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Diagnostic accessibilité doc travail\"/>
    </mc:Choice>
  </mc:AlternateContent>
  <xr:revisionPtr revIDLastSave="0" documentId="13_ncr:1_{D7A36910-467E-4CAF-BDE6-BE5BB5FE23AB}" xr6:coauthVersionLast="45" xr6:coauthVersionMax="45" xr10:uidLastSave="{00000000-0000-0000-0000-000000000000}"/>
  <bookViews>
    <workbookView xWindow="-120" yWindow="-120" windowWidth="29040" windowHeight="15840" activeTab="1" xr2:uid="{A3B82DBD-6477-2B47-A735-595F9A388A1F}"/>
  </bookViews>
  <sheets>
    <sheet name="Bilan" sheetId="7" r:id="rId1"/>
    <sheet name="Feuil1" sheetId="8" r:id="rId2"/>
  </sheets>
  <definedNames>
    <definedName name="_xlnm._FilterDatabase" localSheetId="0" hidden="1">Bilan!$B$1:$BYX$1048510</definedName>
    <definedName name="_xlnm._FilterDatabase" localSheetId="1" hidden="1">Feuil1!$A$1:$AG$115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11" i="8" l="1"/>
  <c r="AB10" i="8"/>
  <c r="AB9" i="8"/>
  <c r="AB8" i="8"/>
  <c r="AB7" i="8"/>
  <c r="AB6" i="8"/>
  <c r="AE5" i="8"/>
  <c r="AC5" i="8"/>
  <c r="AB5" i="8"/>
  <c r="AE4" i="8"/>
  <c r="AC4" i="8"/>
  <c r="AB4" i="8"/>
  <c r="AB3" i="8"/>
  <c r="AB2" i="8"/>
  <c r="AI896" i="7" l="1"/>
  <c r="AK316" i="7"/>
  <c r="AI316" i="7"/>
  <c r="AI234" i="7"/>
  <c r="AK5" i="7"/>
  <c r="AK4" i="7"/>
  <c r="AI5" i="7"/>
  <c r="AI4" i="7"/>
  <c r="AK695" i="7"/>
  <c r="AI695" i="7"/>
  <c r="AK694" i="7"/>
  <c r="AI694" i="7"/>
  <c r="AK470" i="7"/>
  <c r="AI470" i="7"/>
  <c r="AK241" i="7"/>
  <c r="AI241" i="7"/>
  <c r="AK233" i="7"/>
  <c r="AI233" i="7"/>
  <c r="AK232" i="7"/>
  <c r="AI232" i="7"/>
  <c r="AH196" i="7"/>
  <c r="AH195" i="7"/>
  <c r="AK196" i="7"/>
  <c r="AI196" i="7"/>
  <c r="AK340" i="7"/>
  <c r="AI340" i="7"/>
  <c r="AK339" i="7"/>
  <c r="AI339" i="7"/>
  <c r="AK185" i="7"/>
  <c r="AI185" i="7"/>
  <c r="AK184" i="7"/>
  <c r="AI184" i="7"/>
  <c r="AK231" i="7"/>
  <c r="AI231" i="7"/>
  <c r="AK547" i="7"/>
  <c r="AI547" i="7"/>
  <c r="AK546" i="7"/>
  <c r="AI546" i="7"/>
  <c r="AK563" i="7"/>
  <c r="AI563" i="7"/>
  <c r="AI562" i="7"/>
  <c r="AK551" i="7"/>
  <c r="AI551" i="7"/>
  <c r="AK550" i="7"/>
  <c r="AI550" i="7"/>
  <c r="AH539" i="7"/>
  <c r="AK539" i="7"/>
  <c r="AI539" i="7"/>
  <c r="AK554" i="7"/>
  <c r="AI554" i="7"/>
  <c r="AH554" i="7"/>
  <c r="AK772" i="7"/>
  <c r="AI772" i="7"/>
  <c r="AK730" i="7"/>
  <c r="AI730" i="7"/>
  <c r="AK729" i="7"/>
  <c r="AI729" i="7"/>
  <c r="AK453" i="7"/>
  <c r="AI453" i="7"/>
  <c r="AK787" i="7" l="1"/>
  <c r="AI787" i="7"/>
  <c r="AH787" i="7"/>
  <c r="AK106" i="7"/>
  <c r="AK105" i="7"/>
  <c r="AI106" i="7"/>
  <c r="AI105" i="7"/>
  <c r="AH106" i="7"/>
  <c r="AH105" i="7"/>
  <c r="AK902" i="7"/>
  <c r="AK901" i="7"/>
  <c r="AI902" i="7"/>
  <c r="AI901" i="7"/>
  <c r="AH902" i="7"/>
  <c r="AH901" i="7"/>
  <c r="AK200" i="7"/>
  <c r="AK199" i="7"/>
  <c r="AI200" i="7"/>
  <c r="AI199" i="7"/>
  <c r="AH200" i="7"/>
  <c r="AH199" i="7"/>
  <c r="AK164" i="7"/>
  <c r="AK165" i="7"/>
  <c r="AI165" i="7"/>
  <c r="AI164" i="7"/>
  <c r="AH165" i="7"/>
  <c r="AH164" i="7"/>
  <c r="AK180" i="7"/>
  <c r="AK179" i="7"/>
  <c r="AI180" i="7"/>
  <c r="AI179" i="7"/>
  <c r="AH180" i="7"/>
  <c r="AH179" i="7"/>
  <c r="AK724" i="7"/>
  <c r="AK723" i="7"/>
  <c r="AI723" i="7"/>
  <c r="AI724" i="7"/>
  <c r="AH723" i="7"/>
  <c r="AH724" i="7"/>
  <c r="AK756" i="7"/>
  <c r="AK755" i="7"/>
  <c r="AI756" i="7"/>
  <c r="AI755" i="7"/>
  <c r="AH756" i="7"/>
  <c r="AH755" i="7"/>
  <c r="AK788" i="7"/>
  <c r="AI788" i="7"/>
  <c r="AH788" i="7"/>
  <c r="AK789" i="7"/>
  <c r="AI789" i="7"/>
  <c r="AH789" i="7"/>
  <c r="AK463" i="7"/>
  <c r="AI463" i="7"/>
  <c r="AH463" i="7"/>
  <c r="AK461" i="7"/>
  <c r="AI461" i="7"/>
  <c r="AH461" i="7"/>
  <c r="AK22" i="7"/>
  <c r="AI22" i="7"/>
  <c r="AH22" i="7"/>
  <c r="AK553" i="7"/>
  <c r="AK552" i="7"/>
  <c r="AI553" i="7"/>
  <c r="AI552" i="7"/>
  <c r="AH553" i="7"/>
  <c r="AH552" i="7"/>
  <c r="AK460" i="7"/>
  <c r="AK459" i="7"/>
  <c r="AI460" i="7"/>
  <c r="AI459" i="7"/>
  <c r="AH460" i="7"/>
  <c r="AH459" i="7"/>
  <c r="AG459" i="7"/>
  <c r="AK115" i="7"/>
  <c r="AI115" i="7"/>
  <c r="AH115" i="7"/>
  <c r="AK203" i="7"/>
  <c r="AI203" i="7"/>
  <c r="AH203" i="7"/>
  <c r="AK215" i="7" l="1"/>
  <c r="AI215" i="7"/>
  <c r="AH215" i="7"/>
  <c r="AK214" i="7"/>
  <c r="AI214" i="7"/>
  <c r="AH214" i="7"/>
  <c r="AK220" i="7"/>
  <c r="AK219" i="7"/>
  <c r="AI220" i="7"/>
  <c r="AI219" i="7"/>
  <c r="AH220" i="7"/>
  <c r="AH219" i="7"/>
  <c r="AK758" i="7"/>
  <c r="AK757" i="7"/>
  <c r="AI758" i="7"/>
  <c r="AI757" i="7"/>
  <c r="AH758" i="7"/>
  <c r="AH757" i="7"/>
  <c r="AI155" i="7"/>
  <c r="AK155" i="7" s="1"/>
  <c r="AH155" i="7"/>
  <c r="AK692" i="7"/>
  <c r="AI692" i="7"/>
  <c r="AH692" i="7"/>
  <c r="AH693" i="7"/>
  <c r="AK693" i="7"/>
  <c r="AI693" i="7"/>
  <c r="AK261" i="7"/>
  <c r="AI261" i="7"/>
  <c r="AH261" i="7"/>
  <c r="AK197" i="7"/>
  <c r="AI197" i="7"/>
  <c r="AH197" i="7"/>
  <c r="AH697" i="7"/>
  <c r="AI697" i="7"/>
  <c r="AK697" i="7"/>
  <c r="AI201" i="7"/>
  <c r="AH201" i="7"/>
  <c r="AK201" i="7"/>
  <c r="AI900" i="7" l="1"/>
  <c r="AI899" i="7"/>
  <c r="AH900" i="7"/>
  <c r="AH899" i="7"/>
  <c r="AI792" i="7"/>
  <c r="AK792" i="7" s="1"/>
  <c r="AI791" i="7"/>
  <c r="AH792" i="7"/>
  <c r="AH791" i="7"/>
  <c r="AH782" i="7"/>
  <c r="AJ754" i="7"/>
  <c r="AI754" i="7"/>
  <c r="AJ753" i="7"/>
  <c r="AI753" i="7"/>
  <c r="AH754" i="7"/>
  <c r="AH753" i="7"/>
  <c r="AI750" i="7"/>
  <c r="AK750" i="7" s="1"/>
  <c r="AH750" i="7"/>
  <c r="AH749" i="7"/>
  <c r="AI749" i="7"/>
  <c r="AI736" i="7"/>
  <c r="AJ736" i="7"/>
  <c r="AI737" i="7"/>
  <c r="AK737" i="7" s="1"/>
  <c r="AH737" i="7"/>
  <c r="AH736" i="7"/>
  <c r="AI734" i="7"/>
  <c r="AH734" i="7"/>
  <c r="AI728" i="7"/>
  <c r="AI727" i="7"/>
  <c r="AH728" i="7"/>
  <c r="AH727" i="7"/>
  <c r="AI709" i="7"/>
  <c r="AH709" i="7"/>
  <c r="AI706" i="7"/>
  <c r="AH706" i="7"/>
  <c r="AK691" i="7"/>
  <c r="AI691" i="7"/>
  <c r="AK690" i="7"/>
  <c r="AI690" i="7"/>
  <c r="AH691" i="7"/>
  <c r="AH690" i="7"/>
  <c r="AK736" i="7" l="1"/>
  <c r="AK754" i="7"/>
  <c r="AK753" i="7"/>
  <c r="AI670" i="7"/>
  <c r="AK670" i="7" s="1"/>
  <c r="AI669" i="7"/>
  <c r="AK669" i="7" s="1"/>
  <c r="AH670" i="7"/>
  <c r="AH669" i="7"/>
  <c r="AJ599" i="7"/>
  <c r="AJ598" i="7"/>
  <c r="AK598" i="7" s="1"/>
  <c r="AJ562" i="7"/>
  <c r="AK562" i="7" s="1"/>
  <c r="AI599" i="7"/>
  <c r="AH599" i="7"/>
  <c r="AH598" i="7"/>
  <c r="AI536" i="7"/>
  <c r="AK536" i="7" s="1"/>
  <c r="AH536" i="7"/>
  <c r="AH464" i="7"/>
  <c r="AH465" i="7"/>
  <c r="AK599" i="7" l="1"/>
  <c r="AI450" i="7"/>
  <c r="AI449" i="7"/>
  <c r="AI446" i="7"/>
  <c r="AI442" i="7"/>
  <c r="AI440" i="7"/>
  <c r="AI360" i="7"/>
  <c r="AH360" i="7"/>
  <c r="AI336" i="7"/>
  <c r="AK336" i="7" s="1"/>
  <c r="AH336" i="7"/>
  <c r="AK335" i="7"/>
  <c r="AI332" i="7"/>
  <c r="AH332" i="7"/>
  <c r="AK330" i="7"/>
  <c r="AI330" i="7"/>
  <c r="AH330" i="7"/>
  <c r="AK322" i="7"/>
  <c r="AI322" i="7"/>
  <c r="AH322" i="7"/>
  <c r="AK314" i="7"/>
  <c r="AI314" i="7"/>
  <c r="AH314" i="7"/>
  <c r="AI313" i="7"/>
  <c r="AI312" i="7"/>
  <c r="AH313" i="7"/>
  <c r="AH312" i="7"/>
  <c r="AI311" i="7"/>
  <c r="AI310" i="7"/>
  <c r="AH311" i="7"/>
  <c r="AH310" i="7"/>
  <c r="AI307" i="7"/>
  <c r="AI306" i="7"/>
  <c r="AI258" i="7"/>
  <c r="AI257" i="7"/>
  <c r="AI294" i="7"/>
  <c r="AK294" i="7" s="1"/>
  <c r="AI293" i="7"/>
  <c r="AK293" i="7" s="1"/>
  <c r="AH294" i="7"/>
  <c r="AH293" i="7"/>
  <c r="AI295" i="7"/>
  <c r="AK295" i="7" s="1"/>
  <c r="AH295" i="7"/>
  <c r="AI292" i="7"/>
  <c r="AI291" i="7"/>
  <c r="AI250" i="7"/>
  <c r="AI249" i="7"/>
  <c r="AH212" i="7"/>
  <c r="AH292" i="7"/>
  <c r="AH291" i="7"/>
  <c r="AI287" i="7"/>
  <c r="AK287" i="7" s="1"/>
  <c r="AH287" i="7"/>
  <c r="AH285" i="7"/>
  <c r="AH250" i="7"/>
  <c r="AH249" i="7"/>
  <c r="AI216" i="7"/>
  <c r="AK216" i="7" s="1"/>
  <c r="AH216" i="7"/>
  <c r="AI211" i="7"/>
  <c r="AK211" i="7" s="1"/>
  <c r="AI210" i="7"/>
  <c r="AK210" i="7" s="1"/>
  <c r="AH211" i="7"/>
  <c r="AH210" i="7"/>
  <c r="AI205" i="7"/>
  <c r="AK205" i="7" s="1"/>
  <c r="AI204" i="7"/>
  <c r="AK204" i="7" s="1"/>
  <c r="AH205" i="7"/>
  <c r="AH204" i="7"/>
  <c r="AK187" i="7"/>
  <c r="AE917" i="7" l="1"/>
  <c r="AK689" i="7"/>
  <c r="AK687" i="7"/>
  <c r="AK683" i="7"/>
  <c r="AK682" i="7"/>
  <c r="AK680" i="7"/>
  <c r="AK679" i="7"/>
  <c r="AK678" i="7"/>
  <c r="AK675" i="7"/>
  <c r="AK672" i="7"/>
  <c r="AK671" i="7"/>
  <c r="AK668" i="7"/>
  <c r="AK667" i="7"/>
  <c r="AK666" i="7"/>
  <c r="AK535" i="7"/>
  <c r="AK532" i="7"/>
  <c r="AK526" i="7"/>
  <c r="AK524" i="7"/>
  <c r="AK523" i="7"/>
  <c r="AK521" i="7"/>
  <c r="AK520" i="7"/>
  <c r="AK239" i="7"/>
  <c r="AK238" i="7"/>
  <c r="AK237" i="7"/>
  <c r="AK198" i="7"/>
  <c r="AK896" i="7"/>
  <c r="AK688" i="7"/>
  <c r="AK686" i="7"/>
  <c r="AK681" i="7"/>
  <c r="AK525" i="7"/>
  <c r="AK519" i="7"/>
  <c r="AK235" i="7"/>
  <c r="AK234" i="7"/>
  <c r="AJ947" i="7" l="1"/>
  <c r="Z905" i="7" l="1"/>
  <c r="Y905" i="7"/>
  <c r="X905" i="7"/>
  <c r="W905" i="7"/>
  <c r="AG904" i="7"/>
  <c r="AG903" i="7"/>
  <c r="AG902" i="7"/>
  <c r="AG901" i="7"/>
  <c r="AK900" i="7"/>
  <c r="AG900" i="7"/>
  <c r="AK899" i="7"/>
  <c r="AG899" i="7"/>
  <c r="AG898" i="7"/>
  <c r="AG897" i="7"/>
  <c r="AG896" i="7"/>
  <c r="AG895" i="7"/>
  <c r="AG894" i="7"/>
  <c r="AG893" i="7"/>
  <c r="AG892" i="7"/>
  <c r="AG891" i="7"/>
  <c r="AG798" i="7"/>
  <c r="AG797" i="7"/>
  <c r="AG796" i="7"/>
  <c r="AG795" i="7"/>
  <c r="AG792" i="7"/>
  <c r="AK791" i="7"/>
  <c r="AG791" i="7"/>
  <c r="AG790" i="7"/>
  <c r="AG789" i="7"/>
  <c r="AG788" i="7"/>
  <c r="AG787" i="7"/>
  <c r="AG786" i="7"/>
  <c r="AK785" i="7"/>
  <c r="AG785" i="7"/>
  <c r="AG784" i="7"/>
  <c r="AG783" i="7"/>
  <c r="AK782" i="7"/>
  <c r="AG782" i="7"/>
  <c r="AG781" i="7"/>
  <c r="AG780" i="7"/>
  <c r="AG779" i="7"/>
  <c r="AG778" i="7"/>
  <c r="AG777" i="7"/>
  <c r="AG776" i="7"/>
  <c r="AG775" i="7"/>
  <c r="AG774" i="7"/>
  <c r="AG773" i="7"/>
  <c r="AG772" i="7"/>
  <c r="AG771" i="7"/>
  <c r="AG770" i="7"/>
  <c r="AG769" i="7"/>
  <c r="AG768" i="7"/>
  <c r="AG767" i="7"/>
  <c r="AG766" i="7"/>
  <c r="AG765" i="7"/>
  <c r="AG762" i="7"/>
  <c r="AG761" i="7"/>
  <c r="AG760" i="7"/>
  <c r="AG759" i="7"/>
  <c r="AG758" i="7"/>
  <c r="AG757" i="7"/>
  <c r="AG756" i="7"/>
  <c r="AG755" i="7"/>
  <c r="AG754" i="7"/>
  <c r="AG753" i="7"/>
  <c r="AG752" i="7"/>
  <c r="AG751" i="7"/>
  <c r="AG750" i="7"/>
  <c r="AK749" i="7"/>
  <c r="AG749" i="7"/>
  <c r="AG748" i="7"/>
  <c r="AG747" i="7"/>
  <c r="AG741" i="7"/>
  <c r="AG740" i="7"/>
  <c r="AG739" i="7"/>
  <c r="AG738" i="7"/>
  <c r="AG737" i="7"/>
  <c r="AG736" i="7"/>
  <c r="AG735" i="7"/>
  <c r="AK734" i="7"/>
  <c r="AG734" i="7"/>
  <c r="AG733" i="7"/>
  <c r="AG732" i="7"/>
  <c r="AG731" i="7"/>
  <c r="AG730" i="7"/>
  <c r="AG729" i="7"/>
  <c r="AK728" i="7"/>
  <c r="AG728" i="7"/>
  <c r="AK727" i="7"/>
  <c r="AG727" i="7"/>
  <c r="AG726" i="7"/>
  <c r="AG725" i="7"/>
  <c r="AG724" i="7"/>
  <c r="AG723" i="7"/>
  <c r="AG714" i="7"/>
  <c r="AG713" i="7"/>
  <c r="AG712" i="7"/>
  <c r="AG711" i="7"/>
  <c r="AG710" i="7"/>
  <c r="AJ709" i="7"/>
  <c r="AG709" i="7"/>
  <c r="AI708" i="7"/>
  <c r="AK708" i="7" s="1"/>
  <c r="AG708" i="7"/>
  <c r="AI707" i="7"/>
  <c r="AK707" i="7" s="1"/>
  <c r="AG707" i="7"/>
  <c r="AJ706" i="7"/>
  <c r="AG706" i="7"/>
  <c r="AG705" i="7"/>
  <c r="AG704" i="7"/>
  <c r="AG703" i="7"/>
  <c r="AG702" i="7"/>
  <c r="AG701" i="7"/>
  <c r="AG700" i="7"/>
  <c r="AG699" i="7"/>
  <c r="AG698" i="7"/>
  <c r="AG697" i="7"/>
  <c r="AG696" i="7"/>
  <c r="AG695" i="7"/>
  <c r="AG694" i="7"/>
  <c r="AG693" i="7"/>
  <c r="AG691" i="7"/>
  <c r="AG690" i="7"/>
  <c r="AG689" i="7"/>
  <c r="AG688" i="7"/>
  <c r="AG687" i="7"/>
  <c r="AG686" i="7"/>
  <c r="AG685" i="7"/>
  <c r="AG684" i="7"/>
  <c r="AG683" i="7"/>
  <c r="AG682" i="7"/>
  <c r="AG681" i="7"/>
  <c r="AG680" i="7"/>
  <c r="AG679" i="7"/>
  <c r="AG678" i="7"/>
  <c r="AG677" i="7"/>
  <c r="AG676" i="7"/>
  <c r="AG675" i="7"/>
  <c r="AG674" i="7"/>
  <c r="AG673" i="7"/>
  <c r="AG672" i="7"/>
  <c r="AG671" i="7"/>
  <c r="AG670" i="7"/>
  <c r="AG669" i="7"/>
  <c r="AG668" i="7"/>
  <c r="AG667" i="7"/>
  <c r="AG666" i="7"/>
  <c r="AG665" i="7"/>
  <c r="AG629" i="7"/>
  <c r="AG628" i="7"/>
  <c r="AG599" i="7"/>
  <c r="AG598" i="7"/>
  <c r="AG597" i="7"/>
  <c r="AG596" i="7"/>
  <c r="AG595" i="7"/>
  <c r="AG594" i="7"/>
  <c r="AG579" i="7"/>
  <c r="AG578" i="7"/>
  <c r="AG571" i="7"/>
  <c r="AG570" i="7"/>
  <c r="AG569" i="7"/>
  <c r="AG568" i="7"/>
  <c r="AG565" i="7"/>
  <c r="AG564" i="7"/>
  <c r="AG563" i="7"/>
  <c r="AG562" i="7"/>
  <c r="AG561" i="7"/>
  <c r="AG560" i="7"/>
  <c r="AG559" i="7"/>
  <c r="AG558" i="7"/>
  <c r="AG557" i="7"/>
  <c r="AG556" i="7"/>
  <c r="AG555" i="7"/>
  <c r="AG554" i="7"/>
  <c r="AG551" i="7"/>
  <c r="AG550" i="7"/>
  <c r="AG549" i="7"/>
  <c r="AG548" i="7"/>
  <c r="AG547" i="7"/>
  <c r="AG546" i="7"/>
  <c r="AG545" i="7"/>
  <c r="AG544" i="7"/>
  <c r="AG543" i="7"/>
  <c r="AG542" i="7"/>
  <c r="AG541" i="7"/>
  <c r="AG540" i="7"/>
  <c r="AG539" i="7"/>
  <c r="AG538" i="7"/>
  <c r="AG537" i="7"/>
  <c r="AG536" i="7"/>
  <c r="AG535" i="7"/>
  <c r="AG533" i="7"/>
  <c r="AG532" i="7"/>
  <c r="AG531" i="7"/>
  <c r="AG530" i="7"/>
  <c r="AK529" i="7"/>
  <c r="AG529" i="7"/>
  <c r="AG528" i="7"/>
  <c r="AJ527" i="7"/>
  <c r="AG527" i="7"/>
  <c r="AG526" i="7"/>
  <c r="AG525" i="7"/>
  <c r="AG524" i="7"/>
  <c r="AG523" i="7"/>
  <c r="AG522" i="7"/>
  <c r="AG521" i="7"/>
  <c r="AG520" i="7"/>
  <c r="AG519" i="7"/>
  <c r="AG499" i="7"/>
  <c r="AG498" i="7"/>
  <c r="AG497" i="7"/>
  <c r="AG496" i="7"/>
  <c r="AG495" i="7"/>
  <c r="AG494" i="7"/>
  <c r="AG493" i="7"/>
  <c r="AG492" i="7"/>
  <c r="AG491" i="7"/>
  <c r="AG490" i="7"/>
  <c r="AG489" i="7"/>
  <c r="AG488" i="7"/>
  <c r="AG487" i="7"/>
  <c r="AG480" i="7"/>
  <c r="AG479" i="7"/>
  <c r="AG478" i="7"/>
  <c r="AG477" i="7"/>
  <c r="AG476" i="7"/>
  <c r="AG475" i="7"/>
  <c r="AG474" i="7"/>
  <c r="AG473" i="7"/>
  <c r="AG472" i="7"/>
  <c r="AG471" i="7"/>
  <c r="AG470" i="7"/>
  <c r="AG469" i="7"/>
  <c r="AG468" i="7"/>
  <c r="AG467" i="7"/>
  <c r="AG466" i="7"/>
  <c r="AK465" i="7"/>
  <c r="AG465" i="7"/>
  <c r="AK464" i="7"/>
  <c r="AG464" i="7"/>
  <c r="AG463" i="7"/>
  <c r="AG462" i="7"/>
  <c r="AG461" i="7"/>
  <c r="AG460" i="7"/>
  <c r="AG458" i="7"/>
  <c r="AG457" i="7"/>
  <c r="AG456" i="7"/>
  <c r="AG455" i="7"/>
  <c r="AG454" i="7"/>
  <c r="AG453" i="7"/>
  <c r="AG452" i="7"/>
  <c r="AG451" i="7"/>
  <c r="AK450" i="7"/>
  <c r="AG450" i="7"/>
  <c r="AK449" i="7"/>
  <c r="AG449" i="7"/>
  <c r="AG448" i="7"/>
  <c r="AG447" i="7"/>
  <c r="AK446" i="7"/>
  <c r="AG446" i="7"/>
  <c r="AK445" i="7"/>
  <c r="AG445" i="7"/>
  <c r="AG444" i="7"/>
  <c r="AG443" i="7"/>
  <c r="AK442" i="7"/>
  <c r="AG442" i="7"/>
  <c r="AK441" i="7"/>
  <c r="AG441" i="7"/>
  <c r="AK440" i="7"/>
  <c r="AG440" i="7"/>
  <c r="AG439" i="7"/>
  <c r="AG438" i="7"/>
  <c r="AG437" i="7"/>
  <c r="AG436" i="7"/>
  <c r="AK360" i="7"/>
  <c r="AG360" i="7"/>
  <c r="AG341" i="7"/>
  <c r="AG340" i="7"/>
  <c r="AG339" i="7"/>
  <c r="AK338" i="7"/>
  <c r="AG338" i="7"/>
  <c r="AK337" i="7"/>
  <c r="AG337" i="7"/>
  <c r="AG336" i="7"/>
  <c r="AG335" i="7"/>
  <c r="AG334" i="7"/>
  <c r="AG333" i="7"/>
  <c r="AK332" i="7"/>
  <c r="AG332" i="7"/>
  <c r="AG331" i="7"/>
  <c r="AG330" i="7"/>
  <c r="AG329" i="7"/>
  <c r="AG328" i="7"/>
  <c r="AG327" i="7"/>
  <c r="AG326" i="7"/>
  <c r="AG325" i="7"/>
  <c r="AG324" i="7"/>
  <c r="AG323" i="7"/>
  <c r="AG322" i="7"/>
  <c r="AG321" i="7"/>
  <c r="AG320" i="7"/>
  <c r="AG319" i="7"/>
  <c r="AG318" i="7"/>
  <c r="AG317" i="7"/>
  <c r="AG316" i="7"/>
  <c r="AG314" i="7"/>
  <c r="AK313" i="7"/>
  <c r="AG313" i="7"/>
  <c r="AK312" i="7"/>
  <c r="AG312" i="7"/>
  <c r="AK311" i="7"/>
  <c r="AG311" i="7"/>
  <c r="AK310" i="7"/>
  <c r="AG310" i="7"/>
  <c r="AG309" i="7"/>
  <c r="AG308" i="7"/>
  <c r="AK307" i="7"/>
  <c r="AG307" i="7"/>
  <c r="AK306" i="7"/>
  <c r="AG306" i="7"/>
  <c r="AG305" i="7"/>
  <c r="AG304" i="7"/>
  <c r="AG303" i="7"/>
  <c r="AG302" i="7"/>
  <c r="AG301" i="7"/>
  <c r="AG300" i="7"/>
  <c r="AG299" i="7"/>
  <c r="AG298" i="7"/>
  <c r="AG297" i="7"/>
  <c r="AG296" i="7"/>
  <c r="AG295" i="7"/>
  <c r="AG294" i="7"/>
  <c r="AG293" i="7"/>
  <c r="AK292" i="7"/>
  <c r="AG292" i="7"/>
  <c r="AK291" i="7"/>
  <c r="AG291" i="7"/>
  <c r="AK290" i="7"/>
  <c r="AG290" i="7"/>
  <c r="AK289" i="7"/>
  <c r="AG289" i="7"/>
  <c r="AG288" i="7"/>
  <c r="AG287" i="7"/>
  <c r="AG286" i="7"/>
  <c r="AK285" i="7"/>
  <c r="AG285" i="7"/>
  <c r="AG284" i="7"/>
  <c r="AG283" i="7"/>
  <c r="AG282" i="7"/>
  <c r="AG281" i="7"/>
  <c r="AG280" i="7"/>
  <c r="AG279" i="7"/>
  <c r="AG278" i="7"/>
  <c r="AG277" i="7"/>
  <c r="AG276" i="7"/>
  <c r="AG275" i="7"/>
  <c r="AG274" i="7"/>
  <c r="AG273" i="7"/>
  <c r="AG272" i="7"/>
  <c r="AG271" i="7"/>
  <c r="AG270" i="7"/>
  <c r="AG269" i="7"/>
  <c r="AG268" i="7"/>
  <c r="AG267" i="7"/>
  <c r="AG266" i="7"/>
  <c r="AG265" i="7"/>
  <c r="AG264" i="7"/>
  <c r="AG263" i="7"/>
  <c r="AG262" i="7"/>
  <c r="AG261" i="7"/>
  <c r="AG260" i="7"/>
  <c r="AG259" i="7"/>
  <c r="AK258" i="7"/>
  <c r="AK257" i="7"/>
  <c r="AG256" i="7"/>
  <c r="AG255" i="7"/>
  <c r="AG254" i="7"/>
  <c r="AG253" i="7"/>
  <c r="AG252" i="7"/>
  <c r="AG251" i="7"/>
  <c r="AK250" i="7"/>
  <c r="AG250" i="7"/>
  <c r="AK249" i="7"/>
  <c r="AG249" i="7"/>
  <c r="AG248" i="7"/>
  <c r="AG247" i="7"/>
  <c r="AG246" i="7"/>
  <c r="AG245" i="7"/>
  <c r="AG244" i="7"/>
  <c r="AG243" i="7"/>
  <c r="AG242" i="7"/>
  <c r="AG241" i="7"/>
  <c r="AG240" i="7"/>
  <c r="AG239" i="7"/>
  <c r="AG238" i="7"/>
  <c r="AG237" i="7"/>
  <c r="AG236" i="7"/>
  <c r="AG235" i="7"/>
  <c r="AG234" i="7"/>
  <c r="AG233" i="7"/>
  <c r="AG232" i="7"/>
  <c r="AG231" i="7"/>
  <c r="AG230" i="7"/>
  <c r="AG229" i="7"/>
  <c r="AG228" i="7"/>
  <c r="AG227" i="7"/>
  <c r="AG226" i="7"/>
  <c r="AG225" i="7"/>
  <c r="AG224" i="7"/>
  <c r="AG223" i="7"/>
  <c r="AG222" i="7"/>
  <c r="AG221" i="7"/>
  <c r="AG220" i="7"/>
  <c r="AG219" i="7"/>
  <c r="AG218" i="7"/>
  <c r="AG217" i="7"/>
  <c r="AG216" i="7"/>
  <c r="AG215" i="7"/>
  <c r="AG214" i="7"/>
  <c r="AG213" i="7"/>
  <c r="AK212" i="7"/>
  <c r="AG212" i="7"/>
  <c r="AG211" i="7"/>
  <c r="AG210" i="7"/>
  <c r="AK209" i="7"/>
  <c r="AG209" i="7"/>
  <c r="AK208" i="7"/>
  <c r="AG208" i="7"/>
  <c r="AG207" i="7"/>
  <c r="AG206" i="7"/>
  <c r="AG205" i="7"/>
  <c r="AG204" i="7"/>
  <c r="AG202" i="7"/>
  <c r="AG201" i="7"/>
  <c r="AG198" i="7"/>
  <c r="AG197" i="7"/>
  <c r="AG194" i="7"/>
  <c r="AG193" i="7"/>
  <c r="AG192" i="7"/>
  <c r="AG191" i="7"/>
  <c r="AG190" i="7"/>
  <c r="AG189" i="7"/>
  <c r="AG188" i="7"/>
  <c r="AG187" i="7"/>
  <c r="AG186" i="7"/>
  <c r="AG182" i="7"/>
  <c r="AG181" i="7"/>
  <c r="AG178" i="7"/>
  <c r="AG177" i="7"/>
  <c r="AG176" i="7"/>
  <c r="AG175" i="7"/>
  <c r="AG174" i="7"/>
  <c r="AG173" i="7"/>
  <c r="AG172" i="7"/>
  <c r="AG171" i="7"/>
  <c r="AK170" i="7"/>
  <c r="AG170" i="7"/>
  <c r="AG169" i="7"/>
  <c r="AG168" i="7"/>
  <c r="AK167" i="7"/>
  <c r="AG167" i="7"/>
  <c r="AK166" i="7"/>
  <c r="AG165" i="7"/>
  <c r="AG164" i="7"/>
  <c r="AG163" i="7"/>
  <c r="AG162" i="7"/>
  <c r="AG161" i="7"/>
  <c r="AG160" i="7"/>
  <c r="AG159" i="7"/>
  <c r="AK158" i="7"/>
  <c r="AG158" i="7"/>
  <c r="AG157" i="7"/>
  <c r="AG156" i="7"/>
  <c r="AG155" i="7"/>
  <c r="AG154" i="7"/>
  <c r="AG153" i="7"/>
  <c r="AG152" i="7"/>
  <c r="AG151" i="7"/>
  <c r="AG150" i="7"/>
  <c r="AG149" i="7"/>
  <c r="AG148" i="7"/>
  <c r="AG147" i="7"/>
  <c r="AG146" i="7"/>
  <c r="AG145" i="7"/>
  <c r="AG144" i="7"/>
  <c r="AG143" i="7"/>
  <c r="AG142" i="7"/>
  <c r="AG141" i="7"/>
  <c r="AG140" i="7"/>
  <c r="AG139" i="7"/>
  <c r="AK138" i="7"/>
  <c r="AG138" i="7"/>
  <c r="AG137" i="7"/>
  <c r="AG136" i="7"/>
  <c r="AG135" i="7"/>
  <c r="AG134" i="7"/>
  <c r="AG133" i="7"/>
  <c r="AG132" i="7"/>
  <c r="AG131" i="7"/>
  <c r="AG130" i="7"/>
  <c r="AG129" i="7"/>
  <c r="AG128" i="7"/>
  <c r="AG127" i="7"/>
  <c r="AG126" i="7"/>
  <c r="AG125" i="7"/>
  <c r="AG124" i="7"/>
  <c r="AG75" i="7"/>
  <c r="AG74" i="7"/>
  <c r="AG73" i="7"/>
  <c r="AG72" i="7"/>
  <c r="AG71" i="7"/>
  <c r="AG70" i="7"/>
  <c r="AG69" i="7"/>
  <c r="AG68" i="7"/>
  <c r="AG67" i="7"/>
  <c r="AG66" i="7"/>
  <c r="AG65" i="7"/>
  <c r="AG64" i="7"/>
  <c r="AG27" i="7"/>
  <c r="AG26" i="7"/>
  <c r="AG25" i="7"/>
  <c r="AG24" i="7"/>
  <c r="AG23" i="7"/>
  <c r="AG21" i="7"/>
  <c r="AG20" i="7"/>
  <c r="AG19" i="7"/>
  <c r="AG18" i="7"/>
  <c r="AG17" i="7"/>
  <c r="AG16" i="7"/>
  <c r="AG14" i="7"/>
  <c r="AG13" i="7"/>
  <c r="AG12" i="7"/>
  <c r="AG11" i="7"/>
  <c r="AG10" i="7"/>
  <c r="AG9" i="7"/>
  <c r="AG8" i="7"/>
  <c r="AG7" i="7"/>
  <c r="AG6" i="7"/>
  <c r="AG5" i="7"/>
  <c r="AG4" i="7"/>
  <c r="AG3" i="7"/>
  <c r="AG2" i="7"/>
  <c r="AK527" i="7" l="1"/>
  <c r="AJ907" i="7"/>
  <c r="AK706" i="7"/>
  <c r="AK709" i="7"/>
  <c r="AK907" i="7" l="1"/>
  <c r="AF917" i="7"/>
</calcChain>
</file>

<file path=xl/sharedStrings.xml><?xml version="1.0" encoding="utf-8"?>
<sst xmlns="http://schemas.openxmlformats.org/spreadsheetml/2006/main" count="12264" uniqueCount="1905">
  <si>
    <t>OBJECTID</t>
  </si>
  <si>
    <t>Direction</t>
  </si>
  <si>
    <t>Commune</t>
  </si>
  <si>
    <t>Type Arrêt</t>
  </si>
  <si>
    <t>Type de voie</t>
  </si>
  <si>
    <t>largeur de voie</t>
  </si>
  <si>
    <t>Implantation</t>
  </si>
  <si>
    <t>Traversées implantation</t>
  </si>
  <si>
    <t>Conforme ou NC</t>
  </si>
  <si>
    <t>Type de bordure</t>
  </si>
  <si>
    <t>GPS</t>
  </si>
  <si>
    <t>Prioritaire</t>
  </si>
  <si>
    <t>Ligne structurante</t>
  </si>
  <si>
    <t>Desservi par au moins deux lignes</t>
  </si>
  <si>
    <t>Pôle d'échange</t>
  </si>
  <si>
    <t>Rayon de 200m autour d'un établissement générateur</t>
  </si>
  <si>
    <t>Bâtiment concerné</t>
  </si>
  <si>
    <t>Trottoir</t>
  </si>
  <si>
    <t>Traversée de chaussée</t>
  </si>
  <si>
    <t>Mobilier urbain</t>
  </si>
  <si>
    <t>Quai bus</t>
  </si>
  <si>
    <t>Mobilier bus</t>
  </si>
  <si>
    <t>ANHIEGLA1</t>
  </si>
  <si>
    <t>EGLISE</t>
  </si>
  <si>
    <t>CUINCY ZI / RENAULT</t>
  </si>
  <si>
    <t>RUE GABRIEL PERI</t>
  </si>
  <si>
    <t>ANHIERS</t>
  </si>
  <si>
    <t>TROTTOIR</t>
  </si>
  <si>
    <t>L17</t>
  </si>
  <si>
    <t>double sens</t>
  </si>
  <si>
    <t>7m</t>
  </si>
  <si>
    <t>Alignement</t>
  </si>
  <si>
    <t>Avant</t>
  </si>
  <si>
    <t>Non Conforme</t>
  </si>
  <si>
    <t>Normale</t>
  </si>
  <si>
    <t>12cm</t>
  </si>
  <si>
    <t>15m</t>
  </si>
  <si>
    <t>NON</t>
  </si>
  <si>
    <t>OUI</t>
  </si>
  <si>
    <t>50.407283, 3.155477</t>
  </si>
  <si>
    <t>x</t>
  </si>
  <si>
    <t>ANHIEGLB2</t>
  </si>
  <si>
    <t>ANHIERS ROUTE DE FLINES</t>
  </si>
  <si>
    <t>ANHIPETANHA1</t>
  </si>
  <si>
    <t>PETIT ANHIERS</t>
  </si>
  <si>
    <t>RUE DU MOULIN</t>
  </si>
  <si>
    <t>50.397831, 3.162237</t>
  </si>
  <si>
    <t>ANHIPETANHB2</t>
  </si>
  <si>
    <t>50.398038, 3.162029</t>
  </si>
  <si>
    <t>ANHIROUFLIA1</t>
  </si>
  <si>
    <t>ROUTE DE FLINES</t>
  </si>
  <si>
    <t>Après</t>
  </si>
  <si>
    <t>50.412079, 3.155616</t>
  </si>
  <si>
    <t>ANHIROUFLIA4</t>
  </si>
  <si>
    <t>FLINES LES RACHES LE CATTELET</t>
  </si>
  <si>
    <t>RUE DE FLINES</t>
  </si>
  <si>
    <t>L16</t>
  </si>
  <si>
    <t>SO</t>
  </si>
  <si>
    <t>50.412326, 3.156108</t>
  </si>
  <si>
    <t>Non prioritaire</t>
  </si>
  <si>
    <t>ANHIROUFLIB2</t>
  </si>
  <si>
    <t>ANHIROUFLIB3</t>
  </si>
  <si>
    <t>DOUAI PLACE DE GAULLE</t>
  </si>
  <si>
    <t>50.412355, 3.155948</t>
  </si>
  <si>
    <t>ANHIRUEECOA1</t>
  </si>
  <si>
    <t>RUE DES ECOLES</t>
  </si>
  <si>
    <t>50.402044, 3.155614</t>
  </si>
  <si>
    <t>ANHIRUEECOB2</t>
  </si>
  <si>
    <t>ANICALSLORA1</t>
  </si>
  <si>
    <t>ALSACE LORRAINE</t>
  </si>
  <si>
    <t>GUESNAIN BOUGIVAL</t>
  </si>
  <si>
    <t>RUE DE LORRAINE</t>
  </si>
  <si>
    <t>ANICHE</t>
  </si>
  <si>
    <t>L1</t>
  </si>
  <si>
    <t>50.329146, 3.249605</t>
  </si>
  <si>
    <t>ANICALSLORB2</t>
  </si>
  <si>
    <t>ANICHE NATION</t>
  </si>
  <si>
    <t>ANICARTA1</t>
  </si>
  <si>
    <t>ARTOIS</t>
  </si>
  <si>
    <t>RUE LEO LAGRANGE</t>
  </si>
  <si>
    <t>Absence de traversée</t>
  </si>
  <si>
    <t>50.326226, 3.256803</t>
  </si>
  <si>
    <t>ANICARTB2</t>
  </si>
  <si>
    <t>ANICFAIA1</t>
  </si>
  <si>
    <t xml:space="preserve">FAIDHERBE  </t>
  </si>
  <si>
    <t>RUE HENRI BARBUSSE</t>
  </si>
  <si>
    <t>3m</t>
  </si>
  <si>
    <t>50.334352, 3.247802</t>
  </si>
  <si>
    <t>ANICFAIB2</t>
  </si>
  <si>
    <t>ANICFREFACA1</t>
  </si>
  <si>
    <t>FRERES FACHES</t>
  </si>
  <si>
    <t>RUE DES FRERES FACHES</t>
  </si>
  <si>
    <t>50.333705, 3.240903</t>
  </si>
  <si>
    <t>ANICFREFACB2</t>
  </si>
  <si>
    <t>ANICHAA1</t>
  </si>
  <si>
    <t>CHANTREAU</t>
  </si>
  <si>
    <t>50.326319, 3.248845</t>
  </si>
  <si>
    <t>ANICHAB2</t>
  </si>
  <si>
    <t>ANICNATA1</t>
  </si>
  <si>
    <t>NATION</t>
  </si>
  <si>
    <t>RUE DE PICARDIE</t>
  </si>
  <si>
    <t>50.325065, 3.260546</t>
  </si>
  <si>
    <t>Lycée professionnel Pierre-Joseph Laurent</t>
  </si>
  <si>
    <t>ANICPISA1</t>
  </si>
  <si>
    <t>PISCINE</t>
  </si>
  <si>
    <t>ADAPTE</t>
  </si>
  <si>
    <t>Haute type Bus</t>
  </si>
  <si>
    <t>24cm</t>
  </si>
  <si>
    <t>50.325110, 3.254944</t>
  </si>
  <si>
    <t>ANICPISB2</t>
  </si>
  <si>
    <t>ANICPLAA1</t>
  </si>
  <si>
    <t>PLACE</t>
  </si>
  <si>
    <t>RUE PATOUX</t>
  </si>
  <si>
    <t>50.331095, 3.249845</t>
  </si>
  <si>
    <t>ANICPLAB2</t>
  </si>
  <si>
    <t>50.331596, 3.249956</t>
  </si>
  <si>
    <t>AUBECENA2</t>
  </si>
  <si>
    <t>CENTRE</t>
  </si>
  <si>
    <t>AUBERCHICOURT</t>
  </si>
  <si>
    <t>AUBECENB1</t>
  </si>
  <si>
    <t>AUBEPTVERA1</t>
  </si>
  <si>
    <t>PT.VERSAILLES</t>
  </si>
  <si>
    <t>AUBEPTVERB2</t>
  </si>
  <si>
    <t>AUBEPVCOUA2</t>
  </si>
  <si>
    <t>PV COUTURIER</t>
  </si>
  <si>
    <t>AUBEPVCOUB1</t>
  </si>
  <si>
    <t>AUBYBONAIRA2</t>
  </si>
  <si>
    <t>BON AIR</t>
  </si>
  <si>
    <t>TERMINUS</t>
  </si>
  <si>
    <t>RUE MIRABEAU</t>
  </si>
  <si>
    <t>AUBY</t>
  </si>
  <si>
    <t>L2</t>
  </si>
  <si>
    <t>50.421267, 3.063691</t>
  </si>
  <si>
    <t>AUBYBONAIRB1</t>
  </si>
  <si>
    <t>SIN LE NOBLE LYCEE</t>
  </si>
  <si>
    <t>AUBYCENCOUA1</t>
  </si>
  <si>
    <t>CENTRE COURBET</t>
  </si>
  <si>
    <t>RUE JEAN BAPTISTE LEBAS</t>
  </si>
  <si>
    <t>50.414185, 3.067068</t>
  </si>
  <si>
    <t>AUBYCENCOUB2</t>
  </si>
  <si>
    <t>AUBY BON AIR</t>
  </si>
  <si>
    <t>50.414395, 3.067052</t>
  </si>
  <si>
    <t>AUBYFROA1</t>
  </si>
  <si>
    <t>FROMENTIN</t>
  </si>
  <si>
    <t>RUE LEON LAGRANGE</t>
  </si>
  <si>
    <t>50.411024, 3.049654</t>
  </si>
  <si>
    <t>AUBYFROB2</t>
  </si>
  <si>
    <t>AUBYJAUA1</t>
  </si>
  <si>
    <t>JAURES</t>
  </si>
  <si>
    <t>RUE JEAN JAURES</t>
  </si>
  <si>
    <t>50.414427, 3.061969</t>
  </si>
  <si>
    <t>AUBYJAUB2</t>
  </si>
  <si>
    <t>AUBYPLHUIMAIA1</t>
  </si>
  <si>
    <t>PLACE DU 8 MAI</t>
  </si>
  <si>
    <t>RUE LEON GAMBETTA</t>
  </si>
  <si>
    <t>50.412587, 3.051102</t>
  </si>
  <si>
    <t>AUBYPLHUIMAIB2</t>
  </si>
  <si>
    <t>50.412742, 3.051648</t>
  </si>
  <si>
    <t>AUBYREPA1</t>
  </si>
  <si>
    <t>REPUBLIQUE</t>
  </si>
  <si>
    <t>RUE DU GENERAL DE GAULLE</t>
  </si>
  <si>
    <t>50.414803, 3.053688</t>
  </si>
  <si>
    <t>Collège Victor Hugo &amp; Lycée Professionnel Ambroise Croizat</t>
  </si>
  <si>
    <t>AUBYREPB2</t>
  </si>
  <si>
    <t>CUIN4CHEA1</t>
  </si>
  <si>
    <t>4 CHEMINS</t>
  </si>
  <si>
    <t>AVENUE DU GENERAL DE GAULLE</t>
  </si>
  <si>
    <t>CUINCY</t>
  </si>
  <si>
    <t>9m</t>
  </si>
  <si>
    <t>50.384378, 3.059876</t>
  </si>
  <si>
    <t>CUINANIA1</t>
  </si>
  <si>
    <t>ANICOT</t>
  </si>
  <si>
    <t>DECHY FOYER</t>
  </si>
  <si>
    <t>RUE ANICOT</t>
  </si>
  <si>
    <t>L8</t>
  </si>
  <si>
    <t>50.380991, 3.040537</t>
  </si>
  <si>
    <t>CUINANIB2</t>
  </si>
  <si>
    <t>CUINCY CLOSERIE / ESQUERCHIN PLACE</t>
  </si>
  <si>
    <t>CUINBEHA1</t>
  </si>
  <si>
    <t>BEHAGUE</t>
  </si>
  <si>
    <t>RUE CHARLES BEHAGUE</t>
  </si>
  <si>
    <t>50.377912, 3.029447</t>
  </si>
  <si>
    <t>CUINBEHB2</t>
  </si>
  <si>
    <t>CUINCALA1</t>
  </si>
  <si>
    <t>CALVAIRE</t>
  </si>
  <si>
    <t>DOUAI ARSENAL</t>
  </si>
  <si>
    <t>RUE FELIX ROBAUT</t>
  </si>
  <si>
    <t>L15</t>
  </si>
  <si>
    <t>50.382639, 3.050830</t>
  </si>
  <si>
    <t>CUINCALB2</t>
  </si>
  <si>
    <t>CUINCY LES TREIZE</t>
  </si>
  <si>
    <t>CUINCHAA1</t>
  </si>
  <si>
    <t>CHAPELLE</t>
  </si>
  <si>
    <t>RUE DU FAUBOURG D’ESQUERCHIN</t>
  </si>
  <si>
    <t>50.372309, 3.050318</t>
  </si>
  <si>
    <t>CUINCHAB2</t>
  </si>
  <si>
    <t>50.372384, 3.050444</t>
  </si>
  <si>
    <t>CUINCIMA1</t>
  </si>
  <si>
    <t>CIMETIERE</t>
  </si>
  <si>
    <t>RUE DE L’EGALITE</t>
  </si>
  <si>
    <t>50.379486, 3.049271</t>
  </si>
  <si>
    <t>CUINCIMB2</t>
  </si>
  <si>
    <t>50.379307, 3.049488</t>
  </si>
  <si>
    <t>CUINCLOA2</t>
  </si>
  <si>
    <t>CLOSERIE</t>
  </si>
  <si>
    <t>50.379389, 3.034760</t>
  </si>
  <si>
    <t>CUINCLOB1</t>
  </si>
  <si>
    <t xml:space="preserve">L8 </t>
  </si>
  <si>
    <t>Redans</t>
  </si>
  <si>
    <t>50.379227, 3.034614</t>
  </si>
  <si>
    <t>CUINEGLA1</t>
  </si>
  <si>
    <t>RUE SUZANNE LANOY</t>
  </si>
  <si>
    <t>1 voie sens unique</t>
  </si>
  <si>
    <t>50.382434, 3.047214</t>
  </si>
  <si>
    <t>CUINEGLB2</t>
  </si>
  <si>
    <t>RUE PASTEUR</t>
  </si>
  <si>
    <t>50.383473, 3.047099</t>
  </si>
  <si>
    <t>CUINHAURIVA1</t>
  </si>
  <si>
    <t>HAUTE RIVE</t>
  </si>
  <si>
    <t>ZONE INDUSTRIELLE</t>
  </si>
  <si>
    <t>50.370625, 3.029845</t>
  </si>
  <si>
    <t>CUINHAURIVB2</t>
  </si>
  <si>
    <t>50.370799, 3.029080</t>
  </si>
  <si>
    <t>CUINJAUA1</t>
  </si>
  <si>
    <t>RUE JAURES</t>
  </si>
  <si>
    <t>50.379488, 3.054266</t>
  </si>
  <si>
    <t>CUINJAUB2</t>
  </si>
  <si>
    <t>50.379454, 3.054408</t>
  </si>
  <si>
    <t>CUINLESMAIA1</t>
  </si>
  <si>
    <t>LES MARAICHONS</t>
  </si>
  <si>
    <t>18cm</t>
  </si>
  <si>
    <t>50.386274, 3.059667</t>
  </si>
  <si>
    <t>CUINLESPINA1</t>
  </si>
  <si>
    <t>LES PINS</t>
  </si>
  <si>
    <t>50.389649, 3.056357</t>
  </si>
  <si>
    <t>CUINLESTREE1</t>
  </si>
  <si>
    <t>LES TREIZE</t>
  </si>
  <si>
    <t>RUE VARLIN</t>
  </si>
  <si>
    <t>50.384277, 3.055074</t>
  </si>
  <si>
    <t>CUINMONA1</t>
  </si>
  <si>
    <t>LA MONTAGNE</t>
  </si>
  <si>
    <t>RD125 / RD425</t>
  </si>
  <si>
    <t>50.375453, 3.022036</t>
  </si>
  <si>
    <t>CUINMONB2</t>
  </si>
  <si>
    <t>CUINNOTDAMA1</t>
  </si>
  <si>
    <t>NOTRE DAME</t>
  </si>
  <si>
    <t>50.376979, 3.051172</t>
  </si>
  <si>
    <t>CUINNOTDAMB2</t>
  </si>
  <si>
    <t>50.376570, 3.051449</t>
  </si>
  <si>
    <t>CUINPAGA1</t>
  </si>
  <si>
    <t>PAGNOL</t>
  </si>
  <si>
    <t>50.374748, 3.052347</t>
  </si>
  <si>
    <t>CUINPAGB2</t>
  </si>
  <si>
    <t>CUINRENA1</t>
  </si>
  <si>
    <t>RENOIR</t>
  </si>
  <si>
    <t>50.382257, 3.050462</t>
  </si>
  <si>
    <t>CUINROBA1</t>
  </si>
  <si>
    <t>ROBESPIERRE</t>
  </si>
  <si>
    <t>D125</t>
  </si>
  <si>
    <t>50.383266, 3.055459</t>
  </si>
  <si>
    <t>CUINROBB2</t>
  </si>
  <si>
    <t>CUINZICUIA1</t>
  </si>
  <si>
    <t>ZI.CUINCY</t>
  </si>
  <si>
    <t>RUE DU FAUBOURG D'ESQUERCHIN</t>
  </si>
  <si>
    <t>50.371691, 3.041372</t>
  </si>
  <si>
    <t>CUINZUCUIB2</t>
  </si>
  <si>
    <t>50.371937, 3.043163</t>
  </si>
  <si>
    <t>DECHAUDA1</t>
  </si>
  <si>
    <t>AUDEGON</t>
  </si>
  <si>
    <t>ALLEE K</t>
  </si>
  <si>
    <t>DECHY</t>
  </si>
  <si>
    <t>L8-12</t>
  </si>
  <si>
    <t>50.350944, 3.131216</t>
  </si>
  <si>
    <t>Collège Paul Langevin</t>
  </si>
  <si>
    <t>DECHAUDB2</t>
  </si>
  <si>
    <t>DECHCENHOSA2</t>
  </si>
  <si>
    <t>CENTRE HOSPITALIER</t>
  </si>
  <si>
    <t>L2-12-13</t>
  </si>
  <si>
    <t>50.339540, 3.101086</t>
  </si>
  <si>
    <t>Centre Hospitalier</t>
  </si>
  <si>
    <t>DECHCENHOSB1</t>
  </si>
  <si>
    <t>DECHCROPIEA1</t>
  </si>
  <si>
    <t>CROIX DE PIERRE</t>
  </si>
  <si>
    <t>DOUAI LYCEE EDMOND LABBE</t>
  </si>
  <si>
    <t>A</t>
  </si>
  <si>
    <t>4m</t>
  </si>
  <si>
    <t>50.351869, 3.131118</t>
  </si>
  <si>
    <t>DECHCROPIEB2</t>
  </si>
  <si>
    <t>50.351510, 3.132148</t>
  </si>
  <si>
    <t>DECHEGLA1</t>
  </si>
  <si>
    <t>RUE DE L’EGLISE</t>
  </si>
  <si>
    <t>50.354705, 3.125488</t>
  </si>
  <si>
    <t>DECHEGLB2</t>
  </si>
  <si>
    <t>DECHFOYA1</t>
  </si>
  <si>
    <t>50.347770, 3.128859</t>
  </si>
  <si>
    <t>PECQUENCOURT STE MARIE</t>
  </si>
  <si>
    <t>L12</t>
  </si>
  <si>
    <t>Zone du Luc</t>
  </si>
  <si>
    <t>SIN LE NOBLE C COMMERCIAL</t>
  </si>
  <si>
    <t>DECHPLAA1</t>
  </si>
  <si>
    <t xml:space="preserve">PLACE </t>
  </si>
  <si>
    <t>PLACE JEAN JAURES</t>
  </si>
  <si>
    <t>50.353337, 3.126016</t>
  </si>
  <si>
    <t>DECHPLAB2</t>
  </si>
  <si>
    <t xml:space="preserve">PLACE  </t>
  </si>
  <si>
    <t>DECHRESDESVALA1</t>
  </si>
  <si>
    <t>Rés. DESBORDES-VALMORE</t>
  </si>
  <si>
    <t>Res. DESBORDES-VALMORE</t>
  </si>
  <si>
    <t>L2-13</t>
  </si>
  <si>
    <t>50.338790, 3.105522</t>
  </si>
  <si>
    <t>Résidence DESBORDES VALMORE</t>
  </si>
  <si>
    <t>DECHRUE8MAA1</t>
  </si>
  <si>
    <t xml:space="preserve">RUE DU 8 MAI </t>
  </si>
  <si>
    <t>RUE DU 8 MAI 1945</t>
  </si>
  <si>
    <t>50.346459, 3.123844</t>
  </si>
  <si>
    <t>DECHRUE8MAB2</t>
  </si>
  <si>
    <t>50.346764, 3.123458</t>
  </si>
  <si>
    <t>DECHRUEPOIA1</t>
  </si>
  <si>
    <t>RUE DES POILUS</t>
  </si>
  <si>
    <t>AVENUE DES POILUS / RUE DU 8 MAI 1945</t>
  </si>
  <si>
    <t>50.349464, 3.120913</t>
  </si>
  <si>
    <t>DECHRUEPOILB2</t>
  </si>
  <si>
    <t>DECHSEMA1</t>
  </si>
  <si>
    <t>SEMAIL</t>
  </si>
  <si>
    <t>RUE DES FRERES MARTEL</t>
  </si>
  <si>
    <t>50.345084, 3.126273</t>
  </si>
  <si>
    <t>DECHSEMB2</t>
  </si>
  <si>
    <t>DECHZACA1</t>
  </si>
  <si>
    <t>ZAC</t>
  </si>
  <si>
    <t>50.340914, 3.101975</t>
  </si>
  <si>
    <t>DECHZACB2</t>
  </si>
  <si>
    <t>50.340896, 3.101194</t>
  </si>
  <si>
    <t>DOIUACENCOMA1</t>
  </si>
  <si>
    <t>CENTRE COMMERCIAL</t>
  </si>
  <si>
    <t>DOUAI Rés. D'AOUST</t>
  </si>
  <si>
    <t xml:space="preserve">RUE DU KIOSQUE </t>
  </si>
  <si>
    <t>DOUAI</t>
  </si>
  <si>
    <t xml:space="preserve">L14-15 </t>
  </si>
  <si>
    <t>50.364224, 3.078492</t>
  </si>
  <si>
    <t>DOUA4CHEB1</t>
  </si>
  <si>
    <t>50.384575, 3.059974</t>
  </si>
  <si>
    <t>DOUA8MAIA1</t>
  </si>
  <si>
    <t>8 MAI</t>
  </si>
  <si>
    <t>RUE DU 8 MAI</t>
  </si>
  <si>
    <t>L6</t>
  </si>
  <si>
    <t>5m</t>
  </si>
  <si>
    <t>50.394274, 3.080502</t>
  </si>
  <si>
    <t>DOUA8MAIB2</t>
  </si>
  <si>
    <t>ROOST WARENDIN 4 PAVES</t>
  </si>
  <si>
    <t>DOUAALIA1</t>
  </si>
  <si>
    <t>ALIZEES</t>
  </si>
  <si>
    <t>RUE DES ALIZEES</t>
  </si>
  <si>
    <t>L5</t>
  </si>
  <si>
    <t>50.389003, 3.090300</t>
  </si>
  <si>
    <t>DOUAALIB2</t>
  </si>
  <si>
    <t>FLERS EN E, C COMMERCIAL</t>
  </si>
  <si>
    <t>DOUAALSLORA1</t>
  </si>
  <si>
    <t>RUE BERTHE GARNIER</t>
  </si>
  <si>
    <t>50.385922, 3.077280</t>
  </si>
  <si>
    <t>Collège Privé Saint-Joseph</t>
  </si>
  <si>
    <t>DOUAALSLORB2</t>
  </si>
  <si>
    <t>DOUAANCA1</t>
  </si>
  <si>
    <t>ANCHIN</t>
  </si>
  <si>
    <t>BARLET terminus Binbin</t>
  </si>
  <si>
    <t>RUE HYACINTHE CORNE</t>
  </si>
  <si>
    <t>Binbin</t>
  </si>
  <si>
    <t>50.372547, 3.081369</t>
  </si>
  <si>
    <t>DOUAARSA1</t>
  </si>
  <si>
    <t>ARSENAL</t>
  </si>
  <si>
    <t>RUE SAINT SULPICE</t>
  </si>
  <si>
    <t>L3-7-13-16-15</t>
  </si>
  <si>
    <t>8m</t>
  </si>
  <si>
    <t>50.376242, 3.084676</t>
  </si>
  <si>
    <t>DOUAARSB2</t>
  </si>
  <si>
    <t>10m</t>
  </si>
  <si>
    <t>DOUAASSA1</t>
  </si>
  <si>
    <t>RUE SAINT MICHEL</t>
  </si>
  <si>
    <t>L3-7-13-16</t>
  </si>
  <si>
    <t>6m</t>
  </si>
  <si>
    <t>50.377528, 3.088449</t>
  </si>
  <si>
    <t>DOUAASSB2</t>
  </si>
  <si>
    <t>DOUABAIA2</t>
  </si>
  <si>
    <t>BAILLENCOURT</t>
  </si>
  <si>
    <t>RUE DU DOCTEUR LEQUIEN</t>
  </si>
  <si>
    <t>50.382305, 3.085228</t>
  </si>
  <si>
    <t>Reste de la zone commerciale Vauban</t>
  </si>
  <si>
    <t>DOUABAIB1</t>
  </si>
  <si>
    <t>50.382211, 3.085300</t>
  </si>
  <si>
    <t>DOUABARLA1</t>
  </si>
  <si>
    <t>BARLET</t>
  </si>
  <si>
    <t>PLACE DU BARLET</t>
  </si>
  <si>
    <t>50.364803, 3.083756</t>
  </si>
  <si>
    <t>Place Barlet</t>
  </si>
  <si>
    <t>DOUABELA1</t>
  </si>
  <si>
    <t>BELLAIN</t>
  </si>
  <si>
    <t>RUE DE BELLAIN</t>
  </si>
  <si>
    <t>50.369575, 3.082545</t>
  </si>
  <si>
    <t>DOUABROA1</t>
  </si>
  <si>
    <t>BROSSOLETTE</t>
  </si>
  <si>
    <t>RUE BROSSOLETTE</t>
  </si>
  <si>
    <t>50.375596, 3.063183</t>
  </si>
  <si>
    <t>DOUABROB2</t>
  </si>
  <si>
    <t>50.375793, 3.063404</t>
  </si>
  <si>
    <t>DOUACANA1</t>
  </si>
  <si>
    <t>CANIVEZ</t>
  </si>
  <si>
    <t>COLLEGE ANDRE CANIVEZ</t>
  </si>
  <si>
    <t>50.387301, 3.074099</t>
  </si>
  <si>
    <t>Collège André Canivez</t>
  </si>
  <si>
    <t>DOUACANB2</t>
  </si>
  <si>
    <t>DOUACENCOMB2</t>
  </si>
  <si>
    <t>DOUAI EGLISE DU RAQUET</t>
  </si>
  <si>
    <t>RUE DU KIOSQUE</t>
  </si>
  <si>
    <t>L14-15- Binbin</t>
  </si>
  <si>
    <t>50.364308, 3.078535</t>
  </si>
  <si>
    <t>50.364365, 3.078205</t>
  </si>
  <si>
    <t>DOUACHAA1</t>
  </si>
  <si>
    <t>CHARCOT</t>
  </si>
  <si>
    <t>RUE DU PONT DE LA DEULE</t>
  </si>
  <si>
    <t>50.395886, 3.086253</t>
  </si>
  <si>
    <t>DOUACHAB2</t>
  </si>
  <si>
    <t>DOUACHEVERA1</t>
  </si>
  <si>
    <t>CHEMIN VERT</t>
  </si>
  <si>
    <t>BOULEVARD JEANNE D’ARC</t>
  </si>
  <si>
    <t>L8-15-17</t>
  </si>
  <si>
    <t>20m</t>
  </si>
  <si>
    <t>50.363999, 3.074413</t>
  </si>
  <si>
    <t>DOUACHEVERB2</t>
  </si>
  <si>
    <t>50.363800, 3.074322</t>
  </si>
  <si>
    <t>DOUACONSA1</t>
  </si>
  <si>
    <t>CONSERVATOIRE</t>
  </si>
  <si>
    <t>RUE DES MOUDREURS</t>
  </si>
  <si>
    <t>50.368826, 3.073641</t>
  </si>
  <si>
    <t>DOUACOUA1</t>
  </si>
  <si>
    <t>COUBERTIN</t>
  </si>
  <si>
    <t xml:space="preserve">QUAI DEVIGNE </t>
  </si>
  <si>
    <t>L14-15</t>
  </si>
  <si>
    <t>50.362614, 3.071308</t>
  </si>
  <si>
    <t>DOUACOUB2</t>
  </si>
  <si>
    <t>50.362933, 3.071347</t>
  </si>
  <si>
    <t>DOUADORA2</t>
  </si>
  <si>
    <t>D'ORVAL</t>
  </si>
  <si>
    <t>50.365888, 3.066440</t>
  </si>
  <si>
    <t>DOUADORB1</t>
  </si>
  <si>
    <t>50.365835, 3.067344</t>
  </si>
  <si>
    <t>DOUAECOMINAB2</t>
  </si>
  <si>
    <t>ECOLE DES MINES</t>
  </si>
  <si>
    <t>GUESNAIN BOUGIVAL / AUBY BON AIR</t>
  </si>
  <si>
    <t>RUE DE BETHUNE</t>
  </si>
  <si>
    <t>A- 8-15-17</t>
  </si>
  <si>
    <t>50.374198, 3.066720</t>
  </si>
  <si>
    <t>Ecole des Mines de Douai</t>
  </si>
  <si>
    <t>25m</t>
  </si>
  <si>
    <t>50.374205, 3.066821</t>
  </si>
  <si>
    <t>DOUAECOMINB1</t>
  </si>
  <si>
    <t xml:space="preserve">ECOLE DES MINES </t>
  </si>
  <si>
    <t>DOUAEGLRAQA2</t>
  </si>
  <si>
    <t>EGLISE DU RAQUET</t>
  </si>
  <si>
    <t>RUE DU FAUBOURG DE PARIS</t>
  </si>
  <si>
    <t>50.353041, 3.085204</t>
  </si>
  <si>
    <t>DOUAEGLRAQA3</t>
  </si>
  <si>
    <t>RUE DE COURCHELETTES</t>
  </si>
  <si>
    <t>L14</t>
  </si>
  <si>
    <t>50.353401, 3.084211</t>
  </si>
  <si>
    <t>DOUAEGLRAQB1</t>
  </si>
  <si>
    <t>50.353284, 3.084834</t>
  </si>
  <si>
    <t>DOUAEGLRAQB4</t>
  </si>
  <si>
    <t>50.353323, 3.083393</t>
  </si>
  <si>
    <t>DOUAFACALEXTOCA2</t>
  </si>
  <si>
    <t>FACULTE ALEXIS DE TOCQUEVILLE</t>
  </si>
  <si>
    <t>BOULEVARD DE LA REPUBLIQUE</t>
  </si>
  <si>
    <t>50.373562, 3.071819</t>
  </si>
  <si>
    <t>Faculté de Droit</t>
  </si>
  <si>
    <t>DOUAFACALEXTOCB1</t>
  </si>
  <si>
    <t>DOUAI LYCEE E LABBE</t>
  </si>
  <si>
    <t>DOUAFAUESQA1</t>
  </si>
  <si>
    <t>FAUBOURG D'ESQUERCHIN</t>
  </si>
  <si>
    <t>RUE GUYNEMER</t>
  </si>
  <si>
    <t>L8-17</t>
  </si>
  <si>
    <t>50.373389, 3.065813</t>
  </si>
  <si>
    <t>DOUAFERE1</t>
  </si>
  <si>
    <t xml:space="preserve">FERRY </t>
  </si>
  <si>
    <t>CUINCY LES TREIZE / DOUAI ARSENAL</t>
  </si>
  <si>
    <t>RUE EDOUARD FLAMENT</t>
  </si>
  <si>
    <t>50.381706, 3.059304</t>
  </si>
  <si>
    <t>Collège Jules Ferry</t>
  </si>
  <si>
    <t>DOUAFMEGLA2</t>
  </si>
  <si>
    <t>RUE DE TOURNAI</t>
  </si>
  <si>
    <t>DOUAI FRAIS MARAIS</t>
  </si>
  <si>
    <t>50.403249, 3.121814</t>
  </si>
  <si>
    <t>Collège Gayant</t>
  </si>
  <si>
    <t>DOUAFMEGLB1</t>
  </si>
  <si>
    <t>50.403502, 3.122255</t>
  </si>
  <si>
    <t>DOUAFMFERA1</t>
  </si>
  <si>
    <t>FERRONNIERE</t>
  </si>
  <si>
    <t>RUE JULES FERRY</t>
  </si>
  <si>
    <t>L3-L17</t>
  </si>
  <si>
    <t>50.392242, 3.125147</t>
  </si>
  <si>
    <t>DOUAFMFERB2</t>
  </si>
  <si>
    <t>DOUAFMGODA1</t>
  </si>
  <si>
    <t>GODION</t>
  </si>
  <si>
    <t>RUE SAINT AMAND</t>
  </si>
  <si>
    <t>50.395233, 3.136455</t>
  </si>
  <si>
    <t>DOUAFMGODB2</t>
  </si>
  <si>
    <t>50.395099, 3.135935</t>
  </si>
  <si>
    <t>LESPAGNOL</t>
  </si>
  <si>
    <t>DOUAFMTEMA1</t>
  </si>
  <si>
    <t>TEMPLERIE</t>
  </si>
  <si>
    <t>50.394771, 3.130865</t>
  </si>
  <si>
    <t>DOUAFMTEMB2</t>
  </si>
  <si>
    <t>50.394697, 3.131169</t>
  </si>
  <si>
    <t>DOUAFMTRAA1</t>
  </si>
  <si>
    <t>TRANSFORMATEUR</t>
  </si>
  <si>
    <t>50.402432, 3.120524</t>
  </si>
  <si>
    <t>DOUAFMTRAB2</t>
  </si>
  <si>
    <t>50.402558, 3.120981</t>
  </si>
  <si>
    <t>DOUAFMUSIA1</t>
  </si>
  <si>
    <t>USINE</t>
  </si>
  <si>
    <t>50.407383, 3.127552</t>
  </si>
  <si>
    <t>DOUAFMUSIB2</t>
  </si>
  <si>
    <t>50.407336, 3.127610</t>
  </si>
  <si>
    <t>DOUAGARE1</t>
  </si>
  <si>
    <t>GARE</t>
  </si>
  <si>
    <t>DOUAI LYCEE E LABBE / GUESNAIN BOUGIVAL</t>
  </si>
  <si>
    <t>GARE DE DOUAI</t>
  </si>
  <si>
    <t>50.371661, 3.089752</t>
  </si>
  <si>
    <t>DOUAGAYEXPA1</t>
  </si>
  <si>
    <t>GAYANT EXPO</t>
  </si>
  <si>
    <t>RUE DE DOUAI</t>
  </si>
  <si>
    <t>L3</t>
  </si>
  <si>
    <t>50.380594, 3.094727</t>
  </si>
  <si>
    <t>DOUAGAYEXPA3</t>
  </si>
  <si>
    <t>PONT DE LILLE</t>
  </si>
  <si>
    <t>L7-16</t>
  </si>
  <si>
    <t>2 voies sens uniques</t>
  </si>
  <si>
    <t>50.379602, 3.091989</t>
  </si>
  <si>
    <t>Gayant Expo</t>
  </si>
  <si>
    <t>DOUAGAYEXPB2</t>
  </si>
  <si>
    <t>50.380492, 3.094605</t>
  </si>
  <si>
    <t>DOUAGAYEXPB4</t>
  </si>
  <si>
    <t>RAIMBEAUCOURT H. BOREL</t>
  </si>
  <si>
    <t>DOUAGLAA2</t>
  </si>
  <si>
    <t>GLACIS</t>
  </si>
  <si>
    <t>RUE DES GLACIS</t>
  </si>
  <si>
    <t>50.362461, 3.084958</t>
  </si>
  <si>
    <t>DOUAGLAB1</t>
  </si>
  <si>
    <t>DOUAGOUA1</t>
  </si>
  <si>
    <t>GOUNOD</t>
  </si>
  <si>
    <t>RUE CHARLES GOUNOD</t>
  </si>
  <si>
    <t>L13</t>
  </si>
  <si>
    <t>50.379689, 3.094778</t>
  </si>
  <si>
    <t>DOUAGOUB2</t>
  </si>
  <si>
    <t>DECHY Rés. DESBORDES VALMORE</t>
  </si>
  <si>
    <t>50.379285, 3.095187</t>
  </si>
  <si>
    <t>DOUAGUYA1</t>
  </si>
  <si>
    <t>GUYNEMER</t>
  </si>
  <si>
    <t>50.372019, 3.056590</t>
  </si>
  <si>
    <t>DOUAGUYB2</t>
  </si>
  <si>
    <t>50.371994, 3.055953</t>
  </si>
  <si>
    <t>DOUAIFAUESQB2</t>
  </si>
  <si>
    <t>12m</t>
  </si>
  <si>
    <t>50.373380, 3.065577</t>
  </si>
  <si>
    <t>DOUAIGARE2</t>
  </si>
  <si>
    <t>non desservi actuellement</t>
  </si>
  <si>
    <t>DOUAJAUA1</t>
  </si>
  <si>
    <t>50.390970, 3.081655</t>
  </si>
  <si>
    <t>DOUAJAUB2</t>
  </si>
  <si>
    <t>50.391096, 3.082203</t>
  </si>
  <si>
    <t>DOUAJEMA1</t>
  </si>
  <si>
    <t>JEMEPPES</t>
  </si>
  <si>
    <t>RUE DE LAMBRES</t>
  </si>
  <si>
    <t>50.358244, 3.073229</t>
  </si>
  <si>
    <t>DOUAJEMB2</t>
  </si>
  <si>
    <t>DOUALACLOA1</t>
  </si>
  <si>
    <t>LA CLOCHETTE</t>
  </si>
  <si>
    <t>DOUAI PLACE  DE GAULLE</t>
  </si>
  <si>
    <t>RUE DE LA CLOCHETTE</t>
  </si>
  <si>
    <t>50.375418, 3.098823</t>
  </si>
  <si>
    <t>DOUALACLOB2</t>
  </si>
  <si>
    <t>DOUALERAQA1</t>
  </si>
  <si>
    <t>LE RAQUET</t>
  </si>
  <si>
    <t>50.350718, 3.086839</t>
  </si>
  <si>
    <t>DOUALERAQB2</t>
  </si>
  <si>
    <t>50.350427, 3.087238</t>
  </si>
  <si>
    <t>DOUALESMARB2</t>
  </si>
  <si>
    <t>DOUALESPINB2</t>
  </si>
  <si>
    <t>50.389522, 3.056590</t>
  </si>
  <si>
    <t>DOUALESTANA1</t>
  </si>
  <si>
    <t>L'ESTANQUE</t>
  </si>
  <si>
    <t>RUE DE L'ESTANQUE</t>
  </si>
  <si>
    <t>50.372371, 3.077944</t>
  </si>
  <si>
    <t>DOUALILA1</t>
  </si>
  <si>
    <t>LILAS</t>
  </si>
  <si>
    <t>50.372124, 3.062422</t>
  </si>
  <si>
    <t>DOUALILB2</t>
  </si>
  <si>
    <t>50.372491, 3.063011</t>
  </si>
  <si>
    <t>DOUALYCCHB1</t>
  </si>
  <si>
    <t xml:space="preserve">LYCEE CHATELET </t>
  </si>
  <si>
    <t>RUE PIERRE DUBOIS</t>
  </si>
  <si>
    <t xml:space="preserve">A  </t>
  </si>
  <si>
    <t>50.375135, 3.083820</t>
  </si>
  <si>
    <t>Lycée Albert Châtelet</t>
  </si>
  <si>
    <t>DOUALYCEDMLABA2</t>
  </si>
  <si>
    <t>LYCEE EDMOND LABBE</t>
  </si>
  <si>
    <t>RUE CHARLES BOURSEUL</t>
  </si>
  <si>
    <t>50.378182, 3.070691</t>
  </si>
  <si>
    <t>Lycée Edmond Labbé</t>
  </si>
  <si>
    <t>DOUALYCEDMLABA3</t>
  </si>
  <si>
    <t>50.378485, 3.071678</t>
  </si>
  <si>
    <t>DOUALYCEDMLABB1</t>
  </si>
  <si>
    <t>DOUAI LYCEE EDMOND LABBE TERMINUS</t>
  </si>
  <si>
    <t>DOUAMAIARRA1</t>
  </si>
  <si>
    <t>MAISON D'ARRET</t>
  </si>
  <si>
    <t>RUE DE CUINCY</t>
  </si>
  <si>
    <t>50.376661, 3.059772</t>
  </si>
  <si>
    <t>DOUAMAIARRB2</t>
  </si>
  <si>
    <t>50.376766, 3.059585</t>
  </si>
  <si>
    <t>DOUAMAIDESELEA2</t>
  </si>
  <si>
    <t>MAISON DES ELEVES</t>
  </si>
  <si>
    <t>QUAI DEVIGNE</t>
  </si>
  <si>
    <t>50.365207, 3.073147</t>
  </si>
  <si>
    <t>50.365165, 3.073115</t>
  </si>
  <si>
    <t>DOUAMAIDESELEB2</t>
  </si>
  <si>
    <t>50.365198, 3.074047</t>
  </si>
  <si>
    <t>DOUAMALA1</t>
  </si>
  <si>
    <t>MALVAUX</t>
  </si>
  <si>
    <t>RUE DES MALVAUX</t>
  </si>
  <si>
    <t>50.373566, 3.081307</t>
  </si>
  <si>
    <t>Lycée Jean Baptiste Corot</t>
  </si>
  <si>
    <t>DOUAMARDUNORB1</t>
  </si>
  <si>
    <t>MARTIN DU NORD</t>
  </si>
  <si>
    <t>RUE MARTIN DU NORD</t>
  </si>
  <si>
    <t>50.375212, 3.080741</t>
  </si>
  <si>
    <t>DOUAMARDUNORB2</t>
  </si>
  <si>
    <t>L2-5-7</t>
  </si>
  <si>
    <t>50.375245, 3.080716</t>
  </si>
  <si>
    <t>DOUAMOUA1</t>
  </si>
  <si>
    <t>MOUCHONNIERE</t>
  </si>
  <si>
    <t>RUE DE LA FERME</t>
  </si>
  <si>
    <t>50.394177, 3.087703</t>
  </si>
  <si>
    <t>DOUAMOUB2</t>
  </si>
  <si>
    <t>DOUAPALDEJUSB1</t>
  </si>
  <si>
    <t>PALAIS DE JUSTICE</t>
  </si>
  <si>
    <t>vers Lycée Corot</t>
  </si>
  <si>
    <t>QUAI DESBORDES</t>
  </si>
  <si>
    <t>50.370836, 3.077708</t>
  </si>
  <si>
    <t>DOUAPARBERAB1</t>
  </si>
  <si>
    <t>PARC BERTIN</t>
  </si>
  <si>
    <t>DOUAI LYCEE EDMOND LABBE / BOUGIVAL</t>
  </si>
  <si>
    <t>RUE D'ANICHE</t>
  </si>
  <si>
    <t>50.365530, 3.089439</t>
  </si>
  <si>
    <t>DOUAPASSA1</t>
  </si>
  <si>
    <t>PASSERELLE</t>
  </si>
  <si>
    <t>AVENUE DES MARTYRS DE LA RESISTANCE</t>
  </si>
  <si>
    <t>50.393880, 3.085727</t>
  </si>
  <si>
    <t>DOUAPASSB2</t>
  </si>
  <si>
    <t>50.393626, 3.085923</t>
  </si>
  <si>
    <t>DOUAPASTA2</t>
  </si>
  <si>
    <t>PASTEUR</t>
  </si>
  <si>
    <t>BOULEVARD PASTEUR</t>
  </si>
  <si>
    <t>50.368908, 3.063946</t>
  </si>
  <si>
    <t>DOUAPASTB1</t>
  </si>
  <si>
    <t>50.368414, 3.064373</t>
  </si>
  <si>
    <t>DOUAPAUHENA2</t>
  </si>
  <si>
    <t>PAUL HENIN</t>
  </si>
  <si>
    <t>RUE PAUL HENIN</t>
  </si>
  <si>
    <t>50.360946, 3.088697</t>
  </si>
  <si>
    <t>Collège André Streinger</t>
  </si>
  <si>
    <t>DOUAPAUHENB2</t>
  </si>
  <si>
    <t>50.360805, 3.088620</t>
  </si>
  <si>
    <t>DOUAPETPLA</t>
  </si>
  <si>
    <t>PETITE PLACE</t>
  </si>
  <si>
    <t>50.369512, 3.076793</t>
  </si>
  <si>
    <t>DOUAPLA14JUIA1</t>
  </si>
  <si>
    <t>PLACE DU 14 JUILLET</t>
  </si>
  <si>
    <t>50.392461, 3.084866</t>
  </si>
  <si>
    <t>DOUAPLA14JUIB2</t>
  </si>
  <si>
    <t>50.392391, 3.084903</t>
  </si>
  <si>
    <t>DOUAPLACARA2</t>
  </si>
  <si>
    <t>PLACE CARNOT</t>
  </si>
  <si>
    <t>A-2-3-5-7-13-15-16</t>
  </si>
  <si>
    <t>3.50m</t>
  </si>
  <si>
    <t>19m</t>
  </si>
  <si>
    <t>50.371761, 3.085909</t>
  </si>
  <si>
    <t>50.372001, 3.086276</t>
  </si>
  <si>
    <t>DOUAPLACARB1</t>
  </si>
  <si>
    <t>50.371611, 3.085433</t>
  </si>
  <si>
    <t>DOUAPLACARB4</t>
  </si>
  <si>
    <t>PLACA CARNOT</t>
  </si>
  <si>
    <t>L2-3-5-7-13-15-16</t>
  </si>
  <si>
    <t>DOUAPLADARA1</t>
  </si>
  <si>
    <t>PLACE D'ARMES</t>
  </si>
  <si>
    <t>Traversée éloignée</t>
  </si>
  <si>
    <t>50.367485, 3.082836</t>
  </si>
  <si>
    <t>DOUAPLADEGAUA3</t>
  </si>
  <si>
    <t>PLACE DE GAULLE</t>
  </si>
  <si>
    <t>DOUAI PLACE DE GAULLE TERMINUS TOUTES LIGNES</t>
  </si>
  <si>
    <t>68m</t>
  </si>
  <si>
    <t>50.367733, 3.084734</t>
  </si>
  <si>
    <t>DOUAPLADEGAUAB1</t>
  </si>
  <si>
    <t>DOUAI LYCEEE. LABBE/SIN LYCEE</t>
  </si>
  <si>
    <t>PLACE DE GAULLE DE DOUAI</t>
  </si>
  <si>
    <t>A-2-8-14-15</t>
  </si>
  <si>
    <t>50.367702, 3.084852</t>
  </si>
  <si>
    <t>DOUAPLADEGAUB2</t>
  </si>
  <si>
    <t>DOUAPOLA1</t>
  </si>
  <si>
    <t>POLYGONE</t>
  </si>
  <si>
    <t>RUE DU POLYGONE</t>
  </si>
  <si>
    <t>50.386915, 3.079502</t>
  </si>
  <si>
    <t>DOUAPOLB2</t>
  </si>
  <si>
    <t>DOUAPONDECAMA1</t>
  </si>
  <si>
    <t>PONT DE CAMBRAI</t>
  </si>
  <si>
    <t>RUE DE CAMBRAI</t>
  </si>
  <si>
    <t>50.358713, 3.080206</t>
  </si>
  <si>
    <t>DOUAPONDECAMB2</t>
  </si>
  <si>
    <t>50.358248, 3.080782</t>
  </si>
  <si>
    <t>DOUAPONDUFORA2</t>
  </si>
  <si>
    <t>PONT DU FORT</t>
  </si>
  <si>
    <t>RUE FORT DE LA SCARPE</t>
  </si>
  <si>
    <t>L7</t>
  </si>
  <si>
    <t>50.391585, 3.105742</t>
  </si>
  <si>
    <t>DOUAPONDUFORB1</t>
  </si>
  <si>
    <t>RAIMBEAUCOURT H, BOREL</t>
  </si>
  <si>
    <t>DOUAPONOCRA2</t>
  </si>
  <si>
    <t>PONT D'OCRE</t>
  </si>
  <si>
    <t>RUE DELABY</t>
  </si>
  <si>
    <t xml:space="preserve">L2 </t>
  </si>
  <si>
    <t>50.379692, 3.075144</t>
  </si>
  <si>
    <t>DOUAPONOCRB2</t>
  </si>
  <si>
    <t>50.379387, 3.076593</t>
  </si>
  <si>
    <t>DOUAPORDARA1</t>
  </si>
  <si>
    <t>PORTE D'ARRAS</t>
  </si>
  <si>
    <t>RUE STOREZ</t>
  </si>
  <si>
    <t>50.366001, 3.071093</t>
  </si>
  <si>
    <t>DOUARENE1</t>
  </si>
  <si>
    <t>RENAULT</t>
  </si>
  <si>
    <t>50.366067, 3.031841</t>
  </si>
  <si>
    <t>Usine Renault</t>
  </si>
  <si>
    <t>DOUARESAOUA2</t>
  </si>
  <si>
    <t>RESIDENCE D'AOUST</t>
  </si>
  <si>
    <t>50.358275, 3.084286</t>
  </si>
  <si>
    <t>DOUARESAOUB1</t>
  </si>
  <si>
    <t>50.358261, 3.084114</t>
  </si>
  <si>
    <t>DOUARESGAYA1</t>
  </si>
  <si>
    <t>RESIDENCE GAYANT</t>
  </si>
  <si>
    <t>AVENUE DU DOCTEUR SCHWEITZER</t>
  </si>
  <si>
    <t>50.362082, 3.073695</t>
  </si>
  <si>
    <t>DOUARESGAYB2</t>
  </si>
  <si>
    <t>DOUAROGB1</t>
  </si>
  <si>
    <t>ROGEROL</t>
  </si>
  <si>
    <t>RUE ROGEROL</t>
  </si>
  <si>
    <t>L8-14-17</t>
  </si>
  <si>
    <t>50.366870, 3.084534</t>
  </si>
  <si>
    <t>50.366885, 3.084538</t>
  </si>
  <si>
    <t>DOUAROSA1</t>
  </si>
  <si>
    <t>ROSERAIE</t>
  </si>
  <si>
    <t>RUE DU FAUBOURG DE BETHUNE</t>
  </si>
  <si>
    <t>50.380960, 3.061957</t>
  </si>
  <si>
    <t>DOUAROSB2</t>
  </si>
  <si>
    <t>50.381130, 3.061914</t>
  </si>
  <si>
    <t>DOUARUEDEFERA2</t>
  </si>
  <si>
    <t>RUE DE FERIN</t>
  </si>
  <si>
    <t>50.360583, 3.078881</t>
  </si>
  <si>
    <t>DOUARUEDEFERB1</t>
  </si>
  <si>
    <t>50.360349, 3.079211</t>
  </si>
  <si>
    <t>DOUARUEDELAMA1</t>
  </si>
  <si>
    <t>AVENUE DE RECKLINGHAUSEN</t>
  </si>
  <si>
    <t>50.360636, 3.074951</t>
  </si>
  <si>
    <t>DOUARUEDELAMB2</t>
  </si>
  <si>
    <t>50.360315, 3.074869</t>
  </si>
  <si>
    <t>DOUARUEDEPARA1</t>
  </si>
  <si>
    <t>RUE DE PARIS</t>
  </si>
  <si>
    <t xml:space="preserve"> L2 - 8 -15-17</t>
  </si>
  <si>
    <t>50.363955, 3.078832</t>
  </si>
  <si>
    <t>DOUARUEDEPARA2</t>
  </si>
  <si>
    <t>50.365309, 3.079975</t>
  </si>
  <si>
    <t>DOUARUEDEPARB2</t>
  </si>
  <si>
    <t>50.364239, 3.079174</t>
  </si>
  <si>
    <t>DOUASCAA2</t>
  </si>
  <si>
    <t>SCARPE</t>
  </si>
  <si>
    <t>50.393893, 3.103490</t>
  </si>
  <si>
    <t>DOUASCAB1</t>
  </si>
  <si>
    <t>DOUASOUPREA2</t>
  </si>
  <si>
    <t>SOUS PREFECTURE</t>
  </si>
  <si>
    <t>50.376355, 3.076165</t>
  </si>
  <si>
    <t>DOUASOUPREB3</t>
  </si>
  <si>
    <t>RUE D'OCRE</t>
  </si>
  <si>
    <t>L2-5</t>
  </si>
  <si>
    <t>50.377334, 3.076909</t>
  </si>
  <si>
    <t>DOUASTJACA1</t>
  </si>
  <si>
    <t>SAINT JACQUES</t>
  </si>
  <si>
    <t>RUE SAINT THOMAS</t>
  </si>
  <si>
    <t>50.371361, 3.084358</t>
  </si>
  <si>
    <t>DOUATRAA1</t>
  </si>
  <si>
    <t>TRANNOIS</t>
  </si>
  <si>
    <t>RUE DES TRANNOIS</t>
  </si>
  <si>
    <t>50.389725, 3.088689</t>
  </si>
  <si>
    <t>DOUATRAB2</t>
  </si>
  <si>
    <t>50.390398, 3.088926</t>
  </si>
  <si>
    <t>DOUAWAGA1</t>
  </si>
  <si>
    <t>WAGNONVILLE</t>
  </si>
  <si>
    <t>RUE DENIS CORDONNIER</t>
  </si>
  <si>
    <t>50.383409, 3.067803</t>
  </si>
  <si>
    <t>DOUAWAGB2</t>
  </si>
  <si>
    <t>50.384699, 3.067558</t>
  </si>
  <si>
    <t>DOUSOUPREB1</t>
  </si>
  <si>
    <t>ECAIVUIA1</t>
  </si>
  <si>
    <t>VUILLEMIN</t>
  </si>
  <si>
    <t>ECAILLON</t>
  </si>
  <si>
    <t>ECAIVUIB2</t>
  </si>
  <si>
    <t>ESQUPLAE1</t>
  </si>
  <si>
    <t>RUE DU SALUT</t>
  </si>
  <si>
    <t>ESQUERCHIN</t>
  </si>
  <si>
    <t>50.375901, 3.014489</t>
  </si>
  <si>
    <t>FLERBARA1</t>
  </si>
  <si>
    <t>BARBUSSE</t>
  </si>
  <si>
    <t>FLERS-EN-ESCREBIEUX</t>
  </si>
  <si>
    <t>50.400497, 3.056964</t>
  </si>
  <si>
    <t>FLERBARA2</t>
  </si>
  <si>
    <t>FLERS EN E. C. COMMERCIAL</t>
  </si>
  <si>
    <t>50.400706, 3.056326</t>
  </si>
  <si>
    <t>FLERBOUA1</t>
  </si>
  <si>
    <t>BOURY</t>
  </si>
  <si>
    <t>RUE DU MARECHAL DE LATTRE DE TASSIGNY</t>
  </si>
  <si>
    <t>50.398623, 3.066438</t>
  </si>
  <si>
    <t>FLERBOUB2</t>
  </si>
  <si>
    <t>50.398520, 3.065640</t>
  </si>
  <si>
    <t>FLERBRIA1</t>
  </si>
  <si>
    <t>BRIQUETTE</t>
  </si>
  <si>
    <t>RUE MARCEAU MARTIN</t>
  </si>
  <si>
    <t>50.399522, 3.093875</t>
  </si>
  <si>
    <t>FLERBRIB2</t>
  </si>
  <si>
    <t>FLERCADB1</t>
  </si>
  <si>
    <t>CAD</t>
  </si>
  <si>
    <t>RUE FRANCISCO FERRER</t>
  </si>
  <si>
    <t>L6-7</t>
  </si>
  <si>
    <t>50.398065, 3.103851</t>
  </si>
  <si>
    <t>FLERCENCOMA1</t>
  </si>
  <si>
    <t>RUE DES CHARDONNERETS</t>
  </si>
  <si>
    <t>50.396394, 3.045075</t>
  </si>
  <si>
    <t>FLERCENCOMB2</t>
  </si>
  <si>
    <t>50.396160, 3.045899</t>
  </si>
  <si>
    <t>FLERCHAPASA1</t>
  </si>
  <si>
    <t>CHATEAU PASQUIER</t>
  </si>
  <si>
    <t>50.399526, 3.098623</t>
  </si>
  <si>
    <t>FLERCHAPASB2</t>
  </si>
  <si>
    <t>50.399614, 3.099530</t>
  </si>
  <si>
    <t>FLEREGLA1</t>
  </si>
  <si>
    <t>50.401259, 3.052499</t>
  </si>
  <si>
    <t>FLEREGLB2</t>
  </si>
  <si>
    <t>FLERESCA1</t>
  </si>
  <si>
    <t>ESCREBIEUX</t>
  </si>
  <si>
    <t>50.395975, 3.080062</t>
  </si>
  <si>
    <t>FLERESCB2</t>
  </si>
  <si>
    <t>FLERLAFONA1</t>
  </si>
  <si>
    <t>LA FONTAINE</t>
  </si>
  <si>
    <t>RUE PLANQUE</t>
  </si>
  <si>
    <t>50.397423, 3.050739</t>
  </si>
  <si>
    <t>FLERLAFONB2</t>
  </si>
  <si>
    <t>FLERMAIA1</t>
  </si>
  <si>
    <t>MAIRIE</t>
  </si>
  <si>
    <t>50.398073, 3.061100</t>
  </si>
  <si>
    <t>FLERMAIB2</t>
  </si>
  <si>
    <t>FLERMAUDAPA1</t>
  </si>
  <si>
    <t>MAURICE D'APVRIL</t>
  </si>
  <si>
    <t>50.399090, 3.073102</t>
  </si>
  <si>
    <t>FLERMAUDAPB2</t>
  </si>
  <si>
    <t>50.399231, 3.072771</t>
  </si>
  <si>
    <t>FLERMOUA1</t>
  </si>
  <si>
    <t>MOULIN</t>
  </si>
  <si>
    <t>RUE JEAN MOULIN</t>
  </si>
  <si>
    <t>50.406677, 3.047821</t>
  </si>
  <si>
    <t>FLERMOUB2</t>
  </si>
  <si>
    <t>FLERPLAPONA1</t>
  </si>
  <si>
    <t>PLACE DE PONT</t>
  </si>
  <si>
    <t>RUE JACQUES DUCLOS</t>
  </si>
  <si>
    <t>50.398920, 3.086390</t>
  </si>
  <si>
    <t>FLERPLAPONB2</t>
  </si>
  <si>
    <t xml:space="preserve">PONT DE LA DEULE </t>
  </si>
  <si>
    <t>RUE ROGER SALENGRO</t>
  </si>
  <si>
    <t>50.398336, 3.085227</t>
  </si>
  <si>
    <t>FLERPONDEUA1</t>
  </si>
  <si>
    <t>50.398110, 3.085217</t>
  </si>
  <si>
    <t>FLERTROA1</t>
  </si>
  <si>
    <t>TROYON</t>
  </si>
  <si>
    <t>RUE DU MARECHAL LECLERC</t>
  </si>
  <si>
    <t>L5-6</t>
  </si>
  <si>
    <t>50.398292, 3.082157</t>
  </si>
  <si>
    <t>FLERTROB2</t>
  </si>
  <si>
    <t>50.398464, 3.082135</t>
  </si>
  <si>
    <t>FLINBROA1</t>
  </si>
  <si>
    <t>FLINES-LES-RACHES</t>
  </si>
  <si>
    <t>50.420935, 3.194011</t>
  </si>
  <si>
    <t>FLINBROB2</t>
  </si>
  <si>
    <t>FLINCHAA1</t>
  </si>
  <si>
    <t>CHANTECLERC</t>
  </si>
  <si>
    <t>50.420844, 3.188832</t>
  </si>
  <si>
    <t>FLINCHAB2</t>
  </si>
  <si>
    <t>50.421042, 3.188455</t>
  </si>
  <si>
    <t>FLINCOLE1</t>
  </si>
  <si>
    <t>COLLEGE</t>
  </si>
  <si>
    <t>AVENUE LEO LAGRANGE</t>
  </si>
  <si>
    <t>50.427867, 3.185490</t>
  </si>
  <si>
    <t>Collège Jean Moulin</t>
  </si>
  <si>
    <t>FLINEGLCATA2</t>
  </si>
  <si>
    <t>EGLISE DU CATTELET</t>
  </si>
  <si>
    <t>RUE DU CATTELET</t>
  </si>
  <si>
    <t>50.418790, 3.199834</t>
  </si>
  <si>
    <t>FLINEGLCATB1</t>
  </si>
  <si>
    <t>50.418630, 3.200689</t>
  </si>
  <si>
    <t>FLINGRARUEE1</t>
  </si>
  <si>
    <t>GRAND' RUE</t>
  </si>
  <si>
    <t>GRAND’RUE</t>
  </si>
  <si>
    <t>50.418970, 3.207614</t>
  </si>
  <si>
    <t>FLINLECATE2</t>
  </si>
  <si>
    <t>LE CATTELET</t>
  </si>
  <si>
    <t>50.414306, 3.204506</t>
  </si>
  <si>
    <t>FLINMONA1</t>
  </si>
  <si>
    <t>MONTREUIL</t>
  </si>
  <si>
    <t>RUE DE L’ABBAYE</t>
  </si>
  <si>
    <t>50.418457, 3.170913</t>
  </si>
  <si>
    <t>FLINMONB2</t>
  </si>
  <si>
    <t>FLINPASNIVA1</t>
  </si>
  <si>
    <t>PASSAGE A NIVEAU</t>
  </si>
  <si>
    <t>RUE DUPIRE</t>
  </si>
  <si>
    <t>50.426454, 3.183446</t>
  </si>
  <si>
    <t>FLINPASNIVB2</t>
  </si>
  <si>
    <t>50.426384, 3.183379</t>
  </si>
  <si>
    <t>FLINPERA2</t>
  </si>
  <si>
    <t>PERI</t>
  </si>
  <si>
    <t>50.421634, 3.180474</t>
  </si>
  <si>
    <t>FLINPERB1</t>
  </si>
  <si>
    <t>50.421811, 3.180639</t>
  </si>
  <si>
    <t>GUESBOUA1</t>
  </si>
  <si>
    <t xml:space="preserve">BOUGIVAL </t>
  </si>
  <si>
    <t>LYCEE EDMOND LABBEE DOUAI</t>
  </si>
  <si>
    <t>BOULEVARD AMBROISE CROIZAT</t>
  </si>
  <si>
    <t>GUESNAIN</t>
  </si>
  <si>
    <t>50.343483, 3.156677</t>
  </si>
  <si>
    <t>GUESBOUB1</t>
  </si>
  <si>
    <t>GUESNAIN BOUGIVAL TERMINUS</t>
  </si>
  <si>
    <t>GUESCENC1</t>
  </si>
  <si>
    <t xml:space="preserve">L12 </t>
  </si>
  <si>
    <t>50.349373, 3.143696</t>
  </si>
  <si>
    <t>GUESCEND2</t>
  </si>
  <si>
    <t>50.349238, 3.143634</t>
  </si>
  <si>
    <t>GUESELUA1</t>
  </si>
  <si>
    <t>ELUARD</t>
  </si>
  <si>
    <t>50.349862, 3.137311</t>
  </si>
  <si>
    <t>GUESELUB2</t>
  </si>
  <si>
    <t>50.349489, 3.138368</t>
  </si>
  <si>
    <t>GUESJEAJAUA1</t>
  </si>
  <si>
    <t>JEAN JAURES</t>
  </si>
  <si>
    <t>50.348208, 3.142385</t>
  </si>
  <si>
    <t>GUESJEAJAUB2</t>
  </si>
  <si>
    <t>50.347778, 3.143524</t>
  </si>
  <si>
    <t>GUESLANC1</t>
  </si>
  <si>
    <t>LANVIN</t>
  </si>
  <si>
    <t>RUE LANVIN</t>
  </si>
  <si>
    <t xml:space="preserve">L12  </t>
  </si>
  <si>
    <t>50.354241, 3.149791</t>
  </si>
  <si>
    <t>GUESLAND2</t>
  </si>
  <si>
    <t>50.354218, 3.149869</t>
  </si>
  <si>
    <t>GUESMAIC2</t>
  </si>
  <si>
    <t>50.352105, 3.144758</t>
  </si>
  <si>
    <t>GUESMAID1</t>
  </si>
  <si>
    <t>GUESMALAB1</t>
  </si>
  <si>
    <t>MALMAISON</t>
  </si>
  <si>
    <t>DOUAI LYCEE E. LABBEE  + GUESNAIN BOUGIVAL</t>
  </si>
  <si>
    <t>50.345629, 3.150129</t>
  </si>
  <si>
    <t>LALLBOIDURA1</t>
  </si>
  <si>
    <t>BOIS DURIEZ</t>
  </si>
  <si>
    <t>RUE DE PECQUENCOURT</t>
  </si>
  <si>
    <t>LALLAING</t>
  </si>
  <si>
    <t>Absence de Bordure</t>
  </si>
  <si>
    <t>0cm</t>
  </si>
  <si>
    <t>50.382229, 3.179420</t>
  </si>
  <si>
    <t>LALLBOIDURB2</t>
  </si>
  <si>
    <t>LALLCOLA1</t>
  </si>
  <si>
    <t>COLLEGE JOLIOT CURIE</t>
  </si>
  <si>
    <t>50.383525, 3.173771</t>
  </si>
  <si>
    <t>Collège Joliot Curie</t>
  </si>
  <si>
    <t>LALLCOLB2</t>
  </si>
  <si>
    <t>LALLLARENA1</t>
  </si>
  <si>
    <t>LA RENAISSANCE</t>
  </si>
  <si>
    <t>50.387907, 3.173508</t>
  </si>
  <si>
    <t>LALLLARENB2</t>
  </si>
  <si>
    <t>LALLLEKINA1</t>
  </si>
  <si>
    <t>LE KINTRON</t>
  </si>
  <si>
    <t>50.393036, 3.153860</t>
  </si>
  <si>
    <t>LALLLEKINB2</t>
  </si>
  <si>
    <t>50.392883, 3.154238</t>
  </si>
  <si>
    <t>LALLMAIA1</t>
  </si>
  <si>
    <t>50.390165, 3.168960</t>
  </si>
  <si>
    <t>LALLMAIA2</t>
  </si>
  <si>
    <t>MAIRIE (jour marché)</t>
  </si>
  <si>
    <t>RUE FAIDHERBE</t>
  </si>
  <si>
    <t>50.391396, 3.168409</t>
  </si>
  <si>
    <t>LALLMAIB2</t>
  </si>
  <si>
    <t>LALLMAIB3</t>
  </si>
  <si>
    <t>LALLNOUMONA1</t>
  </si>
  <si>
    <t>NOUVEAU MONDE</t>
  </si>
  <si>
    <t>50.390566, 3.162607</t>
  </si>
  <si>
    <t>LALLNOUMONB2</t>
  </si>
  <si>
    <t>LALLONVINA4</t>
  </si>
  <si>
    <t>PONT VINCOURT</t>
  </si>
  <si>
    <t>AVENUE DE LA RESISTANCE</t>
  </si>
  <si>
    <t>50.392254, 3.157331</t>
  </si>
  <si>
    <t>LALLPONVINA1</t>
  </si>
  <si>
    <t>RUE DE MONTOZON</t>
  </si>
  <si>
    <t>50.391965, 3.156995</t>
  </si>
  <si>
    <t>LALLPONVINB3</t>
  </si>
  <si>
    <t>LAMBCORA1</t>
  </si>
  <si>
    <t>CORBINEAU</t>
  </si>
  <si>
    <t>RUE DU FAUBOURG D’ARRAS</t>
  </si>
  <si>
    <t>LAMBRES-LEZ-DOUAI</t>
  </si>
  <si>
    <t>50.360728, 3.058925</t>
  </si>
  <si>
    <t>LAMBCORB21</t>
  </si>
  <si>
    <t>DOUAI ECOLE DES MINES</t>
  </si>
  <si>
    <t>50.360536, 3.058806</t>
  </si>
  <si>
    <t>LAMBEGLA1</t>
  </si>
  <si>
    <t>50.354712, 3.065641</t>
  </si>
  <si>
    <t>LAMBEGLB2</t>
  </si>
  <si>
    <t>50.354502, 3.065189</t>
  </si>
  <si>
    <t>LAMBGRAA1</t>
  </si>
  <si>
    <t>GRAVELINES</t>
  </si>
  <si>
    <t>50.353234, 3.078132</t>
  </si>
  <si>
    <t>LAMBGRAB2</t>
  </si>
  <si>
    <t>LAMBJAUA1</t>
  </si>
  <si>
    <t>RUE CARNOT</t>
  </si>
  <si>
    <t>50.353346, 3.068517</t>
  </si>
  <si>
    <t>50.353632, 3.068104</t>
  </si>
  <si>
    <t>LAMBJAUB2</t>
  </si>
  <si>
    <t>DOUAI EGLISE DU RAQUET / CUINCY LES TREIZE</t>
  </si>
  <si>
    <t>50.353593, 3.068646</t>
  </si>
  <si>
    <t>LAMBLECHAA1</t>
  </si>
  <si>
    <t>LE CHATELIER</t>
  </si>
  <si>
    <t>50.362029, 3.065467</t>
  </si>
  <si>
    <t>LAMBLECHAB2</t>
  </si>
  <si>
    <t>50.362115, 3.065421</t>
  </si>
  <si>
    <t>LAMBMAIA2</t>
  </si>
  <si>
    <t xml:space="preserve">MAIRIE </t>
  </si>
  <si>
    <t>AVENUE DES POILUS</t>
  </si>
  <si>
    <t>50.352835, 3.063185</t>
  </si>
  <si>
    <t>LAMBMAIB1</t>
  </si>
  <si>
    <t>LAMBMALA1</t>
  </si>
  <si>
    <t>MALRAUX</t>
  </si>
  <si>
    <t>RUE CLEMENCEAU</t>
  </si>
  <si>
    <t>50.354858, 3.060363</t>
  </si>
  <si>
    <t>Collège Malraux</t>
  </si>
  <si>
    <t>LAMBMALB2</t>
  </si>
  <si>
    <t>LAMBPASNIVB2</t>
  </si>
  <si>
    <t>RUE DE LA PAIX</t>
  </si>
  <si>
    <t>50.351030, 3.071109</t>
  </si>
  <si>
    <t>LAMBPASSNIVA1</t>
  </si>
  <si>
    <t>50.351078, 3.071067</t>
  </si>
  <si>
    <t>LAMBPOMA1</t>
  </si>
  <si>
    <t>POMPADOUR</t>
  </si>
  <si>
    <t>RUE GALLIENI</t>
  </si>
  <si>
    <t>50.350070, 3.075049</t>
  </si>
  <si>
    <t>LAMBPOMB2</t>
  </si>
  <si>
    <t>50.350384, 3.073654</t>
  </si>
  <si>
    <t>LAMBRUEDOUA1</t>
  </si>
  <si>
    <t>50.355329, 3.070621</t>
  </si>
  <si>
    <t>LAMBRUEDOUB2</t>
  </si>
  <si>
    <t>50.355896, 3.071153</t>
  </si>
  <si>
    <t>LAMBSEMA1</t>
  </si>
  <si>
    <t>SEMARD</t>
  </si>
  <si>
    <t>RUE SEMARD</t>
  </si>
  <si>
    <t>50.351160, 3.079041</t>
  </si>
  <si>
    <t>LAMBSEMB2</t>
  </si>
  <si>
    <t>50.350957, 3.079390</t>
  </si>
  <si>
    <t>LAMBSTAMEA1</t>
  </si>
  <si>
    <t>ST AME</t>
  </si>
  <si>
    <t>50.357771, 3.057140</t>
  </si>
  <si>
    <t>Clinique Saint Amé</t>
  </si>
  <si>
    <t>LAMBSTAMEB2</t>
  </si>
  <si>
    <t>LAMBSTPOLA1</t>
  </si>
  <si>
    <t>St POL</t>
  </si>
  <si>
    <t>50.345365, 3.091857</t>
  </si>
  <si>
    <t>LAMBSTPOLB2</t>
  </si>
  <si>
    <t>50.344989, 3.091993</t>
  </si>
  <si>
    <t>LAUWHIRA1</t>
  </si>
  <si>
    <t>HIRONDELLE</t>
  </si>
  <si>
    <t>RUE MARIE CURIE</t>
  </si>
  <si>
    <t>LAUWIN-PLANQUE</t>
  </si>
  <si>
    <t>50.394655, 3.048415</t>
  </si>
  <si>
    <t>LAUWHIRB2</t>
  </si>
  <si>
    <t xml:space="preserve">AUBY BON AIR  </t>
  </si>
  <si>
    <t>50.394777, 3.048529</t>
  </si>
  <si>
    <t>LAUWPARFENA1</t>
  </si>
  <si>
    <t>PARC FENAIN</t>
  </si>
  <si>
    <t>50.392918, 3.050771</t>
  </si>
  <si>
    <t>LAUWPARFENB2</t>
  </si>
  <si>
    <t>50.392611, 3.051410</t>
  </si>
  <si>
    <t>LEWAPLAC1</t>
  </si>
  <si>
    <t xml:space="preserve">LEWARDE  </t>
  </si>
  <si>
    <t>50.341043, 3.167698</t>
  </si>
  <si>
    <t>LEWAPLAD2</t>
  </si>
  <si>
    <t>50.340939, 3.167178</t>
  </si>
  <si>
    <t>LEWAREPC1</t>
  </si>
  <si>
    <t xml:space="preserve">REPUBLIQUE  </t>
  </si>
  <si>
    <t>LEWAREPD2</t>
  </si>
  <si>
    <t>LOFFCALB2</t>
  </si>
  <si>
    <t xml:space="preserve">CALVAIRE  </t>
  </si>
  <si>
    <t>PECQUENCOURT SAINTE MARIE</t>
  </si>
  <si>
    <t>RUE DES MOINES</t>
  </si>
  <si>
    <t>LOFFRE</t>
  </si>
  <si>
    <t>50.356752, 3.175215</t>
  </si>
  <si>
    <t>LOFFCALC1</t>
  </si>
  <si>
    <t xml:space="preserve">CALVAIRE </t>
  </si>
  <si>
    <t>LOFFPLAC1</t>
  </si>
  <si>
    <t>50.355499, 3.172208</t>
  </si>
  <si>
    <t>LOFFPLAD2</t>
  </si>
  <si>
    <t>LOFFRUEMOIC2</t>
  </si>
  <si>
    <t>50.357733, 3.165298</t>
  </si>
  <si>
    <t>LOFFRUEMOID1</t>
  </si>
  <si>
    <t>MASNBLACULC1</t>
  </si>
  <si>
    <t>BLANC CUL</t>
  </si>
  <si>
    <t xml:space="preserve">MASNY    </t>
  </si>
  <si>
    <t>MASNBLACULD2</t>
  </si>
  <si>
    <t>MASNCHAFLEC2</t>
  </si>
  <si>
    <t>CHAMP FLEURI</t>
  </si>
  <si>
    <t>MASNCHAFLED1</t>
  </si>
  <si>
    <t>MASNCOMC1</t>
  </si>
  <si>
    <t>COMMERCES</t>
  </si>
  <si>
    <t>AVENUE DU 8 MAI 1945</t>
  </si>
  <si>
    <t>50.336823, 3.202327</t>
  </si>
  <si>
    <t>Collège Robert Desnos</t>
  </si>
  <si>
    <t>MASNCOMD2</t>
  </si>
  <si>
    <t>MONTALBA1</t>
  </si>
  <si>
    <t>ALBI</t>
  </si>
  <si>
    <t>MONTIGNY-EN-OSTREVENT</t>
  </si>
  <si>
    <t>L3-12</t>
  </si>
  <si>
    <t>50.366174, 3.197279</t>
  </si>
  <si>
    <t>MONTALBB2</t>
  </si>
  <si>
    <t>50.366329, 3.197744</t>
  </si>
  <si>
    <t>MONTCITAGNA1</t>
  </si>
  <si>
    <t>CITE DES AGNEAUX</t>
  </si>
  <si>
    <t>D8</t>
  </si>
  <si>
    <t>50.376893, 3.176559</t>
  </si>
  <si>
    <t>MONTCITAGNB2</t>
  </si>
  <si>
    <t>MONTGARB1</t>
  </si>
  <si>
    <t>RUE DE LOFFRE</t>
  </si>
  <si>
    <t>50.360674, 3.189399</t>
  </si>
  <si>
    <t>MONTGARC1</t>
  </si>
  <si>
    <t>MONTGARC2</t>
  </si>
  <si>
    <t>50.363463, 3.191757</t>
  </si>
  <si>
    <t>MONTGARD2</t>
  </si>
  <si>
    <t>50.361609, 3.188415</t>
  </si>
  <si>
    <t>MONTIGLEPB2</t>
  </si>
  <si>
    <t>LEP</t>
  </si>
  <si>
    <t>50.369229, 3.187388</t>
  </si>
  <si>
    <t>Collège Voltaire et LEP</t>
  </si>
  <si>
    <t>MONTLEPA1</t>
  </si>
  <si>
    <t>MONTLMOUCB2</t>
  </si>
  <si>
    <t xml:space="preserve">MOUCHERON </t>
  </si>
  <si>
    <t>RUE DE LA CHAPELLE</t>
  </si>
  <si>
    <t>50.373013, 3.180131</t>
  </si>
  <si>
    <t>MONTMAIA1</t>
  </si>
  <si>
    <t>AVENUE ROLAND HUET</t>
  </si>
  <si>
    <t>50.364850, 3.186354</t>
  </si>
  <si>
    <t>MONTMAIB2</t>
  </si>
  <si>
    <t>MONTMOUCA1</t>
  </si>
  <si>
    <t>MONTPLASANA1</t>
  </si>
  <si>
    <t>PLACE DU SANA</t>
  </si>
  <si>
    <t>50.372928, 3.185814</t>
  </si>
  <si>
    <t>MONTPLASANB2</t>
  </si>
  <si>
    <t>PECQBLAMURA1</t>
  </si>
  <si>
    <t>BLANC MUR</t>
  </si>
  <si>
    <t>RUE D'ESTIENNE D'ORVES</t>
  </si>
  <si>
    <t xml:space="preserve">PECQUENCOURT </t>
  </si>
  <si>
    <t>50.380028, 3.220003</t>
  </si>
  <si>
    <t>PECQBLAMURB2</t>
  </si>
  <si>
    <t>PECQCOLAB1</t>
  </si>
  <si>
    <t>DOUAI PLACE DE GAULLE / PECQ STE MARIE</t>
  </si>
  <si>
    <t>VOIE BUS RESERVEE</t>
  </si>
  <si>
    <t>50.375416, 3.206710</t>
  </si>
  <si>
    <t>PECQCROA1</t>
  </si>
  <si>
    <t>CROQUET</t>
  </si>
  <si>
    <t>RUE JULES GUESDE</t>
  </si>
  <si>
    <t>50.379050, 3.221673</t>
  </si>
  <si>
    <t>PECQCROB2</t>
  </si>
  <si>
    <t>PECQLUCBOUA1</t>
  </si>
  <si>
    <t>LUCIEN BOURDON</t>
  </si>
  <si>
    <t>RUE MAURICE THOREZ</t>
  </si>
  <si>
    <t>50.370108, 3.201323</t>
  </si>
  <si>
    <t>PECQLUCBOUB2</t>
  </si>
  <si>
    <t>PECQPLAA1</t>
  </si>
  <si>
    <t>RUE GUSTAVE COLIEZ</t>
  </si>
  <si>
    <t>50.377518, 3.214610</t>
  </si>
  <si>
    <t>PECQPLAB2</t>
  </si>
  <si>
    <t>PECQPLALEMA1</t>
  </si>
  <si>
    <t>PLACE LEMAY</t>
  </si>
  <si>
    <t>RUE JOSEPH BOULIEZ</t>
  </si>
  <si>
    <t>50.375201, 3.225440</t>
  </si>
  <si>
    <t>PECQPLALEMB2</t>
  </si>
  <si>
    <t>PECQSAIMARE1</t>
  </si>
  <si>
    <t>SAINTE MARIE</t>
  </si>
  <si>
    <t>50.372830, 3.230197</t>
  </si>
  <si>
    <t>RACHMAIA1</t>
  </si>
  <si>
    <t>RUE NATIONALE</t>
  </si>
  <si>
    <t>RACHES</t>
  </si>
  <si>
    <t>50.414214, 3.135712</t>
  </si>
  <si>
    <t>RACHMAIB2</t>
  </si>
  <si>
    <t>50.414479, 3.135903</t>
  </si>
  <si>
    <t>RACHPONA1</t>
  </si>
  <si>
    <t>LE PONT</t>
  </si>
  <si>
    <t>50.411920, 3.134302</t>
  </si>
  <si>
    <t>RACHPONB2</t>
  </si>
  <si>
    <t>50.411575, 3.134118</t>
  </si>
  <si>
    <t>RACHRUEBAIA1</t>
  </si>
  <si>
    <t>RUE DE BAILLON</t>
  </si>
  <si>
    <t>50.416439, 3.142239</t>
  </si>
  <si>
    <t>RACHRUEBAIB2</t>
  </si>
  <si>
    <t>50.416345, 3.143352</t>
  </si>
  <si>
    <t>RACHRUENEUA1</t>
  </si>
  <si>
    <t>RUE NEUVE</t>
  </si>
  <si>
    <t>50.416348, 3.137219</t>
  </si>
  <si>
    <t>RACHRUENEUB2</t>
  </si>
  <si>
    <t>50.416274, 3.137227</t>
  </si>
  <si>
    <t>RAIMCHAMALA1</t>
  </si>
  <si>
    <t>CHAPELLE MALBOIS</t>
  </si>
  <si>
    <t>RAIMBEAUCOURT</t>
  </si>
  <si>
    <t>50.436273, 3.094500</t>
  </si>
  <si>
    <t>RAIMCHAMALB2</t>
  </si>
  <si>
    <t>RAIMBEAUCOURT H.BOREL</t>
  </si>
  <si>
    <t>RAIMEDWA1</t>
  </si>
  <si>
    <t>EDWIGIERES</t>
  </si>
  <si>
    <t>RUE TIRMONT</t>
  </si>
  <si>
    <t>50.439602, 3.109446</t>
  </si>
  <si>
    <t>RAIMEDWB2</t>
  </si>
  <si>
    <t>50.439427, 3.108426</t>
  </si>
  <si>
    <t>RAIMHELBORE1</t>
  </si>
  <si>
    <t>HELENE BOREL</t>
  </si>
  <si>
    <t>CENTRE MEDICAL HELENE BOREL</t>
  </si>
  <si>
    <t>parking</t>
  </si>
  <si>
    <t>18m</t>
  </si>
  <si>
    <t>50.441032, 3.119591</t>
  </si>
  <si>
    <t>Centre Helene Borel</t>
  </si>
  <si>
    <t>RAIMPASA1</t>
  </si>
  <si>
    <t>50.434760, 3.088223</t>
  </si>
  <si>
    <t>RAIMPASB2</t>
  </si>
  <si>
    <t>RAIMPLAA1</t>
  </si>
  <si>
    <t>PLACE CLEMENCEAU</t>
  </si>
  <si>
    <t>50.439926, 3.101501</t>
  </si>
  <si>
    <t>RAIMPLAB2</t>
  </si>
  <si>
    <t>RAIMTILA1</t>
  </si>
  <si>
    <t>LES TILLEULS</t>
  </si>
  <si>
    <t>RUE EDOUARD VAILLANT</t>
  </si>
  <si>
    <t>50.427456, 3.074494</t>
  </si>
  <si>
    <t>RAIMTILB2</t>
  </si>
  <si>
    <t>RAIMTRAA1</t>
  </si>
  <si>
    <t>50.431883, 3.078508</t>
  </si>
  <si>
    <t>RAIMTRAB2</t>
  </si>
  <si>
    <t>50.431935, 3.078808</t>
  </si>
  <si>
    <t>ROOS4PAVA1</t>
  </si>
  <si>
    <t>4 PAVES</t>
  </si>
  <si>
    <t>ROOST-WARENDIN</t>
  </si>
  <si>
    <t>50.418595, 3.105637</t>
  </si>
  <si>
    <t>ROOS4PAVB2</t>
  </si>
  <si>
    <t>ROOSANAFRAA1</t>
  </si>
  <si>
    <t>ANATOLE FRANCE</t>
  </si>
  <si>
    <t>RUE ANATOLE France</t>
  </si>
  <si>
    <t>50.417791, 3.098764</t>
  </si>
  <si>
    <t>ROOSANAFRAB2</t>
  </si>
  <si>
    <t>50.417701, 3.098032</t>
  </si>
  <si>
    <t>ROOSBARMARA1</t>
  </si>
  <si>
    <t>BARRIERE DU MARAIS</t>
  </si>
  <si>
    <t>COLLEGE SCHAFFNER</t>
  </si>
  <si>
    <t>50.410805, 3.110279</t>
  </si>
  <si>
    <t>Collège Docteur Schaffner</t>
  </si>
  <si>
    <t>ROOSBARMARB2</t>
  </si>
  <si>
    <t>ROOSBELA1</t>
  </si>
  <si>
    <t>BELLEFORIERE</t>
  </si>
  <si>
    <t>50.406543, 3.107565</t>
  </si>
  <si>
    <t>ROOSBELB2</t>
  </si>
  <si>
    <t>50.406817, 3.107592</t>
  </si>
  <si>
    <t>ROOSCETE1</t>
  </si>
  <si>
    <t>CETON</t>
  </si>
  <si>
    <t>DOUAI PL DE GAULLE / RAIMBEAUCOURT H BOREL</t>
  </si>
  <si>
    <t>RUE CETON</t>
  </si>
  <si>
    <t>50.406218, 3.098163</t>
  </si>
  <si>
    <t>ROOSCOME1</t>
  </si>
  <si>
    <t>RUE ARGENTAN</t>
  </si>
  <si>
    <t>50.404555, 3.098533</t>
  </si>
  <si>
    <t>ROOSESCA1</t>
  </si>
  <si>
    <t>ESCARPELLE</t>
  </si>
  <si>
    <t>50.400908, 3.104823</t>
  </si>
  <si>
    <t>ROOSESCB2</t>
  </si>
  <si>
    <t>ROOSLOUE1</t>
  </si>
  <si>
    <t>LES LOUPS</t>
  </si>
  <si>
    <t>RUE DES LOUPS</t>
  </si>
  <si>
    <t>50.403243, 3.101711</t>
  </si>
  <si>
    <t>ROOSMAIA1</t>
  </si>
  <si>
    <t>RUE PIERRE BROSSOLETTE</t>
  </si>
  <si>
    <t>50.418289, 3.102426</t>
  </si>
  <si>
    <t>ROOSMAIB2</t>
  </si>
  <si>
    <t>ROOSPLAA1</t>
  </si>
  <si>
    <t>RUE LEON BLUM</t>
  </si>
  <si>
    <t>50.417206, 3.091867</t>
  </si>
  <si>
    <t>ROOSPLAB2</t>
  </si>
  <si>
    <t>ROOSSITFUNA1</t>
  </si>
  <si>
    <t>SITE FUNERAIRE</t>
  </si>
  <si>
    <t>50.417867, 3.084781</t>
  </si>
  <si>
    <t>ROOSSITFUNB2</t>
  </si>
  <si>
    <t>SINNARBA1</t>
  </si>
  <si>
    <t>ARBEL</t>
  </si>
  <si>
    <t>RUE DU BIVOUAC</t>
  </si>
  <si>
    <t>SIN-LE-NOBLE</t>
  </si>
  <si>
    <t>L13-17</t>
  </si>
  <si>
    <t>50.369079, 3.099741</t>
  </si>
  <si>
    <t>SINNARBB2</t>
  </si>
  <si>
    <t>50.368956, 3.099547</t>
  </si>
  <si>
    <t>SINNBARA1</t>
  </si>
  <si>
    <t>BARRIERE</t>
  </si>
  <si>
    <t>RUE MAURICE MAHIEUX</t>
  </si>
  <si>
    <t>L8-13</t>
  </si>
  <si>
    <t>50.359338, 3.121411</t>
  </si>
  <si>
    <t>SINNBARB2</t>
  </si>
  <si>
    <t>SINNBIVA1</t>
  </si>
  <si>
    <t>BIVOUAC</t>
  </si>
  <si>
    <t>50.369815, 3.101541</t>
  </si>
  <si>
    <t>SINNBIVB2</t>
  </si>
  <si>
    <t>50.369756, 3.101452</t>
  </si>
  <si>
    <t>SINNCCOMA1</t>
  </si>
  <si>
    <t>C. COMMERCIAL</t>
  </si>
  <si>
    <t>RESIDENCE ALESIA</t>
  </si>
  <si>
    <t>50.343102, 3.099835</t>
  </si>
  <si>
    <t>SINNCCOMB2</t>
  </si>
  <si>
    <t>50.342905, 3.100153</t>
  </si>
  <si>
    <t>SINNCOMA1</t>
  </si>
  <si>
    <t>RESIDENCE SALAMANDRE</t>
  </si>
  <si>
    <t>50.345266, 3.102955</t>
  </si>
  <si>
    <t>SINNCOMB2</t>
  </si>
  <si>
    <t>SINNCOUA1</t>
  </si>
  <si>
    <t>LA COURONNE</t>
  </si>
  <si>
    <t>RUE DES POETES</t>
  </si>
  <si>
    <t>50.345430, 3.097147</t>
  </si>
  <si>
    <t>SINNCOUB2</t>
  </si>
  <si>
    <t>50.345612, 3.097351</t>
  </si>
  <si>
    <t>SINNCREA1</t>
  </si>
  <si>
    <t>CRECHE</t>
  </si>
  <si>
    <t>RUE PAUL FOUCAUT</t>
  </si>
  <si>
    <t>50.349993, 3.108267</t>
  </si>
  <si>
    <t>SINNCREB2</t>
  </si>
  <si>
    <t>SINNECOSOEA1</t>
  </si>
  <si>
    <t>ECOLE DES SOEURS</t>
  </si>
  <si>
    <t>RUE ALCIDE MOCHE</t>
  </si>
  <si>
    <t>50.366122, 3.116702</t>
  </si>
  <si>
    <t>SINNECOSOEB2</t>
  </si>
  <si>
    <t>SINNFOUA1</t>
  </si>
  <si>
    <t>FOUCAULT</t>
  </si>
  <si>
    <t>SQUARE JULES VALLES</t>
  </si>
  <si>
    <t>50.344994, 3.105850</t>
  </si>
  <si>
    <t>SINNFOUB2</t>
  </si>
  <si>
    <t>SINNFREMARA1</t>
  </si>
  <si>
    <t>FRERES MARTEL</t>
  </si>
  <si>
    <t>50.365474, 3.097740</t>
  </si>
  <si>
    <t>SINNFREMARA3</t>
  </si>
  <si>
    <t>50.365683, 3.097048</t>
  </si>
  <si>
    <t>SINNFREMARB2</t>
  </si>
  <si>
    <t>SINNFREMARB4</t>
  </si>
  <si>
    <t>SINNGARA1</t>
  </si>
  <si>
    <t>AVENUE DES FUSILLES</t>
  </si>
  <si>
    <t>50.357711, 3.113132</t>
  </si>
  <si>
    <t>SINNGARA4</t>
  </si>
  <si>
    <t>RUE DE LA GARE</t>
  </si>
  <si>
    <t>50.357046, 3.112820</t>
  </si>
  <si>
    <t>SINNGARB2</t>
  </si>
  <si>
    <t>GUESNAIN bougival</t>
  </si>
  <si>
    <t>SINNGARB3</t>
  </si>
  <si>
    <t>50.356808, 3.112473</t>
  </si>
  <si>
    <t>SINNLAMEA1</t>
  </si>
  <si>
    <t>LAMENDIN</t>
  </si>
  <si>
    <t>RUE LAMENDIN</t>
  </si>
  <si>
    <t>50.368793, 3.113304</t>
  </si>
  <si>
    <t>SINNLAMEB2</t>
  </si>
  <si>
    <t>50.368814, 3.113193</t>
  </si>
  <si>
    <t>SINNLANA1</t>
  </si>
  <si>
    <t>LANGEVIN</t>
  </si>
  <si>
    <t>50.354336, 3.110311</t>
  </si>
  <si>
    <t>SINNLANB2</t>
  </si>
  <si>
    <t>SINNLYCA2</t>
  </si>
  <si>
    <t>LYCEE</t>
  </si>
  <si>
    <t>LYCEE SIN LE NOBLE</t>
  </si>
  <si>
    <t>50.347760, 3.110400</t>
  </si>
  <si>
    <t>Lycée Arthur Rimbaud</t>
  </si>
  <si>
    <t>SINNLYCB1</t>
  </si>
  <si>
    <t>SIN LE NOBLE LYCEE TERMINUS</t>
  </si>
  <si>
    <t>SINNMONA1</t>
  </si>
  <si>
    <t>MONUMENT</t>
  </si>
  <si>
    <t>RUE DE VERDUN</t>
  </si>
  <si>
    <t>50.362792, 3.114744</t>
  </si>
  <si>
    <t>Collège Anatole France</t>
  </si>
  <si>
    <t>SINNMONB2</t>
  </si>
  <si>
    <t>PLACE DE LA LIBERTE</t>
  </si>
  <si>
    <t>50.362645, 3.115196</t>
  </si>
  <si>
    <t>SINNNICAB1</t>
  </si>
  <si>
    <t>LA NICHEE</t>
  </si>
  <si>
    <t>AVENUE MARECHAL LECLERC</t>
  </si>
  <si>
    <t>50.360231, 3.107120</t>
  </si>
  <si>
    <t>SINNPESA1</t>
  </si>
  <si>
    <t>PESCRON</t>
  </si>
  <si>
    <t>RUE HENRI LEMETTE</t>
  </si>
  <si>
    <t>50.362478, 3.121190</t>
  </si>
  <si>
    <t>SINNPESB2</t>
  </si>
  <si>
    <t>50.362411, 3.121199</t>
  </si>
  <si>
    <t>SINNPLAA1</t>
  </si>
  <si>
    <t>50.364002, 3.112612</t>
  </si>
  <si>
    <t>SINNPLAB2</t>
  </si>
  <si>
    <t>50.364013, 3.112379</t>
  </si>
  <si>
    <t>SINNRUEDOUA1</t>
  </si>
  <si>
    <t>50.366275, 3.101577</t>
  </si>
  <si>
    <t>SINNRUEDOUB2</t>
  </si>
  <si>
    <t>50.366139, 3.101313</t>
  </si>
  <si>
    <t>SINNSAIJOSAB1</t>
  </si>
  <si>
    <t>SAINT JOSEPH</t>
  </si>
  <si>
    <t>AVENUE ROGER SALENGRO</t>
  </si>
  <si>
    <t>50.363232, 3.099316</t>
  </si>
  <si>
    <t>SINNSEMA1</t>
  </si>
  <si>
    <t>SEMBAT</t>
  </si>
  <si>
    <t>50.365274, 3.107620</t>
  </si>
  <si>
    <t>SINNSEMB2</t>
  </si>
  <si>
    <t>50.365164, 3.107877</t>
  </si>
  <si>
    <t>SINNSUCA1</t>
  </si>
  <si>
    <t>SUCRERIE</t>
  </si>
  <si>
    <t>50.355856, 3.118438</t>
  </si>
  <si>
    <t>SINNSUCA4</t>
  </si>
  <si>
    <t xml:space="preserve">SUCRERIE </t>
  </si>
  <si>
    <t>RUE DE DECHY</t>
  </si>
  <si>
    <t>50.356517, 3.119484</t>
  </si>
  <si>
    <t>SINNSUCB2</t>
  </si>
  <si>
    <t>50.355584, 3.119077</t>
  </si>
  <si>
    <t>SINNSUCB3</t>
  </si>
  <si>
    <t>50.356442, 3.119319</t>
  </si>
  <si>
    <t>WAZIALLJA1</t>
  </si>
  <si>
    <t>ALLEE J</t>
  </si>
  <si>
    <t>WAZIERS</t>
  </si>
  <si>
    <t>50.373446, 3.098315</t>
  </si>
  <si>
    <t>WAZIALLJB2</t>
  </si>
  <si>
    <t>Collège Romaind Rolland</t>
  </si>
  <si>
    <t>WAZICITDINA1</t>
  </si>
  <si>
    <t>CITE DINCQ</t>
  </si>
  <si>
    <t>50.370006, 3.098844</t>
  </si>
  <si>
    <t>WAZICITDINB2</t>
  </si>
  <si>
    <t>50.370350, 3.098695</t>
  </si>
  <si>
    <t>WAZIEGLA1</t>
  </si>
  <si>
    <t>50.387558, 3.118286</t>
  </si>
  <si>
    <t>WAZIEGLB2</t>
  </si>
  <si>
    <t>50.387377, 3.117908</t>
  </si>
  <si>
    <t>WAZIFAIA1</t>
  </si>
  <si>
    <t>RUE CELESTIN DUBOIS</t>
  </si>
  <si>
    <t>50.381634, 3.107809</t>
  </si>
  <si>
    <t>WAZIFAIB2</t>
  </si>
  <si>
    <t>50.381463, 3.107927</t>
  </si>
  <si>
    <t>WAZILANA1</t>
  </si>
  <si>
    <t xml:space="preserve">DOUAI PLACE DE GAULLE </t>
  </si>
  <si>
    <t>RUE PAUL LANGEVIN</t>
  </si>
  <si>
    <t>50.387807, 3.102026</t>
  </si>
  <si>
    <t>Lycée Paul Langevin</t>
  </si>
  <si>
    <t>WAZILANB2</t>
  </si>
  <si>
    <t>WAZIMAIA1</t>
  </si>
  <si>
    <t>50.385917, 3.108876</t>
  </si>
  <si>
    <t>WAZIMAIB2</t>
  </si>
  <si>
    <t>50.385899, 3.109020</t>
  </si>
  <si>
    <t>WAZIPLARONA1</t>
  </si>
  <si>
    <t>PLACE RONDE</t>
  </si>
  <si>
    <t>50.372402, 3.108094</t>
  </si>
  <si>
    <t>WAZIPLARONB2</t>
  </si>
  <si>
    <t>Hauteur Quai adap</t>
  </si>
  <si>
    <t>Hauteur Quai réalisée</t>
  </si>
  <si>
    <t>Longueur Quai adap</t>
  </si>
  <si>
    <t>Longueur Quai  réalisée</t>
  </si>
  <si>
    <t>Quai bus réalisé</t>
  </si>
  <si>
    <t>Mobilier bus réalisé</t>
  </si>
  <si>
    <t>21cm</t>
  </si>
  <si>
    <t>21m</t>
  </si>
  <si>
    <t>DOUAPO2 A1</t>
  </si>
  <si>
    <t>ECOLE D'ARTILLERIE</t>
  </si>
  <si>
    <t>DOUAPO2 B2</t>
  </si>
  <si>
    <t>27m</t>
  </si>
  <si>
    <t>L2-L5</t>
  </si>
  <si>
    <t>D917</t>
  </si>
  <si>
    <t>Commentaires</t>
  </si>
  <si>
    <t>REPORTE : LIGNE BHNS EN PROJET</t>
  </si>
  <si>
    <t>REPORTE : INVERSION DE LA BOUCLE DOUAI</t>
  </si>
  <si>
    <t>FIN DE MISE EN ACCESSIBILITE ÉTÉ 2019</t>
  </si>
  <si>
    <t>MISE EN ACCESSIBILITE ÉTÉ 2019 (REMISE EN EXPLOITATION RECENTE)</t>
  </si>
  <si>
    <t>BOWLING</t>
  </si>
  <si>
    <t>BVD LOUIS BREGUET</t>
  </si>
  <si>
    <t>15 m</t>
  </si>
  <si>
    <t>21 cm</t>
  </si>
  <si>
    <t>IRIS (FOYER)</t>
  </si>
  <si>
    <t>NOUVEAU QUAI CREE ET MIS EN ACCESSIBILITE</t>
  </si>
  <si>
    <t>DOUAI DE LATTRE DE TASSIGNY</t>
  </si>
  <si>
    <t>RUE DE FLERS</t>
  </si>
  <si>
    <t>REPORTE DU FAIT DE NOUVELLES CONTRAINTES TECHNIQUES SUR LA LIGNE A</t>
  </si>
  <si>
    <t>SAINT MICHEL (ASSEDIC)</t>
  </si>
  <si>
    <t>ITA (21 m)</t>
  </si>
  <si>
    <t>ACCESSIBLE</t>
  </si>
  <si>
    <t>STE BARBE</t>
  </si>
  <si>
    <t>ESQUERCHIN PLACE</t>
  </si>
  <si>
    <t>DECHY IRIS</t>
  </si>
  <si>
    <t>RUE AMBAR</t>
  </si>
  <si>
    <t>RES. THEODORE MONOD</t>
  </si>
  <si>
    <t>RUE HUBERT REEVES</t>
  </si>
  <si>
    <t>ENTREE DES EAUX</t>
  </si>
  <si>
    <t>BOULEVARD POINCARE</t>
  </si>
  <si>
    <t>1709344.9920</t>
  </si>
  <si>
    <t>9239046.8330</t>
  </si>
  <si>
    <t>Cordonnée CC50 (x)</t>
  </si>
  <si>
    <t>Cordonnée CC50 (y)</t>
  </si>
  <si>
    <t>?</t>
  </si>
  <si>
    <t>Total réalisé HT</t>
  </si>
  <si>
    <t>ESTREES</t>
  </si>
  <si>
    <t>ACCESSIBLE (12 m)</t>
  </si>
  <si>
    <t>Date réalisation du quai</t>
  </si>
  <si>
    <t>Date réalisation marquage</t>
  </si>
  <si>
    <t>CENTRE-VILLE</t>
  </si>
  <si>
    <t>1709204.6800</t>
  </si>
  <si>
    <t>9238749.6750</t>
  </si>
  <si>
    <t>Longueur en m du quai (bordure droite)</t>
  </si>
  <si>
    <t>EJL 1</t>
  </si>
  <si>
    <t>GT 2</t>
  </si>
  <si>
    <t>Total diagnostic</t>
  </si>
  <si>
    <t>NOUVELLE ITA</t>
  </si>
  <si>
    <t>NOUVELLE ITA (21 m)</t>
  </si>
  <si>
    <t>SOURCEANE</t>
  </si>
  <si>
    <t>DECHY CENTRE HOSPITALIER</t>
  </si>
  <si>
    <t>ECOPARK DU RAQUET</t>
  </si>
  <si>
    <t>L12-13</t>
  </si>
  <si>
    <t>Arret</t>
  </si>
  <si>
    <t>Rue</t>
  </si>
  <si>
    <t>Lignes de bus desservies</t>
  </si>
  <si>
    <t>Impossibilité Technique Avérée (ITA)</t>
  </si>
  <si>
    <t>LEGENDE</t>
  </si>
  <si>
    <t>Quai accessible</t>
  </si>
  <si>
    <t>Quai différé (future ligne B)</t>
  </si>
  <si>
    <t>Quai différé (ligne A)</t>
  </si>
  <si>
    <t>Quai non prioritaire et/ou ITA</t>
  </si>
  <si>
    <t>Quai nouvelle ITA</t>
  </si>
  <si>
    <t>DOUAI RESIDENCE D'AOUST</t>
  </si>
  <si>
    <t>²</t>
  </si>
  <si>
    <t>COURCHELETTE</t>
  </si>
  <si>
    <t>RUE ALBERT CHARTON</t>
  </si>
  <si>
    <t>DOUAI EGLISE DU RAQUET/DOUAI RESIDENCE D'AOUST</t>
  </si>
  <si>
    <t>MONOD</t>
  </si>
  <si>
    <t>RUE BICENTENAIRE DE LA REVOLUTION</t>
  </si>
  <si>
    <t>SERVICE SCOLAIRE</t>
  </si>
  <si>
    <t>CANTIN</t>
  </si>
  <si>
    <t>L19-L21</t>
  </si>
  <si>
    <t>1704349.7500</t>
  </si>
  <si>
    <t>9244266.3280</t>
  </si>
  <si>
    <t>1707592.2500</t>
  </si>
  <si>
    <t>9245064.2800</t>
  </si>
  <si>
    <t>1707595.4490</t>
  </si>
  <si>
    <t>9245047.4610</t>
  </si>
  <si>
    <t>1708043.8450</t>
  </si>
  <si>
    <t>9239744.1760</t>
  </si>
  <si>
    <t>1705055.4540</t>
  </si>
  <si>
    <t>9239049.9010</t>
  </si>
  <si>
    <t>1704661.1620</t>
  </si>
  <si>
    <t>9239456.3400</t>
  </si>
  <si>
    <t>1704300.1470</t>
  </si>
  <si>
    <t>9239460.0120</t>
  </si>
  <si>
    <t>1704297.7810</t>
  </si>
  <si>
    <t>9239475.9020</t>
  </si>
  <si>
    <t>1704074.1310</t>
  </si>
  <si>
    <t>9239777.2520</t>
  </si>
  <si>
    <t>1704067.0100</t>
  </si>
  <si>
    <t>9239803.4000</t>
  </si>
  <si>
    <t>1704647.7650</t>
  </si>
  <si>
    <t>9240273.9300</t>
  </si>
  <si>
    <t>1704664.2500</t>
  </si>
  <si>
    <t>9240270.7450</t>
  </si>
  <si>
    <t>1704209.8710</t>
  </si>
  <si>
    <t>9242454.1920</t>
  </si>
  <si>
    <t>1704374.9060</t>
  </si>
  <si>
    <t>9242736.5790</t>
  </si>
  <si>
    <t>1704354.8880</t>
  </si>
  <si>
    <t>9242739.9020</t>
  </si>
  <si>
    <t>1704805.5420</t>
  </si>
  <si>
    <t>9242795.5580</t>
  </si>
  <si>
    <t>1704825.5870</t>
  </si>
  <si>
    <t>9242643.0180</t>
  </si>
  <si>
    <t>ARKEOS</t>
  </si>
  <si>
    <t>ROUTE DE TOURNAI</t>
  </si>
  <si>
    <t>1709061.6630</t>
  </si>
  <si>
    <t>9245314.1710</t>
  </si>
  <si>
    <t>1709074.5370</t>
  </si>
  <si>
    <t>9245314.8230</t>
  </si>
  <si>
    <t>1708810.7130</t>
  </si>
  <si>
    <t>9245042.6050</t>
  </si>
  <si>
    <t>1708827.6610</t>
  </si>
  <si>
    <t>9245047.6430</t>
  </si>
  <si>
    <t>1708568.2190</t>
  </si>
  <si>
    <t>9244751.5330</t>
  </si>
  <si>
    <t>1713170.5790</t>
  </si>
  <si>
    <t>9247597.3660</t>
  </si>
  <si>
    <t>1709647.1400</t>
  </si>
  <si>
    <t>9246072.6080</t>
  </si>
  <si>
    <t>1709664.2190</t>
  </si>
  <si>
    <t>9246127.9420</t>
  </si>
  <si>
    <t>1711453.1890</t>
  </si>
  <si>
    <t>9244328.4310</t>
  </si>
  <si>
    <t>1711443.9990</t>
  </si>
  <si>
    <t>9244341.9400</t>
  </si>
  <si>
    <t>1708902.7850</t>
  </si>
  <si>
    <t>9243645.2650</t>
  </si>
  <si>
    <t>1708919.4180</t>
  </si>
  <si>
    <t>9243655.5750</t>
  </si>
  <si>
    <t>1702285.2600</t>
  </si>
  <si>
    <t>9240731.6100</t>
  </si>
  <si>
    <t>1708390.0300</t>
  </si>
  <si>
    <t>9243094.3820</t>
  </si>
  <si>
    <t>ACESSIBLE</t>
  </si>
  <si>
    <t>RUE STASSIN</t>
  </si>
  <si>
    <t>LAMBRES COLLEGE MALRAUX</t>
  </si>
  <si>
    <t>DECHY RESIDENCE D'AOUST</t>
  </si>
  <si>
    <t>MARLETTES</t>
  </si>
  <si>
    <t>AXTER</t>
  </si>
  <si>
    <t>STADE</t>
  </si>
  <si>
    <t>TENNIS</t>
  </si>
  <si>
    <t>RUE COUTEAU</t>
  </si>
  <si>
    <t>RUE PAUL PAIX</t>
  </si>
  <si>
    <t>ARLEUX</t>
  </si>
  <si>
    <t>AUBIGNY AU BAC</t>
  </si>
  <si>
    <t>BRUILLE LES MARCHIENNES</t>
  </si>
  <si>
    <t>BRUNEMONT</t>
  </si>
  <si>
    <t>BUGNICOURT</t>
  </si>
  <si>
    <t xml:space="preserve">CANTIN </t>
  </si>
  <si>
    <t>COURCHELETTES</t>
  </si>
  <si>
    <t>ERCHIN</t>
  </si>
  <si>
    <t>ERRE</t>
  </si>
  <si>
    <t>FAUMONT</t>
  </si>
  <si>
    <t>FECHAIN</t>
  </si>
  <si>
    <t>FENAIN</t>
  </si>
  <si>
    <t>FERIN</t>
  </si>
  <si>
    <t>FRESSAIN</t>
  </si>
  <si>
    <t>HAMEL</t>
  </si>
  <si>
    <t>HORNAING</t>
  </si>
  <si>
    <t>LECLUSE</t>
  </si>
  <si>
    <t>MARCHIENNES</t>
  </si>
  <si>
    <t>MARCQ EN OSTREVENT</t>
  </si>
  <si>
    <t>MONCHECOURT</t>
  </si>
  <si>
    <t>RIEULAY</t>
  </si>
  <si>
    <t>ROUCOURT</t>
  </si>
  <si>
    <t>SOMAIN</t>
  </si>
  <si>
    <t>TILLOY LES MARCHIENNES</t>
  </si>
  <si>
    <t>VILLERS AU TERTRE</t>
  </si>
  <si>
    <t>VRED</t>
  </si>
  <si>
    <t xml:space="preserve">WANDIGNIES HAMAGE </t>
  </si>
  <si>
    <t>WARLAING</t>
  </si>
  <si>
    <t>Quai non diagnostiqué</t>
  </si>
  <si>
    <t>AUBENCHEL-AU-BAC</t>
  </si>
  <si>
    <t>Centre</t>
  </si>
  <si>
    <t>Coteau</t>
  </si>
  <si>
    <t>Place</t>
  </si>
  <si>
    <t>L20</t>
  </si>
  <si>
    <t xml:space="preserve">SOMAIN Gare / Lycée Pasteur </t>
  </si>
  <si>
    <t>DECHY C.H / DOUAI Lycée E. Labbé</t>
  </si>
  <si>
    <t>DIAGNOSTIC O/N</t>
  </si>
  <si>
    <t>O</t>
  </si>
  <si>
    <t>DESSERTE SCOLAIRE</t>
  </si>
  <si>
    <t xml:space="preserve"> </t>
  </si>
  <si>
    <t>19 ARLEUX Collège Val de Sensée</t>
  </si>
  <si>
    <t>20 DECHY C.H / DOUAI Lycée E. Labbé</t>
  </si>
  <si>
    <t>19 MARCHIENNES Collège M. Yourcenar</t>
  </si>
  <si>
    <t xml:space="preserve">20 SOMAIN Gare / Lycée Pasteur </t>
  </si>
  <si>
    <t>19 TERMINUS</t>
  </si>
  <si>
    <t>119 BUGNICOURT Les Ecoles</t>
  </si>
  <si>
    <t>119 FRESSAIN Monument</t>
  </si>
  <si>
    <t>Les Ecoles</t>
  </si>
  <si>
    <t>Eglise</t>
  </si>
  <si>
    <t>Mairie</t>
  </si>
  <si>
    <t>Boujon</t>
  </si>
  <si>
    <t>Bourgade</t>
  </si>
  <si>
    <t>Calvaire / de Gaulle</t>
  </si>
  <si>
    <t>Coquet</t>
  </si>
  <si>
    <t>Dupire</t>
  </si>
  <si>
    <t>Estrade</t>
  </si>
  <si>
    <t>Le Berquin</t>
  </si>
  <si>
    <t>Picterie</t>
  </si>
  <si>
    <t>Plaisant</t>
  </si>
  <si>
    <t>Rue du Bois</t>
  </si>
  <si>
    <t>Rue Verte</t>
  </si>
  <si>
    <t>face au 200 rue du Boujon</t>
  </si>
  <si>
    <t>devant 200 rue du Boujon</t>
  </si>
  <si>
    <t>rue du Boujon à côté n157</t>
  </si>
  <si>
    <t>rue du Boujon à côté du 168</t>
  </si>
  <si>
    <t>devant le n°308 rue du Gnl De Gaulle</t>
  </si>
  <si>
    <t>face n308 rue Gnl De Gaulle</t>
  </si>
  <si>
    <t>rue Coquet angle rue de faumont devant n796</t>
  </si>
  <si>
    <t>rue du Boujon et angle rue Dupire  entre 599 et 623 au pied EP</t>
  </si>
  <si>
    <t>rue du Boujon face au n557 angle rue Dupire</t>
  </si>
  <si>
    <t>devant  2281, face passerelle RD 917</t>
  </si>
  <si>
    <t>face au 2281 côté passerelle RD 918</t>
  </si>
  <si>
    <t>RD 917 après Cité du Brequin à gauche du square</t>
  </si>
  <si>
    <t>RD 917 face Cité du Brequin à gauche du square</t>
  </si>
  <si>
    <t>RD 917 face n579</t>
  </si>
  <si>
    <t>RD 917 devant n° 559</t>
  </si>
  <si>
    <t>placette au bout de la rue de la Picterie</t>
  </si>
  <si>
    <t>RD 917 à gauche de la bibliothèque, entrée du village avant giratoire</t>
  </si>
  <si>
    <t>RD 917, en sortie de villageavant n183</t>
  </si>
  <si>
    <t>devant n°85 rue Coquet</t>
  </si>
  <si>
    <t>devant 166 rue Coquet, près candélabre</t>
  </si>
  <si>
    <t>face n391 rue du bois</t>
  </si>
  <si>
    <t>près du n391 rue du Bois</t>
  </si>
  <si>
    <t>rue Verte le long du mur de la ferme, face à pâture et n°167</t>
  </si>
  <si>
    <t>rue Verte en mitoyenneté de la pâture et n°167</t>
  </si>
  <si>
    <t>206 DOUAI Place de Gaulle</t>
  </si>
  <si>
    <t>206 LILLE Porte de Douai</t>
  </si>
  <si>
    <t>FAUMBERA2</t>
  </si>
  <si>
    <t>N</t>
  </si>
  <si>
    <t>Poteau</t>
  </si>
  <si>
    <t>Non</t>
  </si>
  <si>
    <t>Limité</t>
  </si>
  <si>
    <t>FAUMBERB2</t>
  </si>
  <si>
    <t>FAUMESTA1</t>
  </si>
  <si>
    <t>Aucun</t>
  </si>
  <si>
    <t>FAUMESTB2</t>
  </si>
  <si>
    <t>FAUMMAIA1</t>
  </si>
  <si>
    <t>FAUMPLAA1</t>
  </si>
  <si>
    <t>FAUMMAIB2</t>
  </si>
  <si>
    <t>Abribus</t>
  </si>
  <si>
    <t>Alouettes</t>
  </si>
  <si>
    <t>Hosselet</t>
  </si>
  <si>
    <t>Place de Gaulle</t>
  </si>
  <si>
    <t>Place S. Lannoy</t>
  </si>
  <si>
    <t>Rue Jules Domise</t>
  </si>
  <si>
    <t>rue Pierre Bochu</t>
  </si>
  <si>
    <t>Face au n°42 rue Hosselet</t>
  </si>
  <si>
    <t>devant n° 60 rue Hosselet</t>
  </si>
  <si>
    <t>Rue Pierre Bochu</t>
  </si>
  <si>
    <t>Rue Domise à l'intersection avec rue Chantreau près de Carrefour contact</t>
  </si>
  <si>
    <t>Rue Alfred Meriot</t>
  </si>
  <si>
    <t xml:space="preserve">Rue Domise  </t>
  </si>
  <si>
    <t>23 MONTIGNY-EN-O. Gare</t>
  </si>
  <si>
    <t>23 MACQ-EN-O. Mal Foch</t>
  </si>
  <si>
    <t>23 MONTIGNY Gare / PECQUENCOURT Anchin</t>
  </si>
  <si>
    <t>23 MARCQ EN O. Mal Foch</t>
  </si>
  <si>
    <t>341 CAMBRAI</t>
  </si>
  <si>
    <t>341 EMERCHICOURT</t>
  </si>
  <si>
    <t>Conforme</t>
  </si>
  <si>
    <t>FECHPLADEGAUA1</t>
  </si>
  <si>
    <t>Biseautée</t>
  </si>
  <si>
    <t>FECHPLASLANA1</t>
  </si>
  <si>
    <t>Bel Horizon</t>
  </si>
  <si>
    <t xml:space="preserve">Fontaine </t>
  </si>
  <si>
    <t>Monument</t>
  </si>
  <si>
    <t>rue du Nord</t>
  </si>
  <si>
    <t>rue du Faubourg</t>
  </si>
  <si>
    <t>rue de la Fontaine près du monument</t>
  </si>
  <si>
    <t>rue de la Fontaine</t>
  </si>
  <si>
    <t>face n°540 rue du Nord</t>
  </si>
  <si>
    <t>119 TERMINUS</t>
  </si>
  <si>
    <t>FRESMONA1</t>
  </si>
  <si>
    <t>Cité d'en Bas</t>
  </si>
  <si>
    <t>Passage à Niveau</t>
  </si>
  <si>
    <t>face au 40 rue d'en Bas   ==&gt; Attention sur NPTT nom = RUE d'EN BAS</t>
  </si>
  <si>
    <t>devant le 40 rue d'en bas</t>
  </si>
  <si>
    <t>rue de l'abbaye , devant la mairie</t>
  </si>
  <si>
    <t>rue de l'abbaye</t>
  </si>
  <si>
    <t>route de Brunémont</t>
  </si>
  <si>
    <t>DESSERTE SCOLAIRE ???</t>
  </si>
  <si>
    <t>BRUNCITBASA2</t>
  </si>
  <si>
    <t>BRUNCITBASB1</t>
  </si>
  <si>
    <t>BRUNMAIA1</t>
  </si>
  <si>
    <t>BRUNMAIB2</t>
  </si>
  <si>
    <t>Confortable</t>
  </si>
  <si>
    <t>Cimetière</t>
  </si>
  <si>
    <t>Vuillemin</t>
  </si>
  <si>
    <t>face au 35 rue Vanin, le long du cimetière</t>
  </si>
  <si>
    <t>, face au cimetièredevant le 35 rue Vanin</t>
  </si>
  <si>
    <t>devant le 18 Grand rue</t>
  </si>
  <si>
    <t>face au 18 Grand rue</t>
  </si>
  <si>
    <t>face au 6 rue Vanin</t>
  </si>
  <si>
    <t>devant le 6 rue Vanin</t>
  </si>
  <si>
    <t xml:space="preserve">RN 45 </t>
  </si>
  <si>
    <t xml:space="preserve"> RN 45 </t>
  </si>
  <si>
    <t>112 PECQUENCOURT Anchin</t>
  </si>
  <si>
    <t xml:space="preserve">112 ANICHE Azincourt </t>
  </si>
  <si>
    <t>A DOUAI De Lattre de Tassigny</t>
  </si>
  <si>
    <t>A ANICHE Azincourt</t>
  </si>
  <si>
    <t>108 ECAILLON Place</t>
  </si>
  <si>
    <t>108 MONTIGNY-EN-O. Gare</t>
  </si>
  <si>
    <t>108 TERMINUS</t>
  </si>
  <si>
    <t>ECAIPLAC2</t>
  </si>
  <si>
    <t>ECAIPLAD1</t>
  </si>
  <si>
    <t>College M. Yourcenar</t>
  </si>
  <si>
    <t>Cosseterie</t>
  </si>
  <si>
    <t>Decours</t>
  </si>
  <si>
    <t>Elpret</t>
  </si>
  <si>
    <t>La Dondaine</t>
  </si>
  <si>
    <t>Place De Gaulle</t>
  </si>
  <si>
    <t>Rue des Jardins</t>
  </si>
  <si>
    <t>Rue de Lille</t>
  </si>
  <si>
    <t>Sec Marais</t>
  </si>
  <si>
    <t>rue d'Angleterre (voie réservée aux bus)</t>
  </si>
  <si>
    <t>D957 Route d'Orchies</t>
  </si>
  <si>
    <t>D957 Route de Somain</t>
  </si>
  <si>
    <t>Place Ch de Gaulle à gauche de l'église</t>
  </si>
  <si>
    <t>Place Ch de Gaulle, face à l'église</t>
  </si>
  <si>
    <t>après n°116 rue de Lille, angle du portail</t>
  </si>
  <si>
    <t>rue de Lille, en mitoyenneté des n° 103-105</t>
  </si>
  <si>
    <t>Lieu dit</t>
  </si>
  <si>
    <t>Place Ch de Gaulle, mitoyenneté n°103 et 105 (agence immo) rue Matton ?</t>
  </si>
  <si>
    <t>201 ANICHE Delforge</t>
  </si>
  <si>
    <t>201 VILLENEUVE D'ASQ</t>
  </si>
  <si>
    <t>121 MARCHIENNES Place de Gulle</t>
  </si>
  <si>
    <t>121  HORNAING Cité Heurteau</t>
  </si>
  <si>
    <t>120  HORNAING Cité Heurteau</t>
  </si>
  <si>
    <t>120 MARCHIENNES Collège M. Yourcenar</t>
  </si>
  <si>
    <t>20 MARCHIENNES Collège M. Yourcenar</t>
  </si>
  <si>
    <t>120 TERMINUS</t>
  </si>
  <si>
    <t>121 TERMINUS</t>
  </si>
  <si>
    <t>MARCQ-EN-OSTREVENT</t>
  </si>
  <si>
    <t>Maréchal Foch</t>
  </si>
  <si>
    <t>Rue Pasteur</t>
  </si>
  <si>
    <t>face au 4 rue du Mal Foch</t>
  </si>
  <si>
    <t>à côté du n°4 rue du Mal Foch</t>
  </si>
  <si>
    <t>face au 16 rue Pasteur, devant la Maison des Associations</t>
  </si>
  <si>
    <t>rue Pasteur avant intersection avec rue Clémenceau</t>
  </si>
  <si>
    <t>23 MONTIGNY EN O. Gare / PECQUENCOURT Anchin</t>
  </si>
  <si>
    <t>115 TERMINUS</t>
  </si>
  <si>
    <t>23 TERMINUS</t>
  </si>
  <si>
    <t>115 MONCHECOURT Eglise</t>
  </si>
  <si>
    <t>23 MARCQ-EN-OSTREVENT Mal Foch</t>
  </si>
  <si>
    <t>MARCRUEPASE1</t>
  </si>
  <si>
    <t>Bochu</t>
  </si>
  <si>
    <t>Rousseau</t>
  </si>
  <si>
    <t>St Robert</t>
  </si>
  <si>
    <t>St Roch</t>
  </si>
  <si>
    <t>Voltaire</t>
  </si>
  <si>
    <t>devant 82 rue Pierre Bochu</t>
  </si>
  <si>
    <t>devant 54 rue J. Jaurès</t>
  </si>
  <si>
    <t>devant 51 rue J. Jaurès</t>
  </si>
  <si>
    <t xml:space="preserve">face au 1 place S. Lannoy </t>
  </si>
  <si>
    <t>à côté du 1 place S. Lannoy</t>
  </si>
  <si>
    <t>dans la cité, à l'entrée de la grand Rue</t>
  </si>
  <si>
    <t>place Maxime Beghin</t>
  </si>
  <si>
    <r>
      <t>secteur face n°82 rue Pierre Bochu</t>
    </r>
    <r>
      <rPr>
        <b/>
        <u/>
        <sz val="10"/>
        <rFont val="Arial"/>
        <family val="2"/>
      </rPr>
      <t xml:space="preserve"> à implanter</t>
    </r>
  </si>
  <si>
    <t>10m avant n57 rue Rousseau</t>
  </si>
  <si>
    <t>face au 57 rue Rousseau</t>
  </si>
  <si>
    <t>devantr 58 rue de Masny</t>
  </si>
  <si>
    <t>face au 58 rue de Masny</t>
  </si>
  <si>
    <t>devant n41 rue de Masny</t>
  </si>
  <si>
    <t>face au n41 rue de Masny</t>
  </si>
  <si>
    <t>Rue Voltaire face au n°107</t>
  </si>
  <si>
    <t>rue Voltaire devant n°107 (haie)</t>
  </si>
  <si>
    <t>115 Marcq en O. Mal Foch</t>
  </si>
  <si>
    <t>pas utilisé ?????? A VOIR</t>
  </si>
  <si>
    <t>20 SOMAIN Gare/Lycée Pasteur</t>
  </si>
  <si>
    <t xml:space="preserve">ROUCOURT </t>
  </si>
  <si>
    <t>Manège</t>
  </si>
  <si>
    <t>Rincheval</t>
  </si>
  <si>
    <t>Savary</t>
  </si>
  <si>
    <t>Rue Louis Maillet n°230 (mobilier déplacé en 10/2018 - boucle bus)</t>
  </si>
  <si>
    <t>rue Rincheval devant n°41</t>
  </si>
  <si>
    <t>rue Rincheval en mitoyenneté du n°80 et pavillon</t>
  </si>
  <si>
    <t>rue Savary à droite du n°120 (paysagiste)</t>
  </si>
  <si>
    <t>rue Savary en mitoyenneté des n°159 et 141</t>
  </si>
  <si>
    <t>Macarez</t>
  </si>
  <si>
    <t>après n°285 rue Parent</t>
  </si>
  <si>
    <t>face n°285 rue Parent(Lat50,35998/3,31054)</t>
  </si>
  <si>
    <t>devant Café de la place rue Parent</t>
  </si>
  <si>
    <t>rue Parent devant n°19</t>
  </si>
  <si>
    <t>18 HORNAING Cité Heurteau</t>
  </si>
  <si>
    <t>18 AUBERCHICOURT Chaufour</t>
  </si>
  <si>
    <t>Gestionnaire de voirie/site propre</t>
  </si>
  <si>
    <t>Total diagnostic HT</t>
  </si>
  <si>
    <t>1ère Ligne de bus desservie</t>
  </si>
  <si>
    <t>2ème Ligne de bus desservie</t>
  </si>
  <si>
    <t>3ème Ligne de bus desservie</t>
  </si>
  <si>
    <t>4ème Ligne de bus desservie</t>
  </si>
  <si>
    <t>5ème Ligne de bus desservie</t>
  </si>
  <si>
    <t>6ème Ligne de bus desservie</t>
  </si>
  <si>
    <t>Désigné: aucun critère de priorité dans la commune</t>
  </si>
  <si>
    <t>EHPAD</t>
  </si>
  <si>
    <t>Route communale</t>
  </si>
  <si>
    <t>Route Départementale</t>
  </si>
  <si>
    <t>Site Intercommunalité</t>
  </si>
  <si>
    <t>Site Propre</t>
  </si>
  <si>
    <t>Site Privé</t>
  </si>
  <si>
    <t>ITA (Impossibilité Technique Avérée)</t>
  </si>
  <si>
    <t>Optimale</t>
  </si>
  <si>
    <t>Inaccessible</t>
  </si>
  <si>
    <t>rue G Péri, face au café des sports et monument aux morts</t>
  </si>
  <si>
    <t>17 DOUAI Renault</t>
  </si>
  <si>
    <t>118 LALLAING Pont Vincourt</t>
  </si>
  <si>
    <t>rue G. Péri face au 544, à côté abri bois</t>
  </si>
  <si>
    <t>17 ANHIERS Route de Flines</t>
  </si>
  <si>
    <t>118 ANHIERS Route de Flines</t>
  </si>
  <si>
    <t>à côté du n°805 rue du Moulin</t>
  </si>
  <si>
    <t>face au n°805 rue du Moulin</t>
  </si>
  <si>
    <t>En début de rue G Péri, après giratoire</t>
  </si>
  <si>
    <t>fin de la rue G Péri, à 15m de l'entrée du giratoire, abri bois</t>
  </si>
  <si>
    <t>face au 30 rue de Flines</t>
  </si>
  <si>
    <t>16 DOUAI Place de Gaulle</t>
  </si>
  <si>
    <t>après n30 rue de Flines</t>
  </si>
  <si>
    <t>16 FLINES-LES-R. Le Cattelet</t>
  </si>
  <si>
    <t>rue du moulin face au n°120, au pied de l'abri communal</t>
  </si>
  <si>
    <t>rue du moulin à gauche du poste EDF (transfo)</t>
  </si>
  <si>
    <t>Oui (accessmetrie)</t>
  </si>
  <si>
    <t>Etablissement scolaire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</si>
</sst>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0&quot;m&quot;"/>
    <numFmt numFmtId="165" formatCode="#,##0&quot; cm&quot;"/>
    <numFmt numFmtId="166" formatCode="#,##0&quot; m&quot;"/>
    <numFmt numFmtId="167" formatCode="#,##0.00\ &quot;€&quot;"/>
    <numFmt numFmtId="168" formatCode="#,##0.00\ _€"/>
    <numFmt numFmtId="169" formatCode="0.0000"/>
  </numFmts>
  <fonts count="2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Arial"/>
      <family val="2"/>
    </font>
    <font>
      <b/>
      <sz val="11"/>
      <color rgb="FFFF6600"/>
      <name val="Arial"/>
      <family val="2"/>
    </font>
    <font>
      <b/>
      <sz val="11"/>
      <color rgb="FF00B050"/>
      <name val="Arial"/>
      <family val="2"/>
    </font>
    <font>
      <b/>
      <sz val="10"/>
      <color indexed="23"/>
      <name val="Arial"/>
      <family val="2"/>
    </font>
    <font>
      <b/>
      <sz val="10"/>
      <color rgb="FF00B050"/>
      <name val="Arial"/>
      <family val="2"/>
    </font>
    <font>
      <sz val="11"/>
      <name val="Arial"/>
      <family val="2"/>
    </font>
    <font>
      <sz val="11"/>
      <color theme="0" tint="-0.499984740745262"/>
      <name val="Arial"/>
      <family val="2"/>
    </font>
    <font>
      <b/>
      <sz val="11"/>
      <color rgb="FFC00000"/>
      <name val="Arial"/>
      <family val="2"/>
    </font>
    <font>
      <strike/>
      <sz val="11"/>
      <name val="Arial"/>
      <family val="2"/>
    </font>
    <font>
      <strike/>
      <sz val="11"/>
      <color theme="0" tint="-0.499984740745262"/>
      <name val="Arial"/>
      <family val="2"/>
    </font>
    <font>
      <sz val="11"/>
      <color rgb="FF00B050"/>
      <name val="Arial"/>
      <family val="2"/>
    </font>
    <font>
      <sz val="11"/>
      <color theme="1"/>
      <name val="Arial"/>
      <family val="2"/>
    </font>
    <font>
      <strike/>
      <sz val="11"/>
      <color rgb="FFC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u/>
      <sz val="10"/>
      <name val="Arial"/>
      <family val="2"/>
    </font>
    <font>
      <sz val="20"/>
      <name val="Calibri"/>
      <family val="2"/>
      <scheme val="minor"/>
    </font>
    <font>
      <sz val="11"/>
      <color rgb="FF0070C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</fills>
  <borders count="21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</cellStyleXfs>
  <cellXfs count="299">
    <xf numFmtId="0" fontId="0" fillId="0" borderId="0" xfId="0"/>
    <xf numFmtId="0" fontId="0" fillId="0" borderId="3" xfId="0" applyBorder="1" applyAlignment="1">
      <alignment vertical="top" wrapText="1"/>
    </xf>
    <xf numFmtId="0" fontId="0" fillId="0" borderId="3" xfId="0" applyBorder="1" applyAlignment="1">
      <alignment vertical="top"/>
    </xf>
    <xf numFmtId="49" fontId="0" fillId="0" borderId="3" xfId="0" applyNumberFormat="1" applyBorder="1" applyAlignment="1">
      <alignment horizontal="right" vertical="top"/>
    </xf>
    <xf numFmtId="0" fontId="0" fillId="5" borderId="3" xfId="0" applyFill="1" applyBorder="1" applyAlignment="1">
      <alignment vertical="top" wrapText="1"/>
    </xf>
    <xf numFmtId="0" fontId="0" fillId="5" borderId="3" xfId="0" applyFill="1" applyBorder="1" applyAlignment="1">
      <alignment vertical="top"/>
    </xf>
    <xf numFmtId="165" fontId="0" fillId="5" borderId="3" xfId="0" applyNumberFormat="1" applyFill="1" applyBorder="1" applyAlignment="1">
      <alignment vertical="top" wrapText="1"/>
    </xf>
    <xf numFmtId="166" fontId="0" fillId="5" borderId="3" xfId="0" applyNumberFormat="1" applyFill="1" applyBorder="1" applyAlignment="1">
      <alignment vertical="top" wrapText="1"/>
    </xf>
    <xf numFmtId="44" fontId="0" fillId="5" borderId="3" xfId="1" applyFont="1" applyFill="1" applyBorder="1" applyAlignment="1">
      <alignment vertical="top" wrapText="1"/>
    </xf>
    <xf numFmtId="0" fontId="0" fillId="6" borderId="3" xfId="0" applyFill="1" applyBorder="1" applyAlignment="1">
      <alignment vertical="top" wrapText="1"/>
    </xf>
    <xf numFmtId="165" fontId="0" fillId="6" borderId="3" xfId="0" applyNumberFormat="1" applyFill="1" applyBorder="1" applyAlignment="1">
      <alignment vertical="top" wrapText="1"/>
    </xf>
    <xf numFmtId="0" fontId="0" fillId="5" borderId="3" xfId="0" applyFill="1" applyBorder="1" applyAlignment="1">
      <alignment horizontal="right" vertical="top"/>
    </xf>
    <xf numFmtId="0" fontId="0" fillId="8" borderId="3" xfId="0" applyFill="1" applyBorder="1" applyAlignment="1">
      <alignment vertical="top" wrapText="1"/>
    </xf>
    <xf numFmtId="165" fontId="0" fillId="8" borderId="3" xfId="0" applyNumberFormat="1" applyFill="1" applyBorder="1" applyAlignment="1">
      <alignment vertical="top" wrapText="1"/>
    </xf>
    <xf numFmtId="0" fontId="0" fillId="9" borderId="3" xfId="0" applyFill="1" applyBorder="1" applyAlignment="1">
      <alignment vertical="top" wrapText="1"/>
    </xf>
    <xf numFmtId="0" fontId="0" fillId="9" borderId="3" xfId="0" applyFill="1" applyBorder="1" applyAlignment="1">
      <alignment vertical="top"/>
    </xf>
    <xf numFmtId="0" fontId="0" fillId="9" borderId="3" xfId="0" applyFill="1" applyBorder="1" applyAlignment="1">
      <alignment horizontal="right" vertical="top"/>
    </xf>
    <xf numFmtId="165" fontId="0" fillId="9" borderId="3" xfId="0" applyNumberFormat="1" applyFill="1" applyBorder="1" applyAlignment="1">
      <alignment vertical="top" wrapText="1"/>
    </xf>
    <xf numFmtId="166" fontId="0" fillId="9" borderId="3" xfId="0" applyNumberFormat="1" applyFill="1" applyBorder="1" applyAlignment="1">
      <alignment vertical="top" wrapText="1"/>
    </xf>
    <xf numFmtId="44" fontId="0" fillId="9" borderId="3" xfId="1" applyFont="1" applyFill="1" applyBorder="1" applyAlignment="1">
      <alignment vertical="top" wrapText="1"/>
    </xf>
    <xf numFmtId="49" fontId="0" fillId="9" borderId="3" xfId="0" applyNumberFormat="1" applyFill="1" applyBorder="1" applyAlignment="1">
      <alignment horizontal="right" vertical="top"/>
    </xf>
    <xf numFmtId="0" fontId="0" fillId="4" borderId="3" xfId="0" applyFill="1" applyBorder="1" applyAlignment="1">
      <alignment vertical="top" wrapText="1"/>
    </xf>
    <xf numFmtId="49" fontId="0" fillId="4" borderId="3" xfId="0" applyNumberFormat="1" applyFill="1" applyBorder="1" applyAlignment="1">
      <alignment horizontal="right" vertical="top"/>
    </xf>
    <xf numFmtId="165" fontId="0" fillId="4" borderId="3" xfId="0" applyNumberFormat="1" applyFill="1" applyBorder="1" applyAlignment="1">
      <alignment vertical="top" wrapText="1"/>
    </xf>
    <xf numFmtId="166" fontId="0" fillId="4" borderId="3" xfId="0" applyNumberFormat="1" applyFill="1" applyBorder="1" applyAlignment="1">
      <alignment vertical="top" wrapText="1"/>
    </xf>
    <xf numFmtId="44" fontId="0" fillId="4" borderId="3" xfId="1" applyFont="1" applyFill="1" applyBorder="1" applyAlignment="1">
      <alignment vertical="top" wrapText="1"/>
    </xf>
    <xf numFmtId="0" fontId="0" fillId="4" borderId="3" xfId="0" applyFill="1" applyBorder="1" applyAlignment="1">
      <alignment vertical="top"/>
    </xf>
    <xf numFmtId="0" fontId="0" fillId="4" borderId="3" xfId="0" applyFill="1" applyBorder="1" applyAlignment="1">
      <alignment horizontal="right" vertical="top"/>
    </xf>
    <xf numFmtId="164" fontId="0" fillId="9" borderId="3" xfId="0" applyNumberFormat="1" applyFill="1" applyBorder="1" applyAlignment="1">
      <alignment horizontal="center" vertical="top" wrapText="1"/>
    </xf>
    <xf numFmtId="0" fontId="0" fillId="0" borderId="3" xfId="0" applyBorder="1" applyAlignment="1">
      <alignment horizontal="right" vertical="top"/>
    </xf>
    <xf numFmtId="44" fontId="0" fillId="0" borderId="3" xfId="1" applyFont="1" applyBorder="1" applyAlignment="1">
      <alignment vertical="top" wrapText="1"/>
    </xf>
    <xf numFmtId="164" fontId="0" fillId="8" borderId="3" xfId="0" applyNumberFormat="1" applyFill="1" applyBorder="1" applyAlignment="1">
      <alignment horizontal="center" vertical="top" wrapText="1"/>
    </xf>
    <xf numFmtId="0" fontId="0" fillId="0" borderId="7" xfId="0" applyBorder="1" applyAlignment="1">
      <alignment horizontal="center" vertical="top" textRotation="90"/>
    </xf>
    <xf numFmtId="0" fontId="0" fillId="0" borderId="0" xfId="0" applyAlignment="1">
      <alignment vertical="top"/>
    </xf>
    <xf numFmtId="0" fontId="0" fillId="0" borderId="2" xfId="0" applyBorder="1" applyAlignment="1">
      <alignment vertical="top" wrapText="1"/>
    </xf>
    <xf numFmtId="164" fontId="0" fillId="0" borderId="3" xfId="0" applyNumberFormat="1" applyBorder="1" applyAlignment="1">
      <alignment horizontal="center" vertical="top" wrapText="1"/>
    </xf>
    <xf numFmtId="0" fontId="0" fillId="2" borderId="3" xfId="0" applyFill="1" applyBorder="1" applyAlignment="1">
      <alignment vertical="top" wrapText="1"/>
    </xf>
    <xf numFmtId="0" fontId="0" fillId="3" borderId="3" xfId="0" applyFill="1" applyBorder="1" applyAlignment="1">
      <alignment vertical="top" wrapText="1"/>
    </xf>
    <xf numFmtId="165" fontId="0" fillId="0" borderId="3" xfId="0" applyNumberFormat="1" applyBorder="1" applyAlignment="1">
      <alignment vertical="top" wrapText="1"/>
    </xf>
    <xf numFmtId="166" fontId="0" fillId="0" borderId="3" xfId="0" applyNumberFormat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3" borderId="3" xfId="0" applyFill="1" applyBorder="1" applyAlignment="1">
      <alignment vertical="top"/>
    </xf>
    <xf numFmtId="0" fontId="0" fillId="7" borderId="3" xfId="0" applyFill="1" applyBorder="1" applyAlignment="1">
      <alignment vertical="top" wrapText="1"/>
    </xf>
    <xf numFmtId="0" fontId="0" fillId="7" borderId="3" xfId="0" applyFill="1" applyBorder="1" applyAlignment="1">
      <alignment vertical="top"/>
    </xf>
    <xf numFmtId="0" fontId="0" fillId="7" borderId="3" xfId="0" applyFill="1" applyBorder="1" applyAlignment="1">
      <alignment horizontal="right" vertical="top"/>
    </xf>
    <xf numFmtId="44" fontId="0" fillId="7" borderId="3" xfId="1" applyFont="1" applyFill="1" applyBorder="1" applyAlignment="1">
      <alignment vertical="top" wrapText="1"/>
    </xf>
    <xf numFmtId="164" fontId="0" fillId="4" borderId="3" xfId="0" applyNumberFormat="1" applyFill="1" applyBorder="1" applyAlignment="1">
      <alignment horizontal="center" vertical="top" wrapText="1"/>
    </xf>
    <xf numFmtId="0" fontId="0" fillId="6" borderId="0" xfId="0" applyFill="1" applyAlignment="1">
      <alignment vertical="top"/>
    </xf>
    <xf numFmtId="164" fontId="0" fillId="6" borderId="3" xfId="0" applyNumberFormat="1" applyFill="1" applyBorder="1" applyAlignment="1">
      <alignment horizontal="center" vertical="top" wrapText="1"/>
    </xf>
    <xf numFmtId="0" fontId="1" fillId="5" borderId="3" xfId="0" applyFont="1" applyFill="1" applyBorder="1" applyAlignment="1">
      <alignment vertical="top"/>
    </xf>
    <xf numFmtId="0" fontId="0" fillId="5" borderId="2" xfId="0" applyFill="1" applyBorder="1" applyAlignment="1">
      <alignment vertical="top" wrapText="1"/>
    </xf>
    <xf numFmtId="164" fontId="0" fillId="5" borderId="3" xfId="0" applyNumberFormat="1" applyFill="1" applyBorder="1" applyAlignment="1">
      <alignment horizontal="center" vertical="top" wrapText="1"/>
    </xf>
    <xf numFmtId="0" fontId="0" fillId="5" borderId="0" xfId="0" applyFill="1" applyAlignment="1">
      <alignment vertical="top"/>
    </xf>
    <xf numFmtId="0" fontId="0" fillId="5" borderId="6" xfId="0" applyFill="1" applyBorder="1" applyAlignment="1">
      <alignment vertical="top" wrapText="1"/>
    </xf>
    <xf numFmtId="0" fontId="3" fillId="5" borderId="3" xfId="0" applyFont="1" applyFill="1" applyBorder="1" applyAlignment="1">
      <alignment vertical="top" wrapText="1"/>
    </xf>
    <xf numFmtId="0" fontId="3" fillId="5" borderId="3" xfId="0" applyFont="1" applyFill="1" applyBorder="1" applyAlignment="1">
      <alignment vertical="top"/>
    </xf>
    <xf numFmtId="49" fontId="3" fillId="5" borderId="3" xfId="0" applyNumberFormat="1" applyFont="1" applyFill="1" applyBorder="1" applyAlignment="1">
      <alignment horizontal="right" vertical="top"/>
    </xf>
    <xf numFmtId="164" fontId="3" fillId="5" borderId="3" xfId="0" applyNumberFormat="1" applyFont="1" applyFill="1" applyBorder="1" applyAlignment="1">
      <alignment horizontal="center" vertical="top" wrapText="1"/>
    </xf>
    <xf numFmtId="165" fontId="3" fillId="5" borderId="3" xfId="0" applyNumberFormat="1" applyFont="1" applyFill="1" applyBorder="1" applyAlignment="1">
      <alignment vertical="top" wrapText="1"/>
    </xf>
    <xf numFmtId="166" fontId="3" fillId="5" borderId="3" xfId="0" applyNumberFormat="1" applyFont="1" applyFill="1" applyBorder="1" applyAlignment="1">
      <alignment vertical="top" wrapText="1"/>
    </xf>
    <xf numFmtId="44" fontId="3" fillId="5" borderId="3" xfId="1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3" fillId="5" borderId="0" xfId="0" applyFont="1" applyFill="1" applyAlignment="1">
      <alignment vertical="top"/>
    </xf>
    <xf numFmtId="49" fontId="0" fillId="5" borderId="3" xfId="0" applyNumberFormat="1" applyFill="1" applyBorder="1" applyAlignment="1">
      <alignment horizontal="right" vertical="top"/>
    </xf>
    <xf numFmtId="0" fontId="0" fillId="10" borderId="3" xfId="0" applyFill="1" applyBorder="1" applyAlignment="1">
      <alignment vertical="top" wrapText="1"/>
    </xf>
    <xf numFmtId="0" fontId="0" fillId="10" borderId="3" xfId="0" applyFill="1" applyBorder="1" applyAlignment="1">
      <alignment vertical="top"/>
    </xf>
    <xf numFmtId="49" fontId="0" fillId="10" borderId="3" xfId="0" applyNumberFormat="1" applyFill="1" applyBorder="1" applyAlignment="1">
      <alignment horizontal="right" vertical="top"/>
    </xf>
    <xf numFmtId="164" fontId="0" fillId="10" borderId="3" xfId="0" applyNumberFormat="1" applyFill="1" applyBorder="1" applyAlignment="1">
      <alignment horizontal="center" vertical="top" wrapText="1"/>
    </xf>
    <xf numFmtId="165" fontId="0" fillId="10" borderId="3" xfId="0" applyNumberFormat="1" applyFill="1" applyBorder="1" applyAlignment="1">
      <alignment vertical="top" wrapText="1"/>
    </xf>
    <xf numFmtId="166" fontId="0" fillId="10" borderId="3" xfId="0" applyNumberFormat="1" applyFill="1" applyBorder="1" applyAlignment="1">
      <alignment vertical="top" wrapText="1"/>
    </xf>
    <xf numFmtId="44" fontId="0" fillId="10" borderId="3" xfId="1" applyFont="1" applyFill="1" applyBorder="1" applyAlignment="1">
      <alignment vertical="top" wrapText="1"/>
    </xf>
    <xf numFmtId="0" fontId="0" fillId="3" borderId="3" xfId="0" applyFill="1" applyBorder="1" applyAlignment="1">
      <alignment horizontal="right" vertical="top"/>
    </xf>
    <xf numFmtId="164" fontId="0" fillId="3" borderId="3" xfId="0" applyNumberFormat="1" applyFill="1" applyBorder="1" applyAlignment="1">
      <alignment horizontal="center" vertical="top" wrapText="1"/>
    </xf>
    <xf numFmtId="165" fontId="0" fillId="3" borderId="3" xfId="0" applyNumberFormat="1" applyFill="1" applyBorder="1" applyAlignment="1">
      <alignment vertical="top" wrapText="1"/>
    </xf>
    <xf numFmtId="166" fontId="0" fillId="3" borderId="3" xfId="0" applyNumberFormat="1" applyFill="1" applyBorder="1" applyAlignment="1">
      <alignment vertical="top" wrapText="1"/>
    </xf>
    <xf numFmtId="44" fontId="0" fillId="3" borderId="3" xfId="1" applyFont="1" applyFill="1" applyBorder="1" applyAlignment="1">
      <alignment vertical="top" wrapText="1"/>
    </xf>
    <xf numFmtId="0" fontId="0" fillId="5" borderId="3" xfId="0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/>
    </xf>
    <xf numFmtId="166" fontId="0" fillId="0" borderId="3" xfId="0" applyNumberFormat="1" applyBorder="1" applyAlignment="1">
      <alignment horizontal="left" vertical="top" wrapText="1"/>
    </xf>
    <xf numFmtId="0" fontId="0" fillId="0" borderId="3" xfId="0" applyBorder="1" applyAlignment="1">
      <alignment horizontal="right" vertical="top" wrapText="1"/>
    </xf>
    <xf numFmtId="0" fontId="0" fillId="5" borderId="5" xfId="0" applyFill="1" applyBorder="1" applyAlignment="1">
      <alignment vertical="top" wrapText="1"/>
    </xf>
    <xf numFmtId="44" fontId="4" fillId="0" borderId="0" xfId="1" applyFont="1" applyAlignment="1">
      <alignment vertical="top"/>
    </xf>
    <xf numFmtId="0" fontId="0" fillId="0" borderId="1" xfId="0" applyBorder="1" applyAlignment="1" applyProtection="1">
      <alignment horizontal="center" vertical="top" textRotation="90" wrapText="1"/>
      <protection locked="0"/>
    </xf>
    <xf numFmtId="0" fontId="0" fillId="0" borderId="4" xfId="0" applyBorder="1" applyAlignment="1">
      <alignment vertical="top"/>
    </xf>
    <xf numFmtId="0" fontId="3" fillId="5" borderId="3" xfId="0" applyFont="1" applyFill="1" applyBorder="1" applyAlignment="1">
      <alignment horizontal="left" vertical="top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 applyProtection="1">
      <alignment horizontal="center" vertical="center" textRotation="90" wrapText="1"/>
      <protection locked="0"/>
    </xf>
    <xf numFmtId="0" fontId="0" fillId="5" borderId="3" xfId="0" applyFill="1" applyBorder="1" applyAlignment="1">
      <alignment horizontal="right" vertical="top" wrapText="1"/>
    </xf>
    <xf numFmtId="0" fontId="0" fillId="0" borderId="0" xfId="0" applyAlignment="1">
      <alignment horizontal="right" vertical="top"/>
    </xf>
    <xf numFmtId="44" fontId="0" fillId="0" borderId="3" xfId="1" applyFont="1" applyFill="1" applyBorder="1" applyAlignment="1">
      <alignment vertical="top" wrapText="1"/>
    </xf>
    <xf numFmtId="0" fontId="0" fillId="5" borderId="3" xfId="0" applyFill="1" applyBorder="1" applyAlignment="1">
      <alignment horizontal="right" vertical="top"/>
    </xf>
    <xf numFmtId="0" fontId="0" fillId="5" borderId="3" xfId="0" applyFill="1" applyBorder="1"/>
    <xf numFmtId="44" fontId="0" fillId="5" borderId="3" xfId="1" applyFont="1" applyFill="1" applyBorder="1" applyAlignment="1">
      <alignment horizontal="right" vertical="top" wrapText="1"/>
    </xf>
    <xf numFmtId="0" fontId="0" fillId="0" borderId="3" xfId="0" applyFill="1" applyBorder="1" applyAlignment="1">
      <alignment vertical="top"/>
    </xf>
    <xf numFmtId="44" fontId="2" fillId="5" borderId="3" xfId="1" applyFont="1" applyFill="1" applyBorder="1" applyAlignment="1">
      <alignment vertical="top" wrapText="1"/>
    </xf>
    <xf numFmtId="0" fontId="0" fillId="10" borderId="3" xfId="0" applyFill="1" applyBorder="1" applyAlignment="1">
      <alignment horizontal="right" vertical="top"/>
    </xf>
    <xf numFmtId="17" fontId="0" fillId="5" borderId="3" xfId="0" applyNumberFormat="1" applyFill="1" applyBorder="1" applyAlignment="1">
      <alignment vertical="top"/>
    </xf>
    <xf numFmtId="17" fontId="0" fillId="5" borderId="3" xfId="0" applyNumberFormat="1" applyFont="1" applyFill="1" applyBorder="1" applyAlignment="1">
      <alignment vertical="top"/>
    </xf>
    <xf numFmtId="0" fontId="0" fillId="0" borderId="3" xfId="0" applyFill="1" applyBorder="1" applyAlignment="1">
      <alignment vertical="top" wrapText="1"/>
    </xf>
    <xf numFmtId="0" fontId="0" fillId="0" borderId="3" xfId="0" applyFill="1" applyBorder="1" applyAlignment="1">
      <alignment horizontal="right" vertical="top"/>
    </xf>
    <xf numFmtId="164" fontId="0" fillId="0" borderId="3" xfId="0" applyNumberFormat="1" applyFill="1" applyBorder="1" applyAlignment="1">
      <alignment horizontal="center" vertical="top" wrapText="1"/>
    </xf>
    <xf numFmtId="165" fontId="0" fillId="0" borderId="3" xfId="0" applyNumberFormat="1" applyFill="1" applyBorder="1" applyAlignment="1">
      <alignment vertical="top" wrapText="1"/>
    </xf>
    <xf numFmtId="166" fontId="0" fillId="0" borderId="3" xfId="0" applyNumberFormat="1" applyFill="1" applyBorder="1" applyAlignment="1">
      <alignment vertical="top" wrapText="1"/>
    </xf>
    <xf numFmtId="0" fontId="0" fillId="0" borderId="0" xfId="0" applyFill="1" applyAlignment="1">
      <alignment vertical="top"/>
    </xf>
    <xf numFmtId="44" fontId="4" fillId="5" borderId="3" xfId="1" applyFont="1" applyFill="1" applyBorder="1" applyAlignment="1">
      <alignment vertical="top" wrapText="1"/>
    </xf>
    <xf numFmtId="0" fontId="4" fillId="5" borderId="3" xfId="0" applyFont="1" applyFill="1" applyBorder="1" applyAlignment="1">
      <alignment vertical="top"/>
    </xf>
    <xf numFmtId="0" fontId="4" fillId="5" borderId="3" xfId="0" applyFont="1" applyFill="1" applyBorder="1" applyAlignment="1">
      <alignment vertical="top" wrapText="1"/>
    </xf>
    <xf numFmtId="0" fontId="6" fillId="5" borderId="3" xfId="0" applyFont="1" applyFill="1" applyBorder="1" applyAlignment="1">
      <alignment horizontal="left" vertical="top"/>
    </xf>
    <xf numFmtId="0" fontId="6" fillId="5" borderId="3" xfId="0" applyFont="1" applyFill="1" applyBorder="1" applyAlignment="1">
      <alignment vertical="top"/>
    </xf>
    <xf numFmtId="1" fontId="5" fillId="0" borderId="3" xfId="0" applyNumberFormat="1" applyFont="1" applyBorder="1" applyAlignment="1" applyProtection="1">
      <alignment horizontal="center" vertical="center" textRotation="90" wrapText="1"/>
      <protection locked="0"/>
    </xf>
    <xf numFmtId="1" fontId="0" fillId="0" borderId="3" xfId="1" applyNumberFormat="1" applyFont="1" applyBorder="1" applyAlignment="1">
      <alignment vertical="top" wrapText="1"/>
    </xf>
    <xf numFmtId="1" fontId="0" fillId="5" borderId="3" xfId="1" applyNumberFormat="1" applyFont="1" applyFill="1" applyBorder="1" applyAlignment="1">
      <alignment vertical="top" wrapText="1"/>
    </xf>
    <xf numFmtId="1" fontId="0" fillId="0" borderId="3" xfId="1" applyNumberFormat="1" applyFont="1" applyFill="1" applyBorder="1" applyAlignment="1">
      <alignment vertical="top" wrapText="1"/>
    </xf>
    <xf numFmtId="1" fontId="0" fillId="4" borderId="3" xfId="1" applyNumberFormat="1" applyFont="1" applyFill="1" applyBorder="1" applyAlignment="1">
      <alignment vertical="top" wrapText="1"/>
    </xf>
    <xf numFmtId="1" fontId="3" fillId="5" borderId="3" xfId="1" applyNumberFormat="1" applyFont="1" applyFill="1" applyBorder="1" applyAlignment="1">
      <alignment vertical="top" wrapText="1"/>
    </xf>
    <xf numFmtId="1" fontId="0" fillId="9" borderId="3" xfId="1" applyNumberFormat="1" applyFont="1" applyFill="1" applyBorder="1" applyAlignment="1">
      <alignment vertical="top" wrapText="1"/>
    </xf>
    <xf numFmtId="1" fontId="0" fillId="10" borderId="3" xfId="1" applyNumberFormat="1" applyFont="1" applyFill="1" applyBorder="1" applyAlignment="1">
      <alignment vertical="top" wrapText="1"/>
    </xf>
    <xf numFmtId="1" fontId="0" fillId="3" borderId="3" xfId="1" applyNumberFormat="1" applyFont="1" applyFill="1" applyBorder="1" applyAlignment="1">
      <alignment vertical="top" wrapText="1"/>
    </xf>
    <xf numFmtId="1" fontId="0" fillId="7" borderId="3" xfId="1" applyNumberFormat="1" applyFont="1" applyFill="1" applyBorder="1" applyAlignment="1">
      <alignment vertical="top" wrapText="1"/>
    </xf>
    <xf numFmtId="1" fontId="0" fillId="0" borderId="3" xfId="0" applyNumberFormat="1" applyBorder="1" applyAlignment="1">
      <alignment vertical="top"/>
    </xf>
    <xf numFmtId="1" fontId="0" fillId="0" borderId="0" xfId="0" applyNumberFormat="1" applyAlignment="1">
      <alignment vertical="top"/>
    </xf>
    <xf numFmtId="1" fontId="4" fillId="5" borderId="3" xfId="1" applyNumberFormat="1" applyFont="1" applyFill="1" applyBorder="1" applyAlignment="1">
      <alignment vertical="top" wrapText="1"/>
    </xf>
    <xf numFmtId="44" fontId="0" fillId="0" borderId="0" xfId="0" applyNumberFormat="1" applyAlignment="1">
      <alignment vertical="top"/>
    </xf>
    <xf numFmtId="167" fontId="0" fillId="5" borderId="3" xfId="0" applyNumberFormat="1" applyFill="1" applyBorder="1" applyAlignment="1">
      <alignment vertical="top"/>
    </xf>
    <xf numFmtId="0" fontId="0" fillId="0" borderId="0" xfId="0" applyNumberFormat="1" applyAlignment="1">
      <alignment vertical="top"/>
    </xf>
    <xf numFmtId="168" fontId="0" fillId="0" borderId="3" xfId="1" applyNumberFormat="1" applyFont="1" applyBorder="1" applyAlignment="1">
      <alignment vertical="top" wrapText="1"/>
    </xf>
    <xf numFmtId="168" fontId="0" fillId="5" borderId="3" xfId="1" applyNumberFormat="1" applyFont="1" applyFill="1" applyBorder="1" applyAlignment="1">
      <alignment vertical="top" wrapText="1"/>
    </xf>
    <xf numFmtId="168" fontId="0" fillId="0" borderId="3" xfId="1" applyNumberFormat="1" applyFont="1" applyFill="1" applyBorder="1" applyAlignment="1">
      <alignment vertical="top" wrapText="1"/>
    </xf>
    <xf numFmtId="168" fontId="0" fillId="4" borderId="3" xfId="1" applyNumberFormat="1" applyFont="1" applyFill="1" applyBorder="1" applyAlignment="1">
      <alignment vertical="top" wrapText="1"/>
    </xf>
    <xf numFmtId="168" fontId="2" fillId="5" borderId="3" xfId="1" applyNumberFormat="1" applyFont="1" applyFill="1" applyBorder="1" applyAlignment="1">
      <alignment vertical="top" wrapText="1"/>
    </xf>
    <xf numFmtId="168" fontId="4" fillId="5" borderId="3" xfId="1" applyNumberFormat="1" applyFont="1" applyFill="1" applyBorder="1" applyAlignment="1">
      <alignment vertical="top" wrapText="1"/>
    </xf>
    <xf numFmtId="168" fontId="3" fillId="5" borderId="3" xfId="1" applyNumberFormat="1" applyFont="1" applyFill="1" applyBorder="1" applyAlignment="1">
      <alignment vertical="top" wrapText="1"/>
    </xf>
    <xf numFmtId="168" fontId="0" fillId="9" borderId="3" xfId="1" applyNumberFormat="1" applyFont="1" applyFill="1" applyBorder="1" applyAlignment="1">
      <alignment vertical="top" wrapText="1"/>
    </xf>
    <xf numFmtId="168" fontId="0" fillId="10" borderId="3" xfId="1" applyNumberFormat="1" applyFont="1" applyFill="1" applyBorder="1" applyAlignment="1">
      <alignment vertical="top" wrapText="1"/>
    </xf>
    <xf numFmtId="168" fontId="0" fillId="5" borderId="3" xfId="0" applyNumberFormat="1" applyFill="1" applyBorder="1" applyAlignment="1">
      <alignment vertical="top" wrapText="1"/>
    </xf>
    <xf numFmtId="168" fontId="0" fillId="3" borderId="3" xfId="1" applyNumberFormat="1" applyFont="1" applyFill="1" applyBorder="1" applyAlignment="1">
      <alignment vertical="top" wrapText="1"/>
    </xf>
    <xf numFmtId="168" fontId="0" fillId="7" borderId="3" xfId="1" applyNumberFormat="1" applyFont="1" applyFill="1" applyBorder="1" applyAlignment="1">
      <alignment vertical="top" wrapText="1"/>
    </xf>
    <xf numFmtId="168" fontId="0" fillId="0" borderId="3" xfId="0" applyNumberFormat="1" applyBorder="1" applyAlignment="1">
      <alignment vertical="top"/>
    </xf>
    <xf numFmtId="167" fontId="0" fillId="0" borderId="0" xfId="0" applyNumberFormat="1" applyAlignment="1">
      <alignment vertical="top"/>
    </xf>
    <xf numFmtId="49" fontId="0" fillId="3" borderId="3" xfId="0" applyNumberFormat="1" applyFill="1" applyBorder="1" applyAlignment="1">
      <alignment horizontal="right" vertical="top"/>
    </xf>
    <xf numFmtId="0" fontId="0" fillId="0" borderId="2" xfId="0" applyFill="1" applyBorder="1" applyAlignment="1">
      <alignment vertical="top" wrapText="1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0" fillId="9" borderId="3" xfId="0" applyFill="1" applyBorder="1"/>
    <xf numFmtId="169" fontId="0" fillId="0" borderId="3" xfId="0" applyNumberFormat="1" applyBorder="1" applyAlignment="1">
      <alignment vertical="top" wrapText="1"/>
    </xf>
    <xf numFmtId="169" fontId="0" fillId="5" borderId="3" xfId="0" applyNumberFormat="1" applyFill="1" applyBorder="1" applyAlignment="1">
      <alignment vertical="top" wrapText="1"/>
    </xf>
    <xf numFmtId="169" fontId="0" fillId="5" borderId="3" xfId="0" applyNumberFormat="1" applyFill="1" applyBorder="1" applyAlignment="1">
      <alignment vertical="top"/>
    </xf>
    <xf numFmtId="169" fontId="0" fillId="0" borderId="3" xfId="0" applyNumberFormat="1" applyFill="1" applyBorder="1" applyAlignment="1">
      <alignment vertical="top" wrapText="1"/>
    </xf>
    <xf numFmtId="169" fontId="0" fillId="4" borderId="3" xfId="0" applyNumberFormat="1" applyFill="1" applyBorder="1" applyAlignment="1">
      <alignment vertical="top" wrapText="1"/>
    </xf>
    <xf numFmtId="169" fontId="0" fillId="5" borderId="3" xfId="0" applyNumberFormat="1" applyFill="1" applyBorder="1" applyAlignment="1">
      <alignment horizontal="right" vertical="top"/>
    </xf>
    <xf numFmtId="169" fontId="0" fillId="9" borderId="3" xfId="0" applyNumberFormat="1" applyFill="1" applyBorder="1" applyAlignment="1">
      <alignment vertical="top" wrapText="1"/>
    </xf>
    <xf numFmtId="169" fontId="0" fillId="5" borderId="3" xfId="0" applyNumberFormat="1" applyFill="1" applyBorder="1" applyAlignment="1">
      <alignment horizontal="right" vertical="top" wrapText="1"/>
    </xf>
    <xf numFmtId="169" fontId="0" fillId="10" borderId="3" xfId="0" applyNumberFormat="1" applyFill="1" applyBorder="1" applyAlignment="1">
      <alignment vertical="top" wrapText="1"/>
    </xf>
    <xf numFmtId="169" fontId="0" fillId="9" borderId="3" xfId="0" applyNumberFormat="1" applyFill="1" applyBorder="1" applyAlignment="1">
      <alignment vertical="top"/>
    </xf>
    <xf numFmtId="169" fontId="4" fillId="5" borderId="3" xfId="0" applyNumberFormat="1" applyFont="1" applyFill="1" applyBorder="1" applyAlignment="1">
      <alignment horizontal="right" vertical="top" wrapText="1"/>
    </xf>
    <xf numFmtId="169" fontId="0" fillId="3" borderId="3" xfId="0" applyNumberFormat="1" applyFill="1" applyBorder="1" applyAlignment="1">
      <alignment vertical="top" wrapText="1"/>
    </xf>
    <xf numFmtId="169" fontId="0" fillId="5" borderId="8" xfId="0" applyNumberFormat="1" applyFill="1" applyBorder="1" applyAlignment="1">
      <alignment vertical="top"/>
    </xf>
    <xf numFmtId="169" fontId="0" fillId="5" borderId="3" xfId="0" applyNumberFormat="1" applyFill="1" applyBorder="1" applyAlignment="1">
      <alignment horizontal="left" vertical="top"/>
    </xf>
    <xf numFmtId="169" fontId="0" fillId="0" borderId="3" xfId="0" applyNumberFormat="1" applyBorder="1" applyAlignment="1">
      <alignment vertical="top"/>
    </xf>
    <xf numFmtId="169" fontId="0" fillId="5" borderId="3" xfId="0" applyNumberFormat="1" applyFill="1" applyBorder="1"/>
    <xf numFmtId="169" fontId="0" fillId="5" borderId="8" xfId="0" applyNumberFormat="1" applyFill="1" applyBorder="1"/>
    <xf numFmtId="169" fontId="0" fillId="5" borderId="8" xfId="0" applyNumberFormat="1" applyFill="1" applyBorder="1" applyAlignment="1">
      <alignment horizontal="right" wrapText="1"/>
    </xf>
    <xf numFmtId="169" fontId="0" fillId="4" borderId="3" xfId="0" applyNumberFormat="1" applyFill="1" applyBorder="1" applyAlignment="1">
      <alignment vertical="top"/>
    </xf>
    <xf numFmtId="169" fontId="0" fillId="7" borderId="3" xfId="0" applyNumberFormat="1" applyFill="1" applyBorder="1" applyAlignment="1">
      <alignment vertical="top"/>
    </xf>
    <xf numFmtId="169" fontId="0" fillId="0" borderId="3" xfId="0" applyNumberFormat="1" applyBorder="1" applyAlignment="1">
      <alignment horizontal="right" vertical="top" wrapText="1"/>
    </xf>
    <xf numFmtId="169" fontId="0" fillId="5" borderId="3" xfId="0" applyNumberFormat="1" applyFill="1" applyBorder="1" applyAlignment="1">
      <alignment horizontal="left" vertical="top" wrapText="1"/>
    </xf>
    <xf numFmtId="1" fontId="2" fillId="5" borderId="3" xfId="1" applyNumberFormat="1" applyFont="1" applyFill="1" applyBorder="1" applyAlignment="1">
      <alignment vertical="top" wrapText="1"/>
    </xf>
    <xf numFmtId="0" fontId="0" fillId="5" borderId="3" xfId="0" applyFont="1" applyFill="1" applyBorder="1" applyAlignment="1">
      <alignment vertical="top" wrapText="1"/>
    </xf>
    <xf numFmtId="0" fontId="0" fillId="3" borderId="2" xfId="0" applyFill="1" applyBorder="1" applyAlignment="1">
      <alignment vertical="top" wrapText="1"/>
    </xf>
    <xf numFmtId="0" fontId="0" fillId="3" borderId="6" xfId="0" applyFill="1" applyBorder="1" applyAlignment="1">
      <alignment vertical="top" wrapText="1"/>
    </xf>
    <xf numFmtId="169" fontId="0" fillId="5" borderId="3" xfId="0" applyNumberFormat="1" applyFill="1" applyBorder="1" applyAlignment="1">
      <alignment horizontal="right"/>
    </xf>
    <xf numFmtId="0" fontId="0" fillId="5" borderId="3" xfId="0" applyFill="1" applyBorder="1" applyAlignment="1">
      <alignment horizontal="right"/>
    </xf>
    <xf numFmtId="0" fontId="0" fillId="5" borderId="3" xfId="0" applyFont="1" applyFill="1" applyBorder="1" applyAlignment="1">
      <alignment vertical="top"/>
    </xf>
    <xf numFmtId="0" fontId="0" fillId="0" borderId="3" xfId="0" applyFont="1" applyBorder="1" applyAlignment="1">
      <alignment vertical="top"/>
    </xf>
    <xf numFmtId="0" fontId="0" fillId="4" borderId="3" xfId="0" applyFont="1" applyFill="1" applyBorder="1" applyAlignment="1">
      <alignment vertical="top"/>
    </xf>
    <xf numFmtId="0" fontId="0" fillId="3" borderId="3" xfId="0" applyFont="1" applyFill="1" applyBorder="1" applyAlignment="1">
      <alignment vertical="top"/>
    </xf>
    <xf numFmtId="44" fontId="2" fillId="0" borderId="0" xfId="1" applyFont="1" applyAlignment="1">
      <alignment vertical="top"/>
    </xf>
    <xf numFmtId="0" fontId="6" fillId="6" borderId="3" xfId="0" applyFont="1" applyFill="1" applyBorder="1" applyAlignment="1">
      <alignment vertical="top"/>
    </xf>
    <xf numFmtId="0" fontId="3" fillId="6" borderId="3" xfId="0" applyFont="1" applyFill="1" applyBorder="1" applyAlignment="1">
      <alignment vertical="top"/>
    </xf>
    <xf numFmtId="0" fontId="0" fillId="6" borderId="3" xfId="0" applyFill="1" applyBorder="1" applyAlignment="1">
      <alignment vertical="top"/>
    </xf>
    <xf numFmtId="0" fontId="0" fillId="6" borderId="3" xfId="0" applyFill="1" applyBorder="1" applyAlignment="1">
      <alignment horizontal="right" vertical="top"/>
    </xf>
    <xf numFmtId="169" fontId="0" fillId="6" borderId="3" xfId="0" applyNumberFormat="1" applyFill="1" applyBorder="1" applyAlignment="1">
      <alignment vertical="top"/>
    </xf>
    <xf numFmtId="44" fontId="0" fillId="6" borderId="3" xfId="1" applyFont="1" applyFill="1" applyBorder="1" applyAlignment="1">
      <alignment vertical="top" wrapText="1"/>
    </xf>
    <xf numFmtId="1" fontId="0" fillId="6" borderId="3" xfId="1" applyNumberFormat="1" applyFont="1" applyFill="1" applyBorder="1" applyAlignment="1">
      <alignment vertical="top" wrapText="1"/>
    </xf>
    <xf numFmtId="168" fontId="0" fillId="6" borderId="3" xfId="1" applyNumberFormat="1" applyFont="1" applyFill="1" applyBorder="1" applyAlignment="1">
      <alignment vertical="top" wrapText="1"/>
    </xf>
    <xf numFmtId="17" fontId="0" fillId="6" borderId="3" xfId="0" applyNumberFormat="1" applyFont="1" applyFill="1" applyBorder="1" applyAlignment="1">
      <alignment vertical="top"/>
    </xf>
    <xf numFmtId="166" fontId="0" fillId="6" borderId="3" xfId="0" applyNumberFormat="1" applyFill="1" applyBorder="1" applyAlignment="1">
      <alignment vertical="top" wrapText="1"/>
    </xf>
    <xf numFmtId="169" fontId="0" fillId="6" borderId="3" xfId="0" applyNumberFormat="1" applyFill="1" applyBorder="1" applyAlignment="1">
      <alignment vertical="top" wrapText="1"/>
    </xf>
    <xf numFmtId="0" fontId="0" fillId="6" borderId="8" xfId="0" applyFill="1" applyBorder="1" applyAlignment="1">
      <alignment vertical="top" wrapText="1"/>
    </xf>
    <xf numFmtId="0" fontId="0" fillId="6" borderId="9" xfId="0" applyFill="1" applyBorder="1" applyAlignment="1">
      <alignment vertical="top" wrapText="1"/>
    </xf>
    <xf numFmtId="17" fontId="0" fillId="6" borderId="3" xfId="0" applyNumberFormat="1" applyFill="1" applyBorder="1" applyAlignment="1">
      <alignment vertical="top"/>
    </xf>
    <xf numFmtId="0" fontId="3" fillId="6" borderId="9" xfId="0" applyFont="1" applyFill="1" applyBorder="1" applyAlignment="1">
      <alignment horizontal="left" vertical="top"/>
    </xf>
    <xf numFmtId="0" fontId="3" fillId="6" borderId="3" xfId="0" applyFont="1" applyFill="1" applyBorder="1" applyAlignment="1">
      <alignment horizontal="left" vertical="top"/>
    </xf>
    <xf numFmtId="0" fontId="0" fillId="6" borderId="6" xfId="0" applyFill="1" applyBorder="1" applyAlignment="1">
      <alignment vertical="top" wrapText="1"/>
    </xf>
    <xf numFmtId="0" fontId="0" fillId="6" borderId="3" xfId="0" applyFont="1" applyFill="1" applyBorder="1" applyAlignment="1">
      <alignment vertical="top"/>
    </xf>
    <xf numFmtId="0" fontId="8" fillId="6" borderId="10" xfId="0" applyFont="1" applyFill="1" applyBorder="1"/>
    <xf numFmtId="0" fontId="10" fillId="6" borderId="10" xfId="0" applyFont="1" applyFill="1" applyBorder="1"/>
    <xf numFmtId="0" fontId="8" fillId="5" borderId="10" xfId="0" applyFont="1" applyFill="1" applyBorder="1"/>
    <xf numFmtId="0" fontId="8" fillId="5" borderId="3" xfId="0" applyFont="1" applyFill="1" applyBorder="1"/>
    <xf numFmtId="0" fontId="9" fillId="5" borderId="10" xfId="0" applyFont="1" applyFill="1" applyBorder="1"/>
    <xf numFmtId="0" fontId="8" fillId="5" borderId="3" xfId="0" applyFont="1" applyFill="1" applyBorder="1" applyAlignment="1">
      <alignment horizontal="left"/>
    </xf>
    <xf numFmtId="0" fontId="0" fillId="0" borderId="7" xfId="0" applyBorder="1" applyAlignment="1">
      <alignment vertical="center" textRotation="90"/>
    </xf>
    <xf numFmtId="0" fontId="0" fillId="0" borderId="0" xfId="0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0" fillId="6" borderId="3" xfId="0" applyFont="1" applyFill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8" fillId="0" borderId="11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right" vertical="top"/>
    </xf>
    <xf numFmtId="165" fontId="0" fillId="0" borderId="0" xfId="0" applyNumberFormat="1" applyFill="1" applyBorder="1" applyAlignment="1">
      <alignment vertical="top" wrapText="1"/>
    </xf>
    <xf numFmtId="166" fontId="0" fillId="0" borderId="0" xfId="0" applyNumberFormat="1" applyFill="1" applyBorder="1" applyAlignment="1">
      <alignment vertical="top" wrapText="1"/>
    </xf>
    <xf numFmtId="169" fontId="0" fillId="0" borderId="0" xfId="0" applyNumberFormat="1" applyFill="1" applyBorder="1" applyAlignment="1">
      <alignment vertical="top" wrapText="1"/>
    </xf>
    <xf numFmtId="44" fontId="0" fillId="0" borderId="0" xfId="1" applyFont="1" applyFill="1" applyBorder="1" applyAlignment="1">
      <alignment vertical="top" wrapText="1"/>
    </xf>
    <xf numFmtId="168" fontId="0" fillId="0" borderId="0" xfId="1" applyNumberFormat="1" applyFont="1" applyFill="1" applyBorder="1" applyAlignment="1">
      <alignment vertical="top" wrapText="1"/>
    </xf>
    <xf numFmtId="0" fontId="0" fillId="0" borderId="0" xfId="0" applyFill="1" applyBorder="1" applyAlignment="1">
      <alignment vertical="top"/>
    </xf>
    <xf numFmtId="0" fontId="0" fillId="0" borderId="0" xfId="0" applyFill="1" applyAlignment="1">
      <alignment vertical="center"/>
    </xf>
    <xf numFmtId="0" fontId="10" fillId="0" borderId="11" xfId="0" applyFont="1" applyFill="1" applyBorder="1"/>
    <xf numFmtId="0" fontId="11" fillId="0" borderId="11" xfId="0" applyFont="1" applyFill="1" applyBorder="1"/>
    <xf numFmtId="0" fontId="12" fillId="0" borderId="11" xfId="0" applyFont="1" applyFill="1" applyBorder="1"/>
    <xf numFmtId="0" fontId="10" fillId="0" borderId="0" xfId="0" applyFont="1" applyFill="1" applyBorder="1"/>
    <xf numFmtId="0" fontId="11" fillId="0" borderId="0" xfId="0" applyFont="1" applyFill="1" applyBorder="1"/>
    <xf numFmtId="0" fontId="12" fillId="0" borderId="0" xfId="0" applyFont="1" applyFill="1" applyBorder="1"/>
    <xf numFmtId="0" fontId="11" fillId="0" borderId="0" xfId="0" applyFont="1" applyFill="1" applyBorder="1" applyAlignment="1">
      <alignment horizontal="left"/>
    </xf>
    <xf numFmtId="0" fontId="0" fillId="5" borderId="8" xfId="0" applyFill="1" applyBorder="1" applyAlignment="1">
      <alignment vertical="top" wrapText="1"/>
    </xf>
    <xf numFmtId="0" fontId="5" fillId="0" borderId="7" xfId="0" applyFont="1" applyBorder="1" applyAlignment="1">
      <alignment vertical="center" textRotation="90"/>
    </xf>
    <xf numFmtId="0" fontId="5" fillId="0" borderId="7" xfId="0" applyFont="1" applyBorder="1" applyAlignment="1">
      <alignment horizontal="center" vertical="center" textRotation="90"/>
    </xf>
    <xf numFmtId="0" fontId="10" fillId="6" borderId="3" xfId="0" applyFont="1" applyFill="1" applyBorder="1"/>
    <xf numFmtId="0" fontId="13" fillId="6" borderId="3" xfId="0" applyFont="1" applyFill="1" applyBorder="1" applyAlignment="1">
      <alignment horizontal="left"/>
    </xf>
    <xf numFmtId="0" fontId="14" fillId="6" borderId="3" xfId="0" applyFont="1" applyFill="1" applyBorder="1" applyAlignment="1">
      <alignment horizontal="left" vertical="center"/>
    </xf>
    <xf numFmtId="0" fontId="15" fillId="6" borderId="3" xfId="0" applyFont="1" applyFill="1" applyBorder="1"/>
    <xf numFmtId="0" fontId="16" fillId="6" borderId="3" xfId="0" applyFont="1" applyFill="1" applyBorder="1" applyAlignment="1">
      <alignment horizontal="left"/>
    </xf>
    <xf numFmtId="0" fontId="17" fillId="6" borderId="3" xfId="0" applyFont="1" applyFill="1" applyBorder="1" applyAlignment="1">
      <alignment horizontal="left" vertical="center"/>
    </xf>
    <xf numFmtId="49" fontId="10" fillId="6" borderId="3" xfId="0" applyNumberFormat="1" applyFont="1" applyFill="1" applyBorder="1" applyAlignment="1">
      <alignment horizontal="left"/>
    </xf>
    <xf numFmtId="0" fontId="18" fillId="6" borderId="3" xfId="0" applyFont="1" applyFill="1" applyBorder="1" applyAlignment="1">
      <alignment horizontal="left"/>
    </xf>
    <xf numFmtId="49" fontId="14" fillId="6" borderId="3" xfId="0" applyNumberFormat="1" applyFont="1" applyFill="1" applyBorder="1" applyAlignment="1">
      <alignment horizontal="left" vertical="center"/>
    </xf>
    <xf numFmtId="0" fontId="19" fillId="6" borderId="3" xfId="0" applyFont="1" applyFill="1" applyBorder="1"/>
    <xf numFmtId="0" fontId="20" fillId="6" borderId="3" xfId="0" applyFont="1" applyFill="1" applyBorder="1"/>
    <xf numFmtId="0" fontId="15" fillId="6" borderId="3" xfId="0" applyFont="1" applyFill="1" applyBorder="1" applyAlignment="1">
      <alignment horizontal="left"/>
    </xf>
    <xf numFmtId="0" fontId="8" fillId="6" borderId="10" xfId="0" applyFont="1" applyFill="1" applyBorder="1" applyAlignment="1">
      <alignment horizontal="left"/>
    </xf>
    <xf numFmtId="0" fontId="18" fillId="5" borderId="3" xfId="0" applyFont="1" applyFill="1" applyBorder="1" applyAlignment="1">
      <alignment horizontal="left"/>
    </xf>
    <xf numFmtId="0" fontId="0" fillId="5" borderId="3" xfId="0" applyFill="1" applyBorder="1" applyAlignment="1">
      <alignment horizontal="center" vertical="center"/>
    </xf>
    <xf numFmtId="49" fontId="13" fillId="5" borderId="3" xfId="0" applyNumberFormat="1" applyFont="1" applyFill="1" applyBorder="1" applyAlignment="1">
      <alignment horizontal="left"/>
    </xf>
    <xf numFmtId="0" fontId="13" fillId="5" borderId="3" xfId="0" applyFont="1" applyFill="1" applyBorder="1" applyAlignment="1">
      <alignment horizontal="left"/>
    </xf>
    <xf numFmtId="0" fontId="14" fillId="5" borderId="3" xfId="0" applyFont="1" applyFill="1" applyBorder="1" applyAlignment="1">
      <alignment horizontal="left" vertical="center"/>
    </xf>
    <xf numFmtId="0" fontId="0" fillId="5" borderId="9" xfId="0" applyFill="1" applyBorder="1" applyAlignment="1">
      <alignment vertical="top" wrapText="1"/>
    </xf>
    <xf numFmtId="0" fontId="0" fillId="0" borderId="0" xfId="0" applyFill="1"/>
    <xf numFmtId="0" fontId="0" fillId="6" borderId="3" xfId="0" applyFill="1" applyBorder="1" applyAlignment="1">
      <alignment horizontal="center" vertical="center"/>
    </xf>
    <xf numFmtId="0" fontId="22" fillId="6" borderId="3" xfId="0" applyFont="1" applyFill="1" applyBorder="1"/>
    <xf numFmtId="0" fontId="22" fillId="6" borderId="3" xfId="0" applyFont="1" applyFill="1" applyBorder="1" applyAlignment="1">
      <alignment horizontal="left"/>
    </xf>
    <xf numFmtId="0" fontId="22" fillId="5" borderId="3" xfId="0" applyFont="1" applyFill="1" applyBorder="1"/>
    <xf numFmtId="0" fontId="13" fillId="5" borderId="3" xfId="0" applyFont="1" applyFill="1" applyBorder="1"/>
    <xf numFmtId="0" fontId="13" fillId="6" borderId="3" xfId="0" applyFont="1" applyFill="1" applyBorder="1"/>
    <xf numFmtId="49" fontId="13" fillId="6" borderId="3" xfId="0" applyNumberFormat="1" applyFont="1" applyFill="1" applyBorder="1" applyAlignment="1">
      <alignment horizontal="left"/>
    </xf>
    <xf numFmtId="49" fontId="13" fillId="6" borderId="3" xfId="0" applyNumberFormat="1" applyFont="1" applyFill="1" applyBorder="1" applyAlignment="1">
      <alignment horizontal="left" vertical="center"/>
    </xf>
    <xf numFmtId="0" fontId="8" fillId="5" borderId="10" xfId="0" applyFont="1" applyFill="1" applyBorder="1" applyAlignment="1">
      <alignment horizontal="left"/>
    </xf>
    <xf numFmtId="49" fontId="10" fillId="5" borderId="3" xfId="0" applyNumberFormat="1" applyFont="1" applyFill="1" applyBorder="1" applyAlignment="1">
      <alignment horizontal="left"/>
    </xf>
    <xf numFmtId="49" fontId="14" fillId="5" borderId="3" xfId="0" applyNumberFormat="1" applyFont="1" applyFill="1" applyBorder="1" applyAlignment="1">
      <alignment horizontal="left" vertical="center"/>
    </xf>
    <xf numFmtId="0" fontId="19" fillId="5" borderId="3" xfId="0" applyFont="1" applyFill="1" applyBorder="1"/>
    <xf numFmtId="0" fontId="21" fillId="6" borderId="3" xfId="0" applyFont="1" applyFill="1" applyBorder="1"/>
    <xf numFmtId="0" fontId="21" fillId="5" borderId="3" xfId="0" applyFont="1" applyFill="1" applyBorder="1"/>
    <xf numFmtId="0" fontId="22" fillId="5" borderId="3" xfId="0" applyFont="1" applyFill="1" applyBorder="1" applyAlignment="1">
      <alignment horizontal="left"/>
    </xf>
    <xf numFmtId="49" fontId="13" fillId="5" borderId="3" xfId="0" applyNumberFormat="1" applyFont="1" applyFill="1" applyBorder="1" applyAlignment="1">
      <alignment horizontal="left" vertical="center"/>
    </xf>
    <xf numFmtId="0" fontId="22" fillId="6" borderId="3" xfId="0" applyFont="1" applyFill="1" applyBorder="1" applyAlignment="1">
      <alignment vertical="center" wrapText="1"/>
    </xf>
    <xf numFmtId="0" fontId="22" fillId="6" borderId="3" xfId="3" applyFont="1" applyFill="1" applyBorder="1" applyAlignment="1" applyProtection="1">
      <alignment horizontal="left"/>
    </xf>
    <xf numFmtId="0" fontId="22" fillId="6" borderId="8" xfId="0" applyFont="1" applyFill="1" applyBorder="1" applyAlignment="1">
      <alignment vertical="center" wrapText="1"/>
    </xf>
    <xf numFmtId="0" fontId="22" fillId="5" borderId="8" xfId="0" applyFont="1" applyFill="1" applyBorder="1" applyAlignment="1">
      <alignment vertical="center" wrapText="1"/>
    </xf>
    <xf numFmtId="0" fontId="22" fillId="5" borderId="3" xfId="0" applyFont="1" applyFill="1" applyBorder="1" applyAlignment="1">
      <alignment vertical="center" wrapText="1"/>
    </xf>
    <xf numFmtId="0" fontId="25" fillId="0" borderId="3" xfId="0" applyFont="1" applyBorder="1" applyAlignment="1">
      <alignment horizontal="center" vertical="center" wrapText="1"/>
    </xf>
    <xf numFmtId="0" fontId="26" fillId="0" borderId="0" xfId="0" applyFont="1" applyBorder="1"/>
    <xf numFmtId="0" fontId="0" fillId="0" borderId="0" xfId="0" applyBorder="1"/>
    <xf numFmtId="0" fontId="0" fillId="0" borderId="12" xfId="0" applyBorder="1"/>
    <xf numFmtId="0" fontId="26" fillId="0" borderId="13" xfId="0" applyFon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5" fillId="0" borderId="20" xfId="0" applyFont="1" applyBorder="1" applyAlignment="1">
      <alignment vertical="center" textRotation="90"/>
    </xf>
    <xf numFmtId="0" fontId="5" fillId="0" borderId="20" xfId="0" applyFont="1" applyBorder="1" applyAlignment="1">
      <alignment horizontal="center" vertical="center" textRotation="90"/>
    </xf>
    <xf numFmtId="0" fontId="5" fillId="0" borderId="10" xfId="0" applyFont="1" applyBorder="1" applyAlignment="1">
      <alignment horizontal="center" vertical="center" wrapText="1"/>
    </xf>
    <xf numFmtId="0" fontId="21" fillId="0" borderId="3" xfId="0" applyFont="1" applyBorder="1"/>
    <xf numFmtId="0" fontId="13" fillId="0" borderId="3" xfId="0" applyFont="1" applyBorder="1" applyAlignment="1">
      <alignment horizontal="left"/>
    </xf>
    <xf numFmtId="0" fontId="21" fillId="5" borderId="3" xfId="0" applyFont="1" applyFill="1" applyBorder="1" applyAlignment="1">
      <alignment horizontal="left"/>
    </xf>
    <xf numFmtId="0" fontId="5" fillId="5" borderId="3" xfId="0" applyFont="1" applyFill="1" applyBorder="1" applyAlignment="1" applyProtection="1">
      <alignment horizontal="center" vertical="center" textRotation="90" wrapText="1"/>
      <protection locked="0"/>
    </xf>
    <xf numFmtId="0" fontId="5" fillId="0" borderId="3" xfId="0" applyFont="1" applyFill="1" applyBorder="1" applyAlignment="1" applyProtection="1">
      <alignment horizontal="center" vertical="center" textRotation="90" wrapText="1"/>
      <protection locked="0"/>
    </xf>
    <xf numFmtId="0" fontId="0" fillId="3" borderId="0" xfId="0" applyFill="1" applyAlignment="1">
      <alignment horizontal="center" vertical="center"/>
    </xf>
    <xf numFmtId="0" fontId="21" fillId="3" borderId="3" xfId="0" applyFont="1" applyFill="1" applyBorder="1"/>
    <xf numFmtId="0" fontId="13" fillId="3" borderId="3" xfId="0" applyFont="1" applyFill="1" applyBorder="1" applyAlignment="1">
      <alignment horizontal="left"/>
    </xf>
    <xf numFmtId="0" fontId="5" fillId="3" borderId="3" xfId="0" applyFont="1" applyFill="1" applyBorder="1" applyAlignment="1" applyProtection="1">
      <alignment horizontal="center" vertical="center" textRotation="90" wrapText="1"/>
      <protection locked="0"/>
    </xf>
    <xf numFmtId="0" fontId="21" fillId="3" borderId="3" xfId="0" applyFont="1" applyFill="1" applyBorder="1" applyAlignment="1">
      <alignment horizontal="left"/>
    </xf>
    <xf numFmtId="0" fontId="0" fillId="5" borderId="0" xfId="0" applyFill="1" applyAlignment="1">
      <alignment horizontal="center" vertical="center"/>
    </xf>
  </cellXfs>
  <cellStyles count="4">
    <cellStyle name="Lien hypertexte" xfId="3" builtinId="8"/>
    <cellStyle name="Monétaire" xfId="1" builtinId="4"/>
    <cellStyle name="Monétaire 2" xfId="2" xr:uid="{39E49EF0-A8E9-4455-8BF7-71CF419D5C9E}"/>
    <cellStyle name="Normal" xfId="0" builtinId="0"/>
  </cellStyles>
  <dxfs count="46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BE092-BE06-4975-AD88-4D14BE375AFE}">
  <sheetPr>
    <pageSetUpPr fitToPage="1"/>
  </sheetPr>
  <dimension ref="A1:BYX1048510"/>
  <sheetViews>
    <sheetView zoomScale="90" zoomScaleNormal="90" workbookViewId="0">
      <pane ySplit="1" topLeftCell="A636" activePane="bottomLeft" state="frozen"/>
      <selection pane="bottomLeft" activeCell="H747" sqref="H747"/>
    </sheetView>
  </sheetViews>
  <sheetFormatPr baseColWidth="10" defaultColWidth="24.85546875" defaultRowHeight="24.95" customHeight="1" x14ac:dyDescent="0.25"/>
  <cols>
    <col min="1" max="1" width="24.85546875" style="203"/>
    <col min="2" max="6" width="24.85546875" style="33"/>
    <col min="7" max="7" width="1" style="33" customWidth="1"/>
    <col min="8" max="8" width="24.85546875" style="88"/>
    <col min="9" max="14" width="0" style="33" hidden="1" customWidth="1"/>
    <col min="15" max="15" width="0.85546875" style="33" customWidth="1"/>
    <col min="16" max="16" width="24.85546875" style="33"/>
    <col min="17" max="17" width="0" style="33" hidden="1" customWidth="1"/>
    <col min="18" max="22" width="24.85546875" style="33"/>
    <col min="23" max="27" width="0" style="33" hidden="1" customWidth="1"/>
    <col min="28" max="32" width="24.85546875" style="33"/>
    <col min="33" max="33" width="24.85546875" style="33" customWidth="1"/>
    <col min="34" max="34" width="24.85546875" style="120"/>
    <col min="35" max="16384" width="24.85546875" style="33"/>
  </cols>
  <sheetData>
    <row r="1" spans="1:41" ht="92.1" customHeight="1" x14ac:dyDescent="0.25">
      <c r="A1" s="202" t="s">
        <v>1661</v>
      </c>
      <c r="B1" s="32" t="s">
        <v>0</v>
      </c>
      <c r="C1" s="142" t="s">
        <v>1531</v>
      </c>
      <c r="D1" s="142" t="s">
        <v>1</v>
      </c>
      <c r="E1" s="142" t="s">
        <v>1532</v>
      </c>
      <c r="F1" s="142" t="s">
        <v>2</v>
      </c>
      <c r="G1" s="85" t="s">
        <v>3</v>
      </c>
      <c r="H1" s="142" t="s">
        <v>1533</v>
      </c>
      <c r="I1" s="85" t="s">
        <v>4</v>
      </c>
      <c r="J1" s="85" t="s">
        <v>5</v>
      </c>
      <c r="K1" s="85" t="s">
        <v>6</v>
      </c>
      <c r="L1" s="85" t="s">
        <v>7</v>
      </c>
      <c r="M1" s="85" t="s">
        <v>8</v>
      </c>
      <c r="N1" s="85" t="s">
        <v>9</v>
      </c>
      <c r="O1" s="85" t="s">
        <v>1469</v>
      </c>
      <c r="P1" s="85" t="s">
        <v>1470</v>
      </c>
      <c r="Q1" s="85" t="s">
        <v>1471</v>
      </c>
      <c r="R1" s="85" t="s">
        <v>1472</v>
      </c>
      <c r="S1" s="85" t="s">
        <v>10</v>
      </c>
      <c r="T1" s="141" t="s">
        <v>1510</v>
      </c>
      <c r="U1" s="141" t="s">
        <v>1511</v>
      </c>
      <c r="V1" s="141" t="s">
        <v>11</v>
      </c>
      <c r="W1" s="86" t="s">
        <v>12</v>
      </c>
      <c r="X1" s="86" t="s">
        <v>13</v>
      </c>
      <c r="Y1" s="86" t="s">
        <v>14</v>
      </c>
      <c r="Z1" s="86" t="s">
        <v>15</v>
      </c>
      <c r="AA1" s="86" t="s">
        <v>16</v>
      </c>
      <c r="AB1" s="86" t="s">
        <v>17</v>
      </c>
      <c r="AC1" s="86" t="s">
        <v>18</v>
      </c>
      <c r="AD1" s="86" t="s">
        <v>19</v>
      </c>
      <c r="AE1" s="86" t="s">
        <v>20</v>
      </c>
      <c r="AF1" s="86" t="s">
        <v>21</v>
      </c>
      <c r="AG1" s="86" t="s">
        <v>1524</v>
      </c>
      <c r="AH1" s="109" t="s">
        <v>1521</v>
      </c>
      <c r="AI1" s="86" t="s">
        <v>1473</v>
      </c>
      <c r="AJ1" s="86" t="s">
        <v>1474</v>
      </c>
      <c r="AK1" s="86" t="s">
        <v>1513</v>
      </c>
      <c r="AL1" s="141" t="s">
        <v>1534</v>
      </c>
      <c r="AM1" s="141" t="s">
        <v>1483</v>
      </c>
      <c r="AN1" s="142" t="s">
        <v>1516</v>
      </c>
      <c r="AO1" s="142" t="s">
        <v>1517</v>
      </c>
    </row>
    <row r="2" spans="1:41" ht="24.95" customHeight="1" x14ac:dyDescent="0.25">
      <c r="A2" s="205" t="s">
        <v>1662</v>
      </c>
      <c r="B2" s="34" t="s">
        <v>22</v>
      </c>
      <c r="C2" s="1" t="s">
        <v>23</v>
      </c>
      <c r="D2" s="1" t="s">
        <v>24</v>
      </c>
      <c r="E2" s="1" t="s">
        <v>25</v>
      </c>
      <c r="F2" s="1" t="s">
        <v>26</v>
      </c>
      <c r="G2" s="1" t="s">
        <v>27</v>
      </c>
      <c r="H2" s="29" t="s">
        <v>28</v>
      </c>
      <c r="I2" s="1" t="s">
        <v>29</v>
      </c>
      <c r="J2" s="35" t="s">
        <v>30</v>
      </c>
      <c r="K2" s="36" t="s">
        <v>31</v>
      </c>
      <c r="L2" s="1" t="s">
        <v>32</v>
      </c>
      <c r="M2" s="37" t="s">
        <v>33</v>
      </c>
      <c r="N2" s="1" t="s">
        <v>34</v>
      </c>
      <c r="O2" s="38" t="s">
        <v>35</v>
      </c>
      <c r="P2" s="38"/>
      <c r="Q2" s="39" t="s">
        <v>36</v>
      </c>
      <c r="R2" s="39"/>
      <c r="S2" s="1" t="s">
        <v>39</v>
      </c>
      <c r="T2" s="145"/>
      <c r="U2" s="145"/>
      <c r="V2" s="1" t="s">
        <v>11</v>
      </c>
      <c r="W2" s="1"/>
      <c r="X2" s="1" t="s">
        <v>40</v>
      </c>
      <c r="Y2" s="1"/>
      <c r="Z2" s="1"/>
      <c r="AA2" s="1"/>
      <c r="AB2" s="30">
        <v>20000</v>
      </c>
      <c r="AC2" s="30">
        <v>2650</v>
      </c>
      <c r="AD2" s="30"/>
      <c r="AE2" s="30">
        <v>12750</v>
      </c>
      <c r="AF2" s="30">
        <v>650</v>
      </c>
      <c r="AG2" s="30">
        <f t="shared" ref="AG2:AG14" si="0">SUM(AB2:AF2)</f>
        <v>36050</v>
      </c>
      <c r="AH2" s="110"/>
      <c r="AI2" s="30"/>
      <c r="AJ2" s="125"/>
      <c r="AK2" s="30"/>
      <c r="AL2" s="2" t="s">
        <v>38</v>
      </c>
      <c r="AM2" s="2"/>
      <c r="AN2" s="2"/>
      <c r="AO2" s="2"/>
    </row>
    <row r="3" spans="1:41" ht="24.95" customHeight="1" x14ac:dyDescent="0.25">
      <c r="A3" s="205" t="s">
        <v>1662</v>
      </c>
      <c r="B3" s="34" t="s">
        <v>41</v>
      </c>
      <c r="C3" s="1" t="s">
        <v>23</v>
      </c>
      <c r="D3" s="1" t="s">
        <v>42</v>
      </c>
      <c r="E3" s="1" t="s">
        <v>25</v>
      </c>
      <c r="F3" s="1" t="s">
        <v>26</v>
      </c>
      <c r="G3" s="1" t="s">
        <v>27</v>
      </c>
      <c r="H3" s="29" t="s">
        <v>28</v>
      </c>
      <c r="I3" s="1" t="s">
        <v>29</v>
      </c>
      <c r="J3" s="35" t="s">
        <v>30</v>
      </c>
      <c r="K3" s="36" t="s">
        <v>31</v>
      </c>
      <c r="L3" s="1" t="s">
        <v>32</v>
      </c>
      <c r="M3" s="37" t="s">
        <v>33</v>
      </c>
      <c r="N3" s="1" t="s">
        <v>34</v>
      </c>
      <c r="O3" s="38" t="s">
        <v>35</v>
      </c>
      <c r="P3" s="38"/>
      <c r="Q3" s="39" t="s">
        <v>36</v>
      </c>
      <c r="R3" s="39"/>
      <c r="S3" s="1" t="s">
        <v>39</v>
      </c>
      <c r="T3" s="145"/>
      <c r="U3" s="145"/>
      <c r="V3" s="1" t="s">
        <v>11</v>
      </c>
      <c r="W3" s="1"/>
      <c r="X3" s="1" t="s">
        <v>40</v>
      </c>
      <c r="Y3" s="1"/>
      <c r="Z3" s="1"/>
      <c r="AA3" s="1"/>
      <c r="AB3" s="30">
        <v>20000</v>
      </c>
      <c r="AC3" s="30">
        <v>2650</v>
      </c>
      <c r="AD3" s="30"/>
      <c r="AE3" s="30">
        <v>12750</v>
      </c>
      <c r="AF3" s="30">
        <v>650</v>
      </c>
      <c r="AG3" s="30">
        <f t="shared" si="0"/>
        <v>36050</v>
      </c>
      <c r="AH3" s="110"/>
      <c r="AI3" s="30"/>
      <c r="AJ3" s="125"/>
      <c r="AK3" s="30"/>
      <c r="AL3" s="2" t="s">
        <v>38</v>
      </c>
      <c r="AM3" s="2"/>
      <c r="AN3" s="2"/>
      <c r="AO3" s="2"/>
    </row>
    <row r="4" spans="1:41" ht="24.95" customHeight="1" x14ac:dyDescent="0.25">
      <c r="A4" s="205" t="s">
        <v>1662</v>
      </c>
      <c r="B4" s="50" t="s">
        <v>43</v>
      </c>
      <c r="C4" s="4" t="s">
        <v>44</v>
      </c>
      <c r="D4" s="4" t="s">
        <v>24</v>
      </c>
      <c r="E4" s="4" t="s">
        <v>45</v>
      </c>
      <c r="F4" s="4" t="s">
        <v>26</v>
      </c>
      <c r="G4" s="1" t="s">
        <v>27</v>
      </c>
      <c r="H4" s="11" t="s">
        <v>28</v>
      </c>
      <c r="I4" s="1" t="s">
        <v>29</v>
      </c>
      <c r="J4" s="35" t="s">
        <v>30</v>
      </c>
      <c r="K4" s="36" t="s">
        <v>31</v>
      </c>
      <c r="L4" s="1" t="s">
        <v>32</v>
      </c>
      <c r="M4" s="37" t="s">
        <v>33</v>
      </c>
      <c r="N4" s="1" t="s">
        <v>34</v>
      </c>
      <c r="O4" s="6" t="s">
        <v>35</v>
      </c>
      <c r="P4" s="6"/>
      <c r="Q4" s="7" t="s">
        <v>36</v>
      </c>
      <c r="R4" s="7"/>
      <c r="S4" s="4" t="s">
        <v>46</v>
      </c>
      <c r="T4" s="172" t="s">
        <v>1603</v>
      </c>
      <c r="U4" s="90" t="s">
        <v>1604</v>
      </c>
      <c r="V4" s="4" t="s">
        <v>11</v>
      </c>
      <c r="W4" s="1"/>
      <c r="X4" s="1" t="s">
        <v>40</v>
      </c>
      <c r="Y4" s="1"/>
      <c r="Z4" s="1"/>
      <c r="AA4" s="1"/>
      <c r="AB4" s="8">
        <v>20000</v>
      </c>
      <c r="AC4" s="8">
        <v>2650</v>
      </c>
      <c r="AD4" s="8"/>
      <c r="AE4" s="8">
        <v>12750</v>
      </c>
      <c r="AF4" s="8">
        <v>650</v>
      </c>
      <c r="AG4" s="8">
        <f t="shared" si="0"/>
        <v>36050</v>
      </c>
      <c r="AH4" s="111">
        <v>15</v>
      </c>
      <c r="AI4" s="94">
        <f>9514.4</f>
        <v>9514.4</v>
      </c>
      <c r="AJ4" s="126"/>
      <c r="AK4" s="94">
        <f>9514.4</f>
        <v>9514.4</v>
      </c>
      <c r="AL4" s="5" t="s">
        <v>37</v>
      </c>
      <c r="AM4" s="5" t="s">
        <v>1499</v>
      </c>
      <c r="AN4" s="97">
        <v>43709</v>
      </c>
      <c r="AO4" s="97">
        <v>43800</v>
      </c>
    </row>
    <row r="5" spans="1:41" ht="24.95" customHeight="1" x14ac:dyDescent="0.25">
      <c r="A5" s="205" t="s">
        <v>1662</v>
      </c>
      <c r="B5" s="50" t="s">
        <v>47</v>
      </c>
      <c r="C5" s="4" t="s">
        <v>44</v>
      </c>
      <c r="D5" s="4" t="s">
        <v>42</v>
      </c>
      <c r="E5" s="4" t="s">
        <v>45</v>
      </c>
      <c r="F5" s="4" t="s">
        <v>26</v>
      </c>
      <c r="G5" s="4" t="s">
        <v>27</v>
      </c>
      <c r="H5" s="11" t="s">
        <v>28</v>
      </c>
      <c r="I5" s="12" t="s">
        <v>29</v>
      </c>
      <c r="J5" s="31" t="s">
        <v>30</v>
      </c>
      <c r="K5" s="12" t="s">
        <v>31</v>
      </c>
      <c r="L5" s="12" t="s">
        <v>32</v>
      </c>
      <c r="M5" s="12" t="s">
        <v>33</v>
      </c>
      <c r="N5" s="12" t="s">
        <v>34</v>
      </c>
      <c r="O5" s="13" t="s">
        <v>35</v>
      </c>
      <c r="P5" s="6"/>
      <c r="Q5" s="7" t="s">
        <v>36</v>
      </c>
      <c r="R5" s="7"/>
      <c r="S5" s="4" t="s">
        <v>48</v>
      </c>
      <c r="T5" s="172" t="s">
        <v>1605</v>
      </c>
      <c r="U5" s="90" t="s">
        <v>1606</v>
      </c>
      <c r="V5" s="4" t="s">
        <v>11</v>
      </c>
      <c r="W5" s="12"/>
      <c r="X5" s="12" t="s">
        <v>40</v>
      </c>
      <c r="Y5" s="12"/>
      <c r="Z5" s="12"/>
      <c r="AA5" s="12"/>
      <c r="AB5" s="8">
        <v>12500</v>
      </c>
      <c r="AC5" s="8">
        <v>2650</v>
      </c>
      <c r="AD5" s="8"/>
      <c r="AE5" s="8">
        <v>12750</v>
      </c>
      <c r="AF5" s="8">
        <v>5250</v>
      </c>
      <c r="AG5" s="8">
        <f t="shared" si="0"/>
        <v>33150</v>
      </c>
      <c r="AH5" s="111">
        <v>15</v>
      </c>
      <c r="AI5" s="94">
        <f>9331.8</f>
        <v>9331.7999999999993</v>
      </c>
      <c r="AJ5" s="126"/>
      <c r="AK5" s="94">
        <f>9331.8</f>
        <v>9331.7999999999993</v>
      </c>
      <c r="AL5" s="5" t="s">
        <v>38</v>
      </c>
      <c r="AM5" s="5" t="s">
        <v>1615</v>
      </c>
      <c r="AN5" s="97">
        <v>43709</v>
      </c>
      <c r="AO5" s="97">
        <v>43800</v>
      </c>
    </row>
    <row r="6" spans="1:41" ht="120" x14ac:dyDescent="0.25">
      <c r="A6" s="205" t="s">
        <v>1662</v>
      </c>
      <c r="B6" s="34" t="s">
        <v>49</v>
      </c>
      <c r="C6" s="1" t="s">
        <v>50</v>
      </c>
      <c r="D6" s="1" t="s">
        <v>24</v>
      </c>
      <c r="E6" s="1" t="s">
        <v>25</v>
      </c>
      <c r="F6" s="1" t="s">
        <v>26</v>
      </c>
      <c r="G6" s="1" t="s">
        <v>27</v>
      </c>
      <c r="H6" s="29" t="s">
        <v>28</v>
      </c>
      <c r="I6" s="1" t="s">
        <v>29</v>
      </c>
      <c r="J6" s="35" t="s">
        <v>30</v>
      </c>
      <c r="K6" s="36" t="s">
        <v>31</v>
      </c>
      <c r="L6" s="1" t="s">
        <v>51</v>
      </c>
      <c r="M6" s="37" t="s">
        <v>33</v>
      </c>
      <c r="N6" s="1" t="s">
        <v>34</v>
      </c>
      <c r="O6" s="38" t="s">
        <v>35</v>
      </c>
      <c r="P6" s="38"/>
      <c r="Q6" s="39" t="s">
        <v>36</v>
      </c>
      <c r="R6" s="39"/>
      <c r="S6" s="1" t="s">
        <v>52</v>
      </c>
      <c r="T6" s="145"/>
      <c r="U6" s="145"/>
      <c r="V6" s="1" t="s">
        <v>11</v>
      </c>
      <c r="W6" s="1"/>
      <c r="X6" s="1" t="s">
        <v>40</v>
      </c>
      <c r="Y6" s="1"/>
      <c r="Z6" s="1"/>
      <c r="AA6" s="1"/>
      <c r="AB6" s="30">
        <v>20000</v>
      </c>
      <c r="AC6" s="30">
        <v>2650</v>
      </c>
      <c r="AD6" s="30"/>
      <c r="AE6" s="30">
        <v>12750</v>
      </c>
      <c r="AF6" s="30">
        <v>650</v>
      </c>
      <c r="AG6" s="30">
        <f t="shared" si="0"/>
        <v>36050</v>
      </c>
      <c r="AH6" s="110"/>
      <c r="AI6" s="30"/>
      <c r="AJ6" s="125"/>
      <c r="AK6" s="30"/>
      <c r="AL6" s="2" t="s">
        <v>38</v>
      </c>
      <c r="AM6" s="2"/>
      <c r="AN6" s="2"/>
      <c r="AO6" s="2"/>
    </row>
    <row r="7" spans="1:41" ht="60" x14ac:dyDescent="0.25">
      <c r="A7" s="205" t="s">
        <v>1662</v>
      </c>
      <c r="B7" s="40" t="s">
        <v>53</v>
      </c>
      <c r="C7" s="1" t="s">
        <v>50</v>
      </c>
      <c r="D7" s="1" t="s">
        <v>54</v>
      </c>
      <c r="E7" s="1" t="s">
        <v>55</v>
      </c>
      <c r="F7" s="2" t="s">
        <v>26</v>
      </c>
      <c r="G7" s="2" t="s">
        <v>27</v>
      </c>
      <c r="H7" s="29" t="s">
        <v>56</v>
      </c>
      <c r="I7" s="1" t="s">
        <v>29</v>
      </c>
      <c r="J7" s="35" t="s">
        <v>30</v>
      </c>
      <c r="K7" s="36" t="s">
        <v>31</v>
      </c>
      <c r="L7" s="1" t="s">
        <v>32</v>
      </c>
      <c r="M7" s="37" t="s">
        <v>33</v>
      </c>
      <c r="N7" s="1" t="s">
        <v>34</v>
      </c>
      <c r="O7" s="38" t="s">
        <v>35</v>
      </c>
      <c r="P7" s="38"/>
      <c r="Q7" s="39" t="s">
        <v>57</v>
      </c>
      <c r="R7" s="39"/>
      <c r="S7" s="1" t="s">
        <v>58</v>
      </c>
      <c r="T7" s="145"/>
      <c r="U7" s="145"/>
      <c r="V7" s="1" t="s">
        <v>59</v>
      </c>
      <c r="W7" s="1"/>
      <c r="X7" s="1"/>
      <c r="Y7" s="1"/>
      <c r="Z7" s="1"/>
      <c r="AA7" s="1"/>
      <c r="AB7" s="30"/>
      <c r="AC7" s="30">
        <v>2650</v>
      </c>
      <c r="AD7" s="30"/>
      <c r="AE7" s="30">
        <v>14000</v>
      </c>
      <c r="AF7" s="30">
        <v>650</v>
      </c>
      <c r="AG7" s="30">
        <f t="shared" si="0"/>
        <v>17300</v>
      </c>
      <c r="AH7" s="110"/>
      <c r="AI7" s="30"/>
      <c r="AJ7" s="125"/>
      <c r="AK7" s="30"/>
      <c r="AL7" s="2" t="s">
        <v>37</v>
      </c>
      <c r="AM7" s="2"/>
      <c r="AN7" s="2"/>
      <c r="AO7" s="2"/>
    </row>
    <row r="8" spans="1:41" ht="120" x14ac:dyDescent="0.25">
      <c r="A8" s="205" t="s">
        <v>1662</v>
      </c>
      <c r="B8" s="34" t="s">
        <v>60</v>
      </c>
      <c r="C8" s="1" t="s">
        <v>50</v>
      </c>
      <c r="D8" s="1" t="s">
        <v>42</v>
      </c>
      <c r="E8" s="1" t="s">
        <v>25</v>
      </c>
      <c r="F8" s="1" t="s">
        <v>26</v>
      </c>
      <c r="G8" s="1" t="s">
        <v>27</v>
      </c>
      <c r="H8" s="29" t="s">
        <v>28</v>
      </c>
      <c r="I8" s="1" t="s">
        <v>29</v>
      </c>
      <c r="J8" s="35" t="s">
        <v>30</v>
      </c>
      <c r="K8" s="36" t="s">
        <v>31</v>
      </c>
      <c r="L8" s="1" t="s">
        <v>32</v>
      </c>
      <c r="M8" s="37" t="s">
        <v>33</v>
      </c>
      <c r="N8" s="1" t="s">
        <v>34</v>
      </c>
      <c r="O8" s="38" t="s">
        <v>35</v>
      </c>
      <c r="P8" s="38"/>
      <c r="Q8" s="39" t="s">
        <v>36</v>
      </c>
      <c r="R8" s="39"/>
      <c r="S8" s="1" t="s">
        <v>52</v>
      </c>
      <c r="T8" s="145"/>
      <c r="U8" s="145"/>
      <c r="V8" s="1" t="s">
        <v>11</v>
      </c>
      <c r="W8" s="1"/>
      <c r="X8" s="1" t="s">
        <v>40</v>
      </c>
      <c r="Y8" s="1"/>
      <c r="Z8" s="1"/>
      <c r="AA8" s="1"/>
      <c r="AB8" s="30">
        <v>20000</v>
      </c>
      <c r="AC8" s="30">
        <v>2650</v>
      </c>
      <c r="AD8" s="30"/>
      <c r="AE8" s="30">
        <v>12750</v>
      </c>
      <c r="AF8" s="30">
        <v>650</v>
      </c>
      <c r="AG8" s="30">
        <f t="shared" si="0"/>
        <v>36050</v>
      </c>
      <c r="AH8" s="110"/>
      <c r="AI8" s="30"/>
      <c r="AJ8" s="125"/>
      <c r="AK8" s="30"/>
      <c r="AL8" s="2" t="s">
        <v>38</v>
      </c>
      <c r="AM8" s="2"/>
      <c r="AN8" s="2"/>
      <c r="AO8" s="2"/>
    </row>
    <row r="9" spans="1:41" ht="24.95" customHeight="1" x14ac:dyDescent="0.25">
      <c r="A9" s="205" t="s">
        <v>1662</v>
      </c>
      <c r="B9" s="40" t="s">
        <v>61</v>
      </c>
      <c r="C9" s="1" t="s">
        <v>50</v>
      </c>
      <c r="D9" s="1" t="s">
        <v>62</v>
      </c>
      <c r="E9" s="1" t="s">
        <v>55</v>
      </c>
      <c r="F9" s="2" t="s">
        <v>26</v>
      </c>
      <c r="G9" s="2" t="s">
        <v>27</v>
      </c>
      <c r="H9" s="29" t="s">
        <v>56</v>
      </c>
      <c r="I9" s="1" t="s">
        <v>29</v>
      </c>
      <c r="J9" s="35" t="s">
        <v>30</v>
      </c>
      <c r="K9" s="36" t="s">
        <v>31</v>
      </c>
      <c r="L9" s="1" t="s">
        <v>51</v>
      </c>
      <c r="M9" s="37" t="s">
        <v>33</v>
      </c>
      <c r="N9" s="1" t="s">
        <v>34</v>
      </c>
      <c r="O9" s="38" t="s">
        <v>35</v>
      </c>
      <c r="P9" s="38"/>
      <c r="Q9" s="39" t="s">
        <v>57</v>
      </c>
      <c r="R9" s="39"/>
      <c r="S9" s="1" t="s">
        <v>63</v>
      </c>
      <c r="T9" s="145"/>
      <c r="U9" s="145"/>
      <c r="V9" s="1" t="s">
        <v>59</v>
      </c>
      <c r="W9" s="1"/>
      <c r="X9" s="1"/>
      <c r="Y9" s="1"/>
      <c r="Z9" s="1"/>
      <c r="AA9" s="1"/>
      <c r="AB9" s="30">
        <v>12500</v>
      </c>
      <c r="AC9" s="30">
        <v>2650</v>
      </c>
      <c r="AD9" s="30"/>
      <c r="AE9" s="30">
        <v>14000</v>
      </c>
      <c r="AF9" s="30">
        <v>650</v>
      </c>
      <c r="AG9" s="30">
        <f t="shared" si="0"/>
        <v>29800</v>
      </c>
      <c r="AH9" s="110"/>
      <c r="AI9" s="30"/>
      <c r="AJ9" s="125"/>
      <c r="AK9" s="30"/>
      <c r="AL9" s="2" t="s">
        <v>37</v>
      </c>
      <c r="AM9" s="2"/>
      <c r="AN9" s="2"/>
      <c r="AO9" s="2"/>
    </row>
    <row r="10" spans="1:41" ht="24.95" customHeight="1" x14ac:dyDescent="0.25">
      <c r="A10" s="205" t="s">
        <v>1662</v>
      </c>
      <c r="B10" s="34" t="s">
        <v>64</v>
      </c>
      <c r="C10" s="1" t="s">
        <v>65</v>
      </c>
      <c r="D10" s="1" t="s">
        <v>24</v>
      </c>
      <c r="E10" s="1" t="s">
        <v>45</v>
      </c>
      <c r="F10" s="1" t="s">
        <v>26</v>
      </c>
      <c r="G10" s="1" t="s">
        <v>27</v>
      </c>
      <c r="H10" s="29" t="s">
        <v>28</v>
      </c>
      <c r="I10" s="1" t="s">
        <v>29</v>
      </c>
      <c r="J10" s="35" t="s">
        <v>30</v>
      </c>
      <c r="K10" s="36" t="s">
        <v>31</v>
      </c>
      <c r="L10" s="1" t="s">
        <v>32</v>
      </c>
      <c r="M10" s="37" t="s">
        <v>33</v>
      </c>
      <c r="N10" s="1" t="s">
        <v>34</v>
      </c>
      <c r="O10" s="38" t="s">
        <v>35</v>
      </c>
      <c r="P10" s="38"/>
      <c r="Q10" s="39" t="s">
        <v>36</v>
      </c>
      <c r="R10" s="39"/>
      <c r="S10" s="1" t="s">
        <v>66</v>
      </c>
      <c r="T10" s="145"/>
      <c r="U10" s="145"/>
      <c r="V10" s="1" t="s">
        <v>11</v>
      </c>
      <c r="W10" s="1"/>
      <c r="X10" s="1" t="s">
        <v>40</v>
      </c>
      <c r="Y10" s="1"/>
      <c r="Z10" s="1"/>
      <c r="AA10" s="1"/>
      <c r="AB10" s="30">
        <v>12500</v>
      </c>
      <c r="AC10" s="30">
        <v>2650</v>
      </c>
      <c r="AD10" s="30"/>
      <c r="AE10" s="30">
        <v>12750</v>
      </c>
      <c r="AF10" s="30">
        <v>650</v>
      </c>
      <c r="AG10" s="30">
        <f t="shared" si="0"/>
        <v>28550</v>
      </c>
      <c r="AH10" s="110"/>
      <c r="AI10" s="30"/>
      <c r="AJ10" s="125"/>
      <c r="AK10" s="30"/>
      <c r="AL10" s="2" t="s">
        <v>38</v>
      </c>
      <c r="AM10" s="2"/>
      <c r="AN10" s="2"/>
      <c r="AO10" s="2"/>
    </row>
    <row r="11" spans="1:41" ht="120" x14ac:dyDescent="0.25">
      <c r="A11" s="205" t="s">
        <v>1662</v>
      </c>
      <c r="B11" s="34" t="s">
        <v>67</v>
      </c>
      <c r="C11" s="1" t="s">
        <v>65</v>
      </c>
      <c r="D11" s="1" t="s">
        <v>42</v>
      </c>
      <c r="E11" s="1" t="s">
        <v>45</v>
      </c>
      <c r="F11" s="1" t="s">
        <v>26</v>
      </c>
      <c r="G11" s="1" t="s">
        <v>27</v>
      </c>
      <c r="H11" s="29" t="s">
        <v>28</v>
      </c>
      <c r="I11" s="1" t="s">
        <v>29</v>
      </c>
      <c r="J11" s="35" t="s">
        <v>30</v>
      </c>
      <c r="K11" s="36" t="s">
        <v>31</v>
      </c>
      <c r="L11" s="1" t="s">
        <v>51</v>
      </c>
      <c r="M11" s="37" t="s">
        <v>33</v>
      </c>
      <c r="N11" s="1" t="s">
        <v>34</v>
      </c>
      <c r="O11" s="38" t="s">
        <v>35</v>
      </c>
      <c r="P11" s="38"/>
      <c r="Q11" s="39" t="s">
        <v>36</v>
      </c>
      <c r="R11" s="39"/>
      <c r="S11" s="1" t="s">
        <v>66</v>
      </c>
      <c r="T11" s="145"/>
      <c r="U11" s="145"/>
      <c r="V11" s="1" t="s">
        <v>11</v>
      </c>
      <c r="W11" s="1"/>
      <c r="X11" s="1" t="s">
        <v>40</v>
      </c>
      <c r="Y11" s="1"/>
      <c r="Z11" s="1"/>
      <c r="AA11" s="1"/>
      <c r="AB11" s="30"/>
      <c r="AC11" s="30">
        <v>2650</v>
      </c>
      <c r="AD11" s="30"/>
      <c r="AE11" s="30">
        <v>12750</v>
      </c>
      <c r="AF11" s="30">
        <v>5250</v>
      </c>
      <c r="AG11" s="30">
        <f t="shared" si="0"/>
        <v>20650</v>
      </c>
      <c r="AH11" s="110"/>
      <c r="AI11" s="30"/>
      <c r="AJ11" s="125"/>
      <c r="AK11" s="30"/>
      <c r="AL11" s="2" t="s">
        <v>38</v>
      </c>
      <c r="AM11" s="2"/>
      <c r="AN11" s="2"/>
      <c r="AO11" s="2"/>
    </row>
    <row r="12" spans="1:41" ht="15" customHeight="1" x14ac:dyDescent="0.25">
      <c r="A12" s="205" t="s">
        <v>1662</v>
      </c>
      <c r="B12" s="106" t="s">
        <v>68</v>
      </c>
      <c r="C12" s="106" t="s">
        <v>69</v>
      </c>
      <c r="D12" s="4" t="s">
        <v>70</v>
      </c>
      <c r="E12" s="4" t="s">
        <v>71</v>
      </c>
      <c r="F12" s="5" t="s">
        <v>72</v>
      </c>
      <c r="G12" s="4" t="s">
        <v>27</v>
      </c>
      <c r="H12" s="11" t="s">
        <v>284</v>
      </c>
      <c r="I12" s="4" t="s">
        <v>29</v>
      </c>
      <c r="J12" s="51" t="s">
        <v>30</v>
      </c>
      <c r="K12" s="4" t="s">
        <v>31</v>
      </c>
      <c r="L12" s="4" t="s">
        <v>32</v>
      </c>
      <c r="M12" s="4" t="s">
        <v>33</v>
      </c>
      <c r="N12" s="4" t="s">
        <v>34</v>
      </c>
      <c r="O12" s="6" t="s">
        <v>35</v>
      </c>
      <c r="P12" s="6"/>
      <c r="Q12" s="7" t="s">
        <v>36</v>
      </c>
      <c r="R12" s="7"/>
      <c r="S12" s="4" t="s">
        <v>74</v>
      </c>
      <c r="T12" s="146"/>
      <c r="U12" s="146"/>
      <c r="V12" s="4" t="s">
        <v>59</v>
      </c>
      <c r="W12" s="4"/>
      <c r="X12" s="4"/>
      <c r="Y12" s="4"/>
      <c r="Z12" s="4"/>
      <c r="AA12" s="4"/>
      <c r="AB12" s="8"/>
      <c r="AC12" s="8">
        <v>2650</v>
      </c>
      <c r="AD12" s="8"/>
      <c r="AE12" s="8"/>
      <c r="AF12" s="8"/>
      <c r="AG12" s="8">
        <f t="shared" si="0"/>
        <v>2650</v>
      </c>
      <c r="AH12" s="111"/>
      <c r="AI12" s="8"/>
      <c r="AJ12" s="126"/>
      <c r="AK12" s="8"/>
      <c r="AL12" s="5" t="s">
        <v>37</v>
      </c>
      <c r="AM12" s="5" t="s">
        <v>1499</v>
      </c>
      <c r="AN12" s="97">
        <v>42186</v>
      </c>
      <c r="AO12" s="97">
        <v>42186</v>
      </c>
    </row>
    <row r="13" spans="1:41" ht="15" customHeight="1" x14ac:dyDescent="0.25">
      <c r="A13" s="205" t="s">
        <v>1662</v>
      </c>
      <c r="B13" s="106" t="s">
        <v>75</v>
      </c>
      <c r="C13" s="106" t="s">
        <v>69</v>
      </c>
      <c r="D13" s="4" t="s">
        <v>76</v>
      </c>
      <c r="E13" s="4" t="s">
        <v>71</v>
      </c>
      <c r="F13" s="5" t="s">
        <v>72</v>
      </c>
      <c r="G13" s="4" t="s">
        <v>27</v>
      </c>
      <c r="H13" s="11" t="s">
        <v>284</v>
      </c>
      <c r="I13" s="4" t="s">
        <v>29</v>
      </c>
      <c r="J13" s="51" t="s">
        <v>30</v>
      </c>
      <c r="K13" s="4" t="s">
        <v>31</v>
      </c>
      <c r="L13" s="4" t="s">
        <v>32</v>
      </c>
      <c r="M13" s="4" t="s">
        <v>33</v>
      </c>
      <c r="N13" s="4" t="s">
        <v>34</v>
      </c>
      <c r="O13" s="6" t="s">
        <v>35</v>
      </c>
      <c r="P13" s="6"/>
      <c r="Q13" s="7" t="s">
        <v>36</v>
      </c>
      <c r="R13" s="7"/>
      <c r="S13" s="5" t="s">
        <v>74</v>
      </c>
      <c r="T13" s="147"/>
      <c r="U13" s="147"/>
      <c r="V13" s="4" t="s">
        <v>59</v>
      </c>
      <c r="W13" s="4"/>
      <c r="X13" s="4"/>
      <c r="Y13" s="4"/>
      <c r="Z13" s="4"/>
      <c r="AA13" s="4"/>
      <c r="AB13" s="8"/>
      <c r="AC13" s="8">
        <v>2650</v>
      </c>
      <c r="AD13" s="8"/>
      <c r="AE13" s="8"/>
      <c r="AF13" s="8"/>
      <c r="AG13" s="8">
        <f t="shared" si="0"/>
        <v>2650</v>
      </c>
      <c r="AH13" s="111"/>
      <c r="AI13" s="8"/>
      <c r="AJ13" s="126"/>
      <c r="AK13" s="8"/>
      <c r="AL13" s="5" t="s">
        <v>37</v>
      </c>
      <c r="AM13" s="5" t="s">
        <v>1499</v>
      </c>
      <c r="AN13" s="97">
        <v>42186</v>
      </c>
      <c r="AO13" s="97">
        <v>42186</v>
      </c>
    </row>
    <row r="14" spans="1:41" ht="15" customHeight="1" x14ac:dyDescent="0.25">
      <c r="A14" s="205" t="s">
        <v>1662</v>
      </c>
      <c r="B14" s="106" t="s">
        <v>77</v>
      </c>
      <c r="C14" s="106" t="s">
        <v>78</v>
      </c>
      <c r="D14" s="4" t="s">
        <v>70</v>
      </c>
      <c r="E14" s="4" t="s">
        <v>79</v>
      </c>
      <c r="F14" s="5" t="s">
        <v>72</v>
      </c>
      <c r="G14" s="4" t="s">
        <v>27</v>
      </c>
      <c r="H14" s="11" t="s">
        <v>284</v>
      </c>
      <c r="I14" s="4" t="s">
        <v>29</v>
      </c>
      <c r="J14" s="51" t="s">
        <v>30</v>
      </c>
      <c r="K14" s="4" t="s">
        <v>31</v>
      </c>
      <c r="L14" s="4" t="s">
        <v>80</v>
      </c>
      <c r="M14" s="4" t="s">
        <v>33</v>
      </c>
      <c r="N14" s="4" t="s">
        <v>34</v>
      </c>
      <c r="O14" s="6" t="s">
        <v>35</v>
      </c>
      <c r="P14" s="6"/>
      <c r="Q14" s="7" t="s">
        <v>57</v>
      </c>
      <c r="R14" s="7"/>
      <c r="S14" s="4" t="s">
        <v>81</v>
      </c>
      <c r="T14" s="146"/>
      <c r="U14" s="146"/>
      <c r="V14" s="4" t="s">
        <v>59</v>
      </c>
      <c r="W14" s="4"/>
      <c r="X14" s="4"/>
      <c r="Y14" s="4"/>
      <c r="Z14" s="4"/>
      <c r="AA14" s="4"/>
      <c r="AB14" s="8"/>
      <c r="AC14" s="8">
        <v>3860</v>
      </c>
      <c r="AD14" s="8"/>
      <c r="AE14" s="8">
        <v>14000</v>
      </c>
      <c r="AF14" s="8">
        <v>650</v>
      </c>
      <c r="AG14" s="8">
        <f t="shared" si="0"/>
        <v>18510</v>
      </c>
      <c r="AH14" s="111"/>
      <c r="AI14" s="8"/>
      <c r="AJ14" s="126"/>
      <c r="AK14" s="8"/>
      <c r="AL14" s="5" t="s">
        <v>37</v>
      </c>
      <c r="AM14" s="5" t="s">
        <v>1499</v>
      </c>
      <c r="AN14" s="97">
        <v>42186</v>
      </c>
      <c r="AO14" s="97">
        <v>42186</v>
      </c>
    </row>
    <row r="15" spans="1:41" ht="15" customHeight="1" x14ac:dyDescent="0.25">
      <c r="A15" s="205" t="s">
        <v>1662</v>
      </c>
      <c r="B15" s="106" t="s">
        <v>82</v>
      </c>
      <c r="C15" s="106" t="s">
        <v>78</v>
      </c>
      <c r="D15" s="4"/>
      <c r="E15" s="4"/>
      <c r="F15" s="5" t="s">
        <v>72</v>
      </c>
      <c r="G15" s="5"/>
      <c r="H15" s="11" t="s">
        <v>284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147"/>
      <c r="U15" s="147"/>
      <c r="V15" s="4" t="s">
        <v>59</v>
      </c>
      <c r="W15" s="4"/>
      <c r="X15" s="4"/>
      <c r="Y15" s="4"/>
      <c r="Z15" s="4"/>
      <c r="AA15" s="4"/>
      <c r="AB15" s="8"/>
      <c r="AC15" s="8"/>
      <c r="AD15" s="8"/>
      <c r="AE15" s="8"/>
      <c r="AF15" s="8"/>
      <c r="AG15" s="8"/>
      <c r="AH15" s="111"/>
      <c r="AI15" s="8"/>
      <c r="AJ15" s="126"/>
      <c r="AK15" s="8"/>
      <c r="AL15" s="5" t="s">
        <v>37</v>
      </c>
      <c r="AM15" s="5" t="s">
        <v>1499</v>
      </c>
      <c r="AN15" s="97">
        <v>42186</v>
      </c>
      <c r="AO15" s="97">
        <v>42186</v>
      </c>
    </row>
    <row r="16" spans="1:41" ht="15" customHeight="1" x14ac:dyDescent="0.25">
      <c r="A16" s="205" t="s">
        <v>1662</v>
      </c>
      <c r="B16" s="106" t="s">
        <v>83</v>
      </c>
      <c r="C16" s="106" t="s">
        <v>84</v>
      </c>
      <c r="D16" s="4" t="s">
        <v>70</v>
      </c>
      <c r="E16" s="4" t="s">
        <v>85</v>
      </c>
      <c r="F16" s="5" t="s">
        <v>72</v>
      </c>
      <c r="G16" s="4" t="s">
        <v>27</v>
      </c>
      <c r="H16" s="11" t="s">
        <v>284</v>
      </c>
      <c r="I16" s="4" t="s">
        <v>29</v>
      </c>
      <c r="J16" s="51" t="s">
        <v>30</v>
      </c>
      <c r="K16" s="4" t="s">
        <v>31</v>
      </c>
      <c r="L16" s="4" t="s">
        <v>51</v>
      </c>
      <c r="M16" s="4" t="s">
        <v>33</v>
      </c>
      <c r="N16" s="4" t="s">
        <v>34</v>
      </c>
      <c r="O16" s="6" t="s">
        <v>35</v>
      </c>
      <c r="P16" s="6"/>
      <c r="Q16" s="7" t="s">
        <v>36</v>
      </c>
      <c r="R16" s="7"/>
      <c r="S16" s="4" t="s">
        <v>87</v>
      </c>
      <c r="T16" s="146"/>
      <c r="U16" s="146"/>
      <c r="V16" s="4" t="s">
        <v>59</v>
      </c>
      <c r="W16" s="4"/>
      <c r="X16" s="4"/>
      <c r="Y16" s="4"/>
      <c r="Z16" s="4"/>
      <c r="AA16" s="4"/>
      <c r="AB16" s="8"/>
      <c r="AC16" s="8">
        <v>2650</v>
      </c>
      <c r="AD16" s="8"/>
      <c r="AE16" s="8">
        <v>12750</v>
      </c>
      <c r="AF16" s="8">
        <v>5250</v>
      </c>
      <c r="AG16" s="8">
        <f t="shared" ref="AG16:AG27" si="1">SUM(AB16:AF16)</f>
        <v>20650</v>
      </c>
      <c r="AH16" s="111"/>
      <c r="AI16" s="8"/>
      <c r="AJ16" s="126"/>
      <c r="AK16" s="8"/>
      <c r="AL16" s="5" t="s">
        <v>37</v>
      </c>
      <c r="AM16" s="5" t="s">
        <v>1499</v>
      </c>
      <c r="AN16" s="97">
        <v>42186</v>
      </c>
      <c r="AO16" s="97">
        <v>42186</v>
      </c>
    </row>
    <row r="17" spans="1:41" ht="15" customHeight="1" x14ac:dyDescent="0.25">
      <c r="A17" s="205" t="s">
        <v>1662</v>
      </c>
      <c r="B17" s="106" t="s">
        <v>88</v>
      </c>
      <c r="C17" s="106" t="s">
        <v>84</v>
      </c>
      <c r="D17" s="4" t="s">
        <v>76</v>
      </c>
      <c r="E17" s="4" t="s">
        <v>85</v>
      </c>
      <c r="F17" s="5" t="s">
        <v>72</v>
      </c>
      <c r="G17" s="4" t="s">
        <v>27</v>
      </c>
      <c r="H17" s="11" t="s">
        <v>284</v>
      </c>
      <c r="I17" s="4" t="s">
        <v>29</v>
      </c>
      <c r="J17" s="51" t="s">
        <v>30</v>
      </c>
      <c r="K17" s="4" t="s">
        <v>31</v>
      </c>
      <c r="L17" s="4" t="s">
        <v>32</v>
      </c>
      <c r="M17" s="4" t="s">
        <v>33</v>
      </c>
      <c r="N17" s="4" t="s">
        <v>34</v>
      </c>
      <c r="O17" s="6" t="s">
        <v>35</v>
      </c>
      <c r="P17" s="6"/>
      <c r="Q17" s="7" t="s">
        <v>36</v>
      </c>
      <c r="R17" s="7"/>
      <c r="S17" s="4" t="s">
        <v>87</v>
      </c>
      <c r="T17" s="146"/>
      <c r="U17" s="146"/>
      <c r="V17" s="4" t="s">
        <v>59</v>
      </c>
      <c r="W17" s="4"/>
      <c r="X17" s="4"/>
      <c r="Y17" s="4"/>
      <c r="Z17" s="4"/>
      <c r="AA17" s="4"/>
      <c r="AB17" s="8"/>
      <c r="AC17" s="8">
        <v>2650</v>
      </c>
      <c r="AD17" s="8"/>
      <c r="AE17" s="8">
        <v>12750</v>
      </c>
      <c r="AF17" s="8">
        <v>650</v>
      </c>
      <c r="AG17" s="8">
        <f t="shared" si="1"/>
        <v>16050</v>
      </c>
      <c r="AH17" s="111"/>
      <c r="AI17" s="8"/>
      <c r="AJ17" s="126"/>
      <c r="AK17" s="8"/>
      <c r="AL17" s="5" t="s">
        <v>37</v>
      </c>
      <c r="AM17" s="5" t="s">
        <v>1499</v>
      </c>
      <c r="AN17" s="97">
        <v>42186</v>
      </c>
      <c r="AO17" s="97">
        <v>42186</v>
      </c>
    </row>
    <row r="18" spans="1:41" ht="15" customHeight="1" x14ac:dyDescent="0.25">
      <c r="A18" s="205" t="s">
        <v>1662</v>
      </c>
      <c r="B18" s="106" t="s">
        <v>89</v>
      </c>
      <c r="C18" s="106" t="s">
        <v>90</v>
      </c>
      <c r="D18" s="4" t="s">
        <v>70</v>
      </c>
      <c r="E18" s="4" t="s">
        <v>91</v>
      </c>
      <c r="F18" s="5" t="s">
        <v>72</v>
      </c>
      <c r="G18" s="4" t="s">
        <v>27</v>
      </c>
      <c r="H18" s="11" t="s">
        <v>284</v>
      </c>
      <c r="I18" s="4" t="s">
        <v>29</v>
      </c>
      <c r="J18" s="51" t="s">
        <v>30</v>
      </c>
      <c r="K18" s="4" t="s">
        <v>31</v>
      </c>
      <c r="L18" s="4" t="s">
        <v>51</v>
      </c>
      <c r="M18" s="4" t="s">
        <v>33</v>
      </c>
      <c r="N18" s="4" t="s">
        <v>34</v>
      </c>
      <c r="O18" s="6" t="s">
        <v>35</v>
      </c>
      <c r="P18" s="6"/>
      <c r="Q18" s="7" t="s">
        <v>36</v>
      </c>
      <c r="R18" s="7"/>
      <c r="S18" s="4" t="s">
        <v>92</v>
      </c>
      <c r="T18" s="146"/>
      <c r="U18" s="146"/>
      <c r="V18" s="4" t="s">
        <v>59</v>
      </c>
      <c r="W18" s="4"/>
      <c r="X18" s="4"/>
      <c r="Y18" s="4"/>
      <c r="Z18" s="4"/>
      <c r="AA18" s="4"/>
      <c r="AB18" s="8"/>
      <c r="AC18" s="8">
        <v>2650</v>
      </c>
      <c r="AD18" s="8"/>
      <c r="AE18" s="8">
        <v>12750</v>
      </c>
      <c r="AF18" s="8">
        <v>650</v>
      </c>
      <c r="AG18" s="8">
        <f t="shared" si="1"/>
        <v>16050</v>
      </c>
      <c r="AH18" s="111"/>
      <c r="AI18" s="8"/>
      <c r="AJ18" s="126"/>
      <c r="AK18" s="8"/>
      <c r="AL18" s="5" t="s">
        <v>37</v>
      </c>
      <c r="AM18" s="5" t="s">
        <v>1499</v>
      </c>
      <c r="AN18" s="97">
        <v>42186</v>
      </c>
      <c r="AO18" s="97">
        <v>42186</v>
      </c>
    </row>
    <row r="19" spans="1:41" ht="15" customHeight="1" x14ac:dyDescent="0.25">
      <c r="A19" s="205" t="s">
        <v>1662</v>
      </c>
      <c r="B19" s="106" t="s">
        <v>93</v>
      </c>
      <c r="C19" s="106" t="s">
        <v>90</v>
      </c>
      <c r="D19" s="4" t="s">
        <v>76</v>
      </c>
      <c r="E19" s="4" t="s">
        <v>91</v>
      </c>
      <c r="F19" s="5" t="s">
        <v>72</v>
      </c>
      <c r="G19" s="4" t="s">
        <v>27</v>
      </c>
      <c r="H19" s="11" t="s">
        <v>284</v>
      </c>
      <c r="I19" s="4" t="s">
        <v>29</v>
      </c>
      <c r="J19" s="51" t="s">
        <v>30</v>
      </c>
      <c r="K19" s="4" t="s">
        <v>31</v>
      </c>
      <c r="L19" s="4" t="s">
        <v>32</v>
      </c>
      <c r="M19" s="4" t="s">
        <v>33</v>
      </c>
      <c r="N19" s="4" t="s">
        <v>34</v>
      </c>
      <c r="O19" s="6" t="s">
        <v>35</v>
      </c>
      <c r="P19" s="6"/>
      <c r="Q19" s="7" t="s">
        <v>36</v>
      </c>
      <c r="R19" s="7"/>
      <c r="S19" s="4" t="s">
        <v>92</v>
      </c>
      <c r="T19" s="146"/>
      <c r="U19" s="146"/>
      <c r="V19" s="4" t="s">
        <v>59</v>
      </c>
      <c r="W19" s="4"/>
      <c r="X19" s="4"/>
      <c r="Y19" s="4"/>
      <c r="Z19" s="4"/>
      <c r="AA19" s="4"/>
      <c r="AB19" s="8"/>
      <c r="AC19" s="8">
        <v>2650</v>
      </c>
      <c r="AD19" s="8"/>
      <c r="AE19" s="8">
        <v>12750</v>
      </c>
      <c r="AF19" s="8">
        <v>5250</v>
      </c>
      <c r="AG19" s="8">
        <f t="shared" si="1"/>
        <v>20650</v>
      </c>
      <c r="AH19" s="111"/>
      <c r="AI19" s="8"/>
      <c r="AJ19" s="126"/>
      <c r="AK19" s="8"/>
      <c r="AL19" s="5" t="s">
        <v>37</v>
      </c>
      <c r="AM19" s="5" t="s">
        <v>1499</v>
      </c>
      <c r="AN19" s="97">
        <v>42186</v>
      </c>
      <c r="AO19" s="97">
        <v>42186</v>
      </c>
    </row>
    <row r="20" spans="1:41" ht="15" customHeight="1" x14ac:dyDescent="0.25">
      <c r="A20" s="205" t="s">
        <v>1662</v>
      </c>
      <c r="B20" s="106" t="s">
        <v>94</v>
      </c>
      <c r="C20" s="106" t="s">
        <v>95</v>
      </c>
      <c r="D20" s="4" t="s">
        <v>70</v>
      </c>
      <c r="E20" s="4" t="s">
        <v>79</v>
      </c>
      <c r="F20" s="5" t="s">
        <v>72</v>
      </c>
      <c r="G20" s="4" t="s">
        <v>27</v>
      </c>
      <c r="H20" s="11" t="s">
        <v>284</v>
      </c>
      <c r="I20" s="4" t="s">
        <v>29</v>
      </c>
      <c r="J20" s="51" t="s">
        <v>30</v>
      </c>
      <c r="K20" s="4" t="s">
        <v>31</v>
      </c>
      <c r="L20" s="4" t="s">
        <v>32</v>
      </c>
      <c r="M20" s="4" t="s">
        <v>33</v>
      </c>
      <c r="N20" s="4" t="s">
        <v>34</v>
      </c>
      <c r="O20" s="6" t="s">
        <v>35</v>
      </c>
      <c r="P20" s="6"/>
      <c r="Q20" s="7" t="s">
        <v>36</v>
      </c>
      <c r="R20" s="7"/>
      <c r="S20" s="4" t="s">
        <v>96</v>
      </c>
      <c r="T20" s="146"/>
      <c r="U20" s="146"/>
      <c r="V20" s="4" t="s">
        <v>59</v>
      </c>
      <c r="W20" s="4"/>
      <c r="X20" s="4"/>
      <c r="Y20" s="4"/>
      <c r="Z20" s="4"/>
      <c r="AA20" s="4"/>
      <c r="AB20" s="8">
        <v>7500</v>
      </c>
      <c r="AC20" s="8">
        <v>2650</v>
      </c>
      <c r="AD20" s="8"/>
      <c r="AE20" s="8">
        <v>12750</v>
      </c>
      <c r="AF20" s="8">
        <v>5250</v>
      </c>
      <c r="AG20" s="8">
        <f t="shared" si="1"/>
        <v>28150</v>
      </c>
      <c r="AH20" s="111"/>
      <c r="AI20" s="8"/>
      <c r="AJ20" s="126"/>
      <c r="AK20" s="8"/>
      <c r="AL20" s="5" t="s">
        <v>37</v>
      </c>
      <c r="AM20" s="5" t="s">
        <v>1499</v>
      </c>
      <c r="AN20" s="97">
        <v>42186</v>
      </c>
      <c r="AO20" s="97">
        <v>42186</v>
      </c>
    </row>
    <row r="21" spans="1:41" ht="15" customHeight="1" x14ac:dyDescent="0.25">
      <c r="A21" s="205" t="s">
        <v>1662</v>
      </c>
      <c r="B21" s="106" t="s">
        <v>97</v>
      </c>
      <c r="C21" s="106" t="s">
        <v>95</v>
      </c>
      <c r="D21" s="4" t="s">
        <v>76</v>
      </c>
      <c r="E21" s="4" t="s">
        <v>79</v>
      </c>
      <c r="F21" s="5" t="s">
        <v>72</v>
      </c>
      <c r="G21" s="4" t="s">
        <v>27</v>
      </c>
      <c r="H21" s="11" t="s">
        <v>284</v>
      </c>
      <c r="I21" s="4" t="s">
        <v>29</v>
      </c>
      <c r="J21" s="51" t="s">
        <v>30</v>
      </c>
      <c r="K21" s="4" t="s">
        <v>31</v>
      </c>
      <c r="L21" s="4" t="s">
        <v>32</v>
      </c>
      <c r="M21" s="4" t="s">
        <v>33</v>
      </c>
      <c r="N21" s="4" t="s">
        <v>34</v>
      </c>
      <c r="O21" s="6" t="s">
        <v>35</v>
      </c>
      <c r="P21" s="6"/>
      <c r="Q21" s="7" t="s">
        <v>36</v>
      </c>
      <c r="R21" s="7"/>
      <c r="S21" s="4" t="s">
        <v>96</v>
      </c>
      <c r="T21" s="146"/>
      <c r="U21" s="146"/>
      <c r="V21" s="4" t="s">
        <v>59</v>
      </c>
      <c r="W21" s="4"/>
      <c r="X21" s="4"/>
      <c r="Y21" s="4"/>
      <c r="Z21" s="4"/>
      <c r="AA21" s="4"/>
      <c r="AB21" s="8">
        <v>7500</v>
      </c>
      <c r="AC21" s="8">
        <v>2650</v>
      </c>
      <c r="AD21" s="8"/>
      <c r="AE21" s="8">
        <v>12750</v>
      </c>
      <c r="AF21" s="8">
        <v>650</v>
      </c>
      <c r="AG21" s="8">
        <f t="shared" si="1"/>
        <v>23550</v>
      </c>
      <c r="AH21" s="111"/>
      <c r="AI21" s="8"/>
      <c r="AJ21" s="126"/>
      <c r="AK21" s="8"/>
      <c r="AL21" s="5" t="s">
        <v>37</v>
      </c>
      <c r="AM21" s="5" t="s">
        <v>1499</v>
      </c>
      <c r="AN21" s="97">
        <v>42186</v>
      </c>
      <c r="AO21" s="97">
        <v>42186</v>
      </c>
    </row>
    <row r="22" spans="1:41" ht="15" customHeight="1" x14ac:dyDescent="0.25">
      <c r="A22" s="205" t="s">
        <v>1662</v>
      </c>
      <c r="B22" s="168"/>
      <c r="C22" s="168" t="s">
        <v>1546</v>
      </c>
      <c r="D22" s="4" t="s">
        <v>1548</v>
      </c>
      <c r="E22" s="4" t="s">
        <v>1547</v>
      </c>
      <c r="F22" s="5" t="s">
        <v>72</v>
      </c>
      <c r="G22" s="4"/>
      <c r="H22" s="90" t="s">
        <v>1548</v>
      </c>
      <c r="I22" s="4"/>
      <c r="J22" s="51"/>
      <c r="K22" s="4"/>
      <c r="L22" s="4"/>
      <c r="M22" s="4"/>
      <c r="N22" s="4"/>
      <c r="O22" s="6"/>
      <c r="P22" s="6"/>
      <c r="Q22" s="7"/>
      <c r="R22" s="7"/>
      <c r="S22" s="4"/>
      <c r="T22" s="146"/>
      <c r="U22" s="146"/>
      <c r="V22" s="4"/>
      <c r="W22" s="4"/>
      <c r="X22" s="4"/>
      <c r="Y22" s="4"/>
      <c r="Z22" s="4"/>
      <c r="AA22" s="4"/>
      <c r="AB22" s="8"/>
      <c r="AC22" s="8"/>
      <c r="AD22" s="8"/>
      <c r="AE22" s="8"/>
      <c r="AF22" s="8"/>
      <c r="AG22" s="8"/>
      <c r="AH22" s="111">
        <f>75</f>
        <v>75</v>
      </c>
      <c r="AI22" s="8">
        <f>13055</f>
        <v>13055</v>
      </c>
      <c r="AJ22" s="126"/>
      <c r="AK22" s="8">
        <f>13055</f>
        <v>13055</v>
      </c>
      <c r="AL22" s="5"/>
      <c r="AM22" s="5" t="s">
        <v>1499</v>
      </c>
      <c r="AN22" s="97"/>
      <c r="AO22" s="97"/>
    </row>
    <row r="23" spans="1:41" ht="15" customHeight="1" x14ac:dyDescent="0.25">
      <c r="A23" s="205" t="s">
        <v>1662</v>
      </c>
      <c r="B23" s="106" t="s">
        <v>98</v>
      </c>
      <c r="C23" s="106" t="s">
        <v>99</v>
      </c>
      <c r="D23" s="4" t="s">
        <v>70</v>
      </c>
      <c r="E23" s="4" t="s">
        <v>100</v>
      </c>
      <c r="F23" s="5" t="s">
        <v>72</v>
      </c>
      <c r="G23" s="4" t="s">
        <v>27</v>
      </c>
      <c r="H23" s="11" t="s">
        <v>284</v>
      </c>
      <c r="I23" s="4" t="s">
        <v>29</v>
      </c>
      <c r="J23" s="51" t="s">
        <v>36</v>
      </c>
      <c r="K23" s="4" t="s">
        <v>31</v>
      </c>
      <c r="L23" s="4" t="s">
        <v>51</v>
      </c>
      <c r="M23" s="4" t="s">
        <v>33</v>
      </c>
      <c r="N23" s="4" t="s">
        <v>34</v>
      </c>
      <c r="O23" s="6" t="s">
        <v>35</v>
      </c>
      <c r="P23" s="6"/>
      <c r="Q23" s="7" t="s">
        <v>36</v>
      </c>
      <c r="R23" s="7"/>
      <c r="S23" s="4" t="s">
        <v>101</v>
      </c>
      <c r="T23" s="146"/>
      <c r="U23" s="146"/>
      <c r="V23" s="4" t="s">
        <v>59</v>
      </c>
      <c r="W23" s="4"/>
      <c r="X23" s="4"/>
      <c r="Y23" s="4"/>
      <c r="Z23" s="4" t="s">
        <v>40</v>
      </c>
      <c r="AA23" s="4" t="s">
        <v>102</v>
      </c>
      <c r="AB23" s="8"/>
      <c r="AC23" s="8">
        <v>2650</v>
      </c>
      <c r="AD23" s="8"/>
      <c r="AE23" s="8">
        <v>12750</v>
      </c>
      <c r="AF23" s="8">
        <v>650</v>
      </c>
      <c r="AG23" s="8">
        <f t="shared" si="1"/>
        <v>16050</v>
      </c>
      <c r="AH23" s="111"/>
      <c r="AI23" s="8"/>
      <c r="AJ23" s="126"/>
      <c r="AK23" s="8"/>
      <c r="AL23" s="5" t="s">
        <v>37</v>
      </c>
      <c r="AM23" s="5" t="s">
        <v>1499</v>
      </c>
      <c r="AN23" s="97">
        <v>42186</v>
      </c>
      <c r="AO23" s="97">
        <v>42186</v>
      </c>
    </row>
    <row r="24" spans="1:41" ht="15" customHeight="1" x14ac:dyDescent="0.25">
      <c r="A24" s="205" t="s">
        <v>1662</v>
      </c>
      <c r="B24" s="106" t="s">
        <v>103</v>
      </c>
      <c r="C24" s="106" t="s">
        <v>104</v>
      </c>
      <c r="D24" s="4" t="s">
        <v>70</v>
      </c>
      <c r="E24" s="4" t="s">
        <v>79</v>
      </c>
      <c r="F24" s="5" t="s">
        <v>72</v>
      </c>
      <c r="G24" s="4" t="s">
        <v>105</v>
      </c>
      <c r="H24" s="11" t="s">
        <v>284</v>
      </c>
      <c r="I24" s="4" t="s">
        <v>29</v>
      </c>
      <c r="J24" s="51" t="s">
        <v>30</v>
      </c>
      <c r="K24" s="4" t="s">
        <v>31</v>
      </c>
      <c r="L24" s="4" t="s">
        <v>80</v>
      </c>
      <c r="M24" s="4" t="s">
        <v>33</v>
      </c>
      <c r="N24" s="4" t="s">
        <v>106</v>
      </c>
      <c r="O24" s="6" t="s">
        <v>107</v>
      </c>
      <c r="P24" s="6"/>
      <c r="Q24" s="7" t="s">
        <v>57</v>
      </c>
      <c r="R24" s="7"/>
      <c r="S24" s="4" t="s">
        <v>108</v>
      </c>
      <c r="T24" s="146"/>
      <c r="U24" s="146"/>
      <c r="V24" s="4" t="s">
        <v>59</v>
      </c>
      <c r="W24" s="4"/>
      <c r="X24" s="4"/>
      <c r="Y24" s="4"/>
      <c r="Z24" s="4"/>
      <c r="AA24" s="4"/>
      <c r="AB24" s="8"/>
      <c r="AC24" s="8">
        <v>3860</v>
      </c>
      <c r="AD24" s="8"/>
      <c r="AE24" s="8">
        <v>3500</v>
      </c>
      <c r="AF24" s="8"/>
      <c r="AG24" s="8">
        <f t="shared" si="1"/>
        <v>7360</v>
      </c>
      <c r="AH24" s="111"/>
      <c r="AI24" s="8"/>
      <c r="AJ24" s="126"/>
      <c r="AK24" s="8"/>
      <c r="AL24" s="5" t="s">
        <v>37</v>
      </c>
      <c r="AM24" s="5" t="s">
        <v>1499</v>
      </c>
      <c r="AN24" s="97">
        <v>42186</v>
      </c>
      <c r="AO24" s="97">
        <v>42186</v>
      </c>
    </row>
    <row r="25" spans="1:41" ht="15" customHeight="1" x14ac:dyDescent="0.25">
      <c r="A25" s="205" t="s">
        <v>1662</v>
      </c>
      <c r="B25" s="106" t="s">
        <v>109</v>
      </c>
      <c r="C25" s="106" t="s">
        <v>104</v>
      </c>
      <c r="D25" s="4" t="s">
        <v>76</v>
      </c>
      <c r="E25" s="4" t="s">
        <v>79</v>
      </c>
      <c r="F25" s="5" t="s">
        <v>72</v>
      </c>
      <c r="G25" s="4" t="s">
        <v>105</v>
      </c>
      <c r="H25" s="11" t="s">
        <v>284</v>
      </c>
      <c r="I25" s="4" t="s">
        <v>29</v>
      </c>
      <c r="J25" s="51" t="s">
        <v>30</v>
      </c>
      <c r="K25" s="4" t="s">
        <v>31</v>
      </c>
      <c r="L25" s="4" t="s">
        <v>80</v>
      </c>
      <c r="M25" s="4" t="s">
        <v>33</v>
      </c>
      <c r="N25" s="4" t="s">
        <v>106</v>
      </c>
      <c r="O25" s="6" t="s">
        <v>107</v>
      </c>
      <c r="P25" s="6"/>
      <c r="Q25" s="7" t="s">
        <v>57</v>
      </c>
      <c r="R25" s="7"/>
      <c r="S25" s="4" t="s">
        <v>108</v>
      </c>
      <c r="T25" s="146"/>
      <c r="U25" s="146"/>
      <c r="V25" s="4" t="s">
        <v>59</v>
      </c>
      <c r="W25" s="4"/>
      <c r="X25" s="4"/>
      <c r="Y25" s="4"/>
      <c r="Z25" s="4"/>
      <c r="AA25" s="4"/>
      <c r="AB25" s="8">
        <v>7500</v>
      </c>
      <c r="AC25" s="8">
        <v>3860</v>
      </c>
      <c r="AD25" s="8"/>
      <c r="AE25" s="8">
        <v>3500</v>
      </c>
      <c r="AF25" s="8"/>
      <c r="AG25" s="8">
        <f t="shared" si="1"/>
        <v>14860</v>
      </c>
      <c r="AH25" s="111"/>
      <c r="AI25" s="8"/>
      <c r="AJ25" s="126"/>
      <c r="AK25" s="8"/>
      <c r="AL25" s="5" t="s">
        <v>37</v>
      </c>
      <c r="AM25" s="5" t="s">
        <v>1499</v>
      </c>
      <c r="AN25" s="97">
        <v>42186</v>
      </c>
      <c r="AO25" s="97">
        <v>42186</v>
      </c>
    </row>
    <row r="26" spans="1:41" ht="15" customHeight="1" x14ac:dyDescent="0.25">
      <c r="A26" s="205" t="s">
        <v>1662</v>
      </c>
      <c r="B26" s="106" t="s">
        <v>110</v>
      </c>
      <c r="C26" s="106" t="s">
        <v>111</v>
      </c>
      <c r="D26" s="4" t="s">
        <v>70</v>
      </c>
      <c r="E26" s="4" t="s">
        <v>112</v>
      </c>
      <c r="F26" s="5" t="s">
        <v>72</v>
      </c>
      <c r="G26" s="4" t="s">
        <v>27</v>
      </c>
      <c r="H26" s="11" t="s">
        <v>284</v>
      </c>
      <c r="I26" s="4" t="s">
        <v>29</v>
      </c>
      <c r="J26" s="51" t="s">
        <v>30</v>
      </c>
      <c r="K26" s="4" t="s">
        <v>31</v>
      </c>
      <c r="L26" s="4" t="s">
        <v>51</v>
      </c>
      <c r="M26" s="4" t="s">
        <v>33</v>
      </c>
      <c r="N26" s="4" t="s">
        <v>34</v>
      </c>
      <c r="O26" s="6" t="s">
        <v>35</v>
      </c>
      <c r="P26" s="6"/>
      <c r="Q26" s="7" t="s">
        <v>36</v>
      </c>
      <c r="R26" s="7"/>
      <c r="S26" s="4" t="s">
        <v>113</v>
      </c>
      <c r="T26" s="146"/>
      <c r="U26" s="146"/>
      <c r="V26" s="4" t="s">
        <v>59</v>
      </c>
      <c r="W26" s="4"/>
      <c r="X26" s="4"/>
      <c r="Y26" s="4"/>
      <c r="Z26" s="4"/>
      <c r="AA26" s="4"/>
      <c r="AB26" s="8"/>
      <c r="AC26" s="8">
        <v>2650</v>
      </c>
      <c r="AD26" s="8"/>
      <c r="AE26" s="8"/>
      <c r="AF26" s="8"/>
      <c r="AG26" s="8">
        <f t="shared" si="1"/>
        <v>2650</v>
      </c>
      <c r="AH26" s="111"/>
      <c r="AI26" s="8"/>
      <c r="AJ26" s="126"/>
      <c r="AK26" s="8"/>
      <c r="AL26" s="5" t="s">
        <v>37</v>
      </c>
      <c r="AM26" s="5" t="s">
        <v>1499</v>
      </c>
      <c r="AN26" s="97">
        <v>42186</v>
      </c>
      <c r="AO26" s="97">
        <v>42186</v>
      </c>
    </row>
    <row r="27" spans="1:41" ht="15" customHeight="1" x14ac:dyDescent="0.25">
      <c r="A27" s="205" t="s">
        <v>1662</v>
      </c>
      <c r="B27" s="106" t="s">
        <v>114</v>
      </c>
      <c r="C27" s="106" t="s">
        <v>111</v>
      </c>
      <c r="D27" s="4" t="s">
        <v>76</v>
      </c>
      <c r="E27" s="4" t="s">
        <v>85</v>
      </c>
      <c r="F27" s="5" t="s">
        <v>72</v>
      </c>
      <c r="G27" s="4" t="s">
        <v>27</v>
      </c>
      <c r="H27" s="11" t="s">
        <v>284</v>
      </c>
      <c r="I27" s="4" t="s">
        <v>29</v>
      </c>
      <c r="J27" s="51" t="s">
        <v>30</v>
      </c>
      <c r="K27" s="4" t="s">
        <v>31</v>
      </c>
      <c r="L27" s="4" t="s">
        <v>32</v>
      </c>
      <c r="M27" s="4" t="s">
        <v>33</v>
      </c>
      <c r="N27" s="4" t="s">
        <v>34</v>
      </c>
      <c r="O27" s="6" t="s">
        <v>35</v>
      </c>
      <c r="P27" s="6"/>
      <c r="Q27" s="7" t="s">
        <v>36</v>
      </c>
      <c r="R27" s="7"/>
      <c r="S27" s="4" t="s">
        <v>115</v>
      </c>
      <c r="T27" s="146"/>
      <c r="U27" s="146"/>
      <c r="V27" s="4" t="s">
        <v>59</v>
      </c>
      <c r="W27" s="4"/>
      <c r="X27" s="4"/>
      <c r="Y27" s="4"/>
      <c r="Z27" s="4"/>
      <c r="AA27" s="4"/>
      <c r="AB27" s="8"/>
      <c r="AC27" s="8">
        <v>2650</v>
      </c>
      <c r="AD27" s="8"/>
      <c r="AE27" s="8">
        <v>12750</v>
      </c>
      <c r="AF27" s="8">
        <v>5250</v>
      </c>
      <c r="AG27" s="8">
        <f t="shared" si="1"/>
        <v>20650</v>
      </c>
      <c r="AH27" s="111"/>
      <c r="AI27" s="8"/>
      <c r="AJ27" s="126"/>
      <c r="AK27" s="8"/>
      <c r="AL27" s="5" t="s">
        <v>37</v>
      </c>
      <c r="AM27" s="5" t="s">
        <v>1499</v>
      </c>
      <c r="AN27" s="97">
        <v>42186</v>
      </c>
      <c r="AO27" s="97">
        <v>42186</v>
      </c>
    </row>
    <row r="28" spans="1:41" s="47" customFormat="1" ht="15" customHeight="1" x14ac:dyDescent="0.25">
      <c r="A28" s="204"/>
      <c r="B28" s="178"/>
      <c r="C28" s="178"/>
      <c r="D28" s="179"/>
      <c r="E28" s="179"/>
      <c r="F28" s="180" t="s">
        <v>1625</v>
      </c>
      <c r="G28" s="180"/>
      <c r="H28" s="181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0"/>
      <c r="T28" s="182"/>
      <c r="U28" s="182"/>
      <c r="V28" s="9"/>
      <c r="W28" s="9"/>
      <c r="X28" s="9"/>
      <c r="Y28" s="9"/>
      <c r="Z28" s="9"/>
      <c r="AA28" s="9"/>
      <c r="AB28" s="183"/>
      <c r="AC28" s="183"/>
      <c r="AD28" s="183"/>
      <c r="AE28" s="183"/>
      <c r="AF28" s="183"/>
      <c r="AG28" s="183"/>
      <c r="AH28" s="184"/>
      <c r="AI28" s="183"/>
      <c r="AJ28" s="185"/>
      <c r="AK28" s="183"/>
      <c r="AL28" s="180"/>
      <c r="AM28" s="180"/>
      <c r="AN28" s="186"/>
      <c r="AO28" s="186"/>
    </row>
    <row r="29" spans="1:41" s="47" customFormat="1" ht="15" customHeight="1" x14ac:dyDescent="0.25">
      <c r="A29" s="204"/>
      <c r="B29" s="178"/>
      <c r="C29" s="178"/>
      <c r="D29" s="179"/>
      <c r="E29" s="179"/>
      <c r="F29" s="180" t="s">
        <v>1625</v>
      </c>
      <c r="G29" s="180"/>
      <c r="H29" s="181"/>
      <c r="I29" s="180"/>
      <c r="J29" s="180"/>
      <c r="K29" s="180"/>
      <c r="L29" s="180"/>
      <c r="M29" s="180"/>
      <c r="N29" s="180"/>
      <c r="O29" s="180"/>
      <c r="P29" s="180"/>
      <c r="Q29" s="180"/>
      <c r="R29" s="180"/>
      <c r="S29" s="180"/>
      <c r="T29" s="182"/>
      <c r="U29" s="182"/>
      <c r="V29" s="9"/>
      <c r="W29" s="9"/>
      <c r="X29" s="9"/>
      <c r="Y29" s="9"/>
      <c r="Z29" s="9"/>
      <c r="AA29" s="9"/>
      <c r="AB29" s="183"/>
      <c r="AC29" s="183"/>
      <c r="AD29" s="183"/>
      <c r="AE29" s="183"/>
      <c r="AF29" s="183"/>
      <c r="AG29" s="183"/>
      <c r="AH29" s="184"/>
      <c r="AI29" s="183"/>
      <c r="AJ29" s="185"/>
      <c r="AK29" s="183"/>
      <c r="AL29" s="180"/>
      <c r="AM29" s="180"/>
      <c r="AN29" s="186"/>
      <c r="AO29" s="186"/>
    </row>
    <row r="30" spans="1:41" s="47" customFormat="1" ht="15" customHeight="1" x14ac:dyDescent="0.25">
      <c r="A30" s="204"/>
      <c r="B30" s="178"/>
      <c r="C30" s="178"/>
      <c r="D30" s="179"/>
      <c r="E30" s="179"/>
      <c r="F30" s="180" t="s">
        <v>1625</v>
      </c>
      <c r="G30" s="180"/>
      <c r="H30" s="181"/>
      <c r="I30" s="180"/>
      <c r="J30" s="180"/>
      <c r="K30" s="180"/>
      <c r="L30" s="180"/>
      <c r="M30" s="180"/>
      <c r="N30" s="180"/>
      <c r="O30" s="180"/>
      <c r="P30" s="180"/>
      <c r="Q30" s="180"/>
      <c r="R30" s="180"/>
      <c r="S30" s="180"/>
      <c r="T30" s="182"/>
      <c r="U30" s="182"/>
      <c r="V30" s="9"/>
      <c r="W30" s="9"/>
      <c r="X30" s="9"/>
      <c r="Y30" s="9"/>
      <c r="Z30" s="9"/>
      <c r="AA30" s="9"/>
      <c r="AB30" s="183"/>
      <c r="AC30" s="183"/>
      <c r="AD30" s="183"/>
      <c r="AE30" s="183"/>
      <c r="AF30" s="183"/>
      <c r="AG30" s="183"/>
      <c r="AH30" s="184"/>
      <c r="AI30" s="183"/>
      <c r="AJ30" s="185"/>
      <c r="AK30" s="183"/>
      <c r="AL30" s="180"/>
      <c r="AM30" s="180"/>
      <c r="AN30" s="186"/>
      <c r="AO30" s="186"/>
    </row>
    <row r="31" spans="1:41" s="47" customFormat="1" ht="15" customHeight="1" x14ac:dyDescent="0.25">
      <c r="A31" s="204"/>
      <c r="B31" s="178"/>
      <c r="C31" s="178"/>
      <c r="D31" s="179"/>
      <c r="E31" s="179"/>
      <c r="F31" s="180" t="s">
        <v>1625</v>
      </c>
      <c r="G31" s="180"/>
      <c r="H31" s="181"/>
      <c r="I31" s="180"/>
      <c r="J31" s="180"/>
      <c r="K31" s="180"/>
      <c r="L31" s="180"/>
      <c r="M31" s="180"/>
      <c r="N31" s="180"/>
      <c r="O31" s="180"/>
      <c r="P31" s="180"/>
      <c r="Q31" s="180"/>
      <c r="R31" s="180"/>
      <c r="S31" s="180"/>
      <c r="T31" s="182"/>
      <c r="U31" s="182"/>
      <c r="V31" s="9"/>
      <c r="W31" s="9"/>
      <c r="X31" s="9"/>
      <c r="Y31" s="9"/>
      <c r="Z31" s="9"/>
      <c r="AA31" s="9"/>
      <c r="AB31" s="183"/>
      <c r="AC31" s="183"/>
      <c r="AD31" s="183"/>
      <c r="AE31" s="183"/>
      <c r="AF31" s="183"/>
      <c r="AG31" s="183"/>
      <c r="AH31" s="184"/>
      <c r="AI31" s="183"/>
      <c r="AJ31" s="185"/>
      <c r="AK31" s="183"/>
      <c r="AL31" s="180"/>
      <c r="AM31" s="180"/>
      <c r="AN31" s="186"/>
      <c r="AO31" s="186"/>
    </row>
    <row r="32" spans="1:41" s="47" customFormat="1" ht="15" customHeight="1" x14ac:dyDescent="0.25">
      <c r="A32" s="204"/>
      <c r="B32" s="178"/>
      <c r="C32" s="178"/>
      <c r="D32" s="179"/>
      <c r="E32" s="179"/>
      <c r="F32" s="180" t="s">
        <v>1625</v>
      </c>
      <c r="G32" s="180"/>
      <c r="H32" s="181"/>
      <c r="I32" s="180"/>
      <c r="J32" s="180"/>
      <c r="K32" s="180"/>
      <c r="L32" s="180"/>
      <c r="M32" s="180"/>
      <c r="N32" s="180"/>
      <c r="O32" s="180"/>
      <c r="P32" s="180"/>
      <c r="Q32" s="180"/>
      <c r="R32" s="180"/>
      <c r="S32" s="180"/>
      <c r="T32" s="182"/>
      <c r="U32" s="182"/>
      <c r="V32" s="9"/>
      <c r="W32" s="9"/>
      <c r="X32" s="9"/>
      <c r="Y32" s="9"/>
      <c r="Z32" s="9"/>
      <c r="AA32" s="9"/>
      <c r="AB32" s="183"/>
      <c r="AC32" s="183"/>
      <c r="AD32" s="183"/>
      <c r="AE32" s="183"/>
      <c r="AF32" s="183"/>
      <c r="AG32" s="183"/>
      <c r="AH32" s="184"/>
      <c r="AI32" s="183"/>
      <c r="AJ32" s="185"/>
      <c r="AK32" s="183"/>
      <c r="AL32" s="180"/>
      <c r="AM32" s="180"/>
      <c r="AN32" s="186"/>
      <c r="AO32" s="186"/>
    </row>
    <row r="33" spans="1:41" s="47" customFormat="1" ht="15" customHeight="1" x14ac:dyDescent="0.25">
      <c r="A33" s="204"/>
      <c r="B33" s="178"/>
      <c r="C33" s="178"/>
      <c r="D33" s="179"/>
      <c r="E33" s="179"/>
      <c r="F33" s="180" t="s">
        <v>1625</v>
      </c>
      <c r="G33" s="180"/>
      <c r="H33" s="181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0"/>
      <c r="T33" s="182"/>
      <c r="U33" s="182"/>
      <c r="V33" s="9"/>
      <c r="W33" s="9"/>
      <c r="X33" s="9"/>
      <c r="Y33" s="9"/>
      <c r="Z33" s="9"/>
      <c r="AA33" s="9"/>
      <c r="AB33" s="183"/>
      <c r="AC33" s="183"/>
      <c r="AD33" s="183"/>
      <c r="AE33" s="183"/>
      <c r="AF33" s="183"/>
      <c r="AG33" s="183"/>
      <c r="AH33" s="184"/>
      <c r="AI33" s="183"/>
      <c r="AJ33" s="185"/>
      <c r="AK33" s="183"/>
      <c r="AL33" s="180"/>
      <c r="AM33" s="180"/>
      <c r="AN33" s="186"/>
      <c r="AO33" s="186"/>
    </row>
    <row r="34" spans="1:41" s="47" customFormat="1" ht="15" customHeight="1" x14ac:dyDescent="0.25">
      <c r="A34" s="204"/>
      <c r="B34" s="178"/>
      <c r="C34" s="178"/>
      <c r="D34" s="179"/>
      <c r="E34" s="179"/>
      <c r="F34" s="180" t="s">
        <v>1625</v>
      </c>
      <c r="G34" s="180"/>
      <c r="H34" s="181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82"/>
      <c r="U34" s="182"/>
      <c r="V34" s="9"/>
      <c r="W34" s="9"/>
      <c r="X34" s="9"/>
      <c r="Y34" s="9"/>
      <c r="Z34" s="9"/>
      <c r="AA34" s="9"/>
      <c r="AB34" s="183"/>
      <c r="AC34" s="183"/>
      <c r="AD34" s="183"/>
      <c r="AE34" s="183"/>
      <c r="AF34" s="183"/>
      <c r="AG34" s="183"/>
      <c r="AH34" s="184"/>
      <c r="AI34" s="183"/>
      <c r="AJ34" s="185"/>
      <c r="AK34" s="183"/>
      <c r="AL34" s="180"/>
      <c r="AM34" s="180"/>
      <c r="AN34" s="186"/>
      <c r="AO34" s="186"/>
    </row>
    <row r="35" spans="1:41" s="47" customFormat="1" ht="15" customHeight="1" x14ac:dyDescent="0.25">
      <c r="A35" s="204"/>
      <c r="B35" s="178"/>
      <c r="C35" s="178"/>
      <c r="D35" s="179"/>
      <c r="E35" s="179"/>
      <c r="F35" s="180" t="s">
        <v>1625</v>
      </c>
      <c r="G35" s="180"/>
      <c r="H35" s="181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0"/>
      <c r="T35" s="182"/>
      <c r="U35" s="182"/>
      <c r="V35" s="9"/>
      <c r="W35" s="9"/>
      <c r="X35" s="9"/>
      <c r="Y35" s="9"/>
      <c r="Z35" s="9"/>
      <c r="AA35" s="9"/>
      <c r="AB35" s="183"/>
      <c r="AC35" s="183"/>
      <c r="AD35" s="183"/>
      <c r="AE35" s="183"/>
      <c r="AF35" s="183"/>
      <c r="AG35" s="183"/>
      <c r="AH35" s="184"/>
      <c r="AI35" s="183"/>
      <c r="AJ35" s="185"/>
      <c r="AK35" s="183"/>
      <c r="AL35" s="180"/>
      <c r="AM35" s="180"/>
      <c r="AN35" s="186"/>
      <c r="AO35" s="186"/>
    </row>
    <row r="36" spans="1:41" s="47" customFormat="1" ht="15" customHeight="1" x14ac:dyDescent="0.25">
      <c r="A36" s="204"/>
      <c r="B36" s="178"/>
      <c r="C36" s="178"/>
      <c r="D36" s="179"/>
      <c r="E36" s="179"/>
      <c r="F36" s="180" t="s">
        <v>1625</v>
      </c>
      <c r="G36" s="180"/>
      <c r="H36" s="181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2"/>
      <c r="U36" s="182"/>
      <c r="V36" s="9"/>
      <c r="W36" s="9"/>
      <c r="X36" s="9"/>
      <c r="Y36" s="9"/>
      <c r="Z36" s="9"/>
      <c r="AA36" s="9"/>
      <c r="AB36" s="183"/>
      <c r="AC36" s="183"/>
      <c r="AD36" s="183"/>
      <c r="AE36" s="183"/>
      <c r="AF36" s="183"/>
      <c r="AG36" s="183"/>
      <c r="AH36" s="184"/>
      <c r="AI36" s="183"/>
      <c r="AJ36" s="185"/>
      <c r="AK36" s="183"/>
      <c r="AL36" s="180"/>
      <c r="AM36" s="180"/>
      <c r="AN36" s="186"/>
      <c r="AO36" s="186"/>
    </row>
    <row r="37" spans="1:41" s="47" customFormat="1" ht="15" customHeight="1" x14ac:dyDescent="0.25">
      <c r="A37" s="204"/>
      <c r="B37" s="178"/>
      <c r="C37" s="178"/>
      <c r="D37" s="179"/>
      <c r="E37" s="179"/>
      <c r="F37" s="180" t="s">
        <v>1625</v>
      </c>
      <c r="G37" s="180"/>
      <c r="H37" s="181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2"/>
      <c r="U37" s="182"/>
      <c r="V37" s="9"/>
      <c r="W37" s="9"/>
      <c r="X37" s="9"/>
      <c r="Y37" s="9"/>
      <c r="Z37" s="9"/>
      <c r="AA37" s="9"/>
      <c r="AB37" s="183"/>
      <c r="AC37" s="183"/>
      <c r="AD37" s="183"/>
      <c r="AE37" s="183"/>
      <c r="AF37" s="183"/>
      <c r="AG37" s="183"/>
      <c r="AH37" s="184"/>
      <c r="AI37" s="183"/>
      <c r="AJ37" s="185"/>
      <c r="AK37" s="183"/>
      <c r="AL37" s="180"/>
      <c r="AM37" s="180"/>
      <c r="AN37" s="186"/>
      <c r="AO37" s="186"/>
    </row>
    <row r="38" spans="1:41" s="47" customFormat="1" ht="15" customHeight="1" x14ac:dyDescent="0.25">
      <c r="A38" s="204"/>
      <c r="B38" s="178"/>
      <c r="C38" s="178"/>
      <c r="D38" s="179"/>
      <c r="E38" s="179"/>
      <c r="F38" s="180" t="s">
        <v>1625</v>
      </c>
      <c r="G38" s="180"/>
      <c r="H38" s="181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2"/>
      <c r="U38" s="182"/>
      <c r="V38" s="9"/>
      <c r="W38" s="9"/>
      <c r="X38" s="9"/>
      <c r="Y38" s="9"/>
      <c r="Z38" s="9"/>
      <c r="AA38" s="9"/>
      <c r="AB38" s="183"/>
      <c r="AC38" s="183"/>
      <c r="AD38" s="183"/>
      <c r="AE38" s="183"/>
      <c r="AF38" s="183"/>
      <c r="AG38" s="183"/>
      <c r="AH38" s="184"/>
      <c r="AI38" s="183"/>
      <c r="AJ38" s="185"/>
      <c r="AK38" s="183"/>
      <c r="AL38" s="180"/>
      <c r="AM38" s="180"/>
      <c r="AN38" s="186"/>
      <c r="AO38" s="186"/>
    </row>
    <row r="39" spans="1:41" s="47" customFormat="1" ht="15" customHeight="1" x14ac:dyDescent="0.25">
      <c r="A39" s="204"/>
      <c r="B39" s="178"/>
      <c r="C39" s="178"/>
      <c r="D39" s="179"/>
      <c r="E39" s="179"/>
      <c r="F39" s="180" t="s">
        <v>1625</v>
      </c>
      <c r="G39" s="180"/>
      <c r="H39" s="181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2"/>
      <c r="U39" s="182"/>
      <c r="V39" s="9"/>
      <c r="W39" s="9"/>
      <c r="X39" s="9"/>
      <c r="Y39" s="9"/>
      <c r="Z39" s="9"/>
      <c r="AA39" s="9"/>
      <c r="AB39" s="183"/>
      <c r="AC39" s="183"/>
      <c r="AD39" s="183"/>
      <c r="AE39" s="183"/>
      <c r="AF39" s="183"/>
      <c r="AG39" s="183"/>
      <c r="AH39" s="184"/>
      <c r="AI39" s="183"/>
      <c r="AJ39" s="185"/>
      <c r="AK39" s="183"/>
      <c r="AL39" s="180"/>
      <c r="AM39" s="180"/>
      <c r="AN39" s="186"/>
      <c r="AO39" s="186"/>
    </row>
    <row r="40" spans="1:41" s="47" customFormat="1" ht="15" customHeight="1" x14ac:dyDescent="0.25">
      <c r="A40" s="204"/>
      <c r="B40" s="178"/>
      <c r="C40" s="178"/>
      <c r="D40" s="179"/>
      <c r="E40" s="179"/>
      <c r="F40" s="180" t="s">
        <v>1625</v>
      </c>
      <c r="G40" s="180"/>
      <c r="H40" s="181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2"/>
      <c r="U40" s="182"/>
      <c r="V40" s="9"/>
      <c r="W40" s="9"/>
      <c r="X40" s="9"/>
      <c r="Y40" s="9"/>
      <c r="Z40" s="9"/>
      <c r="AA40" s="9"/>
      <c r="AB40" s="183"/>
      <c r="AC40" s="183"/>
      <c r="AD40" s="183"/>
      <c r="AE40" s="183"/>
      <c r="AF40" s="183"/>
      <c r="AG40" s="183"/>
      <c r="AH40" s="184"/>
      <c r="AI40" s="183"/>
      <c r="AJ40" s="185"/>
      <c r="AK40" s="183"/>
      <c r="AL40" s="180"/>
      <c r="AM40" s="180"/>
      <c r="AN40" s="186"/>
      <c r="AO40" s="186"/>
    </row>
    <row r="41" spans="1:41" s="47" customFormat="1" ht="15" customHeight="1" x14ac:dyDescent="0.25">
      <c r="A41" s="204"/>
      <c r="B41" s="178"/>
      <c r="C41" s="178"/>
      <c r="D41" s="179"/>
      <c r="E41" s="179"/>
      <c r="F41" s="180" t="s">
        <v>1625</v>
      </c>
      <c r="G41" s="180"/>
      <c r="H41" s="181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2"/>
      <c r="U41" s="182"/>
      <c r="V41" s="9"/>
      <c r="W41" s="9"/>
      <c r="X41" s="9"/>
      <c r="Y41" s="9"/>
      <c r="Z41" s="9"/>
      <c r="AA41" s="9"/>
      <c r="AB41" s="183"/>
      <c r="AC41" s="183"/>
      <c r="AD41" s="183"/>
      <c r="AE41" s="183"/>
      <c r="AF41" s="183"/>
      <c r="AG41" s="183"/>
      <c r="AH41" s="184"/>
      <c r="AI41" s="183"/>
      <c r="AJ41" s="185"/>
      <c r="AK41" s="183"/>
      <c r="AL41" s="180"/>
      <c r="AM41" s="180"/>
      <c r="AN41" s="186"/>
      <c r="AO41" s="186"/>
    </row>
    <row r="42" spans="1:41" s="47" customFormat="1" ht="15" customHeight="1" x14ac:dyDescent="0.25">
      <c r="A42" s="204"/>
      <c r="B42" s="178"/>
      <c r="C42" s="178"/>
      <c r="D42" s="179"/>
      <c r="E42" s="179"/>
      <c r="F42" s="180" t="s">
        <v>1625</v>
      </c>
      <c r="G42" s="180"/>
      <c r="H42" s="181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2"/>
      <c r="U42" s="182"/>
      <c r="V42" s="9"/>
      <c r="W42" s="9"/>
      <c r="X42" s="9"/>
      <c r="Y42" s="9"/>
      <c r="Z42" s="9"/>
      <c r="AA42" s="9"/>
      <c r="AB42" s="183"/>
      <c r="AC42" s="183"/>
      <c r="AD42" s="183"/>
      <c r="AE42" s="183"/>
      <c r="AF42" s="183"/>
      <c r="AG42" s="183"/>
      <c r="AH42" s="184"/>
      <c r="AI42" s="183"/>
      <c r="AJ42" s="185"/>
      <c r="AK42" s="183"/>
      <c r="AL42" s="180"/>
      <c r="AM42" s="180"/>
      <c r="AN42" s="186"/>
      <c r="AO42" s="186"/>
    </row>
    <row r="43" spans="1:41" s="47" customFormat="1" ht="15" customHeight="1" x14ac:dyDescent="0.25">
      <c r="A43" s="204"/>
      <c r="B43" s="178"/>
      <c r="C43" s="178"/>
      <c r="D43" s="179"/>
      <c r="E43" s="179"/>
      <c r="F43" s="180" t="s">
        <v>1625</v>
      </c>
      <c r="G43" s="180"/>
      <c r="H43" s="181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2"/>
      <c r="U43" s="182"/>
      <c r="V43" s="9"/>
      <c r="W43" s="9"/>
      <c r="X43" s="9"/>
      <c r="Y43" s="9"/>
      <c r="Z43" s="9"/>
      <c r="AA43" s="9"/>
      <c r="AB43" s="183"/>
      <c r="AC43" s="183"/>
      <c r="AD43" s="183"/>
      <c r="AE43" s="183"/>
      <c r="AF43" s="183"/>
      <c r="AG43" s="183"/>
      <c r="AH43" s="184"/>
      <c r="AI43" s="183"/>
      <c r="AJ43" s="185"/>
      <c r="AK43" s="183"/>
      <c r="AL43" s="180"/>
      <c r="AM43" s="180"/>
      <c r="AN43" s="186"/>
      <c r="AO43" s="186"/>
    </row>
    <row r="44" spans="1:41" s="47" customFormat="1" ht="15" customHeight="1" x14ac:dyDescent="0.25">
      <c r="A44" s="204"/>
      <c r="B44" s="178"/>
      <c r="C44" s="178"/>
      <c r="D44" s="179"/>
      <c r="E44" s="179"/>
      <c r="F44" s="180" t="s">
        <v>1625</v>
      </c>
      <c r="G44" s="180"/>
      <c r="H44" s="181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2"/>
      <c r="U44" s="182"/>
      <c r="V44" s="9"/>
      <c r="W44" s="9"/>
      <c r="X44" s="9"/>
      <c r="Y44" s="9"/>
      <c r="Z44" s="9"/>
      <c r="AA44" s="9"/>
      <c r="AB44" s="183"/>
      <c r="AC44" s="183"/>
      <c r="AD44" s="183"/>
      <c r="AE44" s="183"/>
      <c r="AF44" s="183"/>
      <c r="AG44" s="183"/>
      <c r="AH44" s="184"/>
      <c r="AI44" s="183"/>
      <c r="AJ44" s="185"/>
      <c r="AK44" s="183"/>
      <c r="AL44" s="180"/>
      <c r="AM44" s="180"/>
      <c r="AN44" s="186"/>
      <c r="AO44" s="186"/>
    </row>
    <row r="45" spans="1:41" s="47" customFormat="1" ht="15" customHeight="1" x14ac:dyDescent="0.25">
      <c r="A45" s="204"/>
      <c r="B45" s="178"/>
      <c r="C45" s="178"/>
      <c r="D45" s="179"/>
      <c r="E45" s="179"/>
      <c r="F45" s="180" t="s">
        <v>1625</v>
      </c>
      <c r="G45" s="180"/>
      <c r="H45" s="181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2"/>
      <c r="U45" s="182"/>
      <c r="V45" s="9"/>
      <c r="W45" s="9"/>
      <c r="X45" s="9"/>
      <c r="Y45" s="9"/>
      <c r="Z45" s="9"/>
      <c r="AA45" s="9"/>
      <c r="AB45" s="183"/>
      <c r="AC45" s="183"/>
      <c r="AD45" s="183"/>
      <c r="AE45" s="183"/>
      <c r="AF45" s="183"/>
      <c r="AG45" s="183"/>
      <c r="AH45" s="184"/>
      <c r="AI45" s="183"/>
      <c r="AJ45" s="185"/>
      <c r="AK45" s="183"/>
      <c r="AL45" s="180"/>
      <c r="AM45" s="180"/>
      <c r="AN45" s="186"/>
      <c r="AO45" s="186"/>
    </row>
    <row r="46" spans="1:41" s="47" customFormat="1" ht="15" customHeight="1" x14ac:dyDescent="0.25">
      <c r="A46" s="204"/>
      <c r="B46" s="178"/>
      <c r="C46" s="178"/>
      <c r="D46" s="179"/>
      <c r="E46" s="179"/>
      <c r="F46" s="180" t="s">
        <v>1654</v>
      </c>
      <c r="G46" s="180"/>
      <c r="H46" s="181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2"/>
      <c r="U46" s="182"/>
      <c r="V46" s="9"/>
      <c r="W46" s="9"/>
      <c r="X46" s="9"/>
      <c r="Y46" s="9"/>
      <c r="Z46" s="9"/>
      <c r="AA46" s="9"/>
      <c r="AB46" s="183"/>
      <c r="AC46" s="183"/>
      <c r="AD46" s="183"/>
      <c r="AE46" s="183"/>
      <c r="AF46" s="183"/>
      <c r="AG46" s="183"/>
      <c r="AH46" s="184"/>
      <c r="AI46" s="183"/>
      <c r="AJ46" s="185"/>
      <c r="AK46" s="183"/>
      <c r="AL46" s="180"/>
      <c r="AM46" s="180"/>
      <c r="AN46" s="186"/>
      <c r="AO46" s="186"/>
    </row>
    <row r="47" spans="1:41" s="47" customFormat="1" ht="15" customHeight="1" x14ac:dyDescent="0.25">
      <c r="A47" s="204"/>
      <c r="B47" s="178"/>
      <c r="C47" s="178"/>
      <c r="D47" s="179"/>
      <c r="E47" s="179"/>
      <c r="F47" s="180" t="s">
        <v>1654</v>
      </c>
      <c r="G47" s="180"/>
      <c r="H47" s="181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2"/>
      <c r="U47" s="182"/>
      <c r="V47" s="9"/>
      <c r="W47" s="9"/>
      <c r="X47" s="9"/>
      <c r="Y47" s="9"/>
      <c r="Z47" s="9"/>
      <c r="AA47" s="9"/>
      <c r="AB47" s="183"/>
      <c r="AC47" s="183"/>
      <c r="AD47" s="183"/>
      <c r="AE47" s="183"/>
      <c r="AF47" s="183"/>
      <c r="AG47" s="183"/>
      <c r="AH47" s="184"/>
      <c r="AI47" s="183"/>
      <c r="AJ47" s="185"/>
      <c r="AK47" s="183"/>
      <c r="AL47" s="180"/>
      <c r="AM47" s="180"/>
      <c r="AN47" s="186"/>
      <c r="AO47" s="186"/>
    </row>
    <row r="48" spans="1:41" s="47" customFormat="1" ht="15" customHeight="1" x14ac:dyDescent="0.25">
      <c r="A48" s="204"/>
      <c r="B48" s="178"/>
      <c r="C48" s="178"/>
      <c r="D48" s="179"/>
      <c r="E48" s="179"/>
      <c r="F48" s="180" t="s">
        <v>1654</v>
      </c>
      <c r="G48" s="180"/>
      <c r="H48" s="181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2"/>
      <c r="U48" s="182"/>
      <c r="V48" s="9"/>
      <c r="W48" s="9"/>
      <c r="X48" s="9"/>
      <c r="Y48" s="9"/>
      <c r="Z48" s="9"/>
      <c r="AA48" s="9"/>
      <c r="AB48" s="183"/>
      <c r="AC48" s="183"/>
      <c r="AD48" s="183"/>
      <c r="AE48" s="183"/>
      <c r="AF48" s="183"/>
      <c r="AG48" s="183"/>
      <c r="AH48" s="184"/>
      <c r="AI48" s="183"/>
      <c r="AJ48" s="185"/>
      <c r="AK48" s="183"/>
      <c r="AL48" s="180"/>
      <c r="AM48" s="180"/>
      <c r="AN48" s="186"/>
      <c r="AO48" s="186"/>
    </row>
    <row r="49" spans="1:41" s="47" customFormat="1" ht="15" customHeight="1" x14ac:dyDescent="0.25">
      <c r="A49" s="204"/>
      <c r="B49" s="178"/>
      <c r="C49" s="178"/>
      <c r="D49" s="179"/>
      <c r="E49" s="179"/>
      <c r="F49" s="180" t="s">
        <v>1654</v>
      </c>
      <c r="G49" s="180"/>
      <c r="H49" s="181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2"/>
      <c r="U49" s="182"/>
      <c r="V49" s="9"/>
      <c r="W49" s="9"/>
      <c r="X49" s="9"/>
      <c r="Y49" s="9"/>
      <c r="Z49" s="9"/>
      <c r="AA49" s="9"/>
      <c r="AB49" s="183"/>
      <c r="AC49" s="183"/>
      <c r="AD49" s="183"/>
      <c r="AE49" s="183"/>
      <c r="AF49" s="183"/>
      <c r="AG49" s="183"/>
      <c r="AH49" s="184"/>
      <c r="AI49" s="183"/>
      <c r="AJ49" s="185"/>
      <c r="AK49" s="183"/>
      <c r="AL49" s="180"/>
      <c r="AM49" s="180"/>
      <c r="AN49" s="186"/>
      <c r="AO49" s="186"/>
    </row>
    <row r="50" spans="1:41" ht="15" customHeight="1" x14ac:dyDescent="0.25">
      <c r="A50" s="205" t="s">
        <v>1662</v>
      </c>
      <c r="B50" s="107" t="s">
        <v>116</v>
      </c>
      <c r="C50" s="107" t="s">
        <v>1518</v>
      </c>
      <c r="D50" s="84"/>
      <c r="E50" s="84"/>
      <c r="F50" s="5" t="s">
        <v>118</v>
      </c>
      <c r="G50" s="5"/>
      <c r="H50" s="11" t="s">
        <v>284</v>
      </c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147"/>
      <c r="U50" s="147"/>
      <c r="V50" s="4" t="s">
        <v>59</v>
      </c>
      <c r="W50" s="4"/>
      <c r="X50" s="4"/>
      <c r="Y50" s="4"/>
      <c r="Z50" s="4"/>
      <c r="AA50" s="4"/>
      <c r="AB50" s="8"/>
      <c r="AC50" s="8"/>
      <c r="AD50" s="8"/>
      <c r="AE50" s="8"/>
      <c r="AF50" s="8"/>
      <c r="AG50" s="8"/>
      <c r="AH50" s="111"/>
      <c r="AI50" s="8"/>
      <c r="AJ50" s="126"/>
      <c r="AK50" s="8"/>
      <c r="AL50" s="5" t="s">
        <v>37</v>
      </c>
      <c r="AM50" s="5" t="s">
        <v>1499</v>
      </c>
      <c r="AN50" s="97">
        <v>42186</v>
      </c>
      <c r="AO50" s="97">
        <v>42186</v>
      </c>
    </row>
    <row r="51" spans="1:41" ht="15" customHeight="1" x14ac:dyDescent="0.25">
      <c r="A51" s="205" t="s">
        <v>1662</v>
      </c>
      <c r="B51" s="107" t="s">
        <v>119</v>
      </c>
      <c r="C51" s="107" t="s">
        <v>1518</v>
      </c>
      <c r="D51" s="84"/>
      <c r="E51" s="84"/>
      <c r="F51" s="5" t="s">
        <v>118</v>
      </c>
      <c r="G51" s="5"/>
      <c r="H51" s="11" t="s">
        <v>284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147"/>
      <c r="U51" s="147"/>
      <c r="V51" s="4" t="s">
        <v>59</v>
      </c>
      <c r="W51" s="4"/>
      <c r="X51" s="4"/>
      <c r="Y51" s="4"/>
      <c r="Z51" s="4"/>
      <c r="AA51" s="4"/>
      <c r="AB51" s="8"/>
      <c r="AC51" s="8"/>
      <c r="AD51" s="8"/>
      <c r="AE51" s="8"/>
      <c r="AF51" s="8"/>
      <c r="AG51" s="8"/>
      <c r="AH51" s="111"/>
      <c r="AI51" s="8"/>
      <c r="AJ51" s="126"/>
      <c r="AK51" s="8"/>
      <c r="AL51" s="5" t="s">
        <v>37</v>
      </c>
      <c r="AM51" s="5" t="s">
        <v>1499</v>
      </c>
      <c r="AN51" s="97">
        <v>42186</v>
      </c>
      <c r="AO51" s="97">
        <v>42186</v>
      </c>
    </row>
    <row r="52" spans="1:41" ht="15" customHeight="1" x14ac:dyDescent="0.25">
      <c r="A52" s="205" t="s">
        <v>1662</v>
      </c>
      <c r="B52" s="107" t="s">
        <v>120</v>
      </c>
      <c r="C52" s="107" t="s">
        <v>121</v>
      </c>
      <c r="D52" s="84"/>
      <c r="E52" s="84"/>
      <c r="F52" s="5" t="s">
        <v>118</v>
      </c>
      <c r="G52" s="5"/>
      <c r="H52" s="11" t="s">
        <v>284</v>
      </c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147"/>
      <c r="U52" s="147"/>
      <c r="V52" s="4" t="s">
        <v>59</v>
      </c>
      <c r="W52" s="4"/>
      <c r="X52" s="4"/>
      <c r="Y52" s="4"/>
      <c r="Z52" s="4"/>
      <c r="AA52" s="4"/>
      <c r="AB52" s="8"/>
      <c r="AC52" s="8"/>
      <c r="AD52" s="8"/>
      <c r="AE52" s="8"/>
      <c r="AF52" s="8"/>
      <c r="AG52" s="8"/>
      <c r="AH52" s="111"/>
      <c r="AI52" s="8"/>
      <c r="AJ52" s="126"/>
      <c r="AK52" s="8"/>
      <c r="AL52" s="5" t="s">
        <v>37</v>
      </c>
      <c r="AM52" s="5" t="s">
        <v>1499</v>
      </c>
      <c r="AN52" s="97">
        <v>42186</v>
      </c>
      <c r="AO52" s="97">
        <v>42186</v>
      </c>
    </row>
    <row r="53" spans="1:41" ht="15" customHeight="1" x14ac:dyDescent="0.25">
      <c r="A53" s="205" t="s">
        <v>1662</v>
      </c>
      <c r="B53" s="107" t="s">
        <v>122</v>
      </c>
      <c r="C53" s="107" t="s">
        <v>121</v>
      </c>
      <c r="D53" s="84"/>
      <c r="E53" s="84"/>
      <c r="F53" s="5" t="s">
        <v>118</v>
      </c>
      <c r="G53" s="5"/>
      <c r="H53" s="11" t="s">
        <v>284</v>
      </c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147"/>
      <c r="U53" s="147"/>
      <c r="V53" s="4" t="s">
        <v>59</v>
      </c>
      <c r="W53" s="4"/>
      <c r="X53" s="4"/>
      <c r="Y53" s="4"/>
      <c r="Z53" s="4"/>
      <c r="AA53" s="4"/>
      <c r="AB53" s="8"/>
      <c r="AC53" s="8"/>
      <c r="AD53" s="8"/>
      <c r="AE53" s="8"/>
      <c r="AF53" s="8"/>
      <c r="AG53" s="8"/>
      <c r="AH53" s="111"/>
      <c r="AI53" s="8"/>
      <c r="AJ53" s="126"/>
      <c r="AK53" s="8"/>
      <c r="AL53" s="5" t="s">
        <v>37</v>
      </c>
      <c r="AM53" s="5" t="s">
        <v>1499</v>
      </c>
      <c r="AN53" s="97">
        <v>42186</v>
      </c>
      <c r="AO53" s="97">
        <v>42186</v>
      </c>
    </row>
    <row r="54" spans="1:41" ht="15" customHeight="1" x14ac:dyDescent="0.25">
      <c r="A54" s="205" t="s">
        <v>1662</v>
      </c>
      <c r="B54" s="107" t="s">
        <v>123</v>
      </c>
      <c r="C54" s="107" t="s">
        <v>124</v>
      </c>
      <c r="D54" s="84"/>
      <c r="E54" s="84"/>
      <c r="F54" s="5" t="s">
        <v>118</v>
      </c>
      <c r="G54" s="5"/>
      <c r="H54" s="11" t="s">
        <v>284</v>
      </c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147"/>
      <c r="U54" s="147"/>
      <c r="V54" s="4" t="s">
        <v>59</v>
      </c>
      <c r="W54" s="4"/>
      <c r="X54" s="4"/>
      <c r="Y54" s="4"/>
      <c r="Z54" s="4"/>
      <c r="AA54" s="4"/>
      <c r="AB54" s="8"/>
      <c r="AC54" s="8"/>
      <c r="AD54" s="8"/>
      <c r="AE54" s="8"/>
      <c r="AF54" s="8"/>
      <c r="AG54" s="8"/>
      <c r="AH54" s="111"/>
      <c r="AI54" s="8"/>
      <c r="AJ54" s="126"/>
      <c r="AK54" s="8"/>
      <c r="AL54" s="5" t="s">
        <v>37</v>
      </c>
      <c r="AM54" s="5" t="s">
        <v>1499</v>
      </c>
      <c r="AN54" s="97">
        <v>42186</v>
      </c>
      <c r="AO54" s="97">
        <v>42186</v>
      </c>
    </row>
    <row r="55" spans="1:41" ht="15" customHeight="1" x14ac:dyDescent="0.25">
      <c r="A55" s="205" t="s">
        <v>1662</v>
      </c>
      <c r="B55" s="108" t="s">
        <v>125</v>
      </c>
      <c r="C55" s="108" t="s">
        <v>124</v>
      </c>
      <c r="D55" s="55"/>
      <c r="E55" s="55"/>
      <c r="F55" s="5" t="s">
        <v>118</v>
      </c>
      <c r="G55" s="5"/>
      <c r="H55" s="11" t="s">
        <v>284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147"/>
      <c r="U55" s="147"/>
      <c r="V55" s="4" t="s">
        <v>59</v>
      </c>
      <c r="W55" s="4"/>
      <c r="X55" s="4"/>
      <c r="Y55" s="4"/>
      <c r="Z55" s="4"/>
      <c r="AA55" s="4"/>
      <c r="AB55" s="8"/>
      <c r="AC55" s="8"/>
      <c r="AD55" s="8"/>
      <c r="AE55" s="8"/>
      <c r="AF55" s="8"/>
      <c r="AG55" s="8"/>
      <c r="AH55" s="111"/>
      <c r="AI55" s="8"/>
      <c r="AJ55" s="126"/>
      <c r="AK55" s="8"/>
      <c r="AL55" s="5" t="s">
        <v>37</v>
      </c>
      <c r="AM55" s="5" t="s">
        <v>1499</v>
      </c>
      <c r="AN55" s="97">
        <v>42186</v>
      </c>
      <c r="AO55" s="97">
        <v>42186</v>
      </c>
    </row>
    <row r="56" spans="1:41" s="47" customFormat="1" ht="15" customHeight="1" x14ac:dyDescent="0.25">
      <c r="A56" s="204"/>
      <c r="B56" s="178"/>
      <c r="C56" s="196" t="s">
        <v>1655</v>
      </c>
      <c r="D56" s="179"/>
      <c r="E56" s="179"/>
      <c r="F56" s="180" t="s">
        <v>1626</v>
      </c>
      <c r="G56" s="180"/>
      <c r="H56" s="181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2"/>
      <c r="U56" s="182"/>
      <c r="V56" s="9"/>
      <c r="W56" s="9"/>
      <c r="X56" s="9"/>
      <c r="Y56" s="9"/>
      <c r="Z56" s="9"/>
      <c r="AA56" s="9"/>
      <c r="AB56" s="183"/>
      <c r="AC56" s="183"/>
      <c r="AD56" s="183"/>
      <c r="AE56" s="183"/>
      <c r="AF56" s="183"/>
      <c r="AG56" s="183"/>
      <c r="AH56" s="184"/>
      <c r="AI56" s="183"/>
      <c r="AJ56" s="185"/>
      <c r="AK56" s="183"/>
      <c r="AL56" s="180"/>
      <c r="AM56" s="180"/>
      <c r="AN56" s="186"/>
      <c r="AO56" s="186"/>
    </row>
    <row r="57" spans="1:41" s="47" customFormat="1" ht="15" customHeight="1" x14ac:dyDescent="0.25">
      <c r="A57" s="204"/>
      <c r="B57" s="178"/>
      <c r="C57" s="196" t="s">
        <v>1655</v>
      </c>
      <c r="D57" s="179"/>
      <c r="E57" s="179"/>
      <c r="F57" s="180" t="s">
        <v>1626</v>
      </c>
      <c r="G57" s="180"/>
      <c r="H57" s="181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2"/>
      <c r="U57" s="182"/>
      <c r="V57" s="9"/>
      <c r="W57" s="9"/>
      <c r="X57" s="9"/>
      <c r="Y57" s="9"/>
      <c r="Z57" s="9"/>
      <c r="AA57" s="9"/>
      <c r="AB57" s="183"/>
      <c r="AC57" s="183"/>
      <c r="AD57" s="183"/>
      <c r="AE57" s="183"/>
      <c r="AF57" s="183"/>
      <c r="AG57" s="183"/>
      <c r="AH57" s="184"/>
      <c r="AI57" s="183"/>
      <c r="AJ57" s="185"/>
      <c r="AK57" s="183"/>
      <c r="AL57" s="180"/>
      <c r="AM57" s="180"/>
      <c r="AN57" s="186"/>
      <c r="AO57" s="186"/>
    </row>
    <row r="58" spans="1:41" s="103" customFormat="1" ht="15" customHeight="1" x14ac:dyDescent="0.25">
      <c r="A58" s="205" t="s">
        <v>1662</v>
      </c>
      <c r="B58" s="108"/>
      <c r="C58" s="198" t="s">
        <v>1656</v>
      </c>
      <c r="D58" s="199" t="s">
        <v>1659</v>
      </c>
      <c r="E58" s="55" t="s">
        <v>215</v>
      </c>
      <c r="F58" s="5" t="s">
        <v>1626</v>
      </c>
      <c r="G58" s="5"/>
      <c r="H58" s="90" t="s">
        <v>1658</v>
      </c>
      <c r="I58" s="5"/>
      <c r="J58" s="5"/>
      <c r="K58" s="5"/>
      <c r="L58" s="5"/>
      <c r="M58" s="5"/>
      <c r="N58" s="5"/>
      <c r="O58" s="5"/>
      <c r="P58" s="5">
        <v>18</v>
      </c>
      <c r="Q58" s="5"/>
      <c r="R58" s="5">
        <v>14</v>
      </c>
      <c r="S58" s="5"/>
      <c r="T58" s="147"/>
      <c r="U58" s="147"/>
      <c r="V58" s="4"/>
      <c r="W58" s="4"/>
      <c r="X58" s="4"/>
      <c r="Y58" s="4"/>
      <c r="Z58" s="4"/>
      <c r="AA58" s="4"/>
      <c r="AB58" s="8"/>
      <c r="AC58" s="8"/>
      <c r="AD58" s="8"/>
      <c r="AE58" s="8"/>
      <c r="AF58" s="8"/>
      <c r="AG58" s="8"/>
      <c r="AH58" s="111"/>
      <c r="AI58" s="8">
        <v>1025</v>
      </c>
      <c r="AJ58" s="126"/>
      <c r="AK58" s="8">
        <v>1025</v>
      </c>
      <c r="AL58" s="5" t="s">
        <v>37</v>
      </c>
      <c r="AM58" s="5" t="s">
        <v>1499</v>
      </c>
      <c r="AN58" s="97">
        <v>43843</v>
      </c>
      <c r="AO58" s="97"/>
    </row>
    <row r="59" spans="1:41" s="103" customFormat="1" ht="15" customHeight="1" x14ac:dyDescent="0.25">
      <c r="A59" s="205" t="s">
        <v>1662</v>
      </c>
      <c r="B59" s="108"/>
      <c r="C59" s="200" t="s">
        <v>1656</v>
      </c>
      <c r="D59" s="201" t="s">
        <v>1660</v>
      </c>
      <c r="E59" s="55" t="s">
        <v>215</v>
      </c>
      <c r="F59" s="5" t="s">
        <v>1626</v>
      </c>
      <c r="G59" s="5"/>
      <c r="H59" s="90" t="s">
        <v>1658</v>
      </c>
      <c r="I59" s="5"/>
      <c r="J59" s="5"/>
      <c r="K59" s="5"/>
      <c r="L59" s="5"/>
      <c r="M59" s="5"/>
      <c r="N59" s="5"/>
      <c r="O59" s="5"/>
      <c r="P59" s="5">
        <v>18</v>
      </c>
      <c r="Q59" s="5"/>
      <c r="R59" s="5">
        <v>14</v>
      </c>
      <c r="S59" s="5"/>
      <c r="T59" s="147"/>
      <c r="U59" s="147"/>
      <c r="V59" s="4"/>
      <c r="W59" s="4"/>
      <c r="X59" s="4"/>
      <c r="Y59" s="4"/>
      <c r="Z59" s="4"/>
      <c r="AA59" s="4"/>
      <c r="AB59" s="8"/>
      <c r="AC59" s="8"/>
      <c r="AD59" s="8"/>
      <c r="AE59" s="8"/>
      <c r="AF59" s="8"/>
      <c r="AG59" s="8"/>
      <c r="AH59" s="111"/>
      <c r="AI59" s="8">
        <v>1025</v>
      </c>
      <c r="AJ59" s="126"/>
      <c r="AK59" s="8">
        <v>1025</v>
      </c>
      <c r="AL59" s="5" t="s">
        <v>37</v>
      </c>
      <c r="AM59" s="5" t="s">
        <v>1499</v>
      </c>
      <c r="AN59" s="97">
        <v>43857</v>
      </c>
      <c r="AO59" s="97"/>
    </row>
    <row r="60" spans="1:41" s="47" customFormat="1" ht="15" customHeight="1" x14ac:dyDescent="0.25">
      <c r="A60" s="204"/>
      <c r="B60" s="178"/>
      <c r="C60" s="196" t="s">
        <v>1657</v>
      </c>
      <c r="D60" s="179"/>
      <c r="E60" s="179"/>
      <c r="F60" s="180" t="s">
        <v>1626</v>
      </c>
      <c r="G60" s="180"/>
      <c r="H60" s="181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2"/>
      <c r="U60" s="182"/>
      <c r="V60" s="9"/>
      <c r="W60" s="9"/>
      <c r="X60" s="9"/>
      <c r="Y60" s="9"/>
      <c r="Z60" s="9"/>
      <c r="AA60" s="9"/>
      <c r="AB60" s="183"/>
      <c r="AC60" s="183"/>
      <c r="AD60" s="183"/>
      <c r="AE60" s="183"/>
      <c r="AF60" s="183"/>
      <c r="AG60" s="183"/>
      <c r="AH60" s="184"/>
      <c r="AI60" s="183"/>
      <c r="AJ60" s="185"/>
      <c r="AK60" s="183"/>
      <c r="AL60" s="180"/>
      <c r="AM60" s="180"/>
      <c r="AN60" s="186"/>
      <c r="AO60" s="186"/>
    </row>
    <row r="61" spans="1:41" s="47" customFormat="1" ht="15" customHeight="1" x14ac:dyDescent="0.25">
      <c r="A61" s="204"/>
      <c r="B61" s="178"/>
      <c r="C61" s="196" t="s">
        <v>1657</v>
      </c>
      <c r="D61" s="179"/>
      <c r="E61" s="179"/>
      <c r="F61" s="180" t="s">
        <v>1626</v>
      </c>
      <c r="G61" s="180"/>
      <c r="H61" s="181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2"/>
      <c r="U61" s="182"/>
      <c r="V61" s="9"/>
      <c r="W61" s="9"/>
      <c r="X61" s="9"/>
      <c r="Y61" s="9"/>
      <c r="Z61" s="9"/>
      <c r="AA61" s="9"/>
      <c r="AB61" s="183"/>
      <c r="AC61" s="183"/>
      <c r="AD61" s="183"/>
      <c r="AE61" s="183"/>
      <c r="AF61" s="183"/>
      <c r="AG61" s="183"/>
      <c r="AH61" s="184"/>
      <c r="AI61" s="183"/>
      <c r="AJ61" s="185"/>
      <c r="AK61" s="183"/>
      <c r="AL61" s="180"/>
      <c r="AM61" s="180"/>
      <c r="AN61" s="186"/>
      <c r="AO61" s="186"/>
    </row>
    <row r="62" spans="1:41" s="47" customFormat="1" ht="15" customHeight="1" x14ac:dyDescent="0.25">
      <c r="A62" s="204"/>
      <c r="B62" s="178"/>
      <c r="C62" s="197" t="s">
        <v>1657</v>
      </c>
      <c r="D62" s="179"/>
      <c r="E62" s="179"/>
      <c r="F62" s="180" t="s">
        <v>1626</v>
      </c>
      <c r="G62" s="180"/>
      <c r="H62" s="181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2"/>
      <c r="U62" s="182"/>
      <c r="V62" s="9"/>
      <c r="W62" s="9"/>
      <c r="X62" s="9"/>
      <c r="Y62" s="9"/>
      <c r="Z62" s="9"/>
      <c r="AA62" s="9"/>
      <c r="AB62" s="183"/>
      <c r="AC62" s="183"/>
      <c r="AD62" s="183"/>
      <c r="AE62" s="183"/>
      <c r="AF62" s="183"/>
      <c r="AG62" s="183"/>
      <c r="AH62" s="184"/>
      <c r="AI62" s="183"/>
      <c r="AJ62" s="185"/>
      <c r="AK62" s="183"/>
      <c r="AL62" s="180"/>
      <c r="AM62" s="180"/>
      <c r="AN62" s="186"/>
      <c r="AO62" s="186"/>
    </row>
    <row r="63" spans="1:41" s="47" customFormat="1" ht="15" x14ac:dyDescent="0.25">
      <c r="A63" s="204"/>
      <c r="B63" s="178"/>
      <c r="C63" s="197" t="s">
        <v>1657</v>
      </c>
      <c r="D63" s="179"/>
      <c r="E63" s="179"/>
      <c r="F63" s="180" t="s">
        <v>1626</v>
      </c>
      <c r="G63" s="180"/>
      <c r="H63" s="181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2"/>
      <c r="U63" s="182"/>
      <c r="V63" s="9"/>
      <c r="W63" s="9"/>
      <c r="X63" s="9"/>
      <c r="Y63" s="9"/>
      <c r="Z63" s="9"/>
      <c r="AA63" s="9"/>
      <c r="AB63" s="183"/>
      <c r="AC63" s="183"/>
      <c r="AD63" s="183"/>
      <c r="AE63" s="183"/>
      <c r="AF63" s="183"/>
      <c r="AG63" s="183"/>
      <c r="AH63" s="184"/>
      <c r="AI63" s="183"/>
      <c r="AJ63" s="185"/>
      <c r="AK63" s="183"/>
      <c r="AL63" s="180"/>
      <c r="AM63" s="180"/>
      <c r="AN63" s="186"/>
      <c r="AO63" s="186"/>
    </row>
    <row r="64" spans="1:41" ht="24.95" customHeight="1" x14ac:dyDescent="0.25">
      <c r="A64" s="205" t="s">
        <v>1662</v>
      </c>
      <c r="B64" s="98" t="s">
        <v>126</v>
      </c>
      <c r="C64" s="98" t="s">
        <v>127</v>
      </c>
      <c r="D64" s="98" t="s">
        <v>128</v>
      </c>
      <c r="E64" s="98" t="s">
        <v>129</v>
      </c>
      <c r="F64" s="93" t="s">
        <v>130</v>
      </c>
      <c r="G64" s="98" t="s">
        <v>27</v>
      </c>
      <c r="H64" s="99" t="s">
        <v>131</v>
      </c>
      <c r="I64" s="98" t="s">
        <v>29</v>
      </c>
      <c r="J64" s="100" t="s">
        <v>30</v>
      </c>
      <c r="K64" s="98" t="s">
        <v>31</v>
      </c>
      <c r="L64" s="98" t="s">
        <v>32</v>
      </c>
      <c r="M64" s="98" t="s">
        <v>33</v>
      </c>
      <c r="N64" s="98" t="s">
        <v>34</v>
      </c>
      <c r="O64" s="101" t="s">
        <v>35</v>
      </c>
      <c r="P64" s="101"/>
      <c r="Q64" s="102" t="s">
        <v>57</v>
      </c>
      <c r="R64" s="102"/>
      <c r="S64" s="98" t="s">
        <v>132</v>
      </c>
      <c r="T64" s="148"/>
      <c r="U64" s="148"/>
      <c r="V64" s="98" t="s">
        <v>11</v>
      </c>
      <c r="W64" s="98" t="s">
        <v>40</v>
      </c>
      <c r="X64" s="98"/>
      <c r="Y64" s="98"/>
      <c r="Z64" s="98"/>
      <c r="AA64" s="98"/>
      <c r="AB64" s="89"/>
      <c r="AC64" s="89">
        <v>2650</v>
      </c>
      <c r="AD64" s="89"/>
      <c r="AE64" s="89">
        <v>14000</v>
      </c>
      <c r="AF64" s="89">
        <v>650</v>
      </c>
      <c r="AG64" s="89">
        <f t="shared" ref="AG64:AG172" si="2">SUM(AB64:AF64)</f>
        <v>17300</v>
      </c>
      <c r="AH64" s="112"/>
      <c r="AI64" s="89"/>
      <c r="AJ64" s="127"/>
      <c r="AK64" s="89"/>
      <c r="AL64" s="93" t="s">
        <v>38</v>
      </c>
      <c r="AM64" s="93"/>
      <c r="AN64" s="93"/>
      <c r="AO64" s="93"/>
    </row>
    <row r="65" spans="1:41" ht="24.95" customHeight="1" x14ac:dyDescent="0.25">
      <c r="A65" s="205" t="s">
        <v>1662</v>
      </c>
      <c r="B65" s="21" t="s">
        <v>133</v>
      </c>
      <c r="C65" s="21" t="s">
        <v>127</v>
      </c>
      <c r="D65" s="21" t="s">
        <v>134</v>
      </c>
      <c r="E65" s="21" t="s">
        <v>129</v>
      </c>
      <c r="F65" s="26" t="s">
        <v>130</v>
      </c>
      <c r="G65" s="21" t="s">
        <v>27</v>
      </c>
      <c r="H65" s="27" t="s">
        <v>131</v>
      </c>
      <c r="I65" s="21" t="s">
        <v>29</v>
      </c>
      <c r="J65" s="46" t="s">
        <v>30</v>
      </c>
      <c r="K65" s="21" t="s">
        <v>31</v>
      </c>
      <c r="L65" s="21" t="s">
        <v>51</v>
      </c>
      <c r="M65" s="21" t="s">
        <v>33</v>
      </c>
      <c r="N65" s="21" t="s">
        <v>34</v>
      </c>
      <c r="O65" s="23" t="s">
        <v>35</v>
      </c>
      <c r="P65" s="23"/>
      <c r="Q65" s="24" t="s">
        <v>57</v>
      </c>
      <c r="R65" s="24"/>
      <c r="S65" s="21" t="s">
        <v>132</v>
      </c>
      <c r="T65" s="149"/>
      <c r="U65" s="149"/>
      <c r="V65" s="21" t="s">
        <v>11</v>
      </c>
      <c r="W65" s="21" t="s">
        <v>40</v>
      </c>
      <c r="X65" s="21"/>
      <c r="Y65" s="21"/>
      <c r="Z65" s="21"/>
      <c r="AA65" s="21"/>
      <c r="AB65" s="25"/>
      <c r="AC65" s="25">
        <v>2650</v>
      </c>
      <c r="AD65" s="25"/>
      <c r="AE65" s="25">
        <v>14000</v>
      </c>
      <c r="AF65" s="25">
        <v>5250</v>
      </c>
      <c r="AG65" s="25">
        <f t="shared" si="2"/>
        <v>21900</v>
      </c>
      <c r="AH65" s="113"/>
      <c r="AI65" s="25"/>
      <c r="AJ65" s="128"/>
      <c r="AK65" s="25"/>
      <c r="AL65" s="26" t="s">
        <v>37</v>
      </c>
      <c r="AM65" s="26" t="s">
        <v>1484</v>
      </c>
      <c r="AN65" s="26"/>
      <c r="AO65" s="26"/>
    </row>
    <row r="66" spans="1:41" ht="24.95" customHeight="1" x14ac:dyDescent="0.25">
      <c r="A66" s="205" t="s">
        <v>1662</v>
      </c>
      <c r="B66" s="21" t="s">
        <v>135</v>
      </c>
      <c r="C66" s="21" t="s">
        <v>136</v>
      </c>
      <c r="D66" s="21" t="s">
        <v>134</v>
      </c>
      <c r="E66" s="21" t="s">
        <v>137</v>
      </c>
      <c r="F66" s="26" t="s">
        <v>130</v>
      </c>
      <c r="G66" s="21" t="s">
        <v>27</v>
      </c>
      <c r="H66" s="27" t="s">
        <v>131</v>
      </c>
      <c r="I66" s="21" t="s">
        <v>29</v>
      </c>
      <c r="J66" s="46" t="s">
        <v>30</v>
      </c>
      <c r="K66" s="21" t="s">
        <v>31</v>
      </c>
      <c r="L66" s="21" t="s">
        <v>32</v>
      </c>
      <c r="M66" s="21" t="s">
        <v>33</v>
      </c>
      <c r="N66" s="21" t="s">
        <v>34</v>
      </c>
      <c r="O66" s="23" t="s">
        <v>35</v>
      </c>
      <c r="P66" s="23"/>
      <c r="Q66" s="24" t="s">
        <v>36</v>
      </c>
      <c r="R66" s="24"/>
      <c r="S66" s="21" t="s">
        <v>138</v>
      </c>
      <c r="T66" s="149"/>
      <c r="U66" s="149"/>
      <c r="V66" s="21" t="s">
        <v>11</v>
      </c>
      <c r="W66" s="21" t="s">
        <v>40</v>
      </c>
      <c r="X66" s="21"/>
      <c r="Y66" s="21"/>
      <c r="Z66" s="21"/>
      <c r="AA66" s="21"/>
      <c r="AB66" s="25"/>
      <c r="AC66" s="25">
        <v>2650</v>
      </c>
      <c r="AD66" s="25"/>
      <c r="AE66" s="25">
        <v>12750</v>
      </c>
      <c r="AF66" s="25">
        <v>5250</v>
      </c>
      <c r="AG66" s="25">
        <f t="shared" si="2"/>
        <v>20650</v>
      </c>
      <c r="AH66" s="113"/>
      <c r="AI66" s="25"/>
      <c r="AJ66" s="128"/>
      <c r="AK66" s="25"/>
      <c r="AL66" s="26" t="s">
        <v>37</v>
      </c>
      <c r="AM66" s="26" t="s">
        <v>1484</v>
      </c>
      <c r="AN66" s="26"/>
      <c r="AO66" s="26"/>
    </row>
    <row r="67" spans="1:41" ht="24.95" customHeight="1" x14ac:dyDescent="0.25">
      <c r="A67" s="205" t="s">
        <v>1662</v>
      </c>
      <c r="B67" s="21" t="s">
        <v>139</v>
      </c>
      <c r="C67" s="21" t="s">
        <v>136</v>
      </c>
      <c r="D67" s="21" t="s">
        <v>140</v>
      </c>
      <c r="E67" s="21" t="s">
        <v>137</v>
      </c>
      <c r="F67" s="26" t="s">
        <v>130</v>
      </c>
      <c r="G67" s="21" t="s">
        <v>27</v>
      </c>
      <c r="H67" s="27" t="s">
        <v>131</v>
      </c>
      <c r="I67" s="21" t="s">
        <v>29</v>
      </c>
      <c r="J67" s="46" t="s">
        <v>30</v>
      </c>
      <c r="K67" s="21" t="s">
        <v>31</v>
      </c>
      <c r="L67" s="21" t="s">
        <v>51</v>
      </c>
      <c r="M67" s="21" t="s">
        <v>33</v>
      </c>
      <c r="N67" s="21" t="s">
        <v>34</v>
      </c>
      <c r="O67" s="23" t="s">
        <v>35</v>
      </c>
      <c r="P67" s="23"/>
      <c r="Q67" s="24" t="s">
        <v>36</v>
      </c>
      <c r="R67" s="24"/>
      <c r="S67" s="21" t="s">
        <v>141</v>
      </c>
      <c r="T67" s="149"/>
      <c r="U67" s="149"/>
      <c r="V67" s="21" t="s">
        <v>11</v>
      </c>
      <c r="W67" s="21" t="s">
        <v>40</v>
      </c>
      <c r="X67" s="21"/>
      <c r="Y67" s="21"/>
      <c r="Z67" s="21"/>
      <c r="AA67" s="21"/>
      <c r="AB67" s="25"/>
      <c r="AC67" s="25">
        <v>2650</v>
      </c>
      <c r="AD67" s="25"/>
      <c r="AE67" s="25">
        <v>12750</v>
      </c>
      <c r="AF67" s="25">
        <v>650</v>
      </c>
      <c r="AG67" s="25">
        <f t="shared" si="2"/>
        <v>16050</v>
      </c>
      <c r="AH67" s="113"/>
      <c r="AI67" s="25"/>
      <c r="AJ67" s="128"/>
      <c r="AK67" s="25"/>
      <c r="AL67" s="26" t="s">
        <v>37</v>
      </c>
      <c r="AM67" s="26" t="s">
        <v>1484</v>
      </c>
      <c r="AN67" s="26"/>
      <c r="AO67" s="26"/>
    </row>
    <row r="68" spans="1:41" ht="24.95" customHeight="1" x14ac:dyDescent="0.25">
      <c r="A68" s="205" t="s">
        <v>1662</v>
      </c>
      <c r="B68" s="21" t="s">
        <v>142</v>
      </c>
      <c r="C68" s="21" t="s">
        <v>143</v>
      </c>
      <c r="D68" s="21" t="s">
        <v>134</v>
      </c>
      <c r="E68" s="21" t="s">
        <v>144</v>
      </c>
      <c r="F68" s="26" t="s">
        <v>130</v>
      </c>
      <c r="G68" s="21" t="s">
        <v>27</v>
      </c>
      <c r="H68" s="27" t="s">
        <v>131</v>
      </c>
      <c r="I68" s="21" t="s">
        <v>29</v>
      </c>
      <c r="J68" s="46" t="s">
        <v>30</v>
      </c>
      <c r="K68" s="21" t="s">
        <v>31</v>
      </c>
      <c r="L68" s="21" t="s">
        <v>51</v>
      </c>
      <c r="M68" s="21" t="s">
        <v>33</v>
      </c>
      <c r="N68" s="21" t="s">
        <v>34</v>
      </c>
      <c r="O68" s="23" t="s">
        <v>35</v>
      </c>
      <c r="P68" s="23"/>
      <c r="Q68" s="24" t="s">
        <v>36</v>
      </c>
      <c r="R68" s="24"/>
      <c r="S68" s="21" t="s">
        <v>145</v>
      </c>
      <c r="T68" s="149"/>
      <c r="U68" s="149"/>
      <c r="V68" s="21" t="s">
        <v>11</v>
      </c>
      <c r="W68" s="21" t="s">
        <v>40</v>
      </c>
      <c r="X68" s="21"/>
      <c r="Y68" s="21"/>
      <c r="Z68" s="21"/>
      <c r="AA68" s="21"/>
      <c r="AB68" s="25"/>
      <c r="AC68" s="25">
        <v>2650</v>
      </c>
      <c r="AD68" s="25"/>
      <c r="AE68" s="25">
        <v>12750</v>
      </c>
      <c r="AF68" s="25">
        <v>650</v>
      </c>
      <c r="AG68" s="25">
        <f t="shared" si="2"/>
        <v>16050</v>
      </c>
      <c r="AH68" s="113"/>
      <c r="AI68" s="25"/>
      <c r="AJ68" s="128"/>
      <c r="AK68" s="25"/>
      <c r="AL68" s="26" t="s">
        <v>38</v>
      </c>
      <c r="AM68" s="26"/>
      <c r="AN68" s="26"/>
      <c r="AO68" s="26"/>
    </row>
    <row r="69" spans="1:41" ht="24.95" customHeight="1" x14ac:dyDescent="0.25">
      <c r="A69" s="205" t="s">
        <v>1662</v>
      </c>
      <c r="B69" s="21" t="s">
        <v>146</v>
      </c>
      <c r="C69" s="21" t="s">
        <v>143</v>
      </c>
      <c r="D69" s="21" t="s">
        <v>140</v>
      </c>
      <c r="E69" s="21" t="s">
        <v>144</v>
      </c>
      <c r="F69" s="26" t="s">
        <v>130</v>
      </c>
      <c r="G69" s="21" t="s">
        <v>27</v>
      </c>
      <c r="H69" s="27" t="s">
        <v>131</v>
      </c>
      <c r="I69" s="21" t="s">
        <v>29</v>
      </c>
      <c r="J69" s="46" t="s">
        <v>30</v>
      </c>
      <c r="K69" s="21" t="s">
        <v>31</v>
      </c>
      <c r="L69" s="21" t="s">
        <v>32</v>
      </c>
      <c r="M69" s="21" t="s">
        <v>33</v>
      </c>
      <c r="N69" s="21" t="s">
        <v>34</v>
      </c>
      <c r="O69" s="23" t="s">
        <v>35</v>
      </c>
      <c r="P69" s="23"/>
      <c r="Q69" s="24" t="s">
        <v>36</v>
      </c>
      <c r="R69" s="24"/>
      <c r="S69" s="21" t="s">
        <v>145</v>
      </c>
      <c r="T69" s="149"/>
      <c r="U69" s="149"/>
      <c r="V69" s="21" t="s">
        <v>11</v>
      </c>
      <c r="W69" s="21" t="s">
        <v>40</v>
      </c>
      <c r="X69" s="21"/>
      <c r="Y69" s="21"/>
      <c r="Z69" s="21"/>
      <c r="AA69" s="21"/>
      <c r="AB69" s="25"/>
      <c r="AC69" s="25">
        <v>2650</v>
      </c>
      <c r="AD69" s="25"/>
      <c r="AE69" s="25">
        <v>12750</v>
      </c>
      <c r="AF69" s="25">
        <v>650</v>
      </c>
      <c r="AG69" s="25">
        <f t="shared" si="2"/>
        <v>16050</v>
      </c>
      <c r="AH69" s="113"/>
      <c r="AI69" s="25"/>
      <c r="AJ69" s="128"/>
      <c r="AK69" s="25"/>
      <c r="AL69" s="26" t="s">
        <v>37</v>
      </c>
      <c r="AM69" s="26" t="s">
        <v>1484</v>
      </c>
      <c r="AN69" s="26"/>
      <c r="AO69" s="26"/>
    </row>
    <row r="70" spans="1:41" ht="24.95" customHeight="1" x14ac:dyDescent="0.25">
      <c r="A70" s="205" t="s">
        <v>1662</v>
      </c>
      <c r="B70" s="21" t="s">
        <v>147</v>
      </c>
      <c r="C70" s="21" t="s">
        <v>148</v>
      </c>
      <c r="D70" s="21" t="s">
        <v>134</v>
      </c>
      <c r="E70" s="21" t="s">
        <v>149</v>
      </c>
      <c r="F70" s="26" t="s">
        <v>130</v>
      </c>
      <c r="G70" s="21" t="s">
        <v>27</v>
      </c>
      <c r="H70" s="27" t="s">
        <v>131</v>
      </c>
      <c r="I70" s="21" t="s">
        <v>29</v>
      </c>
      <c r="J70" s="46" t="s">
        <v>30</v>
      </c>
      <c r="K70" s="21" t="s">
        <v>31</v>
      </c>
      <c r="L70" s="21" t="s">
        <v>51</v>
      </c>
      <c r="M70" s="21" t="s">
        <v>33</v>
      </c>
      <c r="N70" s="21" t="s">
        <v>34</v>
      </c>
      <c r="O70" s="23" t="s">
        <v>35</v>
      </c>
      <c r="P70" s="23"/>
      <c r="Q70" s="24" t="s">
        <v>36</v>
      </c>
      <c r="R70" s="24"/>
      <c r="S70" s="21" t="s">
        <v>150</v>
      </c>
      <c r="T70" s="149"/>
      <c r="U70" s="149"/>
      <c r="V70" s="21" t="s">
        <v>11</v>
      </c>
      <c r="W70" s="21" t="s">
        <v>40</v>
      </c>
      <c r="X70" s="21"/>
      <c r="Y70" s="21"/>
      <c r="Z70" s="21"/>
      <c r="AA70" s="21"/>
      <c r="AB70" s="25"/>
      <c r="AC70" s="25">
        <v>2650</v>
      </c>
      <c r="AD70" s="25"/>
      <c r="AE70" s="25">
        <v>12750</v>
      </c>
      <c r="AF70" s="25">
        <v>5250</v>
      </c>
      <c r="AG70" s="25">
        <f t="shared" si="2"/>
        <v>20650</v>
      </c>
      <c r="AH70" s="113"/>
      <c r="AI70" s="25"/>
      <c r="AJ70" s="128"/>
      <c r="AK70" s="25"/>
      <c r="AL70" s="26" t="s">
        <v>37</v>
      </c>
      <c r="AM70" s="26" t="s">
        <v>1484</v>
      </c>
      <c r="AN70" s="26"/>
      <c r="AO70" s="26"/>
    </row>
    <row r="71" spans="1:41" ht="24.95" customHeight="1" x14ac:dyDescent="0.25">
      <c r="A71" s="205" t="s">
        <v>1662</v>
      </c>
      <c r="B71" s="98" t="s">
        <v>151</v>
      </c>
      <c r="C71" s="98" t="s">
        <v>148</v>
      </c>
      <c r="D71" s="98" t="s">
        <v>140</v>
      </c>
      <c r="E71" s="98" t="s">
        <v>149</v>
      </c>
      <c r="F71" s="93" t="s">
        <v>130</v>
      </c>
      <c r="G71" s="98" t="s">
        <v>27</v>
      </c>
      <c r="H71" s="99" t="s">
        <v>131</v>
      </c>
      <c r="I71" s="98" t="s">
        <v>29</v>
      </c>
      <c r="J71" s="100" t="s">
        <v>30</v>
      </c>
      <c r="K71" s="98" t="s">
        <v>31</v>
      </c>
      <c r="L71" s="98" t="s">
        <v>32</v>
      </c>
      <c r="M71" s="98" t="s">
        <v>33</v>
      </c>
      <c r="N71" s="98" t="s">
        <v>34</v>
      </c>
      <c r="O71" s="101" t="s">
        <v>35</v>
      </c>
      <c r="P71" s="101"/>
      <c r="Q71" s="102" t="s">
        <v>36</v>
      </c>
      <c r="R71" s="102"/>
      <c r="S71" s="98" t="s">
        <v>150</v>
      </c>
      <c r="T71" s="148"/>
      <c r="U71" s="148"/>
      <c r="V71" s="98" t="s">
        <v>11</v>
      </c>
      <c r="W71" s="98" t="s">
        <v>40</v>
      </c>
      <c r="X71" s="98"/>
      <c r="Y71" s="98"/>
      <c r="Z71" s="98"/>
      <c r="AA71" s="98"/>
      <c r="AB71" s="89"/>
      <c r="AC71" s="89">
        <v>2650</v>
      </c>
      <c r="AD71" s="89"/>
      <c r="AE71" s="89">
        <v>12750</v>
      </c>
      <c r="AF71" s="89">
        <v>650</v>
      </c>
      <c r="AG71" s="89">
        <f t="shared" si="2"/>
        <v>16050</v>
      </c>
      <c r="AH71" s="112"/>
      <c r="AI71" s="89"/>
      <c r="AJ71" s="127"/>
      <c r="AK71" s="89"/>
      <c r="AL71" s="93" t="s">
        <v>38</v>
      </c>
      <c r="AM71" s="93"/>
      <c r="AN71" s="93"/>
      <c r="AO71" s="93"/>
    </row>
    <row r="72" spans="1:41" ht="24.95" customHeight="1" x14ac:dyDescent="0.25">
      <c r="A72" s="205" t="s">
        <v>1662</v>
      </c>
      <c r="B72" s="21" t="s">
        <v>152</v>
      </c>
      <c r="C72" s="21" t="s">
        <v>153</v>
      </c>
      <c r="D72" s="21" t="s">
        <v>134</v>
      </c>
      <c r="E72" s="21" t="s">
        <v>154</v>
      </c>
      <c r="F72" s="26" t="s">
        <v>130</v>
      </c>
      <c r="G72" s="21" t="s">
        <v>27</v>
      </c>
      <c r="H72" s="27" t="s">
        <v>131</v>
      </c>
      <c r="I72" s="21" t="s">
        <v>29</v>
      </c>
      <c r="J72" s="46" t="s">
        <v>30</v>
      </c>
      <c r="K72" s="21" t="s">
        <v>31</v>
      </c>
      <c r="L72" s="21" t="s">
        <v>51</v>
      </c>
      <c r="M72" s="21" t="s">
        <v>33</v>
      </c>
      <c r="N72" s="21" t="s">
        <v>34</v>
      </c>
      <c r="O72" s="23" t="s">
        <v>35</v>
      </c>
      <c r="P72" s="23"/>
      <c r="Q72" s="24" t="s">
        <v>36</v>
      </c>
      <c r="R72" s="24"/>
      <c r="S72" s="21" t="s">
        <v>155</v>
      </c>
      <c r="T72" s="149"/>
      <c r="U72" s="149"/>
      <c r="V72" s="21" t="s">
        <v>11</v>
      </c>
      <c r="W72" s="21" t="s">
        <v>40</v>
      </c>
      <c r="X72" s="21"/>
      <c r="Y72" s="21"/>
      <c r="Z72" s="21"/>
      <c r="AA72" s="21"/>
      <c r="AB72" s="25">
        <v>12500</v>
      </c>
      <c r="AC72" s="25">
        <v>2650</v>
      </c>
      <c r="AD72" s="25"/>
      <c r="AE72" s="25">
        <v>12750</v>
      </c>
      <c r="AF72" s="25">
        <v>650</v>
      </c>
      <c r="AG72" s="25">
        <f t="shared" si="2"/>
        <v>28550</v>
      </c>
      <c r="AH72" s="113"/>
      <c r="AI72" s="25"/>
      <c r="AJ72" s="128"/>
      <c r="AK72" s="25"/>
      <c r="AL72" s="26" t="s">
        <v>37</v>
      </c>
      <c r="AM72" s="26" t="s">
        <v>1484</v>
      </c>
      <c r="AN72" s="26"/>
      <c r="AO72" s="26"/>
    </row>
    <row r="73" spans="1:41" ht="24.95" customHeight="1" x14ac:dyDescent="0.25">
      <c r="A73" s="205" t="s">
        <v>1662</v>
      </c>
      <c r="B73" s="21" t="s">
        <v>156</v>
      </c>
      <c r="C73" s="21" t="s">
        <v>153</v>
      </c>
      <c r="D73" s="21" t="s">
        <v>140</v>
      </c>
      <c r="E73" s="21" t="s">
        <v>154</v>
      </c>
      <c r="F73" s="26" t="s">
        <v>130</v>
      </c>
      <c r="G73" s="21" t="s">
        <v>27</v>
      </c>
      <c r="H73" s="27" t="s">
        <v>131</v>
      </c>
      <c r="I73" s="21" t="s">
        <v>29</v>
      </c>
      <c r="J73" s="46" t="s">
        <v>30</v>
      </c>
      <c r="K73" s="21" t="s">
        <v>31</v>
      </c>
      <c r="L73" s="21" t="s">
        <v>51</v>
      </c>
      <c r="M73" s="21" t="s">
        <v>33</v>
      </c>
      <c r="N73" s="21" t="s">
        <v>34</v>
      </c>
      <c r="O73" s="23" t="s">
        <v>35</v>
      </c>
      <c r="P73" s="23"/>
      <c r="Q73" s="24" t="s">
        <v>36</v>
      </c>
      <c r="R73" s="24"/>
      <c r="S73" s="21" t="s">
        <v>157</v>
      </c>
      <c r="T73" s="149"/>
      <c r="U73" s="149"/>
      <c r="V73" s="21" t="s">
        <v>11</v>
      </c>
      <c r="W73" s="21" t="s">
        <v>40</v>
      </c>
      <c r="X73" s="21"/>
      <c r="Y73" s="21"/>
      <c r="Z73" s="21"/>
      <c r="AA73" s="21"/>
      <c r="AB73" s="25">
        <v>12500</v>
      </c>
      <c r="AC73" s="25">
        <v>2650</v>
      </c>
      <c r="AD73" s="25"/>
      <c r="AE73" s="25">
        <v>12750</v>
      </c>
      <c r="AF73" s="25">
        <v>650</v>
      </c>
      <c r="AG73" s="25">
        <f t="shared" si="2"/>
        <v>28550</v>
      </c>
      <c r="AH73" s="113"/>
      <c r="AI73" s="25"/>
      <c r="AJ73" s="128"/>
      <c r="AK73" s="25"/>
      <c r="AL73" s="26" t="s">
        <v>37</v>
      </c>
      <c r="AM73" s="26" t="s">
        <v>1484</v>
      </c>
      <c r="AN73" s="26"/>
      <c r="AO73" s="26"/>
    </row>
    <row r="74" spans="1:41" ht="24.95" customHeight="1" x14ac:dyDescent="0.25">
      <c r="A74" s="205" t="s">
        <v>1662</v>
      </c>
      <c r="B74" s="21" t="s">
        <v>158</v>
      </c>
      <c r="C74" s="21" t="s">
        <v>159</v>
      </c>
      <c r="D74" s="21" t="s">
        <v>134</v>
      </c>
      <c r="E74" s="21" t="s">
        <v>160</v>
      </c>
      <c r="F74" s="26" t="s">
        <v>130</v>
      </c>
      <c r="G74" s="21" t="s">
        <v>105</v>
      </c>
      <c r="H74" s="27" t="s">
        <v>131</v>
      </c>
      <c r="I74" s="21" t="s">
        <v>29</v>
      </c>
      <c r="J74" s="46" t="s">
        <v>30</v>
      </c>
      <c r="K74" s="21" t="s">
        <v>31</v>
      </c>
      <c r="L74" s="21" t="s">
        <v>51</v>
      </c>
      <c r="M74" s="21" t="s">
        <v>33</v>
      </c>
      <c r="N74" s="21" t="s">
        <v>106</v>
      </c>
      <c r="O74" s="23" t="s">
        <v>107</v>
      </c>
      <c r="P74" s="23"/>
      <c r="Q74" s="24" t="s">
        <v>36</v>
      </c>
      <c r="R74" s="24"/>
      <c r="S74" s="21" t="s">
        <v>161</v>
      </c>
      <c r="T74" s="149"/>
      <c r="U74" s="149"/>
      <c r="V74" s="21" t="s">
        <v>11</v>
      </c>
      <c r="W74" s="21" t="s">
        <v>40</v>
      </c>
      <c r="X74" s="21"/>
      <c r="Y74" s="21"/>
      <c r="Z74" s="21" t="s">
        <v>40</v>
      </c>
      <c r="AA74" s="21" t="s">
        <v>162</v>
      </c>
      <c r="AB74" s="25"/>
      <c r="AC74" s="25">
        <v>2650</v>
      </c>
      <c r="AD74" s="25"/>
      <c r="AE74" s="25">
        <v>2250</v>
      </c>
      <c r="AF74" s="25"/>
      <c r="AG74" s="25">
        <f t="shared" si="2"/>
        <v>4900</v>
      </c>
      <c r="AH74" s="113"/>
      <c r="AI74" s="25"/>
      <c r="AJ74" s="128"/>
      <c r="AK74" s="25"/>
      <c r="AL74" s="26" t="s">
        <v>37</v>
      </c>
      <c r="AM74" s="26" t="s">
        <v>1484</v>
      </c>
      <c r="AN74" s="26"/>
      <c r="AO74" s="26"/>
    </row>
    <row r="75" spans="1:41" ht="24.95" customHeight="1" x14ac:dyDescent="0.25">
      <c r="A75" s="205" t="s">
        <v>1662</v>
      </c>
      <c r="B75" s="21" t="s">
        <v>163</v>
      </c>
      <c r="C75" s="21" t="s">
        <v>159</v>
      </c>
      <c r="D75" s="21" t="s">
        <v>140</v>
      </c>
      <c r="E75" s="21" t="s">
        <v>160</v>
      </c>
      <c r="F75" s="26" t="s">
        <v>130</v>
      </c>
      <c r="G75" s="21" t="s">
        <v>105</v>
      </c>
      <c r="H75" s="27" t="s">
        <v>131</v>
      </c>
      <c r="I75" s="21" t="s">
        <v>29</v>
      </c>
      <c r="J75" s="46" t="s">
        <v>30</v>
      </c>
      <c r="K75" s="21" t="s">
        <v>31</v>
      </c>
      <c r="L75" s="21" t="s">
        <v>32</v>
      </c>
      <c r="M75" s="21" t="s">
        <v>33</v>
      </c>
      <c r="N75" s="21" t="s">
        <v>106</v>
      </c>
      <c r="O75" s="23" t="s">
        <v>107</v>
      </c>
      <c r="P75" s="23"/>
      <c r="Q75" s="24" t="s">
        <v>36</v>
      </c>
      <c r="R75" s="24"/>
      <c r="S75" s="21" t="s">
        <v>161</v>
      </c>
      <c r="T75" s="149"/>
      <c r="U75" s="149"/>
      <c r="V75" s="21" t="s">
        <v>11</v>
      </c>
      <c r="W75" s="21" t="s">
        <v>40</v>
      </c>
      <c r="X75" s="21"/>
      <c r="Y75" s="21"/>
      <c r="Z75" s="21" t="s">
        <v>40</v>
      </c>
      <c r="AA75" s="21" t="s">
        <v>162</v>
      </c>
      <c r="AB75" s="25"/>
      <c r="AC75" s="25">
        <v>2650</v>
      </c>
      <c r="AD75" s="25"/>
      <c r="AE75" s="25">
        <v>2250</v>
      </c>
      <c r="AF75" s="25"/>
      <c r="AG75" s="25">
        <f t="shared" si="2"/>
        <v>4900</v>
      </c>
      <c r="AH75" s="113"/>
      <c r="AI75" s="25"/>
      <c r="AJ75" s="128"/>
      <c r="AK75" s="25"/>
      <c r="AL75" s="26" t="s">
        <v>37</v>
      </c>
      <c r="AM75" s="26" t="s">
        <v>1484</v>
      </c>
      <c r="AN75" s="26"/>
      <c r="AO75" s="26"/>
    </row>
    <row r="76" spans="1:41" s="47" customFormat="1" ht="15" customHeight="1" x14ac:dyDescent="0.25">
      <c r="A76" s="204"/>
      <c r="B76" s="9"/>
      <c r="C76" s="9"/>
      <c r="D76" s="9"/>
      <c r="E76" s="9"/>
      <c r="F76" s="180" t="s">
        <v>1627</v>
      </c>
      <c r="G76" s="9"/>
      <c r="H76" s="181"/>
      <c r="I76" s="9"/>
      <c r="J76" s="48"/>
      <c r="K76" s="9"/>
      <c r="L76" s="9"/>
      <c r="M76" s="9"/>
      <c r="N76" s="9"/>
      <c r="O76" s="10"/>
      <c r="P76" s="10"/>
      <c r="Q76" s="187"/>
      <c r="R76" s="187"/>
      <c r="S76" s="9"/>
      <c r="T76" s="188"/>
      <c r="U76" s="188"/>
      <c r="V76" s="9"/>
      <c r="W76" s="9"/>
      <c r="X76" s="9"/>
      <c r="Y76" s="9"/>
      <c r="Z76" s="9"/>
      <c r="AA76" s="9"/>
      <c r="AB76" s="183"/>
      <c r="AC76" s="183"/>
      <c r="AD76" s="183"/>
      <c r="AE76" s="183"/>
      <c r="AF76" s="183"/>
      <c r="AG76" s="183"/>
      <c r="AH76" s="184"/>
      <c r="AI76" s="183"/>
      <c r="AJ76" s="185"/>
      <c r="AK76" s="183"/>
      <c r="AL76" s="180"/>
      <c r="AM76" s="180"/>
      <c r="AN76" s="180"/>
      <c r="AO76" s="180"/>
    </row>
    <row r="77" spans="1:41" s="47" customFormat="1" ht="15" customHeight="1" x14ac:dyDescent="0.25">
      <c r="A77" s="204"/>
      <c r="B77" s="9"/>
      <c r="C77" s="9"/>
      <c r="D77" s="9"/>
      <c r="E77" s="9"/>
      <c r="F77" s="180" t="s">
        <v>1627</v>
      </c>
      <c r="G77" s="9"/>
      <c r="H77" s="181"/>
      <c r="I77" s="9"/>
      <c r="J77" s="48"/>
      <c r="K77" s="9"/>
      <c r="L77" s="9"/>
      <c r="M77" s="9"/>
      <c r="N77" s="9"/>
      <c r="O77" s="10"/>
      <c r="P77" s="10"/>
      <c r="Q77" s="187"/>
      <c r="R77" s="187"/>
      <c r="S77" s="9"/>
      <c r="T77" s="188"/>
      <c r="U77" s="188"/>
      <c r="V77" s="9"/>
      <c r="W77" s="9"/>
      <c r="X77" s="9"/>
      <c r="Y77" s="9"/>
      <c r="Z77" s="9"/>
      <c r="AA77" s="9"/>
      <c r="AB77" s="183"/>
      <c r="AC77" s="183"/>
      <c r="AD77" s="183"/>
      <c r="AE77" s="183"/>
      <c r="AF77" s="183"/>
      <c r="AG77" s="183"/>
      <c r="AH77" s="184"/>
      <c r="AI77" s="183"/>
      <c r="AJ77" s="185"/>
      <c r="AK77" s="183"/>
      <c r="AL77" s="180"/>
      <c r="AM77" s="180"/>
      <c r="AN77" s="180"/>
      <c r="AO77" s="180"/>
    </row>
    <row r="78" spans="1:41" s="47" customFormat="1" ht="15" customHeight="1" x14ac:dyDescent="0.25">
      <c r="A78" s="204"/>
      <c r="B78" s="9"/>
      <c r="C78" s="9"/>
      <c r="D78" s="9"/>
      <c r="E78" s="9"/>
      <c r="F78" s="180" t="s">
        <v>1627</v>
      </c>
      <c r="G78" s="9"/>
      <c r="H78" s="181"/>
      <c r="I78" s="9"/>
      <c r="J78" s="48"/>
      <c r="K78" s="9"/>
      <c r="L78" s="9"/>
      <c r="M78" s="9"/>
      <c r="N78" s="9"/>
      <c r="O78" s="10"/>
      <c r="P78" s="10"/>
      <c r="Q78" s="187"/>
      <c r="R78" s="187"/>
      <c r="S78" s="9"/>
      <c r="T78" s="188"/>
      <c r="U78" s="188"/>
      <c r="V78" s="9"/>
      <c r="W78" s="9"/>
      <c r="X78" s="9"/>
      <c r="Y78" s="9"/>
      <c r="Z78" s="9"/>
      <c r="AA78" s="9"/>
      <c r="AB78" s="183"/>
      <c r="AC78" s="183"/>
      <c r="AD78" s="183"/>
      <c r="AE78" s="183"/>
      <c r="AF78" s="183"/>
      <c r="AG78" s="183"/>
      <c r="AH78" s="184"/>
      <c r="AI78" s="183"/>
      <c r="AJ78" s="185"/>
      <c r="AK78" s="183"/>
      <c r="AL78" s="180"/>
      <c r="AM78" s="180"/>
      <c r="AN78" s="180"/>
      <c r="AO78" s="180"/>
    </row>
    <row r="79" spans="1:41" s="47" customFormat="1" ht="15" customHeight="1" x14ac:dyDescent="0.25">
      <c r="A79" s="204"/>
      <c r="B79" s="9"/>
      <c r="C79" s="9"/>
      <c r="D79" s="9"/>
      <c r="E79" s="9"/>
      <c r="F79" s="180" t="s">
        <v>1627</v>
      </c>
      <c r="G79" s="9"/>
      <c r="H79" s="181"/>
      <c r="I79" s="9"/>
      <c r="J79" s="48"/>
      <c r="K79" s="9"/>
      <c r="L79" s="9"/>
      <c r="M79" s="9"/>
      <c r="N79" s="9"/>
      <c r="O79" s="10"/>
      <c r="P79" s="10"/>
      <c r="Q79" s="187"/>
      <c r="R79" s="187"/>
      <c r="S79" s="9"/>
      <c r="T79" s="188"/>
      <c r="U79" s="188"/>
      <c r="V79" s="9"/>
      <c r="W79" s="9"/>
      <c r="X79" s="9"/>
      <c r="Y79" s="9"/>
      <c r="Z79" s="9"/>
      <c r="AA79" s="9"/>
      <c r="AB79" s="183"/>
      <c r="AC79" s="183"/>
      <c r="AD79" s="183"/>
      <c r="AE79" s="183"/>
      <c r="AF79" s="183"/>
      <c r="AG79" s="183"/>
      <c r="AH79" s="184"/>
      <c r="AI79" s="183"/>
      <c r="AJ79" s="185"/>
      <c r="AK79" s="183"/>
      <c r="AL79" s="180"/>
      <c r="AM79" s="180"/>
      <c r="AN79" s="180"/>
      <c r="AO79" s="180"/>
    </row>
    <row r="80" spans="1:41" s="47" customFormat="1" ht="15" customHeight="1" x14ac:dyDescent="0.25">
      <c r="A80" s="204"/>
      <c r="B80" s="9"/>
      <c r="C80" s="9"/>
      <c r="D80" s="9"/>
      <c r="E80" s="9"/>
      <c r="F80" s="180" t="s">
        <v>1627</v>
      </c>
      <c r="G80" s="9"/>
      <c r="H80" s="181"/>
      <c r="I80" s="9"/>
      <c r="J80" s="48"/>
      <c r="K80" s="9"/>
      <c r="L80" s="9"/>
      <c r="M80" s="9"/>
      <c r="N80" s="9"/>
      <c r="O80" s="10"/>
      <c r="P80" s="10"/>
      <c r="Q80" s="187"/>
      <c r="R80" s="187"/>
      <c r="S80" s="9"/>
      <c r="T80" s="188"/>
      <c r="U80" s="188"/>
      <c r="V80" s="9"/>
      <c r="W80" s="9"/>
      <c r="X80" s="9"/>
      <c r="Y80" s="9"/>
      <c r="Z80" s="9"/>
      <c r="AA80" s="9"/>
      <c r="AB80" s="183"/>
      <c r="AC80" s="183"/>
      <c r="AD80" s="183"/>
      <c r="AE80" s="183"/>
      <c r="AF80" s="183"/>
      <c r="AG80" s="183"/>
      <c r="AH80" s="184"/>
      <c r="AI80" s="183"/>
      <c r="AJ80" s="185"/>
      <c r="AK80" s="183"/>
      <c r="AL80" s="180"/>
      <c r="AM80" s="180"/>
      <c r="AN80" s="180"/>
      <c r="AO80" s="180"/>
    </row>
    <row r="81" spans="1:41" s="47" customFormat="1" ht="15" customHeight="1" x14ac:dyDescent="0.25">
      <c r="A81" s="204"/>
      <c r="B81" s="9"/>
      <c r="C81" s="9"/>
      <c r="D81" s="9"/>
      <c r="E81" s="9"/>
      <c r="F81" s="180" t="s">
        <v>1627</v>
      </c>
      <c r="G81" s="9"/>
      <c r="H81" s="181"/>
      <c r="I81" s="9"/>
      <c r="J81" s="48"/>
      <c r="K81" s="9"/>
      <c r="L81" s="9"/>
      <c r="M81" s="9"/>
      <c r="N81" s="9"/>
      <c r="O81" s="10"/>
      <c r="P81" s="10"/>
      <c r="Q81" s="187"/>
      <c r="R81" s="187"/>
      <c r="S81" s="9"/>
      <c r="T81" s="188"/>
      <c r="U81" s="188"/>
      <c r="V81" s="9"/>
      <c r="W81" s="9"/>
      <c r="X81" s="9"/>
      <c r="Y81" s="9"/>
      <c r="Z81" s="9"/>
      <c r="AA81" s="9"/>
      <c r="AB81" s="183"/>
      <c r="AC81" s="183"/>
      <c r="AD81" s="183"/>
      <c r="AE81" s="183"/>
      <c r="AF81" s="183"/>
      <c r="AG81" s="183"/>
      <c r="AH81" s="184"/>
      <c r="AI81" s="183"/>
      <c r="AJ81" s="185"/>
      <c r="AK81" s="183"/>
      <c r="AL81" s="180"/>
      <c r="AM81" s="180"/>
      <c r="AN81" s="180"/>
      <c r="AO81" s="180"/>
    </row>
    <row r="82" spans="1:41" s="47" customFormat="1" ht="15" customHeight="1" x14ac:dyDescent="0.25">
      <c r="A82" s="204"/>
      <c r="B82" s="9"/>
      <c r="C82" s="9"/>
      <c r="D82" s="9"/>
      <c r="E82" s="9"/>
      <c r="F82" s="180" t="s">
        <v>1627</v>
      </c>
      <c r="G82" s="9"/>
      <c r="H82" s="181"/>
      <c r="I82" s="9"/>
      <c r="J82" s="48"/>
      <c r="K82" s="9"/>
      <c r="L82" s="9"/>
      <c r="M82" s="9"/>
      <c r="N82" s="9"/>
      <c r="O82" s="10"/>
      <c r="P82" s="10"/>
      <c r="Q82" s="187"/>
      <c r="R82" s="187"/>
      <c r="S82" s="9"/>
      <c r="T82" s="188"/>
      <c r="U82" s="188"/>
      <c r="V82" s="9"/>
      <c r="W82" s="9"/>
      <c r="X82" s="9"/>
      <c r="Y82" s="9"/>
      <c r="Z82" s="9"/>
      <c r="AA82" s="9"/>
      <c r="AB82" s="183"/>
      <c r="AC82" s="183"/>
      <c r="AD82" s="183"/>
      <c r="AE82" s="183"/>
      <c r="AF82" s="183"/>
      <c r="AG82" s="183"/>
      <c r="AH82" s="184"/>
      <c r="AI82" s="183"/>
      <c r="AJ82" s="185"/>
      <c r="AK82" s="183"/>
      <c r="AL82" s="180"/>
      <c r="AM82" s="180"/>
      <c r="AN82" s="180"/>
      <c r="AO82" s="180"/>
    </row>
    <row r="83" spans="1:41" s="47" customFormat="1" ht="15" customHeight="1" x14ac:dyDescent="0.25">
      <c r="A83" s="204"/>
      <c r="B83" s="9"/>
      <c r="C83" s="9"/>
      <c r="D83" s="9"/>
      <c r="E83" s="9"/>
      <c r="F83" s="180" t="s">
        <v>1627</v>
      </c>
      <c r="G83" s="9"/>
      <c r="H83" s="181"/>
      <c r="I83" s="9"/>
      <c r="J83" s="48"/>
      <c r="K83" s="9"/>
      <c r="L83" s="9"/>
      <c r="M83" s="9"/>
      <c r="N83" s="9"/>
      <c r="O83" s="10"/>
      <c r="P83" s="10"/>
      <c r="Q83" s="187"/>
      <c r="R83" s="187"/>
      <c r="S83" s="9"/>
      <c r="T83" s="188"/>
      <c r="U83" s="188"/>
      <c r="V83" s="9"/>
      <c r="W83" s="9"/>
      <c r="X83" s="9"/>
      <c r="Y83" s="9"/>
      <c r="Z83" s="9"/>
      <c r="AA83" s="9"/>
      <c r="AB83" s="183"/>
      <c r="AC83" s="183"/>
      <c r="AD83" s="183"/>
      <c r="AE83" s="183"/>
      <c r="AF83" s="183"/>
      <c r="AG83" s="183"/>
      <c r="AH83" s="184"/>
      <c r="AI83" s="183"/>
      <c r="AJ83" s="185"/>
      <c r="AK83" s="183"/>
      <c r="AL83" s="180"/>
      <c r="AM83" s="180"/>
      <c r="AN83" s="180"/>
      <c r="AO83" s="180"/>
    </row>
    <row r="84" spans="1:41" s="47" customFormat="1" ht="15" customHeight="1" x14ac:dyDescent="0.25">
      <c r="A84" s="204"/>
      <c r="B84" s="9"/>
      <c r="C84" s="9"/>
      <c r="D84" s="9"/>
      <c r="E84" s="9"/>
      <c r="F84" s="180" t="s">
        <v>1627</v>
      </c>
      <c r="G84" s="9"/>
      <c r="H84" s="181"/>
      <c r="I84" s="9"/>
      <c r="J84" s="48"/>
      <c r="K84" s="9"/>
      <c r="L84" s="9"/>
      <c r="M84" s="9"/>
      <c r="N84" s="9"/>
      <c r="O84" s="10"/>
      <c r="P84" s="10"/>
      <c r="Q84" s="187"/>
      <c r="R84" s="187"/>
      <c r="S84" s="9"/>
      <c r="T84" s="188"/>
      <c r="U84" s="188"/>
      <c r="V84" s="9"/>
      <c r="W84" s="9"/>
      <c r="X84" s="9"/>
      <c r="Y84" s="9"/>
      <c r="Z84" s="9"/>
      <c r="AA84" s="9"/>
      <c r="AB84" s="183"/>
      <c r="AC84" s="183"/>
      <c r="AD84" s="183"/>
      <c r="AE84" s="183"/>
      <c r="AF84" s="183"/>
      <c r="AG84" s="183"/>
      <c r="AH84" s="184"/>
      <c r="AI84" s="183"/>
      <c r="AJ84" s="185"/>
      <c r="AK84" s="183"/>
      <c r="AL84" s="180"/>
      <c r="AM84" s="180"/>
      <c r="AN84" s="180"/>
      <c r="AO84" s="180"/>
    </row>
    <row r="85" spans="1:41" s="47" customFormat="1" ht="15" customHeight="1" x14ac:dyDescent="0.25">
      <c r="A85" s="204"/>
      <c r="B85" s="9"/>
      <c r="C85" s="9"/>
      <c r="D85" s="9"/>
      <c r="E85" s="9"/>
      <c r="F85" s="180" t="s">
        <v>1627</v>
      </c>
      <c r="G85" s="9"/>
      <c r="H85" s="181"/>
      <c r="I85" s="9"/>
      <c r="J85" s="48"/>
      <c r="K85" s="9"/>
      <c r="L85" s="9"/>
      <c r="M85" s="9"/>
      <c r="N85" s="9"/>
      <c r="O85" s="10"/>
      <c r="P85" s="10"/>
      <c r="Q85" s="187"/>
      <c r="R85" s="187"/>
      <c r="S85" s="9"/>
      <c r="T85" s="188"/>
      <c r="U85" s="188"/>
      <c r="V85" s="9"/>
      <c r="W85" s="9"/>
      <c r="X85" s="9"/>
      <c r="Y85" s="9"/>
      <c r="Z85" s="9"/>
      <c r="AA85" s="9"/>
      <c r="AB85" s="183"/>
      <c r="AC85" s="183"/>
      <c r="AD85" s="183"/>
      <c r="AE85" s="183"/>
      <c r="AF85" s="183"/>
      <c r="AG85" s="183"/>
      <c r="AH85" s="184"/>
      <c r="AI85" s="183"/>
      <c r="AJ85" s="185"/>
      <c r="AK85" s="183"/>
      <c r="AL85" s="180"/>
      <c r="AM85" s="180"/>
      <c r="AN85" s="180"/>
      <c r="AO85" s="180"/>
    </row>
    <row r="86" spans="1:41" s="47" customFormat="1" ht="15" customHeight="1" x14ac:dyDescent="0.25">
      <c r="A86" s="204"/>
      <c r="B86" s="9"/>
      <c r="C86" s="9"/>
      <c r="D86" s="9"/>
      <c r="E86" s="9"/>
      <c r="F86" s="180" t="s">
        <v>1627</v>
      </c>
      <c r="G86" s="9"/>
      <c r="H86" s="181"/>
      <c r="I86" s="9"/>
      <c r="J86" s="48"/>
      <c r="K86" s="9"/>
      <c r="L86" s="9"/>
      <c r="M86" s="9"/>
      <c r="N86" s="9"/>
      <c r="O86" s="10"/>
      <c r="P86" s="10"/>
      <c r="Q86" s="187"/>
      <c r="R86" s="187"/>
      <c r="S86" s="9"/>
      <c r="T86" s="188"/>
      <c r="U86" s="188"/>
      <c r="V86" s="9"/>
      <c r="W86" s="9"/>
      <c r="X86" s="9"/>
      <c r="Y86" s="9"/>
      <c r="Z86" s="9"/>
      <c r="AA86" s="9"/>
      <c r="AB86" s="183"/>
      <c r="AC86" s="183"/>
      <c r="AD86" s="183"/>
      <c r="AE86" s="183"/>
      <c r="AF86" s="183"/>
      <c r="AG86" s="183"/>
      <c r="AH86" s="184"/>
      <c r="AI86" s="183"/>
      <c r="AJ86" s="185"/>
      <c r="AK86" s="183"/>
      <c r="AL86" s="180"/>
      <c r="AM86" s="180"/>
      <c r="AN86" s="180"/>
      <c r="AO86" s="180"/>
    </row>
    <row r="87" spans="1:41" s="47" customFormat="1" ht="15" customHeight="1" x14ac:dyDescent="0.25">
      <c r="A87" s="204"/>
      <c r="B87" s="9"/>
      <c r="C87" s="9"/>
      <c r="D87" s="9"/>
      <c r="E87" s="9"/>
      <c r="F87" s="180" t="s">
        <v>1627</v>
      </c>
      <c r="G87" s="9"/>
      <c r="H87" s="181"/>
      <c r="I87" s="9"/>
      <c r="J87" s="48"/>
      <c r="K87" s="9"/>
      <c r="L87" s="9"/>
      <c r="M87" s="9"/>
      <c r="N87" s="9"/>
      <c r="O87" s="10"/>
      <c r="P87" s="10"/>
      <c r="Q87" s="187"/>
      <c r="R87" s="187"/>
      <c r="S87" s="9"/>
      <c r="T87" s="188"/>
      <c r="U87" s="188"/>
      <c r="V87" s="9"/>
      <c r="W87" s="9"/>
      <c r="X87" s="9"/>
      <c r="Y87" s="9"/>
      <c r="Z87" s="9"/>
      <c r="AA87" s="9"/>
      <c r="AB87" s="183"/>
      <c r="AC87" s="183"/>
      <c r="AD87" s="183"/>
      <c r="AE87" s="183"/>
      <c r="AF87" s="183"/>
      <c r="AG87" s="183"/>
      <c r="AH87" s="184"/>
      <c r="AI87" s="183"/>
      <c r="AJ87" s="185"/>
      <c r="AK87" s="183"/>
      <c r="AL87" s="180"/>
      <c r="AM87" s="180"/>
      <c r="AN87" s="180"/>
      <c r="AO87" s="180"/>
    </row>
    <row r="88" spans="1:41" s="47" customFormat="1" ht="15" customHeight="1" x14ac:dyDescent="0.25">
      <c r="A88" s="204"/>
      <c r="B88" s="9"/>
      <c r="C88" s="9"/>
      <c r="D88" s="9"/>
      <c r="E88" s="9"/>
      <c r="F88" s="180" t="s">
        <v>1628</v>
      </c>
      <c r="G88" s="9"/>
      <c r="H88" s="181"/>
      <c r="I88" s="9"/>
      <c r="J88" s="48"/>
      <c r="K88" s="9"/>
      <c r="L88" s="9"/>
      <c r="M88" s="9"/>
      <c r="N88" s="9"/>
      <c r="O88" s="10"/>
      <c r="P88" s="10"/>
      <c r="Q88" s="187"/>
      <c r="R88" s="187"/>
      <c r="S88" s="9"/>
      <c r="T88" s="188"/>
      <c r="U88" s="188"/>
      <c r="V88" s="9"/>
      <c r="W88" s="9"/>
      <c r="X88" s="9"/>
      <c r="Y88" s="9"/>
      <c r="Z88" s="9"/>
      <c r="AA88" s="9"/>
      <c r="AB88" s="183"/>
      <c r="AC88" s="183"/>
      <c r="AD88" s="183"/>
      <c r="AE88" s="183"/>
      <c r="AF88" s="183"/>
      <c r="AG88" s="183"/>
      <c r="AH88" s="184"/>
      <c r="AI88" s="183"/>
      <c r="AJ88" s="185"/>
      <c r="AK88" s="183"/>
      <c r="AL88" s="180"/>
      <c r="AM88" s="180"/>
      <c r="AN88" s="180"/>
      <c r="AO88" s="180"/>
    </row>
    <row r="89" spans="1:41" s="47" customFormat="1" ht="15" customHeight="1" x14ac:dyDescent="0.25">
      <c r="A89" s="204"/>
      <c r="B89" s="9"/>
      <c r="C89" s="9"/>
      <c r="D89" s="9"/>
      <c r="E89" s="9"/>
      <c r="F89" s="180" t="s">
        <v>1628</v>
      </c>
      <c r="G89" s="9"/>
      <c r="H89" s="181"/>
      <c r="I89" s="9"/>
      <c r="J89" s="48"/>
      <c r="K89" s="9"/>
      <c r="L89" s="9"/>
      <c r="M89" s="9"/>
      <c r="N89" s="9"/>
      <c r="O89" s="10"/>
      <c r="P89" s="10"/>
      <c r="Q89" s="187"/>
      <c r="R89" s="187"/>
      <c r="S89" s="9"/>
      <c r="T89" s="188"/>
      <c r="U89" s="188"/>
      <c r="V89" s="9"/>
      <c r="W89" s="9"/>
      <c r="X89" s="9"/>
      <c r="Y89" s="9"/>
      <c r="Z89" s="9"/>
      <c r="AA89" s="9"/>
      <c r="AB89" s="183"/>
      <c r="AC89" s="183"/>
      <c r="AD89" s="183"/>
      <c r="AE89" s="183"/>
      <c r="AF89" s="183"/>
      <c r="AG89" s="183"/>
      <c r="AH89" s="184"/>
      <c r="AI89" s="183"/>
      <c r="AJ89" s="185"/>
      <c r="AK89" s="183"/>
      <c r="AL89" s="180"/>
      <c r="AM89" s="180"/>
      <c r="AN89" s="180"/>
      <c r="AO89" s="180"/>
    </row>
    <row r="90" spans="1:41" s="47" customFormat="1" ht="15" customHeight="1" x14ac:dyDescent="0.25">
      <c r="A90" s="204"/>
      <c r="B90" s="9"/>
      <c r="C90" s="9"/>
      <c r="D90" s="9"/>
      <c r="E90" s="9"/>
      <c r="F90" s="180" t="s">
        <v>1628</v>
      </c>
      <c r="G90" s="9"/>
      <c r="H90" s="181"/>
      <c r="I90" s="9"/>
      <c r="J90" s="48"/>
      <c r="K90" s="9"/>
      <c r="L90" s="9"/>
      <c r="M90" s="9"/>
      <c r="N90" s="9"/>
      <c r="O90" s="10"/>
      <c r="P90" s="10"/>
      <c r="Q90" s="187"/>
      <c r="R90" s="187"/>
      <c r="S90" s="9"/>
      <c r="T90" s="188"/>
      <c r="U90" s="188"/>
      <c r="V90" s="9"/>
      <c r="W90" s="9"/>
      <c r="X90" s="9"/>
      <c r="Y90" s="9"/>
      <c r="Z90" s="9"/>
      <c r="AA90" s="9"/>
      <c r="AB90" s="183"/>
      <c r="AC90" s="183"/>
      <c r="AD90" s="183"/>
      <c r="AE90" s="183"/>
      <c r="AF90" s="183"/>
      <c r="AG90" s="183"/>
      <c r="AH90" s="184"/>
      <c r="AI90" s="183"/>
      <c r="AJ90" s="185"/>
      <c r="AK90" s="183"/>
      <c r="AL90" s="180"/>
      <c r="AM90" s="180"/>
      <c r="AN90" s="180"/>
      <c r="AO90" s="180"/>
    </row>
    <row r="91" spans="1:41" s="47" customFormat="1" ht="15" customHeight="1" x14ac:dyDescent="0.25">
      <c r="A91" s="204"/>
      <c r="B91" s="9"/>
      <c r="C91" s="9"/>
      <c r="D91" s="9"/>
      <c r="E91" s="9"/>
      <c r="F91" s="180" t="s">
        <v>1628</v>
      </c>
      <c r="G91" s="9"/>
      <c r="H91" s="181"/>
      <c r="I91" s="9"/>
      <c r="J91" s="48"/>
      <c r="K91" s="9"/>
      <c r="L91" s="9"/>
      <c r="M91" s="9"/>
      <c r="N91" s="9"/>
      <c r="O91" s="10"/>
      <c r="P91" s="10"/>
      <c r="Q91" s="187"/>
      <c r="R91" s="187"/>
      <c r="S91" s="9"/>
      <c r="T91" s="188"/>
      <c r="U91" s="188"/>
      <c r="V91" s="9"/>
      <c r="W91" s="9"/>
      <c r="X91" s="9"/>
      <c r="Y91" s="9"/>
      <c r="Z91" s="9"/>
      <c r="AA91" s="9"/>
      <c r="AB91" s="183"/>
      <c r="AC91" s="183"/>
      <c r="AD91" s="183"/>
      <c r="AE91" s="183"/>
      <c r="AF91" s="183"/>
      <c r="AG91" s="183"/>
      <c r="AH91" s="184"/>
      <c r="AI91" s="183"/>
      <c r="AJ91" s="185"/>
      <c r="AK91" s="183"/>
      <c r="AL91" s="180"/>
      <c r="AM91" s="180"/>
      <c r="AN91" s="180"/>
      <c r="AO91" s="180"/>
    </row>
    <row r="92" spans="1:41" s="47" customFormat="1" ht="15" customHeight="1" x14ac:dyDescent="0.25">
      <c r="A92" s="204"/>
      <c r="B92" s="9"/>
      <c r="C92" s="9"/>
      <c r="D92" s="9"/>
      <c r="E92" s="9"/>
      <c r="F92" s="180" t="s">
        <v>1628</v>
      </c>
      <c r="G92" s="9"/>
      <c r="H92" s="181"/>
      <c r="I92" s="9"/>
      <c r="J92" s="48"/>
      <c r="K92" s="9"/>
      <c r="L92" s="9"/>
      <c r="M92" s="9"/>
      <c r="N92" s="9"/>
      <c r="O92" s="10"/>
      <c r="P92" s="10"/>
      <c r="Q92" s="187"/>
      <c r="R92" s="187"/>
      <c r="S92" s="9"/>
      <c r="T92" s="188"/>
      <c r="U92" s="188"/>
      <c r="V92" s="9"/>
      <c r="W92" s="9"/>
      <c r="X92" s="9"/>
      <c r="Y92" s="9"/>
      <c r="Z92" s="9"/>
      <c r="AA92" s="9"/>
      <c r="AB92" s="183"/>
      <c r="AC92" s="183"/>
      <c r="AD92" s="183"/>
      <c r="AE92" s="183"/>
      <c r="AF92" s="183"/>
      <c r="AG92" s="183"/>
      <c r="AH92" s="184"/>
      <c r="AI92" s="183"/>
      <c r="AJ92" s="185"/>
      <c r="AK92" s="183"/>
      <c r="AL92" s="180"/>
      <c r="AM92" s="180"/>
      <c r="AN92" s="180"/>
      <c r="AO92" s="180"/>
    </row>
    <row r="93" spans="1:41" s="47" customFormat="1" ht="15" customHeight="1" x14ac:dyDescent="0.25">
      <c r="A93" s="204"/>
      <c r="B93" s="9"/>
      <c r="C93" s="9"/>
      <c r="D93" s="9"/>
      <c r="E93" s="9"/>
      <c r="F93" s="180" t="s">
        <v>1628</v>
      </c>
      <c r="G93" s="9"/>
      <c r="H93" s="181"/>
      <c r="I93" s="9"/>
      <c r="J93" s="48"/>
      <c r="K93" s="9"/>
      <c r="L93" s="9"/>
      <c r="M93" s="9"/>
      <c r="N93" s="9"/>
      <c r="O93" s="10"/>
      <c r="P93" s="10"/>
      <c r="Q93" s="187"/>
      <c r="R93" s="187"/>
      <c r="S93" s="9"/>
      <c r="T93" s="188"/>
      <c r="U93" s="188"/>
      <c r="V93" s="9"/>
      <c r="W93" s="9"/>
      <c r="X93" s="9"/>
      <c r="Y93" s="9"/>
      <c r="Z93" s="9"/>
      <c r="AA93" s="9"/>
      <c r="AB93" s="183"/>
      <c r="AC93" s="183"/>
      <c r="AD93" s="183"/>
      <c r="AE93" s="183"/>
      <c r="AF93" s="183"/>
      <c r="AG93" s="183"/>
      <c r="AH93" s="184"/>
      <c r="AI93" s="183"/>
      <c r="AJ93" s="185"/>
      <c r="AK93" s="183"/>
      <c r="AL93" s="180"/>
      <c r="AM93" s="180"/>
      <c r="AN93" s="180"/>
      <c r="AO93" s="180"/>
    </row>
    <row r="94" spans="1:41" s="47" customFormat="1" ht="15" customHeight="1" x14ac:dyDescent="0.25">
      <c r="A94" s="204"/>
      <c r="B94" s="9"/>
      <c r="C94" s="9"/>
      <c r="D94" s="9"/>
      <c r="E94" s="9"/>
      <c r="F94" s="180" t="s">
        <v>1629</v>
      </c>
      <c r="G94" s="9"/>
      <c r="H94" s="181"/>
      <c r="I94" s="9"/>
      <c r="J94" s="48"/>
      <c r="K94" s="9"/>
      <c r="L94" s="9"/>
      <c r="M94" s="9"/>
      <c r="N94" s="9"/>
      <c r="O94" s="10"/>
      <c r="P94" s="10"/>
      <c r="Q94" s="187"/>
      <c r="R94" s="187"/>
      <c r="S94" s="9"/>
      <c r="T94" s="188"/>
      <c r="U94" s="188"/>
      <c r="V94" s="9"/>
      <c r="W94" s="9"/>
      <c r="X94" s="9"/>
      <c r="Y94" s="9"/>
      <c r="Z94" s="9"/>
      <c r="AA94" s="9"/>
      <c r="AB94" s="183"/>
      <c r="AC94" s="183"/>
      <c r="AD94" s="183"/>
      <c r="AE94" s="183"/>
      <c r="AF94" s="183"/>
      <c r="AG94" s="183"/>
      <c r="AH94" s="184"/>
      <c r="AI94" s="183"/>
      <c r="AJ94" s="185"/>
      <c r="AK94" s="183"/>
      <c r="AL94" s="180"/>
      <c r="AM94" s="180"/>
      <c r="AN94" s="180"/>
      <c r="AO94" s="180"/>
    </row>
    <row r="95" spans="1:41" s="47" customFormat="1" ht="15" customHeight="1" x14ac:dyDescent="0.25">
      <c r="A95" s="204"/>
      <c r="B95" s="9"/>
      <c r="C95" s="9"/>
      <c r="D95" s="9"/>
      <c r="E95" s="9"/>
      <c r="F95" s="180" t="s">
        <v>1629</v>
      </c>
      <c r="G95" s="9"/>
      <c r="H95" s="181"/>
      <c r="I95" s="9"/>
      <c r="J95" s="48"/>
      <c r="K95" s="9"/>
      <c r="L95" s="9"/>
      <c r="M95" s="9"/>
      <c r="N95" s="9"/>
      <c r="O95" s="10"/>
      <c r="P95" s="10"/>
      <c r="Q95" s="187"/>
      <c r="R95" s="187"/>
      <c r="S95" s="9"/>
      <c r="T95" s="188"/>
      <c r="U95" s="188"/>
      <c r="V95" s="9"/>
      <c r="W95" s="9"/>
      <c r="X95" s="9"/>
      <c r="Y95" s="9"/>
      <c r="Z95" s="9"/>
      <c r="AA95" s="9"/>
      <c r="AB95" s="183"/>
      <c r="AC95" s="183"/>
      <c r="AD95" s="183"/>
      <c r="AE95" s="183"/>
      <c r="AF95" s="183"/>
      <c r="AG95" s="183"/>
      <c r="AH95" s="184"/>
      <c r="AI95" s="183"/>
      <c r="AJ95" s="185"/>
      <c r="AK95" s="183"/>
      <c r="AL95" s="180"/>
      <c r="AM95" s="180"/>
      <c r="AN95" s="180"/>
      <c r="AO95" s="180"/>
    </row>
    <row r="96" spans="1:41" s="47" customFormat="1" ht="15" customHeight="1" x14ac:dyDescent="0.25">
      <c r="A96" s="204"/>
      <c r="B96" s="9"/>
      <c r="C96" s="9"/>
      <c r="D96" s="9"/>
      <c r="E96" s="9"/>
      <c r="F96" s="180" t="s">
        <v>1629</v>
      </c>
      <c r="G96" s="9"/>
      <c r="H96" s="181"/>
      <c r="I96" s="9"/>
      <c r="J96" s="48"/>
      <c r="K96" s="9"/>
      <c r="L96" s="9"/>
      <c r="M96" s="9"/>
      <c r="N96" s="9"/>
      <c r="O96" s="10"/>
      <c r="P96" s="10"/>
      <c r="Q96" s="187"/>
      <c r="R96" s="187"/>
      <c r="S96" s="9"/>
      <c r="T96" s="188"/>
      <c r="U96" s="188"/>
      <c r="V96" s="9"/>
      <c r="W96" s="9"/>
      <c r="X96" s="9"/>
      <c r="Y96" s="9"/>
      <c r="Z96" s="9"/>
      <c r="AA96" s="9"/>
      <c r="AB96" s="183"/>
      <c r="AC96" s="183"/>
      <c r="AD96" s="183"/>
      <c r="AE96" s="183"/>
      <c r="AF96" s="183"/>
      <c r="AG96" s="183"/>
      <c r="AH96" s="184"/>
      <c r="AI96" s="183"/>
      <c r="AJ96" s="185"/>
      <c r="AK96" s="183"/>
      <c r="AL96" s="180"/>
      <c r="AM96" s="180"/>
      <c r="AN96" s="180"/>
      <c r="AO96" s="180"/>
    </row>
    <row r="97" spans="1:41" s="47" customFormat="1" ht="15" customHeight="1" x14ac:dyDescent="0.25">
      <c r="A97" s="204"/>
      <c r="B97" s="9"/>
      <c r="C97" s="9"/>
      <c r="D97" s="9"/>
      <c r="E97" s="9"/>
      <c r="F97" s="180" t="s">
        <v>1629</v>
      </c>
      <c r="G97" s="9"/>
      <c r="H97" s="181"/>
      <c r="I97" s="9"/>
      <c r="J97" s="48"/>
      <c r="K97" s="9"/>
      <c r="L97" s="9"/>
      <c r="M97" s="9"/>
      <c r="N97" s="9"/>
      <c r="O97" s="10"/>
      <c r="P97" s="10"/>
      <c r="Q97" s="187"/>
      <c r="R97" s="187"/>
      <c r="S97" s="9"/>
      <c r="T97" s="188"/>
      <c r="U97" s="188"/>
      <c r="V97" s="9"/>
      <c r="W97" s="9"/>
      <c r="X97" s="9"/>
      <c r="Y97" s="9"/>
      <c r="Z97" s="9"/>
      <c r="AA97" s="9"/>
      <c r="AB97" s="183"/>
      <c r="AC97" s="183"/>
      <c r="AD97" s="183"/>
      <c r="AE97" s="183"/>
      <c r="AF97" s="183"/>
      <c r="AG97" s="183"/>
      <c r="AH97" s="184"/>
      <c r="AI97" s="183"/>
      <c r="AJ97" s="185"/>
      <c r="AK97" s="183"/>
      <c r="AL97" s="180"/>
      <c r="AM97" s="180"/>
      <c r="AN97" s="180"/>
      <c r="AO97" s="180"/>
    </row>
    <row r="98" spans="1:41" s="47" customFormat="1" ht="15" customHeight="1" x14ac:dyDescent="0.25">
      <c r="A98" s="204"/>
      <c r="B98" s="9"/>
      <c r="C98" s="9"/>
      <c r="D98" s="9"/>
      <c r="E98" s="9"/>
      <c r="F98" s="180" t="s">
        <v>1629</v>
      </c>
      <c r="G98" s="9"/>
      <c r="H98" s="181"/>
      <c r="I98" s="9"/>
      <c r="J98" s="48"/>
      <c r="K98" s="9"/>
      <c r="L98" s="9"/>
      <c r="M98" s="9"/>
      <c r="N98" s="9"/>
      <c r="O98" s="10"/>
      <c r="P98" s="10"/>
      <c r="Q98" s="187"/>
      <c r="R98" s="187"/>
      <c r="S98" s="9"/>
      <c r="T98" s="188"/>
      <c r="U98" s="188"/>
      <c r="V98" s="9"/>
      <c r="W98" s="9"/>
      <c r="X98" s="9"/>
      <c r="Y98" s="9"/>
      <c r="Z98" s="9"/>
      <c r="AA98" s="9"/>
      <c r="AB98" s="183"/>
      <c r="AC98" s="183"/>
      <c r="AD98" s="183"/>
      <c r="AE98" s="183"/>
      <c r="AF98" s="183"/>
      <c r="AG98" s="183"/>
      <c r="AH98" s="184"/>
      <c r="AI98" s="183"/>
      <c r="AJ98" s="185"/>
      <c r="AK98" s="183"/>
      <c r="AL98" s="180"/>
      <c r="AM98" s="180"/>
      <c r="AN98" s="180"/>
      <c r="AO98" s="180"/>
    </row>
    <row r="99" spans="1:41" s="47" customFormat="1" ht="15" customHeight="1" x14ac:dyDescent="0.25">
      <c r="A99" s="204"/>
      <c r="B99" s="9"/>
      <c r="C99" s="9"/>
      <c r="D99" s="9"/>
      <c r="E99" s="9"/>
      <c r="F99" s="180" t="s">
        <v>1629</v>
      </c>
      <c r="G99" s="9"/>
      <c r="H99" s="181"/>
      <c r="I99" s="9"/>
      <c r="J99" s="48"/>
      <c r="K99" s="9"/>
      <c r="L99" s="9"/>
      <c r="M99" s="9"/>
      <c r="N99" s="9"/>
      <c r="O99" s="10"/>
      <c r="P99" s="10"/>
      <c r="Q99" s="187"/>
      <c r="R99" s="187"/>
      <c r="S99" s="9"/>
      <c r="T99" s="188"/>
      <c r="U99" s="188"/>
      <c r="V99" s="9"/>
      <c r="W99" s="9"/>
      <c r="X99" s="9"/>
      <c r="Y99" s="9"/>
      <c r="Z99" s="9"/>
      <c r="AA99" s="9"/>
      <c r="AB99" s="183"/>
      <c r="AC99" s="183"/>
      <c r="AD99" s="183"/>
      <c r="AE99" s="183"/>
      <c r="AF99" s="183"/>
      <c r="AG99" s="183"/>
      <c r="AH99" s="184"/>
      <c r="AI99" s="183"/>
      <c r="AJ99" s="185"/>
      <c r="AK99" s="183"/>
      <c r="AL99" s="180"/>
      <c r="AM99" s="180"/>
      <c r="AN99" s="180"/>
      <c r="AO99" s="180"/>
    </row>
    <row r="100" spans="1:41" s="47" customFormat="1" ht="15" customHeight="1" x14ac:dyDescent="0.25">
      <c r="A100" s="204"/>
      <c r="B100" s="9"/>
      <c r="C100" s="9"/>
      <c r="D100" s="9"/>
      <c r="E100" s="9"/>
      <c r="F100" s="180" t="s">
        <v>1629</v>
      </c>
      <c r="G100" s="9"/>
      <c r="H100" s="181"/>
      <c r="I100" s="9"/>
      <c r="J100" s="48"/>
      <c r="K100" s="9"/>
      <c r="L100" s="9"/>
      <c r="M100" s="9"/>
      <c r="N100" s="9"/>
      <c r="O100" s="10"/>
      <c r="P100" s="10"/>
      <c r="Q100" s="187"/>
      <c r="R100" s="187"/>
      <c r="S100" s="9"/>
      <c r="T100" s="188"/>
      <c r="U100" s="188"/>
      <c r="V100" s="9"/>
      <c r="W100" s="9"/>
      <c r="X100" s="9"/>
      <c r="Y100" s="9"/>
      <c r="Z100" s="9"/>
      <c r="AA100" s="9"/>
      <c r="AB100" s="183"/>
      <c r="AC100" s="183"/>
      <c r="AD100" s="183"/>
      <c r="AE100" s="183"/>
      <c r="AF100" s="183"/>
      <c r="AG100" s="183"/>
      <c r="AH100" s="184"/>
      <c r="AI100" s="183"/>
      <c r="AJ100" s="185"/>
      <c r="AK100" s="183"/>
      <c r="AL100" s="180"/>
      <c r="AM100" s="180"/>
      <c r="AN100" s="180"/>
      <c r="AO100" s="180"/>
    </row>
    <row r="101" spans="1:41" s="47" customFormat="1" ht="15" customHeight="1" x14ac:dyDescent="0.25">
      <c r="A101" s="204"/>
      <c r="B101" s="9"/>
      <c r="C101" s="9"/>
      <c r="D101" s="9"/>
      <c r="E101" s="9"/>
      <c r="F101" s="180" t="s">
        <v>1629</v>
      </c>
      <c r="G101" s="9"/>
      <c r="H101" s="181"/>
      <c r="I101" s="9"/>
      <c r="J101" s="48"/>
      <c r="K101" s="9"/>
      <c r="L101" s="9"/>
      <c r="M101" s="9"/>
      <c r="N101" s="9"/>
      <c r="O101" s="10"/>
      <c r="P101" s="10"/>
      <c r="Q101" s="187"/>
      <c r="R101" s="187"/>
      <c r="S101" s="9"/>
      <c r="T101" s="188"/>
      <c r="U101" s="188"/>
      <c r="V101" s="9"/>
      <c r="W101" s="9"/>
      <c r="X101" s="9"/>
      <c r="Y101" s="9"/>
      <c r="Z101" s="9"/>
      <c r="AA101" s="9"/>
      <c r="AB101" s="183"/>
      <c r="AC101" s="183"/>
      <c r="AD101" s="183"/>
      <c r="AE101" s="183"/>
      <c r="AF101" s="183"/>
      <c r="AG101" s="183"/>
      <c r="AH101" s="184"/>
      <c r="AI101" s="183"/>
      <c r="AJ101" s="185"/>
      <c r="AK101" s="183"/>
      <c r="AL101" s="180"/>
      <c r="AM101" s="180"/>
      <c r="AN101" s="180"/>
      <c r="AO101" s="180"/>
    </row>
    <row r="102" spans="1:41" s="47" customFormat="1" ht="15" customHeight="1" x14ac:dyDescent="0.25">
      <c r="A102" s="204"/>
      <c r="B102" s="9"/>
      <c r="C102" s="9"/>
      <c r="D102" s="9"/>
      <c r="E102" s="9"/>
      <c r="F102" s="180" t="s">
        <v>1629</v>
      </c>
      <c r="G102" s="9"/>
      <c r="H102" s="181"/>
      <c r="I102" s="9"/>
      <c r="J102" s="48"/>
      <c r="K102" s="9"/>
      <c r="L102" s="9"/>
      <c r="M102" s="9"/>
      <c r="N102" s="9"/>
      <c r="O102" s="10"/>
      <c r="P102" s="10"/>
      <c r="Q102" s="187"/>
      <c r="R102" s="187"/>
      <c r="S102" s="9"/>
      <c r="T102" s="188"/>
      <c r="U102" s="188"/>
      <c r="V102" s="9"/>
      <c r="W102" s="9"/>
      <c r="X102" s="9"/>
      <c r="Y102" s="9"/>
      <c r="Z102" s="9"/>
      <c r="AA102" s="9"/>
      <c r="AB102" s="183"/>
      <c r="AC102" s="183"/>
      <c r="AD102" s="183"/>
      <c r="AE102" s="183"/>
      <c r="AF102" s="183"/>
      <c r="AG102" s="183"/>
      <c r="AH102" s="184"/>
      <c r="AI102" s="183"/>
      <c r="AJ102" s="185"/>
      <c r="AK102" s="183"/>
      <c r="AL102" s="180"/>
      <c r="AM102" s="180"/>
      <c r="AN102" s="180"/>
      <c r="AO102" s="180"/>
    </row>
    <row r="103" spans="1:41" s="47" customFormat="1" ht="15" customHeight="1" x14ac:dyDescent="0.25">
      <c r="A103" s="204"/>
      <c r="B103" s="9"/>
      <c r="C103" s="9"/>
      <c r="D103" s="9"/>
      <c r="E103" s="9"/>
      <c r="F103" s="180" t="s">
        <v>1629</v>
      </c>
      <c r="G103" s="9"/>
      <c r="H103" s="181"/>
      <c r="I103" s="9"/>
      <c r="J103" s="48"/>
      <c r="K103" s="9"/>
      <c r="L103" s="9"/>
      <c r="M103" s="9"/>
      <c r="N103" s="9"/>
      <c r="O103" s="10"/>
      <c r="P103" s="10"/>
      <c r="Q103" s="187"/>
      <c r="R103" s="187"/>
      <c r="S103" s="9"/>
      <c r="T103" s="188"/>
      <c r="U103" s="188"/>
      <c r="V103" s="9"/>
      <c r="W103" s="9"/>
      <c r="X103" s="9"/>
      <c r="Y103" s="9"/>
      <c r="Z103" s="9"/>
      <c r="AA103" s="9"/>
      <c r="AB103" s="183"/>
      <c r="AC103" s="183"/>
      <c r="AD103" s="183"/>
      <c r="AE103" s="183"/>
      <c r="AF103" s="183"/>
      <c r="AG103" s="183"/>
      <c r="AH103" s="184"/>
      <c r="AI103" s="183"/>
      <c r="AJ103" s="185"/>
      <c r="AK103" s="183"/>
      <c r="AL103" s="180"/>
      <c r="AM103" s="180"/>
      <c r="AN103" s="180"/>
      <c r="AO103" s="180"/>
    </row>
    <row r="104" spans="1:41" s="47" customFormat="1" ht="15" customHeight="1" x14ac:dyDescent="0.25">
      <c r="A104" s="204"/>
      <c r="B104" s="9"/>
      <c r="C104" s="9"/>
      <c r="D104" s="9"/>
      <c r="E104" s="9"/>
      <c r="F104" s="180" t="s">
        <v>1629</v>
      </c>
      <c r="G104" s="9"/>
      <c r="H104" s="181"/>
      <c r="I104" s="9"/>
      <c r="J104" s="48"/>
      <c r="K104" s="9"/>
      <c r="L104" s="9"/>
      <c r="M104" s="9"/>
      <c r="N104" s="9"/>
      <c r="O104" s="10"/>
      <c r="P104" s="10"/>
      <c r="Q104" s="187"/>
      <c r="R104" s="187"/>
      <c r="S104" s="9"/>
      <c r="T104" s="188"/>
      <c r="U104" s="188"/>
      <c r="V104" s="9"/>
      <c r="W104" s="9"/>
      <c r="X104" s="9"/>
      <c r="Y104" s="9"/>
      <c r="Z104" s="9"/>
      <c r="AA104" s="9"/>
      <c r="AB104" s="183"/>
      <c r="AC104" s="183"/>
      <c r="AD104" s="183"/>
      <c r="AE104" s="183"/>
      <c r="AF104" s="183"/>
      <c r="AG104" s="183"/>
      <c r="AH104" s="184"/>
      <c r="AI104" s="183"/>
      <c r="AJ104" s="185"/>
      <c r="AK104" s="183"/>
      <c r="AL104" s="180"/>
      <c r="AM104" s="180"/>
      <c r="AN104" s="180"/>
      <c r="AO104" s="180"/>
    </row>
    <row r="105" spans="1:41" ht="15" customHeight="1" x14ac:dyDescent="0.25">
      <c r="A105" s="205" t="s">
        <v>1662</v>
      </c>
      <c r="B105" s="4"/>
      <c r="C105" s="4" t="s">
        <v>521</v>
      </c>
      <c r="D105" s="4"/>
      <c r="E105" s="4" t="s">
        <v>711</v>
      </c>
      <c r="F105" s="5" t="s">
        <v>1549</v>
      </c>
      <c r="G105" s="4"/>
      <c r="H105" s="90" t="s">
        <v>1550</v>
      </c>
      <c r="I105" s="4"/>
      <c r="J105" s="51"/>
      <c r="K105" s="4"/>
      <c r="L105" s="4"/>
      <c r="M105" s="4"/>
      <c r="N105" s="4"/>
      <c r="O105" s="6"/>
      <c r="P105" s="6"/>
      <c r="Q105" s="7"/>
      <c r="R105" s="7"/>
      <c r="S105" s="4"/>
      <c r="T105" s="146"/>
      <c r="U105" s="146"/>
      <c r="V105" s="4"/>
      <c r="W105" s="4"/>
      <c r="X105" s="4"/>
      <c r="Y105" s="4"/>
      <c r="Z105" s="4"/>
      <c r="AA105" s="4"/>
      <c r="AB105" s="8"/>
      <c r="AC105" s="8"/>
      <c r="AD105" s="8"/>
      <c r="AE105" s="8"/>
      <c r="AF105" s="8"/>
      <c r="AG105" s="8"/>
      <c r="AH105" s="111">
        <f>15</f>
        <v>15</v>
      </c>
      <c r="AI105" s="8">
        <f>4533</f>
        <v>4533</v>
      </c>
      <c r="AJ105" s="126"/>
      <c r="AK105" s="8">
        <f>4533</f>
        <v>4533</v>
      </c>
      <c r="AL105" s="5"/>
      <c r="AM105" s="5" t="s">
        <v>1499</v>
      </c>
      <c r="AN105" s="5"/>
      <c r="AO105" s="5"/>
    </row>
    <row r="106" spans="1:41" ht="15" customHeight="1" x14ac:dyDescent="0.25">
      <c r="A106" s="205" t="s">
        <v>1662</v>
      </c>
      <c r="B106" s="4"/>
      <c r="C106" s="4" t="s">
        <v>521</v>
      </c>
      <c r="D106" s="4"/>
      <c r="E106" s="4" t="s">
        <v>711</v>
      </c>
      <c r="F106" s="5" t="s">
        <v>1549</v>
      </c>
      <c r="G106" s="4"/>
      <c r="H106" s="90" t="s">
        <v>1550</v>
      </c>
      <c r="I106" s="4"/>
      <c r="J106" s="51"/>
      <c r="K106" s="4"/>
      <c r="L106" s="4"/>
      <c r="M106" s="4"/>
      <c r="N106" s="4"/>
      <c r="O106" s="6"/>
      <c r="P106" s="6"/>
      <c r="Q106" s="7"/>
      <c r="R106" s="7"/>
      <c r="S106" s="4"/>
      <c r="T106" s="146"/>
      <c r="U106" s="146"/>
      <c r="V106" s="4"/>
      <c r="W106" s="4"/>
      <c r="X106" s="4"/>
      <c r="Y106" s="4"/>
      <c r="Z106" s="4"/>
      <c r="AA106" s="4"/>
      <c r="AB106" s="8"/>
      <c r="AC106" s="8"/>
      <c r="AD106" s="8"/>
      <c r="AE106" s="8"/>
      <c r="AF106" s="8"/>
      <c r="AG106" s="8"/>
      <c r="AH106" s="111">
        <f>15</f>
        <v>15</v>
      </c>
      <c r="AI106" s="8">
        <f>4533</f>
        <v>4533</v>
      </c>
      <c r="AJ106" s="126"/>
      <c r="AK106" s="8">
        <f>4533</f>
        <v>4533</v>
      </c>
      <c r="AL106" s="5"/>
      <c r="AM106" s="5" t="s">
        <v>1499</v>
      </c>
      <c r="AN106" s="5"/>
      <c r="AO106" s="5"/>
    </row>
    <row r="107" spans="1:41" s="47" customFormat="1" ht="15" customHeight="1" x14ac:dyDescent="0.25">
      <c r="A107" s="204"/>
      <c r="B107" s="9"/>
      <c r="C107" s="9"/>
      <c r="D107" s="9"/>
      <c r="E107" s="9"/>
      <c r="F107" s="180" t="s">
        <v>1630</v>
      </c>
      <c r="G107" s="9"/>
      <c r="H107" s="181"/>
      <c r="I107" s="9"/>
      <c r="J107" s="48"/>
      <c r="K107" s="9"/>
      <c r="L107" s="9"/>
      <c r="M107" s="9"/>
      <c r="N107" s="9"/>
      <c r="O107" s="10"/>
      <c r="P107" s="10"/>
      <c r="Q107" s="187"/>
      <c r="R107" s="187"/>
      <c r="S107" s="9"/>
      <c r="T107" s="188"/>
      <c r="U107" s="188"/>
      <c r="V107" s="9"/>
      <c r="W107" s="9"/>
      <c r="X107" s="9"/>
      <c r="Y107" s="9"/>
      <c r="Z107" s="9"/>
      <c r="AA107" s="9"/>
      <c r="AB107" s="183"/>
      <c r="AC107" s="183"/>
      <c r="AD107" s="183"/>
      <c r="AE107" s="183"/>
      <c r="AF107" s="183"/>
      <c r="AG107" s="183"/>
      <c r="AH107" s="184"/>
      <c r="AI107" s="183"/>
      <c r="AJ107" s="185"/>
      <c r="AK107" s="183"/>
      <c r="AL107" s="180"/>
      <c r="AM107" s="180"/>
      <c r="AN107" s="180"/>
      <c r="AO107" s="180"/>
    </row>
    <row r="108" spans="1:41" s="47" customFormat="1" ht="15" customHeight="1" x14ac:dyDescent="0.25">
      <c r="A108" s="204"/>
      <c r="B108" s="9"/>
      <c r="C108" s="9"/>
      <c r="D108" s="9"/>
      <c r="E108" s="9"/>
      <c r="F108" s="180" t="s">
        <v>1630</v>
      </c>
      <c r="G108" s="9"/>
      <c r="H108" s="181"/>
      <c r="I108" s="9"/>
      <c r="J108" s="48"/>
      <c r="K108" s="9"/>
      <c r="L108" s="9"/>
      <c r="M108" s="9"/>
      <c r="N108" s="9"/>
      <c r="O108" s="10"/>
      <c r="P108" s="10"/>
      <c r="Q108" s="187"/>
      <c r="R108" s="187"/>
      <c r="S108" s="9"/>
      <c r="T108" s="188"/>
      <c r="U108" s="188"/>
      <c r="V108" s="9"/>
      <c r="W108" s="9"/>
      <c r="X108" s="9"/>
      <c r="Y108" s="9"/>
      <c r="Z108" s="9"/>
      <c r="AA108" s="9"/>
      <c r="AB108" s="183"/>
      <c r="AC108" s="183"/>
      <c r="AD108" s="183"/>
      <c r="AE108" s="183"/>
      <c r="AF108" s="183"/>
      <c r="AG108" s="183"/>
      <c r="AH108" s="184"/>
      <c r="AI108" s="183"/>
      <c r="AJ108" s="185"/>
      <c r="AK108" s="183"/>
      <c r="AL108" s="180"/>
      <c r="AM108" s="180"/>
      <c r="AN108" s="180"/>
      <c r="AO108" s="180"/>
    </row>
    <row r="109" spans="1:41" s="47" customFormat="1" ht="15" customHeight="1" x14ac:dyDescent="0.25">
      <c r="A109" s="204"/>
      <c r="B109" s="9"/>
      <c r="C109" s="9"/>
      <c r="D109" s="9"/>
      <c r="E109" s="9"/>
      <c r="F109" s="180" t="s">
        <v>1630</v>
      </c>
      <c r="G109" s="9"/>
      <c r="H109" s="181"/>
      <c r="I109" s="9"/>
      <c r="J109" s="48"/>
      <c r="K109" s="9"/>
      <c r="L109" s="9"/>
      <c r="M109" s="9"/>
      <c r="N109" s="9"/>
      <c r="O109" s="10"/>
      <c r="P109" s="10"/>
      <c r="Q109" s="187"/>
      <c r="R109" s="187"/>
      <c r="S109" s="9"/>
      <c r="T109" s="188"/>
      <c r="U109" s="188"/>
      <c r="V109" s="9"/>
      <c r="W109" s="9"/>
      <c r="X109" s="9"/>
      <c r="Y109" s="9"/>
      <c r="Z109" s="9"/>
      <c r="AA109" s="9"/>
      <c r="AB109" s="183"/>
      <c r="AC109" s="183"/>
      <c r="AD109" s="183"/>
      <c r="AE109" s="183"/>
      <c r="AF109" s="183"/>
      <c r="AG109" s="183"/>
      <c r="AH109" s="184"/>
      <c r="AI109" s="183"/>
      <c r="AJ109" s="185"/>
      <c r="AK109" s="183"/>
      <c r="AL109" s="180"/>
      <c r="AM109" s="180"/>
      <c r="AN109" s="180"/>
      <c r="AO109" s="180"/>
    </row>
    <row r="110" spans="1:41" s="47" customFormat="1" ht="15" customHeight="1" x14ac:dyDescent="0.25">
      <c r="A110" s="204"/>
      <c r="B110" s="9"/>
      <c r="C110" s="9"/>
      <c r="D110" s="9"/>
      <c r="E110" s="9"/>
      <c r="F110" s="180" t="s">
        <v>1630</v>
      </c>
      <c r="G110" s="9"/>
      <c r="H110" s="181"/>
      <c r="I110" s="9"/>
      <c r="J110" s="48"/>
      <c r="K110" s="9"/>
      <c r="L110" s="9"/>
      <c r="M110" s="9"/>
      <c r="N110" s="9"/>
      <c r="O110" s="10"/>
      <c r="P110" s="10"/>
      <c r="Q110" s="187"/>
      <c r="R110" s="187"/>
      <c r="S110" s="9"/>
      <c r="T110" s="188"/>
      <c r="U110" s="188"/>
      <c r="V110" s="9"/>
      <c r="W110" s="9"/>
      <c r="X110" s="9"/>
      <c r="Y110" s="9"/>
      <c r="Z110" s="9"/>
      <c r="AA110" s="9"/>
      <c r="AB110" s="183"/>
      <c r="AC110" s="183"/>
      <c r="AD110" s="183"/>
      <c r="AE110" s="183"/>
      <c r="AF110" s="183"/>
      <c r="AG110" s="183"/>
      <c r="AH110" s="184"/>
      <c r="AI110" s="183"/>
      <c r="AJ110" s="185"/>
      <c r="AK110" s="183"/>
      <c r="AL110" s="180"/>
      <c r="AM110" s="180"/>
      <c r="AN110" s="180"/>
      <c r="AO110" s="180"/>
    </row>
    <row r="111" spans="1:41" ht="15" x14ac:dyDescent="0.25">
      <c r="A111" s="205" t="s">
        <v>1662</v>
      </c>
      <c r="B111" s="2"/>
      <c r="C111" s="2" t="s">
        <v>1620</v>
      </c>
      <c r="D111" s="2" t="s">
        <v>1617</v>
      </c>
      <c r="E111" s="2" t="s">
        <v>1623</v>
      </c>
      <c r="F111" s="2" t="s">
        <v>1543</v>
      </c>
      <c r="G111" s="2"/>
      <c r="H111" s="29" t="s">
        <v>461</v>
      </c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119"/>
      <c r="AI111" s="2"/>
      <c r="AJ111" s="2"/>
      <c r="AK111" s="2"/>
      <c r="AL111" s="2"/>
      <c r="AM111" s="2"/>
      <c r="AN111" s="2"/>
      <c r="AO111" s="2"/>
    </row>
    <row r="112" spans="1:41" ht="15" x14ac:dyDescent="0.25">
      <c r="A112" s="205" t="s">
        <v>1662</v>
      </c>
      <c r="B112" s="2"/>
      <c r="C112" s="2" t="s">
        <v>1620</v>
      </c>
      <c r="D112" s="2" t="s">
        <v>1618</v>
      </c>
      <c r="E112" s="2" t="s">
        <v>1623</v>
      </c>
      <c r="F112" s="2" t="s">
        <v>1543</v>
      </c>
      <c r="G112" s="2"/>
      <c r="H112" s="29" t="s">
        <v>461</v>
      </c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119"/>
      <c r="AI112" s="2"/>
      <c r="AJ112" s="2"/>
      <c r="AK112" s="2"/>
      <c r="AL112" s="2"/>
      <c r="AM112" s="2"/>
      <c r="AN112" s="2"/>
      <c r="AO112" s="2"/>
    </row>
    <row r="113" spans="1:2026" ht="15" customHeight="1" x14ac:dyDescent="0.25">
      <c r="A113" s="205" t="s">
        <v>1662</v>
      </c>
      <c r="B113" s="4"/>
      <c r="C113" s="4" t="s">
        <v>1619</v>
      </c>
      <c r="D113" s="4" t="s">
        <v>1617</v>
      </c>
      <c r="E113" s="4" t="s">
        <v>1616</v>
      </c>
      <c r="F113" s="5" t="s">
        <v>1543</v>
      </c>
      <c r="G113" s="4"/>
      <c r="H113" s="90" t="s">
        <v>461</v>
      </c>
      <c r="I113" s="4"/>
      <c r="J113" s="51"/>
      <c r="K113" s="4"/>
      <c r="L113" s="4"/>
      <c r="M113" s="4"/>
      <c r="N113" s="4"/>
      <c r="O113" s="6"/>
      <c r="P113" s="6"/>
      <c r="Q113" s="7"/>
      <c r="R113" s="7"/>
      <c r="S113" s="4"/>
      <c r="T113" s="146"/>
      <c r="U113" s="146"/>
      <c r="V113" s="4"/>
      <c r="W113" s="4"/>
      <c r="X113" s="4"/>
      <c r="Y113" s="4"/>
      <c r="Z113" s="4"/>
      <c r="AA113" s="4"/>
      <c r="AB113" s="8"/>
      <c r="AC113" s="8"/>
      <c r="AD113" s="8"/>
      <c r="AE113" s="8"/>
      <c r="AF113" s="8"/>
      <c r="AG113" s="8"/>
      <c r="AH113" s="111"/>
      <c r="AI113" s="8"/>
      <c r="AJ113" s="126"/>
      <c r="AK113" s="8"/>
      <c r="AL113" s="5"/>
      <c r="AM113" s="5" t="s">
        <v>1499</v>
      </c>
      <c r="AN113" s="5"/>
      <c r="AO113" s="5"/>
    </row>
    <row r="114" spans="1:2026" s="103" customFormat="1" ht="15" customHeight="1" x14ac:dyDescent="0.25">
      <c r="A114" s="205" t="s">
        <v>1662</v>
      </c>
      <c r="B114" s="98"/>
      <c r="C114" s="98" t="s">
        <v>1619</v>
      </c>
      <c r="D114" s="98" t="s">
        <v>1618</v>
      </c>
      <c r="E114" s="98" t="s">
        <v>1616</v>
      </c>
      <c r="F114" s="93" t="s">
        <v>1543</v>
      </c>
      <c r="G114" s="98"/>
      <c r="H114" s="99" t="s">
        <v>461</v>
      </c>
      <c r="I114" s="98"/>
      <c r="J114" s="100"/>
      <c r="K114" s="98"/>
      <c r="L114" s="98"/>
      <c r="M114" s="98"/>
      <c r="N114" s="98"/>
      <c r="O114" s="101"/>
      <c r="P114" s="101"/>
      <c r="Q114" s="102"/>
      <c r="R114" s="102"/>
      <c r="S114" s="98"/>
      <c r="T114" s="148"/>
      <c r="U114" s="148"/>
      <c r="V114" s="98"/>
      <c r="W114" s="98"/>
      <c r="X114" s="98"/>
      <c r="Y114" s="98"/>
      <c r="Z114" s="98"/>
      <c r="AA114" s="98"/>
      <c r="AB114" s="89"/>
      <c r="AC114" s="89"/>
      <c r="AD114" s="89"/>
      <c r="AE114" s="89"/>
      <c r="AF114" s="89"/>
      <c r="AG114" s="89"/>
      <c r="AH114" s="112"/>
      <c r="AI114" s="89"/>
      <c r="AJ114" s="127"/>
      <c r="AK114" s="89"/>
      <c r="AL114" s="93"/>
      <c r="AM114" s="93"/>
      <c r="AN114" s="93"/>
      <c r="AO114" s="93"/>
    </row>
    <row r="115" spans="1:2026" ht="15" customHeight="1" x14ac:dyDescent="0.25">
      <c r="A115" s="205" t="s">
        <v>1662</v>
      </c>
      <c r="B115" s="4"/>
      <c r="C115" s="4" t="s">
        <v>111</v>
      </c>
      <c r="D115" s="4" t="s">
        <v>1545</v>
      </c>
      <c r="E115" s="4" t="s">
        <v>1544</v>
      </c>
      <c r="F115" s="5" t="s">
        <v>1543</v>
      </c>
      <c r="G115" s="4"/>
      <c r="H115" s="90" t="s">
        <v>461</v>
      </c>
      <c r="I115" s="4"/>
      <c r="J115" s="51"/>
      <c r="K115" s="4"/>
      <c r="L115" s="4"/>
      <c r="M115" s="4"/>
      <c r="N115" s="4"/>
      <c r="O115" s="6"/>
      <c r="P115" s="6"/>
      <c r="Q115" s="7"/>
      <c r="R115" s="7"/>
      <c r="S115" s="4"/>
      <c r="T115" s="146"/>
      <c r="U115" s="146"/>
      <c r="V115" s="4"/>
      <c r="W115" s="4"/>
      <c r="X115" s="4"/>
      <c r="Y115" s="4"/>
      <c r="Z115" s="4"/>
      <c r="AA115" s="4"/>
      <c r="AB115" s="8"/>
      <c r="AC115" s="8"/>
      <c r="AD115" s="8"/>
      <c r="AE115" s="8"/>
      <c r="AF115" s="8"/>
      <c r="AG115" s="8"/>
      <c r="AH115" s="111">
        <f>15</f>
        <v>15</v>
      </c>
      <c r="AI115" s="8">
        <f>8628.58</f>
        <v>8628.58</v>
      </c>
      <c r="AJ115" s="126"/>
      <c r="AK115" s="8">
        <f>8628.58</f>
        <v>8628.58</v>
      </c>
      <c r="AL115" s="5"/>
      <c r="AM115" s="5" t="s">
        <v>1499</v>
      </c>
      <c r="AN115" s="5"/>
      <c r="AO115" s="5"/>
    </row>
    <row r="116" spans="1:2026" s="103" customFormat="1" ht="15" customHeight="1" x14ac:dyDescent="0.25">
      <c r="A116" s="205" t="s">
        <v>1662</v>
      </c>
      <c r="B116" s="98"/>
      <c r="C116" s="98" t="s">
        <v>1621</v>
      </c>
      <c r="D116" s="98" t="s">
        <v>1617</v>
      </c>
      <c r="E116" s="98" t="s">
        <v>1624</v>
      </c>
      <c r="F116" s="93" t="s">
        <v>1543</v>
      </c>
      <c r="G116" s="98"/>
      <c r="H116" s="99" t="s">
        <v>461</v>
      </c>
      <c r="I116" s="98"/>
      <c r="J116" s="100"/>
      <c r="K116" s="98"/>
      <c r="L116" s="98"/>
      <c r="M116" s="98"/>
      <c r="N116" s="98"/>
      <c r="O116" s="101"/>
      <c r="P116" s="101"/>
      <c r="Q116" s="102"/>
      <c r="R116" s="102"/>
      <c r="S116" s="98"/>
      <c r="T116" s="148"/>
      <c r="U116" s="148"/>
      <c r="V116" s="98"/>
      <c r="W116" s="98"/>
      <c r="X116" s="98"/>
      <c r="Y116" s="98"/>
      <c r="Z116" s="98"/>
      <c r="AA116" s="98"/>
      <c r="AB116" s="89"/>
      <c r="AC116" s="89"/>
      <c r="AD116" s="89"/>
      <c r="AE116" s="89"/>
      <c r="AF116" s="89"/>
      <c r="AG116" s="89"/>
      <c r="AH116" s="112"/>
      <c r="AI116" s="89"/>
      <c r="AJ116" s="127"/>
      <c r="AK116" s="89"/>
      <c r="AL116" s="93"/>
      <c r="AM116" s="93"/>
      <c r="AN116" s="93"/>
      <c r="AO116" s="93"/>
    </row>
    <row r="117" spans="1:2026" s="103" customFormat="1" ht="15" customHeight="1" x14ac:dyDescent="0.25">
      <c r="A117" s="205" t="s">
        <v>1662</v>
      </c>
      <c r="B117" s="98"/>
      <c r="C117" s="98" t="s">
        <v>1621</v>
      </c>
      <c r="D117" s="98" t="s">
        <v>1618</v>
      </c>
      <c r="E117" s="98" t="s">
        <v>1624</v>
      </c>
      <c r="F117" s="93" t="s">
        <v>1543</v>
      </c>
      <c r="G117" s="98"/>
      <c r="H117" s="99" t="s">
        <v>461</v>
      </c>
      <c r="I117" s="98"/>
      <c r="J117" s="100"/>
      <c r="K117" s="98"/>
      <c r="L117" s="98"/>
      <c r="M117" s="98"/>
      <c r="N117" s="98"/>
      <c r="O117" s="101"/>
      <c r="P117" s="101"/>
      <c r="Q117" s="102"/>
      <c r="R117" s="102"/>
      <c r="S117" s="98"/>
      <c r="T117" s="148"/>
      <c r="U117" s="148"/>
      <c r="V117" s="98"/>
      <c r="W117" s="98"/>
      <c r="X117" s="98"/>
      <c r="Y117" s="98"/>
      <c r="Z117" s="98"/>
      <c r="AA117" s="98"/>
      <c r="AB117" s="89"/>
      <c r="AC117" s="89"/>
      <c r="AD117" s="89"/>
      <c r="AE117" s="89"/>
      <c r="AF117" s="89"/>
      <c r="AG117" s="89"/>
      <c r="AH117" s="112"/>
      <c r="AI117" s="89"/>
      <c r="AJ117" s="127"/>
      <c r="AK117" s="89"/>
      <c r="AL117" s="93"/>
      <c r="AM117" s="93"/>
      <c r="AN117" s="93"/>
      <c r="AO117" s="93"/>
    </row>
    <row r="118" spans="1:2026" s="103" customFormat="1" ht="15" customHeight="1" x14ac:dyDescent="0.25">
      <c r="A118" s="205" t="s">
        <v>1662</v>
      </c>
      <c r="B118" s="98"/>
      <c r="C118" s="98" t="s">
        <v>1622</v>
      </c>
      <c r="D118" s="98" t="s">
        <v>1617</v>
      </c>
      <c r="E118" s="98" t="s">
        <v>1624</v>
      </c>
      <c r="F118" s="93" t="s">
        <v>1543</v>
      </c>
      <c r="G118" s="98"/>
      <c r="H118" s="99" t="s">
        <v>461</v>
      </c>
      <c r="I118" s="98"/>
      <c r="J118" s="100"/>
      <c r="K118" s="98"/>
      <c r="L118" s="98"/>
      <c r="M118" s="98"/>
      <c r="N118" s="98"/>
      <c r="O118" s="101"/>
      <c r="P118" s="101"/>
      <c r="Q118" s="102"/>
      <c r="R118" s="102"/>
      <c r="S118" s="98"/>
      <c r="T118" s="148"/>
      <c r="U118" s="148"/>
      <c r="V118" s="98"/>
      <c r="W118" s="98"/>
      <c r="X118" s="98"/>
      <c r="Y118" s="98"/>
      <c r="Z118" s="98"/>
      <c r="AA118" s="98"/>
      <c r="AB118" s="89"/>
      <c r="AC118" s="89"/>
      <c r="AD118" s="89"/>
      <c r="AE118" s="89"/>
      <c r="AF118" s="89"/>
      <c r="AG118" s="89"/>
      <c r="AH118" s="112"/>
      <c r="AI118" s="89"/>
      <c r="AJ118" s="127"/>
      <c r="AK118" s="89"/>
      <c r="AL118" s="93"/>
      <c r="AM118" s="93"/>
      <c r="AN118" s="93"/>
      <c r="AO118" s="93"/>
    </row>
    <row r="119" spans="1:2026" s="103" customFormat="1" ht="15" customHeight="1" x14ac:dyDescent="0.25">
      <c r="A119" s="205" t="s">
        <v>1662</v>
      </c>
      <c r="B119" s="98"/>
      <c r="C119" s="98" t="s">
        <v>1622</v>
      </c>
      <c r="D119" s="98" t="s">
        <v>1618</v>
      </c>
      <c r="E119" s="98" t="s">
        <v>1624</v>
      </c>
      <c r="F119" s="93" t="s">
        <v>1543</v>
      </c>
      <c r="G119" s="98"/>
      <c r="H119" s="99" t="s">
        <v>461</v>
      </c>
      <c r="I119" s="98"/>
      <c r="J119" s="100"/>
      <c r="K119" s="98"/>
      <c r="L119" s="98"/>
      <c r="M119" s="98"/>
      <c r="N119" s="98"/>
      <c r="O119" s="101"/>
      <c r="P119" s="101"/>
      <c r="Q119" s="102"/>
      <c r="R119" s="102"/>
      <c r="S119" s="98"/>
      <c r="T119" s="148"/>
      <c r="U119" s="148"/>
      <c r="V119" s="98"/>
      <c r="W119" s="98"/>
      <c r="X119" s="98"/>
      <c r="Y119" s="98"/>
      <c r="Z119" s="98"/>
      <c r="AA119" s="98"/>
      <c r="AB119" s="89"/>
      <c r="AC119" s="89"/>
      <c r="AD119" s="89"/>
      <c r="AE119" s="89"/>
      <c r="AF119" s="89"/>
      <c r="AG119" s="89"/>
      <c r="AH119" s="112"/>
      <c r="AI119" s="89"/>
      <c r="AJ119" s="127"/>
      <c r="AK119" s="89"/>
      <c r="AL119" s="93"/>
      <c r="AM119" s="93"/>
      <c r="AN119" s="93"/>
      <c r="AO119" s="93"/>
    </row>
    <row r="120" spans="1:2026" s="47" customFormat="1" ht="15" customHeight="1" x14ac:dyDescent="0.25">
      <c r="A120" s="204"/>
      <c r="B120" s="9"/>
      <c r="C120" s="9"/>
      <c r="D120" s="9"/>
      <c r="E120" s="9"/>
      <c r="F120" s="180" t="s">
        <v>1631</v>
      </c>
      <c r="G120" s="9"/>
      <c r="H120" s="181"/>
      <c r="I120" s="9"/>
      <c r="J120" s="48"/>
      <c r="K120" s="9"/>
      <c r="L120" s="9"/>
      <c r="M120" s="9"/>
      <c r="N120" s="9"/>
      <c r="O120" s="10"/>
      <c r="P120" s="10"/>
      <c r="Q120" s="187"/>
      <c r="R120" s="187"/>
      <c r="S120" s="9"/>
      <c r="T120" s="188"/>
      <c r="U120" s="188"/>
      <c r="V120" s="9"/>
      <c r="W120" s="9"/>
      <c r="X120" s="9"/>
      <c r="Y120" s="9"/>
      <c r="Z120" s="9"/>
      <c r="AA120" s="9"/>
      <c r="AB120" s="183"/>
      <c r="AC120" s="183"/>
      <c r="AD120" s="183"/>
      <c r="AE120" s="183"/>
      <c r="AF120" s="183"/>
      <c r="AG120" s="183"/>
      <c r="AH120" s="184"/>
      <c r="AI120" s="183"/>
      <c r="AJ120" s="185"/>
      <c r="AK120" s="183"/>
      <c r="AL120" s="180"/>
      <c r="AM120" s="180"/>
      <c r="AN120" s="180"/>
      <c r="AO120" s="180"/>
    </row>
    <row r="121" spans="1:2026" s="47" customFormat="1" ht="15" customHeight="1" x14ac:dyDescent="0.25">
      <c r="A121" s="204"/>
      <c r="B121" s="9"/>
      <c r="C121" s="9"/>
      <c r="D121" s="9"/>
      <c r="E121" s="9"/>
      <c r="F121" s="180" t="s">
        <v>1631</v>
      </c>
      <c r="G121" s="9"/>
      <c r="H121" s="181"/>
      <c r="I121" s="9"/>
      <c r="J121" s="48"/>
      <c r="K121" s="9"/>
      <c r="L121" s="9"/>
      <c r="M121" s="9"/>
      <c r="N121" s="9"/>
      <c r="O121" s="10"/>
      <c r="P121" s="10"/>
      <c r="Q121" s="187"/>
      <c r="R121" s="187"/>
      <c r="S121" s="9"/>
      <c r="T121" s="188"/>
      <c r="U121" s="188"/>
      <c r="V121" s="9"/>
      <c r="W121" s="9"/>
      <c r="X121" s="9"/>
      <c r="Y121" s="9"/>
      <c r="Z121" s="9"/>
      <c r="AA121" s="9"/>
      <c r="AB121" s="183"/>
      <c r="AC121" s="183"/>
      <c r="AD121" s="183"/>
      <c r="AE121" s="183"/>
      <c r="AF121" s="183"/>
      <c r="AG121" s="183"/>
      <c r="AH121" s="184"/>
      <c r="AI121" s="183"/>
      <c r="AJ121" s="185"/>
      <c r="AK121" s="183"/>
      <c r="AL121" s="180"/>
      <c r="AM121" s="180"/>
      <c r="AN121" s="180"/>
      <c r="AO121" s="180"/>
    </row>
    <row r="122" spans="1:2026" s="47" customFormat="1" ht="15" customHeight="1" x14ac:dyDescent="0.25">
      <c r="A122" s="204"/>
      <c r="B122" s="9"/>
      <c r="C122" s="9"/>
      <c r="D122" s="9"/>
      <c r="E122" s="9"/>
      <c r="F122" s="180" t="s">
        <v>1631</v>
      </c>
      <c r="G122" s="9"/>
      <c r="H122" s="181"/>
      <c r="I122" s="9"/>
      <c r="J122" s="48"/>
      <c r="K122" s="9"/>
      <c r="L122" s="9"/>
      <c r="M122" s="9"/>
      <c r="N122" s="9"/>
      <c r="O122" s="10"/>
      <c r="P122" s="10"/>
      <c r="Q122" s="187"/>
      <c r="R122" s="187"/>
      <c r="S122" s="9"/>
      <c r="T122" s="188"/>
      <c r="U122" s="188"/>
      <c r="V122" s="9"/>
      <c r="W122" s="9"/>
      <c r="X122" s="9"/>
      <c r="Y122" s="9"/>
      <c r="Z122" s="9"/>
      <c r="AA122" s="9"/>
      <c r="AB122" s="183"/>
      <c r="AC122" s="183"/>
      <c r="AD122" s="183"/>
      <c r="AE122" s="183"/>
      <c r="AF122" s="183"/>
      <c r="AG122" s="183"/>
      <c r="AH122" s="184"/>
      <c r="AI122" s="183"/>
      <c r="AJ122" s="185"/>
      <c r="AK122" s="183"/>
      <c r="AL122" s="180"/>
      <c r="AM122" s="180"/>
      <c r="AN122" s="180"/>
      <c r="AO122" s="180"/>
    </row>
    <row r="123" spans="1:2026" s="47" customFormat="1" ht="15" customHeight="1" x14ac:dyDescent="0.25">
      <c r="A123" s="204"/>
      <c r="B123" s="9"/>
      <c r="C123" s="9"/>
      <c r="D123" s="9"/>
      <c r="E123" s="9"/>
      <c r="F123" s="180" t="s">
        <v>1631</v>
      </c>
      <c r="G123" s="9"/>
      <c r="H123" s="181"/>
      <c r="I123" s="9"/>
      <c r="J123" s="48"/>
      <c r="K123" s="9"/>
      <c r="L123" s="9"/>
      <c r="M123" s="9"/>
      <c r="N123" s="9"/>
      <c r="O123" s="10"/>
      <c r="P123" s="10"/>
      <c r="Q123" s="187"/>
      <c r="R123" s="187"/>
      <c r="S123" s="9"/>
      <c r="T123" s="188"/>
      <c r="U123" s="188"/>
      <c r="V123" s="9"/>
      <c r="W123" s="9"/>
      <c r="X123" s="9"/>
      <c r="Y123" s="9"/>
      <c r="Z123" s="9"/>
      <c r="AA123" s="9"/>
      <c r="AB123" s="183"/>
      <c r="AC123" s="183"/>
      <c r="AD123" s="183"/>
      <c r="AE123" s="183"/>
      <c r="AF123" s="183"/>
      <c r="AG123" s="183"/>
      <c r="AH123" s="184"/>
      <c r="AI123" s="183"/>
      <c r="AJ123" s="185"/>
      <c r="AK123" s="183"/>
      <c r="AL123" s="180"/>
      <c r="AM123" s="180"/>
      <c r="AN123" s="180"/>
      <c r="AO123" s="180"/>
    </row>
    <row r="124" spans="1:2026" s="47" customFormat="1" ht="24.95" customHeight="1" x14ac:dyDescent="0.25">
      <c r="A124" s="205" t="s">
        <v>1662</v>
      </c>
      <c r="B124" s="21" t="s">
        <v>164</v>
      </c>
      <c r="C124" s="21" t="s">
        <v>165</v>
      </c>
      <c r="D124" s="21" t="s">
        <v>134</v>
      </c>
      <c r="E124" s="21" t="s">
        <v>166</v>
      </c>
      <c r="F124" s="26" t="s">
        <v>167</v>
      </c>
      <c r="G124" s="21" t="s">
        <v>27</v>
      </c>
      <c r="H124" s="27" t="s">
        <v>131</v>
      </c>
      <c r="I124" s="21" t="s">
        <v>29</v>
      </c>
      <c r="J124" s="46" t="s">
        <v>168</v>
      </c>
      <c r="K124" s="21" t="s">
        <v>31</v>
      </c>
      <c r="L124" s="21" t="s">
        <v>51</v>
      </c>
      <c r="M124" s="21" t="s">
        <v>33</v>
      </c>
      <c r="N124" s="21" t="s">
        <v>34</v>
      </c>
      <c r="O124" s="23" t="s">
        <v>35</v>
      </c>
      <c r="P124" s="23"/>
      <c r="Q124" s="24" t="s">
        <v>36</v>
      </c>
      <c r="R124" s="24"/>
      <c r="S124" s="21" t="s">
        <v>169</v>
      </c>
      <c r="T124" s="149"/>
      <c r="U124" s="149"/>
      <c r="V124" s="21" t="s">
        <v>11</v>
      </c>
      <c r="W124" s="21" t="s">
        <v>40</v>
      </c>
      <c r="X124" s="21"/>
      <c r="Y124" s="21"/>
      <c r="Z124" s="21"/>
      <c r="AA124" s="21"/>
      <c r="AB124" s="25"/>
      <c r="AC124" s="25">
        <v>2650</v>
      </c>
      <c r="AD124" s="25"/>
      <c r="AE124" s="25">
        <v>12750</v>
      </c>
      <c r="AF124" s="25">
        <v>5250</v>
      </c>
      <c r="AG124" s="25">
        <f t="shared" si="2"/>
        <v>20650</v>
      </c>
      <c r="AH124" s="113"/>
      <c r="AI124" s="25"/>
      <c r="AJ124" s="128"/>
      <c r="AK124" s="25"/>
      <c r="AL124" s="26" t="s">
        <v>37</v>
      </c>
      <c r="AM124" s="26" t="s">
        <v>1484</v>
      </c>
      <c r="AN124" s="26"/>
      <c r="AO124" s="26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  <c r="BY124" s="33"/>
      <c r="BZ124" s="33"/>
      <c r="CA124" s="33"/>
      <c r="CB124" s="33"/>
      <c r="CC124" s="33"/>
      <c r="CD124" s="33"/>
      <c r="CE124" s="33"/>
      <c r="CF124" s="33"/>
      <c r="CG124" s="33"/>
      <c r="CH124" s="33"/>
      <c r="CI124" s="33"/>
      <c r="CJ124" s="33"/>
      <c r="CK124" s="33"/>
      <c r="CL124" s="33"/>
      <c r="CM124" s="33"/>
      <c r="CN124" s="33"/>
      <c r="CO124" s="33"/>
      <c r="CP124" s="33"/>
      <c r="CQ124" s="33"/>
      <c r="CR124" s="33"/>
      <c r="CS124" s="33"/>
      <c r="CT124" s="33"/>
      <c r="CU124" s="33"/>
      <c r="CV124" s="33"/>
      <c r="CW124" s="33"/>
      <c r="CX124" s="33"/>
      <c r="CY124" s="33"/>
      <c r="CZ124" s="33"/>
      <c r="DA124" s="33"/>
      <c r="DB124" s="33"/>
      <c r="DC124" s="33"/>
      <c r="DD124" s="33"/>
      <c r="DE124" s="33"/>
      <c r="DF124" s="33"/>
      <c r="DG124" s="33"/>
      <c r="DH124" s="33"/>
      <c r="DI124" s="33"/>
      <c r="DJ124" s="33"/>
      <c r="DK124" s="33"/>
      <c r="DL124" s="33"/>
      <c r="DM124" s="33"/>
      <c r="DN124" s="33"/>
      <c r="DO124" s="33"/>
      <c r="DP124" s="33"/>
      <c r="DQ124" s="33"/>
      <c r="DR124" s="33"/>
      <c r="DS124" s="33"/>
      <c r="DT124" s="33"/>
      <c r="DU124" s="33"/>
      <c r="DV124" s="33"/>
      <c r="DW124" s="33"/>
      <c r="DX124" s="33"/>
      <c r="DY124" s="33"/>
      <c r="DZ124" s="33"/>
      <c r="EA124" s="33"/>
      <c r="EB124" s="33"/>
      <c r="EC124" s="33"/>
      <c r="ED124" s="33"/>
      <c r="EE124" s="33"/>
      <c r="EF124" s="33"/>
      <c r="EG124" s="33"/>
      <c r="EH124" s="33"/>
      <c r="EI124" s="33"/>
      <c r="EJ124" s="33"/>
      <c r="EK124" s="33"/>
      <c r="EL124" s="33"/>
      <c r="EM124" s="33"/>
      <c r="EN124" s="33"/>
      <c r="EO124" s="33"/>
      <c r="EP124" s="33"/>
      <c r="EQ124" s="33"/>
      <c r="ER124" s="33"/>
      <c r="ES124" s="33"/>
      <c r="ET124" s="33"/>
      <c r="EU124" s="33"/>
      <c r="EV124" s="33"/>
      <c r="EW124" s="33"/>
      <c r="EX124" s="33"/>
      <c r="EY124" s="33"/>
      <c r="EZ124" s="33"/>
      <c r="FA124" s="33"/>
      <c r="FB124" s="33"/>
      <c r="FC124" s="33"/>
      <c r="FD124" s="33"/>
      <c r="FE124" s="33"/>
      <c r="FF124" s="33"/>
      <c r="FG124" s="33"/>
      <c r="FH124" s="33"/>
      <c r="FI124" s="33"/>
      <c r="FJ124" s="33"/>
      <c r="FK124" s="33"/>
      <c r="FL124" s="33"/>
      <c r="FM124" s="33"/>
      <c r="FN124" s="33"/>
      <c r="FO124" s="33"/>
      <c r="FP124" s="33"/>
      <c r="FQ124" s="33"/>
      <c r="FR124" s="33"/>
      <c r="FS124" s="33"/>
      <c r="FT124" s="33"/>
      <c r="FU124" s="33"/>
      <c r="FV124" s="33"/>
      <c r="FW124" s="33"/>
      <c r="FX124" s="33"/>
      <c r="FY124" s="33"/>
      <c r="FZ124" s="33"/>
      <c r="GA124" s="33"/>
      <c r="GB124" s="33"/>
      <c r="GC124" s="33"/>
      <c r="GD124" s="33"/>
      <c r="GE124" s="33"/>
      <c r="GF124" s="33"/>
      <c r="GG124" s="33"/>
      <c r="GH124" s="33"/>
      <c r="GI124" s="33"/>
      <c r="GJ124" s="33"/>
      <c r="GK124" s="33"/>
      <c r="GL124" s="33"/>
      <c r="GM124" s="33"/>
      <c r="GN124" s="33"/>
      <c r="GO124" s="33"/>
      <c r="GP124" s="33"/>
      <c r="GQ124" s="33"/>
      <c r="GR124" s="33"/>
      <c r="GS124" s="33"/>
      <c r="GT124" s="33"/>
      <c r="GU124" s="33"/>
      <c r="GV124" s="33"/>
      <c r="GW124" s="33"/>
      <c r="GX124" s="33"/>
      <c r="GY124" s="33"/>
      <c r="GZ124" s="33"/>
      <c r="HA124" s="33"/>
      <c r="HB124" s="33"/>
      <c r="HC124" s="33"/>
      <c r="HD124" s="33"/>
      <c r="HE124" s="33"/>
      <c r="HF124" s="33"/>
      <c r="HG124" s="33"/>
      <c r="HH124" s="33"/>
      <c r="HI124" s="33"/>
      <c r="HJ124" s="33"/>
      <c r="HK124" s="33"/>
      <c r="HL124" s="33"/>
      <c r="HM124" s="33"/>
      <c r="HN124" s="33"/>
      <c r="HO124" s="33"/>
      <c r="HP124" s="33"/>
      <c r="HQ124" s="33"/>
      <c r="HR124" s="33"/>
      <c r="HS124" s="33"/>
      <c r="HT124" s="33"/>
      <c r="HU124" s="33"/>
      <c r="HV124" s="33"/>
      <c r="HW124" s="33"/>
      <c r="HX124" s="33"/>
      <c r="HY124" s="33"/>
      <c r="HZ124" s="33"/>
      <c r="IA124" s="33"/>
      <c r="IB124" s="33"/>
      <c r="IC124" s="33"/>
      <c r="ID124" s="33"/>
      <c r="IE124" s="33"/>
      <c r="IF124" s="33"/>
      <c r="IG124" s="33"/>
      <c r="IH124" s="33"/>
      <c r="II124" s="33"/>
      <c r="IJ124" s="33"/>
      <c r="IK124" s="33"/>
      <c r="IL124" s="33"/>
      <c r="IM124" s="33"/>
      <c r="IN124" s="33"/>
      <c r="IO124" s="33"/>
      <c r="IP124" s="33"/>
      <c r="IQ124" s="33"/>
      <c r="IR124" s="33"/>
      <c r="IS124" s="33"/>
      <c r="IT124" s="33"/>
      <c r="IU124" s="33"/>
      <c r="IV124" s="33"/>
      <c r="IW124" s="33"/>
      <c r="IX124" s="33"/>
      <c r="IY124" s="33"/>
      <c r="IZ124" s="33"/>
      <c r="JA124" s="33"/>
      <c r="JB124" s="33"/>
      <c r="JC124" s="33"/>
      <c r="JD124" s="33"/>
      <c r="JE124" s="33"/>
      <c r="JF124" s="33"/>
      <c r="JG124" s="33"/>
      <c r="JH124" s="33"/>
      <c r="JI124" s="33"/>
      <c r="JJ124" s="33"/>
      <c r="JK124" s="33"/>
      <c r="JL124" s="33"/>
      <c r="JM124" s="33"/>
      <c r="JN124" s="33"/>
      <c r="JO124" s="33"/>
      <c r="JP124" s="33"/>
      <c r="JQ124" s="33"/>
      <c r="JR124" s="33"/>
      <c r="JS124" s="33"/>
      <c r="JT124" s="33"/>
      <c r="JU124" s="33"/>
      <c r="JV124" s="33"/>
      <c r="JW124" s="33"/>
      <c r="JX124" s="33"/>
      <c r="JY124" s="33"/>
      <c r="JZ124" s="33"/>
      <c r="KA124" s="33"/>
      <c r="KB124" s="33"/>
      <c r="KC124" s="33"/>
      <c r="KD124" s="33"/>
      <c r="KE124" s="33"/>
      <c r="KF124" s="33"/>
      <c r="KG124" s="33"/>
      <c r="KH124" s="33"/>
      <c r="KI124" s="33"/>
      <c r="KJ124" s="33"/>
      <c r="KK124" s="33"/>
      <c r="KL124" s="33"/>
      <c r="KM124" s="33"/>
      <c r="KN124" s="33"/>
      <c r="KO124" s="33"/>
      <c r="KP124" s="33"/>
      <c r="KQ124" s="33"/>
      <c r="KR124" s="33"/>
      <c r="KS124" s="33"/>
      <c r="KT124" s="33"/>
      <c r="KU124" s="33"/>
      <c r="KV124" s="33"/>
      <c r="KW124" s="33"/>
      <c r="KX124" s="33"/>
      <c r="KY124" s="33"/>
      <c r="KZ124" s="33"/>
      <c r="LA124" s="33"/>
      <c r="LB124" s="33"/>
      <c r="LC124" s="33"/>
      <c r="LD124" s="33"/>
      <c r="LE124" s="33"/>
      <c r="LF124" s="33"/>
      <c r="LG124" s="33"/>
      <c r="LH124" s="33"/>
      <c r="LI124" s="33"/>
      <c r="LJ124" s="33"/>
      <c r="LK124" s="33"/>
      <c r="LL124" s="33"/>
      <c r="LM124" s="33"/>
      <c r="LN124" s="33"/>
      <c r="LO124" s="33"/>
      <c r="LP124" s="33"/>
      <c r="LQ124" s="33"/>
      <c r="LR124" s="33"/>
      <c r="LS124" s="33"/>
      <c r="LT124" s="33"/>
      <c r="LU124" s="33"/>
      <c r="LV124" s="33"/>
      <c r="LW124" s="33"/>
      <c r="LX124" s="33"/>
      <c r="LY124" s="33"/>
      <c r="LZ124" s="33"/>
      <c r="MA124" s="33"/>
      <c r="MB124" s="33"/>
      <c r="MC124" s="33"/>
      <c r="MD124" s="33"/>
      <c r="ME124" s="33"/>
      <c r="MF124" s="33"/>
      <c r="MG124" s="33"/>
      <c r="MH124" s="33"/>
      <c r="MI124" s="33"/>
      <c r="MJ124" s="33"/>
      <c r="MK124" s="33"/>
      <c r="ML124" s="33"/>
      <c r="MM124" s="33"/>
      <c r="MN124" s="33"/>
      <c r="MO124" s="33"/>
      <c r="MP124" s="33"/>
      <c r="MQ124" s="33"/>
      <c r="MR124" s="33"/>
      <c r="MS124" s="33"/>
      <c r="MT124" s="33"/>
      <c r="MU124" s="33"/>
      <c r="MV124" s="33"/>
      <c r="MW124" s="33"/>
      <c r="MX124" s="33"/>
      <c r="MY124" s="33"/>
      <c r="MZ124" s="33"/>
      <c r="NA124" s="33"/>
      <c r="NB124" s="33"/>
      <c r="NC124" s="33"/>
      <c r="ND124" s="33"/>
      <c r="NE124" s="33"/>
      <c r="NF124" s="33"/>
      <c r="NG124" s="33"/>
      <c r="NH124" s="33"/>
      <c r="NI124" s="33"/>
      <c r="NJ124" s="33"/>
      <c r="NK124" s="33"/>
      <c r="NL124" s="33"/>
      <c r="NM124" s="33"/>
      <c r="NN124" s="33"/>
      <c r="NO124" s="33"/>
      <c r="NP124" s="33"/>
      <c r="NQ124" s="33"/>
      <c r="NR124" s="33"/>
      <c r="NS124" s="33"/>
      <c r="NT124" s="33"/>
      <c r="NU124" s="33"/>
      <c r="NV124" s="33"/>
      <c r="NW124" s="33"/>
      <c r="NX124" s="33"/>
      <c r="NY124" s="33"/>
      <c r="NZ124" s="33"/>
      <c r="OA124" s="33"/>
      <c r="OB124" s="33"/>
      <c r="OC124" s="33"/>
      <c r="OD124" s="33"/>
      <c r="OE124" s="33"/>
      <c r="OF124" s="33"/>
      <c r="OG124" s="33"/>
      <c r="OH124" s="33"/>
      <c r="OI124" s="33"/>
      <c r="OJ124" s="33"/>
      <c r="OK124" s="33"/>
      <c r="OL124" s="33"/>
      <c r="OM124" s="33"/>
      <c r="ON124" s="33"/>
      <c r="OO124" s="33"/>
      <c r="OP124" s="33"/>
      <c r="OQ124" s="33"/>
      <c r="OR124" s="33"/>
      <c r="OS124" s="33"/>
      <c r="OT124" s="33"/>
      <c r="OU124" s="33"/>
      <c r="OV124" s="33"/>
      <c r="OW124" s="33"/>
      <c r="OX124" s="33"/>
      <c r="OY124" s="33"/>
      <c r="OZ124" s="33"/>
      <c r="PA124" s="33"/>
      <c r="PB124" s="33"/>
      <c r="PC124" s="33"/>
      <c r="PD124" s="33"/>
      <c r="PE124" s="33"/>
      <c r="PF124" s="33"/>
      <c r="PG124" s="33"/>
      <c r="PH124" s="33"/>
      <c r="PI124" s="33"/>
      <c r="PJ124" s="33"/>
      <c r="PK124" s="33"/>
      <c r="PL124" s="33"/>
      <c r="PM124" s="33"/>
      <c r="PN124" s="33"/>
      <c r="PO124" s="33"/>
      <c r="PP124" s="33"/>
      <c r="PQ124" s="33"/>
      <c r="PR124" s="33"/>
      <c r="PS124" s="33"/>
      <c r="PT124" s="33"/>
      <c r="PU124" s="33"/>
      <c r="PV124" s="33"/>
      <c r="PW124" s="33"/>
      <c r="PX124" s="33"/>
      <c r="PY124" s="33"/>
      <c r="PZ124" s="33"/>
      <c r="QA124" s="33"/>
      <c r="QB124" s="33"/>
      <c r="QC124" s="33"/>
      <c r="QD124" s="33"/>
      <c r="QE124" s="33"/>
      <c r="QF124" s="33"/>
      <c r="QG124" s="33"/>
      <c r="QH124" s="33"/>
      <c r="QI124" s="33"/>
      <c r="QJ124" s="33"/>
      <c r="QK124" s="33"/>
      <c r="QL124" s="33"/>
      <c r="QM124" s="33"/>
      <c r="QN124" s="33"/>
      <c r="QO124" s="33"/>
      <c r="QP124" s="33"/>
      <c r="QQ124" s="33"/>
      <c r="QR124" s="33"/>
      <c r="QS124" s="33"/>
      <c r="QT124" s="33"/>
      <c r="QU124" s="33"/>
      <c r="QV124" s="33"/>
      <c r="QW124" s="33"/>
      <c r="QX124" s="33"/>
      <c r="QY124" s="33"/>
      <c r="QZ124" s="33"/>
      <c r="RA124" s="33"/>
      <c r="RB124" s="33"/>
      <c r="RC124" s="33"/>
      <c r="RD124" s="33"/>
      <c r="RE124" s="33"/>
      <c r="RF124" s="33"/>
      <c r="RG124" s="33"/>
      <c r="RH124" s="33"/>
      <c r="RI124" s="33"/>
      <c r="RJ124" s="33"/>
      <c r="RK124" s="33"/>
      <c r="RL124" s="33"/>
      <c r="RM124" s="33"/>
      <c r="RN124" s="33"/>
      <c r="RO124" s="33"/>
      <c r="RP124" s="33"/>
      <c r="RQ124" s="33"/>
      <c r="RR124" s="33"/>
      <c r="RS124" s="33"/>
      <c r="RT124" s="33"/>
      <c r="RU124" s="33"/>
      <c r="RV124" s="33"/>
      <c r="RW124" s="33"/>
      <c r="RX124" s="33"/>
      <c r="RY124" s="33"/>
      <c r="RZ124" s="33"/>
      <c r="SA124" s="33"/>
      <c r="SB124" s="33"/>
      <c r="SC124" s="33"/>
      <c r="SD124" s="33"/>
      <c r="SE124" s="33"/>
      <c r="SF124" s="33"/>
      <c r="SG124" s="33"/>
      <c r="SH124" s="33"/>
      <c r="SI124" s="33"/>
      <c r="SJ124" s="33"/>
      <c r="SK124" s="33"/>
      <c r="SL124" s="33"/>
      <c r="SM124" s="33"/>
      <c r="SN124" s="33"/>
      <c r="SO124" s="33"/>
      <c r="SP124" s="33"/>
      <c r="SQ124" s="33"/>
      <c r="SR124" s="33"/>
      <c r="SS124" s="33"/>
      <c r="ST124" s="33"/>
      <c r="SU124" s="33"/>
      <c r="SV124" s="33"/>
      <c r="SW124" s="33"/>
      <c r="SX124" s="33"/>
      <c r="SY124" s="33"/>
      <c r="SZ124" s="33"/>
      <c r="TA124" s="33"/>
      <c r="TB124" s="33"/>
      <c r="TC124" s="33"/>
      <c r="TD124" s="33"/>
      <c r="TE124" s="33"/>
      <c r="TF124" s="33"/>
      <c r="TG124" s="33"/>
      <c r="TH124" s="33"/>
      <c r="TI124" s="33"/>
      <c r="TJ124" s="33"/>
      <c r="TK124" s="33"/>
      <c r="TL124" s="33"/>
      <c r="TM124" s="33"/>
      <c r="TN124" s="33"/>
      <c r="TO124" s="33"/>
      <c r="TP124" s="33"/>
      <c r="TQ124" s="33"/>
      <c r="TR124" s="33"/>
      <c r="TS124" s="33"/>
      <c r="TT124" s="33"/>
      <c r="TU124" s="33"/>
      <c r="TV124" s="33"/>
      <c r="TW124" s="33"/>
      <c r="TX124" s="33"/>
      <c r="TY124" s="33"/>
      <c r="TZ124" s="33"/>
      <c r="UA124" s="33"/>
      <c r="UB124" s="33"/>
      <c r="UC124" s="33"/>
      <c r="UD124" s="33"/>
      <c r="UE124" s="33"/>
      <c r="UF124" s="33"/>
      <c r="UG124" s="33"/>
      <c r="UH124" s="33"/>
      <c r="UI124" s="33"/>
      <c r="UJ124" s="33"/>
      <c r="UK124" s="33"/>
      <c r="UL124" s="33"/>
      <c r="UM124" s="33"/>
      <c r="UN124" s="33"/>
      <c r="UO124" s="33"/>
      <c r="UP124" s="33"/>
      <c r="UQ124" s="33"/>
      <c r="UR124" s="33"/>
      <c r="US124" s="33"/>
      <c r="UT124" s="33"/>
      <c r="UU124" s="33"/>
      <c r="UV124" s="33"/>
      <c r="UW124" s="33"/>
      <c r="UX124" s="33"/>
      <c r="UY124" s="33"/>
      <c r="UZ124" s="33"/>
      <c r="VA124" s="33"/>
      <c r="VB124" s="33"/>
      <c r="VC124" s="33"/>
      <c r="VD124" s="33"/>
      <c r="VE124" s="33"/>
      <c r="VF124" s="33"/>
      <c r="VG124" s="33"/>
      <c r="VH124" s="33"/>
      <c r="VI124" s="33"/>
      <c r="VJ124" s="33"/>
      <c r="VK124" s="33"/>
      <c r="VL124" s="33"/>
      <c r="VM124" s="33"/>
      <c r="VN124" s="33"/>
      <c r="VO124" s="33"/>
      <c r="VP124" s="33"/>
      <c r="VQ124" s="33"/>
      <c r="VR124" s="33"/>
      <c r="VS124" s="33"/>
      <c r="VT124" s="33"/>
      <c r="VU124" s="33"/>
      <c r="VV124" s="33"/>
      <c r="VW124" s="33"/>
      <c r="VX124" s="33"/>
      <c r="VY124" s="33"/>
      <c r="VZ124" s="33"/>
      <c r="WA124" s="33"/>
      <c r="WB124" s="33"/>
      <c r="WC124" s="33"/>
      <c r="WD124" s="33"/>
      <c r="WE124" s="33"/>
      <c r="WF124" s="33"/>
      <c r="WG124" s="33"/>
      <c r="WH124" s="33"/>
      <c r="WI124" s="33"/>
      <c r="WJ124" s="33"/>
      <c r="WK124" s="33"/>
      <c r="WL124" s="33"/>
      <c r="WM124" s="33"/>
      <c r="WN124" s="33"/>
      <c r="WO124" s="33"/>
      <c r="WP124" s="33"/>
      <c r="WQ124" s="33"/>
      <c r="WR124" s="33"/>
      <c r="WS124" s="33"/>
      <c r="WT124" s="33"/>
      <c r="WU124" s="33"/>
      <c r="WV124" s="33"/>
      <c r="WW124" s="33"/>
      <c r="WX124" s="33"/>
      <c r="WY124" s="33"/>
      <c r="WZ124" s="33"/>
      <c r="XA124" s="33"/>
      <c r="XB124" s="33"/>
      <c r="XC124" s="33"/>
      <c r="XD124" s="33"/>
      <c r="XE124" s="33"/>
      <c r="XF124" s="33"/>
      <c r="XG124" s="33"/>
      <c r="XH124" s="33"/>
      <c r="XI124" s="33"/>
      <c r="XJ124" s="33"/>
      <c r="XK124" s="33"/>
      <c r="XL124" s="33"/>
      <c r="XM124" s="33"/>
      <c r="XN124" s="33"/>
      <c r="XO124" s="33"/>
      <c r="XP124" s="33"/>
      <c r="XQ124" s="33"/>
      <c r="XR124" s="33"/>
      <c r="XS124" s="33"/>
      <c r="XT124" s="33"/>
      <c r="XU124" s="33"/>
      <c r="XV124" s="33"/>
      <c r="XW124" s="33"/>
      <c r="XX124" s="33"/>
      <c r="XY124" s="33"/>
      <c r="XZ124" s="33"/>
      <c r="YA124" s="33"/>
      <c r="YB124" s="33"/>
      <c r="YC124" s="33"/>
      <c r="YD124" s="33"/>
      <c r="YE124" s="33"/>
      <c r="YF124" s="33"/>
      <c r="YG124" s="33"/>
      <c r="YH124" s="33"/>
      <c r="YI124" s="33"/>
      <c r="YJ124" s="33"/>
      <c r="YK124" s="33"/>
      <c r="YL124" s="33"/>
      <c r="YM124" s="33"/>
      <c r="YN124" s="33"/>
      <c r="YO124" s="33"/>
      <c r="YP124" s="33"/>
      <c r="YQ124" s="33"/>
      <c r="YR124" s="33"/>
      <c r="YS124" s="33"/>
      <c r="YT124" s="33"/>
      <c r="YU124" s="33"/>
      <c r="YV124" s="33"/>
      <c r="YW124" s="33"/>
      <c r="YX124" s="33"/>
      <c r="YY124" s="33"/>
      <c r="YZ124" s="33"/>
      <c r="ZA124" s="33"/>
      <c r="ZB124" s="33"/>
      <c r="ZC124" s="33"/>
      <c r="ZD124" s="33"/>
      <c r="ZE124" s="33"/>
      <c r="ZF124" s="33"/>
      <c r="ZG124" s="33"/>
      <c r="ZH124" s="33"/>
      <c r="ZI124" s="33"/>
      <c r="ZJ124" s="33"/>
      <c r="ZK124" s="33"/>
      <c r="ZL124" s="33"/>
      <c r="ZM124" s="33"/>
      <c r="ZN124" s="33"/>
      <c r="ZO124" s="33"/>
      <c r="ZP124" s="33"/>
      <c r="ZQ124" s="33"/>
      <c r="ZR124" s="33"/>
      <c r="ZS124" s="33"/>
      <c r="ZT124" s="33"/>
      <c r="ZU124" s="33"/>
      <c r="ZV124" s="33"/>
      <c r="ZW124" s="33"/>
      <c r="ZX124" s="33"/>
      <c r="ZY124" s="33"/>
      <c r="ZZ124" s="33"/>
      <c r="AAA124" s="33"/>
      <c r="AAB124" s="33"/>
      <c r="AAC124" s="33"/>
      <c r="AAD124" s="33"/>
      <c r="AAE124" s="33"/>
      <c r="AAF124" s="33"/>
      <c r="AAG124" s="33"/>
      <c r="AAH124" s="33"/>
      <c r="AAI124" s="33"/>
      <c r="AAJ124" s="33"/>
      <c r="AAK124" s="33"/>
      <c r="AAL124" s="33"/>
      <c r="AAM124" s="33"/>
      <c r="AAN124" s="33"/>
      <c r="AAO124" s="33"/>
      <c r="AAP124" s="33"/>
      <c r="AAQ124" s="33"/>
      <c r="AAR124" s="33"/>
      <c r="AAS124" s="33"/>
      <c r="AAT124" s="33"/>
      <c r="AAU124" s="33"/>
      <c r="AAV124" s="33"/>
      <c r="AAW124" s="33"/>
      <c r="AAX124" s="33"/>
      <c r="AAY124" s="33"/>
      <c r="AAZ124" s="33"/>
      <c r="ABA124" s="33"/>
      <c r="ABB124" s="33"/>
      <c r="ABC124" s="33"/>
      <c r="ABD124" s="33"/>
      <c r="ABE124" s="33"/>
      <c r="ABF124" s="33"/>
      <c r="ABG124" s="33"/>
      <c r="ABH124" s="33"/>
      <c r="ABI124" s="33"/>
      <c r="ABJ124" s="33"/>
      <c r="ABK124" s="33"/>
      <c r="ABL124" s="33"/>
      <c r="ABM124" s="33"/>
      <c r="ABN124" s="33"/>
      <c r="ABO124" s="33"/>
      <c r="ABP124" s="33"/>
      <c r="ABQ124" s="33"/>
      <c r="ABR124" s="33"/>
      <c r="ABS124" s="33"/>
      <c r="ABT124" s="33"/>
      <c r="ABU124" s="33"/>
      <c r="ABV124" s="33"/>
      <c r="ABW124" s="33"/>
      <c r="ABX124" s="33"/>
      <c r="ABY124" s="33"/>
      <c r="ABZ124" s="33"/>
      <c r="ACA124" s="33"/>
      <c r="ACB124" s="33"/>
      <c r="ACC124" s="33"/>
      <c r="ACD124" s="33"/>
      <c r="ACE124" s="33"/>
      <c r="ACF124" s="33"/>
      <c r="ACG124" s="33"/>
      <c r="ACH124" s="33"/>
      <c r="ACI124" s="33"/>
      <c r="ACJ124" s="33"/>
      <c r="ACK124" s="33"/>
      <c r="ACL124" s="33"/>
      <c r="ACM124" s="33"/>
      <c r="ACN124" s="33"/>
      <c r="ACO124" s="33"/>
      <c r="ACP124" s="33"/>
      <c r="ACQ124" s="33"/>
      <c r="ACR124" s="33"/>
      <c r="ACS124" s="33"/>
      <c r="ACT124" s="33"/>
      <c r="ACU124" s="33"/>
      <c r="ACV124" s="33"/>
      <c r="ACW124" s="33"/>
      <c r="ACX124" s="33"/>
      <c r="ACY124" s="33"/>
      <c r="ACZ124" s="33"/>
      <c r="ADA124" s="33"/>
      <c r="ADB124" s="33"/>
      <c r="ADC124" s="33"/>
      <c r="ADD124" s="33"/>
      <c r="ADE124" s="33"/>
      <c r="ADF124" s="33"/>
      <c r="ADG124" s="33"/>
      <c r="ADH124" s="33"/>
      <c r="ADI124" s="33"/>
      <c r="ADJ124" s="33"/>
      <c r="ADK124" s="33"/>
      <c r="ADL124" s="33"/>
      <c r="ADM124" s="33"/>
      <c r="ADN124" s="33"/>
      <c r="ADO124" s="33"/>
      <c r="ADP124" s="33"/>
      <c r="ADQ124" s="33"/>
      <c r="ADR124" s="33"/>
      <c r="ADS124" s="33"/>
      <c r="ADT124" s="33"/>
      <c r="ADU124" s="33"/>
      <c r="ADV124" s="33"/>
      <c r="ADW124" s="33"/>
      <c r="ADX124" s="33"/>
      <c r="ADY124" s="33"/>
      <c r="ADZ124" s="33"/>
      <c r="AEA124" s="33"/>
      <c r="AEB124" s="33"/>
      <c r="AEC124" s="33"/>
      <c r="AED124" s="33"/>
      <c r="AEE124" s="33"/>
      <c r="AEF124" s="33"/>
      <c r="AEG124" s="33"/>
      <c r="AEH124" s="33"/>
      <c r="AEI124" s="33"/>
      <c r="AEJ124" s="33"/>
      <c r="AEK124" s="33"/>
      <c r="AEL124" s="33"/>
      <c r="AEM124" s="33"/>
      <c r="AEN124" s="33"/>
      <c r="AEO124" s="33"/>
      <c r="AEP124" s="33"/>
      <c r="AEQ124" s="33"/>
      <c r="AER124" s="33"/>
      <c r="AES124" s="33"/>
      <c r="AET124" s="33"/>
      <c r="AEU124" s="33"/>
      <c r="AEV124" s="33"/>
      <c r="AEW124" s="33"/>
      <c r="AEX124" s="33"/>
      <c r="AEY124" s="33"/>
      <c r="AEZ124" s="33"/>
      <c r="AFA124" s="33"/>
      <c r="AFB124" s="33"/>
      <c r="AFC124" s="33"/>
      <c r="AFD124" s="33"/>
      <c r="AFE124" s="33"/>
      <c r="AFF124" s="33"/>
      <c r="AFG124" s="33"/>
      <c r="AFH124" s="33"/>
      <c r="AFI124" s="33"/>
      <c r="AFJ124" s="33"/>
      <c r="AFK124" s="33"/>
      <c r="AFL124" s="33"/>
      <c r="AFM124" s="33"/>
      <c r="AFN124" s="33"/>
      <c r="AFO124" s="33"/>
      <c r="AFP124" s="33"/>
      <c r="AFQ124" s="33"/>
      <c r="AFR124" s="33"/>
      <c r="AFS124" s="33"/>
      <c r="AFT124" s="33"/>
      <c r="AFU124" s="33"/>
      <c r="AFV124" s="33"/>
      <c r="AFW124" s="33"/>
      <c r="AFX124" s="33"/>
      <c r="AFY124" s="33"/>
      <c r="AFZ124" s="33"/>
      <c r="AGA124" s="33"/>
      <c r="AGB124" s="33"/>
      <c r="AGC124" s="33"/>
      <c r="AGD124" s="33"/>
      <c r="AGE124" s="33"/>
      <c r="AGF124" s="33"/>
      <c r="AGG124" s="33"/>
      <c r="AGH124" s="33"/>
      <c r="AGI124" s="33"/>
      <c r="AGJ124" s="33"/>
      <c r="AGK124" s="33"/>
      <c r="AGL124" s="33"/>
      <c r="AGM124" s="33"/>
      <c r="AGN124" s="33"/>
      <c r="AGO124" s="33"/>
      <c r="AGP124" s="33"/>
      <c r="AGQ124" s="33"/>
      <c r="AGR124" s="33"/>
      <c r="AGS124" s="33"/>
      <c r="AGT124" s="33"/>
      <c r="AGU124" s="33"/>
      <c r="AGV124" s="33"/>
      <c r="AGW124" s="33"/>
      <c r="AGX124" s="33"/>
      <c r="AGY124" s="33"/>
      <c r="AGZ124" s="33"/>
      <c r="AHA124" s="33"/>
      <c r="AHB124" s="33"/>
      <c r="AHC124" s="33"/>
      <c r="AHD124" s="33"/>
      <c r="AHE124" s="33"/>
      <c r="AHF124" s="33"/>
      <c r="AHG124" s="33"/>
      <c r="AHH124" s="33"/>
      <c r="AHI124" s="33"/>
      <c r="AHJ124" s="33"/>
      <c r="AHK124" s="33"/>
      <c r="AHL124" s="33"/>
      <c r="AHM124" s="33"/>
      <c r="AHN124" s="33"/>
      <c r="AHO124" s="33"/>
      <c r="AHP124" s="33"/>
      <c r="AHQ124" s="33"/>
      <c r="AHR124" s="33"/>
      <c r="AHS124" s="33"/>
      <c r="AHT124" s="33"/>
      <c r="AHU124" s="33"/>
      <c r="AHV124" s="33"/>
      <c r="AHW124" s="33"/>
      <c r="AHX124" s="33"/>
      <c r="AHY124" s="33"/>
      <c r="AHZ124" s="33"/>
      <c r="AIA124" s="33"/>
      <c r="AIB124" s="33"/>
      <c r="AIC124" s="33"/>
      <c r="AID124" s="33"/>
      <c r="AIE124" s="33"/>
      <c r="AIF124" s="33"/>
      <c r="AIG124" s="33"/>
      <c r="AIH124" s="33"/>
      <c r="AII124" s="33"/>
      <c r="AIJ124" s="33"/>
      <c r="AIK124" s="33"/>
      <c r="AIL124" s="33"/>
      <c r="AIM124" s="33"/>
      <c r="AIN124" s="33"/>
      <c r="AIO124" s="33"/>
      <c r="AIP124" s="33"/>
      <c r="AIQ124" s="33"/>
      <c r="AIR124" s="33"/>
      <c r="AIS124" s="33"/>
      <c r="AIT124" s="33"/>
      <c r="AIU124" s="33"/>
      <c r="AIV124" s="33"/>
      <c r="AIW124" s="33"/>
      <c r="AIX124" s="33"/>
      <c r="AIY124" s="33"/>
      <c r="AIZ124" s="33"/>
      <c r="AJA124" s="33"/>
      <c r="AJB124" s="33"/>
      <c r="AJC124" s="33"/>
      <c r="AJD124" s="33"/>
      <c r="AJE124" s="33"/>
      <c r="AJF124" s="33"/>
      <c r="AJG124" s="33"/>
      <c r="AJH124" s="33"/>
      <c r="AJI124" s="33"/>
      <c r="AJJ124" s="33"/>
      <c r="AJK124" s="33"/>
      <c r="AJL124" s="33"/>
      <c r="AJM124" s="33"/>
      <c r="AJN124" s="33"/>
      <c r="AJO124" s="33"/>
      <c r="AJP124" s="33"/>
      <c r="AJQ124" s="33"/>
      <c r="AJR124" s="33"/>
      <c r="AJS124" s="33"/>
      <c r="AJT124" s="33"/>
      <c r="AJU124" s="33"/>
      <c r="AJV124" s="33"/>
      <c r="AJW124" s="33"/>
      <c r="AJX124" s="33"/>
      <c r="AJY124" s="33"/>
      <c r="AJZ124" s="33"/>
      <c r="AKA124" s="33"/>
      <c r="AKB124" s="33"/>
      <c r="AKC124" s="33"/>
      <c r="AKD124" s="33"/>
      <c r="AKE124" s="33"/>
      <c r="AKF124" s="33"/>
      <c r="AKG124" s="33"/>
      <c r="AKH124" s="33"/>
      <c r="AKI124" s="33"/>
      <c r="AKJ124" s="33"/>
      <c r="AKK124" s="33"/>
      <c r="AKL124" s="33"/>
      <c r="AKM124" s="33"/>
      <c r="AKN124" s="33"/>
      <c r="AKO124" s="33"/>
      <c r="AKP124" s="33"/>
      <c r="AKQ124" s="33"/>
      <c r="AKR124" s="33"/>
      <c r="AKS124" s="33"/>
      <c r="AKT124" s="33"/>
      <c r="AKU124" s="33"/>
      <c r="AKV124" s="33"/>
      <c r="AKW124" s="33"/>
      <c r="AKX124" s="33"/>
      <c r="AKY124" s="33"/>
      <c r="AKZ124" s="33"/>
      <c r="ALA124" s="33"/>
      <c r="ALB124" s="33"/>
      <c r="ALC124" s="33"/>
      <c r="ALD124" s="33"/>
      <c r="ALE124" s="33"/>
      <c r="ALF124" s="33"/>
      <c r="ALG124" s="33"/>
      <c r="ALH124" s="33"/>
      <c r="ALI124" s="33"/>
      <c r="ALJ124" s="33"/>
      <c r="ALK124" s="33"/>
      <c r="ALL124" s="33"/>
      <c r="ALM124" s="33"/>
      <c r="ALN124" s="33"/>
      <c r="ALO124" s="33"/>
      <c r="ALP124" s="33"/>
      <c r="ALQ124" s="33"/>
      <c r="ALR124" s="33"/>
      <c r="ALS124" s="33"/>
      <c r="ALT124" s="33"/>
      <c r="ALU124" s="33"/>
      <c r="ALV124" s="33"/>
      <c r="ALW124" s="33"/>
      <c r="ALX124" s="33"/>
      <c r="ALY124" s="33"/>
      <c r="ALZ124" s="33"/>
      <c r="AMA124" s="33"/>
      <c r="AMB124" s="33"/>
      <c r="AMC124" s="33"/>
      <c r="AMD124" s="33"/>
      <c r="AME124" s="33"/>
      <c r="AMF124" s="33"/>
      <c r="AMG124" s="33"/>
      <c r="AMH124" s="33"/>
      <c r="AMI124" s="33"/>
      <c r="AMJ124" s="33"/>
      <c r="AMK124" s="33"/>
      <c r="AML124" s="33"/>
      <c r="AMM124" s="33"/>
      <c r="AMN124" s="33"/>
      <c r="AMO124" s="33"/>
      <c r="AMP124" s="33"/>
      <c r="AMQ124" s="33"/>
      <c r="AMR124" s="33"/>
      <c r="AMS124" s="33"/>
      <c r="AMT124" s="33"/>
      <c r="AMU124" s="33"/>
      <c r="AMV124" s="33"/>
      <c r="AMW124" s="33"/>
      <c r="AMX124" s="33"/>
      <c r="AMY124" s="33"/>
      <c r="AMZ124" s="33"/>
      <c r="ANA124" s="33"/>
      <c r="ANB124" s="33"/>
      <c r="ANC124" s="33"/>
      <c r="AND124" s="33"/>
      <c r="ANE124" s="33"/>
      <c r="ANF124" s="33"/>
      <c r="ANG124" s="33"/>
      <c r="ANH124" s="33"/>
      <c r="ANI124" s="33"/>
      <c r="ANJ124" s="33"/>
      <c r="ANK124" s="33"/>
      <c r="ANL124" s="33"/>
      <c r="ANM124" s="33"/>
      <c r="ANN124" s="33"/>
      <c r="ANO124" s="33"/>
      <c r="ANP124" s="33"/>
      <c r="ANQ124" s="33"/>
      <c r="ANR124" s="33"/>
      <c r="ANS124" s="33"/>
      <c r="ANT124" s="33"/>
      <c r="ANU124" s="33"/>
      <c r="ANV124" s="33"/>
      <c r="ANW124" s="33"/>
      <c r="ANX124" s="33"/>
      <c r="ANY124" s="33"/>
      <c r="ANZ124" s="33"/>
      <c r="AOA124" s="33"/>
      <c r="AOB124" s="33"/>
      <c r="AOC124" s="33"/>
      <c r="AOD124" s="33"/>
      <c r="AOE124" s="33"/>
      <c r="AOF124" s="33"/>
      <c r="AOG124" s="33"/>
      <c r="AOH124" s="33"/>
      <c r="AOI124" s="33"/>
      <c r="AOJ124" s="33"/>
      <c r="AOK124" s="33"/>
      <c r="AOL124" s="33"/>
      <c r="AOM124" s="33"/>
      <c r="AON124" s="33"/>
      <c r="AOO124" s="33"/>
      <c r="AOP124" s="33"/>
      <c r="AOQ124" s="33"/>
      <c r="AOR124" s="33"/>
      <c r="AOS124" s="33"/>
      <c r="AOT124" s="33"/>
      <c r="AOU124" s="33"/>
      <c r="AOV124" s="33"/>
      <c r="AOW124" s="33"/>
      <c r="AOX124" s="33"/>
      <c r="AOY124" s="33"/>
      <c r="AOZ124" s="33"/>
      <c r="APA124" s="33"/>
      <c r="APB124" s="33"/>
      <c r="APC124" s="33"/>
      <c r="APD124" s="33"/>
      <c r="APE124" s="33"/>
      <c r="APF124" s="33"/>
      <c r="APG124" s="33"/>
      <c r="APH124" s="33"/>
      <c r="API124" s="33"/>
      <c r="APJ124" s="33"/>
      <c r="APK124" s="33"/>
      <c r="APL124" s="33"/>
      <c r="APM124" s="33"/>
      <c r="APN124" s="33"/>
      <c r="APO124" s="33"/>
      <c r="APP124" s="33"/>
      <c r="APQ124" s="33"/>
      <c r="APR124" s="33"/>
      <c r="APS124" s="33"/>
      <c r="APT124" s="33"/>
      <c r="APU124" s="33"/>
      <c r="APV124" s="33"/>
      <c r="APW124" s="33"/>
      <c r="APX124" s="33"/>
      <c r="APY124" s="33"/>
      <c r="APZ124" s="33"/>
      <c r="AQA124" s="33"/>
      <c r="AQB124" s="33"/>
      <c r="AQC124" s="33"/>
      <c r="AQD124" s="33"/>
      <c r="AQE124" s="33"/>
      <c r="AQF124" s="33"/>
      <c r="AQG124" s="33"/>
      <c r="AQH124" s="33"/>
      <c r="AQI124" s="33"/>
      <c r="AQJ124" s="33"/>
      <c r="AQK124" s="33"/>
      <c r="AQL124" s="33"/>
      <c r="AQM124" s="33"/>
      <c r="AQN124" s="33"/>
      <c r="AQO124" s="33"/>
      <c r="AQP124" s="33"/>
      <c r="AQQ124" s="33"/>
      <c r="AQR124" s="33"/>
      <c r="AQS124" s="33"/>
      <c r="AQT124" s="33"/>
      <c r="AQU124" s="33"/>
      <c r="AQV124" s="33"/>
      <c r="AQW124" s="33"/>
      <c r="AQX124" s="33"/>
      <c r="AQY124" s="33"/>
      <c r="AQZ124" s="33"/>
      <c r="ARA124" s="33"/>
      <c r="ARB124" s="33"/>
      <c r="ARC124" s="33"/>
      <c r="ARD124" s="33"/>
      <c r="ARE124" s="33"/>
      <c r="ARF124" s="33"/>
      <c r="ARG124" s="33"/>
      <c r="ARH124" s="33"/>
      <c r="ARI124" s="33"/>
      <c r="ARJ124" s="33"/>
      <c r="ARK124" s="33"/>
      <c r="ARL124" s="33"/>
      <c r="ARM124" s="33"/>
      <c r="ARN124" s="33"/>
      <c r="ARO124" s="33"/>
      <c r="ARP124" s="33"/>
      <c r="ARQ124" s="33"/>
      <c r="ARR124" s="33"/>
      <c r="ARS124" s="33"/>
      <c r="ART124" s="33"/>
      <c r="ARU124" s="33"/>
      <c r="ARV124" s="33"/>
      <c r="ARW124" s="33"/>
      <c r="ARX124" s="33"/>
      <c r="ARY124" s="33"/>
      <c r="ARZ124" s="33"/>
      <c r="ASA124" s="33"/>
      <c r="ASB124" s="33"/>
      <c r="ASC124" s="33"/>
      <c r="ASD124" s="33"/>
      <c r="ASE124" s="33"/>
      <c r="ASF124" s="33"/>
      <c r="ASG124" s="33"/>
      <c r="ASH124" s="33"/>
      <c r="ASI124" s="33"/>
      <c r="ASJ124" s="33"/>
      <c r="ASK124" s="33"/>
      <c r="ASL124" s="33"/>
      <c r="ASM124" s="33"/>
      <c r="ASN124" s="33"/>
      <c r="ASO124" s="33"/>
      <c r="ASP124" s="33"/>
      <c r="ASQ124" s="33"/>
      <c r="ASR124" s="33"/>
      <c r="ASS124" s="33"/>
      <c r="AST124" s="33"/>
      <c r="ASU124" s="33"/>
      <c r="ASV124" s="33"/>
      <c r="ASW124" s="33"/>
      <c r="ASX124" s="33"/>
      <c r="ASY124" s="33"/>
      <c r="ASZ124" s="33"/>
      <c r="ATA124" s="33"/>
      <c r="ATB124" s="33"/>
      <c r="ATC124" s="33"/>
      <c r="ATD124" s="33"/>
      <c r="ATE124" s="33"/>
      <c r="ATF124" s="33"/>
      <c r="ATG124" s="33"/>
      <c r="ATH124" s="33"/>
      <c r="ATI124" s="33"/>
      <c r="ATJ124" s="33"/>
      <c r="ATK124" s="33"/>
      <c r="ATL124" s="33"/>
      <c r="ATM124" s="33"/>
      <c r="ATN124" s="33"/>
      <c r="ATO124" s="33"/>
      <c r="ATP124" s="33"/>
      <c r="ATQ124" s="33"/>
      <c r="ATR124" s="33"/>
      <c r="ATS124" s="33"/>
      <c r="ATT124" s="33"/>
      <c r="ATU124" s="33"/>
      <c r="ATV124" s="33"/>
      <c r="ATW124" s="33"/>
      <c r="ATX124" s="33"/>
      <c r="ATY124" s="33"/>
      <c r="ATZ124" s="33"/>
      <c r="AUA124" s="33"/>
      <c r="AUB124" s="33"/>
      <c r="AUC124" s="33"/>
      <c r="AUD124" s="33"/>
      <c r="AUE124" s="33"/>
      <c r="AUF124" s="33"/>
      <c r="AUG124" s="33"/>
      <c r="AUH124" s="33"/>
      <c r="AUI124" s="33"/>
      <c r="AUJ124" s="33"/>
      <c r="AUK124" s="33"/>
      <c r="AUL124" s="33"/>
      <c r="AUM124" s="33"/>
      <c r="AUN124" s="33"/>
      <c r="AUO124" s="33"/>
      <c r="AUP124" s="33"/>
      <c r="AUQ124" s="33"/>
      <c r="AUR124" s="33"/>
      <c r="AUS124" s="33"/>
      <c r="AUT124" s="33"/>
      <c r="AUU124" s="33"/>
      <c r="AUV124" s="33"/>
      <c r="AUW124" s="33"/>
      <c r="AUX124" s="33"/>
      <c r="AUY124" s="33"/>
      <c r="AUZ124" s="33"/>
      <c r="AVA124" s="33"/>
      <c r="AVB124" s="33"/>
      <c r="AVC124" s="33"/>
      <c r="AVD124" s="33"/>
      <c r="AVE124" s="33"/>
      <c r="AVF124" s="33"/>
      <c r="AVG124" s="33"/>
      <c r="AVH124" s="33"/>
      <c r="AVI124" s="33"/>
      <c r="AVJ124" s="33"/>
      <c r="AVK124" s="33"/>
      <c r="AVL124" s="33"/>
      <c r="AVM124" s="33"/>
      <c r="AVN124" s="33"/>
      <c r="AVO124" s="33"/>
      <c r="AVP124" s="33"/>
      <c r="AVQ124" s="33"/>
      <c r="AVR124" s="33"/>
      <c r="AVS124" s="33"/>
      <c r="AVT124" s="33"/>
      <c r="AVU124" s="33"/>
      <c r="AVV124" s="33"/>
      <c r="AVW124" s="33"/>
      <c r="AVX124" s="33"/>
      <c r="AVY124" s="33"/>
      <c r="AVZ124" s="33"/>
      <c r="AWA124" s="33"/>
      <c r="AWB124" s="33"/>
      <c r="AWC124" s="33"/>
      <c r="AWD124" s="33"/>
      <c r="AWE124" s="33"/>
      <c r="AWF124" s="33"/>
      <c r="AWG124" s="33"/>
      <c r="AWH124" s="33"/>
      <c r="AWI124" s="33"/>
      <c r="AWJ124" s="33"/>
      <c r="AWK124" s="33"/>
      <c r="AWL124" s="33"/>
      <c r="AWM124" s="33"/>
      <c r="AWN124" s="33"/>
      <c r="AWO124" s="33"/>
      <c r="AWP124" s="33"/>
      <c r="AWQ124" s="33"/>
      <c r="AWR124" s="33"/>
      <c r="AWS124" s="33"/>
      <c r="AWT124" s="33"/>
      <c r="AWU124" s="33"/>
      <c r="AWV124" s="33"/>
      <c r="AWW124" s="33"/>
      <c r="AWX124" s="33"/>
      <c r="AWY124" s="33"/>
      <c r="AWZ124" s="33"/>
      <c r="AXA124" s="33"/>
      <c r="AXB124" s="33"/>
      <c r="AXC124" s="33"/>
      <c r="AXD124" s="33"/>
      <c r="AXE124" s="33"/>
      <c r="AXF124" s="33"/>
      <c r="AXG124" s="33"/>
      <c r="AXH124" s="33"/>
      <c r="AXI124" s="33"/>
      <c r="AXJ124" s="33"/>
      <c r="AXK124" s="33"/>
      <c r="AXL124" s="33"/>
      <c r="AXM124" s="33"/>
      <c r="AXN124" s="33"/>
      <c r="AXO124" s="33"/>
      <c r="AXP124" s="33"/>
      <c r="AXQ124" s="33"/>
      <c r="AXR124" s="33"/>
      <c r="AXS124" s="33"/>
      <c r="AXT124" s="33"/>
      <c r="AXU124" s="33"/>
      <c r="AXV124" s="33"/>
      <c r="AXW124" s="33"/>
      <c r="AXX124" s="33"/>
      <c r="AXY124" s="33"/>
      <c r="AXZ124" s="33"/>
      <c r="AYA124" s="33"/>
      <c r="AYB124" s="33"/>
      <c r="AYC124" s="33"/>
      <c r="AYD124" s="33"/>
      <c r="AYE124" s="33"/>
      <c r="AYF124" s="33"/>
      <c r="AYG124" s="33"/>
      <c r="AYH124" s="33"/>
      <c r="AYI124" s="33"/>
      <c r="AYJ124" s="33"/>
      <c r="AYK124" s="33"/>
      <c r="AYL124" s="33"/>
      <c r="AYM124" s="33"/>
      <c r="AYN124" s="33"/>
      <c r="AYO124" s="33"/>
      <c r="AYP124" s="33"/>
      <c r="AYQ124" s="33"/>
      <c r="AYR124" s="33"/>
      <c r="AYS124" s="33"/>
      <c r="AYT124" s="33"/>
      <c r="AYU124" s="33"/>
      <c r="AYV124" s="33"/>
      <c r="AYW124" s="33"/>
      <c r="AYX124" s="33"/>
      <c r="AYY124" s="33"/>
      <c r="AYZ124" s="33"/>
      <c r="AZA124" s="33"/>
      <c r="AZB124" s="33"/>
      <c r="AZC124" s="33"/>
      <c r="AZD124" s="33"/>
      <c r="AZE124" s="33"/>
      <c r="AZF124" s="33"/>
      <c r="AZG124" s="33"/>
      <c r="AZH124" s="33"/>
      <c r="AZI124" s="33"/>
      <c r="AZJ124" s="33"/>
      <c r="AZK124" s="33"/>
      <c r="AZL124" s="33"/>
      <c r="AZM124" s="33"/>
      <c r="AZN124" s="33"/>
      <c r="AZO124" s="33"/>
      <c r="AZP124" s="33"/>
      <c r="AZQ124" s="33"/>
      <c r="AZR124" s="33"/>
      <c r="AZS124" s="33"/>
      <c r="AZT124" s="33"/>
      <c r="AZU124" s="33"/>
      <c r="AZV124" s="33"/>
      <c r="AZW124" s="33"/>
      <c r="AZX124" s="33"/>
      <c r="AZY124" s="33"/>
      <c r="AZZ124" s="33"/>
      <c r="BAA124" s="33"/>
      <c r="BAB124" s="33"/>
      <c r="BAC124" s="33"/>
      <c r="BAD124" s="33"/>
      <c r="BAE124" s="33"/>
      <c r="BAF124" s="33"/>
      <c r="BAG124" s="33"/>
      <c r="BAH124" s="33"/>
      <c r="BAI124" s="33"/>
      <c r="BAJ124" s="33"/>
      <c r="BAK124" s="33"/>
      <c r="BAL124" s="33"/>
      <c r="BAM124" s="33"/>
      <c r="BAN124" s="33"/>
      <c r="BAO124" s="33"/>
      <c r="BAP124" s="33"/>
      <c r="BAQ124" s="33"/>
      <c r="BAR124" s="33"/>
      <c r="BAS124" s="33"/>
      <c r="BAT124" s="33"/>
      <c r="BAU124" s="33"/>
      <c r="BAV124" s="33"/>
      <c r="BAW124" s="33"/>
      <c r="BAX124" s="33"/>
      <c r="BAY124" s="33"/>
      <c r="BAZ124" s="33"/>
      <c r="BBA124" s="33"/>
      <c r="BBB124" s="33"/>
      <c r="BBC124" s="33"/>
      <c r="BBD124" s="33"/>
      <c r="BBE124" s="33"/>
      <c r="BBF124" s="33"/>
      <c r="BBG124" s="33"/>
      <c r="BBH124" s="33"/>
      <c r="BBI124" s="33"/>
      <c r="BBJ124" s="33"/>
      <c r="BBK124" s="33"/>
      <c r="BBL124" s="33"/>
      <c r="BBM124" s="33"/>
      <c r="BBN124" s="33"/>
      <c r="BBO124" s="33"/>
      <c r="BBP124" s="33"/>
      <c r="BBQ124" s="33"/>
      <c r="BBR124" s="33"/>
      <c r="BBS124" s="33"/>
      <c r="BBT124" s="33"/>
      <c r="BBU124" s="33"/>
      <c r="BBV124" s="33"/>
      <c r="BBW124" s="33"/>
      <c r="BBX124" s="33"/>
      <c r="BBY124" s="33"/>
      <c r="BBZ124" s="33"/>
      <c r="BCA124" s="33"/>
      <c r="BCB124" s="33"/>
      <c r="BCC124" s="33"/>
      <c r="BCD124" s="33"/>
      <c r="BCE124" s="33"/>
      <c r="BCF124" s="33"/>
      <c r="BCG124" s="33"/>
      <c r="BCH124" s="33"/>
      <c r="BCI124" s="33"/>
      <c r="BCJ124" s="33"/>
      <c r="BCK124" s="33"/>
      <c r="BCL124" s="33"/>
      <c r="BCM124" s="33"/>
      <c r="BCN124" s="33"/>
      <c r="BCO124" s="33"/>
      <c r="BCP124" s="33"/>
      <c r="BCQ124" s="33"/>
      <c r="BCR124" s="33"/>
      <c r="BCS124" s="33"/>
      <c r="BCT124" s="33"/>
      <c r="BCU124" s="33"/>
      <c r="BCV124" s="33"/>
      <c r="BCW124" s="33"/>
      <c r="BCX124" s="33"/>
      <c r="BCY124" s="33"/>
      <c r="BCZ124" s="33"/>
      <c r="BDA124" s="33"/>
      <c r="BDB124" s="33"/>
      <c r="BDC124" s="33"/>
      <c r="BDD124" s="33"/>
      <c r="BDE124" s="33"/>
      <c r="BDF124" s="33"/>
      <c r="BDG124" s="33"/>
      <c r="BDH124" s="33"/>
      <c r="BDI124" s="33"/>
      <c r="BDJ124" s="33"/>
      <c r="BDK124" s="33"/>
      <c r="BDL124" s="33"/>
      <c r="BDM124" s="33"/>
      <c r="BDN124" s="33"/>
      <c r="BDO124" s="33"/>
      <c r="BDP124" s="33"/>
      <c r="BDQ124" s="33"/>
      <c r="BDR124" s="33"/>
      <c r="BDS124" s="33"/>
      <c r="BDT124" s="33"/>
      <c r="BDU124" s="33"/>
      <c r="BDV124" s="33"/>
      <c r="BDW124" s="33"/>
      <c r="BDX124" s="33"/>
      <c r="BDY124" s="33"/>
      <c r="BDZ124" s="33"/>
      <c r="BEA124" s="33"/>
      <c r="BEB124" s="33"/>
      <c r="BEC124" s="33"/>
      <c r="BED124" s="33"/>
      <c r="BEE124" s="33"/>
      <c r="BEF124" s="33"/>
      <c r="BEG124" s="33"/>
      <c r="BEH124" s="33"/>
      <c r="BEI124" s="33"/>
      <c r="BEJ124" s="33"/>
      <c r="BEK124" s="33"/>
      <c r="BEL124" s="33"/>
      <c r="BEM124" s="33"/>
      <c r="BEN124" s="33"/>
      <c r="BEO124" s="33"/>
      <c r="BEP124" s="33"/>
      <c r="BEQ124" s="33"/>
      <c r="BER124" s="33"/>
      <c r="BES124" s="33"/>
      <c r="BET124" s="33"/>
      <c r="BEU124" s="33"/>
      <c r="BEV124" s="33"/>
      <c r="BEW124" s="33"/>
      <c r="BEX124" s="33"/>
      <c r="BEY124" s="33"/>
      <c r="BEZ124" s="33"/>
      <c r="BFA124" s="33"/>
      <c r="BFB124" s="33"/>
      <c r="BFC124" s="33"/>
      <c r="BFD124" s="33"/>
      <c r="BFE124" s="33"/>
      <c r="BFF124" s="33"/>
      <c r="BFG124" s="33"/>
      <c r="BFH124" s="33"/>
      <c r="BFI124" s="33"/>
      <c r="BFJ124" s="33"/>
      <c r="BFK124" s="33"/>
      <c r="BFL124" s="33"/>
      <c r="BFM124" s="33"/>
      <c r="BFN124" s="33"/>
      <c r="BFO124" s="33"/>
      <c r="BFP124" s="33"/>
      <c r="BFQ124" s="33"/>
      <c r="BFR124" s="33"/>
      <c r="BFS124" s="33"/>
      <c r="BFT124" s="33"/>
      <c r="BFU124" s="33"/>
      <c r="BFV124" s="33"/>
      <c r="BFW124" s="33"/>
      <c r="BFX124" s="33"/>
      <c r="BFY124" s="33"/>
      <c r="BFZ124" s="33"/>
      <c r="BGA124" s="33"/>
      <c r="BGB124" s="33"/>
      <c r="BGC124" s="33"/>
      <c r="BGD124" s="33"/>
      <c r="BGE124" s="33"/>
      <c r="BGF124" s="33"/>
      <c r="BGG124" s="33"/>
      <c r="BGH124" s="33"/>
      <c r="BGI124" s="33"/>
      <c r="BGJ124" s="33"/>
      <c r="BGK124" s="33"/>
      <c r="BGL124" s="33"/>
      <c r="BGM124" s="33"/>
      <c r="BGN124" s="33"/>
      <c r="BGO124" s="33"/>
      <c r="BGP124" s="33"/>
      <c r="BGQ124" s="33"/>
      <c r="BGR124" s="33"/>
      <c r="BGS124" s="33"/>
      <c r="BGT124" s="33"/>
      <c r="BGU124" s="33"/>
      <c r="BGV124" s="33"/>
      <c r="BGW124" s="33"/>
      <c r="BGX124" s="33"/>
      <c r="BGY124" s="33"/>
      <c r="BGZ124" s="33"/>
      <c r="BHA124" s="33"/>
      <c r="BHB124" s="33"/>
      <c r="BHC124" s="33"/>
      <c r="BHD124" s="33"/>
      <c r="BHE124" s="33"/>
      <c r="BHF124" s="33"/>
      <c r="BHG124" s="33"/>
      <c r="BHH124" s="33"/>
      <c r="BHI124" s="33"/>
      <c r="BHJ124" s="33"/>
      <c r="BHK124" s="33"/>
      <c r="BHL124" s="33"/>
      <c r="BHM124" s="33"/>
      <c r="BHN124" s="33"/>
      <c r="BHO124" s="33"/>
      <c r="BHP124" s="33"/>
      <c r="BHQ124" s="33"/>
      <c r="BHR124" s="33"/>
      <c r="BHS124" s="33"/>
      <c r="BHT124" s="33"/>
      <c r="BHU124" s="33"/>
      <c r="BHV124" s="33"/>
      <c r="BHW124" s="33"/>
      <c r="BHX124" s="33"/>
      <c r="BHY124" s="33"/>
      <c r="BHZ124" s="33"/>
      <c r="BIA124" s="33"/>
      <c r="BIB124" s="33"/>
      <c r="BIC124" s="33"/>
      <c r="BID124" s="33"/>
      <c r="BIE124" s="33"/>
      <c r="BIF124" s="33"/>
      <c r="BIG124" s="33"/>
      <c r="BIH124" s="33"/>
      <c r="BII124" s="33"/>
      <c r="BIJ124" s="33"/>
      <c r="BIK124" s="33"/>
      <c r="BIL124" s="33"/>
      <c r="BIM124" s="33"/>
      <c r="BIN124" s="33"/>
      <c r="BIO124" s="33"/>
      <c r="BIP124" s="33"/>
      <c r="BIQ124" s="33"/>
      <c r="BIR124" s="33"/>
      <c r="BIS124" s="33"/>
      <c r="BIT124" s="33"/>
      <c r="BIU124" s="33"/>
      <c r="BIV124" s="33"/>
      <c r="BIW124" s="33"/>
      <c r="BIX124" s="33"/>
      <c r="BIY124" s="33"/>
      <c r="BIZ124" s="33"/>
      <c r="BJA124" s="33"/>
      <c r="BJB124" s="33"/>
      <c r="BJC124" s="33"/>
      <c r="BJD124" s="33"/>
      <c r="BJE124" s="33"/>
      <c r="BJF124" s="33"/>
      <c r="BJG124" s="33"/>
      <c r="BJH124" s="33"/>
      <c r="BJI124" s="33"/>
      <c r="BJJ124" s="33"/>
      <c r="BJK124" s="33"/>
      <c r="BJL124" s="33"/>
      <c r="BJM124" s="33"/>
      <c r="BJN124" s="33"/>
      <c r="BJO124" s="33"/>
      <c r="BJP124" s="33"/>
      <c r="BJQ124" s="33"/>
      <c r="BJR124" s="33"/>
      <c r="BJS124" s="33"/>
      <c r="BJT124" s="33"/>
      <c r="BJU124" s="33"/>
      <c r="BJV124" s="33"/>
      <c r="BJW124" s="33"/>
      <c r="BJX124" s="33"/>
      <c r="BJY124" s="33"/>
      <c r="BJZ124" s="33"/>
      <c r="BKA124" s="33"/>
      <c r="BKB124" s="33"/>
      <c r="BKC124" s="33"/>
      <c r="BKD124" s="33"/>
      <c r="BKE124" s="33"/>
      <c r="BKF124" s="33"/>
      <c r="BKG124" s="33"/>
      <c r="BKH124" s="33"/>
      <c r="BKI124" s="33"/>
      <c r="BKJ124" s="33"/>
      <c r="BKK124" s="33"/>
      <c r="BKL124" s="33"/>
      <c r="BKM124" s="33"/>
      <c r="BKN124" s="33"/>
      <c r="BKO124" s="33"/>
      <c r="BKP124" s="33"/>
      <c r="BKQ124" s="33"/>
      <c r="BKR124" s="33"/>
      <c r="BKS124" s="33"/>
      <c r="BKT124" s="33"/>
      <c r="BKU124" s="33"/>
      <c r="BKV124" s="33"/>
      <c r="BKW124" s="33"/>
      <c r="BKX124" s="33"/>
      <c r="BKY124" s="33"/>
      <c r="BKZ124" s="33"/>
      <c r="BLA124" s="33"/>
      <c r="BLB124" s="33"/>
      <c r="BLC124" s="33"/>
      <c r="BLD124" s="33"/>
      <c r="BLE124" s="33"/>
      <c r="BLF124" s="33"/>
      <c r="BLG124" s="33"/>
      <c r="BLH124" s="33"/>
      <c r="BLI124" s="33"/>
      <c r="BLJ124" s="33"/>
      <c r="BLK124" s="33"/>
      <c r="BLL124" s="33"/>
      <c r="BLM124" s="33"/>
      <c r="BLN124" s="33"/>
      <c r="BLO124" s="33"/>
      <c r="BLP124" s="33"/>
      <c r="BLQ124" s="33"/>
      <c r="BLR124" s="33"/>
      <c r="BLS124" s="33"/>
      <c r="BLT124" s="33"/>
      <c r="BLU124" s="33"/>
      <c r="BLV124" s="33"/>
      <c r="BLW124" s="33"/>
      <c r="BLX124" s="33"/>
      <c r="BLY124" s="33"/>
      <c r="BLZ124" s="33"/>
      <c r="BMA124" s="33"/>
      <c r="BMB124" s="33"/>
      <c r="BMC124" s="33"/>
      <c r="BMD124" s="33"/>
      <c r="BME124" s="33"/>
      <c r="BMF124" s="33"/>
      <c r="BMG124" s="33"/>
      <c r="BMH124" s="33"/>
      <c r="BMI124" s="33"/>
      <c r="BMJ124" s="33"/>
      <c r="BMK124" s="33"/>
      <c r="BML124" s="33"/>
      <c r="BMM124" s="33"/>
      <c r="BMN124" s="33"/>
      <c r="BMO124" s="33"/>
      <c r="BMP124" s="33"/>
      <c r="BMQ124" s="33"/>
      <c r="BMR124" s="33"/>
      <c r="BMS124" s="33"/>
      <c r="BMT124" s="33"/>
      <c r="BMU124" s="33"/>
      <c r="BMV124" s="33"/>
      <c r="BMW124" s="33"/>
      <c r="BMX124" s="33"/>
      <c r="BMY124" s="33"/>
      <c r="BMZ124" s="33"/>
      <c r="BNA124" s="33"/>
      <c r="BNB124" s="33"/>
      <c r="BNC124" s="33"/>
      <c r="BND124" s="33"/>
      <c r="BNE124" s="33"/>
      <c r="BNF124" s="33"/>
      <c r="BNG124" s="33"/>
      <c r="BNH124" s="33"/>
      <c r="BNI124" s="33"/>
      <c r="BNJ124" s="33"/>
      <c r="BNK124" s="33"/>
      <c r="BNL124" s="33"/>
      <c r="BNM124" s="33"/>
      <c r="BNN124" s="33"/>
      <c r="BNO124" s="33"/>
      <c r="BNP124" s="33"/>
      <c r="BNQ124" s="33"/>
      <c r="BNR124" s="33"/>
      <c r="BNS124" s="33"/>
      <c r="BNT124" s="33"/>
      <c r="BNU124" s="33"/>
      <c r="BNV124" s="33"/>
      <c r="BNW124" s="33"/>
      <c r="BNX124" s="33"/>
      <c r="BNY124" s="33"/>
      <c r="BNZ124" s="33"/>
      <c r="BOA124" s="33"/>
      <c r="BOB124" s="33"/>
      <c r="BOC124" s="33"/>
      <c r="BOD124" s="33"/>
      <c r="BOE124" s="33"/>
      <c r="BOF124" s="33"/>
      <c r="BOG124" s="33"/>
      <c r="BOH124" s="33"/>
      <c r="BOI124" s="33"/>
      <c r="BOJ124" s="33"/>
      <c r="BOK124" s="33"/>
      <c r="BOL124" s="33"/>
      <c r="BOM124" s="33"/>
      <c r="BON124" s="33"/>
      <c r="BOO124" s="33"/>
      <c r="BOP124" s="33"/>
      <c r="BOQ124" s="33"/>
      <c r="BOR124" s="33"/>
      <c r="BOS124" s="33"/>
      <c r="BOT124" s="33"/>
      <c r="BOU124" s="33"/>
      <c r="BOV124" s="33"/>
      <c r="BOW124" s="33"/>
      <c r="BOX124" s="33"/>
      <c r="BOY124" s="33"/>
      <c r="BOZ124" s="33"/>
      <c r="BPA124" s="33"/>
      <c r="BPB124" s="33"/>
      <c r="BPC124" s="33"/>
      <c r="BPD124" s="33"/>
      <c r="BPE124" s="33"/>
      <c r="BPF124" s="33"/>
      <c r="BPG124" s="33"/>
      <c r="BPH124" s="33"/>
      <c r="BPI124" s="33"/>
      <c r="BPJ124" s="33"/>
      <c r="BPK124" s="33"/>
      <c r="BPL124" s="33"/>
      <c r="BPM124" s="33"/>
      <c r="BPN124" s="33"/>
      <c r="BPO124" s="33"/>
      <c r="BPP124" s="33"/>
      <c r="BPQ124" s="33"/>
      <c r="BPR124" s="33"/>
      <c r="BPS124" s="33"/>
      <c r="BPT124" s="33"/>
      <c r="BPU124" s="33"/>
      <c r="BPV124" s="33"/>
      <c r="BPW124" s="33"/>
      <c r="BPX124" s="33"/>
      <c r="BPY124" s="33"/>
      <c r="BPZ124" s="33"/>
      <c r="BQA124" s="33"/>
      <c r="BQB124" s="33"/>
      <c r="BQC124" s="33"/>
      <c r="BQD124" s="33"/>
      <c r="BQE124" s="33"/>
      <c r="BQF124" s="33"/>
      <c r="BQG124" s="33"/>
      <c r="BQH124" s="33"/>
      <c r="BQI124" s="33"/>
      <c r="BQJ124" s="33"/>
      <c r="BQK124" s="33"/>
      <c r="BQL124" s="33"/>
      <c r="BQM124" s="33"/>
      <c r="BQN124" s="33"/>
      <c r="BQO124" s="33"/>
      <c r="BQP124" s="33"/>
      <c r="BQQ124" s="33"/>
      <c r="BQR124" s="33"/>
      <c r="BQS124" s="33"/>
      <c r="BQT124" s="33"/>
      <c r="BQU124" s="33"/>
      <c r="BQV124" s="33"/>
      <c r="BQW124" s="33"/>
      <c r="BQX124" s="33"/>
      <c r="BQY124" s="33"/>
      <c r="BQZ124" s="33"/>
      <c r="BRA124" s="33"/>
      <c r="BRB124" s="33"/>
      <c r="BRC124" s="33"/>
      <c r="BRD124" s="33"/>
      <c r="BRE124" s="33"/>
      <c r="BRF124" s="33"/>
      <c r="BRG124" s="33"/>
      <c r="BRH124" s="33"/>
      <c r="BRI124" s="33"/>
      <c r="BRJ124" s="33"/>
      <c r="BRK124" s="33"/>
      <c r="BRL124" s="33"/>
      <c r="BRM124" s="33"/>
      <c r="BRN124" s="33"/>
      <c r="BRO124" s="33"/>
      <c r="BRP124" s="33"/>
      <c r="BRQ124" s="33"/>
      <c r="BRR124" s="33"/>
      <c r="BRS124" s="33"/>
      <c r="BRT124" s="33"/>
      <c r="BRU124" s="33"/>
      <c r="BRV124" s="33"/>
      <c r="BRW124" s="33"/>
      <c r="BRX124" s="33"/>
      <c r="BRY124" s="33"/>
      <c r="BRZ124" s="33"/>
      <c r="BSA124" s="33"/>
      <c r="BSB124" s="33"/>
      <c r="BSC124" s="33"/>
      <c r="BSD124" s="33"/>
      <c r="BSE124" s="33"/>
      <c r="BSF124" s="33"/>
      <c r="BSG124" s="33"/>
      <c r="BSH124" s="33"/>
      <c r="BSI124" s="33"/>
      <c r="BSJ124" s="33"/>
      <c r="BSK124" s="33"/>
      <c r="BSL124" s="33"/>
      <c r="BSM124" s="33"/>
      <c r="BSN124" s="33"/>
      <c r="BSO124" s="33"/>
      <c r="BSP124" s="33"/>
      <c r="BSQ124" s="33"/>
      <c r="BSR124" s="33"/>
      <c r="BSS124" s="33"/>
      <c r="BST124" s="33"/>
      <c r="BSU124" s="33"/>
      <c r="BSV124" s="33"/>
      <c r="BSW124" s="33"/>
      <c r="BSX124" s="33"/>
      <c r="BSY124" s="33"/>
      <c r="BSZ124" s="33"/>
      <c r="BTA124" s="33"/>
      <c r="BTB124" s="33"/>
      <c r="BTC124" s="33"/>
      <c r="BTD124" s="33"/>
      <c r="BTE124" s="33"/>
      <c r="BTF124" s="33"/>
      <c r="BTG124" s="33"/>
      <c r="BTH124" s="33"/>
      <c r="BTI124" s="33"/>
      <c r="BTJ124" s="33"/>
      <c r="BTK124" s="33"/>
      <c r="BTL124" s="33"/>
      <c r="BTM124" s="33"/>
      <c r="BTN124" s="33"/>
      <c r="BTO124" s="33"/>
      <c r="BTP124" s="33"/>
      <c r="BTQ124" s="33"/>
      <c r="BTR124" s="33"/>
      <c r="BTS124" s="33"/>
      <c r="BTT124" s="33"/>
      <c r="BTU124" s="33"/>
      <c r="BTV124" s="33"/>
      <c r="BTW124" s="33"/>
      <c r="BTX124" s="33"/>
      <c r="BTY124" s="33"/>
      <c r="BTZ124" s="33"/>
      <c r="BUA124" s="33"/>
      <c r="BUB124" s="33"/>
      <c r="BUC124" s="33"/>
      <c r="BUD124" s="33"/>
      <c r="BUE124" s="33"/>
      <c r="BUF124" s="33"/>
      <c r="BUG124" s="33"/>
      <c r="BUH124" s="33"/>
      <c r="BUI124" s="33"/>
      <c r="BUJ124" s="33"/>
      <c r="BUK124" s="33"/>
      <c r="BUL124" s="33"/>
      <c r="BUM124" s="33"/>
      <c r="BUN124" s="33"/>
      <c r="BUO124" s="33"/>
      <c r="BUP124" s="33"/>
      <c r="BUQ124" s="33"/>
      <c r="BUR124" s="33"/>
      <c r="BUS124" s="33"/>
      <c r="BUT124" s="33"/>
      <c r="BUU124" s="33"/>
      <c r="BUV124" s="33"/>
      <c r="BUW124" s="33"/>
      <c r="BUX124" s="33"/>
      <c r="BUY124" s="33"/>
      <c r="BUZ124" s="33"/>
      <c r="BVA124" s="33"/>
      <c r="BVB124" s="33"/>
      <c r="BVC124" s="33"/>
      <c r="BVD124" s="33"/>
      <c r="BVE124" s="33"/>
      <c r="BVF124" s="33"/>
      <c r="BVG124" s="33"/>
      <c r="BVH124" s="33"/>
      <c r="BVI124" s="33"/>
      <c r="BVJ124" s="33"/>
      <c r="BVK124" s="33"/>
      <c r="BVL124" s="33"/>
      <c r="BVM124" s="33"/>
      <c r="BVN124" s="33"/>
      <c r="BVO124" s="33"/>
      <c r="BVP124" s="33"/>
      <c r="BVQ124" s="33"/>
      <c r="BVR124" s="33"/>
      <c r="BVS124" s="33"/>
      <c r="BVT124" s="33"/>
      <c r="BVU124" s="33"/>
      <c r="BVV124" s="33"/>
      <c r="BVW124" s="33"/>
      <c r="BVX124" s="33"/>
      <c r="BVY124" s="33"/>
      <c r="BVZ124" s="33"/>
      <c r="BWA124" s="33"/>
      <c r="BWB124" s="33"/>
      <c r="BWC124" s="33"/>
      <c r="BWD124" s="33"/>
      <c r="BWE124" s="33"/>
      <c r="BWF124" s="33"/>
      <c r="BWG124" s="33"/>
      <c r="BWH124" s="33"/>
      <c r="BWI124" s="33"/>
      <c r="BWJ124" s="33"/>
      <c r="BWK124" s="33"/>
      <c r="BWL124" s="33"/>
      <c r="BWM124" s="33"/>
      <c r="BWN124" s="33"/>
      <c r="BWO124" s="33"/>
      <c r="BWP124" s="33"/>
      <c r="BWQ124" s="33"/>
      <c r="BWR124" s="33"/>
      <c r="BWS124" s="33"/>
      <c r="BWT124" s="33"/>
      <c r="BWU124" s="33"/>
      <c r="BWV124" s="33"/>
      <c r="BWW124" s="33"/>
      <c r="BWX124" s="33"/>
      <c r="BWY124" s="33"/>
      <c r="BWZ124" s="33"/>
      <c r="BXA124" s="33"/>
      <c r="BXB124" s="33"/>
      <c r="BXC124" s="33"/>
      <c r="BXD124" s="33"/>
      <c r="BXE124" s="33"/>
      <c r="BXF124" s="33"/>
      <c r="BXG124" s="33"/>
      <c r="BXH124" s="33"/>
      <c r="BXI124" s="33"/>
      <c r="BXJ124" s="33"/>
      <c r="BXK124" s="33"/>
      <c r="BXL124" s="33"/>
      <c r="BXM124" s="33"/>
      <c r="BXN124" s="33"/>
      <c r="BXO124" s="33"/>
      <c r="BXP124" s="33"/>
      <c r="BXQ124" s="33"/>
      <c r="BXR124" s="33"/>
      <c r="BXS124" s="33"/>
      <c r="BXT124" s="33"/>
      <c r="BXU124" s="33"/>
      <c r="BXV124" s="33"/>
      <c r="BXW124" s="33"/>
      <c r="BXX124" s="33"/>
      <c r="BXY124" s="33"/>
      <c r="BXZ124" s="33"/>
      <c r="BYA124" s="33"/>
      <c r="BYB124" s="33"/>
      <c r="BYC124" s="33"/>
      <c r="BYD124" s="33"/>
      <c r="BYE124" s="33"/>
      <c r="BYF124" s="33"/>
      <c r="BYG124" s="33"/>
      <c r="BYH124" s="33"/>
      <c r="BYI124" s="33"/>
      <c r="BYJ124" s="33"/>
      <c r="BYK124" s="33"/>
      <c r="BYL124" s="33"/>
      <c r="BYM124" s="33"/>
      <c r="BYN124" s="33"/>
      <c r="BYO124" s="33"/>
      <c r="BYP124" s="33"/>
      <c r="BYQ124" s="33"/>
      <c r="BYR124" s="33"/>
      <c r="BYS124" s="33"/>
      <c r="BYT124" s="33"/>
      <c r="BYU124" s="33"/>
      <c r="BYV124" s="33"/>
      <c r="BYW124" s="33"/>
      <c r="BYX124" s="33"/>
    </row>
    <row r="125" spans="1:2026" ht="15" customHeight="1" x14ac:dyDescent="0.25">
      <c r="A125" s="205" t="s">
        <v>1662</v>
      </c>
      <c r="B125" s="4" t="s">
        <v>170</v>
      </c>
      <c r="C125" s="4" t="s">
        <v>171</v>
      </c>
      <c r="D125" s="4" t="s">
        <v>172</v>
      </c>
      <c r="E125" s="4" t="s">
        <v>173</v>
      </c>
      <c r="F125" s="5" t="s">
        <v>167</v>
      </c>
      <c r="G125" s="4" t="s">
        <v>105</v>
      </c>
      <c r="H125" s="11" t="s">
        <v>174</v>
      </c>
      <c r="I125" s="4" t="s">
        <v>29</v>
      </c>
      <c r="J125" s="51" t="s">
        <v>30</v>
      </c>
      <c r="K125" s="4" t="s">
        <v>31</v>
      </c>
      <c r="L125" s="4" t="s">
        <v>32</v>
      </c>
      <c r="M125" s="4" t="s">
        <v>33</v>
      </c>
      <c r="N125" s="4" t="s">
        <v>106</v>
      </c>
      <c r="O125" s="6" t="s">
        <v>107</v>
      </c>
      <c r="P125" s="6"/>
      <c r="Q125" s="7" t="s">
        <v>36</v>
      </c>
      <c r="R125" s="7"/>
      <c r="S125" s="4" t="s">
        <v>175</v>
      </c>
      <c r="T125" s="146"/>
      <c r="U125" s="146"/>
      <c r="V125" s="4" t="s">
        <v>59</v>
      </c>
      <c r="W125" s="4"/>
      <c r="X125" s="4"/>
      <c r="Y125" s="4"/>
      <c r="Z125" s="4"/>
      <c r="AA125" s="4"/>
      <c r="AB125" s="8"/>
      <c r="AC125" s="8">
        <v>2650</v>
      </c>
      <c r="AD125" s="8"/>
      <c r="AE125" s="8">
        <v>2250</v>
      </c>
      <c r="AF125" s="8"/>
      <c r="AG125" s="8">
        <f t="shared" si="2"/>
        <v>4900</v>
      </c>
      <c r="AH125" s="111"/>
      <c r="AI125" s="8"/>
      <c r="AJ125" s="126"/>
      <c r="AK125" s="8"/>
      <c r="AL125" s="5" t="s">
        <v>38</v>
      </c>
      <c r="AM125" s="5" t="s">
        <v>1499</v>
      </c>
      <c r="AN125" s="5"/>
      <c r="AO125" s="5"/>
    </row>
    <row r="126" spans="1:2026" ht="15" customHeight="1" x14ac:dyDescent="0.25">
      <c r="A126" s="205" t="s">
        <v>1662</v>
      </c>
      <c r="B126" s="4" t="s">
        <v>176</v>
      </c>
      <c r="C126" s="4" t="s">
        <v>171</v>
      </c>
      <c r="D126" s="4" t="s">
        <v>177</v>
      </c>
      <c r="E126" s="4" t="s">
        <v>173</v>
      </c>
      <c r="F126" s="5" t="s">
        <v>167</v>
      </c>
      <c r="G126" s="4" t="s">
        <v>105</v>
      </c>
      <c r="H126" s="11" t="s">
        <v>174</v>
      </c>
      <c r="I126" s="4" t="s">
        <v>29</v>
      </c>
      <c r="J126" s="51" t="s">
        <v>30</v>
      </c>
      <c r="K126" s="4" t="s">
        <v>31</v>
      </c>
      <c r="L126" s="4" t="s">
        <v>32</v>
      </c>
      <c r="M126" s="4" t="s">
        <v>33</v>
      </c>
      <c r="N126" s="4" t="s">
        <v>106</v>
      </c>
      <c r="O126" s="6" t="s">
        <v>107</v>
      </c>
      <c r="P126" s="6"/>
      <c r="Q126" s="7" t="s">
        <v>36</v>
      </c>
      <c r="R126" s="7"/>
      <c r="S126" s="4" t="s">
        <v>175</v>
      </c>
      <c r="T126" s="146"/>
      <c r="U126" s="146"/>
      <c r="V126" s="4" t="s">
        <v>59</v>
      </c>
      <c r="W126" s="4"/>
      <c r="X126" s="4"/>
      <c r="Y126" s="4"/>
      <c r="Z126" s="4"/>
      <c r="AA126" s="4"/>
      <c r="AB126" s="8"/>
      <c r="AC126" s="8">
        <v>2650</v>
      </c>
      <c r="AD126" s="8"/>
      <c r="AE126" s="8">
        <v>2250</v>
      </c>
      <c r="AF126" s="8"/>
      <c r="AG126" s="8">
        <f t="shared" si="2"/>
        <v>4900</v>
      </c>
      <c r="AH126" s="111"/>
      <c r="AI126" s="8"/>
      <c r="AJ126" s="126"/>
      <c r="AK126" s="8"/>
      <c r="AL126" s="5" t="s">
        <v>37</v>
      </c>
      <c r="AM126" s="5" t="s">
        <v>1499</v>
      </c>
      <c r="AN126" s="5"/>
      <c r="AO126" s="5"/>
    </row>
    <row r="127" spans="1:2026" ht="24.95" customHeight="1" x14ac:dyDescent="0.25">
      <c r="A127" s="205" t="s">
        <v>1662</v>
      </c>
      <c r="B127" s="1" t="s">
        <v>178</v>
      </c>
      <c r="C127" s="1" t="s">
        <v>179</v>
      </c>
      <c r="D127" s="1" t="s">
        <v>172</v>
      </c>
      <c r="E127" s="1" t="s">
        <v>180</v>
      </c>
      <c r="F127" s="2" t="s">
        <v>167</v>
      </c>
      <c r="G127" s="1" t="s">
        <v>27</v>
      </c>
      <c r="H127" s="29" t="s">
        <v>174</v>
      </c>
      <c r="I127" s="1" t="s">
        <v>29</v>
      </c>
      <c r="J127" s="35" t="s">
        <v>30</v>
      </c>
      <c r="K127" s="36" t="s">
        <v>31</v>
      </c>
      <c r="L127" s="1" t="s">
        <v>80</v>
      </c>
      <c r="M127" s="37" t="s">
        <v>33</v>
      </c>
      <c r="N127" s="1" t="s">
        <v>34</v>
      </c>
      <c r="O127" s="38" t="s">
        <v>35</v>
      </c>
      <c r="P127" s="38"/>
      <c r="Q127" s="39" t="s">
        <v>36</v>
      </c>
      <c r="R127" s="39"/>
      <c r="S127" s="1" t="s">
        <v>181</v>
      </c>
      <c r="T127" s="145"/>
      <c r="U127" s="145"/>
      <c r="V127" s="1" t="s">
        <v>11</v>
      </c>
      <c r="W127" s="1"/>
      <c r="X127" s="1" t="s">
        <v>40</v>
      </c>
      <c r="Y127" s="1"/>
      <c r="Z127" s="1"/>
      <c r="AA127" s="1"/>
      <c r="AB127" s="30"/>
      <c r="AC127" s="30">
        <v>3860</v>
      </c>
      <c r="AD127" s="30"/>
      <c r="AE127" s="30">
        <v>12750</v>
      </c>
      <c r="AF127" s="30">
        <v>650</v>
      </c>
      <c r="AG127" s="30">
        <f t="shared" si="2"/>
        <v>17260</v>
      </c>
      <c r="AH127" s="110"/>
      <c r="AI127" s="30"/>
      <c r="AJ127" s="125"/>
      <c r="AK127" s="30"/>
      <c r="AL127" s="2" t="s">
        <v>38</v>
      </c>
      <c r="AM127" s="2"/>
      <c r="AN127" s="2"/>
      <c r="AO127" s="2"/>
    </row>
    <row r="128" spans="1:2026" ht="24.95" customHeight="1" x14ac:dyDescent="0.25">
      <c r="A128" s="205" t="s">
        <v>1662</v>
      </c>
      <c r="B128" s="1" t="s">
        <v>182</v>
      </c>
      <c r="C128" s="1" t="s">
        <v>179</v>
      </c>
      <c r="D128" s="1" t="s">
        <v>177</v>
      </c>
      <c r="E128" s="1" t="s">
        <v>180</v>
      </c>
      <c r="F128" s="2" t="s">
        <v>167</v>
      </c>
      <c r="G128" s="1" t="s">
        <v>27</v>
      </c>
      <c r="H128" s="29" t="s">
        <v>174</v>
      </c>
      <c r="I128" s="1" t="s">
        <v>29</v>
      </c>
      <c r="J128" s="35" t="s">
        <v>30</v>
      </c>
      <c r="K128" s="36" t="s">
        <v>31</v>
      </c>
      <c r="L128" s="1" t="s">
        <v>80</v>
      </c>
      <c r="M128" s="37" t="s">
        <v>33</v>
      </c>
      <c r="N128" s="1" t="s">
        <v>34</v>
      </c>
      <c r="O128" s="38" t="s">
        <v>35</v>
      </c>
      <c r="P128" s="38"/>
      <c r="Q128" s="39" t="s">
        <v>36</v>
      </c>
      <c r="R128" s="39"/>
      <c r="S128" s="1" t="s">
        <v>181</v>
      </c>
      <c r="T128" s="145"/>
      <c r="U128" s="145"/>
      <c r="V128" s="1" t="s">
        <v>11</v>
      </c>
      <c r="W128" s="1"/>
      <c r="X128" s="1" t="s">
        <v>40</v>
      </c>
      <c r="Y128" s="1"/>
      <c r="Z128" s="1"/>
      <c r="AA128" s="1"/>
      <c r="AB128" s="30"/>
      <c r="AC128" s="30">
        <v>3860</v>
      </c>
      <c r="AD128" s="30"/>
      <c r="AE128" s="30">
        <v>12750</v>
      </c>
      <c r="AF128" s="30">
        <v>650</v>
      </c>
      <c r="AG128" s="30">
        <f t="shared" si="2"/>
        <v>17260</v>
      </c>
      <c r="AH128" s="110"/>
      <c r="AI128" s="30"/>
      <c r="AJ128" s="125"/>
      <c r="AK128" s="30"/>
      <c r="AL128" s="2" t="s">
        <v>38</v>
      </c>
      <c r="AM128" s="2"/>
      <c r="AN128" s="2"/>
      <c r="AO128" s="2"/>
    </row>
    <row r="129" spans="1:2026" s="47" customFormat="1" ht="15" customHeight="1" x14ac:dyDescent="0.25">
      <c r="A129" s="205" t="s">
        <v>1662</v>
      </c>
      <c r="B129" s="4" t="s">
        <v>183</v>
      </c>
      <c r="C129" s="4" t="s">
        <v>184</v>
      </c>
      <c r="D129" s="4" t="s">
        <v>185</v>
      </c>
      <c r="E129" s="4" t="s">
        <v>186</v>
      </c>
      <c r="F129" s="5" t="s">
        <v>167</v>
      </c>
      <c r="G129" s="4" t="s">
        <v>105</v>
      </c>
      <c r="H129" s="11" t="s">
        <v>187</v>
      </c>
      <c r="I129" s="4" t="s">
        <v>29</v>
      </c>
      <c r="J129" s="51" t="s">
        <v>30</v>
      </c>
      <c r="K129" s="4" t="s">
        <v>31</v>
      </c>
      <c r="L129" s="4" t="s">
        <v>32</v>
      </c>
      <c r="M129" s="4" t="s">
        <v>33</v>
      </c>
      <c r="N129" s="4" t="s">
        <v>106</v>
      </c>
      <c r="O129" s="6" t="s">
        <v>107</v>
      </c>
      <c r="P129" s="6"/>
      <c r="Q129" s="7" t="s">
        <v>36</v>
      </c>
      <c r="R129" s="7"/>
      <c r="S129" s="4" t="s">
        <v>188</v>
      </c>
      <c r="T129" s="146"/>
      <c r="U129" s="146"/>
      <c r="V129" s="4" t="s">
        <v>59</v>
      </c>
      <c r="W129" s="4"/>
      <c r="X129" s="4"/>
      <c r="Y129" s="4"/>
      <c r="Z129" s="4"/>
      <c r="AA129" s="4"/>
      <c r="AB129" s="8"/>
      <c r="AC129" s="8">
        <v>2650</v>
      </c>
      <c r="AD129" s="8"/>
      <c r="AE129" s="8">
        <v>2250</v>
      </c>
      <c r="AF129" s="8"/>
      <c r="AG129" s="8">
        <f t="shared" si="2"/>
        <v>4900</v>
      </c>
      <c r="AH129" s="111"/>
      <c r="AI129" s="8"/>
      <c r="AJ129" s="126"/>
      <c r="AK129" s="8"/>
      <c r="AL129" s="5" t="s">
        <v>37</v>
      </c>
      <c r="AM129" s="5" t="s">
        <v>1499</v>
      </c>
      <c r="AN129" s="5"/>
      <c r="AO129" s="5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3"/>
      <c r="BX129" s="33"/>
      <c r="BY129" s="33"/>
      <c r="BZ129" s="33"/>
      <c r="CA129" s="33"/>
      <c r="CB129" s="33"/>
      <c r="CC129" s="33"/>
      <c r="CD129" s="33"/>
      <c r="CE129" s="33"/>
      <c r="CF129" s="33"/>
      <c r="CG129" s="33"/>
      <c r="CH129" s="33"/>
      <c r="CI129" s="33"/>
      <c r="CJ129" s="33"/>
      <c r="CK129" s="33"/>
      <c r="CL129" s="33"/>
      <c r="CM129" s="33"/>
      <c r="CN129" s="33"/>
      <c r="CO129" s="33"/>
      <c r="CP129" s="33"/>
      <c r="CQ129" s="33"/>
      <c r="CR129" s="33"/>
      <c r="CS129" s="33"/>
      <c r="CT129" s="33"/>
      <c r="CU129" s="33"/>
      <c r="CV129" s="33"/>
      <c r="CW129" s="33"/>
      <c r="CX129" s="33"/>
      <c r="CY129" s="33"/>
      <c r="CZ129" s="33"/>
      <c r="DA129" s="33"/>
      <c r="DB129" s="33"/>
      <c r="DC129" s="33"/>
      <c r="DD129" s="33"/>
      <c r="DE129" s="33"/>
      <c r="DF129" s="33"/>
      <c r="DG129" s="33"/>
      <c r="DH129" s="33"/>
      <c r="DI129" s="33"/>
      <c r="DJ129" s="33"/>
      <c r="DK129" s="33"/>
      <c r="DL129" s="33"/>
      <c r="DM129" s="33"/>
      <c r="DN129" s="33"/>
      <c r="DO129" s="33"/>
      <c r="DP129" s="33"/>
      <c r="DQ129" s="33"/>
      <c r="DR129" s="33"/>
      <c r="DS129" s="33"/>
      <c r="DT129" s="33"/>
      <c r="DU129" s="33"/>
      <c r="DV129" s="33"/>
      <c r="DW129" s="33"/>
      <c r="DX129" s="33"/>
      <c r="DY129" s="33"/>
      <c r="DZ129" s="33"/>
      <c r="EA129" s="33"/>
      <c r="EB129" s="33"/>
      <c r="EC129" s="33"/>
      <c r="ED129" s="33"/>
      <c r="EE129" s="33"/>
      <c r="EF129" s="33"/>
      <c r="EG129" s="33"/>
      <c r="EH129" s="33"/>
      <c r="EI129" s="33"/>
      <c r="EJ129" s="33"/>
      <c r="EK129" s="33"/>
      <c r="EL129" s="33"/>
      <c r="EM129" s="33"/>
      <c r="EN129" s="33"/>
      <c r="EO129" s="33"/>
      <c r="EP129" s="33"/>
      <c r="EQ129" s="33"/>
      <c r="ER129" s="33"/>
      <c r="ES129" s="33"/>
      <c r="ET129" s="33"/>
      <c r="EU129" s="33"/>
      <c r="EV129" s="33"/>
      <c r="EW129" s="33"/>
      <c r="EX129" s="33"/>
      <c r="EY129" s="33"/>
      <c r="EZ129" s="33"/>
      <c r="FA129" s="33"/>
      <c r="FB129" s="33"/>
      <c r="FC129" s="33"/>
      <c r="FD129" s="33"/>
      <c r="FE129" s="33"/>
      <c r="FF129" s="33"/>
      <c r="FG129" s="33"/>
      <c r="FH129" s="33"/>
      <c r="FI129" s="33"/>
      <c r="FJ129" s="33"/>
      <c r="FK129" s="33"/>
      <c r="FL129" s="33"/>
      <c r="FM129" s="33"/>
      <c r="FN129" s="33"/>
      <c r="FO129" s="33"/>
      <c r="FP129" s="33"/>
      <c r="FQ129" s="33"/>
      <c r="FR129" s="33"/>
      <c r="FS129" s="33"/>
      <c r="FT129" s="33"/>
      <c r="FU129" s="33"/>
      <c r="FV129" s="33"/>
      <c r="FW129" s="33"/>
      <c r="FX129" s="33"/>
      <c r="FY129" s="33"/>
      <c r="FZ129" s="33"/>
      <c r="GA129" s="33"/>
      <c r="GB129" s="33"/>
      <c r="GC129" s="33"/>
      <c r="GD129" s="33"/>
      <c r="GE129" s="33"/>
      <c r="GF129" s="33"/>
      <c r="GG129" s="33"/>
      <c r="GH129" s="33"/>
      <c r="GI129" s="33"/>
      <c r="GJ129" s="33"/>
      <c r="GK129" s="33"/>
      <c r="GL129" s="33"/>
      <c r="GM129" s="33"/>
      <c r="GN129" s="33"/>
      <c r="GO129" s="33"/>
      <c r="GP129" s="33"/>
      <c r="GQ129" s="33"/>
      <c r="GR129" s="33"/>
      <c r="GS129" s="33"/>
      <c r="GT129" s="33"/>
      <c r="GU129" s="33"/>
      <c r="GV129" s="33"/>
      <c r="GW129" s="33"/>
      <c r="GX129" s="33"/>
      <c r="GY129" s="33"/>
      <c r="GZ129" s="33"/>
      <c r="HA129" s="33"/>
      <c r="HB129" s="33"/>
      <c r="HC129" s="33"/>
      <c r="HD129" s="33"/>
      <c r="HE129" s="33"/>
      <c r="HF129" s="33"/>
      <c r="HG129" s="33"/>
      <c r="HH129" s="33"/>
      <c r="HI129" s="33"/>
      <c r="HJ129" s="33"/>
      <c r="HK129" s="33"/>
      <c r="HL129" s="33"/>
      <c r="HM129" s="33"/>
      <c r="HN129" s="33"/>
      <c r="HO129" s="33"/>
      <c r="HP129" s="33"/>
      <c r="HQ129" s="33"/>
      <c r="HR129" s="33"/>
      <c r="HS129" s="33"/>
      <c r="HT129" s="33"/>
      <c r="HU129" s="33"/>
      <c r="HV129" s="33"/>
      <c r="HW129" s="33"/>
      <c r="HX129" s="33"/>
      <c r="HY129" s="33"/>
      <c r="HZ129" s="33"/>
      <c r="IA129" s="33"/>
      <c r="IB129" s="33"/>
      <c r="IC129" s="33"/>
      <c r="ID129" s="33"/>
      <c r="IE129" s="33"/>
      <c r="IF129" s="33"/>
      <c r="IG129" s="33"/>
      <c r="IH129" s="33"/>
      <c r="II129" s="33"/>
      <c r="IJ129" s="33"/>
      <c r="IK129" s="33"/>
      <c r="IL129" s="33"/>
      <c r="IM129" s="33"/>
      <c r="IN129" s="33"/>
      <c r="IO129" s="33"/>
      <c r="IP129" s="33"/>
      <c r="IQ129" s="33"/>
      <c r="IR129" s="33"/>
      <c r="IS129" s="33"/>
      <c r="IT129" s="33"/>
      <c r="IU129" s="33"/>
      <c r="IV129" s="33"/>
      <c r="IW129" s="33"/>
      <c r="IX129" s="33"/>
      <c r="IY129" s="33"/>
      <c r="IZ129" s="33"/>
      <c r="JA129" s="33"/>
      <c r="JB129" s="33"/>
      <c r="JC129" s="33"/>
      <c r="JD129" s="33"/>
      <c r="JE129" s="33"/>
      <c r="JF129" s="33"/>
      <c r="JG129" s="33"/>
      <c r="JH129" s="33"/>
      <c r="JI129" s="33"/>
      <c r="JJ129" s="33"/>
      <c r="JK129" s="33"/>
      <c r="JL129" s="33"/>
      <c r="JM129" s="33"/>
      <c r="JN129" s="33"/>
      <c r="JO129" s="33"/>
      <c r="JP129" s="33"/>
      <c r="JQ129" s="33"/>
      <c r="JR129" s="33"/>
      <c r="JS129" s="33"/>
      <c r="JT129" s="33"/>
      <c r="JU129" s="33"/>
      <c r="JV129" s="33"/>
      <c r="JW129" s="33"/>
      <c r="JX129" s="33"/>
      <c r="JY129" s="33"/>
      <c r="JZ129" s="33"/>
      <c r="KA129" s="33"/>
      <c r="KB129" s="33"/>
      <c r="KC129" s="33"/>
      <c r="KD129" s="33"/>
      <c r="KE129" s="33"/>
      <c r="KF129" s="33"/>
      <c r="KG129" s="33"/>
      <c r="KH129" s="33"/>
      <c r="KI129" s="33"/>
      <c r="KJ129" s="33"/>
      <c r="KK129" s="33"/>
      <c r="KL129" s="33"/>
      <c r="KM129" s="33"/>
      <c r="KN129" s="33"/>
      <c r="KO129" s="33"/>
      <c r="KP129" s="33"/>
      <c r="KQ129" s="33"/>
      <c r="KR129" s="33"/>
      <c r="KS129" s="33"/>
      <c r="KT129" s="33"/>
      <c r="KU129" s="33"/>
      <c r="KV129" s="33"/>
      <c r="KW129" s="33"/>
      <c r="KX129" s="33"/>
      <c r="KY129" s="33"/>
      <c r="KZ129" s="33"/>
      <c r="LA129" s="33"/>
      <c r="LB129" s="33"/>
      <c r="LC129" s="33"/>
      <c r="LD129" s="33"/>
      <c r="LE129" s="33"/>
      <c r="LF129" s="33"/>
      <c r="LG129" s="33"/>
      <c r="LH129" s="33"/>
      <c r="LI129" s="33"/>
      <c r="LJ129" s="33"/>
      <c r="LK129" s="33"/>
      <c r="LL129" s="33"/>
      <c r="LM129" s="33"/>
      <c r="LN129" s="33"/>
      <c r="LO129" s="33"/>
      <c r="LP129" s="33"/>
      <c r="LQ129" s="33"/>
      <c r="LR129" s="33"/>
      <c r="LS129" s="33"/>
      <c r="LT129" s="33"/>
      <c r="LU129" s="33"/>
      <c r="LV129" s="33"/>
      <c r="LW129" s="33"/>
      <c r="LX129" s="33"/>
      <c r="LY129" s="33"/>
      <c r="LZ129" s="33"/>
      <c r="MA129" s="33"/>
      <c r="MB129" s="33"/>
      <c r="MC129" s="33"/>
      <c r="MD129" s="33"/>
      <c r="ME129" s="33"/>
      <c r="MF129" s="33"/>
      <c r="MG129" s="33"/>
      <c r="MH129" s="33"/>
      <c r="MI129" s="33"/>
      <c r="MJ129" s="33"/>
      <c r="MK129" s="33"/>
      <c r="ML129" s="33"/>
      <c r="MM129" s="33"/>
      <c r="MN129" s="33"/>
      <c r="MO129" s="33"/>
      <c r="MP129" s="33"/>
      <c r="MQ129" s="33"/>
      <c r="MR129" s="33"/>
      <c r="MS129" s="33"/>
      <c r="MT129" s="33"/>
      <c r="MU129" s="33"/>
      <c r="MV129" s="33"/>
      <c r="MW129" s="33"/>
      <c r="MX129" s="33"/>
      <c r="MY129" s="33"/>
      <c r="MZ129" s="33"/>
      <c r="NA129" s="33"/>
      <c r="NB129" s="33"/>
      <c r="NC129" s="33"/>
      <c r="ND129" s="33"/>
      <c r="NE129" s="33"/>
      <c r="NF129" s="33"/>
      <c r="NG129" s="33"/>
      <c r="NH129" s="33"/>
      <c r="NI129" s="33"/>
      <c r="NJ129" s="33"/>
      <c r="NK129" s="33"/>
      <c r="NL129" s="33"/>
      <c r="NM129" s="33"/>
      <c r="NN129" s="33"/>
      <c r="NO129" s="33"/>
      <c r="NP129" s="33"/>
      <c r="NQ129" s="33"/>
      <c r="NR129" s="33"/>
      <c r="NS129" s="33"/>
      <c r="NT129" s="33"/>
      <c r="NU129" s="33"/>
      <c r="NV129" s="33"/>
      <c r="NW129" s="33"/>
      <c r="NX129" s="33"/>
      <c r="NY129" s="33"/>
      <c r="NZ129" s="33"/>
      <c r="OA129" s="33"/>
      <c r="OB129" s="33"/>
      <c r="OC129" s="33"/>
      <c r="OD129" s="33"/>
      <c r="OE129" s="33"/>
      <c r="OF129" s="33"/>
      <c r="OG129" s="33"/>
      <c r="OH129" s="33"/>
      <c r="OI129" s="33"/>
      <c r="OJ129" s="33"/>
      <c r="OK129" s="33"/>
      <c r="OL129" s="33"/>
      <c r="OM129" s="33"/>
      <c r="ON129" s="33"/>
      <c r="OO129" s="33"/>
      <c r="OP129" s="33"/>
      <c r="OQ129" s="33"/>
      <c r="OR129" s="33"/>
      <c r="OS129" s="33"/>
      <c r="OT129" s="33"/>
      <c r="OU129" s="33"/>
      <c r="OV129" s="33"/>
      <c r="OW129" s="33"/>
      <c r="OX129" s="33"/>
      <c r="OY129" s="33"/>
      <c r="OZ129" s="33"/>
      <c r="PA129" s="33"/>
      <c r="PB129" s="33"/>
      <c r="PC129" s="33"/>
      <c r="PD129" s="33"/>
      <c r="PE129" s="33"/>
      <c r="PF129" s="33"/>
      <c r="PG129" s="33"/>
      <c r="PH129" s="33"/>
      <c r="PI129" s="33"/>
      <c r="PJ129" s="33"/>
      <c r="PK129" s="33"/>
      <c r="PL129" s="33"/>
      <c r="PM129" s="33"/>
      <c r="PN129" s="33"/>
      <c r="PO129" s="33"/>
      <c r="PP129" s="33"/>
      <c r="PQ129" s="33"/>
      <c r="PR129" s="33"/>
      <c r="PS129" s="33"/>
      <c r="PT129" s="33"/>
      <c r="PU129" s="33"/>
      <c r="PV129" s="33"/>
      <c r="PW129" s="33"/>
      <c r="PX129" s="33"/>
      <c r="PY129" s="33"/>
      <c r="PZ129" s="33"/>
      <c r="QA129" s="33"/>
      <c r="QB129" s="33"/>
      <c r="QC129" s="33"/>
      <c r="QD129" s="33"/>
      <c r="QE129" s="33"/>
      <c r="QF129" s="33"/>
      <c r="QG129" s="33"/>
      <c r="QH129" s="33"/>
      <c r="QI129" s="33"/>
      <c r="QJ129" s="33"/>
      <c r="QK129" s="33"/>
      <c r="QL129" s="33"/>
      <c r="QM129" s="33"/>
      <c r="QN129" s="33"/>
      <c r="QO129" s="33"/>
      <c r="QP129" s="33"/>
      <c r="QQ129" s="33"/>
      <c r="QR129" s="33"/>
      <c r="QS129" s="33"/>
      <c r="QT129" s="33"/>
      <c r="QU129" s="33"/>
      <c r="QV129" s="33"/>
      <c r="QW129" s="33"/>
      <c r="QX129" s="33"/>
      <c r="QY129" s="33"/>
      <c r="QZ129" s="33"/>
      <c r="RA129" s="33"/>
      <c r="RB129" s="33"/>
      <c r="RC129" s="33"/>
      <c r="RD129" s="33"/>
      <c r="RE129" s="33"/>
      <c r="RF129" s="33"/>
      <c r="RG129" s="33"/>
      <c r="RH129" s="33"/>
      <c r="RI129" s="33"/>
      <c r="RJ129" s="33"/>
      <c r="RK129" s="33"/>
      <c r="RL129" s="33"/>
      <c r="RM129" s="33"/>
      <c r="RN129" s="33"/>
      <c r="RO129" s="33"/>
      <c r="RP129" s="33"/>
      <c r="RQ129" s="33"/>
      <c r="RR129" s="33"/>
      <c r="RS129" s="33"/>
      <c r="RT129" s="33"/>
      <c r="RU129" s="33"/>
      <c r="RV129" s="33"/>
      <c r="RW129" s="33"/>
      <c r="RX129" s="33"/>
      <c r="RY129" s="33"/>
      <c r="RZ129" s="33"/>
      <c r="SA129" s="33"/>
      <c r="SB129" s="33"/>
      <c r="SC129" s="33"/>
      <c r="SD129" s="33"/>
      <c r="SE129" s="33"/>
      <c r="SF129" s="33"/>
      <c r="SG129" s="33"/>
      <c r="SH129" s="33"/>
      <c r="SI129" s="33"/>
      <c r="SJ129" s="33"/>
      <c r="SK129" s="33"/>
      <c r="SL129" s="33"/>
      <c r="SM129" s="33"/>
      <c r="SN129" s="33"/>
      <c r="SO129" s="33"/>
      <c r="SP129" s="33"/>
      <c r="SQ129" s="33"/>
      <c r="SR129" s="33"/>
      <c r="SS129" s="33"/>
      <c r="ST129" s="33"/>
      <c r="SU129" s="33"/>
      <c r="SV129" s="33"/>
      <c r="SW129" s="33"/>
      <c r="SX129" s="33"/>
      <c r="SY129" s="33"/>
      <c r="SZ129" s="33"/>
      <c r="TA129" s="33"/>
      <c r="TB129" s="33"/>
      <c r="TC129" s="33"/>
      <c r="TD129" s="33"/>
      <c r="TE129" s="33"/>
      <c r="TF129" s="33"/>
      <c r="TG129" s="33"/>
      <c r="TH129" s="33"/>
      <c r="TI129" s="33"/>
      <c r="TJ129" s="33"/>
      <c r="TK129" s="33"/>
      <c r="TL129" s="33"/>
      <c r="TM129" s="33"/>
      <c r="TN129" s="33"/>
      <c r="TO129" s="33"/>
      <c r="TP129" s="33"/>
      <c r="TQ129" s="33"/>
      <c r="TR129" s="33"/>
      <c r="TS129" s="33"/>
      <c r="TT129" s="33"/>
      <c r="TU129" s="33"/>
      <c r="TV129" s="33"/>
      <c r="TW129" s="33"/>
      <c r="TX129" s="33"/>
      <c r="TY129" s="33"/>
      <c r="TZ129" s="33"/>
      <c r="UA129" s="33"/>
      <c r="UB129" s="33"/>
      <c r="UC129" s="33"/>
      <c r="UD129" s="33"/>
      <c r="UE129" s="33"/>
      <c r="UF129" s="33"/>
      <c r="UG129" s="33"/>
      <c r="UH129" s="33"/>
      <c r="UI129" s="33"/>
      <c r="UJ129" s="33"/>
      <c r="UK129" s="33"/>
      <c r="UL129" s="33"/>
      <c r="UM129" s="33"/>
      <c r="UN129" s="33"/>
      <c r="UO129" s="33"/>
      <c r="UP129" s="33"/>
      <c r="UQ129" s="33"/>
      <c r="UR129" s="33"/>
      <c r="US129" s="33"/>
      <c r="UT129" s="33"/>
      <c r="UU129" s="33"/>
      <c r="UV129" s="33"/>
      <c r="UW129" s="33"/>
      <c r="UX129" s="33"/>
      <c r="UY129" s="33"/>
      <c r="UZ129" s="33"/>
      <c r="VA129" s="33"/>
      <c r="VB129" s="33"/>
      <c r="VC129" s="33"/>
      <c r="VD129" s="33"/>
      <c r="VE129" s="33"/>
      <c r="VF129" s="33"/>
      <c r="VG129" s="33"/>
      <c r="VH129" s="33"/>
      <c r="VI129" s="33"/>
      <c r="VJ129" s="33"/>
      <c r="VK129" s="33"/>
      <c r="VL129" s="33"/>
      <c r="VM129" s="33"/>
      <c r="VN129" s="33"/>
      <c r="VO129" s="33"/>
      <c r="VP129" s="33"/>
      <c r="VQ129" s="33"/>
      <c r="VR129" s="33"/>
      <c r="VS129" s="33"/>
      <c r="VT129" s="33"/>
      <c r="VU129" s="33"/>
      <c r="VV129" s="33"/>
      <c r="VW129" s="33"/>
      <c r="VX129" s="33"/>
      <c r="VY129" s="33"/>
      <c r="VZ129" s="33"/>
      <c r="WA129" s="33"/>
      <c r="WB129" s="33"/>
      <c r="WC129" s="33"/>
      <c r="WD129" s="33"/>
      <c r="WE129" s="33"/>
      <c r="WF129" s="33"/>
      <c r="WG129" s="33"/>
      <c r="WH129" s="33"/>
      <c r="WI129" s="33"/>
      <c r="WJ129" s="33"/>
      <c r="WK129" s="33"/>
      <c r="WL129" s="33"/>
      <c r="WM129" s="33"/>
      <c r="WN129" s="33"/>
      <c r="WO129" s="33"/>
      <c r="WP129" s="33"/>
      <c r="WQ129" s="33"/>
      <c r="WR129" s="33"/>
      <c r="WS129" s="33"/>
      <c r="WT129" s="33"/>
      <c r="WU129" s="33"/>
      <c r="WV129" s="33"/>
      <c r="WW129" s="33"/>
      <c r="WX129" s="33"/>
      <c r="WY129" s="33"/>
      <c r="WZ129" s="33"/>
      <c r="XA129" s="33"/>
      <c r="XB129" s="33"/>
      <c r="XC129" s="33"/>
      <c r="XD129" s="33"/>
      <c r="XE129" s="33"/>
      <c r="XF129" s="33"/>
      <c r="XG129" s="33"/>
      <c r="XH129" s="33"/>
      <c r="XI129" s="33"/>
      <c r="XJ129" s="33"/>
      <c r="XK129" s="33"/>
      <c r="XL129" s="33"/>
      <c r="XM129" s="33"/>
      <c r="XN129" s="33"/>
      <c r="XO129" s="33"/>
      <c r="XP129" s="33"/>
      <c r="XQ129" s="33"/>
      <c r="XR129" s="33"/>
      <c r="XS129" s="33"/>
      <c r="XT129" s="33"/>
      <c r="XU129" s="33"/>
      <c r="XV129" s="33"/>
      <c r="XW129" s="33"/>
      <c r="XX129" s="33"/>
      <c r="XY129" s="33"/>
      <c r="XZ129" s="33"/>
      <c r="YA129" s="33"/>
      <c r="YB129" s="33"/>
      <c r="YC129" s="33"/>
      <c r="YD129" s="33"/>
      <c r="YE129" s="33"/>
      <c r="YF129" s="33"/>
      <c r="YG129" s="33"/>
      <c r="YH129" s="33"/>
      <c r="YI129" s="33"/>
      <c r="YJ129" s="33"/>
      <c r="YK129" s="33"/>
      <c r="YL129" s="33"/>
      <c r="YM129" s="33"/>
      <c r="YN129" s="33"/>
      <c r="YO129" s="33"/>
      <c r="YP129" s="33"/>
      <c r="YQ129" s="33"/>
      <c r="YR129" s="33"/>
      <c r="YS129" s="33"/>
      <c r="YT129" s="33"/>
      <c r="YU129" s="33"/>
      <c r="YV129" s="33"/>
      <c r="YW129" s="33"/>
      <c r="YX129" s="33"/>
      <c r="YY129" s="33"/>
      <c r="YZ129" s="33"/>
      <c r="ZA129" s="33"/>
      <c r="ZB129" s="33"/>
      <c r="ZC129" s="33"/>
      <c r="ZD129" s="33"/>
      <c r="ZE129" s="33"/>
      <c r="ZF129" s="33"/>
      <c r="ZG129" s="33"/>
      <c r="ZH129" s="33"/>
      <c r="ZI129" s="33"/>
      <c r="ZJ129" s="33"/>
      <c r="ZK129" s="33"/>
      <c r="ZL129" s="33"/>
      <c r="ZM129" s="33"/>
      <c r="ZN129" s="33"/>
      <c r="ZO129" s="33"/>
      <c r="ZP129" s="33"/>
      <c r="ZQ129" s="33"/>
      <c r="ZR129" s="33"/>
      <c r="ZS129" s="33"/>
      <c r="ZT129" s="33"/>
      <c r="ZU129" s="33"/>
      <c r="ZV129" s="33"/>
      <c r="ZW129" s="33"/>
      <c r="ZX129" s="33"/>
      <c r="ZY129" s="33"/>
      <c r="ZZ129" s="33"/>
      <c r="AAA129" s="33"/>
      <c r="AAB129" s="33"/>
      <c r="AAC129" s="33"/>
      <c r="AAD129" s="33"/>
      <c r="AAE129" s="33"/>
      <c r="AAF129" s="33"/>
      <c r="AAG129" s="33"/>
      <c r="AAH129" s="33"/>
      <c r="AAI129" s="33"/>
      <c r="AAJ129" s="33"/>
      <c r="AAK129" s="33"/>
      <c r="AAL129" s="33"/>
      <c r="AAM129" s="33"/>
      <c r="AAN129" s="33"/>
      <c r="AAO129" s="33"/>
      <c r="AAP129" s="33"/>
      <c r="AAQ129" s="33"/>
      <c r="AAR129" s="33"/>
      <c r="AAS129" s="33"/>
      <c r="AAT129" s="33"/>
      <c r="AAU129" s="33"/>
      <c r="AAV129" s="33"/>
      <c r="AAW129" s="33"/>
      <c r="AAX129" s="33"/>
      <c r="AAY129" s="33"/>
      <c r="AAZ129" s="33"/>
      <c r="ABA129" s="33"/>
      <c r="ABB129" s="33"/>
      <c r="ABC129" s="33"/>
      <c r="ABD129" s="33"/>
      <c r="ABE129" s="33"/>
      <c r="ABF129" s="33"/>
      <c r="ABG129" s="33"/>
      <c r="ABH129" s="33"/>
      <c r="ABI129" s="33"/>
      <c r="ABJ129" s="33"/>
      <c r="ABK129" s="33"/>
      <c r="ABL129" s="33"/>
      <c r="ABM129" s="33"/>
      <c r="ABN129" s="33"/>
      <c r="ABO129" s="33"/>
      <c r="ABP129" s="33"/>
      <c r="ABQ129" s="33"/>
      <c r="ABR129" s="33"/>
      <c r="ABS129" s="33"/>
      <c r="ABT129" s="33"/>
      <c r="ABU129" s="33"/>
      <c r="ABV129" s="33"/>
      <c r="ABW129" s="33"/>
      <c r="ABX129" s="33"/>
      <c r="ABY129" s="33"/>
      <c r="ABZ129" s="33"/>
      <c r="ACA129" s="33"/>
      <c r="ACB129" s="33"/>
      <c r="ACC129" s="33"/>
      <c r="ACD129" s="33"/>
      <c r="ACE129" s="33"/>
      <c r="ACF129" s="33"/>
      <c r="ACG129" s="33"/>
      <c r="ACH129" s="33"/>
      <c r="ACI129" s="33"/>
      <c r="ACJ129" s="33"/>
      <c r="ACK129" s="33"/>
      <c r="ACL129" s="33"/>
      <c r="ACM129" s="33"/>
      <c r="ACN129" s="33"/>
      <c r="ACO129" s="33"/>
      <c r="ACP129" s="33"/>
      <c r="ACQ129" s="33"/>
      <c r="ACR129" s="33"/>
      <c r="ACS129" s="33"/>
      <c r="ACT129" s="33"/>
      <c r="ACU129" s="33"/>
      <c r="ACV129" s="33"/>
      <c r="ACW129" s="33"/>
      <c r="ACX129" s="33"/>
      <c r="ACY129" s="33"/>
      <c r="ACZ129" s="33"/>
      <c r="ADA129" s="33"/>
      <c r="ADB129" s="33"/>
      <c r="ADC129" s="33"/>
      <c r="ADD129" s="33"/>
      <c r="ADE129" s="33"/>
      <c r="ADF129" s="33"/>
      <c r="ADG129" s="33"/>
      <c r="ADH129" s="33"/>
      <c r="ADI129" s="33"/>
      <c r="ADJ129" s="33"/>
      <c r="ADK129" s="33"/>
      <c r="ADL129" s="33"/>
      <c r="ADM129" s="33"/>
      <c r="ADN129" s="33"/>
      <c r="ADO129" s="33"/>
      <c r="ADP129" s="33"/>
      <c r="ADQ129" s="33"/>
      <c r="ADR129" s="33"/>
      <c r="ADS129" s="33"/>
      <c r="ADT129" s="33"/>
      <c r="ADU129" s="33"/>
      <c r="ADV129" s="33"/>
      <c r="ADW129" s="33"/>
      <c r="ADX129" s="33"/>
      <c r="ADY129" s="33"/>
      <c r="ADZ129" s="33"/>
      <c r="AEA129" s="33"/>
      <c r="AEB129" s="33"/>
      <c r="AEC129" s="33"/>
      <c r="AED129" s="33"/>
      <c r="AEE129" s="33"/>
      <c r="AEF129" s="33"/>
      <c r="AEG129" s="33"/>
      <c r="AEH129" s="33"/>
      <c r="AEI129" s="33"/>
      <c r="AEJ129" s="33"/>
      <c r="AEK129" s="33"/>
      <c r="AEL129" s="33"/>
      <c r="AEM129" s="33"/>
      <c r="AEN129" s="33"/>
      <c r="AEO129" s="33"/>
      <c r="AEP129" s="33"/>
      <c r="AEQ129" s="33"/>
      <c r="AER129" s="33"/>
      <c r="AES129" s="33"/>
      <c r="AET129" s="33"/>
      <c r="AEU129" s="33"/>
      <c r="AEV129" s="33"/>
      <c r="AEW129" s="33"/>
      <c r="AEX129" s="33"/>
      <c r="AEY129" s="33"/>
      <c r="AEZ129" s="33"/>
      <c r="AFA129" s="33"/>
      <c r="AFB129" s="33"/>
      <c r="AFC129" s="33"/>
      <c r="AFD129" s="33"/>
      <c r="AFE129" s="33"/>
      <c r="AFF129" s="33"/>
      <c r="AFG129" s="33"/>
      <c r="AFH129" s="33"/>
      <c r="AFI129" s="33"/>
      <c r="AFJ129" s="33"/>
      <c r="AFK129" s="33"/>
      <c r="AFL129" s="33"/>
      <c r="AFM129" s="33"/>
      <c r="AFN129" s="33"/>
      <c r="AFO129" s="33"/>
      <c r="AFP129" s="33"/>
      <c r="AFQ129" s="33"/>
      <c r="AFR129" s="33"/>
      <c r="AFS129" s="33"/>
      <c r="AFT129" s="33"/>
      <c r="AFU129" s="33"/>
      <c r="AFV129" s="33"/>
      <c r="AFW129" s="33"/>
      <c r="AFX129" s="33"/>
      <c r="AFY129" s="33"/>
      <c r="AFZ129" s="33"/>
      <c r="AGA129" s="33"/>
      <c r="AGB129" s="33"/>
      <c r="AGC129" s="33"/>
      <c r="AGD129" s="33"/>
      <c r="AGE129" s="33"/>
      <c r="AGF129" s="33"/>
      <c r="AGG129" s="33"/>
      <c r="AGH129" s="33"/>
      <c r="AGI129" s="33"/>
      <c r="AGJ129" s="33"/>
      <c r="AGK129" s="33"/>
      <c r="AGL129" s="33"/>
      <c r="AGM129" s="33"/>
      <c r="AGN129" s="33"/>
      <c r="AGO129" s="33"/>
      <c r="AGP129" s="33"/>
      <c r="AGQ129" s="33"/>
      <c r="AGR129" s="33"/>
      <c r="AGS129" s="33"/>
      <c r="AGT129" s="33"/>
      <c r="AGU129" s="33"/>
      <c r="AGV129" s="33"/>
      <c r="AGW129" s="33"/>
      <c r="AGX129" s="33"/>
      <c r="AGY129" s="33"/>
      <c r="AGZ129" s="33"/>
      <c r="AHA129" s="33"/>
      <c r="AHB129" s="33"/>
      <c r="AHC129" s="33"/>
      <c r="AHD129" s="33"/>
      <c r="AHE129" s="33"/>
      <c r="AHF129" s="33"/>
      <c r="AHG129" s="33"/>
      <c r="AHH129" s="33"/>
      <c r="AHI129" s="33"/>
      <c r="AHJ129" s="33"/>
      <c r="AHK129" s="33"/>
      <c r="AHL129" s="33"/>
      <c r="AHM129" s="33"/>
      <c r="AHN129" s="33"/>
      <c r="AHO129" s="33"/>
      <c r="AHP129" s="33"/>
      <c r="AHQ129" s="33"/>
      <c r="AHR129" s="33"/>
      <c r="AHS129" s="33"/>
      <c r="AHT129" s="33"/>
      <c r="AHU129" s="33"/>
      <c r="AHV129" s="33"/>
      <c r="AHW129" s="33"/>
      <c r="AHX129" s="33"/>
      <c r="AHY129" s="33"/>
      <c r="AHZ129" s="33"/>
      <c r="AIA129" s="33"/>
      <c r="AIB129" s="33"/>
      <c r="AIC129" s="33"/>
      <c r="AID129" s="33"/>
      <c r="AIE129" s="33"/>
      <c r="AIF129" s="33"/>
      <c r="AIG129" s="33"/>
      <c r="AIH129" s="33"/>
      <c r="AII129" s="33"/>
      <c r="AIJ129" s="33"/>
      <c r="AIK129" s="33"/>
      <c r="AIL129" s="33"/>
      <c r="AIM129" s="33"/>
      <c r="AIN129" s="33"/>
      <c r="AIO129" s="33"/>
      <c r="AIP129" s="33"/>
      <c r="AIQ129" s="33"/>
      <c r="AIR129" s="33"/>
      <c r="AIS129" s="33"/>
      <c r="AIT129" s="33"/>
      <c r="AIU129" s="33"/>
      <c r="AIV129" s="33"/>
      <c r="AIW129" s="33"/>
      <c r="AIX129" s="33"/>
      <c r="AIY129" s="33"/>
      <c r="AIZ129" s="33"/>
      <c r="AJA129" s="33"/>
      <c r="AJB129" s="33"/>
      <c r="AJC129" s="33"/>
      <c r="AJD129" s="33"/>
      <c r="AJE129" s="33"/>
      <c r="AJF129" s="33"/>
      <c r="AJG129" s="33"/>
      <c r="AJH129" s="33"/>
      <c r="AJI129" s="33"/>
      <c r="AJJ129" s="33"/>
      <c r="AJK129" s="33"/>
      <c r="AJL129" s="33"/>
      <c r="AJM129" s="33"/>
      <c r="AJN129" s="33"/>
      <c r="AJO129" s="33"/>
      <c r="AJP129" s="33"/>
      <c r="AJQ129" s="33"/>
      <c r="AJR129" s="33"/>
      <c r="AJS129" s="33"/>
      <c r="AJT129" s="33"/>
      <c r="AJU129" s="33"/>
      <c r="AJV129" s="33"/>
      <c r="AJW129" s="33"/>
      <c r="AJX129" s="33"/>
      <c r="AJY129" s="33"/>
      <c r="AJZ129" s="33"/>
      <c r="AKA129" s="33"/>
      <c r="AKB129" s="33"/>
      <c r="AKC129" s="33"/>
      <c r="AKD129" s="33"/>
      <c r="AKE129" s="33"/>
      <c r="AKF129" s="33"/>
      <c r="AKG129" s="33"/>
      <c r="AKH129" s="33"/>
      <c r="AKI129" s="33"/>
      <c r="AKJ129" s="33"/>
      <c r="AKK129" s="33"/>
      <c r="AKL129" s="33"/>
      <c r="AKM129" s="33"/>
      <c r="AKN129" s="33"/>
      <c r="AKO129" s="33"/>
      <c r="AKP129" s="33"/>
      <c r="AKQ129" s="33"/>
      <c r="AKR129" s="33"/>
      <c r="AKS129" s="33"/>
      <c r="AKT129" s="33"/>
      <c r="AKU129" s="33"/>
      <c r="AKV129" s="33"/>
      <c r="AKW129" s="33"/>
      <c r="AKX129" s="33"/>
      <c r="AKY129" s="33"/>
      <c r="AKZ129" s="33"/>
      <c r="ALA129" s="33"/>
      <c r="ALB129" s="33"/>
      <c r="ALC129" s="33"/>
      <c r="ALD129" s="33"/>
      <c r="ALE129" s="33"/>
      <c r="ALF129" s="33"/>
      <c r="ALG129" s="33"/>
      <c r="ALH129" s="33"/>
      <c r="ALI129" s="33"/>
      <c r="ALJ129" s="33"/>
      <c r="ALK129" s="33"/>
      <c r="ALL129" s="33"/>
      <c r="ALM129" s="33"/>
      <c r="ALN129" s="33"/>
      <c r="ALO129" s="33"/>
      <c r="ALP129" s="33"/>
      <c r="ALQ129" s="33"/>
      <c r="ALR129" s="33"/>
      <c r="ALS129" s="33"/>
      <c r="ALT129" s="33"/>
      <c r="ALU129" s="33"/>
      <c r="ALV129" s="33"/>
      <c r="ALW129" s="33"/>
      <c r="ALX129" s="33"/>
      <c r="ALY129" s="33"/>
      <c r="ALZ129" s="33"/>
      <c r="AMA129" s="33"/>
      <c r="AMB129" s="33"/>
      <c r="AMC129" s="33"/>
      <c r="AMD129" s="33"/>
      <c r="AME129" s="33"/>
      <c r="AMF129" s="33"/>
      <c r="AMG129" s="33"/>
      <c r="AMH129" s="33"/>
      <c r="AMI129" s="33"/>
      <c r="AMJ129" s="33"/>
      <c r="AMK129" s="33"/>
      <c r="AML129" s="33"/>
      <c r="AMM129" s="33"/>
      <c r="AMN129" s="33"/>
      <c r="AMO129" s="33"/>
      <c r="AMP129" s="33"/>
      <c r="AMQ129" s="33"/>
      <c r="AMR129" s="33"/>
      <c r="AMS129" s="33"/>
      <c r="AMT129" s="33"/>
      <c r="AMU129" s="33"/>
      <c r="AMV129" s="33"/>
      <c r="AMW129" s="33"/>
      <c r="AMX129" s="33"/>
      <c r="AMY129" s="33"/>
      <c r="AMZ129" s="33"/>
      <c r="ANA129" s="33"/>
      <c r="ANB129" s="33"/>
      <c r="ANC129" s="33"/>
      <c r="AND129" s="33"/>
      <c r="ANE129" s="33"/>
      <c r="ANF129" s="33"/>
      <c r="ANG129" s="33"/>
      <c r="ANH129" s="33"/>
      <c r="ANI129" s="33"/>
      <c r="ANJ129" s="33"/>
      <c r="ANK129" s="33"/>
      <c r="ANL129" s="33"/>
      <c r="ANM129" s="33"/>
      <c r="ANN129" s="33"/>
      <c r="ANO129" s="33"/>
      <c r="ANP129" s="33"/>
      <c r="ANQ129" s="33"/>
      <c r="ANR129" s="33"/>
      <c r="ANS129" s="33"/>
      <c r="ANT129" s="33"/>
      <c r="ANU129" s="33"/>
      <c r="ANV129" s="33"/>
      <c r="ANW129" s="33"/>
      <c r="ANX129" s="33"/>
      <c r="ANY129" s="33"/>
      <c r="ANZ129" s="33"/>
      <c r="AOA129" s="33"/>
      <c r="AOB129" s="33"/>
      <c r="AOC129" s="33"/>
      <c r="AOD129" s="33"/>
      <c r="AOE129" s="33"/>
      <c r="AOF129" s="33"/>
      <c r="AOG129" s="33"/>
      <c r="AOH129" s="33"/>
      <c r="AOI129" s="33"/>
      <c r="AOJ129" s="33"/>
      <c r="AOK129" s="33"/>
      <c r="AOL129" s="33"/>
      <c r="AOM129" s="33"/>
      <c r="AON129" s="33"/>
      <c r="AOO129" s="33"/>
      <c r="AOP129" s="33"/>
      <c r="AOQ129" s="33"/>
      <c r="AOR129" s="33"/>
      <c r="AOS129" s="33"/>
      <c r="AOT129" s="33"/>
      <c r="AOU129" s="33"/>
      <c r="AOV129" s="33"/>
      <c r="AOW129" s="33"/>
      <c r="AOX129" s="33"/>
      <c r="AOY129" s="33"/>
      <c r="AOZ129" s="33"/>
      <c r="APA129" s="33"/>
      <c r="APB129" s="33"/>
      <c r="APC129" s="33"/>
      <c r="APD129" s="33"/>
      <c r="APE129" s="33"/>
      <c r="APF129" s="33"/>
      <c r="APG129" s="33"/>
      <c r="APH129" s="33"/>
      <c r="API129" s="33"/>
      <c r="APJ129" s="33"/>
      <c r="APK129" s="33"/>
      <c r="APL129" s="33"/>
      <c r="APM129" s="33"/>
      <c r="APN129" s="33"/>
      <c r="APO129" s="33"/>
      <c r="APP129" s="33"/>
      <c r="APQ129" s="33"/>
      <c r="APR129" s="33"/>
      <c r="APS129" s="33"/>
      <c r="APT129" s="33"/>
      <c r="APU129" s="33"/>
      <c r="APV129" s="33"/>
      <c r="APW129" s="33"/>
      <c r="APX129" s="33"/>
      <c r="APY129" s="33"/>
      <c r="APZ129" s="33"/>
      <c r="AQA129" s="33"/>
      <c r="AQB129" s="33"/>
      <c r="AQC129" s="33"/>
      <c r="AQD129" s="33"/>
      <c r="AQE129" s="33"/>
      <c r="AQF129" s="33"/>
      <c r="AQG129" s="33"/>
      <c r="AQH129" s="33"/>
      <c r="AQI129" s="33"/>
      <c r="AQJ129" s="33"/>
      <c r="AQK129" s="33"/>
      <c r="AQL129" s="33"/>
      <c r="AQM129" s="33"/>
      <c r="AQN129" s="33"/>
      <c r="AQO129" s="33"/>
      <c r="AQP129" s="33"/>
      <c r="AQQ129" s="33"/>
      <c r="AQR129" s="33"/>
      <c r="AQS129" s="33"/>
      <c r="AQT129" s="33"/>
      <c r="AQU129" s="33"/>
      <c r="AQV129" s="33"/>
      <c r="AQW129" s="33"/>
      <c r="AQX129" s="33"/>
      <c r="AQY129" s="33"/>
      <c r="AQZ129" s="33"/>
      <c r="ARA129" s="33"/>
      <c r="ARB129" s="33"/>
      <c r="ARC129" s="33"/>
      <c r="ARD129" s="33"/>
      <c r="ARE129" s="33"/>
      <c r="ARF129" s="33"/>
      <c r="ARG129" s="33"/>
      <c r="ARH129" s="33"/>
      <c r="ARI129" s="33"/>
      <c r="ARJ129" s="33"/>
      <c r="ARK129" s="33"/>
      <c r="ARL129" s="33"/>
      <c r="ARM129" s="33"/>
      <c r="ARN129" s="33"/>
      <c r="ARO129" s="33"/>
      <c r="ARP129" s="33"/>
      <c r="ARQ129" s="33"/>
      <c r="ARR129" s="33"/>
      <c r="ARS129" s="33"/>
      <c r="ART129" s="33"/>
      <c r="ARU129" s="33"/>
      <c r="ARV129" s="33"/>
      <c r="ARW129" s="33"/>
      <c r="ARX129" s="33"/>
      <c r="ARY129" s="33"/>
      <c r="ARZ129" s="33"/>
      <c r="ASA129" s="33"/>
      <c r="ASB129" s="33"/>
      <c r="ASC129" s="33"/>
      <c r="ASD129" s="33"/>
      <c r="ASE129" s="33"/>
      <c r="ASF129" s="33"/>
      <c r="ASG129" s="33"/>
      <c r="ASH129" s="33"/>
      <c r="ASI129" s="33"/>
      <c r="ASJ129" s="33"/>
      <c r="ASK129" s="33"/>
      <c r="ASL129" s="33"/>
      <c r="ASM129" s="33"/>
      <c r="ASN129" s="33"/>
      <c r="ASO129" s="33"/>
      <c r="ASP129" s="33"/>
      <c r="ASQ129" s="33"/>
      <c r="ASR129" s="33"/>
      <c r="ASS129" s="33"/>
      <c r="AST129" s="33"/>
      <c r="ASU129" s="33"/>
      <c r="ASV129" s="33"/>
      <c r="ASW129" s="33"/>
      <c r="ASX129" s="33"/>
      <c r="ASY129" s="33"/>
      <c r="ASZ129" s="33"/>
      <c r="ATA129" s="33"/>
      <c r="ATB129" s="33"/>
      <c r="ATC129" s="33"/>
      <c r="ATD129" s="33"/>
      <c r="ATE129" s="33"/>
      <c r="ATF129" s="33"/>
      <c r="ATG129" s="33"/>
      <c r="ATH129" s="33"/>
      <c r="ATI129" s="33"/>
      <c r="ATJ129" s="33"/>
      <c r="ATK129" s="33"/>
      <c r="ATL129" s="33"/>
      <c r="ATM129" s="33"/>
      <c r="ATN129" s="33"/>
      <c r="ATO129" s="33"/>
      <c r="ATP129" s="33"/>
      <c r="ATQ129" s="33"/>
      <c r="ATR129" s="33"/>
      <c r="ATS129" s="33"/>
      <c r="ATT129" s="33"/>
      <c r="ATU129" s="33"/>
      <c r="ATV129" s="33"/>
      <c r="ATW129" s="33"/>
      <c r="ATX129" s="33"/>
      <c r="ATY129" s="33"/>
      <c r="ATZ129" s="33"/>
      <c r="AUA129" s="33"/>
      <c r="AUB129" s="33"/>
      <c r="AUC129" s="33"/>
      <c r="AUD129" s="33"/>
      <c r="AUE129" s="33"/>
      <c r="AUF129" s="33"/>
      <c r="AUG129" s="33"/>
      <c r="AUH129" s="33"/>
      <c r="AUI129" s="33"/>
      <c r="AUJ129" s="33"/>
      <c r="AUK129" s="33"/>
      <c r="AUL129" s="33"/>
      <c r="AUM129" s="33"/>
      <c r="AUN129" s="33"/>
      <c r="AUO129" s="33"/>
      <c r="AUP129" s="33"/>
      <c r="AUQ129" s="33"/>
      <c r="AUR129" s="33"/>
      <c r="AUS129" s="33"/>
      <c r="AUT129" s="33"/>
      <c r="AUU129" s="33"/>
      <c r="AUV129" s="33"/>
      <c r="AUW129" s="33"/>
      <c r="AUX129" s="33"/>
      <c r="AUY129" s="33"/>
      <c r="AUZ129" s="33"/>
      <c r="AVA129" s="33"/>
      <c r="AVB129" s="33"/>
      <c r="AVC129" s="33"/>
      <c r="AVD129" s="33"/>
      <c r="AVE129" s="33"/>
      <c r="AVF129" s="33"/>
      <c r="AVG129" s="33"/>
      <c r="AVH129" s="33"/>
      <c r="AVI129" s="33"/>
      <c r="AVJ129" s="33"/>
      <c r="AVK129" s="33"/>
      <c r="AVL129" s="33"/>
      <c r="AVM129" s="33"/>
      <c r="AVN129" s="33"/>
      <c r="AVO129" s="33"/>
      <c r="AVP129" s="33"/>
      <c r="AVQ129" s="33"/>
      <c r="AVR129" s="33"/>
      <c r="AVS129" s="33"/>
      <c r="AVT129" s="33"/>
      <c r="AVU129" s="33"/>
      <c r="AVV129" s="33"/>
      <c r="AVW129" s="33"/>
      <c r="AVX129" s="33"/>
      <c r="AVY129" s="33"/>
      <c r="AVZ129" s="33"/>
      <c r="AWA129" s="33"/>
      <c r="AWB129" s="33"/>
      <c r="AWC129" s="33"/>
      <c r="AWD129" s="33"/>
      <c r="AWE129" s="33"/>
      <c r="AWF129" s="33"/>
      <c r="AWG129" s="33"/>
      <c r="AWH129" s="33"/>
      <c r="AWI129" s="33"/>
      <c r="AWJ129" s="33"/>
      <c r="AWK129" s="33"/>
      <c r="AWL129" s="33"/>
      <c r="AWM129" s="33"/>
      <c r="AWN129" s="33"/>
      <c r="AWO129" s="33"/>
      <c r="AWP129" s="33"/>
      <c r="AWQ129" s="33"/>
      <c r="AWR129" s="33"/>
      <c r="AWS129" s="33"/>
      <c r="AWT129" s="33"/>
      <c r="AWU129" s="33"/>
      <c r="AWV129" s="33"/>
      <c r="AWW129" s="33"/>
      <c r="AWX129" s="33"/>
      <c r="AWY129" s="33"/>
      <c r="AWZ129" s="33"/>
      <c r="AXA129" s="33"/>
      <c r="AXB129" s="33"/>
      <c r="AXC129" s="33"/>
      <c r="AXD129" s="33"/>
      <c r="AXE129" s="33"/>
      <c r="AXF129" s="33"/>
      <c r="AXG129" s="33"/>
      <c r="AXH129" s="33"/>
      <c r="AXI129" s="33"/>
      <c r="AXJ129" s="33"/>
      <c r="AXK129" s="33"/>
      <c r="AXL129" s="33"/>
      <c r="AXM129" s="33"/>
      <c r="AXN129" s="33"/>
      <c r="AXO129" s="33"/>
      <c r="AXP129" s="33"/>
      <c r="AXQ129" s="33"/>
      <c r="AXR129" s="33"/>
      <c r="AXS129" s="33"/>
      <c r="AXT129" s="33"/>
      <c r="AXU129" s="33"/>
      <c r="AXV129" s="33"/>
      <c r="AXW129" s="33"/>
      <c r="AXX129" s="33"/>
      <c r="AXY129" s="33"/>
      <c r="AXZ129" s="33"/>
      <c r="AYA129" s="33"/>
      <c r="AYB129" s="33"/>
      <c r="AYC129" s="33"/>
      <c r="AYD129" s="33"/>
      <c r="AYE129" s="33"/>
      <c r="AYF129" s="33"/>
      <c r="AYG129" s="33"/>
      <c r="AYH129" s="33"/>
      <c r="AYI129" s="33"/>
      <c r="AYJ129" s="33"/>
      <c r="AYK129" s="33"/>
      <c r="AYL129" s="33"/>
      <c r="AYM129" s="33"/>
      <c r="AYN129" s="33"/>
      <c r="AYO129" s="33"/>
      <c r="AYP129" s="33"/>
      <c r="AYQ129" s="33"/>
      <c r="AYR129" s="33"/>
      <c r="AYS129" s="33"/>
      <c r="AYT129" s="33"/>
      <c r="AYU129" s="33"/>
      <c r="AYV129" s="33"/>
      <c r="AYW129" s="33"/>
      <c r="AYX129" s="33"/>
      <c r="AYY129" s="33"/>
      <c r="AYZ129" s="33"/>
      <c r="AZA129" s="33"/>
      <c r="AZB129" s="33"/>
      <c r="AZC129" s="33"/>
      <c r="AZD129" s="33"/>
      <c r="AZE129" s="33"/>
      <c r="AZF129" s="33"/>
      <c r="AZG129" s="33"/>
      <c r="AZH129" s="33"/>
      <c r="AZI129" s="33"/>
      <c r="AZJ129" s="33"/>
      <c r="AZK129" s="33"/>
      <c r="AZL129" s="33"/>
      <c r="AZM129" s="33"/>
      <c r="AZN129" s="33"/>
      <c r="AZO129" s="33"/>
      <c r="AZP129" s="33"/>
      <c r="AZQ129" s="33"/>
      <c r="AZR129" s="33"/>
      <c r="AZS129" s="33"/>
      <c r="AZT129" s="33"/>
      <c r="AZU129" s="33"/>
      <c r="AZV129" s="33"/>
      <c r="AZW129" s="33"/>
      <c r="AZX129" s="33"/>
      <c r="AZY129" s="33"/>
      <c r="AZZ129" s="33"/>
      <c r="BAA129" s="33"/>
      <c r="BAB129" s="33"/>
      <c r="BAC129" s="33"/>
      <c r="BAD129" s="33"/>
      <c r="BAE129" s="33"/>
      <c r="BAF129" s="33"/>
      <c r="BAG129" s="33"/>
      <c r="BAH129" s="33"/>
      <c r="BAI129" s="33"/>
      <c r="BAJ129" s="33"/>
      <c r="BAK129" s="33"/>
      <c r="BAL129" s="33"/>
      <c r="BAM129" s="33"/>
      <c r="BAN129" s="33"/>
      <c r="BAO129" s="33"/>
      <c r="BAP129" s="33"/>
      <c r="BAQ129" s="33"/>
      <c r="BAR129" s="33"/>
      <c r="BAS129" s="33"/>
      <c r="BAT129" s="33"/>
      <c r="BAU129" s="33"/>
      <c r="BAV129" s="33"/>
      <c r="BAW129" s="33"/>
      <c r="BAX129" s="33"/>
      <c r="BAY129" s="33"/>
      <c r="BAZ129" s="33"/>
      <c r="BBA129" s="33"/>
      <c r="BBB129" s="33"/>
      <c r="BBC129" s="33"/>
      <c r="BBD129" s="33"/>
      <c r="BBE129" s="33"/>
      <c r="BBF129" s="33"/>
      <c r="BBG129" s="33"/>
      <c r="BBH129" s="33"/>
      <c r="BBI129" s="33"/>
      <c r="BBJ129" s="33"/>
      <c r="BBK129" s="33"/>
      <c r="BBL129" s="33"/>
      <c r="BBM129" s="33"/>
      <c r="BBN129" s="33"/>
      <c r="BBO129" s="33"/>
      <c r="BBP129" s="33"/>
      <c r="BBQ129" s="33"/>
      <c r="BBR129" s="33"/>
      <c r="BBS129" s="33"/>
      <c r="BBT129" s="33"/>
      <c r="BBU129" s="33"/>
      <c r="BBV129" s="33"/>
      <c r="BBW129" s="33"/>
      <c r="BBX129" s="33"/>
      <c r="BBY129" s="33"/>
      <c r="BBZ129" s="33"/>
      <c r="BCA129" s="33"/>
      <c r="BCB129" s="33"/>
      <c r="BCC129" s="33"/>
      <c r="BCD129" s="33"/>
      <c r="BCE129" s="33"/>
      <c r="BCF129" s="33"/>
      <c r="BCG129" s="33"/>
      <c r="BCH129" s="33"/>
      <c r="BCI129" s="33"/>
      <c r="BCJ129" s="33"/>
      <c r="BCK129" s="33"/>
      <c r="BCL129" s="33"/>
      <c r="BCM129" s="33"/>
      <c r="BCN129" s="33"/>
      <c r="BCO129" s="33"/>
      <c r="BCP129" s="33"/>
      <c r="BCQ129" s="33"/>
      <c r="BCR129" s="33"/>
      <c r="BCS129" s="33"/>
      <c r="BCT129" s="33"/>
      <c r="BCU129" s="33"/>
      <c r="BCV129" s="33"/>
      <c r="BCW129" s="33"/>
      <c r="BCX129" s="33"/>
      <c r="BCY129" s="33"/>
      <c r="BCZ129" s="33"/>
      <c r="BDA129" s="33"/>
      <c r="BDB129" s="33"/>
      <c r="BDC129" s="33"/>
      <c r="BDD129" s="33"/>
      <c r="BDE129" s="33"/>
      <c r="BDF129" s="33"/>
      <c r="BDG129" s="33"/>
      <c r="BDH129" s="33"/>
      <c r="BDI129" s="33"/>
      <c r="BDJ129" s="33"/>
      <c r="BDK129" s="33"/>
      <c r="BDL129" s="33"/>
      <c r="BDM129" s="33"/>
      <c r="BDN129" s="33"/>
      <c r="BDO129" s="33"/>
      <c r="BDP129" s="33"/>
      <c r="BDQ129" s="33"/>
      <c r="BDR129" s="33"/>
      <c r="BDS129" s="33"/>
      <c r="BDT129" s="33"/>
      <c r="BDU129" s="33"/>
      <c r="BDV129" s="33"/>
      <c r="BDW129" s="33"/>
      <c r="BDX129" s="33"/>
      <c r="BDY129" s="33"/>
      <c r="BDZ129" s="33"/>
      <c r="BEA129" s="33"/>
      <c r="BEB129" s="33"/>
      <c r="BEC129" s="33"/>
      <c r="BED129" s="33"/>
      <c r="BEE129" s="33"/>
      <c r="BEF129" s="33"/>
      <c r="BEG129" s="33"/>
      <c r="BEH129" s="33"/>
      <c r="BEI129" s="33"/>
      <c r="BEJ129" s="33"/>
      <c r="BEK129" s="33"/>
      <c r="BEL129" s="33"/>
      <c r="BEM129" s="33"/>
      <c r="BEN129" s="33"/>
      <c r="BEO129" s="33"/>
      <c r="BEP129" s="33"/>
      <c r="BEQ129" s="33"/>
      <c r="BER129" s="33"/>
      <c r="BES129" s="33"/>
      <c r="BET129" s="33"/>
      <c r="BEU129" s="33"/>
      <c r="BEV129" s="33"/>
      <c r="BEW129" s="33"/>
      <c r="BEX129" s="33"/>
      <c r="BEY129" s="33"/>
      <c r="BEZ129" s="33"/>
      <c r="BFA129" s="33"/>
      <c r="BFB129" s="33"/>
      <c r="BFC129" s="33"/>
      <c r="BFD129" s="33"/>
      <c r="BFE129" s="33"/>
      <c r="BFF129" s="33"/>
      <c r="BFG129" s="33"/>
      <c r="BFH129" s="33"/>
      <c r="BFI129" s="33"/>
      <c r="BFJ129" s="33"/>
      <c r="BFK129" s="33"/>
      <c r="BFL129" s="33"/>
      <c r="BFM129" s="33"/>
      <c r="BFN129" s="33"/>
      <c r="BFO129" s="33"/>
      <c r="BFP129" s="33"/>
      <c r="BFQ129" s="33"/>
      <c r="BFR129" s="33"/>
      <c r="BFS129" s="33"/>
      <c r="BFT129" s="33"/>
      <c r="BFU129" s="33"/>
      <c r="BFV129" s="33"/>
      <c r="BFW129" s="33"/>
      <c r="BFX129" s="33"/>
      <c r="BFY129" s="33"/>
      <c r="BFZ129" s="33"/>
      <c r="BGA129" s="33"/>
      <c r="BGB129" s="33"/>
      <c r="BGC129" s="33"/>
      <c r="BGD129" s="33"/>
      <c r="BGE129" s="33"/>
      <c r="BGF129" s="33"/>
      <c r="BGG129" s="33"/>
      <c r="BGH129" s="33"/>
      <c r="BGI129" s="33"/>
      <c r="BGJ129" s="33"/>
      <c r="BGK129" s="33"/>
      <c r="BGL129" s="33"/>
      <c r="BGM129" s="33"/>
      <c r="BGN129" s="33"/>
      <c r="BGO129" s="33"/>
      <c r="BGP129" s="33"/>
      <c r="BGQ129" s="33"/>
      <c r="BGR129" s="33"/>
      <c r="BGS129" s="33"/>
      <c r="BGT129" s="33"/>
      <c r="BGU129" s="33"/>
      <c r="BGV129" s="33"/>
      <c r="BGW129" s="33"/>
      <c r="BGX129" s="33"/>
      <c r="BGY129" s="33"/>
      <c r="BGZ129" s="33"/>
      <c r="BHA129" s="33"/>
      <c r="BHB129" s="33"/>
      <c r="BHC129" s="33"/>
      <c r="BHD129" s="33"/>
      <c r="BHE129" s="33"/>
      <c r="BHF129" s="33"/>
      <c r="BHG129" s="33"/>
      <c r="BHH129" s="33"/>
      <c r="BHI129" s="33"/>
      <c r="BHJ129" s="33"/>
      <c r="BHK129" s="33"/>
      <c r="BHL129" s="33"/>
      <c r="BHM129" s="33"/>
      <c r="BHN129" s="33"/>
      <c r="BHO129" s="33"/>
      <c r="BHP129" s="33"/>
      <c r="BHQ129" s="33"/>
      <c r="BHR129" s="33"/>
      <c r="BHS129" s="33"/>
      <c r="BHT129" s="33"/>
      <c r="BHU129" s="33"/>
      <c r="BHV129" s="33"/>
      <c r="BHW129" s="33"/>
      <c r="BHX129" s="33"/>
      <c r="BHY129" s="33"/>
      <c r="BHZ129" s="33"/>
      <c r="BIA129" s="33"/>
      <c r="BIB129" s="33"/>
      <c r="BIC129" s="33"/>
      <c r="BID129" s="33"/>
      <c r="BIE129" s="33"/>
      <c r="BIF129" s="33"/>
      <c r="BIG129" s="33"/>
      <c r="BIH129" s="33"/>
      <c r="BII129" s="33"/>
      <c r="BIJ129" s="33"/>
      <c r="BIK129" s="33"/>
      <c r="BIL129" s="33"/>
      <c r="BIM129" s="33"/>
      <c r="BIN129" s="33"/>
      <c r="BIO129" s="33"/>
      <c r="BIP129" s="33"/>
      <c r="BIQ129" s="33"/>
      <c r="BIR129" s="33"/>
      <c r="BIS129" s="33"/>
      <c r="BIT129" s="33"/>
      <c r="BIU129" s="33"/>
      <c r="BIV129" s="33"/>
      <c r="BIW129" s="33"/>
      <c r="BIX129" s="33"/>
      <c r="BIY129" s="33"/>
      <c r="BIZ129" s="33"/>
      <c r="BJA129" s="33"/>
      <c r="BJB129" s="33"/>
      <c r="BJC129" s="33"/>
      <c r="BJD129" s="33"/>
      <c r="BJE129" s="33"/>
      <c r="BJF129" s="33"/>
      <c r="BJG129" s="33"/>
      <c r="BJH129" s="33"/>
      <c r="BJI129" s="33"/>
      <c r="BJJ129" s="33"/>
      <c r="BJK129" s="33"/>
      <c r="BJL129" s="33"/>
      <c r="BJM129" s="33"/>
      <c r="BJN129" s="33"/>
      <c r="BJO129" s="33"/>
      <c r="BJP129" s="33"/>
      <c r="BJQ129" s="33"/>
      <c r="BJR129" s="33"/>
      <c r="BJS129" s="33"/>
      <c r="BJT129" s="33"/>
      <c r="BJU129" s="33"/>
      <c r="BJV129" s="33"/>
      <c r="BJW129" s="33"/>
      <c r="BJX129" s="33"/>
      <c r="BJY129" s="33"/>
      <c r="BJZ129" s="33"/>
      <c r="BKA129" s="33"/>
      <c r="BKB129" s="33"/>
      <c r="BKC129" s="33"/>
      <c r="BKD129" s="33"/>
      <c r="BKE129" s="33"/>
      <c r="BKF129" s="33"/>
      <c r="BKG129" s="33"/>
      <c r="BKH129" s="33"/>
      <c r="BKI129" s="33"/>
      <c r="BKJ129" s="33"/>
      <c r="BKK129" s="33"/>
      <c r="BKL129" s="33"/>
      <c r="BKM129" s="33"/>
      <c r="BKN129" s="33"/>
      <c r="BKO129" s="33"/>
      <c r="BKP129" s="33"/>
      <c r="BKQ129" s="33"/>
      <c r="BKR129" s="33"/>
      <c r="BKS129" s="33"/>
      <c r="BKT129" s="33"/>
      <c r="BKU129" s="33"/>
      <c r="BKV129" s="33"/>
      <c r="BKW129" s="33"/>
      <c r="BKX129" s="33"/>
      <c r="BKY129" s="33"/>
      <c r="BKZ129" s="33"/>
      <c r="BLA129" s="33"/>
      <c r="BLB129" s="33"/>
      <c r="BLC129" s="33"/>
      <c r="BLD129" s="33"/>
      <c r="BLE129" s="33"/>
      <c r="BLF129" s="33"/>
      <c r="BLG129" s="33"/>
      <c r="BLH129" s="33"/>
      <c r="BLI129" s="33"/>
      <c r="BLJ129" s="33"/>
      <c r="BLK129" s="33"/>
      <c r="BLL129" s="33"/>
      <c r="BLM129" s="33"/>
      <c r="BLN129" s="33"/>
      <c r="BLO129" s="33"/>
      <c r="BLP129" s="33"/>
      <c r="BLQ129" s="33"/>
      <c r="BLR129" s="33"/>
      <c r="BLS129" s="33"/>
      <c r="BLT129" s="33"/>
      <c r="BLU129" s="33"/>
      <c r="BLV129" s="33"/>
      <c r="BLW129" s="33"/>
      <c r="BLX129" s="33"/>
      <c r="BLY129" s="33"/>
      <c r="BLZ129" s="33"/>
      <c r="BMA129" s="33"/>
      <c r="BMB129" s="33"/>
      <c r="BMC129" s="33"/>
      <c r="BMD129" s="33"/>
      <c r="BME129" s="33"/>
      <c r="BMF129" s="33"/>
      <c r="BMG129" s="33"/>
      <c r="BMH129" s="33"/>
      <c r="BMI129" s="33"/>
      <c r="BMJ129" s="33"/>
      <c r="BMK129" s="33"/>
      <c r="BML129" s="33"/>
      <c r="BMM129" s="33"/>
      <c r="BMN129" s="33"/>
      <c r="BMO129" s="33"/>
      <c r="BMP129" s="33"/>
      <c r="BMQ129" s="33"/>
      <c r="BMR129" s="33"/>
      <c r="BMS129" s="33"/>
      <c r="BMT129" s="33"/>
      <c r="BMU129" s="33"/>
      <c r="BMV129" s="33"/>
      <c r="BMW129" s="33"/>
      <c r="BMX129" s="33"/>
      <c r="BMY129" s="33"/>
      <c r="BMZ129" s="33"/>
      <c r="BNA129" s="33"/>
      <c r="BNB129" s="33"/>
      <c r="BNC129" s="33"/>
      <c r="BND129" s="33"/>
      <c r="BNE129" s="33"/>
      <c r="BNF129" s="33"/>
      <c r="BNG129" s="33"/>
      <c r="BNH129" s="33"/>
      <c r="BNI129" s="33"/>
      <c r="BNJ129" s="33"/>
      <c r="BNK129" s="33"/>
      <c r="BNL129" s="33"/>
      <c r="BNM129" s="33"/>
      <c r="BNN129" s="33"/>
      <c r="BNO129" s="33"/>
      <c r="BNP129" s="33"/>
      <c r="BNQ129" s="33"/>
      <c r="BNR129" s="33"/>
      <c r="BNS129" s="33"/>
      <c r="BNT129" s="33"/>
      <c r="BNU129" s="33"/>
      <c r="BNV129" s="33"/>
      <c r="BNW129" s="33"/>
      <c r="BNX129" s="33"/>
      <c r="BNY129" s="33"/>
      <c r="BNZ129" s="33"/>
      <c r="BOA129" s="33"/>
      <c r="BOB129" s="33"/>
      <c r="BOC129" s="33"/>
      <c r="BOD129" s="33"/>
      <c r="BOE129" s="33"/>
      <c r="BOF129" s="33"/>
      <c r="BOG129" s="33"/>
      <c r="BOH129" s="33"/>
      <c r="BOI129" s="33"/>
      <c r="BOJ129" s="33"/>
      <c r="BOK129" s="33"/>
      <c r="BOL129" s="33"/>
      <c r="BOM129" s="33"/>
      <c r="BON129" s="33"/>
      <c r="BOO129" s="33"/>
      <c r="BOP129" s="33"/>
      <c r="BOQ129" s="33"/>
      <c r="BOR129" s="33"/>
      <c r="BOS129" s="33"/>
      <c r="BOT129" s="33"/>
      <c r="BOU129" s="33"/>
      <c r="BOV129" s="33"/>
      <c r="BOW129" s="33"/>
      <c r="BOX129" s="33"/>
      <c r="BOY129" s="33"/>
      <c r="BOZ129" s="33"/>
      <c r="BPA129" s="33"/>
      <c r="BPB129" s="33"/>
      <c r="BPC129" s="33"/>
      <c r="BPD129" s="33"/>
      <c r="BPE129" s="33"/>
      <c r="BPF129" s="33"/>
      <c r="BPG129" s="33"/>
      <c r="BPH129" s="33"/>
      <c r="BPI129" s="33"/>
      <c r="BPJ129" s="33"/>
      <c r="BPK129" s="33"/>
      <c r="BPL129" s="33"/>
      <c r="BPM129" s="33"/>
      <c r="BPN129" s="33"/>
      <c r="BPO129" s="33"/>
      <c r="BPP129" s="33"/>
      <c r="BPQ129" s="33"/>
      <c r="BPR129" s="33"/>
      <c r="BPS129" s="33"/>
      <c r="BPT129" s="33"/>
      <c r="BPU129" s="33"/>
      <c r="BPV129" s="33"/>
      <c r="BPW129" s="33"/>
      <c r="BPX129" s="33"/>
      <c r="BPY129" s="33"/>
      <c r="BPZ129" s="33"/>
      <c r="BQA129" s="33"/>
      <c r="BQB129" s="33"/>
      <c r="BQC129" s="33"/>
      <c r="BQD129" s="33"/>
      <c r="BQE129" s="33"/>
      <c r="BQF129" s="33"/>
      <c r="BQG129" s="33"/>
      <c r="BQH129" s="33"/>
      <c r="BQI129" s="33"/>
      <c r="BQJ129" s="33"/>
      <c r="BQK129" s="33"/>
      <c r="BQL129" s="33"/>
      <c r="BQM129" s="33"/>
      <c r="BQN129" s="33"/>
      <c r="BQO129" s="33"/>
      <c r="BQP129" s="33"/>
      <c r="BQQ129" s="33"/>
      <c r="BQR129" s="33"/>
      <c r="BQS129" s="33"/>
      <c r="BQT129" s="33"/>
      <c r="BQU129" s="33"/>
      <c r="BQV129" s="33"/>
      <c r="BQW129" s="33"/>
      <c r="BQX129" s="33"/>
      <c r="BQY129" s="33"/>
      <c r="BQZ129" s="33"/>
      <c r="BRA129" s="33"/>
      <c r="BRB129" s="33"/>
      <c r="BRC129" s="33"/>
      <c r="BRD129" s="33"/>
      <c r="BRE129" s="33"/>
      <c r="BRF129" s="33"/>
      <c r="BRG129" s="33"/>
      <c r="BRH129" s="33"/>
      <c r="BRI129" s="33"/>
      <c r="BRJ129" s="33"/>
      <c r="BRK129" s="33"/>
      <c r="BRL129" s="33"/>
      <c r="BRM129" s="33"/>
      <c r="BRN129" s="33"/>
      <c r="BRO129" s="33"/>
      <c r="BRP129" s="33"/>
      <c r="BRQ129" s="33"/>
      <c r="BRR129" s="33"/>
      <c r="BRS129" s="33"/>
      <c r="BRT129" s="33"/>
      <c r="BRU129" s="33"/>
      <c r="BRV129" s="33"/>
      <c r="BRW129" s="33"/>
      <c r="BRX129" s="33"/>
      <c r="BRY129" s="33"/>
      <c r="BRZ129" s="33"/>
      <c r="BSA129" s="33"/>
      <c r="BSB129" s="33"/>
      <c r="BSC129" s="33"/>
      <c r="BSD129" s="33"/>
      <c r="BSE129" s="33"/>
      <c r="BSF129" s="33"/>
      <c r="BSG129" s="33"/>
      <c r="BSH129" s="33"/>
      <c r="BSI129" s="33"/>
      <c r="BSJ129" s="33"/>
      <c r="BSK129" s="33"/>
      <c r="BSL129" s="33"/>
      <c r="BSM129" s="33"/>
      <c r="BSN129" s="33"/>
      <c r="BSO129" s="33"/>
      <c r="BSP129" s="33"/>
      <c r="BSQ129" s="33"/>
      <c r="BSR129" s="33"/>
      <c r="BSS129" s="33"/>
      <c r="BST129" s="33"/>
      <c r="BSU129" s="33"/>
      <c r="BSV129" s="33"/>
      <c r="BSW129" s="33"/>
      <c r="BSX129" s="33"/>
      <c r="BSY129" s="33"/>
      <c r="BSZ129" s="33"/>
      <c r="BTA129" s="33"/>
      <c r="BTB129" s="33"/>
      <c r="BTC129" s="33"/>
      <c r="BTD129" s="33"/>
      <c r="BTE129" s="33"/>
      <c r="BTF129" s="33"/>
      <c r="BTG129" s="33"/>
      <c r="BTH129" s="33"/>
      <c r="BTI129" s="33"/>
      <c r="BTJ129" s="33"/>
      <c r="BTK129" s="33"/>
      <c r="BTL129" s="33"/>
      <c r="BTM129" s="33"/>
      <c r="BTN129" s="33"/>
      <c r="BTO129" s="33"/>
      <c r="BTP129" s="33"/>
      <c r="BTQ129" s="33"/>
      <c r="BTR129" s="33"/>
      <c r="BTS129" s="33"/>
      <c r="BTT129" s="33"/>
      <c r="BTU129" s="33"/>
      <c r="BTV129" s="33"/>
      <c r="BTW129" s="33"/>
      <c r="BTX129" s="33"/>
      <c r="BTY129" s="33"/>
      <c r="BTZ129" s="33"/>
      <c r="BUA129" s="33"/>
      <c r="BUB129" s="33"/>
      <c r="BUC129" s="33"/>
      <c r="BUD129" s="33"/>
      <c r="BUE129" s="33"/>
      <c r="BUF129" s="33"/>
      <c r="BUG129" s="33"/>
      <c r="BUH129" s="33"/>
      <c r="BUI129" s="33"/>
      <c r="BUJ129" s="33"/>
      <c r="BUK129" s="33"/>
      <c r="BUL129" s="33"/>
      <c r="BUM129" s="33"/>
      <c r="BUN129" s="33"/>
      <c r="BUO129" s="33"/>
      <c r="BUP129" s="33"/>
      <c r="BUQ129" s="33"/>
      <c r="BUR129" s="33"/>
      <c r="BUS129" s="33"/>
      <c r="BUT129" s="33"/>
      <c r="BUU129" s="33"/>
      <c r="BUV129" s="33"/>
      <c r="BUW129" s="33"/>
      <c r="BUX129" s="33"/>
      <c r="BUY129" s="33"/>
      <c r="BUZ129" s="33"/>
      <c r="BVA129" s="33"/>
      <c r="BVB129" s="33"/>
      <c r="BVC129" s="33"/>
      <c r="BVD129" s="33"/>
      <c r="BVE129" s="33"/>
      <c r="BVF129" s="33"/>
      <c r="BVG129" s="33"/>
      <c r="BVH129" s="33"/>
      <c r="BVI129" s="33"/>
      <c r="BVJ129" s="33"/>
      <c r="BVK129" s="33"/>
      <c r="BVL129" s="33"/>
      <c r="BVM129" s="33"/>
      <c r="BVN129" s="33"/>
      <c r="BVO129" s="33"/>
      <c r="BVP129" s="33"/>
      <c r="BVQ129" s="33"/>
      <c r="BVR129" s="33"/>
      <c r="BVS129" s="33"/>
      <c r="BVT129" s="33"/>
      <c r="BVU129" s="33"/>
      <c r="BVV129" s="33"/>
      <c r="BVW129" s="33"/>
      <c r="BVX129" s="33"/>
      <c r="BVY129" s="33"/>
      <c r="BVZ129" s="33"/>
      <c r="BWA129" s="33"/>
      <c r="BWB129" s="33"/>
      <c r="BWC129" s="33"/>
      <c r="BWD129" s="33"/>
      <c r="BWE129" s="33"/>
      <c r="BWF129" s="33"/>
      <c r="BWG129" s="33"/>
      <c r="BWH129" s="33"/>
      <c r="BWI129" s="33"/>
      <c r="BWJ129" s="33"/>
      <c r="BWK129" s="33"/>
      <c r="BWL129" s="33"/>
      <c r="BWM129" s="33"/>
      <c r="BWN129" s="33"/>
      <c r="BWO129" s="33"/>
      <c r="BWP129" s="33"/>
      <c r="BWQ129" s="33"/>
      <c r="BWR129" s="33"/>
      <c r="BWS129" s="33"/>
      <c r="BWT129" s="33"/>
      <c r="BWU129" s="33"/>
      <c r="BWV129" s="33"/>
      <c r="BWW129" s="33"/>
      <c r="BWX129" s="33"/>
      <c r="BWY129" s="33"/>
      <c r="BWZ129" s="33"/>
      <c r="BXA129" s="33"/>
      <c r="BXB129" s="33"/>
      <c r="BXC129" s="33"/>
      <c r="BXD129" s="33"/>
      <c r="BXE129" s="33"/>
      <c r="BXF129" s="33"/>
      <c r="BXG129" s="33"/>
      <c r="BXH129" s="33"/>
      <c r="BXI129" s="33"/>
      <c r="BXJ129" s="33"/>
      <c r="BXK129" s="33"/>
      <c r="BXL129" s="33"/>
      <c r="BXM129" s="33"/>
      <c r="BXN129" s="33"/>
      <c r="BXO129" s="33"/>
      <c r="BXP129" s="33"/>
      <c r="BXQ129" s="33"/>
      <c r="BXR129" s="33"/>
      <c r="BXS129" s="33"/>
      <c r="BXT129" s="33"/>
      <c r="BXU129" s="33"/>
      <c r="BXV129" s="33"/>
      <c r="BXW129" s="33"/>
      <c r="BXX129" s="33"/>
      <c r="BXY129" s="33"/>
      <c r="BXZ129" s="33"/>
      <c r="BYA129" s="33"/>
      <c r="BYB129" s="33"/>
      <c r="BYC129" s="33"/>
      <c r="BYD129" s="33"/>
      <c r="BYE129" s="33"/>
      <c r="BYF129" s="33"/>
      <c r="BYG129" s="33"/>
      <c r="BYH129" s="33"/>
      <c r="BYI129" s="33"/>
      <c r="BYJ129" s="33"/>
      <c r="BYK129" s="33"/>
      <c r="BYL129" s="33"/>
      <c r="BYM129" s="33"/>
      <c r="BYN129" s="33"/>
      <c r="BYO129" s="33"/>
      <c r="BYP129" s="33"/>
      <c r="BYQ129" s="33"/>
      <c r="BYR129" s="33"/>
      <c r="BYS129" s="33"/>
      <c r="BYT129" s="33"/>
      <c r="BYU129" s="33"/>
      <c r="BYV129" s="33"/>
      <c r="BYW129" s="33"/>
      <c r="BYX129" s="33"/>
    </row>
    <row r="130" spans="1:2026" s="47" customFormat="1" ht="15" customHeight="1" x14ac:dyDescent="0.25">
      <c r="A130" s="205" t="s">
        <v>1662</v>
      </c>
      <c r="B130" s="4" t="s">
        <v>189</v>
      </c>
      <c r="C130" s="4" t="s">
        <v>184</v>
      </c>
      <c r="D130" s="4" t="s">
        <v>190</v>
      </c>
      <c r="E130" s="4" t="s">
        <v>186</v>
      </c>
      <c r="F130" s="5" t="s">
        <v>167</v>
      </c>
      <c r="G130" s="4" t="s">
        <v>105</v>
      </c>
      <c r="H130" s="11" t="s">
        <v>187</v>
      </c>
      <c r="I130" s="4" t="s">
        <v>29</v>
      </c>
      <c r="J130" s="51" t="s">
        <v>30</v>
      </c>
      <c r="K130" s="4" t="s">
        <v>31</v>
      </c>
      <c r="L130" s="4" t="s">
        <v>51</v>
      </c>
      <c r="M130" s="4" t="s">
        <v>33</v>
      </c>
      <c r="N130" s="4" t="s">
        <v>106</v>
      </c>
      <c r="O130" s="6" t="s">
        <v>107</v>
      </c>
      <c r="P130" s="6"/>
      <c r="Q130" s="7" t="s">
        <v>36</v>
      </c>
      <c r="R130" s="7"/>
      <c r="S130" s="4" t="s">
        <v>188</v>
      </c>
      <c r="T130" s="146"/>
      <c r="U130" s="146"/>
      <c r="V130" s="4" t="s">
        <v>59</v>
      </c>
      <c r="W130" s="4"/>
      <c r="X130" s="4"/>
      <c r="Y130" s="4"/>
      <c r="Z130" s="4"/>
      <c r="AA130" s="4"/>
      <c r="AB130" s="8"/>
      <c r="AC130" s="8">
        <v>2650</v>
      </c>
      <c r="AD130" s="8"/>
      <c r="AE130" s="8">
        <v>2250</v>
      </c>
      <c r="AF130" s="8"/>
      <c r="AG130" s="8">
        <f t="shared" si="2"/>
        <v>4900</v>
      </c>
      <c r="AH130" s="111"/>
      <c r="AI130" s="8"/>
      <c r="AJ130" s="126"/>
      <c r="AK130" s="8"/>
      <c r="AL130" s="5" t="s">
        <v>37</v>
      </c>
      <c r="AM130" s="5" t="s">
        <v>1499</v>
      </c>
      <c r="AN130" s="5"/>
      <c r="AO130" s="5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  <c r="BU130" s="33"/>
      <c r="BV130" s="33"/>
      <c r="BW130" s="33"/>
      <c r="BX130" s="33"/>
      <c r="BY130" s="33"/>
      <c r="BZ130" s="33"/>
      <c r="CA130" s="33"/>
      <c r="CB130" s="33"/>
      <c r="CC130" s="33"/>
      <c r="CD130" s="33"/>
      <c r="CE130" s="33"/>
      <c r="CF130" s="33"/>
      <c r="CG130" s="33"/>
      <c r="CH130" s="33"/>
      <c r="CI130" s="33"/>
      <c r="CJ130" s="33"/>
      <c r="CK130" s="33"/>
      <c r="CL130" s="33"/>
      <c r="CM130" s="33"/>
      <c r="CN130" s="33"/>
      <c r="CO130" s="33"/>
      <c r="CP130" s="33"/>
      <c r="CQ130" s="33"/>
      <c r="CR130" s="33"/>
      <c r="CS130" s="33"/>
      <c r="CT130" s="33"/>
      <c r="CU130" s="33"/>
      <c r="CV130" s="33"/>
      <c r="CW130" s="33"/>
      <c r="CX130" s="33"/>
      <c r="CY130" s="33"/>
      <c r="CZ130" s="33"/>
      <c r="DA130" s="33"/>
      <c r="DB130" s="33"/>
      <c r="DC130" s="33"/>
      <c r="DD130" s="33"/>
      <c r="DE130" s="33"/>
      <c r="DF130" s="33"/>
      <c r="DG130" s="33"/>
      <c r="DH130" s="33"/>
      <c r="DI130" s="33"/>
      <c r="DJ130" s="33"/>
      <c r="DK130" s="33"/>
      <c r="DL130" s="33"/>
      <c r="DM130" s="33"/>
      <c r="DN130" s="33"/>
      <c r="DO130" s="33"/>
      <c r="DP130" s="33"/>
      <c r="DQ130" s="33"/>
      <c r="DR130" s="33"/>
      <c r="DS130" s="33"/>
      <c r="DT130" s="33"/>
      <c r="DU130" s="33"/>
      <c r="DV130" s="33"/>
      <c r="DW130" s="33"/>
      <c r="DX130" s="33"/>
      <c r="DY130" s="33"/>
      <c r="DZ130" s="33"/>
      <c r="EA130" s="33"/>
      <c r="EB130" s="33"/>
      <c r="EC130" s="33"/>
      <c r="ED130" s="33"/>
      <c r="EE130" s="33"/>
      <c r="EF130" s="33"/>
      <c r="EG130" s="33"/>
      <c r="EH130" s="33"/>
      <c r="EI130" s="33"/>
      <c r="EJ130" s="33"/>
      <c r="EK130" s="33"/>
      <c r="EL130" s="33"/>
      <c r="EM130" s="33"/>
      <c r="EN130" s="33"/>
      <c r="EO130" s="33"/>
      <c r="EP130" s="33"/>
      <c r="EQ130" s="33"/>
      <c r="ER130" s="33"/>
      <c r="ES130" s="33"/>
      <c r="ET130" s="33"/>
      <c r="EU130" s="33"/>
      <c r="EV130" s="33"/>
      <c r="EW130" s="33"/>
      <c r="EX130" s="33"/>
      <c r="EY130" s="33"/>
      <c r="EZ130" s="33"/>
      <c r="FA130" s="33"/>
      <c r="FB130" s="33"/>
      <c r="FC130" s="33"/>
      <c r="FD130" s="33"/>
      <c r="FE130" s="33"/>
      <c r="FF130" s="33"/>
      <c r="FG130" s="33"/>
      <c r="FH130" s="33"/>
      <c r="FI130" s="33"/>
      <c r="FJ130" s="33"/>
      <c r="FK130" s="33"/>
      <c r="FL130" s="33"/>
      <c r="FM130" s="33"/>
      <c r="FN130" s="33"/>
      <c r="FO130" s="33"/>
      <c r="FP130" s="33"/>
      <c r="FQ130" s="33"/>
      <c r="FR130" s="33"/>
      <c r="FS130" s="33"/>
      <c r="FT130" s="33"/>
      <c r="FU130" s="33"/>
      <c r="FV130" s="33"/>
      <c r="FW130" s="33"/>
      <c r="FX130" s="33"/>
      <c r="FY130" s="33"/>
      <c r="FZ130" s="33"/>
      <c r="GA130" s="33"/>
      <c r="GB130" s="33"/>
      <c r="GC130" s="33"/>
      <c r="GD130" s="33"/>
      <c r="GE130" s="33"/>
      <c r="GF130" s="33"/>
      <c r="GG130" s="33"/>
      <c r="GH130" s="33"/>
      <c r="GI130" s="33"/>
      <c r="GJ130" s="33"/>
      <c r="GK130" s="33"/>
      <c r="GL130" s="33"/>
      <c r="GM130" s="33"/>
      <c r="GN130" s="33"/>
      <c r="GO130" s="33"/>
      <c r="GP130" s="33"/>
      <c r="GQ130" s="33"/>
      <c r="GR130" s="33"/>
      <c r="GS130" s="33"/>
      <c r="GT130" s="33"/>
      <c r="GU130" s="33"/>
      <c r="GV130" s="33"/>
      <c r="GW130" s="33"/>
      <c r="GX130" s="33"/>
      <c r="GY130" s="33"/>
      <c r="GZ130" s="33"/>
      <c r="HA130" s="33"/>
      <c r="HB130" s="33"/>
      <c r="HC130" s="33"/>
      <c r="HD130" s="33"/>
      <c r="HE130" s="33"/>
      <c r="HF130" s="33"/>
      <c r="HG130" s="33"/>
      <c r="HH130" s="33"/>
      <c r="HI130" s="33"/>
      <c r="HJ130" s="33"/>
      <c r="HK130" s="33"/>
      <c r="HL130" s="33"/>
      <c r="HM130" s="33"/>
      <c r="HN130" s="33"/>
      <c r="HO130" s="33"/>
      <c r="HP130" s="33"/>
      <c r="HQ130" s="33"/>
      <c r="HR130" s="33"/>
      <c r="HS130" s="33"/>
      <c r="HT130" s="33"/>
      <c r="HU130" s="33"/>
      <c r="HV130" s="33"/>
      <c r="HW130" s="33"/>
      <c r="HX130" s="33"/>
      <c r="HY130" s="33"/>
      <c r="HZ130" s="33"/>
      <c r="IA130" s="33"/>
      <c r="IB130" s="33"/>
      <c r="IC130" s="33"/>
      <c r="ID130" s="33"/>
      <c r="IE130" s="33"/>
      <c r="IF130" s="33"/>
      <c r="IG130" s="33"/>
      <c r="IH130" s="33"/>
      <c r="II130" s="33"/>
      <c r="IJ130" s="33"/>
      <c r="IK130" s="33"/>
      <c r="IL130" s="33"/>
      <c r="IM130" s="33"/>
      <c r="IN130" s="33"/>
      <c r="IO130" s="33"/>
      <c r="IP130" s="33"/>
      <c r="IQ130" s="33"/>
      <c r="IR130" s="33"/>
      <c r="IS130" s="33"/>
      <c r="IT130" s="33"/>
      <c r="IU130" s="33"/>
      <c r="IV130" s="33"/>
      <c r="IW130" s="33"/>
      <c r="IX130" s="33"/>
      <c r="IY130" s="33"/>
      <c r="IZ130" s="33"/>
      <c r="JA130" s="33"/>
      <c r="JB130" s="33"/>
      <c r="JC130" s="33"/>
      <c r="JD130" s="33"/>
      <c r="JE130" s="33"/>
      <c r="JF130" s="33"/>
      <c r="JG130" s="33"/>
      <c r="JH130" s="33"/>
      <c r="JI130" s="33"/>
      <c r="JJ130" s="33"/>
      <c r="JK130" s="33"/>
      <c r="JL130" s="33"/>
      <c r="JM130" s="33"/>
      <c r="JN130" s="33"/>
      <c r="JO130" s="33"/>
      <c r="JP130" s="33"/>
      <c r="JQ130" s="33"/>
      <c r="JR130" s="33"/>
      <c r="JS130" s="33"/>
      <c r="JT130" s="33"/>
      <c r="JU130" s="33"/>
      <c r="JV130" s="33"/>
      <c r="JW130" s="33"/>
      <c r="JX130" s="33"/>
      <c r="JY130" s="33"/>
      <c r="JZ130" s="33"/>
      <c r="KA130" s="33"/>
      <c r="KB130" s="33"/>
      <c r="KC130" s="33"/>
      <c r="KD130" s="33"/>
      <c r="KE130" s="33"/>
      <c r="KF130" s="33"/>
      <c r="KG130" s="33"/>
      <c r="KH130" s="33"/>
      <c r="KI130" s="33"/>
      <c r="KJ130" s="33"/>
      <c r="KK130" s="33"/>
      <c r="KL130" s="33"/>
      <c r="KM130" s="33"/>
      <c r="KN130" s="33"/>
      <c r="KO130" s="33"/>
      <c r="KP130" s="33"/>
      <c r="KQ130" s="33"/>
      <c r="KR130" s="33"/>
      <c r="KS130" s="33"/>
      <c r="KT130" s="33"/>
      <c r="KU130" s="33"/>
      <c r="KV130" s="33"/>
      <c r="KW130" s="33"/>
      <c r="KX130" s="33"/>
      <c r="KY130" s="33"/>
      <c r="KZ130" s="33"/>
      <c r="LA130" s="33"/>
      <c r="LB130" s="33"/>
      <c r="LC130" s="33"/>
      <c r="LD130" s="33"/>
      <c r="LE130" s="33"/>
      <c r="LF130" s="33"/>
      <c r="LG130" s="33"/>
      <c r="LH130" s="33"/>
      <c r="LI130" s="33"/>
      <c r="LJ130" s="33"/>
      <c r="LK130" s="33"/>
      <c r="LL130" s="33"/>
      <c r="LM130" s="33"/>
      <c r="LN130" s="33"/>
      <c r="LO130" s="33"/>
      <c r="LP130" s="33"/>
      <c r="LQ130" s="33"/>
      <c r="LR130" s="33"/>
      <c r="LS130" s="33"/>
      <c r="LT130" s="33"/>
      <c r="LU130" s="33"/>
      <c r="LV130" s="33"/>
      <c r="LW130" s="33"/>
      <c r="LX130" s="33"/>
      <c r="LY130" s="33"/>
      <c r="LZ130" s="33"/>
      <c r="MA130" s="33"/>
      <c r="MB130" s="33"/>
      <c r="MC130" s="33"/>
      <c r="MD130" s="33"/>
      <c r="ME130" s="33"/>
      <c r="MF130" s="33"/>
      <c r="MG130" s="33"/>
      <c r="MH130" s="33"/>
      <c r="MI130" s="33"/>
      <c r="MJ130" s="33"/>
      <c r="MK130" s="33"/>
      <c r="ML130" s="33"/>
      <c r="MM130" s="33"/>
      <c r="MN130" s="33"/>
      <c r="MO130" s="33"/>
      <c r="MP130" s="33"/>
      <c r="MQ130" s="33"/>
      <c r="MR130" s="33"/>
      <c r="MS130" s="33"/>
      <c r="MT130" s="33"/>
      <c r="MU130" s="33"/>
      <c r="MV130" s="33"/>
      <c r="MW130" s="33"/>
      <c r="MX130" s="33"/>
      <c r="MY130" s="33"/>
      <c r="MZ130" s="33"/>
      <c r="NA130" s="33"/>
      <c r="NB130" s="33"/>
      <c r="NC130" s="33"/>
      <c r="ND130" s="33"/>
      <c r="NE130" s="33"/>
      <c r="NF130" s="33"/>
      <c r="NG130" s="33"/>
      <c r="NH130" s="33"/>
      <c r="NI130" s="33"/>
      <c r="NJ130" s="33"/>
      <c r="NK130" s="33"/>
      <c r="NL130" s="33"/>
      <c r="NM130" s="33"/>
      <c r="NN130" s="33"/>
      <c r="NO130" s="33"/>
      <c r="NP130" s="33"/>
      <c r="NQ130" s="33"/>
      <c r="NR130" s="33"/>
      <c r="NS130" s="33"/>
      <c r="NT130" s="33"/>
      <c r="NU130" s="33"/>
      <c r="NV130" s="33"/>
      <c r="NW130" s="33"/>
      <c r="NX130" s="33"/>
      <c r="NY130" s="33"/>
      <c r="NZ130" s="33"/>
      <c r="OA130" s="33"/>
      <c r="OB130" s="33"/>
      <c r="OC130" s="33"/>
      <c r="OD130" s="33"/>
      <c r="OE130" s="33"/>
      <c r="OF130" s="33"/>
      <c r="OG130" s="33"/>
      <c r="OH130" s="33"/>
      <c r="OI130" s="33"/>
      <c r="OJ130" s="33"/>
      <c r="OK130" s="33"/>
      <c r="OL130" s="33"/>
      <c r="OM130" s="33"/>
      <c r="ON130" s="33"/>
      <c r="OO130" s="33"/>
      <c r="OP130" s="33"/>
      <c r="OQ130" s="33"/>
      <c r="OR130" s="33"/>
      <c r="OS130" s="33"/>
      <c r="OT130" s="33"/>
      <c r="OU130" s="33"/>
      <c r="OV130" s="33"/>
      <c r="OW130" s="33"/>
      <c r="OX130" s="33"/>
      <c r="OY130" s="33"/>
      <c r="OZ130" s="33"/>
      <c r="PA130" s="33"/>
      <c r="PB130" s="33"/>
      <c r="PC130" s="33"/>
      <c r="PD130" s="33"/>
      <c r="PE130" s="33"/>
      <c r="PF130" s="33"/>
      <c r="PG130" s="33"/>
      <c r="PH130" s="33"/>
      <c r="PI130" s="33"/>
      <c r="PJ130" s="33"/>
      <c r="PK130" s="33"/>
      <c r="PL130" s="33"/>
      <c r="PM130" s="33"/>
      <c r="PN130" s="33"/>
      <c r="PO130" s="33"/>
      <c r="PP130" s="33"/>
      <c r="PQ130" s="33"/>
      <c r="PR130" s="33"/>
      <c r="PS130" s="33"/>
      <c r="PT130" s="33"/>
      <c r="PU130" s="33"/>
      <c r="PV130" s="33"/>
      <c r="PW130" s="33"/>
      <c r="PX130" s="33"/>
      <c r="PY130" s="33"/>
      <c r="PZ130" s="33"/>
      <c r="QA130" s="33"/>
      <c r="QB130" s="33"/>
      <c r="QC130" s="33"/>
      <c r="QD130" s="33"/>
      <c r="QE130" s="33"/>
      <c r="QF130" s="33"/>
      <c r="QG130" s="33"/>
      <c r="QH130" s="33"/>
      <c r="QI130" s="33"/>
      <c r="QJ130" s="33"/>
      <c r="QK130" s="33"/>
      <c r="QL130" s="33"/>
      <c r="QM130" s="33"/>
      <c r="QN130" s="33"/>
      <c r="QO130" s="33"/>
      <c r="QP130" s="33"/>
      <c r="QQ130" s="33"/>
      <c r="QR130" s="33"/>
      <c r="QS130" s="33"/>
      <c r="QT130" s="33"/>
      <c r="QU130" s="33"/>
      <c r="QV130" s="33"/>
      <c r="QW130" s="33"/>
      <c r="QX130" s="33"/>
      <c r="QY130" s="33"/>
      <c r="QZ130" s="33"/>
      <c r="RA130" s="33"/>
      <c r="RB130" s="33"/>
      <c r="RC130" s="33"/>
      <c r="RD130" s="33"/>
      <c r="RE130" s="33"/>
      <c r="RF130" s="33"/>
      <c r="RG130" s="33"/>
      <c r="RH130" s="33"/>
      <c r="RI130" s="33"/>
      <c r="RJ130" s="33"/>
      <c r="RK130" s="33"/>
      <c r="RL130" s="33"/>
      <c r="RM130" s="33"/>
      <c r="RN130" s="33"/>
      <c r="RO130" s="33"/>
      <c r="RP130" s="33"/>
      <c r="RQ130" s="33"/>
      <c r="RR130" s="33"/>
      <c r="RS130" s="33"/>
      <c r="RT130" s="33"/>
      <c r="RU130" s="33"/>
      <c r="RV130" s="33"/>
      <c r="RW130" s="33"/>
      <c r="RX130" s="33"/>
      <c r="RY130" s="33"/>
      <c r="RZ130" s="33"/>
      <c r="SA130" s="33"/>
      <c r="SB130" s="33"/>
      <c r="SC130" s="33"/>
      <c r="SD130" s="33"/>
      <c r="SE130" s="33"/>
      <c r="SF130" s="33"/>
      <c r="SG130" s="33"/>
      <c r="SH130" s="33"/>
      <c r="SI130" s="33"/>
      <c r="SJ130" s="33"/>
      <c r="SK130" s="33"/>
      <c r="SL130" s="33"/>
      <c r="SM130" s="33"/>
      <c r="SN130" s="33"/>
      <c r="SO130" s="33"/>
      <c r="SP130" s="33"/>
      <c r="SQ130" s="33"/>
      <c r="SR130" s="33"/>
      <c r="SS130" s="33"/>
      <c r="ST130" s="33"/>
      <c r="SU130" s="33"/>
      <c r="SV130" s="33"/>
      <c r="SW130" s="33"/>
      <c r="SX130" s="33"/>
      <c r="SY130" s="33"/>
      <c r="SZ130" s="33"/>
      <c r="TA130" s="33"/>
      <c r="TB130" s="33"/>
      <c r="TC130" s="33"/>
      <c r="TD130" s="33"/>
      <c r="TE130" s="33"/>
      <c r="TF130" s="33"/>
      <c r="TG130" s="33"/>
      <c r="TH130" s="33"/>
      <c r="TI130" s="33"/>
      <c r="TJ130" s="33"/>
      <c r="TK130" s="33"/>
      <c r="TL130" s="33"/>
      <c r="TM130" s="33"/>
      <c r="TN130" s="33"/>
      <c r="TO130" s="33"/>
      <c r="TP130" s="33"/>
      <c r="TQ130" s="33"/>
      <c r="TR130" s="33"/>
      <c r="TS130" s="33"/>
      <c r="TT130" s="33"/>
      <c r="TU130" s="33"/>
      <c r="TV130" s="33"/>
      <c r="TW130" s="33"/>
      <c r="TX130" s="33"/>
      <c r="TY130" s="33"/>
      <c r="TZ130" s="33"/>
      <c r="UA130" s="33"/>
      <c r="UB130" s="33"/>
      <c r="UC130" s="33"/>
      <c r="UD130" s="33"/>
      <c r="UE130" s="33"/>
      <c r="UF130" s="33"/>
      <c r="UG130" s="33"/>
      <c r="UH130" s="33"/>
      <c r="UI130" s="33"/>
      <c r="UJ130" s="33"/>
      <c r="UK130" s="33"/>
      <c r="UL130" s="33"/>
      <c r="UM130" s="33"/>
      <c r="UN130" s="33"/>
      <c r="UO130" s="33"/>
      <c r="UP130" s="33"/>
      <c r="UQ130" s="33"/>
      <c r="UR130" s="33"/>
      <c r="US130" s="33"/>
      <c r="UT130" s="33"/>
      <c r="UU130" s="33"/>
      <c r="UV130" s="33"/>
      <c r="UW130" s="33"/>
      <c r="UX130" s="33"/>
      <c r="UY130" s="33"/>
      <c r="UZ130" s="33"/>
      <c r="VA130" s="33"/>
      <c r="VB130" s="33"/>
      <c r="VC130" s="33"/>
      <c r="VD130" s="33"/>
      <c r="VE130" s="33"/>
      <c r="VF130" s="33"/>
      <c r="VG130" s="33"/>
      <c r="VH130" s="33"/>
      <c r="VI130" s="33"/>
      <c r="VJ130" s="33"/>
      <c r="VK130" s="33"/>
      <c r="VL130" s="33"/>
      <c r="VM130" s="33"/>
      <c r="VN130" s="33"/>
      <c r="VO130" s="33"/>
      <c r="VP130" s="33"/>
      <c r="VQ130" s="33"/>
      <c r="VR130" s="33"/>
      <c r="VS130" s="33"/>
      <c r="VT130" s="33"/>
      <c r="VU130" s="33"/>
      <c r="VV130" s="33"/>
      <c r="VW130" s="33"/>
      <c r="VX130" s="33"/>
      <c r="VY130" s="33"/>
      <c r="VZ130" s="33"/>
      <c r="WA130" s="33"/>
      <c r="WB130" s="33"/>
      <c r="WC130" s="33"/>
      <c r="WD130" s="33"/>
      <c r="WE130" s="33"/>
      <c r="WF130" s="33"/>
      <c r="WG130" s="33"/>
      <c r="WH130" s="33"/>
      <c r="WI130" s="33"/>
      <c r="WJ130" s="33"/>
      <c r="WK130" s="33"/>
      <c r="WL130" s="33"/>
      <c r="WM130" s="33"/>
      <c r="WN130" s="33"/>
      <c r="WO130" s="33"/>
      <c r="WP130" s="33"/>
      <c r="WQ130" s="33"/>
      <c r="WR130" s="33"/>
      <c r="WS130" s="33"/>
      <c r="WT130" s="33"/>
      <c r="WU130" s="33"/>
      <c r="WV130" s="33"/>
      <c r="WW130" s="33"/>
      <c r="WX130" s="33"/>
      <c r="WY130" s="33"/>
      <c r="WZ130" s="33"/>
      <c r="XA130" s="33"/>
      <c r="XB130" s="33"/>
      <c r="XC130" s="33"/>
      <c r="XD130" s="33"/>
      <c r="XE130" s="33"/>
      <c r="XF130" s="33"/>
      <c r="XG130" s="33"/>
      <c r="XH130" s="33"/>
      <c r="XI130" s="33"/>
      <c r="XJ130" s="33"/>
      <c r="XK130" s="33"/>
      <c r="XL130" s="33"/>
      <c r="XM130" s="33"/>
      <c r="XN130" s="33"/>
      <c r="XO130" s="33"/>
      <c r="XP130" s="33"/>
      <c r="XQ130" s="33"/>
      <c r="XR130" s="33"/>
      <c r="XS130" s="33"/>
      <c r="XT130" s="33"/>
      <c r="XU130" s="33"/>
      <c r="XV130" s="33"/>
      <c r="XW130" s="33"/>
      <c r="XX130" s="33"/>
      <c r="XY130" s="33"/>
      <c r="XZ130" s="33"/>
      <c r="YA130" s="33"/>
      <c r="YB130" s="33"/>
      <c r="YC130" s="33"/>
      <c r="YD130" s="33"/>
      <c r="YE130" s="33"/>
      <c r="YF130" s="33"/>
      <c r="YG130" s="33"/>
      <c r="YH130" s="33"/>
      <c r="YI130" s="33"/>
      <c r="YJ130" s="33"/>
      <c r="YK130" s="33"/>
      <c r="YL130" s="33"/>
      <c r="YM130" s="33"/>
      <c r="YN130" s="33"/>
      <c r="YO130" s="33"/>
      <c r="YP130" s="33"/>
      <c r="YQ130" s="33"/>
      <c r="YR130" s="33"/>
      <c r="YS130" s="33"/>
      <c r="YT130" s="33"/>
      <c r="YU130" s="33"/>
      <c r="YV130" s="33"/>
      <c r="YW130" s="33"/>
      <c r="YX130" s="33"/>
      <c r="YY130" s="33"/>
      <c r="YZ130" s="33"/>
      <c r="ZA130" s="33"/>
      <c r="ZB130" s="33"/>
      <c r="ZC130" s="33"/>
      <c r="ZD130" s="33"/>
      <c r="ZE130" s="33"/>
      <c r="ZF130" s="33"/>
      <c r="ZG130" s="33"/>
      <c r="ZH130" s="33"/>
      <c r="ZI130" s="33"/>
      <c r="ZJ130" s="33"/>
      <c r="ZK130" s="33"/>
      <c r="ZL130" s="33"/>
      <c r="ZM130" s="33"/>
      <c r="ZN130" s="33"/>
      <c r="ZO130" s="33"/>
      <c r="ZP130" s="33"/>
      <c r="ZQ130" s="33"/>
      <c r="ZR130" s="33"/>
      <c r="ZS130" s="33"/>
      <c r="ZT130" s="33"/>
      <c r="ZU130" s="33"/>
      <c r="ZV130" s="33"/>
      <c r="ZW130" s="33"/>
      <c r="ZX130" s="33"/>
      <c r="ZY130" s="33"/>
      <c r="ZZ130" s="33"/>
      <c r="AAA130" s="33"/>
      <c r="AAB130" s="33"/>
      <c r="AAC130" s="33"/>
      <c r="AAD130" s="33"/>
      <c r="AAE130" s="33"/>
      <c r="AAF130" s="33"/>
      <c r="AAG130" s="33"/>
      <c r="AAH130" s="33"/>
      <c r="AAI130" s="33"/>
      <c r="AAJ130" s="33"/>
      <c r="AAK130" s="33"/>
      <c r="AAL130" s="33"/>
      <c r="AAM130" s="33"/>
      <c r="AAN130" s="33"/>
      <c r="AAO130" s="33"/>
      <c r="AAP130" s="33"/>
      <c r="AAQ130" s="33"/>
      <c r="AAR130" s="33"/>
      <c r="AAS130" s="33"/>
      <c r="AAT130" s="33"/>
      <c r="AAU130" s="33"/>
      <c r="AAV130" s="33"/>
      <c r="AAW130" s="33"/>
      <c r="AAX130" s="33"/>
      <c r="AAY130" s="33"/>
      <c r="AAZ130" s="33"/>
      <c r="ABA130" s="33"/>
      <c r="ABB130" s="33"/>
      <c r="ABC130" s="33"/>
      <c r="ABD130" s="33"/>
      <c r="ABE130" s="33"/>
      <c r="ABF130" s="33"/>
      <c r="ABG130" s="33"/>
      <c r="ABH130" s="33"/>
      <c r="ABI130" s="33"/>
      <c r="ABJ130" s="33"/>
      <c r="ABK130" s="33"/>
      <c r="ABL130" s="33"/>
      <c r="ABM130" s="33"/>
      <c r="ABN130" s="33"/>
      <c r="ABO130" s="33"/>
      <c r="ABP130" s="33"/>
      <c r="ABQ130" s="33"/>
      <c r="ABR130" s="33"/>
      <c r="ABS130" s="33"/>
      <c r="ABT130" s="33"/>
      <c r="ABU130" s="33"/>
      <c r="ABV130" s="33"/>
      <c r="ABW130" s="33"/>
      <c r="ABX130" s="33"/>
      <c r="ABY130" s="33"/>
      <c r="ABZ130" s="33"/>
      <c r="ACA130" s="33"/>
      <c r="ACB130" s="33"/>
      <c r="ACC130" s="33"/>
      <c r="ACD130" s="33"/>
      <c r="ACE130" s="33"/>
      <c r="ACF130" s="33"/>
      <c r="ACG130" s="33"/>
      <c r="ACH130" s="33"/>
      <c r="ACI130" s="33"/>
      <c r="ACJ130" s="33"/>
      <c r="ACK130" s="33"/>
      <c r="ACL130" s="33"/>
      <c r="ACM130" s="33"/>
      <c r="ACN130" s="33"/>
      <c r="ACO130" s="33"/>
      <c r="ACP130" s="33"/>
      <c r="ACQ130" s="33"/>
      <c r="ACR130" s="33"/>
      <c r="ACS130" s="33"/>
      <c r="ACT130" s="33"/>
      <c r="ACU130" s="33"/>
      <c r="ACV130" s="33"/>
      <c r="ACW130" s="33"/>
      <c r="ACX130" s="33"/>
      <c r="ACY130" s="33"/>
      <c r="ACZ130" s="33"/>
      <c r="ADA130" s="33"/>
      <c r="ADB130" s="33"/>
      <c r="ADC130" s="33"/>
      <c r="ADD130" s="33"/>
      <c r="ADE130" s="33"/>
      <c r="ADF130" s="33"/>
      <c r="ADG130" s="33"/>
      <c r="ADH130" s="33"/>
      <c r="ADI130" s="33"/>
      <c r="ADJ130" s="33"/>
      <c r="ADK130" s="33"/>
      <c r="ADL130" s="33"/>
      <c r="ADM130" s="33"/>
      <c r="ADN130" s="33"/>
      <c r="ADO130" s="33"/>
      <c r="ADP130" s="33"/>
      <c r="ADQ130" s="33"/>
      <c r="ADR130" s="33"/>
      <c r="ADS130" s="33"/>
      <c r="ADT130" s="33"/>
      <c r="ADU130" s="33"/>
      <c r="ADV130" s="33"/>
      <c r="ADW130" s="33"/>
      <c r="ADX130" s="33"/>
      <c r="ADY130" s="33"/>
      <c r="ADZ130" s="33"/>
      <c r="AEA130" s="33"/>
      <c r="AEB130" s="33"/>
      <c r="AEC130" s="33"/>
      <c r="AED130" s="33"/>
      <c r="AEE130" s="33"/>
      <c r="AEF130" s="33"/>
      <c r="AEG130" s="33"/>
      <c r="AEH130" s="33"/>
      <c r="AEI130" s="33"/>
      <c r="AEJ130" s="33"/>
      <c r="AEK130" s="33"/>
      <c r="AEL130" s="33"/>
      <c r="AEM130" s="33"/>
      <c r="AEN130" s="33"/>
      <c r="AEO130" s="33"/>
      <c r="AEP130" s="33"/>
      <c r="AEQ130" s="33"/>
      <c r="AER130" s="33"/>
      <c r="AES130" s="33"/>
      <c r="AET130" s="33"/>
      <c r="AEU130" s="33"/>
      <c r="AEV130" s="33"/>
      <c r="AEW130" s="33"/>
      <c r="AEX130" s="33"/>
      <c r="AEY130" s="33"/>
      <c r="AEZ130" s="33"/>
      <c r="AFA130" s="33"/>
      <c r="AFB130" s="33"/>
      <c r="AFC130" s="33"/>
      <c r="AFD130" s="33"/>
      <c r="AFE130" s="33"/>
      <c r="AFF130" s="33"/>
      <c r="AFG130" s="33"/>
      <c r="AFH130" s="33"/>
      <c r="AFI130" s="33"/>
      <c r="AFJ130" s="33"/>
      <c r="AFK130" s="33"/>
      <c r="AFL130" s="33"/>
      <c r="AFM130" s="33"/>
      <c r="AFN130" s="33"/>
      <c r="AFO130" s="33"/>
      <c r="AFP130" s="33"/>
      <c r="AFQ130" s="33"/>
      <c r="AFR130" s="33"/>
      <c r="AFS130" s="33"/>
      <c r="AFT130" s="33"/>
      <c r="AFU130" s="33"/>
      <c r="AFV130" s="33"/>
      <c r="AFW130" s="33"/>
      <c r="AFX130" s="33"/>
      <c r="AFY130" s="33"/>
      <c r="AFZ130" s="33"/>
      <c r="AGA130" s="33"/>
      <c r="AGB130" s="33"/>
      <c r="AGC130" s="33"/>
      <c r="AGD130" s="33"/>
      <c r="AGE130" s="33"/>
      <c r="AGF130" s="33"/>
      <c r="AGG130" s="33"/>
      <c r="AGH130" s="33"/>
      <c r="AGI130" s="33"/>
      <c r="AGJ130" s="33"/>
      <c r="AGK130" s="33"/>
      <c r="AGL130" s="33"/>
      <c r="AGM130" s="33"/>
      <c r="AGN130" s="33"/>
      <c r="AGO130" s="33"/>
      <c r="AGP130" s="33"/>
      <c r="AGQ130" s="33"/>
      <c r="AGR130" s="33"/>
      <c r="AGS130" s="33"/>
      <c r="AGT130" s="33"/>
      <c r="AGU130" s="33"/>
      <c r="AGV130" s="33"/>
      <c r="AGW130" s="33"/>
      <c r="AGX130" s="33"/>
      <c r="AGY130" s="33"/>
      <c r="AGZ130" s="33"/>
      <c r="AHA130" s="33"/>
      <c r="AHB130" s="33"/>
      <c r="AHC130" s="33"/>
      <c r="AHD130" s="33"/>
      <c r="AHE130" s="33"/>
      <c r="AHF130" s="33"/>
      <c r="AHG130" s="33"/>
      <c r="AHH130" s="33"/>
      <c r="AHI130" s="33"/>
      <c r="AHJ130" s="33"/>
      <c r="AHK130" s="33"/>
      <c r="AHL130" s="33"/>
      <c r="AHM130" s="33"/>
      <c r="AHN130" s="33"/>
      <c r="AHO130" s="33"/>
      <c r="AHP130" s="33"/>
      <c r="AHQ130" s="33"/>
      <c r="AHR130" s="33"/>
      <c r="AHS130" s="33"/>
      <c r="AHT130" s="33"/>
      <c r="AHU130" s="33"/>
      <c r="AHV130" s="33"/>
      <c r="AHW130" s="33"/>
      <c r="AHX130" s="33"/>
      <c r="AHY130" s="33"/>
      <c r="AHZ130" s="33"/>
      <c r="AIA130" s="33"/>
      <c r="AIB130" s="33"/>
      <c r="AIC130" s="33"/>
      <c r="AID130" s="33"/>
      <c r="AIE130" s="33"/>
      <c r="AIF130" s="33"/>
      <c r="AIG130" s="33"/>
      <c r="AIH130" s="33"/>
      <c r="AII130" s="33"/>
      <c r="AIJ130" s="33"/>
      <c r="AIK130" s="33"/>
      <c r="AIL130" s="33"/>
      <c r="AIM130" s="33"/>
      <c r="AIN130" s="33"/>
      <c r="AIO130" s="33"/>
      <c r="AIP130" s="33"/>
      <c r="AIQ130" s="33"/>
      <c r="AIR130" s="33"/>
      <c r="AIS130" s="33"/>
      <c r="AIT130" s="33"/>
      <c r="AIU130" s="33"/>
      <c r="AIV130" s="33"/>
      <c r="AIW130" s="33"/>
      <c r="AIX130" s="33"/>
      <c r="AIY130" s="33"/>
      <c r="AIZ130" s="33"/>
      <c r="AJA130" s="33"/>
      <c r="AJB130" s="33"/>
      <c r="AJC130" s="33"/>
      <c r="AJD130" s="33"/>
      <c r="AJE130" s="33"/>
      <c r="AJF130" s="33"/>
      <c r="AJG130" s="33"/>
      <c r="AJH130" s="33"/>
      <c r="AJI130" s="33"/>
      <c r="AJJ130" s="33"/>
      <c r="AJK130" s="33"/>
      <c r="AJL130" s="33"/>
      <c r="AJM130" s="33"/>
      <c r="AJN130" s="33"/>
      <c r="AJO130" s="33"/>
      <c r="AJP130" s="33"/>
      <c r="AJQ130" s="33"/>
      <c r="AJR130" s="33"/>
      <c r="AJS130" s="33"/>
      <c r="AJT130" s="33"/>
      <c r="AJU130" s="33"/>
      <c r="AJV130" s="33"/>
      <c r="AJW130" s="33"/>
      <c r="AJX130" s="33"/>
      <c r="AJY130" s="33"/>
      <c r="AJZ130" s="33"/>
      <c r="AKA130" s="33"/>
      <c r="AKB130" s="33"/>
      <c r="AKC130" s="33"/>
      <c r="AKD130" s="33"/>
      <c r="AKE130" s="33"/>
      <c r="AKF130" s="33"/>
      <c r="AKG130" s="33"/>
      <c r="AKH130" s="33"/>
      <c r="AKI130" s="33"/>
      <c r="AKJ130" s="33"/>
      <c r="AKK130" s="33"/>
      <c r="AKL130" s="33"/>
      <c r="AKM130" s="33"/>
      <c r="AKN130" s="33"/>
      <c r="AKO130" s="33"/>
      <c r="AKP130" s="33"/>
      <c r="AKQ130" s="33"/>
      <c r="AKR130" s="33"/>
      <c r="AKS130" s="33"/>
      <c r="AKT130" s="33"/>
      <c r="AKU130" s="33"/>
      <c r="AKV130" s="33"/>
      <c r="AKW130" s="33"/>
      <c r="AKX130" s="33"/>
      <c r="AKY130" s="33"/>
      <c r="AKZ130" s="33"/>
      <c r="ALA130" s="33"/>
      <c r="ALB130" s="33"/>
      <c r="ALC130" s="33"/>
      <c r="ALD130" s="33"/>
      <c r="ALE130" s="33"/>
      <c r="ALF130" s="33"/>
      <c r="ALG130" s="33"/>
      <c r="ALH130" s="33"/>
      <c r="ALI130" s="33"/>
      <c r="ALJ130" s="33"/>
      <c r="ALK130" s="33"/>
      <c r="ALL130" s="33"/>
      <c r="ALM130" s="33"/>
      <c r="ALN130" s="33"/>
      <c r="ALO130" s="33"/>
      <c r="ALP130" s="33"/>
      <c r="ALQ130" s="33"/>
      <c r="ALR130" s="33"/>
      <c r="ALS130" s="33"/>
      <c r="ALT130" s="33"/>
      <c r="ALU130" s="33"/>
      <c r="ALV130" s="33"/>
      <c r="ALW130" s="33"/>
      <c r="ALX130" s="33"/>
      <c r="ALY130" s="33"/>
      <c r="ALZ130" s="33"/>
      <c r="AMA130" s="33"/>
      <c r="AMB130" s="33"/>
      <c r="AMC130" s="33"/>
      <c r="AMD130" s="33"/>
      <c r="AME130" s="33"/>
      <c r="AMF130" s="33"/>
      <c r="AMG130" s="33"/>
      <c r="AMH130" s="33"/>
      <c r="AMI130" s="33"/>
      <c r="AMJ130" s="33"/>
      <c r="AMK130" s="33"/>
      <c r="AML130" s="33"/>
      <c r="AMM130" s="33"/>
      <c r="AMN130" s="33"/>
      <c r="AMO130" s="33"/>
      <c r="AMP130" s="33"/>
      <c r="AMQ130" s="33"/>
      <c r="AMR130" s="33"/>
      <c r="AMS130" s="33"/>
      <c r="AMT130" s="33"/>
      <c r="AMU130" s="33"/>
      <c r="AMV130" s="33"/>
      <c r="AMW130" s="33"/>
      <c r="AMX130" s="33"/>
      <c r="AMY130" s="33"/>
      <c r="AMZ130" s="33"/>
      <c r="ANA130" s="33"/>
      <c r="ANB130" s="33"/>
      <c r="ANC130" s="33"/>
      <c r="AND130" s="33"/>
      <c r="ANE130" s="33"/>
      <c r="ANF130" s="33"/>
      <c r="ANG130" s="33"/>
      <c r="ANH130" s="33"/>
      <c r="ANI130" s="33"/>
      <c r="ANJ130" s="33"/>
      <c r="ANK130" s="33"/>
      <c r="ANL130" s="33"/>
      <c r="ANM130" s="33"/>
      <c r="ANN130" s="33"/>
      <c r="ANO130" s="33"/>
      <c r="ANP130" s="33"/>
      <c r="ANQ130" s="33"/>
      <c r="ANR130" s="33"/>
      <c r="ANS130" s="33"/>
      <c r="ANT130" s="33"/>
      <c r="ANU130" s="33"/>
      <c r="ANV130" s="33"/>
      <c r="ANW130" s="33"/>
      <c r="ANX130" s="33"/>
      <c r="ANY130" s="33"/>
      <c r="ANZ130" s="33"/>
      <c r="AOA130" s="33"/>
      <c r="AOB130" s="33"/>
      <c r="AOC130" s="33"/>
      <c r="AOD130" s="33"/>
      <c r="AOE130" s="33"/>
      <c r="AOF130" s="33"/>
      <c r="AOG130" s="33"/>
      <c r="AOH130" s="33"/>
      <c r="AOI130" s="33"/>
      <c r="AOJ130" s="33"/>
      <c r="AOK130" s="33"/>
      <c r="AOL130" s="33"/>
      <c r="AOM130" s="33"/>
      <c r="AON130" s="33"/>
      <c r="AOO130" s="33"/>
      <c r="AOP130" s="33"/>
      <c r="AOQ130" s="33"/>
      <c r="AOR130" s="33"/>
      <c r="AOS130" s="33"/>
      <c r="AOT130" s="33"/>
      <c r="AOU130" s="33"/>
      <c r="AOV130" s="33"/>
      <c r="AOW130" s="33"/>
      <c r="AOX130" s="33"/>
      <c r="AOY130" s="33"/>
      <c r="AOZ130" s="33"/>
      <c r="APA130" s="33"/>
      <c r="APB130" s="33"/>
      <c r="APC130" s="33"/>
      <c r="APD130" s="33"/>
      <c r="APE130" s="33"/>
      <c r="APF130" s="33"/>
      <c r="APG130" s="33"/>
      <c r="APH130" s="33"/>
      <c r="API130" s="33"/>
      <c r="APJ130" s="33"/>
      <c r="APK130" s="33"/>
      <c r="APL130" s="33"/>
      <c r="APM130" s="33"/>
      <c r="APN130" s="33"/>
      <c r="APO130" s="33"/>
      <c r="APP130" s="33"/>
      <c r="APQ130" s="33"/>
      <c r="APR130" s="33"/>
      <c r="APS130" s="33"/>
      <c r="APT130" s="33"/>
      <c r="APU130" s="33"/>
      <c r="APV130" s="33"/>
      <c r="APW130" s="33"/>
      <c r="APX130" s="33"/>
      <c r="APY130" s="33"/>
      <c r="APZ130" s="33"/>
      <c r="AQA130" s="33"/>
      <c r="AQB130" s="33"/>
      <c r="AQC130" s="33"/>
      <c r="AQD130" s="33"/>
      <c r="AQE130" s="33"/>
      <c r="AQF130" s="33"/>
      <c r="AQG130" s="33"/>
      <c r="AQH130" s="33"/>
      <c r="AQI130" s="33"/>
      <c r="AQJ130" s="33"/>
      <c r="AQK130" s="33"/>
      <c r="AQL130" s="33"/>
      <c r="AQM130" s="33"/>
      <c r="AQN130" s="33"/>
      <c r="AQO130" s="33"/>
      <c r="AQP130" s="33"/>
      <c r="AQQ130" s="33"/>
      <c r="AQR130" s="33"/>
      <c r="AQS130" s="33"/>
      <c r="AQT130" s="33"/>
      <c r="AQU130" s="33"/>
      <c r="AQV130" s="33"/>
      <c r="AQW130" s="33"/>
      <c r="AQX130" s="33"/>
      <c r="AQY130" s="33"/>
      <c r="AQZ130" s="33"/>
      <c r="ARA130" s="33"/>
      <c r="ARB130" s="33"/>
      <c r="ARC130" s="33"/>
      <c r="ARD130" s="33"/>
      <c r="ARE130" s="33"/>
      <c r="ARF130" s="33"/>
      <c r="ARG130" s="33"/>
      <c r="ARH130" s="33"/>
      <c r="ARI130" s="33"/>
      <c r="ARJ130" s="33"/>
      <c r="ARK130" s="33"/>
      <c r="ARL130" s="33"/>
      <c r="ARM130" s="33"/>
      <c r="ARN130" s="33"/>
      <c r="ARO130" s="33"/>
      <c r="ARP130" s="33"/>
      <c r="ARQ130" s="33"/>
      <c r="ARR130" s="33"/>
      <c r="ARS130" s="33"/>
      <c r="ART130" s="33"/>
      <c r="ARU130" s="33"/>
      <c r="ARV130" s="33"/>
      <c r="ARW130" s="33"/>
      <c r="ARX130" s="33"/>
      <c r="ARY130" s="33"/>
      <c r="ARZ130" s="33"/>
      <c r="ASA130" s="33"/>
      <c r="ASB130" s="33"/>
      <c r="ASC130" s="33"/>
      <c r="ASD130" s="33"/>
      <c r="ASE130" s="33"/>
      <c r="ASF130" s="33"/>
      <c r="ASG130" s="33"/>
      <c r="ASH130" s="33"/>
      <c r="ASI130" s="33"/>
      <c r="ASJ130" s="33"/>
      <c r="ASK130" s="33"/>
      <c r="ASL130" s="33"/>
      <c r="ASM130" s="33"/>
      <c r="ASN130" s="33"/>
      <c r="ASO130" s="33"/>
      <c r="ASP130" s="33"/>
      <c r="ASQ130" s="33"/>
      <c r="ASR130" s="33"/>
      <c r="ASS130" s="33"/>
      <c r="AST130" s="33"/>
      <c r="ASU130" s="33"/>
      <c r="ASV130" s="33"/>
      <c r="ASW130" s="33"/>
      <c r="ASX130" s="33"/>
      <c r="ASY130" s="33"/>
      <c r="ASZ130" s="33"/>
      <c r="ATA130" s="33"/>
      <c r="ATB130" s="33"/>
      <c r="ATC130" s="33"/>
      <c r="ATD130" s="33"/>
      <c r="ATE130" s="33"/>
      <c r="ATF130" s="33"/>
      <c r="ATG130" s="33"/>
      <c r="ATH130" s="33"/>
      <c r="ATI130" s="33"/>
      <c r="ATJ130" s="33"/>
      <c r="ATK130" s="33"/>
      <c r="ATL130" s="33"/>
      <c r="ATM130" s="33"/>
      <c r="ATN130" s="33"/>
      <c r="ATO130" s="33"/>
      <c r="ATP130" s="33"/>
      <c r="ATQ130" s="33"/>
      <c r="ATR130" s="33"/>
      <c r="ATS130" s="33"/>
      <c r="ATT130" s="33"/>
      <c r="ATU130" s="33"/>
      <c r="ATV130" s="33"/>
      <c r="ATW130" s="33"/>
      <c r="ATX130" s="33"/>
      <c r="ATY130" s="33"/>
      <c r="ATZ130" s="33"/>
      <c r="AUA130" s="33"/>
      <c r="AUB130" s="33"/>
      <c r="AUC130" s="33"/>
      <c r="AUD130" s="33"/>
      <c r="AUE130" s="33"/>
      <c r="AUF130" s="33"/>
      <c r="AUG130" s="33"/>
      <c r="AUH130" s="33"/>
      <c r="AUI130" s="33"/>
      <c r="AUJ130" s="33"/>
      <c r="AUK130" s="33"/>
      <c r="AUL130" s="33"/>
      <c r="AUM130" s="33"/>
      <c r="AUN130" s="33"/>
      <c r="AUO130" s="33"/>
      <c r="AUP130" s="33"/>
      <c r="AUQ130" s="33"/>
      <c r="AUR130" s="33"/>
      <c r="AUS130" s="33"/>
      <c r="AUT130" s="33"/>
      <c r="AUU130" s="33"/>
      <c r="AUV130" s="33"/>
      <c r="AUW130" s="33"/>
      <c r="AUX130" s="33"/>
      <c r="AUY130" s="33"/>
      <c r="AUZ130" s="33"/>
      <c r="AVA130" s="33"/>
      <c r="AVB130" s="33"/>
      <c r="AVC130" s="33"/>
      <c r="AVD130" s="33"/>
      <c r="AVE130" s="33"/>
      <c r="AVF130" s="33"/>
      <c r="AVG130" s="33"/>
      <c r="AVH130" s="33"/>
      <c r="AVI130" s="33"/>
      <c r="AVJ130" s="33"/>
      <c r="AVK130" s="33"/>
      <c r="AVL130" s="33"/>
      <c r="AVM130" s="33"/>
      <c r="AVN130" s="33"/>
      <c r="AVO130" s="33"/>
      <c r="AVP130" s="33"/>
      <c r="AVQ130" s="33"/>
      <c r="AVR130" s="33"/>
      <c r="AVS130" s="33"/>
      <c r="AVT130" s="33"/>
      <c r="AVU130" s="33"/>
      <c r="AVV130" s="33"/>
      <c r="AVW130" s="33"/>
      <c r="AVX130" s="33"/>
      <c r="AVY130" s="33"/>
      <c r="AVZ130" s="33"/>
      <c r="AWA130" s="33"/>
      <c r="AWB130" s="33"/>
      <c r="AWC130" s="33"/>
      <c r="AWD130" s="33"/>
      <c r="AWE130" s="33"/>
      <c r="AWF130" s="33"/>
      <c r="AWG130" s="33"/>
      <c r="AWH130" s="33"/>
      <c r="AWI130" s="33"/>
      <c r="AWJ130" s="33"/>
      <c r="AWK130" s="33"/>
      <c r="AWL130" s="33"/>
      <c r="AWM130" s="33"/>
      <c r="AWN130" s="33"/>
      <c r="AWO130" s="33"/>
      <c r="AWP130" s="33"/>
      <c r="AWQ130" s="33"/>
      <c r="AWR130" s="33"/>
      <c r="AWS130" s="33"/>
      <c r="AWT130" s="33"/>
      <c r="AWU130" s="33"/>
      <c r="AWV130" s="33"/>
      <c r="AWW130" s="33"/>
      <c r="AWX130" s="33"/>
      <c r="AWY130" s="33"/>
      <c r="AWZ130" s="33"/>
      <c r="AXA130" s="33"/>
      <c r="AXB130" s="33"/>
      <c r="AXC130" s="33"/>
      <c r="AXD130" s="33"/>
      <c r="AXE130" s="33"/>
      <c r="AXF130" s="33"/>
      <c r="AXG130" s="33"/>
      <c r="AXH130" s="33"/>
      <c r="AXI130" s="33"/>
      <c r="AXJ130" s="33"/>
      <c r="AXK130" s="33"/>
      <c r="AXL130" s="33"/>
      <c r="AXM130" s="33"/>
      <c r="AXN130" s="33"/>
      <c r="AXO130" s="33"/>
      <c r="AXP130" s="33"/>
      <c r="AXQ130" s="33"/>
      <c r="AXR130" s="33"/>
      <c r="AXS130" s="33"/>
      <c r="AXT130" s="33"/>
      <c r="AXU130" s="33"/>
      <c r="AXV130" s="33"/>
      <c r="AXW130" s="33"/>
      <c r="AXX130" s="33"/>
      <c r="AXY130" s="33"/>
      <c r="AXZ130" s="33"/>
      <c r="AYA130" s="33"/>
      <c r="AYB130" s="33"/>
      <c r="AYC130" s="33"/>
      <c r="AYD130" s="33"/>
      <c r="AYE130" s="33"/>
      <c r="AYF130" s="33"/>
      <c r="AYG130" s="33"/>
      <c r="AYH130" s="33"/>
      <c r="AYI130" s="33"/>
      <c r="AYJ130" s="33"/>
      <c r="AYK130" s="33"/>
      <c r="AYL130" s="33"/>
      <c r="AYM130" s="33"/>
      <c r="AYN130" s="33"/>
      <c r="AYO130" s="33"/>
      <c r="AYP130" s="33"/>
      <c r="AYQ130" s="33"/>
      <c r="AYR130" s="33"/>
      <c r="AYS130" s="33"/>
      <c r="AYT130" s="33"/>
      <c r="AYU130" s="33"/>
      <c r="AYV130" s="33"/>
      <c r="AYW130" s="33"/>
      <c r="AYX130" s="33"/>
      <c r="AYY130" s="33"/>
      <c r="AYZ130" s="33"/>
      <c r="AZA130" s="33"/>
      <c r="AZB130" s="33"/>
      <c r="AZC130" s="33"/>
      <c r="AZD130" s="33"/>
      <c r="AZE130" s="33"/>
      <c r="AZF130" s="33"/>
      <c r="AZG130" s="33"/>
      <c r="AZH130" s="33"/>
      <c r="AZI130" s="33"/>
      <c r="AZJ130" s="33"/>
      <c r="AZK130" s="33"/>
      <c r="AZL130" s="33"/>
      <c r="AZM130" s="33"/>
      <c r="AZN130" s="33"/>
      <c r="AZO130" s="33"/>
      <c r="AZP130" s="33"/>
      <c r="AZQ130" s="33"/>
      <c r="AZR130" s="33"/>
      <c r="AZS130" s="33"/>
      <c r="AZT130" s="33"/>
      <c r="AZU130" s="33"/>
      <c r="AZV130" s="33"/>
      <c r="AZW130" s="33"/>
      <c r="AZX130" s="33"/>
      <c r="AZY130" s="33"/>
      <c r="AZZ130" s="33"/>
      <c r="BAA130" s="33"/>
      <c r="BAB130" s="33"/>
      <c r="BAC130" s="33"/>
      <c r="BAD130" s="33"/>
      <c r="BAE130" s="33"/>
      <c r="BAF130" s="33"/>
      <c r="BAG130" s="33"/>
      <c r="BAH130" s="33"/>
      <c r="BAI130" s="33"/>
      <c r="BAJ130" s="33"/>
      <c r="BAK130" s="33"/>
      <c r="BAL130" s="33"/>
      <c r="BAM130" s="33"/>
      <c r="BAN130" s="33"/>
      <c r="BAO130" s="33"/>
      <c r="BAP130" s="33"/>
      <c r="BAQ130" s="33"/>
      <c r="BAR130" s="33"/>
      <c r="BAS130" s="33"/>
      <c r="BAT130" s="33"/>
      <c r="BAU130" s="33"/>
      <c r="BAV130" s="33"/>
      <c r="BAW130" s="33"/>
      <c r="BAX130" s="33"/>
      <c r="BAY130" s="33"/>
      <c r="BAZ130" s="33"/>
      <c r="BBA130" s="33"/>
      <c r="BBB130" s="33"/>
      <c r="BBC130" s="33"/>
      <c r="BBD130" s="33"/>
      <c r="BBE130" s="33"/>
      <c r="BBF130" s="33"/>
      <c r="BBG130" s="33"/>
      <c r="BBH130" s="33"/>
      <c r="BBI130" s="33"/>
      <c r="BBJ130" s="33"/>
      <c r="BBK130" s="33"/>
      <c r="BBL130" s="33"/>
      <c r="BBM130" s="33"/>
      <c r="BBN130" s="33"/>
      <c r="BBO130" s="33"/>
      <c r="BBP130" s="33"/>
      <c r="BBQ130" s="33"/>
      <c r="BBR130" s="33"/>
      <c r="BBS130" s="33"/>
      <c r="BBT130" s="33"/>
      <c r="BBU130" s="33"/>
      <c r="BBV130" s="33"/>
      <c r="BBW130" s="33"/>
      <c r="BBX130" s="33"/>
      <c r="BBY130" s="33"/>
      <c r="BBZ130" s="33"/>
      <c r="BCA130" s="33"/>
      <c r="BCB130" s="33"/>
      <c r="BCC130" s="33"/>
      <c r="BCD130" s="33"/>
      <c r="BCE130" s="33"/>
      <c r="BCF130" s="33"/>
      <c r="BCG130" s="33"/>
      <c r="BCH130" s="33"/>
      <c r="BCI130" s="33"/>
      <c r="BCJ130" s="33"/>
      <c r="BCK130" s="33"/>
      <c r="BCL130" s="33"/>
      <c r="BCM130" s="33"/>
      <c r="BCN130" s="33"/>
      <c r="BCO130" s="33"/>
      <c r="BCP130" s="33"/>
      <c r="BCQ130" s="33"/>
      <c r="BCR130" s="33"/>
      <c r="BCS130" s="33"/>
      <c r="BCT130" s="33"/>
      <c r="BCU130" s="33"/>
      <c r="BCV130" s="33"/>
      <c r="BCW130" s="33"/>
      <c r="BCX130" s="33"/>
      <c r="BCY130" s="33"/>
      <c r="BCZ130" s="33"/>
      <c r="BDA130" s="33"/>
      <c r="BDB130" s="33"/>
      <c r="BDC130" s="33"/>
      <c r="BDD130" s="33"/>
      <c r="BDE130" s="33"/>
      <c r="BDF130" s="33"/>
      <c r="BDG130" s="33"/>
      <c r="BDH130" s="33"/>
      <c r="BDI130" s="33"/>
      <c r="BDJ130" s="33"/>
      <c r="BDK130" s="33"/>
      <c r="BDL130" s="33"/>
      <c r="BDM130" s="33"/>
      <c r="BDN130" s="33"/>
      <c r="BDO130" s="33"/>
      <c r="BDP130" s="33"/>
      <c r="BDQ130" s="33"/>
      <c r="BDR130" s="33"/>
      <c r="BDS130" s="33"/>
      <c r="BDT130" s="33"/>
      <c r="BDU130" s="33"/>
      <c r="BDV130" s="33"/>
      <c r="BDW130" s="33"/>
      <c r="BDX130" s="33"/>
      <c r="BDY130" s="33"/>
      <c r="BDZ130" s="33"/>
      <c r="BEA130" s="33"/>
      <c r="BEB130" s="33"/>
      <c r="BEC130" s="33"/>
      <c r="BED130" s="33"/>
      <c r="BEE130" s="33"/>
      <c r="BEF130" s="33"/>
      <c r="BEG130" s="33"/>
      <c r="BEH130" s="33"/>
      <c r="BEI130" s="33"/>
      <c r="BEJ130" s="33"/>
      <c r="BEK130" s="33"/>
      <c r="BEL130" s="33"/>
      <c r="BEM130" s="33"/>
      <c r="BEN130" s="33"/>
      <c r="BEO130" s="33"/>
      <c r="BEP130" s="33"/>
      <c r="BEQ130" s="33"/>
      <c r="BER130" s="33"/>
      <c r="BES130" s="33"/>
      <c r="BET130" s="33"/>
      <c r="BEU130" s="33"/>
      <c r="BEV130" s="33"/>
      <c r="BEW130" s="33"/>
      <c r="BEX130" s="33"/>
      <c r="BEY130" s="33"/>
      <c r="BEZ130" s="33"/>
      <c r="BFA130" s="33"/>
      <c r="BFB130" s="33"/>
      <c r="BFC130" s="33"/>
      <c r="BFD130" s="33"/>
      <c r="BFE130" s="33"/>
      <c r="BFF130" s="33"/>
      <c r="BFG130" s="33"/>
      <c r="BFH130" s="33"/>
      <c r="BFI130" s="33"/>
      <c r="BFJ130" s="33"/>
      <c r="BFK130" s="33"/>
      <c r="BFL130" s="33"/>
      <c r="BFM130" s="33"/>
      <c r="BFN130" s="33"/>
      <c r="BFO130" s="33"/>
      <c r="BFP130" s="33"/>
      <c r="BFQ130" s="33"/>
      <c r="BFR130" s="33"/>
      <c r="BFS130" s="33"/>
      <c r="BFT130" s="33"/>
      <c r="BFU130" s="33"/>
      <c r="BFV130" s="33"/>
      <c r="BFW130" s="33"/>
      <c r="BFX130" s="33"/>
      <c r="BFY130" s="33"/>
      <c r="BFZ130" s="33"/>
      <c r="BGA130" s="33"/>
      <c r="BGB130" s="33"/>
      <c r="BGC130" s="33"/>
      <c r="BGD130" s="33"/>
      <c r="BGE130" s="33"/>
      <c r="BGF130" s="33"/>
      <c r="BGG130" s="33"/>
      <c r="BGH130" s="33"/>
      <c r="BGI130" s="33"/>
      <c r="BGJ130" s="33"/>
      <c r="BGK130" s="33"/>
      <c r="BGL130" s="33"/>
      <c r="BGM130" s="33"/>
      <c r="BGN130" s="33"/>
      <c r="BGO130" s="33"/>
      <c r="BGP130" s="33"/>
      <c r="BGQ130" s="33"/>
      <c r="BGR130" s="33"/>
      <c r="BGS130" s="33"/>
      <c r="BGT130" s="33"/>
      <c r="BGU130" s="33"/>
      <c r="BGV130" s="33"/>
      <c r="BGW130" s="33"/>
      <c r="BGX130" s="33"/>
      <c r="BGY130" s="33"/>
      <c r="BGZ130" s="33"/>
      <c r="BHA130" s="33"/>
      <c r="BHB130" s="33"/>
      <c r="BHC130" s="33"/>
      <c r="BHD130" s="33"/>
      <c r="BHE130" s="33"/>
      <c r="BHF130" s="33"/>
      <c r="BHG130" s="33"/>
      <c r="BHH130" s="33"/>
      <c r="BHI130" s="33"/>
      <c r="BHJ130" s="33"/>
      <c r="BHK130" s="33"/>
      <c r="BHL130" s="33"/>
      <c r="BHM130" s="33"/>
      <c r="BHN130" s="33"/>
      <c r="BHO130" s="33"/>
      <c r="BHP130" s="33"/>
      <c r="BHQ130" s="33"/>
      <c r="BHR130" s="33"/>
      <c r="BHS130" s="33"/>
      <c r="BHT130" s="33"/>
      <c r="BHU130" s="33"/>
      <c r="BHV130" s="33"/>
      <c r="BHW130" s="33"/>
      <c r="BHX130" s="33"/>
      <c r="BHY130" s="33"/>
      <c r="BHZ130" s="33"/>
      <c r="BIA130" s="33"/>
      <c r="BIB130" s="33"/>
      <c r="BIC130" s="33"/>
      <c r="BID130" s="33"/>
      <c r="BIE130" s="33"/>
      <c r="BIF130" s="33"/>
      <c r="BIG130" s="33"/>
      <c r="BIH130" s="33"/>
      <c r="BII130" s="33"/>
      <c r="BIJ130" s="33"/>
      <c r="BIK130" s="33"/>
      <c r="BIL130" s="33"/>
      <c r="BIM130" s="33"/>
      <c r="BIN130" s="33"/>
      <c r="BIO130" s="33"/>
      <c r="BIP130" s="33"/>
      <c r="BIQ130" s="33"/>
      <c r="BIR130" s="33"/>
      <c r="BIS130" s="33"/>
      <c r="BIT130" s="33"/>
      <c r="BIU130" s="33"/>
      <c r="BIV130" s="33"/>
      <c r="BIW130" s="33"/>
      <c r="BIX130" s="33"/>
      <c r="BIY130" s="33"/>
      <c r="BIZ130" s="33"/>
      <c r="BJA130" s="33"/>
      <c r="BJB130" s="33"/>
      <c r="BJC130" s="33"/>
      <c r="BJD130" s="33"/>
      <c r="BJE130" s="33"/>
      <c r="BJF130" s="33"/>
      <c r="BJG130" s="33"/>
      <c r="BJH130" s="33"/>
      <c r="BJI130" s="33"/>
      <c r="BJJ130" s="33"/>
      <c r="BJK130" s="33"/>
      <c r="BJL130" s="33"/>
      <c r="BJM130" s="33"/>
      <c r="BJN130" s="33"/>
      <c r="BJO130" s="33"/>
      <c r="BJP130" s="33"/>
      <c r="BJQ130" s="33"/>
      <c r="BJR130" s="33"/>
      <c r="BJS130" s="33"/>
      <c r="BJT130" s="33"/>
      <c r="BJU130" s="33"/>
      <c r="BJV130" s="33"/>
      <c r="BJW130" s="33"/>
      <c r="BJX130" s="33"/>
      <c r="BJY130" s="33"/>
      <c r="BJZ130" s="33"/>
      <c r="BKA130" s="33"/>
      <c r="BKB130" s="33"/>
      <c r="BKC130" s="33"/>
      <c r="BKD130" s="33"/>
      <c r="BKE130" s="33"/>
      <c r="BKF130" s="33"/>
      <c r="BKG130" s="33"/>
      <c r="BKH130" s="33"/>
      <c r="BKI130" s="33"/>
      <c r="BKJ130" s="33"/>
      <c r="BKK130" s="33"/>
      <c r="BKL130" s="33"/>
      <c r="BKM130" s="33"/>
      <c r="BKN130" s="33"/>
      <c r="BKO130" s="33"/>
      <c r="BKP130" s="33"/>
      <c r="BKQ130" s="33"/>
      <c r="BKR130" s="33"/>
      <c r="BKS130" s="33"/>
      <c r="BKT130" s="33"/>
      <c r="BKU130" s="33"/>
      <c r="BKV130" s="33"/>
      <c r="BKW130" s="33"/>
      <c r="BKX130" s="33"/>
      <c r="BKY130" s="33"/>
      <c r="BKZ130" s="33"/>
      <c r="BLA130" s="33"/>
      <c r="BLB130" s="33"/>
      <c r="BLC130" s="33"/>
      <c r="BLD130" s="33"/>
      <c r="BLE130" s="33"/>
      <c r="BLF130" s="33"/>
      <c r="BLG130" s="33"/>
      <c r="BLH130" s="33"/>
      <c r="BLI130" s="33"/>
      <c r="BLJ130" s="33"/>
      <c r="BLK130" s="33"/>
      <c r="BLL130" s="33"/>
      <c r="BLM130" s="33"/>
      <c r="BLN130" s="33"/>
      <c r="BLO130" s="33"/>
      <c r="BLP130" s="33"/>
      <c r="BLQ130" s="33"/>
      <c r="BLR130" s="33"/>
      <c r="BLS130" s="33"/>
      <c r="BLT130" s="33"/>
      <c r="BLU130" s="33"/>
      <c r="BLV130" s="33"/>
      <c r="BLW130" s="33"/>
      <c r="BLX130" s="33"/>
      <c r="BLY130" s="33"/>
      <c r="BLZ130" s="33"/>
      <c r="BMA130" s="33"/>
      <c r="BMB130" s="33"/>
      <c r="BMC130" s="33"/>
      <c r="BMD130" s="33"/>
      <c r="BME130" s="33"/>
      <c r="BMF130" s="33"/>
      <c r="BMG130" s="33"/>
      <c r="BMH130" s="33"/>
      <c r="BMI130" s="33"/>
      <c r="BMJ130" s="33"/>
      <c r="BMK130" s="33"/>
      <c r="BML130" s="33"/>
      <c r="BMM130" s="33"/>
      <c r="BMN130" s="33"/>
      <c r="BMO130" s="33"/>
      <c r="BMP130" s="33"/>
      <c r="BMQ130" s="33"/>
      <c r="BMR130" s="33"/>
      <c r="BMS130" s="33"/>
      <c r="BMT130" s="33"/>
      <c r="BMU130" s="33"/>
      <c r="BMV130" s="33"/>
      <c r="BMW130" s="33"/>
      <c r="BMX130" s="33"/>
      <c r="BMY130" s="33"/>
      <c r="BMZ130" s="33"/>
      <c r="BNA130" s="33"/>
      <c r="BNB130" s="33"/>
      <c r="BNC130" s="33"/>
      <c r="BND130" s="33"/>
      <c r="BNE130" s="33"/>
      <c r="BNF130" s="33"/>
      <c r="BNG130" s="33"/>
      <c r="BNH130" s="33"/>
      <c r="BNI130" s="33"/>
      <c r="BNJ130" s="33"/>
      <c r="BNK130" s="33"/>
      <c r="BNL130" s="33"/>
      <c r="BNM130" s="33"/>
      <c r="BNN130" s="33"/>
      <c r="BNO130" s="33"/>
      <c r="BNP130" s="33"/>
      <c r="BNQ130" s="33"/>
      <c r="BNR130" s="33"/>
      <c r="BNS130" s="33"/>
      <c r="BNT130" s="33"/>
      <c r="BNU130" s="33"/>
      <c r="BNV130" s="33"/>
      <c r="BNW130" s="33"/>
      <c r="BNX130" s="33"/>
      <c r="BNY130" s="33"/>
      <c r="BNZ130" s="33"/>
      <c r="BOA130" s="33"/>
      <c r="BOB130" s="33"/>
      <c r="BOC130" s="33"/>
      <c r="BOD130" s="33"/>
      <c r="BOE130" s="33"/>
      <c r="BOF130" s="33"/>
      <c r="BOG130" s="33"/>
      <c r="BOH130" s="33"/>
      <c r="BOI130" s="33"/>
      <c r="BOJ130" s="33"/>
      <c r="BOK130" s="33"/>
      <c r="BOL130" s="33"/>
      <c r="BOM130" s="33"/>
      <c r="BON130" s="33"/>
      <c r="BOO130" s="33"/>
      <c r="BOP130" s="33"/>
      <c r="BOQ130" s="33"/>
      <c r="BOR130" s="33"/>
      <c r="BOS130" s="33"/>
      <c r="BOT130" s="33"/>
      <c r="BOU130" s="33"/>
      <c r="BOV130" s="33"/>
      <c r="BOW130" s="33"/>
      <c r="BOX130" s="33"/>
      <c r="BOY130" s="33"/>
      <c r="BOZ130" s="33"/>
      <c r="BPA130" s="33"/>
      <c r="BPB130" s="33"/>
      <c r="BPC130" s="33"/>
      <c r="BPD130" s="33"/>
      <c r="BPE130" s="33"/>
      <c r="BPF130" s="33"/>
      <c r="BPG130" s="33"/>
      <c r="BPH130" s="33"/>
      <c r="BPI130" s="33"/>
      <c r="BPJ130" s="33"/>
      <c r="BPK130" s="33"/>
      <c r="BPL130" s="33"/>
      <c r="BPM130" s="33"/>
      <c r="BPN130" s="33"/>
      <c r="BPO130" s="33"/>
      <c r="BPP130" s="33"/>
      <c r="BPQ130" s="33"/>
      <c r="BPR130" s="33"/>
      <c r="BPS130" s="33"/>
      <c r="BPT130" s="33"/>
      <c r="BPU130" s="33"/>
      <c r="BPV130" s="33"/>
      <c r="BPW130" s="33"/>
      <c r="BPX130" s="33"/>
      <c r="BPY130" s="33"/>
      <c r="BPZ130" s="33"/>
      <c r="BQA130" s="33"/>
      <c r="BQB130" s="33"/>
      <c r="BQC130" s="33"/>
      <c r="BQD130" s="33"/>
      <c r="BQE130" s="33"/>
      <c r="BQF130" s="33"/>
      <c r="BQG130" s="33"/>
      <c r="BQH130" s="33"/>
      <c r="BQI130" s="33"/>
      <c r="BQJ130" s="33"/>
      <c r="BQK130" s="33"/>
      <c r="BQL130" s="33"/>
      <c r="BQM130" s="33"/>
      <c r="BQN130" s="33"/>
      <c r="BQO130" s="33"/>
      <c r="BQP130" s="33"/>
      <c r="BQQ130" s="33"/>
      <c r="BQR130" s="33"/>
      <c r="BQS130" s="33"/>
      <c r="BQT130" s="33"/>
      <c r="BQU130" s="33"/>
      <c r="BQV130" s="33"/>
      <c r="BQW130" s="33"/>
      <c r="BQX130" s="33"/>
      <c r="BQY130" s="33"/>
      <c r="BQZ130" s="33"/>
      <c r="BRA130" s="33"/>
      <c r="BRB130" s="33"/>
      <c r="BRC130" s="33"/>
      <c r="BRD130" s="33"/>
      <c r="BRE130" s="33"/>
      <c r="BRF130" s="33"/>
      <c r="BRG130" s="33"/>
      <c r="BRH130" s="33"/>
      <c r="BRI130" s="33"/>
      <c r="BRJ130" s="33"/>
      <c r="BRK130" s="33"/>
      <c r="BRL130" s="33"/>
      <c r="BRM130" s="33"/>
      <c r="BRN130" s="33"/>
      <c r="BRO130" s="33"/>
      <c r="BRP130" s="33"/>
      <c r="BRQ130" s="33"/>
      <c r="BRR130" s="33"/>
      <c r="BRS130" s="33"/>
      <c r="BRT130" s="33"/>
      <c r="BRU130" s="33"/>
      <c r="BRV130" s="33"/>
      <c r="BRW130" s="33"/>
      <c r="BRX130" s="33"/>
      <c r="BRY130" s="33"/>
      <c r="BRZ130" s="33"/>
      <c r="BSA130" s="33"/>
      <c r="BSB130" s="33"/>
      <c r="BSC130" s="33"/>
      <c r="BSD130" s="33"/>
      <c r="BSE130" s="33"/>
      <c r="BSF130" s="33"/>
      <c r="BSG130" s="33"/>
      <c r="BSH130" s="33"/>
      <c r="BSI130" s="33"/>
      <c r="BSJ130" s="33"/>
      <c r="BSK130" s="33"/>
      <c r="BSL130" s="33"/>
      <c r="BSM130" s="33"/>
      <c r="BSN130" s="33"/>
      <c r="BSO130" s="33"/>
      <c r="BSP130" s="33"/>
      <c r="BSQ130" s="33"/>
      <c r="BSR130" s="33"/>
      <c r="BSS130" s="33"/>
      <c r="BST130" s="33"/>
      <c r="BSU130" s="33"/>
      <c r="BSV130" s="33"/>
      <c r="BSW130" s="33"/>
      <c r="BSX130" s="33"/>
      <c r="BSY130" s="33"/>
      <c r="BSZ130" s="33"/>
      <c r="BTA130" s="33"/>
      <c r="BTB130" s="33"/>
      <c r="BTC130" s="33"/>
      <c r="BTD130" s="33"/>
      <c r="BTE130" s="33"/>
      <c r="BTF130" s="33"/>
      <c r="BTG130" s="33"/>
      <c r="BTH130" s="33"/>
      <c r="BTI130" s="33"/>
      <c r="BTJ130" s="33"/>
      <c r="BTK130" s="33"/>
      <c r="BTL130" s="33"/>
      <c r="BTM130" s="33"/>
      <c r="BTN130" s="33"/>
      <c r="BTO130" s="33"/>
      <c r="BTP130" s="33"/>
      <c r="BTQ130" s="33"/>
      <c r="BTR130" s="33"/>
      <c r="BTS130" s="33"/>
      <c r="BTT130" s="33"/>
      <c r="BTU130" s="33"/>
      <c r="BTV130" s="33"/>
      <c r="BTW130" s="33"/>
      <c r="BTX130" s="33"/>
      <c r="BTY130" s="33"/>
      <c r="BTZ130" s="33"/>
      <c r="BUA130" s="33"/>
      <c r="BUB130" s="33"/>
      <c r="BUC130" s="33"/>
      <c r="BUD130" s="33"/>
      <c r="BUE130" s="33"/>
      <c r="BUF130" s="33"/>
      <c r="BUG130" s="33"/>
      <c r="BUH130" s="33"/>
      <c r="BUI130" s="33"/>
      <c r="BUJ130" s="33"/>
      <c r="BUK130" s="33"/>
      <c r="BUL130" s="33"/>
      <c r="BUM130" s="33"/>
      <c r="BUN130" s="33"/>
      <c r="BUO130" s="33"/>
      <c r="BUP130" s="33"/>
      <c r="BUQ130" s="33"/>
      <c r="BUR130" s="33"/>
      <c r="BUS130" s="33"/>
      <c r="BUT130" s="33"/>
      <c r="BUU130" s="33"/>
      <c r="BUV130" s="33"/>
      <c r="BUW130" s="33"/>
      <c r="BUX130" s="33"/>
      <c r="BUY130" s="33"/>
      <c r="BUZ130" s="33"/>
      <c r="BVA130" s="33"/>
      <c r="BVB130" s="33"/>
      <c r="BVC130" s="33"/>
      <c r="BVD130" s="33"/>
      <c r="BVE130" s="33"/>
      <c r="BVF130" s="33"/>
      <c r="BVG130" s="33"/>
      <c r="BVH130" s="33"/>
      <c r="BVI130" s="33"/>
      <c r="BVJ130" s="33"/>
      <c r="BVK130" s="33"/>
      <c r="BVL130" s="33"/>
      <c r="BVM130" s="33"/>
      <c r="BVN130" s="33"/>
      <c r="BVO130" s="33"/>
      <c r="BVP130" s="33"/>
      <c r="BVQ130" s="33"/>
      <c r="BVR130" s="33"/>
      <c r="BVS130" s="33"/>
      <c r="BVT130" s="33"/>
      <c r="BVU130" s="33"/>
      <c r="BVV130" s="33"/>
      <c r="BVW130" s="33"/>
      <c r="BVX130" s="33"/>
      <c r="BVY130" s="33"/>
      <c r="BVZ130" s="33"/>
      <c r="BWA130" s="33"/>
      <c r="BWB130" s="33"/>
      <c r="BWC130" s="33"/>
      <c r="BWD130" s="33"/>
      <c r="BWE130" s="33"/>
      <c r="BWF130" s="33"/>
      <c r="BWG130" s="33"/>
      <c r="BWH130" s="33"/>
      <c r="BWI130" s="33"/>
      <c r="BWJ130" s="33"/>
      <c r="BWK130" s="33"/>
      <c r="BWL130" s="33"/>
      <c r="BWM130" s="33"/>
      <c r="BWN130" s="33"/>
      <c r="BWO130" s="33"/>
      <c r="BWP130" s="33"/>
      <c r="BWQ130" s="33"/>
      <c r="BWR130" s="33"/>
      <c r="BWS130" s="33"/>
      <c r="BWT130" s="33"/>
      <c r="BWU130" s="33"/>
      <c r="BWV130" s="33"/>
      <c r="BWW130" s="33"/>
      <c r="BWX130" s="33"/>
      <c r="BWY130" s="33"/>
      <c r="BWZ130" s="33"/>
      <c r="BXA130" s="33"/>
      <c r="BXB130" s="33"/>
      <c r="BXC130" s="33"/>
      <c r="BXD130" s="33"/>
      <c r="BXE130" s="33"/>
      <c r="BXF130" s="33"/>
      <c r="BXG130" s="33"/>
      <c r="BXH130" s="33"/>
      <c r="BXI130" s="33"/>
      <c r="BXJ130" s="33"/>
      <c r="BXK130" s="33"/>
      <c r="BXL130" s="33"/>
      <c r="BXM130" s="33"/>
      <c r="BXN130" s="33"/>
      <c r="BXO130" s="33"/>
      <c r="BXP130" s="33"/>
      <c r="BXQ130" s="33"/>
      <c r="BXR130" s="33"/>
      <c r="BXS130" s="33"/>
      <c r="BXT130" s="33"/>
      <c r="BXU130" s="33"/>
      <c r="BXV130" s="33"/>
      <c r="BXW130" s="33"/>
      <c r="BXX130" s="33"/>
      <c r="BXY130" s="33"/>
      <c r="BXZ130" s="33"/>
      <c r="BYA130" s="33"/>
      <c r="BYB130" s="33"/>
      <c r="BYC130" s="33"/>
      <c r="BYD130" s="33"/>
      <c r="BYE130" s="33"/>
      <c r="BYF130" s="33"/>
      <c r="BYG130" s="33"/>
      <c r="BYH130" s="33"/>
      <c r="BYI130" s="33"/>
      <c r="BYJ130" s="33"/>
      <c r="BYK130" s="33"/>
      <c r="BYL130" s="33"/>
      <c r="BYM130" s="33"/>
      <c r="BYN130" s="33"/>
      <c r="BYO130" s="33"/>
      <c r="BYP130" s="33"/>
      <c r="BYQ130" s="33"/>
      <c r="BYR130" s="33"/>
      <c r="BYS130" s="33"/>
      <c r="BYT130" s="33"/>
      <c r="BYU130" s="33"/>
      <c r="BYV130" s="33"/>
      <c r="BYW130" s="33"/>
      <c r="BYX130" s="33"/>
    </row>
    <row r="131" spans="1:2026" ht="15" customHeight="1" x14ac:dyDescent="0.25">
      <c r="A131" s="205" t="s">
        <v>1662</v>
      </c>
      <c r="B131" s="1" t="s">
        <v>191</v>
      </c>
      <c r="C131" s="1" t="s">
        <v>192</v>
      </c>
      <c r="D131" s="1" t="s">
        <v>42</v>
      </c>
      <c r="E131" s="1" t="s">
        <v>193</v>
      </c>
      <c r="F131" s="1" t="s">
        <v>167</v>
      </c>
      <c r="G131" s="1" t="s">
        <v>27</v>
      </c>
      <c r="H131" s="29" t="s">
        <v>28</v>
      </c>
      <c r="I131" s="1" t="s">
        <v>29</v>
      </c>
      <c r="J131" s="35" t="s">
        <v>30</v>
      </c>
      <c r="K131" s="36" t="s">
        <v>31</v>
      </c>
      <c r="L131" s="1" t="s">
        <v>80</v>
      </c>
      <c r="M131" s="37" t="s">
        <v>33</v>
      </c>
      <c r="N131" s="1" t="s">
        <v>34</v>
      </c>
      <c r="O131" s="38" t="s">
        <v>35</v>
      </c>
      <c r="P131" s="38"/>
      <c r="Q131" s="39" t="s">
        <v>57</v>
      </c>
      <c r="R131" s="39"/>
      <c r="S131" s="1" t="s">
        <v>194</v>
      </c>
      <c r="T131" s="145"/>
      <c r="U131" s="145"/>
      <c r="V131" s="1" t="s">
        <v>59</v>
      </c>
      <c r="W131" s="1"/>
      <c r="X131" s="1"/>
      <c r="Y131" s="1"/>
      <c r="Z131" s="1"/>
      <c r="AA131" s="1"/>
      <c r="AB131" s="30"/>
      <c r="AC131" s="30">
        <v>3860</v>
      </c>
      <c r="AD131" s="30"/>
      <c r="AE131" s="30">
        <v>14000</v>
      </c>
      <c r="AF131" s="30">
        <v>650</v>
      </c>
      <c r="AG131" s="30">
        <f t="shared" si="2"/>
        <v>18510</v>
      </c>
      <c r="AH131" s="110"/>
      <c r="AI131" s="30"/>
      <c r="AJ131" s="125"/>
      <c r="AK131" s="30"/>
      <c r="AL131" s="2" t="s">
        <v>37</v>
      </c>
      <c r="AM131" s="2"/>
      <c r="AN131" s="2"/>
      <c r="AO131" s="2"/>
    </row>
    <row r="132" spans="1:2026" ht="15" customHeight="1" x14ac:dyDescent="0.25">
      <c r="A132" s="205" t="s">
        <v>1662</v>
      </c>
      <c r="B132" s="1" t="s">
        <v>195</v>
      </c>
      <c r="C132" s="1" t="s">
        <v>192</v>
      </c>
      <c r="D132" s="1" t="s">
        <v>24</v>
      </c>
      <c r="E132" s="1" t="s">
        <v>193</v>
      </c>
      <c r="F132" s="1" t="s">
        <v>167</v>
      </c>
      <c r="G132" s="1" t="s">
        <v>27</v>
      </c>
      <c r="H132" s="29" t="s">
        <v>28</v>
      </c>
      <c r="I132" s="1" t="s">
        <v>29</v>
      </c>
      <c r="J132" s="35" t="s">
        <v>30</v>
      </c>
      <c r="K132" s="36" t="s">
        <v>31</v>
      </c>
      <c r="L132" s="1" t="s">
        <v>80</v>
      </c>
      <c r="M132" s="37" t="s">
        <v>33</v>
      </c>
      <c r="N132" s="1" t="s">
        <v>34</v>
      </c>
      <c r="O132" s="38" t="s">
        <v>35</v>
      </c>
      <c r="P132" s="38"/>
      <c r="Q132" s="39" t="s">
        <v>57</v>
      </c>
      <c r="R132" s="39"/>
      <c r="S132" s="1" t="s">
        <v>196</v>
      </c>
      <c r="T132" s="145"/>
      <c r="U132" s="145"/>
      <c r="V132" s="1" t="s">
        <v>59</v>
      </c>
      <c r="W132" s="1"/>
      <c r="X132" s="1"/>
      <c r="Y132" s="1"/>
      <c r="Z132" s="1"/>
      <c r="AA132" s="1"/>
      <c r="AB132" s="30"/>
      <c r="AC132" s="30">
        <v>3860</v>
      </c>
      <c r="AD132" s="30"/>
      <c r="AE132" s="30">
        <v>14000</v>
      </c>
      <c r="AF132" s="30">
        <v>650</v>
      </c>
      <c r="AG132" s="30">
        <f t="shared" si="2"/>
        <v>18510</v>
      </c>
      <c r="AH132" s="110"/>
      <c r="AI132" s="30"/>
      <c r="AJ132" s="125"/>
      <c r="AK132" s="30"/>
      <c r="AL132" s="2" t="s">
        <v>37</v>
      </c>
      <c r="AM132" s="2"/>
      <c r="AN132" s="2"/>
      <c r="AO132" s="2"/>
    </row>
    <row r="133" spans="1:2026" ht="15" customHeight="1" x14ac:dyDescent="0.25">
      <c r="A133" s="205" t="s">
        <v>1662</v>
      </c>
      <c r="B133" s="4" t="s">
        <v>197</v>
      </c>
      <c r="C133" s="4" t="s">
        <v>198</v>
      </c>
      <c r="D133" s="4" t="s">
        <v>172</v>
      </c>
      <c r="E133" s="4" t="s">
        <v>199</v>
      </c>
      <c r="F133" s="5" t="s">
        <v>167</v>
      </c>
      <c r="G133" s="4" t="s">
        <v>105</v>
      </c>
      <c r="H133" s="11" t="s">
        <v>174</v>
      </c>
      <c r="I133" s="4" t="s">
        <v>29</v>
      </c>
      <c r="J133" s="51" t="s">
        <v>30</v>
      </c>
      <c r="K133" s="4" t="s">
        <v>31</v>
      </c>
      <c r="L133" s="4" t="s">
        <v>51</v>
      </c>
      <c r="M133" s="4" t="s">
        <v>33</v>
      </c>
      <c r="N133" s="4" t="s">
        <v>106</v>
      </c>
      <c r="O133" s="6" t="s">
        <v>107</v>
      </c>
      <c r="P133" s="6"/>
      <c r="Q133" s="7" t="s">
        <v>57</v>
      </c>
      <c r="R133" s="7"/>
      <c r="S133" s="4" t="s">
        <v>200</v>
      </c>
      <c r="T133" s="146"/>
      <c r="U133" s="146"/>
      <c r="V133" s="4" t="s">
        <v>59</v>
      </c>
      <c r="W133" s="4"/>
      <c r="X133" s="4"/>
      <c r="Y133" s="4"/>
      <c r="Z133" s="4"/>
      <c r="AA133" s="4"/>
      <c r="AB133" s="8"/>
      <c r="AC133" s="8">
        <v>2650</v>
      </c>
      <c r="AD133" s="8"/>
      <c r="AE133" s="8">
        <v>3500</v>
      </c>
      <c r="AF133" s="8"/>
      <c r="AG133" s="8">
        <f t="shared" si="2"/>
        <v>6150</v>
      </c>
      <c r="AH133" s="111"/>
      <c r="AI133" s="8"/>
      <c r="AJ133" s="126"/>
      <c r="AK133" s="8"/>
      <c r="AL133" s="5" t="s">
        <v>37</v>
      </c>
      <c r="AM133" s="5" t="s">
        <v>1499</v>
      </c>
      <c r="AN133" s="5"/>
      <c r="AO133" s="5"/>
    </row>
    <row r="134" spans="1:2026" ht="15" customHeight="1" x14ac:dyDescent="0.25">
      <c r="A134" s="205" t="s">
        <v>1662</v>
      </c>
      <c r="B134" s="1" t="s">
        <v>201</v>
      </c>
      <c r="C134" s="1" t="s">
        <v>198</v>
      </c>
      <c r="D134" s="1" t="s">
        <v>177</v>
      </c>
      <c r="E134" s="1" t="s">
        <v>199</v>
      </c>
      <c r="F134" s="2" t="s">
        <v>167</v>
      </c>
      <c r="G134" s="1" t="s">
        <v>27</v>
      </c>
      <c r="H134" s="29" t="s">
        <v>174</v>
      </c>
      <c r="I134" s="1" t="s">
        <v>29</v>
      </c>
      <c r="J134" s="35" t="s">
        <v>30</v>
      </c>
      <c r="K134" s="36" t="s">
        <v>31</v>
      </c>
      <c r="L134" s="1" t="s">
        <v>32</v>
      </c>
      <c r="M134" s="37" t="s">
        <v>33</v>
      </c>
      <c r="N134" s="1" t="s">
        <v>34</v>
      </c>
      <c r="O134" s="38" t="s">
        <v>35</v>
      </c>
      <c r="P134" s="38"/>
      <c r="Q134" s="39" t="s">
        <v>57</v>
      </c>
      <c r="R134" s="39"/>
      <c r="S134" s="1" t="s">
        <v>202</v>
      </c>
      <c r="T134" s="145"/>
      <c r="U134" s="145"/>
      <c r="V134" s="1" t="s">
        <v>59</v>
      </c>
      <c r="W134" s="1"/>
      <c r="X134" s="1"/>
      <c r="Y134" s="1"/>
      <c r="Z134" s="1"/>
      <c r="AA134" s="1"/>
      <c r="AB134" s="30"/>
      <c r="AC134" s="30">
        <v>2650</v>
      </c>
      <c r="AD134" s="30"/>
      <c r="AE134" s="30">
        <v>14000</v>
      </c>
      <c r="AF134" s="30">
        <v>650</v>
      </c>
      <c r="AG134" s="30">
        <f t="shared" si="2"/>
        <v>17300</v>
      </c>
      <c r="AH134" s="110"/>
      <c r="AI134" s="30"/>
      <c r="AJ134" s="125"/>
      <c r="AK134" s="30"/>
      <c r="AL134" s="2" t="s">
        <v>37</v>
      </c>
      <c r="AM134" s="2"/>
      <c r="AN134" s="2"/>
      <c r="AO134" s="2"/>
    </row>
    <row r="135" spans="1:2026" ht="24.95" customHeight="1" x14ac:dyDescent="0.25">
      <c r="A135" s="205" t="s">
        <v>1662</v>
      </c>
      <c r="B135" s="4" t="s">
        <v>203</v>
      </c>
      <c r="C135" s="4" t="s">
        <v>204</v>
      </c>
      <c r="D135" s="4" t="s">
        <v>177</v>
      </c>
      <c r="E135" s="4" t="s">
        <v>180</v>
      </c>
      <c r="F135" s="5" t="s">
        <v>167</v>
      </c>
      <c r="G135" s="4" t="s">
        <v>105</v>
      </c>
      <c r="H135" s="11" t="s">
        <v>174</v>
      </c>
      <c r="I135" s="4" t="s">
        <v>29</v>
      </c>
      <c r="J135" s="51" t="s">
        <v>30</v>
      </c>
      <c r="K135" s="4" t="s">
        <v>31</v>
      </c>
      <c r="L135" s="4" t="s">
        <v>32</v>
      </c>
      <c r="M135" s="4" t="s">
        <v>33</v>
      </c>
      <c r="N135" s="4" t="s">
        <v>106</v>
      </c>
      <c r="O135" s="6" t="s">
        <v>107</v>
      </c>
      <c r="P135" s="6"/>
      <c r="Q135" s="7" t="s">
        <v>36</v>
      </c>
      <c r="R135" s="7"/>
      <c r="S135" s="4" t="s">
        <v>205</v>
      </c>
      <c r="T135" s="146"/>
      <c r="U135" s="146"/>
      <c r="V135" s="4" t="s">
        <v>11</v>
      </c>
      <c r="W135" s="4"/>
      <c r="X135" s="4" t="s">
        <v>40</v>
      </c>
      <c r="Y135" s="4"/>
      <c r="Z135" s="4"/>
      <c r="AA135" s="4"/>
      <c r="AB135" s="8"/>
      <c r="AC135" s="8">
        <v>2650</v>
      </c>
      <c r="AD135" s="8"/>
      <c r="AE135" s="8">
        <v>2250</v>
      </c>
      <c r="AF135" s="8"/>
      <c r="AG135" s="8">
        <f t="shared" si="2"/>
        <v>4900</v>
      </c>
      <c r="AH135" s="111"/>
      <c r="AI135" s="8"/>
      <c r="AJ135" s="126"/>
      <c r="AK135" s="8"/>
      <c r="AL135" s="5" t="s">
        <v>38</v>
      </c>
      <c r="AM135" s="5" t="s">
        <v>1499</v>
      </c>
      <c r="AN135" s="5"/>
      <c r="AO135" s="5"/>
    </row>
    <row r="136" spans="1:2026" ht="24.95" customHeight="1" x14ac:dyDescent="0.25">
      <c r="A136" s="205" t="s">
        <v>1662</v>
      </c>
      <c r="B136" s="1" t="s">
        <v>206</v>
      </c>
      <c r="C136" s="1" t="s">
        <v>204</v>
      </c>
      <c r="D136" s="1" t="s">
        <v>172</v>
      </c>
      <c r="E136" s="1" t="s">
        <v>180</v>
      </c>
      <c r="F136" s="2" t="s">
        <v>167</v>
      </c>
      <c r="G136" s="1" t="s">
        <v>27</v>
      </c>
      <c r="H136" s="29" t="s">
        <v>207</v>
      </c>
      <c r="I136" s="1" t="s">
        <v>29</v>
      </c>
      <c r="J136" s="35" t="s">
        <v>30</v>
      </c>
      <c r="K136" s="1" t="s">
        <v>208</v>
      </c>
      <c r="L136" s="1" t="s">
        <v>51</v>
      </c>
      <c r="M136" s="37" t="s">
        <v>33</v>
      </c>
      <c r="N136" s="1" t="s">
        <v>34</v>
      </c>
      <c r="O136" s="38" t="s">
        <v>35</v>
      </c>
      <c r="P136" s="38"/>
      <c r="Q136" s="39" t="s">
        <v>36</v>
      </c>
      <c r="R136" s="39"/>
      <c r="S136" s="1" t="s">
        <v>209</v>
      </c>
      <c r="T136" s="145"/>
      <c r="U136" s="145"/>
      <c r="V136" s="1" t="s">
        <v>11</v>
      </c>
      <c r="W136" s="1"/>
      <c r="X136" s="1" t="s">
        <v>40</v>
      </c>
      <c r="Y136" s="1"/>
      <c r="Z136" s="1"/>
      <c r="AA136" s="1"/>
      <c r="AB136" s="30"/>
      <c r="AC136" s="30">
        <v>2650</v>
      </c>
      <c r="AD136" s="30"/>
      <c r="AE136" s="30">
        <v>12750</v>
      </c>
      <c r="AF136" s="30">
        <v>650</v>
      </c>
      <c r="AG136" s="30">
        <f t="shared" si="2"/>
        <v>16050</v>
      </c>
      <c r="AH136" s="110"/>
      <c r="AI136" s="30"/>
      <c r="AJ136" s="125"/>
      <c r="AK136" s="30"/>
      <c r="AL136" s="2" t="s">
        <v>38</v>
      </c>
      <c r="AM136" s="2"/>
      <c r="AN136" s="2"/>
      <c r="AO136" s="2"/>
    </row>
    <row r="137" spans="1:2026" ht="24.95" customHeight="1" x14ac:dyDescent="0.25">
      <c r="A137" s="205" t="s">
        <v>1662</v>
      </c>
      <c r="B137" s="4" t="s">
        <v>210</v>
      </c>
      <c r="C137" s="4" t="s">
        <v>23</v>
      </c>
      <c r="D137" s="4" t="s">
        <v>172</v>
      </c>
      <c r="E137" s="4" t="s">
        <v>211</v>
      </c>
      <c r="F137" s="5" t="s">
        <v>167</v>
      </c>
      <c r="G137" s="1" t="s">
        <v>27</v>
      </c>
      <c r="H137" s="11" t="s">
        <v>174</v>
      </c>
      <c r="I137" s="1" t="s">
        <v>212</v>
      </c>
      <c r="J137" s="35" t="s">
        <v>86</v>
      </c>
      <c r="K137" s="36" t="s">
        <v>31</v>
      </c>
      <c r="L137" s="1" t="s">
        <v>32</v>
      </c>
      <c r="M137" s="37" t="s">
        <v>33</v>
      </c>
      <c r="N137" s="1" t="s">
        <v>34</v>
      </c>
      <c r="O137" s="6" t="s">
        <v>35</v>
      </c>
      <c r="P137" s="6"/>
      <c r="Q137" s="7" t="s">
        <v>36</v>
      </c>
      <c r="R137" s="7"/>
      <c r="S137" s="4" t="s">
        <v>213</v>
      </c>
      <c r="T137" s="146">
        <v>1703361.077</v>
      </c>
      <c r="U137" s="146">
        <v>9242534.3420000002</v>
      </c>
      <c r="V137" s="4" t="s">
        <v>11</v>
      </c>
      <c r="W137" s="1"/>
      <c r="X137" s="1" t="s">
        <v>40</v>
      </c>
      <c r="Y137" s="1"/>
      <c r="Z137" s="1"/>
      <c r="AA137" s="1"/>
      <c r="AB137" s="8"/>
      <c r="AC137" s="8">
        <v>2650</v>
      </c>
      <c r="AD137" s="8"/>
      <c r="AE137" s="8">
        <v>12750</v>
      </c>
      <c r="AF137" s="8">
        <v>650</v>
      </c>
      <c r="AG137" s="8">
        <f t="shared" si="2"/>
        <v>16050</v>
      </c>
      <c r="AH137" s="111">
        <v>13</v>
      </c>
      <c r="AI137" s="123">
        <v>11826.74</v>
      </c>
      <c r="AJ137" s="129"/>
      <c r="AK137" s="123">
        <v>11826.74</v>
      </c>
      <c r="AL137" s="5" t="s">
        <v>37</v>
      </c>
      <c r="AM137" s="5" t="s">
        <v>1499</v>
      </c>
      <c r="AN137" s="96">
        <v>43466</v>
      </c>
      <c r="AO137" s="97">
        <v>43800</v>
      </c>
    </row>
    <row r="138" spans="1:2026" ht="24.95" customHeight="1" x14ac:dyDescent="0.25">
      <c r="A138" s="205" t="s">
        <v>1662</v>
      </c>
      <c r="B138" s="4" t="s">
        <v>214</v>
      </c>
      <c r="C138" s="4" t="s">
        <v>23</v>
      </c>
      <c r="D138" s="4" t="s">
        <v>177</v>
      </c>
      <c r="E138" s="49" t="s">
        <v>215</v>
      </c>
      <c r="F138" s="5" t="s">
        <v>167</v>
      </c>
      <c r="G138" s="1" t="s">
        <v>105</v>
      </c>
      <c r="H138" s="11" t="s">
        <v>174</v>
      </c>
      <c r="I138" s="1" t="s">
        <v>29</v>
      </c>
      <c r="J138" s="35" t="s">
        <v>30</v>
      </c>
      <c r="K138" s="36" t="s">
        <v>31</v>
      </c>
      <c r="L138" s="1" t="s">
        <v>32</v>
      </c>
      <c r="M138" s="37" t="s">
        <v>33</v>
      </c>
      <c r="N138" s="1" t="s">
        <v>106</v>
      </c>
      <c r="O138" s="6" t="s">
        <v>107</v>
      </c>
      <c r="P138" s="6"/>
      <c r="Q138" s="7" t="s">
        <v>36</v>
      </c>
      <c r="R138" s="7"/>
      <c r="S138" s="4" t="s">
        <v>216</v>
      </c>
      <c r="T138" s="146">
        <v>1703343.851</v>
      </c>
      <c r="U138" s="146">
        <v>9242649.5620000008</v>
      </c>
      <c r="V138" s="4" t="s">
        <v>11</v>
      </c>
      <c r="W138" s="1"/>
      <c r="X138" s="1" t="s">
        <v>40</v>
      </c>
      <c r="Y138" s="1"/>
      <c r="Z138" s="1"/>
      <c r="AA138" s="1"/>
      <c r="AB138" s="8">
        <v>12500</v>
      </c>
      <c r="AC138" s="8">
        <v>2650</v>
      </c>
      <c r="AD138" s="8"/>
      <c r="AE138" s="8">
        <v>2250</v>
      </c>
      <c r="AF138" s="8"/>
      <c r="AG138" s="8">
        <f t="shared" si="2"/>
        <v>17400</v>
      </c>
      <c r="AH138" s="111">
        <v>15</v>
      </c>
      <c r="AI138" s="94">
        <v>13646.24</v>
      </c>
      <c r="AJ138" s="129"/>
      <c r="AK138" s="94">
        <f>SUBTOTAL(9,AI138:AJ138)</f>
        <v>13646.24</v>
      </c>
      <c r="AL138" s="5" t="s">
        <v>37</v>
      </c>
      <c r="AM138" s="5" t="s">
        <v>1499</v>
      </c>
      <c r="AN138" s="96">
        <v>43466</v>
      </c>
      <c r="AO138" s="97">
        <v>43800</v>
      </c>
    </row>
    <row r="139" spans="1:2026" ht="15" customHeight="1" x14ac:dyDescent="0.25">
      <c r="A139" s="205" t="s">
        <v>1662</v>
      </c>
      <c r="B139" s="1" t="s">
        <v>217</v>
      </c>
      <c r="C139" s="1" t="s">
        <v>218</v>
      </c>
      <c r="D139" s="1" t="s">
        <v>42</v>
      </c>
      <c r="E139" s="1" t="s">
        <v>219</v>
      </c>
      <c r="F139" s="1" t="s">
        <v>167</v>
      </c>
      <c r="G139" s="1" t="s">
        <v>27</v>
      </c>
      <c r="H139" s="29" t="s">
        <v>28</v>
      </c>
      <c r="I139" s="1" t="s">
        <v>29</v>
      </c>
      <c r="J139" s="35" t="s">
        <v>30</v>
      </c>
      <c r="K139" s="36" t="s">
        <v>31</v>
      </c>
      <c r="L139" s="1" t="s">
        <v>80</v>
      </c>
      <c r="M139" s="37" t="s">
        <v>33</v>
      </c>
      <c r="N139" s="1" t="s">
        <v>34</v>
      </c>
      <c r="O139" s="38" t="s">
        <v>35</v>
      </c>
      <c r="P139" s="38"/>
      <c r="Q139" s="39" t="s">
        <v>57</v>
      </c>
      <c r="R139" s="39"/>
      <c r="S139" s="1" t="s">
        <v>220</v>
      </c>
      <c r="T139" s="145"/>
      <c r="U139" s="145"/>
      <c r="V139" s="1" t="s">
        <v>59</v>
      </c>
      <c r="W139" s="1"/>
      <c r="X139" s="1"/>
      <c r="Y139" s="1"/>
      <c r="Z139" s="1"/>
      <c r="AA139" s="1"/>
      <c r="AB139" s="30">
        <v>12500</v>
      </c>
      <c r="AC139" s="30">
        <v>3860</v>
      </c>
      <c r="AD139" s="30"/>
      <c r="AE139" s="30">
        <v>14000</v>
      </c>
      <c r="AF139" s="30">
        <v>650</v>
      </c>
      <c r="AG139" s="30">
        <f t="shared" si="2"/>
        <v>31010</v>
      </c>
      <c r="AH139" s="110"/>
      <c r="AI139" s="30"/>
      <c r="AJ139" s="125"/>
      <c r="AK139" s="30"/>
      <c r="AL139" s="2" t="s">
        <v>37</v>
      </c>
      <c r="AM139" s="2"/>
      <c r="AN139" s="2"/>
      <c r="AO139" s="2"/>
    </row>
    <row r="140" spans="1:2026" ht="15" customHeight="1" x14ac:dyDescent="0.25">
      <c r="A140" s="205" t="s">
        <v>1662</v>
      </c>
      <c r="B140" s="1" t="s">
        <v>221</v>
      </c>
      <c r="C140" s="1" t="s">
        <v>218</v>
      </c>
      <c r="D140" s="1" t="s">
        <v>24</v>
      </c>
      <c r="E140" s="1" t="s">
        <v>219</v>
      </c>
      <c r="F140" s="2" t="s">
        <v>167</v>
      </c>
      <c r="G140" s="1" t="s">
        <v>27</v>
      </c>
      <c r="H140" s="29" t="s">
        <v>28</v>
      </c>
      <c r="I140" s="1" t="s">
        <v>29</v>
      </c>
      <c r="J140" s="35" t="s">
        <v>30</v>
      </c>
      <c r="K140" s="36" t="s">
        <v>31</v>
      </c>
      <c r="L140" s="1" t="s">
        <v>80</v>
      </c>
      <c r="M140" s="37" t="s">
        <v>33</v>
      </c>
      <c r="N140" s="1" t="s">
        <v>34</v>
      </c>
      <c r="O140" s="38" t="s">
        <v>35</v>
      </c>
      <c r="P140" s="38"/>
      <c r="Q140" s="39" t="s">
        <v>57</v>
      </c>
      <c r="R140" s="39"/>
      <c r="S140" s="1" t="s">
        <v>222</v>
      </c>
      <c r="T140" s="145"/>
      <c r="U140" s="145"/>
      <c r="V140" s="1" t="s">
        <v>59</v>
      </c>
      <c r="W140" s="1"/>
      <c r="X140" s="1"/>
      <c r="Y140" s="1"/>
      <c r="Z140" s="1"/>
      <c r="AA140" s="1"/>
      <c r="AB140" s="30">
        <v>12500</v>
      </c>
      <c r="AC140" s="30">
        <v>3860</v>
      </c>
      <c r="AD140" s="30"/>
      <c r="AE140" s="30">
        <v>14000</v>
      </c>
      <c r="AF140" s="30">
        <v>650</v>
      </c>
      <c r="AG140" s="30">
        <f t="shared" si="2"/>
        <v>31010</v>
      </c>
      <c r="AH140" s="110"/>
      <c r="AI140" s="30"/>
      <c r="AJ140" s="125"/>
      <c r="AK140" s="30"/>
      <c r="AL140" s="2" t="s">
        <v>37</v>
      </c>
      <c r="AM140" s="2"/>
      <c r="AN140" s="2"/>
      <c r="AO140" s="2"/>
    </row>
    <row r="141" spans="1:2026" ht="15" customHeight="1" x14ac:dyDescent="0.25">
      <c r="A141" s="205" t="s">
        <v>1662</v>
      </c>
      <c r="B141" s="4" t="s">
        <v>223</v>
      </c>
      <c r="C141" s="4" t="s">
        <v>148</v>
      </c>
      <c r="D141" s="4" t="s">
        <v>185</v>
      </c>
      <c r="E141" s="4" t="s">
        <v>224</v>
      </c>
      <c r="F141" s="5" t="s">
        <v>167</v>
      </c>
      <c r="G141" s="4" t="s">
        <v>105</v>
      </c>
      <c r="H141" s="11" t="s">
        <v>187</v>
      </c>
      <c r="I141" s="4" t="s">
        <v>29</v>
      </c>
      <c r="J141" s="51" t="s">
        <v>30</v>
      </c>
      <c r="K141" s="4" t="s">
        <v>31</v>
      </c>
      <c r="L141" s="4" t="s">
        <v>80</v>
      </c>
      <c r="M141" s="4" t="s">
        <v>33</v>
      </c>
      <c r="N141" s="4" t="s">
        <v>106</v>
      </c>
      <c r="O141" s="6" t="s">
        <v>107</v>
      </c>
      <c r="P141" s="6"/>
      <c r="Q141" s="7" t="s">
        <v>36</v>
      </c>
      <c r="R141" s="7"/>
      <c r="S141" s="4" t="s">
        <v>225</v>
      </c>
      <c r="T141" s="146"/>
      <c r="U141" s="146"/>
      <c r="V141" s="4" t="s">
        <v>59</v>
      </c>
      <c r="W141" s="4"/>
      <c r="X141" s="4"/>
      <c r="Y141" s="4"/>
      <c r="Z141" s="4"/>
      <c r="AA141" s="4"/>
      <c r="AB141" s="8"/>
      <c r="AC141" s="8">
        <v>3860</v>
      </c>
      <c r="AD141" s="8"/>
      <c r="AE141" s="8">
        <v>2250</v>
      </c>
      <c r="AF141" s="8"/>
      <c r="AG141" s="8">
        <f t="shared" si="2"/>
        <v>6110</v>
      </c>
      <c r="AH141" s="111"/>
      <c r="AI141" s="8"/>
      <c r="AJ141" s="126"/>
      <c r="AK141" s="8"/>
      <c r="AL141" s="5" t="s">
        <v>37</v>
      </c>
      <c r="AM141" s="5" t="s">
        <v>1499</v>
      </c>
      <c r="AN141" s="5"/>
      <c r="AO141" s="5"/>
    </row>
    <row r="142" spans="1:2026" ht="15" customHeight="1" x14ac:dyDescent="0.25">
      <c r="A142" s="205" t="s">
        <v>1662</v>
      </c>
      <c r="B142" s="4" t="s">
        <v>226</v>
      </c>
      <c r="C142" s="4" t="s">
        <v>148</v>
      </c>
      <c r="D142" s="4" t="s">
        <v>190</v>
      </c>
      <c r="E142" s="4" t="s">
        <v>224</v>
      </c>
      <c r="F142" s="5" t="s">
        <v>167</v>
      </c>
      <c r="G142" s="4" t="s">
        <v>105</v>
      </c>
      <c r="H142" s="11" t="s">
        <v>187</v>
      </c>
      <c r="I142" s="4" t="s">
        <v>29</v>
      </c>
      <c r="J142" s="51" t="s">
        <v>30</v>
      </c>
      <c r="K142" s="4" t="s">
        <v>31</v>
      </c>
      <c r="L142" s="4" t="s">
        <v>80</v>
      </c>
      <c r="M142" s="4" t="s">
        <v>33</v>
      </c>
      <c r="N142" s="4" t="s">
        <v>106</v>
      </c>
      <c r="O142" s="6" t="s">
        <v>107</v>
      </c>
      <c r="P142" s="6"/>
      <c r="Q142" s="7" t="s">
        <v>36</v>
      </c>
      <c r="R142" s="7"/>
      <c r="S142" s="4" t="s">
        <v>227</v>
      </c>
      <c r="T142" s="146"/>
      <c r="U142" s="146"/>
      <c r="V142" s="4" t="s">
        <v>59</v>
      </c>
      <c r="W142" s="4"/>
      <c r="X142" s="4"/>
      <c r="Y142" s="4"/>
      <c r="Z142" s="4"/>
      <c r="AA142" s="4"/>
      <c r="AB142" s="8"/>
      <c r="AC142" s="8">
        <v>3860</v>
      </c>
      <c r="AD142" s="8"/>
      <c r="AE142" s="8">
        <v>2250</v>
      </c>
      <c r="AF142" s="8"/>
      <c r="AG142" s="8">
        <f t="shared" si="2"/>
        <v>6110</v>
      </c>
      <c r="AH142" s="111"/>
      <c r="AI142" s="8"/>
      <c r="AJ142" s="126"/>
      <c r="AK142" s="8"/>
      <c r="AL142" s="5" t="s">
        <v>37</v>
      </c>
      <c r="AM142" s="5" t="s">
        <v>1499</v>
      </c>
      <c r="AN142" s="5"/>
      <c r="AO142" s="5"/>
    </row>
    <row r="143" spans="1:2026" s="52" customFormat="1" ht="24.95" customHeight="1" x14ac:dyDescent="0.25">
      <c r="A143" s="205" t="s">
        <v>1662</v>
      </c>
      <c r="B143" s="4" t="s">
        <v>228</v>
      </c>
      <c r="C143" s="4" t="s">
        <v>229</v>
      </c>
      <c r="D143" s="4" t="s">
        <v>134</v>
      </c>
      <c r="E143" s="4" t="s">
        <v>166</v>
      </c>
      <c r="F143" s="5" t="s">
        <v>167</v>
      </c>
      <c r="G143" s="4" t="s">
        <v>27</v>
      </c>
      <c r="H143" s="11" t="s">
        <v>131</v>
      </c>
      <c r="I143" s="4" t="s">
        <v>29</v>
      </c>
      <c r="J143" s="51" t="s">
        <v>168</v>
      </c>
      <c r="K143" s="4" t="s">
        <v>31</v>
      </c>
      <c r="L143" s="4" t="s">
        <v>51</v>
      </c>
      <c r="M143" s="4" t="s">
        <v>33</v>
      </c>
      <c r="N143" s="4" t="s">
        <v>106</v>
      </c>
      <c r="O143" s="6" t="s">
        <v>230</v>
      </c>
      <c r="P143" s="6"/>
      <c r="Q143" s="7" t="s">
        <v>36</v>
      </c>
      <c r="R143" s="7"/>
      <c r="S143" s="4" t="s">
        <v>231</v>
      </c>
      <c r="T143" s="146"/>
      <c r="U143" s="146"/>
      <c r="V143" s="4" t="s">
        <v>11</v>
      </c>
      <c r="W143" s="4" t="s">
        <v>40</v>
      </c>
      <c r="X143" s="4"/>
      <c r="Y143" s="4"/>
      <c r="Z143" s="4"/>
      <c r="AA143" s="4"/>
      <c r="AB143" s="8"/>
      <c r="AC143" s="8">
        <v>2650</v>
      </c>
      <c r="AD143" s="8"/>
      <c r="AE143" s="8">
        <v>2250</v>
      </c>
      <c r="AF143" s="8"/>
      <c r="AG143" s="8">
        <f t="shared" si="2"/>
        <v>4900</v>
      </c>
      <c r="AH143" s="111"/>
      <c r="AI143" s="8"/>
      <c r="AJ143" s="126"/>
      <c r="AK143" s="8"/>
      <c r="AL143" s="5" t="s">
        <v>37</v>
      </c>
      <c r="AM143" s="5" t="s">
        <v>1499</v>
      </c>
      <c r="AN143" s="5"/>
      <c r="AO143" s="5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33"/>
      <c r="BG143" s="33"/>
      <c r="BH143" s="33"/>
      <c r="BI143" s="33"/>
      <c r="BJ143" s="33"/>
      <c r="BK143" s="33"/>
      <c r="BL143" s="33"/>
      <c r="BM143" s="33"/>
      <c r="BN143" s="33"/>
      <c r="BO143" s="33"/>
      <c r="BP143" s="33"/>
      <c r="BQ143" s="33"/>
      <c r="BR143" s="33"/>
      <c r="BS143" s="33"/>
      <c r="BT143" s="33"/>
      <c r="BU143" s="33"/>
      <c r="BV143" s="33"/>
      <c r="BW143" s="33"/>
      <c r="BX143" s="33"/>
      <c r="BY143" s="33"/>
      <c r="BZ143" s="33"/>
      <c r="CA143" s="33"/>
      <c r="CB143" s="33"/>
      <c r="CC143" s="33"/>
      <c r="CD143" s="33"/>
      <c r="CE143" s="33"/>
      <c r="CF143" s="33"/>
      <c r="CG143" s="33"/>
      <c r="CH143" s="33"/>
      <c r="CI143" s="33"/>
      <c r="CJ143" s="33"/>
      <c r="CK143" s="33"/>
      <c r="CL143" s="33"/>
      <c r="CM143" s="33"/>
      <c r="CN143" s="33"/>
      <c r="CO143" s="33"/>
      <c r="CP143" s="33"/>
      <c r="CQ143" s="33"/>
      <c r="CR143" s="33"/>
      <c r="CS143" s="33"/>
      <c r="CT143" s="33"/>
      <c r="CU143" s="33"/>
      <c r="CV143" s="33"/>
      <c r="CW143" s="33"/>
      <c r="CX143" s="33"/>
      <c r="CY143" s="33"/>
      <c r="CZ143" s="33"/>
      <c r="DA143" s="33"/>
      <c r="DB143" s="33"/>
      <c r="DC143" s="33"/>
      <c r="DD143" s="33"/>
      <c r="DE143" s="33"/>
      <c r="DF143" s="33"/>
      <c r="DG143" s="33"/>
      <c r="DH143" s="33"/>
      <c r="DI143" s="33"/>
      <c r="DJ143" s="33"/>
      <c r="DK143" s="33"/>
      <c r="DL143" s="33"/>
      <c r="DM143" s="33"/>
      <c r="DN143" s="33"/>
      <c r="DO143" s="33"/>
      <c r="DP143" s="33"/>
      <c r="DQ143" s="33"/>
      <c r="DR143" s="33"/>
      <c r="DS143" s="33"/>
      <c r="DT143" s="33"/>
      <c r="DU143" s="33"/>
      <c r="DV143" s="33"/>
      <c r="DW143" s="33"/>
      <c r="DX143" s="33"/>
      <c r="DY143" s="33"/>
      <c r="DZ143" s="33"/>
      <c r="EA143" s="33"/>
      <c r="EB143" s="33"/>
      <c r="EC143" s="33"/>
      <c r="ED143" s="33"/>
      <c r="EE143" s="33"/>
      <c r="EF143" s="33"/>
      <c r="EG143" s="33"/>
      <c r="EH143" s="33"/>
      <c r="EI143" s="33"/>
      <c r="EJ143" s="33"/>
      <c r="EK143" s="33"/>
      <c r="EL143" s="33"/>
      <c r="EM143" s="33"/>
      <c r="EN143" s="33"/>
      <c r="EO143" s="33"/>
      <c r="EP143" s="33"/>
      <c r="EQ143" s="33"/>
      <c r="ER143" s="33"/>
      <c r="ES143" s="33"/>
      <c r="ET143" s="33"/>
      <c r="EU143" s="33"/>
      <c r="EV143" s="33"/>
      <c r="EW143" s="33"/>
      <c r="EX143" s="33"/>
      <c r="EY143" s="33"/>
      <c r="EZ143" s="33"/>
      <c r="FA143" s="33"/>
      <c r="FB143" s="33"/>
      <c r="FC143" s="33"/>
      <c r="FD143" s="33"/>
      <c r="FE143" s="33"/>
      <c r="FF143" s="33"/>
      <c r="FG143" s="33"/>
      <c r="FH143" s="33"/>
      <c r="FI143" s="33"/>
      <c r="FJ143" s="33"/>
      <c r="FK143" s="33"/>
      <c r="FL143" s="33"/>
      <c r="FM143" s="33"/>
      <c r="FN143" s="33"/>
      <c r="FO143" s="33"/>
      <c r="FP143" s="33"/>
      <c r="FQ143" s="33"/>
      <c r="FR143" s="33"/>
      <c r="FS143" s="33"/>
      <c r="FT143" s="33"/>
      <c r="FU143" s="33"/>
      <c r="FV143" s="33"/>
      <c r="FW143" s="33"/>
      <c r="FX143" s="33"/>
      <c r="FY143" s="33"/>
      <c r="FZ143" s="33"/>
      <c r="GA143" s="33"/>
      <c r="GB143" s="33"/>
      <c r="GC143" s="33"/>
      <c r="GD143" s="33"/>
      <c r="GE143" s="33"/>
      <c r="GF143" s="33"/>
      <c r="GG143" s="33"/>
      <c r="GH143" s="33"/>
      <c r="GI143" s="33"/>
      <c r="GJ143" s="33"/>
      <c r="GK143" s="33"/>
      <c r="GL143" s="33"/>
      <c r="GM143" s="33"/>
      <c r="GN143" s="33"/>
      <c r="GO143" s="33"/>
      <c r="GP143" s="33"/>
      <c r="GQ143" s="33"/>
      <c r="GR143" s="33"/>
      <c r="GS143" s="33"/>
      <c r="GT143" s="33"/>
      <c r="GU143" s="33"/>
      <c r="GV143" s="33"/>
      <c r="GW143" s="33"/>
      <c r="GX143" s="33"/>
      <c r="GY143" s="33"/>
      <c r="GZ143" s="33"/>
      <c r="HA143" s="33"/>
      <c r="HB143" s="33"/>
      <c r="HC143" s="33"/>
      <c r="HD143" s="33"/>
      <c r="HE143" s="33"/>
      <c r="HF143" s="33"/>
      <c r="HG143" s="33"/>
      <c r="HH143" s="33"/>
      <c r="HI143" s="33"/>
      <c r="HJ143" s="33"/>
      <c r="HK143" s="33"/>
      <c r="HL143" s="33"/>
      <c r="HM143" s="33"/>
      <c r="HN143" s="33"/>
      <c r="HO143" s="33"/>
      <c r="HP143" s="33"/>
      <c r="HQ143" s="33"/>
      <c r="HR143" s="33"/>
      <c r="HS143" s="33"/>
      <c r="HT143" s="33"/>
      <c r="HU143" s="33"/>
      <c r="HV143" s="33"/>
      <c r="HW143" s="33"/>
      <c r="HX143" s="33"/>
      <c r="HY143" s="33"/>
      <c r="HZ143" s="33"/>
      <c r="IA143" s="33"/>
      <c r="IB143" s="33"/>
      <c r="IC143" s="33"/>
      <c r="ID143" s="33"/>
      <c r="IE143" s="33"/>
      <c r="IF143" s="33"/>
      <c r="IG143" s="33"/>
      <c r="IH143" s="33"/>
      <c r="II143" s="33"/>
      <c r="IJ143" s="33"/>
      <c r="IK143" s="33"/>
      <c r="IL143" s="33"/>
      <c r="IM143" s="33"/>
      <c r="IN143" s="33"/>
      <c r="IO143" s="33"/>
      <c r="IP143" s="33"/>
      <c r="IQ143" s="33"/>
      <c r="IR143" s="33"/>
      <c r="IS143" s="33"/>
      <c r="IT143" s="33"/>
      <c r="IU143" s="33"/>
      <c r="IV143" s="33"/>
      <c r="IW143" s="33"/>
      <c r="IX143" s="33"/>
      <c r="IY143" s="33"/>
      <c r="IZ143" s="33"/>
      <c r="JA143" s="33"/>
      <c r="JB143" s="33"/>
      <c r="JC143" s="33"/>
      <c r="JD143" s="33"/>
      <c r="JE143" s="33"/>
      <c r="JF143" s="33"/>
      <c r="JG143" s="33"/>
      <c r="JH143" s="33"/>
      <c r="JI143" s="33"/>
      <c r="JJ143" s="33"/>
      <c r="JK143" s="33"/>
      <c r="JL143" s="33"/>
      <c r="JM143" s="33"/>
      <c r="JN143" s="33"/>
      <c r="JO143" s="33"/>
      <c r="JP143" s="33"/>
      <c r="JQ143" s="33"/>
      <c r="JR143" s="33"/>
      <c r="JS143" s="33"/>
      <c r="JT143" s="33"/>
      <c r="JU143" s="33"/>
      <c r="JV143" s="33"/>
      <c r="JW143" s="33"/>
      <c r="JX143" s="33"/>
      <c r="JY143" s="33"/>
      <c r="JZ143" s="33"/>
      <c r="KA143" s="33"/>
      <c r="KB143" s="33"/>
      <c r="KC143" s="33"/>
      <c r="KD143" s="33"/>
      <c r="KE143" s="33"/>
      <c r="KF143" s="33"/>
      <c r="KG143" s="33"/>
      <c r="KH143" s="33"/>
      <c r="KI143" s="33"/>
      <c r="KJ143" s="33"/>
      <c r="KK143" s="33"/>
      <c r="KL143" s="33"/>
      <c r="KM143" s="33"/>
      <c r="KN143" s="33"/>
      <c r="KO143" s="33"/>
      <c r="KP143" s="33"/>
      <c r="KQ143" s="33"/>
      <c r="KR143" s="33"/>
      <c r="KS143" s="33"/>
      <c r="KT143" s="33"/>
      <c r="KU143" s="33"/>
      <c r="KV143" s="33"/>
      <c r="KW143" s="33"/>
      <c r="KX143" s="33"/>
      <c r="KY143" s="33"/>
      <c r="KZ143" s="33"/>
      <c r="LA143" s="33"/>
      <c r="LB143" s="33"/>
      <c r="LC143" s="33"/>
      <c r="LD143" s="33"/>
      <c r="LE143" s="33"/>
      <c r="LF143" s="33"/>
      <c r="LG143" s="33"/>
      <c r="LH143" s="33"/>
      <c r="LI143" s="33"/>
      <c r="LJ143" s="33"/>
      <c r="LK143" s="33"/>
      <c r="LL143" s="33"/>
      <c r="LM143" s="33"/>
      <c r="LN143" s="33"/>
      <c r="LO143" s="33"/>
      <c r="LP143" s="33"/>
      <c r="LQ143" s="33"/>
      <c r="LR143" s="33"/>
      <c r="LS143" s="33"/>
      <c r="LT143" s="33"/>
      <c r="LU143" s="33"/>
      <c r="LV143" s="33"/>
      <c r="LW143" s="33"/>
      <c r="LX143" s="33"/>
      <c r="LY143" s="33"/>
      <c r="LZ143" s="33"/>
      <c r="MA143" s="33"/>
      <c r="MB143" s="33"/>
      <c r="MC143" s="33"/>
      <c r="MD143" s="33"/>
      <c r="ME143" s="33"/>
      <c r="MF143" s="33"/>
      <c r="MG143" s="33"/>
      <c r="MH143" s="33"/>
      <c r="MI143" s="33"/>
      <c r="MJ143" s="33"/>
      <c r="MK143" s="33"/>
      <c r="ML143" s="33"/>
      <c r="MM143" s="33"/>
      <c r="MN143" s="33"/>
      <c r="MO143" s="33"/>
      <c r="MP143" s="33"/>
      <c r="MQ143" s="33"/>
      <c r="MR143" s="33"/>
      <c r="MS143" s="33"/>
      <c r="MT143" s="33"/>
      <c r="MU143" s="33"/>
      <c r="MV143" s="33"/>
      <c r="MW143" s="33"/>
      <c r="MX143" s="33"/>
      <c r="MY143" s="33"/>
      <c r="MZ143" s="33"/>
      <c r="NA143" s="33"/>
      <c r="NB143" s="33"/>
      <c r="NC143" s="33"/>
      <c r="ND143" s="33"/>
      <c r="NE143" s="33"/>
      <c r="NF143" s="33"/>
      <c r="NG143" s="33"/>
      <c r="NH143" s="33"/>
      <c r="NI143" s="33"/>
      <c r="NJ143" s="33"/>
      <c r="NK143" s="33"/>
      <c r="NL143" s="33"/>
      <c r="NM143" s="33"/>
      <c r="NN143" s="33"/>
      <c r="NO143" s="33"/>
      <c r="NP143" s="33"/>
      <c r="NQ143" s="33"/>
      <c r="NR143" s="33"/>
      <c r="NS143" s="33"/>
      <c r="NT143" s="33"/>
      <c r="NU143" s="33"/>
      <c r="NV143" s="33"/>
      <c r="NW143" s="33"/>
      <c r="NX143" s="33"/>
      <c r="NY143" s="33"/>
      <c r="NZ143" s="33"/>
      <c r="OA143" s="33"/>
      <c r="OB143" s="33"/>
      <c r="OC143" s="33"/>
      <c r="OD143" s="33"/>
      <c r="OE143" s="33"/>
      <c r="OF143" s="33"/>
      <c r="OG143" s="33"/>
      <c r="OH143" s="33"/>
      <c r="OI143" s="33"/>
      <c r="OJ143" s="33"/>
      <c r="OK143" s="33"/>
      <c r="OL143" s="33"/>
      <c r="OM143" s="33"/>
      <c r="ON143" s="33"/>
      <c r="OO143" s="33"/>
      <c r="OP143" s="33"/>
      <c r="OQ143" s="33"/>
      <c r="OR143" s="33"/>
      <c r="OS143" s="33"/>
      <c r="OT143" s="33"/>
      <c r="OU143" s="33"/>
      <c r="OV143" s="33"/>
      <c r="OW143" s="33"/>
      <c r="OX143" s="33"/>
      <c r="OY143" s="33"/>
      <c r="OZ143" s="33"/>
      <c r="PA143" s="33"/>
      <c r="PB143" s="33"/>
      <c r="PC143" s="33"/>
      <c r="PD143" s="33"/>
      <c r="PE143" s="33"/>
      <c r="PF143" s="33"/>
      <c r="PG143" s="33"/>
      <c r="PH143" s="33"/>
      <c r="PI143" s="33"/>
      <c r="PJ143" s="33"/>
      <c r="PK143" s="33"/>
      <c r="PL143" s="33"/>
      <c r="PM143" s="33"/>
      <c r="PN143" s="33"/>
      <c r="PO143" s="33"/>
      <c r="PP143" s="33"/>
      <c r="PQ143" s="33"/>
      <c r="PR143" s="33"/>
      <c r="PS143" s="33"/>
      <c r="PT143" s="33"/>
      <c r="PU143" s="33"/>
      <c r="PV143" s="33"/>
      <c r="PW143" s="33"/>
      <c r="PX143" s="33"/>
      <c r="PY143" s="33"/>
      <c r="PZ143" s="33"/>
      <c r="QA143" s="33"/>
      <c r="QB143" s="33"/>
      <c r="QC143" s="33"/>
      <c r="QD143" s="33"/>
      <c r="QE143" s="33"/>
      <c r="QF143" s="33"/>
      <c r="QG143" s="33"/>
      <c r="QH143" s="33"/>
      <c r="QI143" s="33"/>
      <c r="QJ143" s="33"/>
      <c r="QK143" s="33"/>
      <c r="QL143" s="33"/>
      <c r="QM143" s="33"/>
      <c r="QN143" s="33"/>
      <c r="QO143" s="33"/>
      <c r="QP143" s="33"/>
      <c r="QQ143" s="33"/>
      <c r="QR143" s="33"/>
      <c r="QS143" s="33"/>
      <c r="QT143" s="33"/>
      <c r="QU143" s="33"/>
      <c r="QV143" s="33"/>
      <c r="QW143" s="33"/>
      <c r="QX143" s="33"/>
      <c r="QY143" s="33"/>
      <c r="QZ143" s="33"/>
      <c r="RA143" s="33"/>
      <c r="RB143" s="33"/>
      <c r="RC143" s="33"/>
      <c r="RD143" s="33"/>
      <c r="RE143" s="33"/>
      <c r="RF143" s="33"/>
      <c r="RG143" s="33"/>
      <c r="RH143" s="33"/>
      <c r="RI143" s="33"/>
      <c r="RJ143" s="33"/>
      <c r="RK143" s="33"/>
      <c r="RL143" s="33"/>
      <c r="RM143" s="33"/>
      <c r="RN143" s="33"/>
      <c r="RO143" s="33"/>
      <c r="RP143" s="33"/>
      <c r="RQ143" s="33"/>
      <c r="RR143" s="33"/>
      <c r="RS143" s="33"/>
      <c r="RT143" s="33"/>
      <c r="RU143" s="33"/>
      <c r="RV143" s="33"/>
      <c r="RW143" s="33"/>
      <c r="RX143" s="33"/>
      <c r="RY143" s="33"/>
      <c r="RZ143" s="33"/>
      <c r="SA143" s="33"/>
      <c r="SB143" s="33"/>
      <c r="SC143" s="33"/>
      <c r="SD143" s="33"/>
      <c r="SE143" s="33"/>
      <c r="SF143" s="33"/>
      <c r="SG143" s="33"/>
      <c r="SH143" s="33"/>
      <c r="SI143" s="33"/>
      <c r="SJ143" s="33"/>
      <c r="SK143" s="33"/>
      <c r="SL143" s="33"/>
      <c r="SM143" s="33"/>
      <c r="SN143" s="33"/>
      <c r="SO143" s="33"/>
      <c r="SP143" s="33"/>
      <c r="SQ143" s="33"/>
      <c r="SR143" s="33"/>
      <c r="SS143" s="33"/>
      <c r="ST143" s="33"/>
      <c r="SU143" s="33"/>
      <c r="SV143" s="33"/>
      <c r="SW143" s="33"/>
      <c r="SX143" s="33"/>
      <c r="SY143" s="33"/>
      <c r="SZ143" s="33"/>
      <c r="TA143" s="33"/>
      <c r="TB143" s="33"/>
      <c r="TC143" s="33"/>
      <c r="TD143" s="33"/>
      <c r="TE143" s="33"/>
      <c r="TF143" s="33"/>
      <c r="TG143" s="33"/>
      <c r="TH143" s="33"/>
      <c r="TI143" s="33"/>
      <c r="TJ143" s="33"/>
      <c r="TK143" s="33"/>
      <c r="TL143" s="33"/>
      <c r="TM143" s="33"/>
      <c r="TN143" s="33"/>
      <c r="TO143" s="33"/>
      <c r="TP143" s="33"/>
      <c r="TQ143" s="33"/>
      <c r="TR143" s="33"/>
      <c r="TS143" s="33"/>
      <c r="TT143" s="33"/>
      <c r="TU143" s="33"/>
      <c r="TV143" s="33"/>
      <c r="TW143" s="33"/>
      <c r="TX143" s="33"/>
      <c r="TY143" s="33"/>
      <c r="TZ143" s="33"/>
      <c r="UA143" s="33"/>
      <c r="UB143" s="33"/>
      <c r="UC143" s="33"/>
      <c r="UD143" s="33"/>
      <c r="UE143" s="33"/>
      <c r="UF143" s="33"/>
      <c r="UG143" s="33"/>
      <c r="UH143" s="33"/>
      <c r="UI143" s="33"/>
      <c r="UJ143" s="33"/>
      <c r="UK143" s="33"/>
      <c r="UL143" s="33"/>
      <c r="UM143" s="33"/>
      <c r="UN143" s="33"/>
      <c r="UO143" s="33"/>
      <c r="UP143" s="33"/>
      <c r="UQ143" s="33"/>
      <c r="UR143" s="33"/>
      <c r="US143" s="33"/>
      <c r="UT143" s="33"/>
      <c r="UU143" s="33"/>
      <c r="UV143" s="33"/>
      <c r="UW143" s="33"/>
      <c r="UX143" s="33"/>
      <c r="UY143" s="33"/>
      <c r="UZ143" s="33"/>
      <c r="VA143" s="33"/>
      <c r="VB143" s="33"/>
      <c r="VC143" s="33"/>
      <c r="VD143" s="33"/>
      <c r="VE143" s="33"/>
      <c r="VF143" s="33"/>
      <c r="VG143" s="33"/>
      <c r="VH143" s="33"/>
      <c r="VI143" s="33"/>
      <c r="VJ143" s="33"/>
      <c r="VK143" s="33"/>
      <c r="VL143" s="33"/>
      <c r="VM143" s="33"/>
      <c r="VN143" s="33"/>
      <c r="VO143" s="33"/>
      <c r="VP143" s="33"/>
      <c r="VQ143" s="33"/>
      <c r="VR143" s="33"/>
      <c r="VS143" s="33"/>
      <c r="VT143" s="33"/>
      <c r="VU143" s="33"/>
      <c r="VV143" s="33"/>
      <c r="VW143" s="33"/>
      <c r="VX143" s="33"/>
      <c r="VY143" s="33"/>
      <c r="VZ143" s="33"/>
      <c r="WA143" s="33"/>
      <c r="WB143" s="33"/>
      <c r="WC143" s="33"/>
      <c r="WD143" s="33"/>
      <c r="WE143" s="33"/>
      <c r="WF143" s="33"/>
      <c r="WG143" s="33"/>
      <c r="WH143" s="33"/>
      <c r="WI143" s="33"/>
      <c r="WJ143" s="33"/>
      <c r="WK143" s="33"/>
      <c r="WL143" s="33"/>
      <c r="WM143" s="33"/>
      <c r="WN143" s="33"/>
      <c r="WO143" s="33"/>
      <c r="WP143" s="33"/>
      <c r="WQ143" s="33"/>
      <c r="WR143" s="33"/>
      <c r="WS143" s="33"/>
      <c r="WT143" s="33"/>
      <c r="WU143" s="33"/>
      <c r="WV143" s="33"/>
      <c r="WW143" s="33"/>
      <c r="WX143" s="33"/>
      <c r="WY143" s="33"/>
      <c r="WZ143" s="33"/>
      <c r="XA143" s="33"/>
      <c r="XB143" s="33"/>
      <c r="XC143" s="33"/>
      <c r="XD143" s="33"/>
      <c r="XE143" s="33"/>
      <c r="XF143" s="33"/>
      <c r="XG143" s="33"/>
      <c r="XH143" s="33"/>
      <c r="XI143" s="33"/>
      <c r="XJ143" s="33"/>
      <c r="XK143" s="33"/>
      <c r="XL143" s="33"/>
      <c r="XM143" s="33"/>
      <c r="XN143" s="33"/>
      <c r="XO143" s="33"/>
      <c r="XP143" s="33"/>
      <c r="XQ143" s="33"/>
      <c r="XR143" s="33"/>
      <c r="XS143" s="33"/>
      <c r="XT143" s="33"/>
      <c r="XU143" s="33"/>
      <c r="XV143" s="33"/>
      <c r="XW143" s="33"/>
      <c r="XX143" s="33"/>
      <c r="XY143" s="33"/>
      <c r="XZ143" s="33"/>
      <c r="YA143" s="33"/>
      <c r="YB143" s="33"/>
      <c r="YC143" s="33"/>
      <c r="YD143" s="33"/>
      <c r="YE143" s="33"/>
      <c r="YF143" s="33"/>
      <c r="YG143" s="33"/>
      <c r="YH143" s="33"/>
      <c r="YI143" s="33"/>
      <c r="YJ143" s="33"/>
      <c r="YK143" s="33"/>
      <c r="YL143" s="33"/>
      <c r="YM143" s="33"/>
      <c r="YN143" s="33"/>
      <c r="YO143" s="33"/>
      <c r="YP143" s="33"/>
      <c r="YQ143" s="33"/>
      <c r="YR143" s="33"/>
      <c r="YS143" s="33"/>
      <c r="YT143" s="33"/>
      <c r="YU143" s="33"/>
      <c r="YV143" s="33"/>
      <c r="YW143" s="33"/>
      <c r="YX143" s="33"/>
      <c r="YY143" s="33"/>
      <c r="YZ143" s="33"/>
      <c r="ZA143" s="33"/>
      <c r="ZB143" s="33"/>
      <c r="ZC143" s="33"/>
      <c r="ZD143" s="33"/>
      <c r="ZE143" s="33"/>
      <c r="ZF143" s="33"/>
      <c r="ZG143" s="33"/>
      <c r="ZH143" s="33"/>
      <c r="ZI143" s="33"/>
      <c r="ZJ143" s="33"/>
      <c r="ZK143" s="33"/>
      <c r="ZL143" s="33"/>
      <c r="ZM143" s="33"/>
      <c r="ZN143" s="33"/>
      <c r="ZO143" s="33"/>
      <c r="ZP143" s="33"/>
      <c r="ZQ143" s="33"/>
      <c r="ZR143" s="33"/>
      <c r="ZS143" s="33"/>
      <c r="ZT143" s="33"/>
      <c r="ZU143" s="33"/>
      <c r="ZV143" s="33"/>
      <c r="ZW143" s="33"/>
      <c r="ZX143" s="33"/>
      <c r="ZY143" s="33"/>
      <c r="ZZ143" s="33"/>
      <c r="AAA143" s="33"/>
      <c r="AAB143" s="33"/>
      <c r="AAC143" s="33"/>
      <c r="AAD143" s="33"/>
      <c r="AAE143" s="33"/>
      <c r="AAF143" s="33"/>
      <c r="AAG143" s="33"/>
      <c r="AAH143" s="33"/>
      <c r="AAI143" s="33"/>
      <c r="AAJ143" s="33"/>
      <c r="AAK143" s="33"/>
      <c r="AAL143" s="33"/>
      <c r="AAM143" s="33"/>
      <c r="AAN143" s="33"/>
      <c r="AAO143" s="33"/>
      <c r="AAP143" s="33"/>
      <c r="AAQ143" s="33"/>
      <c r="AAR143" s="33"/>
      <c r="AAS143" s="33"/>
      <c r="AAT143" s="33"/>
      <c r="AAU143" s="33"/>
      <c r="AAV143" s="33"/>
      <c r="AAW143" s="33"/>
      <c r="AAX143" s="33"/>
      <c r="AAY143" s="33"/>
      <c r="AAZ143" s="33"/>
      <c r="ABA143" s="33"/>
      <c r="ABB143" s="33"/>
      <c r="ABC143" s="33"/>
      <c r="ABD143" s="33"/>
      <c r="ABE143" s="33"/>
      <c r="ABF143" s="33"/>
      <c r="ABG143" s="33"/>
      <c r="ABH143" s="33"/>
      <c r="ABI143" s="33"/>
      <c r="ABJ143" s="33"/>
      <c r="ABK143" s="33"/>
      <c r="ABL143" s="33"/>
      <c r="ABM143" s="33"/>
      <c r="ABN143" s="33"/>
      <c r="ABO143" s="33"/>
      <c r="ABP143" s="33"/>
      <c r="ABQ143" s="33"/>
      <c r="ABR143" s="33"/>
      <c r="ABS143" s="33"/>
      <c r="ABT143" s="33"/>
      <c r="ABU143" s="33"/>
      <c r="ABV143" s="33"/>
      <c r="ABW143" s="33"/>
      <c r="ABX143" s="33"/>
      <c r="ABY143" s="33"/>
      <c r="ABZ143" s="33"/>
      <c r="ACA143" s="33"/>
      <c r="ACB143" s="33"/>
      <c r="ACC143" s="33"/>
      <c r="ACD143" s="33"/>
      <c r="ACE143" s="33"/>
      <c r="ACF143" s="33"/>
      <c r="ACG143" s="33"/>
      <c r="ACH143" s="33"/>
      <c r="ACI143" s="33"/>
      <c r="ACJ143" s="33"/>
      <c r="ACK143" s="33"/>
      <c r="ACL143" s="33"/>
      <c r="ACM143" s="33"/>
      <c r="ACN143" s="33"/>
      <c r="ACO143" s="33"/>
      <c r="ACP143" s="33"/>
      <c r="ACQ143" s="33"/>
      <c r="ACR143" s="33"/>
      <c r="ACS143" s="33"/>
      <c r="ACT143" s="33"/>
      <c r="ACU143" s="33"/>
      <c r="ACV143" s="33"/>
      <c r="ACW143" s="33"/>
      <c r="ACX143" s="33"/>
      <c r="ACY143" s="33"/>
      <c r="ACZ143" s="33"/>
      <c r="ADA143" s="33"/>
      <c r="ADB143" s="33"/>
      <c r="ADC143" s="33"/>
      <c r="ADD143" s="33"/>
      <c r="ADE143" s="33"/>
      <c r="ADF143" s="33"/>
      <c r="ADG143" s="33"/>
      <c r="ADH143" s="33"/>
      <c r="ADI143" s="33"/>
      <c r="ADJ143" s="33"/>
      <c r="ADK143" s="33"/>
      <c r="ADL143" s="33"/>
      <c r="ADM143" s="33"/>
      <c r="ADN143" s="33"/>
      <c r="ADO143" s="33"/>
      <c r="ADP143" s="33"/>
      <c r="ADQ143" s="33"/>
      <c r="ADR143" s="33"/>
      <c r="ADS143" s="33"/>
      <c r="ADT143" s="33"/>
      <c r="ADU143" s="33"/>
      <c r="ADV143" s="33"/>
      <c r="ADW143" s="33"/>
      <c r="ADX143" s="33"/>
      <c r="ADY143" s="33"/>
      <c r="ADZ143" s="33"/>
      <c r="AEA143" s="33"/>
      <c r="AEB143" s="33"/>
      <c r="AEC143" s="33"/>
      <c r="AED143" s="33"/>
      <c r="AEE143" s="33"/>
      <c r="AEF143" s="33"/>
      <c r="AEG143" s="33"/>
      <c r="AEH143" s="33"/>
      <c r="AEI143" s="33"/>
      <c r="AEJ143" s="33"/>
      <c r="AEK143" s="33"/>
      <c r="AEL143" s="33"/>
      <c r="AEM143" s="33"/>
      <c r="AEN143" s="33"/>
      <c r="AEO143" s="33"/>
      <c r="AEP143" s="33"/>
      <c r="AEQ143" s="33"/>
      <c r="AER143" s="33"/>
      <c r="AES143" s="33"/>
      <c r="AET143" s="33"/>
      <c r="AEU143" s="33"/>
      <c r="AEV143" s="33"/>
      <c r="AEW143" s="33"/>
      <c r="AEX143" s="33"/>
      <c r="AEY143" s="33"/>
      <c r="AEZ143" s="33"/>
      <c r="AFA143" s="33"/>
      <c r="AFB143" s="33"/>
      <c r="AFC143" s="33"/>
      <c r="AFD143" s="33"/>
      <c r="AFE143" s="33"/>
      <c r="AFF143" s="33"/>
      <c r="AFG143" s="33"/>
      <c r="AFH143" s="33"/>
      <c r="AFI143" s="33"/>
      <c r="AFJ143" s="33"/>
      <c r="AFK143" s="33"/>
      <c r="AFL143" s="33"/>
      <c r="AFM143" s="33"/>
      <c r="AFN143" s="33"/>
      <c r="AFO143" s="33"/>
      <c r="AFP143" s="33"/>
      <c r="AFQ143" s="33"/>
      <c r="AFR143" s="33"/>
      <c r="AFS143" s="33"/>
      <c r="AFT143" s="33"/>
      <c r="AFU143" s="33"/>
      <c r="AFV143" s="33"/>
      <c r="AFW143" s="33"/>
      <c r="AFX143" s="33"/>
      <c r="AFY143" s="33"/>
      <c r="AFZ143" s="33"/>
      <c r="AGA143" s="33"/>
      <c r="AGB143" s="33"/>
      <c r="AGC143" s="33"/>
      <c r="AGD143" s="33"/>
      <c r="AGE143" s="33"/>
      <c r="AGF143" s="33"/>
      <c r="AGG143" s="33"/>
      <c r="AGH143" s="33"/>
      <c r="AGI143" s="33"/>
      <c r="AGJ143" s="33"/>
      <c r="AGK143" s="33"/>
      <c r="AGL143" s="33"/>
      <c r="AGM143" s="33"/>
      <c r="AGN143" s="33"/>
      <c r="AGO143" s="33"/>
      <c r="AGP143" s="33"/>
      <c r="AGQ143" s="33"/>
      <c r="AGR143" s="33"/>
      <c r="AGS143" s="33"/>
      <c r="AGT143" s="33"/>
      <c r="AGU143" s="33"/>
      <c r="AGV143" s="33"/>
      <c r="AGW143" s="33"/>
      <c r="AGX143" s="33"/>
      <c r="AGY143" s="33"/>
      <c r="AGZ143" s="33"/>
      <c r="AHA143" s="33"/>
      <c r="AHB143" s="33"/>
      <c r="AHC143" s="33"/>
      <c r="AHD143" s="33"/>
      <c r="AHE143" s="33"/>
      <c r="AHF143" s="33"/>
      <c r="AHG143" s="33"/>
      <c r="AHH143" s="33"/>
      <c r="AHI143" s="33"/>
      <c r="AHJ143" s="33"/>
      <c r="AHK143" s="33"/>
      <c r="AHL143" s="33"/>
      <c r="AHM143" s="33"/>
      <c r="AHN143" s="33"/>
      <c r="AHO143" s="33"/>
      <c r="AHP143" s="33"/>
      <c r="AHQ143" s="33"/>
      <c r="AHR143" s="33"/>
      <c r="AHS143" s="33"/>
      <c r="AHT143" s="33"/>
      <c r="AHU143" s="33"/>
      <c r="AHV143" s="33"/>
      <c r="AHW143" s="33"/>
      <c r="AHX143" s="33"/>
      <c r="AHY143" s="33"/>
      <c r="AHZ143" s="33"/>
      <c r="AIA143" s="33"/>
      <c r="AIB143" s="33"/>
      <c r="AIC143" s="33"/>
      <c r="AID143" s="33"/>
      <c r="AIE143" s="33"/>
      <c r="AIF143" s="33"/>
      <c r="AIG143" s="33"/>
      <c r="AIH143" s="33"/>
      <c r="AII143" s="33"/>
      <c r="AIJ143" s="33"/>
      <c r="AIK143" s="33"/>
      <c r="AIL143" s="33"/>
      <c r="AIM143" s="33"/>
      <c r="AIN143" s="33"/>
      <c r="AIO143" s="33"/>
      <c r="AIP143" s="33"/>
      <c r="AIQ143" s="33"/>
      <c r="AIR143" s="33"/>
      <c r="AIS143" s="33"/>
      <c r="AIT143" s="33"/>
      <c r="AIU143" s="33"/>
      <c r="AIV143" s="33"/>
      <c r="AIW143" s="33"/>
      <c r="AIX143" s="33"/>
      <c r="AIY143" s="33"/>
      <c r="AIZ143" s="33"/>
      <c r="AJA143" s="33"/>
      <c r="AJB143" s="33"/>
      <c r="AJC143" s="33"/>
      <c r="AJD143" s="33"/>
      <c r="AJE143" s="33"/>
      <c r="AJF143" s="33"/>
      <c r="AJG143" s="33"/>
      <c r="AJH143" s="33"/>
      <c r="AJI143" s="33"/>
      <c r="AJJ143" s="33"/>
      <c r="AJK143" s="33"/>
      <c r="AJL143" s="33"/>
      <c r="AJM143" s="33"/>
      <c r="AJN143" s="33"/>
      <c r="AJO143" s="33"/>
      <c r="AJP143" s="33"/>
      <c r="AJQ143" s="33"/>
      <c r="AJR143" s="33"/>
      <c r="AJS143" s="33"/>
      <c r="AJT143" s="33"/>
      <c r="AJU143" s="33"/>
      <c r="AJV143" s="33"/>
      <c r="AJW143" s="33"/>
      <c r="AJX143" s="33"/>
      <c r="AJY143" s="33"/>
      <c r="AJZ143" s="33"/>
      <c r="AKA143" s="33"/>
      <c r="AKB143" s="33"/>
      <c r="AKC143" s="33"/>
      <c r="AKD143" s="33"/>
      <c r="AKE143" s="33"/>
      <c r="AKF143" s="33"/>
      <c r="AKG143" s="33"/>
      <c r="AKH143" s="33"/>
      <c r="AKI143" s="33"/>
      <c r="AKJ143" s="33"/>
      <c r="AKK143" s="33"/>
      <c r="AKL143" s="33"/>
      <c r="AKM143" s="33"/>
      <c r="AKN143" s="33"/>
      <c r="AKO143" s="33"/>
      <c r="AKP143" s="33"/>
      <c r="AKQ143" s="33"/>
      <c r="AKR143" s="33"/>
      <c r="AKS143" s="33"/>
      <c r="AKT143" s="33"/>
      <c r="AKU143" s="33"/>
      <c r="AKV143" s="33"/>
      <c r="AKW143" s="33"/>
      <c r="AKX143" s="33"/>
      <c r="AKY143" s="33"/>
      <c r="AKZ143" s="33"/>
      <c r="ALA143" s="33"/>
      <c r="ALB143" s="33"/>
      <c r="ALC143" s="33"/>
      <c r="ALD143" s="33"/>
      <c r="ALE143" s="33"/>
      <c r="ALF143" s="33"/>
      <c r="ALG143" s="33"/>
      <c r="ALH143" s="33"/>
      <c r="ALI143" s="33"/>
      <c r="ALJ143" s="33"/>
      <c r="ALK143" s="33"/>
      <c r="ALL143" s="33"/>
      <c r="ALM143" s="33"/>
      <c r="ALN143" s="33"/>
      <c r="ALO143" s="33"/>
      <c r="ALP143" s="33"/>
      <c r="ALQ143" s="33"/>
      <c r="ALR143" s="33"/>
      <c r="ALS143" s="33"/>
      <c r="ALT143" s="33"/>
      <c r="ALU143" s="33"/>
      <c r="ALV143" s="33"/>
      <c r="ALW143" s="33"/>
      <c r="ALX143" s="33"/>
      <c r="ALY143" s="33"/>
      <c r="ALZ143" s="33"/>
      <c r="AMA143" s="33"/>
      <c r="AMB143" s="33"/>
      <c r="AMC143" s="33"/>
      <c r="AMD143" s="33"/>
      <c r="AME143" s="33"/>
      <c r="AMF143" s="33"/>
      <c r="AMG143" s="33"/>
      <c r="AMH143" s="33"/>
      <c r="AMI143" s="33"/>
      <c r="AMJ143" s="33"/>
      <c r="AMK143" s="33"/>
      <c r="AML143" s="33"/>
      <c r="AMM143" s="33"/>
      <c r="AMN143" s="33"/>
      <c r="AMO143" s="33"/>
      <c r="AMP143" s="33"/>
      <c r="AMQ143" s="33"/>
      <c r="AMR143" s="33"/>
      <c r="AMS143" s="33"/>
      <c r="AMT143" s="33"/>
      <c r="AMU143" s="33"/>
      <c r="AMV143" s="33"/>
      <c r="AMW143" s="33"/>
      <c r="AMX143" s="33"/>
      <c r="AMY143" s="33"/>
      <c r="AMZ143" s="33"/>
      <c r="ANA143" s="33"/>
      <c r="ANB143" s="33"/>
      <c r="ANC143" s="33"/>
      <c r="AND143" s="33"/>
      <c r="ANE143" s="33"/>
      <c r="ANF143" s="33"/>
      <c r="ANG143" s="33"/>
      <c r="ANH143" s="33"/>
      <c r="ANI143" s="33"/>
      <c r="ANJ143" s="33"/>
      <c r="ANK143" s="33"/>
      <c r="ANL143" s="33"/>
      <c r="ANM143" s="33"/>
      <c r="ANN143" s="33"/>
      <c r="ANO143" s="33"/>
      <c r="ANP143" s="33"/>
      <c r="ANQ143" s="33"/>
      <c r="ANR143" s="33"/>
      <c r="ANS143" s="33"/>
      <c r="ANT143" s="33"/>
      <c r="ANU143" s="33"/>
      <c r="ANV143" s="33"/>
      <c r="ANW143" s="33"/>
      <c r="ANX143" s="33"/>
      <c r="ANY143" s="33"/>
      <c r="ANZ143" s="33"/>
      <c r="AOA143" s="33"/>
      <c r="AOB143" s="33"/>
      <c r="AOC143" s="33"/>
      <c r="AOD143" s="33"/>
      <c r="AOE143" s="33"/>
      <c r="AOF143" s="33"/>
      <c r="AOG143" s="33"/>
      <c r="AOH143" s="33"/>
      <c r="AOI143" s="33"/>
      <c r="AOJ143" s="33"/>
      <c r="AOK143" s="33"/>
      <c r="AOL143" s="33"/>
      <c r="AOM143" s="33"/>
      <c r="AON143" s="33"/>
      <c r="AOO143" s="33"/>
      <c r="AOP143" s="33"/>
      <c r="AOQ143" s="33"/>
      <c r="AOR143" s="33"/>
      <c r="AOS143" s="33"/>
      <c r="AOT143" s="33"/>
      <c r="AOU143" s="33"/>
      <c r="AOV143" s="33"/>
      <c r="AOW143" s="33"/>
      <c r="AOX143" s="33"/>
      <c r="AOY143" s="33"/>
      <c r="AOZ143" s="33"/>
      <c r="APA143" s="33"/>
      <c r="APB143" s="33"/>
      <c r="APC143" s="33"/>
      <c r="APD143" s="33"/>
      <c r="APE143" s="33"/>
      <c r="APF143" s="33"/>
      <c r="APG143" s="33"/>
      <c r="APH143" s="33"/>
      <c r="API143" s="33"/>
      <c r="APJ143" s="33"/>
      <c r="APK143" s="33"/>
      <c r="APL143" s="33"/>
      <c r="APM143" s="33"/>
      <c r="APN143" s="33"/>
      <c r="APO143" s="33"/>
      <c r="APP143" s="33"/>
      <c r="APQ143" s="33"/>
      <c r="APR143" s="33"/>
      <c r="APS143" s="33"/>
      <c r="APT143" s="33"/>
      <c r="APU143" s="33"/>
      <c r="APV143" s="33"/>
      <c r="APW143" s="33"/>
      <c r="APX143" s="33"/>
      <c r="APY143" s="33"/>
      <c r="APZ143" s="33"/>
      <c r="AQA143" s="33"/>
      <c r="AQB143" s="33"/>
      <c r="AQC143" s="33"/>
      <c r="AQD143" s="33"/>
      <c r="AQE143" s="33"/>
      <c r="AQF143" s="33"/>
      <c r="AQG143" s="33"/>
      <c r="AQH143" s="33"/>
      <c r="AQI143" s="33"/>
      <c r="AQJ143" s="33"/>
      <c r="AQK143" s="33"/>
      <c r="AQL143" s="33"/>
      <c r="AQM143" s="33"/>
      <c r="AQN143" s="33"/>
      <c r="AQO143" s="33"/>
      <c r="AQP143" s="33"/>
      <c r="AQQ143" s="33"/>
      <c r="AQR143" s="33"/>
      <c r="AQS143" s="33"/>
      <c r="AQT143" s="33"/>
      <c r="AQU143" s="33"/>
      <c r="AQV143" s="33"/>
      <c r="AQW143" s="33"/>
      <c r="AQX143" s="33"/>
      <c r="AQY143" s="33"/>
      <c r="AQZ143" s="33"/>
      <c r="ARA143" s="33"/>
      <c r="ARB143" s="33"/>
      <c r="ARC143" s="33"/>
      <c r="ARD143" s="33"/>
      <c r="ARE143" s="33"/>
      <c r="ARF143" s="33"/>
      <c r="ARG143" s="33"/>
      <c r="ARH143" s="33"/>
      <c r="ARI143" s="33"/>
      <c r="ARJ143" s="33"/>
      <c r="ARK143" s="33"/>
      <c r="ARL143" s="33"/>
      <c r="ARM143" s="33"/>
      <c r="ARN143" s="33"/>
      <c r="ARO143" s="33"/>
      <c r="ARP143" s="33"/>
      <c r="ARQ143" s="33"/>
      <c r="ARR143" s="33"/>
      <c r="ARS143" s="33"/>
      <c r="ART143" s="33"/>
      <c r="ARU143" s="33"/>
      <c r="ARV143" s="33"/>
      <c r="ARW143" s="33"/>
      <c r="ARX143" s="33"/>
      <c r="ARY143" s="33"/>
      <c r="ARZ143" s="33"/>
      <c r="ASA143" s="33"/>
      <c r="ASB143" s="33"/>
      <c r="ASC143" s="33"/>
      <c r="ASD143" s="33"/>
      <c r="ASE143" s="33"/>
      <c r="ASF143" s="33"/>
      <c r="ASG143" s="33"/>
      <c r="ASH143" s="33"/>
      <c r="ASI143" s="33"/>
      <c r="ASJ143" s="33"/>
      <c r="ASK143" s="33"/>
      <c r="ASL143" s="33"/>
      <c r="ASM143" s="33"/>
      <c r="ASN143" s="33"/>
      <c r="ASO143" s="33"/>
      <c r="ASP143" s="33"/>
      <c r="ASQ143" s="33"/>
      <c r="ASR143" s="33"/>
      <c r="ASS143" s="33"/>
      <c r="AST143" s="33"/>
      <c r="ASU143" s="33"/>
      <c r="ASV143" s="33"/>
      <c r="ASW143" s="33"/>
      <c r="ASX143" s="33"/>
      <c r="ASY143" s="33"/>
      <c r="ASZ143" s="33"/>
      <c r="ATA143" s="33"/>
      <c r="ATB143" s="33"/>
      <c r="ATC143" s="33"/>
      <c r="ATD143" s="33"/>
      <c r="ATE143" s="33"/>
      <c r="ATF143" s="33"/>
      <c r="ATG143" s="33"/>
      <c r="ATH143" s="33"/>
      <c r="ATI143" s="33"/>
      <c r="ATJ143" s="33"/>
      <c r="ATK143" s="33"/>
      <c r="ATL143" s="33"/>
      <c r="ATM143" s="33"/>
      <c r="ATN143" s="33"/>
      <c r="ATO143" s="33"/>
      <c r="ATP143" s="33"/>
      <c r="ATQ143" s="33"/>
      <c r="ATR143" s="33"/>
      <c r="ATS143" s="33"/>
      <c r="ATT143" s="33"/>
      <c r="ATU143" s="33"/>
      <c r="ATV143" s="33"/>
      <c r="ATW143" s="33"/>
      <c r="ATX143" s="33"/>
      <c r="ATY143" s="33"/>
      <c r="ATZ143" s="33"/>
      <c r="AUA143" s="33"/>
      <c r="AUB143" s="33"/>
      <c r="AUC143" s="33"/>
      <c r="AUD143" s="33"/>
      <c r="AUE143" s="33"/>
      <c r="AUF143" s="33"/>
      <c r="AUG143" s="33"/>
      <c r="AUH143" s="33"/>
      <c r="AUI143" s="33"/>
      <c r="AUJ143" s="33"/>
      <c r="AUK143" s="33"/>
      <c r="AUL143" s="33"/>
      <c r="AUM143" s="33"/>
      <c r="AUN143" s="33"/>
      <c r="AUO143" s="33"/>
      <c r="AUP143" s="33"/>
      <c r="AUQ143" s="33"/>
      <c r="AUR143" s="33"/>
      <c r="AUS143" s="33"/>
      <c r="AUT143" s="33"/>
      <c r="AUU143" s="33"/>
      <c r="AUV143" s="33"/>
      <c r="AUW143" s="33"/>
      <c r="AUX143" s="33"/>
      <c r="AUY143" s="33"/>
      <c r="AUZ143" s="33"/>
      <c r="AVA143" s="33"/>
      <c r="AVB143" s="33"/>
      <c r="AVC143" s="33"/>
      <c r="AVD143" s="33"/>
      <c r="AVE143" s="33"/>
      <c r="AVF143" s="33"/>
      <c r="AVG143" s="33"/>
      <c r="AVH143" s="33"/>
      <c r="AVI143" s="33"/>
      <c r="AVJ143" s="33"/>
      <c r="AVK143" s="33"/>
      <c r="AVL143" s="33"/>
      <c r="AVM143" s="33"/>
      <c r="AVN143" s="33"/>
      <c r="AVO143" s="33"/>
      <c r="AVP143" s="33"/>
      <c r="AVQ143" s="33"/>
      <c r="AVR143" s="33"/>
      <c r="AVS143" s="33"/>
      <c r="AVT143" s="33"/>
      <c r="AVU143" s="33"/>
      <c r="AVV143" s="33"/>
      <c r="AVW143" s="33"/>
      <c r="AVX143" s="33"/>
      <c r="AVY143" s="33"/>
      <c r="AVZ143" s="33"/>
      <c r="AWA143" s="33"/>
      <c r="AWB143" s="33"/>
      <c r="AWC143" s="33"/>
      <c r="AWD143" s="33"/>
      <c r="AWE143" s="33"/>
      <c r="AWF143" s="33"/>
      <c r="AWG143" s="33"/>
      <c r="AWH143" s="33"/>
      <c r="AWI143" s="33"/>
      <c r="AWJ143" s="33"/>
      <c r="AWK143" s="33"/>
      <c r="AWL143" s="33"/>
      <c r="AWM143" s="33"/>
      <c r="AWN143" s="33"/>
      <c r="AWO143" s="33"/>
      <c r="AWP143" s="33"/>
      <c r="AWQ143" s="33"/>
      <c r="AWR143" s="33"/>
      <c r="AWS143" s="33"/>
      <c r="AWT143" s="33"/>
      <c r="AWU143" s="33"/>
      <c r="AWV143" s="33"/>
      <c r="AWW143" s="33"/>
      <c r="AWX143" s="33"/>
      <c r="AWY143" s="33"/>
      <c r="AWZ143" s="33"/>
      <c r="AXA143" s="33"/>
      <c r="AXB143" s="33"/>
      <c r="AXC143" s="33"/>
      <c r="AXD143" s="33"/>
      <c r="AXE143" s="33"/>
      <c r="AXF143" s="33"/>
      <c r="AXG143" s="33"/>
      <c r="AXH143" s="33"/>
      <c r="AXI143" s="33"/>
      <c r="AXJ143" s="33"/>
      <c r="AXK143" s="33"/>
      <c r="AXL143" s="33"/>
      <c r="AXM143" s="33"/>
      <c r="AXN143" s="33"/>
      <c r="AXO143" s="33"/>
      <c r="AXP143" s="33"/>
      <c r="AXQ143" s="33"/>
      <c r="AXR143" s="33"/>
      <c r="AXS143" s="33"/>
      <c r="AXT143" s="33"/>
      <c r="AXU143" s="33"/>
      <c r="AXV143" s="33"/>
      <c r="AXW143" s="33"/>
      <c r="AXX143" s="33"/>
      <c r="AXY143" s="33"/>
      <c r="AXZ143" s="33"/>
      <c r="AYA143" s="33"/>
      <c r="AYB143" s="33"/>
      <c r="AYC143" s="33"/>
      <c r="AYD143" s="33"/>
      <c r="AYE143" s="33"/>
      <c r="AYF143" s="33"/>
      <c r="AYG143" s="33"/>
      <c r="AYH143" s="33"/>
      <c r="AYI143" s="33"/>
      <c r="AYJ143" s="33"/>
      <c r="AYK143" s="33"/>
      <c r="AYL143" s="33"/>
      <c r="AYM143" s="33"/>
      <c r="AYN143" s="33"/>
      <c r="AYO143" s="33"/>
      <c r="AYP143" s="33"/>
      <c r="AYQ143" s="33"/>
      <c r="AYR143" s="33"/>
      <c r="AYS143" s="33"/>
      <c r="AYT143" s="33"/>
      <c r="AYU143" s="33"/>
      <c r="AYV143" s="33"/>
      <c r="AYW143" s="33"/>
      <c r="AYX143" s="33"/>
      <c r="AYY143" s="33"/>
      <c r="AYZ143" s="33"/>
      <c r="AZA143" s="33"/>
      <c r="AZB143" s="33"/>
      <c r="AZC143" s="33"/>
      <c r="AZD143" s="33"/>
      <c r="AZE143" s="33"/>
      <c r="AZF143" s="33"/>
      <c r="AZG143" s="33"/>
      <c r="AZH143" s="33"/>
      <c r="AZI143" s="33"/>
      <c r="AZJ143" s="33"/>
      <c r="AZK143" s="33"/>
      <c r="AZL143" s="33"/>
      <c r="AZM143" s="33"/>
      <c r="AZN143" s="33"/>
      <c r="AZO143" s="33"/>
      <c r="AZP143" s="33"/>
      <c r="AZQ143" s="33"/>
      <c r="AZR143" s="33"/>
      <c r="AZS143" s="33"/>
      <c r="AZT143" s="33"/>
      <c r="AZU143" s="33"/>
      <c r="AZV143" s="33"/>
      <c r="AZW143" s="33"/>
      <c r="AZX143" s="33"/>
      <c r="AZY143" s="33"/>
      <c r="AZZ143" s="33"/>
      <c r="BAA143" s="33"/>
      <c r="BAB143" s="33"/>
      <c r="BAC143" s="33"/>
      <c r="BAD143" s="33"/>
      <c r="BAE143" s="33"/>
      <c r="BAF143" s="33"/>
      <c r="BAG143" s="33"/>
      <c r="BAH143" s="33"/>
      <c r="BAI143" s="33"/>
      <c r="BAJ143" s="33"/>
      <c r="BAK143" s="33"/>
      <c r="BAL143" s="33"/>
      <c r="BAM143" s="33"/>
      <c r="BAN143" s="33"/>
      <c r="BAO143" s="33"/>
      <c r="BAP143" s="33"/>
      <c r="BAQ143" s="33"/>
      <c r="BAR143" s="33"/>
      <c r="BAS143" s="33"/>
      <c r="BAT143" s="33"/>
      <c r="BAU143" s="33"/>
      <c r="BAV143" s="33"/>
      <c r="BAW143" s="33"/>
      <c r="BAX143" s="33"/>
      <c r="BAY143" s="33"/>
      <c r="BAZ143" s="33"/>
      <c r="BBA143" s="33"/>
      <c r="BBB143" s="33"/>
      <c r="BBC143" s="33"/>
      <c r="BBD143" s="33"/>
      <c r="BBE143" s="33"/>
      <c r="BBF143" s="33"/>
      <c r="BBG143" s="33"/>
      <c r="BBH143" s="33"/>
      <c r="BBI143" s="33"/>
      <c r="BBJ143" s="33"/>
      <c r="BBK143" s="33"/>
      <c r="BBL143" s="33"/>
      <c r="BBM143" s="33"/>
      <c r="BBN143" s="33"/>
      <c r="BBO143" s="33"/>
      <c r="BBP143" s="33"/>
      <c r="BBQ143" s="33"/>
      <c r="BBR143" s="33"/>
      <c r="BBS143" s="33"/>
      <c r="BBT143" s="33"/>
      <c r="BBU143" s="33"/>
      <c r="BBV143" s="33"/>
      <c r="BBW143" s="33"/>
      <c r="BBX143" s="33"/>
      <c r="BBY143" s="33"/>
      <c r="BBZ143" s="33"/>
      <c r="BCA143" s="33"/>
      <c r="BCB143" s="33"/>
      <c r="BCC143" s="33"/>
      <c r="BCD143" s="33"/>
      <c r="BCE143" s="33"/>
      <c r="BCF143" s="33"/>
      <c r="BCG143" s="33"/>
      <c r="BCH143" s="33"/>
      <c r="BCI143" s="33"/>
      <c r="BCJ143" s="33"/>
      <c r="BCK143" s="33"/>
      <c r="BCL143" s="33"/>
      <c r="BCM143" s="33"/>
      <c r="BCN143" s="33"/>
      <c r="BCO143" s="33"/>
      <c r="BCP143" s="33"/>
      <c r="BCQ143" s="33"/>
      <c r="BCR143" s="33"/>
      <c r="BCS143" s="33"/>
      <c r="BCT143" s="33"/>
      <c r="BCU143" s="33"/>
      <c r="BCV143" s="33"/>
      <c r="BCW143" s="33"/>
      <c r="BCX143" s="33"/>
      <c r="BCY143" s="33"/>
      <c r="BCZ143" s="33"/>
      <c r="BDA143" s="33"/>
      <c r="BDB143" s="33"/>
      <c r="BDC143" s="33"/>
      <c r="BDD143" s="33"/>
      <c r="BDE143" s="33"/>
      <c r="BDF143" s="33"/>
      <c r="BDG143" s="33"/>
      <c r="BDH143" s="33"/>
      <c r="BDI143" s="33"/>
      <c r="BDJ143" s="33"/>
      <c r="BDK143" s="33"/>
      <c r="BDL143" s="33"/>
      <c r="BDM143" s="33"/>
      <c r="BDN143" s="33"/>
      <c r="BDO143" s="33"/>
      <c r="BDP143" s="33"/>
      <c r="BDQ143" s="33"/>
      <c r="BDR143" s="33"/>
      <c r="BDS143" s="33"/>
      <c r="BDT143" s="33"/>
      <c r="BDU143" s="33"/>
      <c r="BDV143" s="33"/>
      <c r="BDW143" s="33"/>
      <c r="BDX143" s="33"/>
      <c r="BDY143" s="33"/>
      <c r="BDZ143" s="33"/>
      <c r="BEA143" s="33"/>
      <c r="BEB143" s="33"/>
      <c r="BEC143" s="33"/>
      <c r="BED143" s="33"/>
      <c r="BEE143" s="33"/>
      <c r="BEF143" s="33"/>
      <c r="BEG143" s="33"/>
      <c r="BEH143" s="33"/>
      <c r="BEI143" s="33"/>
      <c r="BEJ143" s="33"/>
      <c r="BEK143" s="33"/>
      <c r="BEL143" s="33"/>
      <c r="BEM143" s="33"/>
      <c r="BEN143" s="33"/>
      <c r="BEO143" s="33"/>
      <c r="BEP143" s="33"/>
      <c r="BEQ143" s="33"/>
      <c r="BER143" s="33"/>
      <c r="BES143" s="33"/>
      <c r="BET143" s="33"/>
      <c r="BEU143" s="33"/>
      <c r="BEV143" s="33"/>
      <c r="BEW143" s="33"/>
      <c r="BEX143" s="33"/>
      <c r="BEY143" s="33"/>
      <c r="BEZ143" s="33"/>
      <c r="BFA143" s="33"/>
      <c r="BFB143" s="33"/>
      <c r="BFC143" s="33"/>
      <c r="BFD143" s="33"/>
      <c r="BFE143" s="33"/>
      <c r="BFF143" s="33"/>
      <c r="BFG143" s="33"/>
      <c r="BFH143" s="33"/>
      <c r="BFI143" s="33"/>
      <c r="BFJ143" s="33"/>
      <c r="BFK143" s="33"/>
      <c r="BFL143" s="33"/>
      <c r="BFM143" s="33"/>
      <c r="BFN143" s="33"/>
      <c r="BFO143" s="33"/>
      <c r="BFP143" s="33"/>
      <c r="BFQ143" s="33"/>
      <c r="BFR143" s="33"/>
      <c r="BFS143" s="33"/>
      <c r="BFT143" s="33"/>
      <c r="BFU143" s="33"/>
      <c r="BFV143" s="33"/>
      <c r="BFW143" s="33"/>
      <c r="BFX143" s="33"/>
      <c r="BFY143" s="33"/>
      <c r="BFZ143" s="33"/>
      <c r="BGA143" s="33"/>
      <c r="BGB143" s="33"/>
      <c r="BGC143" s="33"/>
      <c r="BGD143" s="33"/>
      <c r="BGE143" s="33"/>
      <c r="BGF143" s="33"/>
      <c r="BGG143" s="33"/>
      <c r="BGH143" s="33"/>
      <c r="BGI143" s="33"/>
      <c r="BGJ143" s="33"/>
      <c r="BGK143" s="33"/>
      <c r="BGL143" s="33"/>
      <c r="BGM143" s="33"/>
      <c r="BGN143" s="33"/>
      <c r="BGO143" s="33"/>
      <c r="BGP143" s="33"/>
      <c r="BGQ143" s="33"/>
      <c r="BGR143" s="33"/>
      <c r="BGS143" s="33"/>
      <c r="BGT143" s="33"/>
      <c r="BGU143" s="33"/>
      <c r="BGV143" s="33"/>
      <c r="BGW143" s="33"/>
      <c r="BGX143" s="33"/>
      <c r="BGY143" s="33"/>
      <c r="BGZ143" s="33"/>
      <c r="BHA143" s="33"/>
      <c r="BHB143" s="33"/>
      <c r="BHC143" s="33"/>
      <c r="BHD143" s="33"/>
      <c r="BHE143" s="33"/>
      <c r="BHF143" s="33"/>
      <c r="BHG143" s="33"/>
      <c r="BHH143" s="33"/>
      <c r="BHI143" s="33"/>
      <c r="BHJ143" s="33"/>
      <c r="BHK143" s="33"/>
      <c r="BHL143" s="33"/>
      <c r="BHM143" s="33"/>
      <c r="BHN143" s="33"/>
      <c r="BHO143" s="33"/>
      <c r="BHP143" s="33"/>
      <c r="BHQ143" s="33"/>
      <c r="BHR143" s="33"/>
      <c r="BHS143" s="33"/>
      <c r="BHT143" s="33"/>
      <c r="BHU143" s="33"/>
      <c r="BHV143" s="33"/>
      <c r="BHW143" s="33"/>
      <c r="BHX143" s="33"/>
      <c r="BHY143" s="33"/>
      <c r="BHZ143" s="33"/>
      <c r="BIA143" s="33"/>
      <c r="BIB143" s="33"/>
      <c r="BIC143" s="33"/>
      <c r="BID143" s="33"/>
      <c r="BIE143" s="33"/>
      <c r="BIF143" s="33"/>
      <c r="BIG143" s="33"/>
      <c r="BIH143" s="33"/>
      <c r="BII143" s="33"/>
      <c r="BIJ143" s="33"/>
      <c r="BIK143" s="33"/>
      <c r="BIL143" s="33"/>
      <c r="BIM143" s="33"/>
      <c r="BIN143" s="33"/>
      <c r="BIO143" s="33"/>
      <c r="BIP143" s="33"/>
      <c r="BIQ143" s="33"/>
      <c r="BIR143" s="33"/>
      <c r="BIS143" s="33"/>
      <c r="BIT143" s="33"/>
      <c r="BIU143" s="33"/>
      <c r="BIV143" s="33"/>
      <c r="BIW143" s="33"/>
      <c r="BIX143" s="33"/>
      <c r="BIY143" s="33"/>
      <c r="BIZ143" s="33"/>
      <c r="BJA143" s="33"/>
      <c r="BJB143" s="33"/>
      <c r="BJC143" s="33"/>
      <c r="BJD143" s="33"/>
      <c r="BJE143" s="33"/>
      <c r="BJF143" s="33"/>
      <c r="BJG143" s="33"/>
      <c r="BJH143" s="33"/>
      <c r="BJI143" s="33"/>
      <c r="BJJ143" s="33"/>
      <c r="BJK143" s="33"/>
      <c r="BJL143" s="33"/>
      <c r="BJM143" s="33"/>
      <c r="BJN143" s="33"/>
      <c r="BJO143" s="33"/>
      <c r="BJP143" s="33"/>
      <c r="BJQ143" s="33"/>
      <c r="BJR143" s="33"/>
      <c r="BJS143" s="33"/>
      <c r="BJT143" s="33"/>
      <c r="BJU143" s="33"/>
      <c r="BJV143" s="33"/>
      <c r="BJW143" s="33"/>
      <c r="BJX143" s="33"/>
      <c r="BJY143" s="33"/>
      <c r="BJZ143" s="33"/>
      <c r="BKA143" s="33"/>
      <c r="BKB143" s="33"/>
      <c r="BKC143" s="33"/>
      <c r="BKD143" s="33"/>
      <c r="BKE143" s="33"/>
      <c r="BKF143" s="33"/>
      <c r="BKG143" s="33"/>
      <c r="BKH143" s="33"/>
      <c r="BKI143" s="33"/>
      <c r="BKJ143" s="33"/>
      <c r="BKK143" s="33"/>
      <c r="BKL143" s="33"/>
      <c r="BKM143" s="33"/>
      <c r="BKN143" s="33"/>
      <c r="BKO143" s="33"/>
      <c r="BKP143" s="33"/>
      <c r="BKQ143" s="33"/>
      <c r="BKR143" s="33"/>
      <c r="BKS143" s="33"/>
      <c r="BKT143" s="33"/>
      <c r="BKU143" s="33"/>
      <c r="BKV143" s="33"/>
      <c r="BKW143" s="33"/>
      <c r="BKX143" s="33"/>
      <c r="BKY143" s="33"/>
      <c r="BKZ143" s="33"/>
      <c r="BLA143" s="33"/>
      <c r="BLB143" s="33"/>
      <c r="BLC143" s="33"/>
      <c r="BLD143" s="33"/>
      <c r="BLE143" s="33"/>
      <c r="BLF143" s="33"/>
      <c r="BLG143" s="33"/>
      <c r="BLH143" s="33"/>
      <c r="BLI143" s="33"/>
      <c r="BLJ143" s="33"/>
      <c r="BLK143" s="33"/>
      <c r="BLL143" s="33"/>
      <c r="BLM143" s="33"/>
      <c r="BLN143" s="33"/>
      <c r="BLO143" s="33"/>
      <c r="BLP143" s="33"/>
      <c r="BLQ143" s="33"/>
      <c r="BLR143" s="33"/>
      <c r="BLS143" s="33"/>
      <c r="BLT143" s="33"/>
      <c r="BLU143" s="33"/>
      <c r="BLV143" s="33"/>
      <c r="BLW143" s="33"/>
      <c r="BLX143" s="33"/>
      <c r="BLY143" s="33"/>
      <c r="BLZ143" s="33"/>
      <c r="BMA143" s="33"/>
      <c r="BMB143" s="33"/>
      <c r="BMC143" s="33"/>
      <c r="BMD143" s="33"/>
      <c r="BME143" s="33"/>
      <c r="BMF143" s="33"/>
      <c r="BMG143" s="33"/>
      <c r="BMH143" s="33"/>
      <c r="BMI143" s="33"/>
      <c r="BMJ143" s="33"/>
      <c r="BMK143" s="33"/>
      <c r="BML143" s="33"/>
      <c r="BMM143" s="33"/>
      <c r="BMN143" s="33"/>
      <c r="BMO143" s="33"/>
      <c r="BMP143" s="33"/>
      <c r="BMQ143" s="33"/>
      <c r="BMR143" s="33"/>
      <c r="BMS143" s="33"/>
      <c r="BMT143" s="33"/>
      <c r="BMU143" s="33"/>
      <c r="BMV143" s="33"/>
      <c r="BMW143" s="33"/>
      <c r="BMX143" s="33"/>
      <c r="BMY143" s="33"/>
      <c r="BMZ143" s="33"/>
      <c r="BNA143" s="33"/>
      <c r="BNB143" s="33"/>
      <c r="BNC143" s="33"/>
      <c r="BND143" s="33"/>
      <c r="BNE143" s="33"/>
      <c r="BNF143" s="33"/>
      <c r="BNG143" s="33"/>
      <c r="BNH143" s="33"/>
      <c r="BNI143" s="33"/>
      <c r="BNJ143" s="33"/>
      <c r="BNK143" s="33"/>
      <c r="BNL143" s="33"/>
      <c r="BNM143" s="33"/>
      <c r="BNN143" s="33"/>
      <c r="BNO143" s="33"/>
      <c r="BNP143" s="33"/>
      <c r="BNQ143" s="33"/>
      <c r="BNR143" s="33"/>
      <c r="BNS143" s="33"/>
      <c r="BNT143" s="33"/>
      <c r="BNU143" s="33"/>
      <c r="BNV143" s="33"/>
      <c r="BNW143" s="33"/>
      <c r="BNX143" s="33"/>
      <c r="BNY143" s="33"/>
      <c r="BNZ143" s="33"/>
      <c r="BOA143" s="33"/>
      <c r="BOB143" s="33"/>
      <c r="BOC143" s="33"/>
      <c r="BOD143" s="33"/>
      <c r="BOE143" s="33"/>
      <c r="BOF143" s="33"/>
      <c r="BOG143" s="33"/>
      <c r="BOH143" s="33"/>
      <c r="BOI143" s="33"/>
      <c r="BOJ143" s="33"/>
      <c r="BOK143" s="33"/>
      <c r="BOL143" s="33"/>
      <c r="BOM143" s="33"/>
      <c r="BON143" s="33"/>
      <c r="BOO143" s="33"/>
      <c r="BOP143" s="33"/>
      <c r="BOQ143" s="33"/>
      <c r="BOR143" s="33"/>
      <c r="BOS143" s="33"/>
      <c r="BOT143" s="33"/>
      <c r="BOU143" s="33"/>
      <c r="BOV143" s="33"/>
      <c r="BOW143" s="33"/>
      <c r="BOX143" s="33"/>
      <c r="BOY143" s="33"/>
      <c r="BOZ143" s="33"/>
      <c r="BPA143" s="33"/>
      <c r="BPB143" s="33"/>
      <c r="BPC143" s="33"/>
      <c r="BPD143" s="33"/>
      <c r="BPE143" s="33"/>
      <c r="BPF143" s="33"/>
      <c r="BPG143" s="33"/>
      <c r="BPH143" s="33"/>
      <c r="BPI143" s="33"/>
      <c r="BPJ143" s="33"/>
      <c r="BPK143" s="33"/>
      <c r="BPL143" s="33"/>
      <c r="BPM143" s="33"/>
      <c r="BPN143" s="33"/>
      <c r="BPO143" s="33"/>
      <c r="BPP143" s="33"/>
      <c r="BPQ143" s="33"/>
      <c r="BPR143" s="33"/>
      <c r="BPS143" s="33"/>
      <c r="BPT143" s="33"/>
      <c r="BPU143" s="33"/>
      <c r="BPV143" s="33"/>
      <c r="BPW143" s="33"/>
      <c r="BPX143" s="33"/>
      <c r="BPY143" s="33"/>
      <c r="BPZ143" s="33"/>
      <c r="BQA143" s="33"/>
      <c r="BQB143" s="33"/>
      <c r="BQC143" s="33"/>
      <c r="BQD143" s="33"/>
      <c r="BQE143" s="33"/>
      <c r="BQF143" s="33"/>
      <c r="BQG143" s="33"/>
      <c r="BQH143" s="33"/>
      <c r="BQI143" s="33"/>
      <c r="BQJ143" s="33"/>
      <c r="BQK143" s="33"/>
      <c r="BQL143" s="33"/>
      <c r="BQM143" s="33"/>
      <c r="BQN143" s="33"/>
      <c r="BQO143" s="33"/>
      <c r="BQP143" s="33"/>
      <c r="BQQ143" s="33"/>
      <c r="BQR143" s="33"/>
      <c r="BQS143" s="33"/>
      <c r="BQT143" s="33"/>
      <c r="BQU143" s="33"/>
      <c r="BQV143" s="33"/>
      <c r="BQW143" s="33"/>
      <c r="BQX143" s="33"/>
      <c r="BQY143" s="33"/>
      <c r="BQZ143" s="33"/>
      <c r="BRA143" s="33"/>
      <c r="BRB143" s="33"/>
      <c r="BRC143" s="33"/>
      <c r="BRD143" s="33"/>
      <c r="BRE143" s="33"/>
      <c r="BRF143" s="33"/>
      <c r="BRG143" s="33"/>
      <c r="BRH143" s="33"/>
      <c r="BRI143" s="33"/>
      <c r="BRJ143" s="33"/>
      <c r="BRK143" s="33"/>
      <c r="BRL143" s="33"/>
      <c r="BRM143" s="33"/>
      <c r="BRN143" s="33"/>
      <c r="BRO143" s="33"/>
      <c r="BRP143" s="33"/>
      <c r="BRQ143" s="33"/>
      <c r="BRR143" s="33"/>
      <c r="BRS143" s="33"/>
      <c r="BRT143" s="33"/>
      <c r="BRU143" s="33"/>
      <c r="BRV143" s="33"/>
      <c r="BRW143" s="33"/>
      <c r="BRX143" s="33"/>
      <c r="BRY143" s="33"/>
      <c r="BRZ143" s="33"/>
      <c r="BSA143" s="33"/>
      <c r="BSB143" s="33"/>
      <c r="BSC143" s="33"/>
      <c r="BSD143" s="33"/>
      <c r="BSE143" s="33"/>
      <c r="BSF143" s="33"/>
      <c r="BSG143" s="33"/>
      <c r="BSH143" s="33"/>
      <c r="BSI143" s="33"/>
      <c r="BSJ143" s="33"/>
      <c r="BSK143" s="33"/>
      <c r="BSL143" s="33"/>
      <c r="BSM143" s="33"/>
      <c r="BSN143" s="33"/>
      <c r="BSO143" s="33"/>
      <c r="BSP143" s="33"/>
      <c r="BSQ143" s="33"/>
      <c r="BSR143" s="33"/>
      <c r="BSS143" s="33"/>
      <c r="BST143" s="33"/>
      <c r="BSU143" s="33"/>
      <c r="BSV143" s="33"/>
      <c r="BSW143" s="33"/>
      <c r="BSX143" s="33"/>
      <c r="BSY143" s="33"/>
      <c r="BSZ143" s="33"/>
      <c r="BTA143" s="33"/>
      <c r="BTB143" s="33"/>
      <c r="BTC143" s="33"/>
      <c r="BTD143" s="33"/>
      <c r="BTE143" s="33"/>
      <c r="BTF143" s="33"/>
      <c r="BTG143" s="33"/>
      <c r="BTH143" s="33"/>
      <c r="BTI143" s="33"/>
      <c r="BTJ143" s="33"/>
      <c r="BTK143" s="33"/>
      <c r="BTL143" s="33"/>
      <c r="BTM143" s="33"/>
      <c r="BTN143" s="33"/>
      <c r="BTO143" s="33"/>
      <c r="BTP143" s="33"/>
      <c r="BTQ143" s="33"/>
      <c r="BTR143" s="33"/>
      <c r="BTS143" s="33"/>
      <c r="BTT143" s="33"/>
      <c r="BTU143" s="33"/>
      <c r="BTV143" s="33"/>
      <c r="BTW143" s="33"/>
      <c r="BTX143" s="33"/>
      <c r="BTY143" s="33"/>
      <c r="BTZ143" s="33"/>
      <c r="BUA143" s="33"/>
      <c r="BUB143" s="33"/>
      <c r="BUC143" s="33"/>
      <c r="BUD143" s="33"/>
      <c r="BUE143" s="33"/>
      <c r="BUF143" s="33"/>
      <c r="BUG143" s="33"/>
      <c r="BUH143" s="33"/>
      <c r="BUI143" s="33"/>
      <c r="BUJ143" s="33"/>
      <c r="BUK143" s="33"/>
      <c r="BUL143" s="33"/>
      <c r="BUM143" s="33"/>
      <c r="BUN143" s="33"/>
      <c r="BUO143" s="33"/>
      <c r="BUP143" s="33"/>
      <c r="BUQ143" s="33"/>
      <c r="BUR143" s="33"/>
      <c r="BUS143" s="33"/>
      <c r="BUT143" s="33"/>
      <c r="BUU143" s="33"/>
      <c r="BUV143" s="33"/>
      <c r="BUW143" s="33"/>
      <c r="BUX143" s="33"/>
      <c r="BUY143" s="33"/>
      <c r="BUZ143" s="33"/>
      <c r="BVA143" s="33"/>
      <c r="BVB143" s="33"/>
      <c r="BVC143" s="33"/>
      <c r="BVD143" s="33"/>
      <c r="BVE143" s="33"/>
      <c r="BVF143" s="33"/>
      <c r="BVG143" s="33"/>
      <c r="BVH143" s="33"/>
      <c r="BVI143" s="33"/>
      <c r="BVJ143" s="33"/>
      <c r="BVK143" s="33"/>
      <c r="BVL143" s="33"/>
      <c r="BVM143" s="33"/>
      <c r="BVN143" s="33"/>
      <c r="BVO143" s="33"/>
      <c r="BVP143" s="33"/>
      <c r="BVQ143" s="33"/>
      <c r="BVR143" s="33"/>
      <c r="BVS143" s="33"/>
      <c r="BVT143" s="33"/>
      <c r="BVU143" s="33"/>
      <c r="BVV143" s="33"/>
      <c r="BVW143" s="33"/>
      <c r="BVX143" s="33"/>
      <c r="BVY143" s="33"/>
      <c r="BVZ143" s="33"/>
      <c r="BWA143" s="33"/>
      <c r="BWB143" s="33"/>
      <c r="BWC143" s="33"/>
      <c r="BWD143" s="33"/>
      <c r="BWE143" s="33"/>
      <c r="BWF143" s="33"/>
      <c r="BWG143" s="33"/>
      <c r="BWH143" s="33"/>
      <c r="BWI143" s="33"/>
      <c r="BWJ143" s="33"/>
      <c r="BWK143" s="33"/>
      <c r="BWL143" s="33"/>
      <c r="BWM143" s="33"/>
      <c r="BWN143" s="33"/>
      <c r="BWO143" s="33"/>
      <c r="BWP143" s="33"/>
      <c r="BWQ143" s="33"/>
      <c r="BWR143" s="33"/>
      <c r="BWS143" s="33"/>
      <c r="BWT143" s="33"/>
      <c r="BWU143" s="33"/>
      <c r="BWV143" s="33"/>
      <c r="BWW143" s="33"/>
      <c r="BWX143" s="33"/>
      <c r="BWY143" s="33"/>
      <c r="BWZ143" s="33"/>
      <c r="BXA143" s="33"/>
      <c r="BXB143" s="33"/>
      <c r="BXC143" s="33"/>
      <c r="BXD143" s="33"/>
      <c r="BXE143" s="33"/>
      <c r="BXF143" s="33"/>
      <c r="BXG143" s="33"/>
      <c r="BXH143" s="33"/>
      <c r="BXI143" s="33"/>
      <c r="BXJ143" s="33"/>
      <c r="BXK143" s="33"/>
      <c r="BXL143" s="33"/>
      <c r="BXM143" s="33"/>
      <c r="BXN143" s="33"/>
      <c r="BXO143" s="33"/>
      <c r="BXP143" s="33"/>
      <c r="BXQ143" s="33"/>
      <c r="BXR143" s="33"/>
      <c r="BXS143" s="33"/>
      <c r="BXT143" s="33"/>
      <c r="BXU143" s="33"/>
      <c r="BXV143" s="33"/>
      <c r="BXW143" s="33"/>
      <c r="BXX143" s="33"/>
      <c r="BXY143" s="33"/>
      <c r="BXZ143" s="33"/>
      <c r="BYA143" s="33"/>
      <c r="BYB143" s="33"/>
      <c r="BYC143" s="33"/>
      <c r="BYD143" s="33"/>
      <c r="BYE143" s="33"/>
      <c r="BYF143" s="33"/>
      <c r="BYG143" s="33"/>
      <c r="BYH143" s="33"/>
      <c r="BYI143" s="33"/>
      <c r="BYJ143" s="33"/>
      <c r="BYK143" s="33"/>
      <c r="BYL143" s="33"/>
      <c r="BYM143" s="33"/>
      <c r="BYN143" s="33"/>
      <c r="BYO143" s="33"/>
      <c r="BYP143" s="33"/>
      <c r="BYQ143" s="33"/>
      <c r="BYR143" s="33"/>
      <c r="BYS143" s="33"/>
      <c r="BYT143" s="33"/>
      <c r="BYU143" s="33"/>
      <c r="BYV143" s="33"/>
      <c r="BYW143" s="33"/>
      <c r="BYX143" s="33"/>
    </row>
    <row r="144" spans="1:2026" s="52" customFormat="1" ht="24.95" customHeight="1" x14ac:dyDescent="0.25">
      <c r="A144" s="205" t="s">
        <v>1662</v>
      </c>
      <c r="B144" s="4" t="s">
        <v>232</v>
      </c>
      <c r="C144" s="4" t="s">
        <v>233</v>
      </c>
      <c r="D144" s="4" t="s">
        <v>134</v>
      </c>
      <c r="E144" s="4" t="s">
        <v>166</v>
      </c>
      <c r="F144" s="5" t="s">
        <v>167</v>
      </c>
      <c r="G144" s="4" t="s">
        <v>27</v>
      </c>
      <c r="H144" s="11" t="s">
        <v>131</v>
      </c>
      <c r="I144" s="4" t="s">
        <v>29</v>
      </c>
      <c r="J144" s="51" t="s">
        <v>168</v>
      </c>
      <c r="K144" s="4" t="s">
        <v>31</v>
      </c>
      <c r="L144" s="4" t="s">
        <v>51</v>
      </c>
      <c r="M144" s="4" t="s">
        <v>33</v>
      </c>
      <c r="N144" s="4" t="s">
        <v>106</v>
      </c>
      <c r="O144" s="6" t="s">
        <v>230</v>
      </c>
      <c r="P144" s="6"/>
      <c r="Q144" s="7" t="s">
        <v>36</v>
      </c>
      <c r="R144" s="7"/>
      <c r="S144" s="4" t="s">
        <v>234</v>
      </c>
      <c r="T144" s="146"/>
      <c r="U144" s="146"/>
      <c r="V144" s="4" t="s">
        <v>11</v>
      </c>
      <c r="W144" s="4" t="s">
        <v>40</v>
      </c>
      <c r="X144" s="4"/>
      <c r="Y144" s="4"/>
      <c r="Z144" s="4"/>
      <c r="AA144" s="4"/>
      <c r="AB144" s="8"/>
      <c r="AC144" s="8">
        <v>2650</v>
      </c>
      <c r="AD144" s="8"/>
      <c r="AE144" s="8">
        <v>2250</v>
      </c>
      <c r="AF144" s="8"/>
      <c r="AG144" s="8">
        <f t="shared" si="2"/>
        <v>4900</v>
      </c>
      <c r="AH144" s="111"/>
      <c r="AI144" s="8"/>
      <c r="AJ144" s="126"/>
      <c r="AK144" s="8"/>
      <c r="AL144" s="5" t="s">
        <v>37</v>
      </c>
      <c r="AM144" s="5" t="s">
        <v>1499</v>
      </c>
      <c r="AN144" s="5"/>
      <c r="AO144" s="5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3"/>
      <c r="BB144" s="33"/>
      <c r="BC144" s="33"/>
      <c r="BD144" s="33"/>
      <c r="BE144" s="33"/>
      <c r="BF144" s="33"/>
      <c r="BG144" s="33"/>
      <c r="BH144" s="33"/>
      <c r="BI144" s="33"/>
      <c r="BJ144" s="33"/>
      <c r="BK144" s="33"/>
      <c r="BL144" s="33"/>
      <c r="BM144" s="33"/>
      <c r="BN144" s="33"/>
      <c r="BO144" s="33"/>
      <c r="BP144" s="33"/>
      <c r="BQ144" s="33"/>
      <c r="BR144" s="33"/>
      <c r="BS144" s="33"/>
      <c r="BT144" s="33"/>
      <c r="BU144" s="33"/>
      <c r="BV144" s="33"/>
      <c r="BW144" s="33"/>
      <c r="BX144" s="33"/>
      <c r="BY144" s="33"/>
      <c r="BZ144" s="33"/>
      <c r="CA144" s="33"/>
      <c r="CB144" s="33"/>
      <c r="CC144" s="33"/>
      <c r="CD144" s="33"/>
      <c r="CE144" s="33"/>
      <c r="CF144" s="33"/>
      <c r="CG144" s="33"/>
      <c r="CH144" s="33"/>
      <c r="CI144" s="33"/>
      <c r="CJ144" s="33"/>
      <c r="CK144" s="33"/>
      <c r="CL144" s="33"/>
      <c r="CM144" s="33"/>
      <c r="CN144" s="33"/>
      <c r="CO144" s="33"/>
      <c r="CP144" s="33"/>
      <c r="CQ144" s="33"/>
      <c r="CR144" s="33"/>
      <c r="CS144" s="33"/>
      <c r="CT144" s="33"/>
      <c r="CU144" s="33"/>
      <c r="CV144" s="33"/>
      <c r="CW144" s="33"/>
      <c r="CX144" s="33"/>
      <c r="CY144" s="33"/>
      <c r="CZ144" s="33"/>
      <c r="DA144" s="33"/>
      <c r="DB144" s="33"/>
      <c r="DC144" s="33"/>
      <c r="DD144" s="33"/>
      <c r="DE144" s="33"/>
      <c r="DF144" s="33"/>
      <c r="DG144" s="33"/>
      <c r="DH144" s="33"/>
      <c r="DI144" s="33"/>
      <c r="DJ144" s="33"/>
      <c r="DK144" s="33"/>
      <c r="DL144" s="33"/>
      <c r="DM144" s="33"/>
      <c r="DN144" s="33"/>
      <c r="DO144" s="33"/>
      <c r="DP144" s="33"/>
      <c r="DQ144" s="33"/>
      <c r="DR144" s="33"/>
      <c r="DS144" s="33"/>
      <c r="DT144" s="33"/>
      <c r="DU144" s="33"/>
      <c r="DV144" s="33"/>
      <c r="DW144" s="33"/>
      <c r="DX144" s="33"/>
      <c r="DY144" s="33"/>
      <c r="DZ144" s="33"/>
      <c r="EA144" s="33"/>
      <c r="EB144" s="33"/>
      <c r="EC144" s="33"/>
      <c r="ED144" s="33"/>
      <c r="EE144" s="33"/>
      <c r="EF144" s="33"/>
      <c r="EG144" s="33"/>
      <c r="EH144" s="33"/>
      <c r="EI144" s="33"/>
      <c r="EJ144" s="33"/>
      <c r="EK144" s="33"/>
      <c r="EL144" s="33"/>
      <c r="EM144" s="33"/>
      <c r="EN144" s="33"/>
      <c r="EO144" s="33"/>
      <c r="EP144" s="33"/>
      <c r="EQ144" s="33"/>
      <c r="ER144" s="33"/>
      <c r="ES144" s="33"/>
      <c r="ET144" s="33"/>
      <c r="EU144" s="33"/>
      <c r="EV144" s="33"/>
      <c r="EW144" s="33"/>
      <c r="EX144" s="33"/>
      <c r="EY144" s="33"/>
      <c r="EZ144" s="33"/>
      <c r="FA144" s="33"/>
      <c r="FB144" s="33"/>
      <c r="FC144" s="33"/>
      <c r="FD144" s="33"/>
      <c r="FE144" s="33"/>
      <c r="FF144" s="33"/>
      <c r="FG144" s="33"/>
      <c r="FH144" s="33"/>
      <c r="FI144" s="33"/>
      <c r="FJ144" s="33"/>
      <c r="FK144" s="33"/>
      <c r="FL144" s="33"/>
      <c r="FM144" s="33"/>
      <c r="FN144" s="33"/>
      <c r="FO144" s="33"/>
      <c r="FP144" s="33"/>
      <c r="FQ144" s="33"/>
      <c r="FR144" s="33"/>
      <c r="FS144" s="33"/>
      <c r="FT144" s="33"/>
      <c r="FU144" s="33"/>
      <c r="FV144" s="33"/>
      <c r="FW144" s="33"/>
      <c r="FX144" s="33"/>
      <c r="FY144" s="33"/>
      <c r="FZ144" s="33"/>
      <c r="GA144" s="33"/>
      <c r="GB144" s="33"/>
      <c r="GC144" s="33"/>
      <c r="GD144" s="33"/>
      <c r="GE144" s="33"/>
      <c r="GF144" s="33"/>
      <c r="GG144" s="33"/>
      <c r="GH144" s="33"/>
      <c r="GI144" s="33"/>
      <c r="GJ144" s="33"/>
      <c r="GK144" s="33"/>
      <c r="GL144" s="33"/>
      <c r="GM144" s="33"/>
      <c r="GN144" s="33"/>
      <c r="GO144" s="33"/>
      <c r="GP144" s="33"/>
      <c r="GQ144" s="33"/>
      <c r="GR144" s="33"/>
      <c r="GS144" s="33"/>
      <c r="GT144" s="33"/>
      <c r="GU144" s="33"/>
      <c r="GV144" s="33"/>
      <c r="GW144" s="33"/>
      <c r="GX144" s="33"/>
      <c r="GY144" s="33"/>
      <c r="GZ144" s="33"/>
      <c r="HA144" s="33"/>
      <c r="HB144" s="33"/>
      <c r="HC144" s="33"/>
      <c r="HD144" s="33"/>
      <c r="HE144" s="33"/>
      <c r="HF144" s="33"/>
      <c r="HG144" s="33"/>
      <c r="HH144" s="33"/>
      <c r="HI144" s="33"/>
      <c r="HJ144" s="33"/>
      <c r="HK144" s="33"/>
      <c r="HL144" s="33"/>
      <c r="HM144" s="33"/>
      <c r="HN144" s="33"/>
      <c r="HO144" s="33"/>
      <c r="HP144" s="33"/>
      <c r="HQ144" s="33"/>
      <c r="HR144" s="33"/>
      <c r="HS144" s="33"/>
      <c r="HT144" s="33"/>
      <c r="HU144" s="33"/>
      <c r="HV144" s="33"/>
      <c r="HW144" s="33"/>
      <c r="HX144" s="33"/>
      <c r="HY144" s="33"/>
      <c r="HZ144" s="33"/>
      <c r="IA144" s="33"/>
      <c r="IB144" s="33"/>
      <c r="IC144" s="33"/>
      <c r="ID144" s="33"/>
      <c r="IE144" s="33"/>
      <c r="IF144" s="33"/>
      <c r="IG144" s="33"/>
      <c r="IH144" s="33"/>
      <c r="II144" s="33"/>
      <c r="IJ144" s="33"/>
      <c r="IK144" s="33"/>
      <c r="IL144" s="33"/>
      <c r="IM144" s="33"/>
      <c r="IN144" s="33"/>
      <c r="IO144" s="33"/>
      <c r="IP144" s="33"/>
      <c r="IQ144" s="33"/>
      <c r="IR144" s="33"/>
      <c r="IS144" s="33"/>
      <c r="IT144" s="33"/>
      <c r="IU144" s="33"/>
      <c r="IV144" s="33"/>
      <c r="IW144" s="33"/>
      <c r="IX144" s="33"/>
      <c r="IY144" s="33"/>
      <c r="IZ144" s="33"/>
      <c r="JA144" s="33"/>
      <c r="JB144" s="33"/>
      <c r="JC144" s="33"/>
      <c r="JD144" s="33"/>
      <c r="JE144" s="33"/>
      <c r="JF144" s="33"/>
      <c r="JG144" s="33"/>
      <c r="JH144" s="33"/>
      <c r="JI144" s="33"/>
      <c r="JJ144" s="33"/>
      <c r="JK144" s="33"/>
      <c r="JL144" s="33"/>
      <c r="JM144" s="33"/>
      <c r="JN144" s="33"/>
      <c r="JO144" s="33"/>
      <c r="JP144" s="33"/>
      <c r="JQ144" s="33"/>
      <c r="JR144" s="33"/>
      <c r="JS144" s="33"/>
      <c r="JT144" s="33"/>
      <c r="JU144" s="33"/>
      <c r="JV144" s="33"/>
      <c r="JW144" s="33"/>
      <c r="JX144" s="33"/>
      <c r="JY144" s="33"/>
      <c r="JZ144" s="33"/>
      <c r="KA144" s="33"/>
      <c r="KB144" s="33"/>
      <c r="KC144" s="33"/>
      <c r="KD144" s="33"/>
      <c r="KE144" s="33"/>
      <c r="KF144" s="33"/>
      <c r="KG144" s="33"/>
      <c r="KH144" s="33"/>
      <c r="KI144" s="33"/>
      <c r="KJ144" s="33"/>
      <c r="KK144" s="33"/>
      <c r="KL144" s="33"/>
      <c r="KM144" s="33"/>
      <c r="KN144" s="33"/>
      <c r="KO144" s="33"/>
      <c r="KP144" s="33"/>
      <c r="KQ144" s="33"/>
      <c r="KR144" s="33"/>
      <c r="KS144" s="33"/>
      <c r="KT144" s="33"/>
      <c r="KU144" s="33"/>
      <c r="KV144" s="33"/>
      <c r="KW144" s="33"/>
      <c r="KX144" s="33"/>
      <c r="KY144" s="33"/>
      <c r="KZ144" s="33"/>
      <c r="LA144" s="33"/>
      <c r="LB144" s="33"/>
      <c r="LC144" s="33"/>
      <c r="LD144" s="33"/>
      <c r="LE144" s="33"/>
      <c r="LF144" s="33"/>
      <c r="LG144" s="33"/>
      <c r="LH144" s="33"/>
      <c r="LI144" s="33"/>
      <c r="LJ144" s="33"/>
      <c r="LK144" s="33"/>
      <c r="LL144" s="33"/>
      <c r="LM144" s="33"/>
      <c r="LN144" s="33"/>
      <c r="LO144" s="33"/>
      <c r="LP144" s="33"/>
      <c r="LQ144" s="33"/>
      <c r="LR144" s="33"/>
      <c r="LS144" s="33"/>
      <c r="LT144" s="33"/>
      <c r="LU144" s="33"/>
      <c r="LV144" s="33"/>
      <c r="LW144" s="33"/>
      <c r="LX144" s="33"/>
      <c r="LY144" s="33"/>
      <c r="LZ144" s="33"/>
      <c r="MA144" s="33"/>
      <c r="MB144" s="33"/>
      <c r="MC144" s="33"/>
      <c r="MD144" s="33"/>
      <c r="ME144" s="33"/>
      <c r="MF144" s="33"/>
      <c r="MG144" s="33"/>
      <c r="MH144" s="33"/>
      <c r="MI144" s="33"/>
      <c r="MJ144" s="33"/>
      <c r="MK144" s="33"/>
      <c r="ML144" s="33"/>
      <c r="MM144" s="33"/>
      <c r="MN144" s="33"/>
      <c r="MO144" s="33"/>
      <c r="MP144" s="33"/>
      <c r="MQ144" s="33"/>
      <c r="MR144" s="33"/>
      <c r="MS144" s="33"/>
      <c r="MT144" s="33"/>
      <c r="MU144" s="33"/>
      <c r="MV144" s="33"/>
      <c r="MW144" s="33"/>
      <c r="MX144" s="33"/>
      <c r="MY144" s="33"/>
      <c r="MZ144" s="33"/>
      <c r="NA144" s="33"/>
      <c r="NB144" s="33"/>
      <c r="NC144" s="33"/>
      <c r="ND144" s="33"/>
      <c r="NE144" s="33"/>
      <c r="NF144" s="33"/>
      <c r="NG144" s="33"/>
      <c r="NH144" s="33"/>
      <c r="NI144" s="33"/>
      <c r="NJ144" s="33"/>
      <c r="NK144" s="33"/>
      <c r="NL144" s="33"/>
      <c r="NM144" s="33"/>
      <c r="NN144" s="33"/>
      <c r="NO144" s="33"/>
      <c r="NP144" s="33"/>
      <c r="NQ144" s="33"/>
      <c r="NR144" s="33"/>
      <c r="NS144" s="33"/>
      <c r="NT144" s="33"/>
      <c r="NU144" s="33"/>
      <c r="NV144" s="33"/>
      <c r="NW144" s="33"/>
      <c r="NX144" s="33"/>
      <c r="NY144" s="33"/>
      <c r="NZ144" s="33"/>
      <c r="OA144" s="33"/>
      <c r="OB144" s="33"/>
      <c r="OC144" s="33"/>
      <c r="OD144" s="33"/>
      <c r="OE144" s="33"/>
      <c r="OF144" s="33"/>
      <c r="OG144" s="33"/>
      <c r="OH144" s="33"/>
      <c r="OI144" s="33"/>
      <c r="OJ144" s="33"/>
      <c r="OK144" s="33"/>
      <c r="OL144" s="33"/>
      <c r="OM144" s="33"/>
      <c r="ON144" s="33"/>
      <c r="OO144" s="33"/>
      <c r="OP144" s="33"/>
      <c r="OQ144" s="33"/>
      <c r="OR144" s="33"/>
      <c r="OS144" s="33"/>
      <c r="OT144" s="33"/>
      <c r="OU144" s="33"/>
      <c r="OV144" s="33"/>
      <c r="OW144" s="33"/>
      <c r="OX144" s="33"/>
      <c r="OY144" s="33"/>
      <c r="OZ144" s="33"/>
      <c r="PA144" s="33"/>
      <c r="PB144" s="33"/>
      <c r="PC144" s="33"/>
      <c r="PD144" s="33"/>
      <c r="PE144" s="33"/>
      <c r="PF144" s="33"/>
      <c r="PG144" s="33"/>
      <c r="PH144" s="33"/>
      <c r="PI144" s="33"/>
      <c r="PJ144" s="33"/>
      <c r="PK144" s="33"/>
      <c r="PL144" s="33"/>
      <c r="PM144" s="33"/>
      <c r="PN144" s="33"/>
      <c r="PO144" s="33"/>
      <c r="PP144" s="33"/>
      <c r="PQ144" s="33"/>
      <c r="PR144" s="33"/>
      <c r="PS144" s="33"/>
      <c r="PT144" s="33"/>
      <c r="PU144" s="33"/>
      <c r="PV144" s="33"/>
      <c r="PW144" s="33"/>
      <c r="PX144" s="33"/>
      <c r="PY144" s="33"/>
      <c r="PZ144" s="33"/>
      <c r="QA144" s="33"/>
      <c r="QB144" s="33"/>
      <c r="QC144" s="33"/>
      <c r="QD144" s="33"/>
      <c r="QE144" s="33"/>
      <c r="QF144" s="33"/>
      <c r="QG144" s="33"/>
      <c r="QH144" s="33"/>
      <c r="QI144" s="33"/>
      <c r="QJ144" s="33"/>
      <c r="QK144" s="33"/>
      <c r="QL144" s="33"/>
      <c r="QM144" s="33"/>
      <c r="QN144" s="33"/>
      <c r="QO144" s="33"/>
      <c r="QP144" s="33"/>
      <c r="QQ144" s="33"/>
      <c r="QR144" s="33"/>
      <c r="QS144" s="33"/>
      <c r="QT144" s="33"/>
      <c r="QU144" s="33"/>
      <c r="QV144" s="33"/>
      <c r="QW144" s="33"/>
      <c r="QX144" s="33"/>
      <c r="QY144" s="33"/>
      <c r="QZ144" s="33"/>
      <c r="RA144" s="33"/>
      <c r="RB144" s="33"/>
      <c r="RC144" s="33"/>
      <c r="RD144" s="33"/>
      <c r="RE144" s="33"/>
      <c r="RF144" s="33"/>
      <c r="RG144" s="33"/>
      <c r="RH144" s="33"/>
      <c r="RI144" s="33"/>
      <c r="RJ144" s="33"/>
      <c r="RK144" s="33"/>
      <c r="RL144" s="33"/>
      <c r="RM144" s="33"/>
      <c r="RN144" s="33"/>
      <c r="RO144" s="33"/>
      <c r="RP144" s="33"/>
      <c r="RQ144" s="33"/>
      <c r="RR144" s="33"/>
      <c r="RS144" s="33"/>
      <c r="RT144" s="33"/>
      <c r="RU144" s="33"/>
      <c r="RV144" s="33"/>
      <c r="RW144" s="33"/>
      <c r="RX144" s="33"/>
      <c r="RY144" s="33"/>
      <c r="RZ144" s="33"/>
      <c r="SA144" s="33"/>
      <c r="SB144" s="33"/>
      <c r="SC144" s="33"/>
      <c r="SD144" s="33"/>
      <c r="SE144" s="33"/>
      <c r="SF144" s="33"/>
      <c r="SG144" s="33"/>
      <c r="SH144" s="33"/>
      <c r="SI144" s="33"/>
      <c r="SJ144" s="33"/>
      <c r="SK144" s="33"/>
      <c r="SL144" s="33"/>
      <c r="SM144" s="33"/>
      <c r="SN144" s="33"/>
      <c r="SO144" s="33"/>
      <c r="SP144" s="33"/>
      <c r="SQ144" s="33"/>
      <c r="SR144" s="33"/>
      <c r="SS144" s="33"/>
      <c r="ST144" s="33"/>
      <c r="SU144" s="33"/>
      <c r="SV144" s="33"/>
      <c r="SW144" s="33"/>
      <c r="SX144" s="33"/>
      <c r="SY144" s="33"/>
      <c r="SZ144" s="33"/>
      <c r="TA144" s="33"/>
      <c r="TB144" s="33"/>
      <c r="TC144" s="33"/>
      <c r="TD144" s="33"/>
      <c r="TE144" s="33"/>
      <c r="TF144" s="33"/>
      <c r="TG144" s="33"/>
      <c r="TH144" s="33"/>
      <c r="TI144" s="33"/>
      <c r="TJ144" s="33"/>
      <c r="TK144" s="33"/>
      <c r="TL144" s="33"/>
      <c r="TM144" s="33"/>
      <c r="TN144" s="33"/>
      <c r="TO144" s="33"/>
      <c r="TP144" s="33"/>
      <c r="TQ144" s="33"/>
      <c r="TR144" s="33"/>
      <c r="TS144" s="33"/>
      <c r="TT144" s="33"/>
      <c r="TU144" s="33"/>
      <c r="TV144" s="33"/>
      <c r="TW144" s="33"/>
      <c r="TX144" s="33"/>
      <c r="TY144" s="33"/>
      <c r="TZ144" s="33"/>
      <c r="UA144" s="33"/>
      <c r="UB144" s="33"/>
      <c r="UC144" s="33"/>
      <c r="UD144" s="33"/>
      <c r="UE144" s="33"/>
      <c r="UF144" s="33"/>
      <c r="UG144" s="33"/>
      <c r="UH144" s="33"/>
      <c r="UI144" s="33"/>
      <c r="UJ144" s="33"/>
      <c r="UK144" s="33"/>
      <c r="UL144" s="33"/>
      <c r="UM144" s="33"/>
      <c r="UN144" s="33"/>
      <c r="UO144" s="33"/>
      <c r="UP144" s="33"/>
      <c r="UQ144" s="33"/>
      <c r="UR144" s="33"/>
      <c r="US144" s="33"/>
      <c r="UT144" s="33"/>
      <c r="UU144" s="33"/>
      <c r="UV144" s="33"/>
      <c r="UW144" s="33"/>
      <c r="UX144" s="33"/>
      <c r="UY144" s="33"/>
      <c r="UZ144" s="33"/>
      <c r="VA144" s="33"/>
      <c r="VB144" s="33"/>
      <c r="VC144" s="33"/>
      <c r="VD144" s="33"/>
      <c r="VE144" s="33"/>
      <c r="VF144" s="33"/>
      <c r="VG144" s="33"/>
      <c r="VH144" s="33"/>
      <c r="VI144" s="33"/>
      <c r="VJ144" s="33"/>
      <c r="VK144" s="33"/>
      <c r="VL144" s="33"/>
      <c r="VM144" s="33"/>
      <c r="VN144" s="33"/>
      <c r="VO144" s="33"/>
      <c r="VP144" s="33"/>
      <c r="VQ144" s="33"/>
      <c r="VR144" s="33"/>
      <c r="VS144" s="33"/>
      <c r="VT144" s="33"/>
      <c r="VU144" s="33"/>
      <c r="VV144" s="33"/>
      <c r="VW144" s="33"/>
      <c r="VX144" s="33"/>
      <c r="VY144" s="33"/>
      <c r="VZ144" s="33"/>
      <c r="WA144" s="33"/>
      <c r="WB144" s="33"/>
      <c r="WC144" s="33"/>
      <c r="WD144" s="33"/>
      <c r="WE144" s="33"/>
      <c r="WF144" s="33"/>
      <c r="WG144" s="33"/>
      <c r="WH144" s="33"/>
      <c r="WI144" s="33"/>
      <c r="WJ144" s="33"/>
      <c r="WK144" s="33"/>
      <c r="WL144" s="33"/>
      <c r="WM144" s="33"/>
      <c r="WN144" s="33"/>
      <c r="WO144" s="33"/>
      <c r="WP144" s="33"/>
      <c r="WQ144" s="33"/>
      <c r="WR144" s="33"/>
      <c r="WS144" s="33"/>
      <c r="WT144" s="33"/>
      <c r="WU144" s="33"/>
      <c r="WV144" s="33"/>
      <c r="WW144" s="33"/>
      <c r="WX144" s="33"/>
      <c r="WY144" s="33"/>
      <c r="WZ144" s="33"/>
      <c r="XA144" s="33"/>
      <c r="XB144" s="33"/>
      <c r="XC144" s="33"/>
      <c r="XD144" s="33"/>
      <c r="XE144" s="33"/>
      <c r="XF144" s="33"/>
      <c r="XG144" s="33"/>
      <c r="XH144" s="33"/>
      <c r="XI144" s="33"/>
      <c r="XJ144" s="33"/>
      <c r="XK144" s="33"/>
      <c r="XL144" s="33"/>
      <c r="XM144" s="33"/>
      <c r="XN144" s="33"/>
      <c r="XO144" s="33"/>
      <c r="XP144" s="33"/>
      <c r="XQ144" s="33"/>
      <c r="XR144" s="33"/>
      <c r="XS144" s="33"/>
      <c r="XT144" s="33"/>
      <c r="XU144" s="33"/>
      <c r="XV144" s="33"/>
      <c r="XW144" s="33"/>
      <c r="XX144" s="33"/>
      <c r="XY144" s="33"/>
      <c r="XZ144" s="33"/>
      <c r="YA144" s="33"/>
      <c r="YB144" s="33"/>
      <c r="YC144" s="33"/>
      <c r="YD144" s="33"/>
      <c r="YE144" s="33"/>
      <c r="YF144" s="33"/>
      <c r="YG144" s="33"/>
      <c r="YH144" s="33"/>
      <c r="YI144" s="33"/>
      <c r="YJ144" s="33"/>
      <c r="YK144" s="33"/>
      <c r="YL144" s="33"/>
      <c r="YM144" s="33"/>
      <c r="YN144" s="33"/>
      <c r="YO144" s="33"/>
      <c r="YP144" s="33"/>
      <c r="YQ144" s="33"/>
      <c r="YR144" s="33"/>
      <c r="YS144" s="33"/>
      <c r="YT144" s="33"/>
      <c r="YU144" s="33"/>
      <c r="YV144" s="33"/>
      <c r="YW144" s="33"/>
      <c r="YX144" s="33"/>
      <c r="YY144" s="33"/>
      <c r="YZ144" s="33"/>
      <c r="ZA144" s="33"/>
      <c r="ZB144" s="33"/>
      <c r="ZC144" s="33"/>
      <c r="ZD144" s="33"/>
      <c r="ZE144" s="33"/>
      <c r="ZF144" s="33"/>
      <c r="ZG144" s="33"/>
      <c r="ZH144" s="33"/>
      <c r="ZI144" s="33"/>
      <c r="ZJ144" s="33"/>
      <c r="ZK144" s="33"/>
      <c r="ZL144" s="33"/>
      <c r="ZM144" s="33"/>
      <c r="ZN144" s="33"/>
      <c r="ZO144" s="33"/>
      <c r="ZP144" s="33"/>
      <c r="ZQ144" s="33"/>
      <c r="ZR144" s="33"/>
      <c r="ZS144" s="33"/>
      <c r="ZT144" s="33"/>
      <c r="ZU144" s="33"/>
      <c r="ZV144" s="33"/>
      <c r="ZW144" s="33"/>
      <c r="ZX144" s="33"/>
      <c r="ZY144" s="33"/>
      <c r="ZZ144" s="33"/>
      <c r="AAA144" s="33"/>
      <c r="AAB144" s="33"/>
      <c r="AAC144" s="33"/>
      <c r="AAD144" s="33"/>
      <c r="AAE144" s="33"/>
      <c r="AAF144" s="33"/>
      <c r="AAG144" s="33"/>
      <c r="AAH144" s="33"/>
      <c r="AAI144" s="33"/>
      <c r="AAJ144" s="33"/>
      <c r="AAK144" s="33"/>
      <c r="AAL144" s="33"/>
      <c r="AAM144" s="33"/>
      <c r="AAN144" s="33"/>
      <c r="AAO144" s="33"/>
      <c r="AAP144" s="33"/>
      <c r="AAQ144" s="33"/>
      <c r="AAR144" s="33"/>
      <c r="AAS144" s="33"/>
      <c r="AAT144" s="33"/>
      <c r="AAU144" s="33"/>
      <c r="AAV144" s="33"/>
      <c r="AAW144" s="33"/>
      <c r="AAX144" s="33"/>
      <c r="AAY144" s="33"/>
      <c r="AAZ144" s="33"/>
      <c r="ABA144" s="33"/>
      <c r="ABB144" s="33"/>
      <c r="ABC144" s="33"/>
      <c r="ABD144" s="33"/>
      <c r="ABE144" s="33"/>
      <c r="ABF144" s="33"/>
      <c r="ABG144" s="33"/>
      <c r="ABH144" s="33"/>
      <c r="ABI144" s="33"/>
      <c r="ABJ144" s="33"/>
      <c r="ABK144" s="33"/>
      <c r="ABL144" s="33"/>
      <c r="ABM144" s="33"/>
      <c r="ABN144" s="33"/>
      <c r="ABO144" s="33"/>
      <c r="ABP144" s="33"/>
      <c r="ABQ144" s="33"/>
      <c r="ABR144" s="33"/>
      <c r="ABS144" s="33"/>
      <c r="ABT144" s="33"/>
      <c r="ABU144" s="33"/>
      <c r="ABV144" s="33"/>
      <c r="ABW144" s="33"/>
      <c r="ABX144" s="33"/>
      <c r="ABY144" s="33"/>
      <c r="ABZ144" s="33"/>
      <c r="ACA144" s="33"/>
      <c r="ACB144" s="33"/>
      <c r="ACC144" s="33"/>
      <c r="ACD144" s="33"/>
      <c r="ACE144" s="33"/>
      <c r="ACF144" s="33"/>
      <c r="ACG144" s="33"/>
      <c r="ACH144" s="33"/>
      <c r="ACI144" s="33"/>
      <c r="ACJ144" s="33"/>
      <c r="ACK144" s="33"/>
      <c r="ACL144" s="33"/>
      <c r="ACM144" s="33"/>
      <c r="ACN144" s="33"/>
      <c r="ACO144" s="33"/>
      <c r="ACP144" s="33"/>
      <c r="ACQ144" s="33"/>
      <c r="ACR144" s="33"/>
      <c r="ACS144" s="33"/>
      <c r="ACT144" s="33"/>
      <c r="ACU144" s="33"/>
      <c r="ACV144" s="33"/>
      <c r="ACW144" s="33"/>
      <c r="ACX144" s="33"/>
      <c r="ACY144" s="33"/>
      <c r="ACZ144" s="33"/>
      <c r="ADA144" s="33"/>
      <c r="ADB144" s="33"/>
      <c r="ADC144" s="33"/>
      <c r="ADD144" s="33"/>
      <c r="ADE144" s="33"/>
      <c r="ADF144" s="33"/>
      <c r="ADG144" s="33"/>
      <c r="ADH144" s="33"/>
      <c r="ADI144" s="33"/>
      <c r="ADJ144" s="33"/>
      <c r="ADK144" s="33"/>
      <c r="ADL144" s="33"/>
      <c r="ADM144" s="33"/>
      <c r="ADN144" s="33"/>
      <c r="ADO144" s="33"/>
      <c r="ADP144" s="33"/>
      <c r="ADQ144" s="33"/>
      <c r="ADR144" s="33"/>
      <c r="ADS144" s="33"/>
      <c r="ADT144" s="33"/>
      <c r="ADU144" s="33"/>
      <c r="ADV144" s="33"/>
      <c r="ADW144" s="33"/>
      <c r="ADX144" s="33"/>
      <c r="ADY144" s="33"/>
      <c r="ADZ144" s="33"/>
      <c r="AEA144" s="33"/>
      <c r="AEB144" s="33"/>
      <c r="AEC144" s="33"/>
      <c r="AED144" s="33"/>
      <c r="AEE144" s="33"/>
      <c r="AEF144" s="33"/>
      <c r="AEG144" s="33"/>
      <c r="AEH144" s="33"/>
      <c r="AEI144" s="33"/>
      <c r="AEJ144" s="33"/>
      <c r="AEK144" s="33"/>
      <c r="AEL144" s="33"/>
      <c r="AEM144" s="33"/>
      <c r="AEN144" s="33"/>
      <c r="AEO144" s="33"/>
      <c r="AEP144" s="33"/>
      <c r="AEQ144" s="33"/>
      <c r="AER144" s="33"/>
      <c r="AES144" s="33"/>
      <c r="AET144" s="33"/>
      <c r="AEU144" s="33"/>
      <c r="AEV144" s="33"/>
      <c r="AEW144" s="33"/>
      <c r="AEX144" s="33"/>
      <c r="AEY144" s="33"/>
      <c r="AEZ144" s="33"/>
      <c r="AFA144" s="33"/>
      <c r="AFB144" s="33"/>
      <c r="AFC144" s="33"/>
      <c r="AFD144" s="33"/>
      <c r="AFE144" s="33"/>
      <c r="AFF144" s="33"/>
      <c r="AFG144" s="33"/>
      <c r="AFH144" s="33"/>
      <c r="AFI144" s="33"/>
      <c r="AFJ144" s="33"/>
      <c r="AFK144" s="33"/>
      <c r="AFL144" s="33"/>
      <c r="AFM144" s="33"/>
      <c r="AFN144" s="33"/>
      <c r="AFO144" s="33"/>
      <c r="AFP144" s="33"/>
      <c r="AFQ144" s="33"/>
      <c r="AFR144" s="33"/>
      <c r="AFS144" s="33"/>
      <c r="AFT144" s="33"/>
      <c r="AFU144" s="33"/>
      <c r="AFV144" s="33"/>
      <c r="AFW144" s="33"/>
      <c r="AFX144" s="33"/>
      <c r="AFY144" s="33"/>
      <c r="AFZ144" s="33"/>
      <c r="AGA144" s="33"/>
      <c r="AGB144" s="33"/>
      <c r="AGC144" s="33"/>
      <c r="AGD144" s="33"/>
      <c r="AGE144" s="33"/>
      <c r="AGF144" s="33"/>
      <c r="AGG144" s="33"/>
      <c r="AGH144" s="33"/>
      <c r="AGI144" s="33"/>
      <c r="AGJ144" s="33"/>
      <c r="AGK144" s="33"/>
      <c r="AGL144" s="33"/>
      <c r="AGM144" s="33"/>
      <c r="AGN144" s="33"/>
      <c r="AGO144" s="33"/>
      <c r="AGP144" s="33"/>
      <c r="AGQ144" s="33"/>
      <c r="AGR144" s="33"/>
      <c r="AGS144" s="33"/>
      <c r="AGT144" s="33"/>
      <c r="AGU144" s="33"/>
      <c r="AGV144" s="33"/>
      <c r="AGW144" s="33"/>
      <c r="AGX144" s="33"/>
      <c r="AGY144" s="33"/>
      <c r="AGZ144" s="33"/>
      <c r="AHA144" s="33"/>
      <c r="AHB144" s="33"/>
      <c r="AHC144" s="33"/>
      <c r="AHD144" s="33"/>
      <c r="AHE144" s="33"/>
      <c r="AHF144" s="33"/>
      <c r="AHG144" s="33"/>
      <c r="AHH144" s="33"/>
      <c r="AHI144" s="33"/>
      <c r="AHJ144" s="33"/>
      <c r="AHK144" s="33"/>
      <c r="AHL144" s="33"/>
      <c r="AHM144" s="33"/>
      <c r="AHN144" s="33"/>
      <c r="AHO144" s="33"/>
      <c r="AHP144" s="33"/>
      <c r="AHQ144" s="33"/>
      <c r="AHR144" s="33"/>
      <c r="AHS144" s="33"/>
      <c r="AHT144" s="33"/>
      <c r="AHU144" s="33"/>
      <c r="AHV144" s="33"/>
      <c r="AHW144" s="33"/>
      <c r="AHX144" s="33"/>
      <c r="AHY144" s="33"/>
      <c r="AHZ144" s="33"/>
      <c r="AIA144" s="33"/>
      <c r="AIB144" s="33"/>
      <c r="AIC144" s="33"/>
      <c r="AID144" s="33"/>
      <c r="AIE144" s="33"/>
      <c r="AIF144" s="33"/>
      <c r="AIG144" s="33"/>
      <c r="AIH144" s="33"/>
      <c r="AII144" s="33"/>
      <c r="AIJ144" s="33"/>
      <c r="AIK144" s="33"/>
      <c r="AIL144" s="33"/>
      <c r="AIM144" s="33"/>
      <c r="AIN144" s="33"/>
      <c r="AIO144" s="33"/>
      <c r="AIP144" s="33"/>
      <c r="AIQ144" s="33"/>
      <c r="AIR144" s="33"/>
      <c r="AIS144" s="33"/>
      <c r="AIT144" s="33"/>
      <c r="AIU144" s="33"/>
      <c r="AIV144" s="33"/>
      <c r="AIW144" s="33"/>
      <c r="AIX144" s="33"/>
      <c r="AIY144" s="33"/>
      <c r="AIZ144" s="33"/>
      <c r="AJA144" s="33"/>
      <c r="AJB144" s="33"/>
      <c r="AJC144" s="33"/>
      <c r="AJD144" s="33"/>
      <c r="AJE144" s="33"/>
      <c r="AJF144" s="33"/>
      <c r="AJG144" s="33"/>
      <c r="AJH144" s="33"/>
      <c r="AJI144" s="33"/>
      <c r="AJJ144" s="33"/>
      <c r="AJK144" s="33"/>
      <c r="AJL144" s="33"/>
      <c r="AJM144" s="33"/>
      <c r="AJN144" s="33"/>
      <c r="AJO144" s="33"/>
      <c r="AJP144" s="33"/>
      <c r="AJQ144" s="33"/>
      <c r="AJR144" s="33"/>
      <c r="AJS144" s="33"/>
      <c r="AJT144" s="33"/>
      <c r="AJU144" s="33"/>
      <c r="AJV144" s="33"/>
      <c r="AJW144" s="33"/>
      <c r="AJX144" s="33"/>
      <c r="AJY144" s="33"/>
      <c r="AJZ144" s="33"/>
      <c r="AKA144" s="33"/>
      <c r="AKB144" s="33"/>
      <c r="AKC144" s="33"/>
      <c r="AKD144" s="33"/>
      <c r="AKE144" s="33"/>
      <c r="AKF144" s="33"/>
      <c r="AKG144" s="33"/>
      <c r="AKH144" s="33"/>
      <c r="AKI144" s="33"/>
      <c r="AKJ144" s="33"/>
      <c r="AKK144" s="33"/>
      <c r="AKL144" s="33"/>
      <c r="AKM144" s="33"/>
      <c r="AKN144" s="33"/>
      <c r="AKO144" s="33"/>
      <c r="AKP144" s="33"/>
      <c r="AKQ144" s="33"/>
      <c r="AKR144" s="33"/>
      <c r="AKS144" s="33"/>
      <c r="AKT144" s="33"/>
      <c r="AKU144" s="33"/>
      <c r="AKV144" s="33"/>
      <c r="AKW144" s="33"/>
      <c r="AKX144" s="33"/>
      <c r="AKY144" s="33"/>
      <c r="AKZ144" s="33"/>
      <c r="ALA144" s="33"/>
      <c r="ALB144" s="33"/>
      <c r="ALC144" s="33"/>
      <c r="ALD144" s="33"/>
      <c r="ALE144" s="33"/>
      <c r="ALF144" s="33"/>
      <c r="ALG144" s="33"/>
      <c r="ALH144" s="33"/>
      <c r="ALI144" s="33"/>
      <c r="ALJ144" s="33"/>
      <c r="ALK144" s="33"/>
      <c r="ALL144" s="33"/>
      <c r="ALM144" s="33"/>
      <c r="ALN144" s="33"/>
      <c r="ALO144" s="33"/>
      <c r="ALP144" s="33"/>
      <c r="ALQ144" s="33"/>
      <c r="ALR144" s="33"/>
      <c r="ALS144" s="33"/>
      <c r="ALT144" s="33"/>
      <c r="ALU144" s="33"/>
      <c r="ALV144" s="33"/>
      <c r="ALW144" s="33"/>
      <c r="ALX144" s="33"/>
      <c r="ALY144" s="33"/>
      <c r="ALZ144" s="33"/>
      <c r="AMA144" s="33"/>
      <c r="AMB144" s="33"/>
      <c r="AMC144" s="33"/>
      <c r="AMD144" s="33"/>
      <c r="AME144" s="33"/>
      <c r="AMF144" s="33"/>
      <c r="AMG144" s="33"/>
      <c r="AMH144" s="33"/>
      <c r="AMI144" s="33"/>
      <c r="AMJ144" s="33"/>
      <c r="AMK144" s="33"/>
      <c r="AML144" s="33"/>
      <c r="AMM144" s="33"/>
      <c r="AMN144" s="33"/>
      <c r="AMO144" s="33"/>
      <c r="AMP144" s="33"/>
      <c r="AMQ144" s="33"/>
      <c r="AMR144" s="33"/>
      <c r="AMS144" s="33"/>
      <c r="AMT144" s="33"/>
      <c r="AMU144" s="33"/>
      <c r="AMV144" s="33"/>
      <c r="AMW144" s="33"/>
      <c r="AMX144" s="33"/>
      <c r="AMY144" s="33"/>
      <c r="AMZ144" s="33"/>
      <c r="ANA144" s="33"/>
      <c r="ANB144" s="33"/>
      <c r="ANC144" s="33"/>
      <c r="AND144" s="33"/>
      <c r="ANE144" s="33"/>
      <c r="ANF144" s="33"/>
      <c r="ANG144" s="33"/>
      <c r="ANH144" s="33"/>
      <c r="ANI144" s="33"/>
      <c r="ANJ144" s="33"/>
      <c r="ANK144" s="33"/>
      <c r="ANL144" s="33"/>
      <c r="ANM144" s="33"/>
      <c r="ANN144" s="33"/>
      <c r="ANO144" s="33"/>
      <c r="ANP144" s="33"/>
      <c r="ANQ144" s="33"/>
      <c r="ANR144" s="33"/>
      <c r="ANS144" s="33"/>
      <c r="ANT144" s="33"/>
      <c r="ANU144" s="33"/>
      <c r="ANV144" s="33"/>
      <c r="ANW144" s="33"/>
      <c r="ANX144" s="33"/>
      <c r="ANY144" s="33"/>
      <c r="ANZ144" s="33"/>
      <c r="AOA144" s="33"/>
      <c r="AOB144" s="33"/>
      <c r="AOC144" s="33"/>
      <c r="AOD144" s="33"/>
      <c r="AOE144" s="33"/>
      <c r="AOF144" s="33"/>
      <c r="AOG144" s="33"/>
      <c r="AOH144" s="33"/>
      <c r="AOI144" s="33"/>
      <c r="AOJ144" s="33"/>
      <c r="AOK144" s="33"/>
      <c r="AOL144" s="33"/>
      <c r="AOM144" s="33"/>
      <c r="AON144" s="33"/>
      <c r="AOO144" s="33"/>
      <c r="AOP144" s="33"/>
      <c r="AOQ144" s="33"/>
      <c r="AOR144" s="33"/>
      <c r="AOS144" s="33"/>
      <c r="AOT144" s="33"/>
      <c r="AOU144" s="33"/>
      <c r="AOV144" s="33"/>
      <c r="AOW144" s="33"/>
      <c r="AOX144" s="33"/>
      <c r="AOY144" s="33"/>
      <c r="AOZ144" s="33"/>
      <c r="APA144" s="33"/>
      <c r="APB144" s="33"/>
      <c r="APC144" s="33"/>
      <c r="APD144" s="33"/>
      <c r="APE144" s="33"/>
      <c r="APF144" s="33"/>
      <c r="APG144" s="33"/>
      <c r="APH144" s="33"/>
      <c r="API144" s="33"/>
      <c r="APJ144" s="33"/>
      <c r="APK144" s="33"/>
      <c r="APL144" s="33"/>
      <c r="APM144" s="33"/>
      <c r="APN144" s="33"/>
      <c r="APO144" s="33"/>
      <c r="APP144" s="33"/>
      <c r="APQ144" s="33"/>
      <c r="APR144" s="33"/>
      <c r="APS144" s="33"/>
      <c r="APT144" s="33"/>
      <c r="APU144" s="33"/>
      <c r="APV144" s="33"/>
      <c r="APW144" s="33"/>
      <c r="APX144" s="33"/>
      <c r="APY144" s="33"/>
      <c r="APZ144" s="33"/>
      <c r="AQA144" s="33"/>
      <c r="AQB144" s="33"/>
      <c r="AQC144" s="33"/>
      <c r="AQD144" s="33"/>
      <c r="AQE144" s="33"/>
      <c r="AQF144" s="33"/>
      <c r="AQG144" s="33"/>
      <c r="AQH144" s="33"/>
      <c r="AQI144" s="33"/>
      <c r="AQJ144" s="33"/>
      <c r="AQK144" s="33"/>
      <c r="AQL144" s="33"/>
      <c r="AQM144" s="33"/>
      <c r="AQN144" s="33"/>
      <c r="AQO144" s="33"/>
      <c r="AQP144" s="33"/>
      <c r="AQQ144" s="33"/>
      <c r="AQR144" s="33"/>
      <c r="AQS144" s="33"/>
      <c r="AQT144" s="33"/>
      <c r="AQU144" s="33"/>
      <c r="AQV144" s="33"/>
      <c r="AQW144" s="33"/>
      <c r="AQX144" s="33"/>
      <c r="AQY144" s="33"/>
      <c r="AQZ144" s="33"/>
      <c r="ARA144" s="33"/>
      <c r="ARB144" s="33"/>
      <c r="ARC144" s="33"/>
      <c r="ARD144" s="33"/>
      <c r="ARE144" s="33"/>
      <c r="ARF144" s="33"/>
      <c r="ARG144" s="33"/>
      <c r="ARH144" s="33"/>
      <c r="ARI144" s="33"/>
      <c r="ARJ144" s="33"/>
      <c r="ARK144" s="33"/>
      <c r="ARL144" s="33"/>
      <c r="ARM144" s="33"/>
      <c r="ARN144" s="33"/>
      <c r="ARO144" s="33"/>
      <c r="ARP144" s="33"/>
      <c r="ARQ144" s="33"/>
      <c r="ARR144" s="33"/>
      <c r="ARS144" s="33"/>
      <c r="ART144" s="33"/>
      <c r="ARU144" s="33"/>
      <c r="ARV144" s="33"/>
      <c r="ARW144" s="33"/>
      <c r="ARX144" s="33"/>
      <c r="ARY144" s="33"/>
      <c r="ARZ144" s="33"/>
      <c r="ASA144" s="33"/>
      <c r="ASB144" s="33"/>
      <c r="ASC144" s="33"/>
      <c r="ASD144" s="33"/>
      <c r="ASE144" s="33"/>
      <c r="ASF144" s="33"/>
      <c r="ASG144" s="33"/>
      <c r="ASH144" s="33"/>
      <c r="ASI144" s="33"/>
      <c r="ASJ144" s="33"/>
      <c r="ASK144" s="33"/>
      <c r="ASL144" s="33"/>
      <c r="ASM144" s="33"/>
      <c r="ASN144" s="33"/>
      <c r="ASO144" s="33"/>
      <c r="ASP144" s="33"/>
      <c r="ASQ144" s="33"/>
      <c r="ASR144" s="33"/>
      <c r="ASS144" s="33"/>
      <c r="AST144" s="33"/>
      <c r="ASU144" s="33"/>
      <c r="ASV144" s="33"/>
      <c r="ASW144" s="33"/>
      <c r="ASX144" s="33"/>
      <c r="ASY144" s="33"/>
      <c r="ASZ144" s="33"/>
      <c r="ATA144" s="33"/>
      <c r="ATB144" s="33"/>
      <c r="ATC144" s="33"/>
      <c r="ATD144" s="33"/>
      <c r="ATE144" s="33"/>
      <c r="ATF144" s="33"/>
      <c r="ATG144" s="33"/>
      <c r="ATH144" s="33"/>
      <c r="ATI144" s="33"/>
      <c r="ATJ144" s="33"/>
      <c r="ATK144" s="33"/>
      <c r="ATL144" s="33"/>
      <c r="ATM144" s="33"/>
      <c r="ATN144" s="33"/>
      <c r="ATO144" s="33"/>
      <c r="ATP144" s="33"/>
      <c r="ATQ144" s="33"/>
      <c r="ATR144" s="33"/>
      <c r="ATS144" s="33"/>
      <c r="ATT144" s="33"/>
      <c r="ATU144" s="33"/>
      <c r="ATV144" s="33"/>
      <c r="ATW144" s="33"/>
      <c r="ATX144" s="33"/>
      <c r="ATY144" s="33"/>
      <c r="ATZ144" s="33"/>
      <c r="AUA144" s="33"/>
      <c r="AUB144" s="33"/>
      <c r="AUC144" s="33"/>
      <c r="AUD144" s="33"/>
      <c r="AUE144" s="33"/>
      <c r="AUF144" s="33"/>
      <c r="AUG144" s="33"/>
      <c r="AUH144" s="33"/>
      <c r="AUI144" s="33"/>
      <c r="AUJ144" s="33"/>
      <c r="AUK144" s="33"/>
      <c r="AUL144" s="33"/>
      <c r="AUM144" s="33"/>
      <c r="AUN144" s="33"/>
      <c r="AUO144" s="33"/>
      <c r="AUP144" s="33"/>
      <c r="AUQ144" s="33"/>
      <c r="AUR144" s="33"/>
      <c r="AUS144" s="33"/>
      <c r="AUT144" s="33"/>
      <c r="AUU144" s="33"/>
      <c r="AUV144" s="33"/>
      <c r="AUW144" s="33"/>
      <c r="AUX144" s="33"/>
      <c r="AUY144" s="33"/>
      <c r="AUZ144" s="33"/>
      <c r="AVA144" s="33"/>
      <c r="AVB144" s="33"/>
      <c r="AVC144" s="33"/>
      <c r="AVD144" s="33"/>
      <c r="AVE144" s="33"/>
      <c r="AVF144" s="33"/>
      <c r="AVG144" s="33"/>
      <c r="AVH144" s="33"/>
      <c r="AVI144" s="33"/>
      <c r="AVJ144" s="33"/>
      <c r="AVK144" s="33"/>
      <c r="AVL144" s="33"/>
      <c r="AVM144" s="33"/>
      <c r="AVN144" s="33"/>
      <c r="AVO144" s="33"/>
      <c r="AVP144" s="33"/>
      <c r="AVQ144" s="33"/>
      <c r="AVR144" s="33"/>
      <c r="AVS144" s="33"/>
      <c r="AVT144" s="33"/>
      <c r="AVU144" s="33"/>
      <c r="AVV144" s="33"/>
      <c r="AVW144" s="33"/>
      <c r="AVX144" s="33"/>
      <c r="AVY144" s="33"/>
      <c r="AVZ144" s="33"/>
      <c r="AWA144" s="33"/>
      <c r="AWB144" s="33"/>
      <c r="AWC144" s="33"/>
      <c r="AWD144" s="33"/>
      <c r="AWE144" s="33"/>
      <c r="AWF144" s="33"/>
      <c r="AWG144" s="33"/>
      <c r="AWH144" s="33"/>
      <c r="AWI144" s="33"/>
      <c r="AWJ144" s="33"/>
      <c r="AWK144" s="33"/>
      <c r="AWL144" s="33"/>
      <c r="AWM144" s="33"/>
      <c r="AWN144" s="33"/>
      <c r="AWO144" s="33"/>
      <c r="AWP144" s="33"/>
      <c r="AWQ144" s="33"/>
      <c r="AWR144" s="33"/>
      <c r="AWS144" s="33"/>
      <c r="AWT144" s="33"/>
      <c r="AWU144" s="33"/>
      <c r="AWV144" s="33"/>
      <c r="AWW144" s="33"/>
      <c r="AWX144" s="33"/>
      <c r="AWY144" s="33"/>
      <c r="AWZ144" s="33"/>
      <c r="AXA144" s="33"/>
      <c r="AXB144" s="33"/>
      <c r="AXC144" s="33"/>
      <c r="AXD144" s="33"/>
      <c r="AXE144" s="33"/>
      <c r="AXF144" s="33"/>
      <c r="AXG144" s="33"/>
      <c r="AXH144" s="33"/>
      <c r="AXI144" s="33"/>
      <c r="AXJ144" s="33"/>
      <c r="AXK144" s="33"/>
      <c r="AXL144" s="33"/>
      <c r="AXM144" s="33"/>
      <c r="AXN144" s="33"/>
      <c r="AXO144" s="33"/>
      <c r="AXP144" s="33"/>
      <c r="AXQ144" s="33"/>
      <c r="AXR144" s="33"/>
      <c r="AXS144" s="33"/>
      <c r="AXT144" s="33"/>
      <c r="AXU144" s="33"/>
      <c r="AXV144" s="33"/>
      <c r="AXW144" s="33"/>
      <c r="AXX144" s="33"/>
      <c r="AXY144" s="33"/>
      <c r="AXZ144" s="33"/>
      <c r="AYA144" s="33"/>
      <c r="AYB144" s="33"/>
      <c r="AYC144" s="33"/>
      <c r="AYD144" s="33"/>
      <c r="AYE144" s="33"/>
      <c r="AYF144" s="33"/>
      <c r="AYG144" s="33"/>
      <c r="AYH144" s="33"/>
      <c r="AYI144" s="33"/>
      <c r="AYJ144" s="33"/>
      <c r="AYK144" s="33"/>
      <c r="AYL144" s="33"/>
      <c r="AYM144" s="33"/>
      <c r="AYN144" s="33"/>
      <c r="AYO144" s="33"/>
      <c r="AYP144" s="33"/>
      <c r="AYQ144" s="33"/>
      <c r="AYR144" s="33"/>
      <c r="AYS144" s="33"/>
      <c r="AYT144" s="33"/>
      <c r="AYU144" s="33"/>
      <c r="AYV144" s="33"/>
      <c r="AYW144" s="33"/>
      <c r="AYX144" s="33"/>
      <c r="AYY144" s="33"/>
      <c r="AYZ144" s="33"/>
      <c r="AZA144" s="33"/>
      <c r="AZB144" s="33"/>
      <c r="AZC144" s="33"/>
      <c r="AZD144" s="33"/>
      <c r="AZE144" s="33"/>
      <c r="AZF144" s="33"/>
      <c r="AZG144" s="33"/>
      <c r="AZH144" s="33"/>
      <c r="AZI144" s="33"/>
      <c r="AZJ144" s="33"/>
      <c r="AZK144" s="33"/>
      <c r="AZL144" s="33"/>
      <c r="AZM144" s="33"/>
      <c r="AZN144" s="33"/>
      <c r="AZO144" s="33"/>
      <c r="AZP144" s="33"/>
      <c r="AZQ144" s="33"/>
      <c r="AZR144" s="33"/>
      <c r="AZS144" s="33"/>
      <c r="AZT144" s="33"/>
      <c r="AZU144" s="33"/>
      <c r="AZV144" s="33"/>
      <c r="AZW144" s="33"/>
      <c r="AZX144" s="33"/>
      <c r="AZY144" s="33"/>
      <c r="AZZ144" s="33"/>
      <c r="BAA144" s="33"/>
      <c r="BAB144" s="33"/>
      <c r="BAC144" s="33"/>
      <c r="BAD144" s="33"/>
      <c r="BAE144" s="33"/>
      <c r="BAF144" s="33"/>
      <c r="BAG144" s="33"/>
      <c r="BAH144" s="33"/>
      <c r="BAI144" s="33"/>
      <c r="BAJ144" s="33"/>
      <c r="BAK144" s="33"/>
      <c r="BAL144" s="33"/>
      <c r="BAM144" s="33"/>
      <c r="BAN144" s="33"/>
      <c r="BAO144" s="33"/>
      <c r="BAP144" s="33"/>
      <c r="BAQ144" s="33"/>
      <c r="BAR144" s="33"/>
      <c r="BAS144" s="33"/>
      <c r="BAT144" s="33"/>
      <c r="BAU144" s="33"/>
      <c r="BAV144" s="33"/>
      <c r="BAW144" s="33"/>
      <c r="BAX144" s="33"/>
      <c r="BAY144" s="33"/>
      <c r="BAZ144" s="33"/>
      <c r="BBA144" s="33"/>
      <c r="BBB144" s="33"/>
      <c r="BBC144" s="33"/>
      <c r="BBD144" s="33"/>
      <c r="BBE144" s="33"/>
      <c r="BBF144" s="33"/>
      <c r="BBG144" s="33"/>
      <c r="BBH144" s="33"/>
      <c r="BBI144" s="33"/>
      <c r="BBJ144" s="33"/>
      <c r="BBK144" s="33"/>
      <c r="BBL144" s="33"/>
      <c r="BBM144" s="33"/>
      <c r="BBN144" s="33"/>
      <c r="BBO144" s="33"/>
      <c r="BBP144" s="33"/>
      <c r="BBQ144" s="33"/>
      <c r="BBR144" s="33"/>
      <c r="BBS144" s="33"/>
      <c r="BBT144" s="33"/>
      <c r="BBU144" s="33"/>
      <c r="BBV144" s="33"/>
      <c r="BBW144" s="33"/>
      <c r="BBX144" s="33"/>
      <c r="BBY144" s="33"/>
      <c r="BBZ144" s="33"/>
      <c r="BCA144" s="33"/>
      <c r="BCB144" s="33"/>
      <c r="BCC144" s="33"/>
      <c r="BCD144" s="33"/>
      <c r="BCE144" s="33"/>
      <c r="BCF144" s="33"/>
      <c r="BCG144" s="33"/>
      <c r="BCH144" s="33"/>
      <c r="BCI144" s="33"/>
      <c r="BCJ144" s="33"/>
      <c r="BCK144" s="33"/>
      <c r="BCL144" s="33"/>
      <c r="BCM144" s="33"/>
      <c r="BCN144" s="33"/>
      <c r="BCO144" s="33"/>
      <c r="BCP144" s="33"/>
      <c r="BCQ144" s="33"/>
      <c r="BCR144" s="33"/>
      <c r="BCS144" s="33"/>
      <c r="BCT144" s="33"/>
      <c r="BCU144" s="33"/>
      <c r="BCV144" s="33"/>
      <c r="BCW144" s="33"/>
      <c r="BCX144" s="33"/>
      <c r="BCY144" s="33"/>
      <c r="BCZ144" s="33"/>
      <c r="BDA144" s="33"/>
      <c r="BDB144" s="33"/>
      <c r="BDC144" s="33"/>
      <c r="BDD144" s="33"/>
      <c r="BDE144" s="33"/>
      <c r="BDF144" s="33"/>
      <c r="BDG144" s="33"/>
      <c r="BDH144" s="33"/>
      <c r="BDI144" s="33"/>
      <c r="BDJ144" s="33"/>
      <c r="BDK144" s="33"/>
      <c r="BDL144" s="33"/>
      <c r="BDM144" s="33"/>
      <c r="BDN144" s="33"/>
      <c r="BDO144" s="33"/>
      <c r="BDP144" s="33"/>
      <c r="BDQ144" s="33"/>
      <c r="BDR144" s="33"/>
      <c r="BDS144" s="33"/>
      <c r="BDT144" s="33"/>
      <c r="BDU144" s="33"/>
      <c r="BDV144" s="33"/>
      <c r="BDW144" s="33"/>
      <c r="BDX144" s="33"/>
      <c r="BDY144" s="33"/>
      <c r="BDZ144" s="33"/>
      <c r="BEA144" s="33"/>
      <c r="BEB144" s="33"/>
      <c r="BEC144" s="33"/>
      <c r="BED144" s="33"/>
      <c r="BEE144" s="33"/>
      <c r="BEF144" s="33"/>
      <c r="BEG144" s="33"/>
      <c r="BEH144" s="33"/>
      <c r="BEI144" s="33"/>
      <c r="BEJ144" s="33"/>
      <c r="BEK144" s="33"/>
      <c r="BEL144" s="33"/>
      <c r="BEM144" s="33"/>
      <c r="BEN144" s="33"/>
      <c r="BEO144" s="33"/>
      <c r="BEP144" s="33"/>
      <c r="BEQ144" s="33"/>
      <c r="BER144" s="33"/>
      <c r="BES144" s="33"/>
      <c r="BET144" s="33"/>
      <c r="BEU144" s="33"/>
      <c r="BEV144" s="33"/>
      <c r="BEW144" s="33"/>
      <c r="BEX144" s="33"/>
      <c r="BEY144" s="33"/>
      <c r="BEZ144" s="33"/>
      <c r="BFA144" s="33"/>
      <c r="BFB144" s="33"/>
      <c r="BFC144" s="33"/>
      <c r="BFD144" s="33"/>
      <c r="BFE144" s="33"/>
      <c r="BFF144" s="33"/>
      <c r="BFG144" s="33"/>
      <c r="BFH144" s="33"/>
      <c r="BFI144" s="33"/>
      <c r="BFJ144" s="33"/>
      <c r="BFK144" s="33"/>
      <c r="BFL144" s="33"/>
      <c r="BFM144" s="33"/>
      <c r="BFN144" s="33"/>
      <c r="BFO144" s="33"/>
      <c r="BFP144" s="33"/>
      <c r="BFQ144" s="33"/>
      <c r="BFR144" s="33"/>
      <c r="BFS144" s="33"/>
      <c r="BFT144" s="33"/>
      <c r="BFU144" s="33"/>
      <c r="BFV144" s="33"/>
      <c r="BFW144" s="33"/>
      <c r="BFX144" s="33"/>
      <c r="BFY144" s="33"/>
      <c r="BFZ144" s="33"/>
      <c r="BGA144" s="33"/>
      <c r="BGB144" s="33"/>
      <c r="BGC144" s="33"/>
      <c r="BGD144" s="33"/>
      <c r="BGE144" s="33"/>
      <c r="BGF144" s="33"/>
      <c r="BGG144" s="33"/>
      <c r="BGH144" s="33"/>
      <c r="BGI144" s="33"/>
      <c r="BGJ144" s="33"/>
      <c r="BGK144" s="33"/>
      <c r="BGL144" s="33"/>
      <c r="BGM144" s="33"/>
      <c r="BGN144" s="33"/>
      <c r="BGO144" s="33"/>
      <c r="BGP144" s="33"/>
      <c r="BGQ144" s="33"/>
      <c r="BGR144" s="33"/>
      <c r="BGS144" s="33"/>
      <c r="BGT144" s="33"/>
      <c r="BGU144" s="33"/>
      <c r="BGV144" s="33"/>
      <c r="BGW144" s="33"/>
      <c r="BGX144" s="33"/>
      <c r="BGY144" s="33"/>
      <c r="BGZ144" s="33"/>
      <c r="BHA144" s="33"/>
      <c r="BHB144" s="33"/>
      <c r="BHC144" s="33"/>
      <c r="BHD144" s="33"/>
      <c r="BHE144" s="33"/>
      <c r="BHF144" s="33"/>
      <c r="BHG144" s="33"/>
      <c r="BHH144" s="33"/>
      <c r="BHI144" s="33"/>
      <c r="BHJ144" s="33"/>
      <c r="BHK144" s="33"/>
      <c r="BHL144" s="33"/>
      <c r="BHM144" s="33"/>
      <c r="BHN144" s="33"/>
      <c r="BHO144" s="33"/>
      <c r="BHP144" s="33"/>
      <c r="BHQ144" s="33"/>
      <c r="BHR144" s="33"/>
      <c r="BHS144" s="33"/>
      <c r="BHT144" s="33"/>
      <c r="BHU144" s="33"/>
      <c r="BHV144" s="33"/>
      <c r="BHW144" s="33"/>
      <c r="BHX144" s="33"/>
      <c r="BHY144" s="33"/>
      <c r="BHZ144" s="33"/>
      <c r="BIA144" s="33"/>
      <c r="BIB144" s="33"/>
      <c r="BIC144" s="33"/>
      <c r="BID144" s="33"/>
      <c r="BIE144" s="33"/>
      <c r="BIF144" s="33"/>
      <c r="BIG144" s="33"/>
      <c r="BIH144" s="33"/>
      <c r="BII144" s="33"/>
      <c r="BIJ144" s="33"/>
      <c r="BIK144" s="33"/>
      <c r="BIL144" s="33"/>
      <c r="BIM144" s="33"/>
      <c r="BIN144" s="33"/>
      <c r="BIO144" s="33"/>
      <c r="BIP144" s="33"/>
      <c r="BIQ144" s="33"/>
      <c r="BIR144" s="33"/>
      <c r="BIS144" s="33"/>
      <c r="BIT144" s="33"/>
      <c r="BIU144" s="33"/>
      <c r="BIV144" s="33"/>
      <c r="BIW144" s="33"/>
      <c r="BIX144" s="33"/>
      <c r="BIY144" s="33"/>
      <c r="BIZ144" s="33"/>
      <c r="BJA144" s="33"/>
      <c r="BJB144" s="33"/>
      <c r="BJC144" s="33"/>
      <c r="BJD144" s="33"/>
      <c r="BJE144" s="33"/>
      <c r="BJF144" s="33"/>
      <c r="BJG144" s="33"/>
      <c r="BJH144" s="33"/>
      <c r="BJI144" s="33"/>
      <c r="BJJ144" s="33"/>
      <c r="BJK144" s="33"/>
      <c r="BJL144" s="33"/>
      <c r="BJM144" s="33"/>
      <c r="BJN144" s="33"/>
      <c r="BJO144" s="33"/>
      <c r="BJP144" s="33"/>
      <c r="BJQ144" s="33"/>
      <c r="BJR144" s="33"/>
      <c r="BJS144" s="33"/>
      <c r="BJT144" s="33"/>
      <c r="BJU144" s="33"/>
      <c r="BJV144" s="33"/>
      <c r="BJW144" s="33"/>
      <c r="BJX144" s="33"/>
      <c r="BJY144" s="33"/>
      <c r="BJZ144" s="33"/>
      <c r="BKA144" s="33"/>
      <c r="BKB144" s="33"/>
      <c r="BKC144" s="33"/>
      <c r="BKD144" s="33"/>
      <c r="BKE144" s="33"/>
      <c r="BKF144" s="33"/>
      <c r="BKG144" s="33"/>
      <c r="BKH144" s="33"/>
      <c r="BKI144" s="33"/>
      <c r="BKJ144" s="33"/>
      <c r="BKK144" s="33"/>
      <c r="BKL144" s="33"/>
      <c r="BKM144" s="33"/>
      <c r="BKN144" s="33"/>
      <c r="BKO144" s="33"/>
      <c r="BKP144" s="33"/>
      <c r="BKQ144" s="33"/>
      <c r="BKR144" s="33"/>
      <c r="BKS144" s="33"/>
      <c r="BKT144" s="33"/>
      <c r="BKU144" s="33"/>
      <c r="BKV144" s="33"/>
      <c r="BKW144" s="33"/>
      <c r="BKX144" s="33"/>
      <c r="BKY144" s="33"/>
      <c r="BKZ144" s="33"/>
      <c r="BLA144" s="33"/>
      <c r="BLB144" s="33"/>
      <c r="BLC144" s="33"/>
      <c r="BLD144" s="33"/>
      <c r="BLE144" s="33"/>
      <c r="BLF144" s="33"/>
      <c r="BLG144" s="33"/>
      <c r="BLH144" s="33"/>
      <c r="BLI144" s="33"/>
      <c r="BLJ144" s="33"/>
      <c r="BLK144" s="33"/>
      <c r="BLL144" s="33"/>
      <c r="BLM144" s="33"/>
      <c r="BLN144" s="33"/>
      <c r="BLO144" s="33"/>
      <c r="BLP144" s="33"/>
      <c r="BLQ144" s="33"/>
      <c r="BLR144" s="33"/>
      <c r="BLS144" s="33"/>
      <c r="BLT144" s="33"/>
      <c r="BLU144" s="33"/>
      <c r="BLV144" s="33"/>
      <c r="BLW144" s="33"/>
      <c r="BLX144" s="33"/>
      <c r="BLY144" s="33"/>
      <c r="BLZ144" s="33"/>
      <c r="BMA144" s="33"/>
      <c r="BMB144" s="33"/>
      <c r="BMC144" s="33"/>
      <c r="BMD144" s="33"/>
      <c r="BME144" s="33"/>
      <c r="BMF144" s="33"/>
      <c r="BMG144" s="33"/>
      <c r="BMH144" s="33"/>
      <c r="BMI144" s="33"/>
      <c r="BMJ144" s="33"/>
      <c r="BMK144" s="33"/>
      <c r="BML144" s="33"/>
      <c r="BMM144" s="33"/>
      <c r="BMN144" s="33"/>
      <c r="BMO144" s="33"/>
      <c r="BMP144" s="33"/>
      <c r="BMQ144" s="33"/>
      <c r="BMR144" s="33"/>
      <c r="BMS144" s="33"/>
      <c r="BMT144" s="33"/>
      <c r="BMU144" s="33"/>
      <c r="BMV144" s="33"/>
      <c r="BMW144" s="33"/>
      <c r="BMX144" s="33"/>
      <c r="BMY144" s="33"/>
      <c r="BMZ144" s="33"/>
      <c r="BNA144" s="33"/>
      <c r="BNB144" s="33"/>
      <c r="BNC144" s="33"/>
      <c r="BND144" s="33"/>
      <c r="BNE144" s="33"/>
      <c r="BNF144" s="33"/>
      <c r="BNG144" s="33"/>
      <c r="BNH144" s="33"/>
      <c r="BNI144" s="33"/>
      <c r="BNJ144" s="33"/>
      <c r="BNK144" s="33"/>
      <c r="BNL144" s="33"/>
      <c r="BNM144" s="33"/>
      <c r="BNN144" s="33"/>
      <c r="BNO144" s="33"/>
      <c r="BNP144" s="33"/>
      <c r="BNQ144" s="33"/>
      <c r="BNR144" s="33"/>
      <c r="BNS144" s="33"/>
      <c r="BNT144" s="33"/>
      <c r="BNU144" s="33"/>
      <c r="BNV144" s="33"/>
      <c r="BNW144" s="33"/>
      <c r="BNX144" s="33"/>
      <c r="BNY144" s="33"/>
      <c r="BNZ144" s="33"/>
      <c r="BOA144" s="33"/>
      <c r="BOB144" s="33"/>
      <c r="BOC144" s="33"/>
      <c r="BOD144" s="33"/>
      <c r="BOE144" s="33"/>
      <c r="BOF144" s="33"/>
      <c r="BOG144" s="33"/>
      <c r="BOH144" s="33"/>
      <c r="BOI144" s="33"/>
      <c r="BOJ144" s="33"/>
      <c r="BOK144" s="33"/>
      <c r="BOL144" s="33"/>
      <c r="BOM144" s="33"/>
      <c r="BON144" s="33"/>
      <c r="BOO144" s="33"/>
      <c r="BOP144" s="33"/>
      <c r="BOQ144" s="33"/>
      <c r="BOR144" s="33"/>
      <c r="BOS144" s="33"/>
      <c r="BOT144" s="33"/>
      <c r="BOU144" s="33"/>
      <c r="BOV144" s="33"/>
      <c r="BOW144" s="33"/>
      <c r="BOX144" s="33"/>
      <c r="BOY144" s="33"/>
      <c r="BOZ144" s="33"/>
      <c r="BPA144" s="33"/>
      <c r="BPB144" s="33"/>
      <c r="BPC144" s="33"/>
      <c r="BPD144" s="33"/>
      <c r="BPE144" s="33"/>
      <c r="BPF144" s="33"/>
      <c r="BPG144" s="33"/>
      <c r="BPH144" s="33"/>
      <c r="BPI144" s="33"/>
      <c r="BPJ144" s="33"/>
      <c r="BPK144" s="33"/>
      <c r="BPL144" s="33"/>
      <c r="BPM144" s="33"/>
      <c r="BPN144" s="33"/>
      <c r="BPO144" s="33"/>
      <c r="BPP144" s="33"/>
      <c r="BPQ144" s="33"/>
      <c r="BPR144" s="33"/>
      <c r="BPS144" s="33"/>
      <c r="BPT144" s="33"/>
      <c r="BPU144" s="33"/>
      <c r="BPV144" s="33"/>
      <c r="BPW144" s="33"/>
      <c r="BPX144" s="33"/>
      <c r="BPY144" s="33"/>
      <c r="BPZ144" s="33"/>
      <c r="BQA144" s="33"/>
      <c r="BQB144" s="33"/>
      <c r="BQC144" s="33"/>
      <c r="BQD144" s="33"/>
      <c r="BQE144" s="33"/>
      <c r="BQF144" s="33"/>
      <c r="BQG144" s="33"/>
      <c r="BQH144" s="33"/>
      <c r="BQI144" s="33"/>
      <c r="BQJ144" s="33"/>
      <c r="BQK144" s="33"/>
      <c r="BQL144" s="33"/>
      <c r="BQM144" s="33"/>
      <c r="BQN144" s="33"/>
      <c r="BQO144" s="33"/>
      <c r="BQP144" s="33"/>
      <c r="BQQ144" s="33"/>
      <c r="BQR144" s="33"/>
      <c r="BQS144" s="33"/>
      <c r="BQT144" s="33"/>
      <c r="BQU144" s="33"/>
      <c r="BQV144" s="33"/>
      <c r="BQW144" s="33"/>
      <c r="BQX144" s="33"/>
      <c r="BQY144" s="33"/>
      <c r="BQZ144" s="33"/>
      <c r="BRA144" s="33"/>
      <c r="BRB144" s="33"/>
      <c r="BRC144" s="33"/>
      <c r="BRD144" s="33"/>
      <c r="BRE144" s="33"/>
      <c r="BRF144" s="33"/>
      <c r="BRG144" s="33"/>
      <c r="BRH144" s="33"/>
      <c r="BRI144" s="33"/>
      <c r="BRJ144" s="33"/>
      <c r="BRK144" s="33"/>
      <c r="BRL144" s="33"/>
      <c r="BRM144" s="33"/>
      <c r="BRN144" s="33"/>
      <c r="BRO144" s="33"/>
      <c r="BRP144" s="33"/>
      <c r="BRQ144" s="33"/>
      <c r="BRR144" s="33"/>
      <c r="BRS144" s="33"/>
      <c r="BRT144" s="33"/>
      <c r="BRU144" s="33"/>
      <c r="BRV144" s="33"/>
      <c r="BRW144" s="33"/>
      <c r="BRX144" s="33"/>
      <c r="BRY144" s="33"/>
      <c r="BRZ144" s="33"/>
      <c r="BSA144" s="33"/>
      <c r="BSB144" s="33"/>
      <c r="BSC144" s="33"/>
      <c r="BSD144" s="33"/>
      <c r="BSE144" s="33"/>
      <c r="BSF144" s="33"/>
      <c r="BSG144" s="33"/>
      <c r="BSH144" s="33"/>
      <c r="BSI144" s="33"/>
      <c r="BSJ144" s="33"/>
      <c r="BSK144" s="33"/>
      <c r="BSL144" s="33"/>
      <c r="BSM144" s="33"/>
      <c r="BSN144" s="33"/>
      <c r="BSO144" s="33"/>
      <c r="BSP144" s="33"/>
      <c r="BSQ144" s="33"/>
      <c r="BSR144" s="33"/>
      <c r="BSS144" s="33"/>
      <c r="BST144" s="33"/>
      <c r="BSU144" s="33"/>
      <c r="BSV144" s="33"/>
      <c r="BSW144" s="33"/>
      <c r="BSX144" s="33"/>
      <c r="BSY144" s="33"/>
      <c r="BSZ144" s="33"/>
      <c r="BTA144" s="33"/>
      <c r="BTB144" s="33"/>
      <c r="BTC144" s="33"/>
      <c r="BTD144" s="33"/>
      <c r="BTE144" s="33"/>
      <c r="BTF144" s="33"/>
      <c r="BTG144" s="33"/>
      <c r="BTH144" s="33"/>
      <c r="BTI144" s="33"/>
      <c r="BTJ144" s="33"/>
      <c r="BTK144" s="33"/>
      <c r="BTL144" s="33"/>
      <c r="BTM144" s="33"/>
      <c r="BTN144" s="33"/>
      <c r="BTO144" s="33"/>
      <c r="BTP144" s="33"/>
      <c r="BTQ144" s="33"/>
      <c r="BTR144" s="33"/>
      <c r="BTS144" s="33"/>
      <c r="BTT144" s="33"/>
      <c r="BTU144" s="33"/>
      <c r="BTV144" s="33"/>
      <c r="BTW144" s="33"/>
      <c r="BTX144" s="33"/>
      <c r="BTY144" s="33"/>
      <c r="BTZ144" s="33"/>
      <c r="BUA144" s="33"/>
      <c r="BUB144" s="33"/>
      <c r="BUC144" s="33"/>
      <c r="BUD144" s="33"/>
      <c r="BUE144" s="33"/>
      <c r="BUF144" s="33"/>
      <c r="BUG144" s="33"/>
      <c r="BUH144" s="33"/>
      <c r="BUI144" s="33"/>
      <c r="BUJ144" s="33"/>
      <c r="BUK144" s="33"/>
      <c r="BUL144" s="33"/>
      <c r="BUM144" s="33"/>
      <c r="BUN144" s="33"/>
      <c r="BUO144" s="33"/>
      <c r="BUP144" s="33"/>
      <c r="BUQ144" s="33"/>
      <c r="BUR144" s="33"/>
      <c r="BUS144" s="33"/>
      <c r="BUT144" s="33"/>
      <c r="BUU144" s="33"/>
      <c r="BUV144" s="33"/>
      <c r="BUW144" s="33"/>
      <c r="BUX144" s="33"/>
      <c r="BUY144" s="33"/>
      <c r="BUZ144" s="33"/>
      <c r="BVA144" s="33"/>
      <c r="BVB144" s="33"/>
      <c r="BVC144" s="33"/>
      <c r="BVD144" s="33"/>
      <c r="BVE144" s="33"/>
      <c r="BVF144" s="33"/>
      <c r="BVG144" s="33"/>
      <c r="BVH144" s="33"/>
      <c r="BVI144" s="33"/>
      <c r="BVJ144" s="33"/>
      <c r="BVK144" s="33"/>
      <c r="BVL144" s="33"/>
      <c r="BVM144" s="33"/>
      <c r="BVN144" s="33"/>
      <c r="BVO144" s="33"/>
      <c r="BVP144" s="33"/>
      <c r="BVQ144" s="33"/>
      <c r="BVR144" s="33"/>
      <c r="BVS144" s="33"/>
      <c r="BVT144" s="33"/>
      <c r="BVU144" s="33"/>
      <c r="BVV144" s="33"/>
      <c r="BVW144" s="33"/>
      <c r="BVX144" s="33"/>
      <c r="BVY144" s="33"/>
      <c r="BVZ144" s="33"/>
      <c r="BWA144" s="33"/>
      <c r="BWB144" s="33"/>
      <c r="BWC144" s="33"/>
      <c r="BWD144" s="33"/>
      <c r="BWE144" s="33"/>
      <c r="BWF144" s="33"/>
      <c r="BWG144" s="33"/>
      <c r="BWH144" s="33"/>
      <c r="BWI144" s="33"/>
      <c r="BWJ144" s="33"/>
      <c r="BWK144" s="33"/>
      <c r="BWL144" s="33"/>
      <c r="BWM144" s="33"/>
      <c r="BWN144" s="33"/>
      <c r="BWO144" s="33"/>
      <c r="BWP144" s="33"/>
      <c r="BWQ144" s="33"/>
      <c r="BWR144" s="33"/>
      <c r="BWS144" s="33"/>
      <c r="BWT144" s="33"/>
      <c r="BWU144" s="33"/>
      <c r="BWV144" s="33"/>
      <c r="BWW144" s="33"/>
      <c r="BWX144" s="33"/>
      <c r="BWY144" s="33"/>
      <c r="BWZ144" s="33"/>
      <c r="BXA144" s="33"/>
      <c r="BXB144" s="33"/>
      <c r="BXC144" s="33"/>
      <c r="BXD144" s="33"/>
      <c r="BXE144" s="33"/>
      <c r="BXF144" s="33"/>
      <c r="BXG144" s="33"/>
      <c r="BXH144" s="33"/>
      <c r="BXI144" s="33"/>
      <c r="BXJ144" s="33"/>
      <c r="BXK144" s="33"/>
      <c r="BXL144" s="33"/>
      <c r="BXM144" s="33"/>
      <c r="BXN144" s="33"/>
      <c r="BXO144" s="33"/>
      <c r="BXP144" s="33"/>
      <c r="BXQ144" s="33"/>
      <c r="BXR144" s="33"/>
      <c r="BXS144" s="33"/>
      <c r="BXT144" s="33"/>
      <c r="BXU144" s="33"/>
      <c r="BXV144" s="33"/>
      <c r="BXW144" s="33"/>
      <c r="BXX144" s="33"/>
      <c r="BXY144" s="33"/>
      <c r="BXZ144" s="33"/>
      <c r="BYA144" s="33"/>
      <c r="BYB144" s="33"/>
      <c r="BYC144" s="33"/>
      <c r="BYD144" s="33"/>
      <c r="BYE144" s="33"/>
      <c r="BYF144" s="33"/>
      <c r="BYG144" s="33"/>
      <c r="BYH144" s="33"/>
      <c r="BYI144" s="33"/>
      <c r="BYJ144" s="33"/>
      <c r="BYK144" s="33"/>
      <c r="BYL144" s="33"/>
      <c r="BYM144" s="33"/>
      <c r="BYN144" s="33"/>
      <c r="BYO144" s="33"/>
      <c r="BYP144" s="33"/>
      <c r="BYQ144" s="33"/>
      <c r="BYR144" s="33"/>
      <c r="BYS144" s="33"/>
      <c r="BYT144" s="33"/>
      <c r="BYU144" s="33"/>
      <c r="BYV144" s="33"/>
      <c r="BYW144" s="33"/>
      <c r="BYX144" s="33"/>
    </row>
    <row r="145" spans="1:2026" ht="15" customHeight="1" x14ac:dyDescent="0.25">
      <c r="A145" s="205" t="s">
        <v>1662</v>
      </c>
      <c r="B145" s="1" t="s">
        <v>235</v>
      </c>
      <c r="C145" s="1" t="s">
        <v>236</v>
      </c>
      <c r="D145" s="1" t="s">
        <v>128</v>
      </c>
      <c r="E145" s="1" t="s">
        <v>237</v>
      </c>
      <c r="F145" s="2" t="s">
        <v>167</v>
      </c>
      <c r="G145" s="1" t="s">
        <v>27</v>
      </c>
      <c r="H145" s="29" t="s">
        <v>187</v>
      </c>
      <c r="I145" s="1" t="s">
        <v>29</v>
      </c>
      <c r="J145" s="35" t="s">
        <v>30</v>
      </c>
      <c r="K145" s="37" t="s">
        <v>208</v>
      </c>
      <c r="L145" s="1" t="s">
        <v>51</v>
      </c>
      <c r="M145" s="37" t="s">
        <v>33</v>
      </c>
      <c r="N145" s="1" t="s">
        <v>34</v>
      </c>
      <c r="O145" s="38" t="s">
        <v>35</v>
      </c>
      <c r="P145" s="38"/>
      <c r="Q145" s="39" t="s">
        <v>36</v>
      </c>
      <c r="R145" s="39"/>
      <c r="S145" s="1" t="s">
        <v>238</v>
      </c>
      <c r="T145" s="145"/>
      <c r="U145" s="145"/>
      <c r="V145" s="1" t="s">
        <v>59</v>
      </c>
      <c r="W145" s="1"/>
      <c r="X145" s="1"/>
      <c r="Y145" s="1"/>
      <c r="Z145" s="1"/>
      <c r="AA145" s="1"/>
      <c r="AB145" s="30"/>
      <c r="AC145" s="30">
        <v>2650</v>
      </c>
      <c r="AD145" s="30"/>
      <c r="AE145" s="30">
        <v>12750</v>
      </c>
      <c r="AF145" s="30">
        <v>650</v>
      </c>
      <c r="AG145" s="30">
        <f t="shared" si="2"/>
        <v>16050</v>
      </c>
      <c r="AH145" s="110"/>
      <c r="AI145" s="30"/>
      <c r="AJ145" s="125"/>
      <c r="AK145" s="30"/>
      <c r="AL145" s="2" t="s">
        <v>37</v>
      </c>
      <c r="AM145" s="2"/>
      <c r="AN145" s="2"/>
      <c r="AO145" s="2"/>
    </row>
    <row r="146" spans="1:2026" ht="15" customHeight="1" x14ac:dyDescent="0.25">
      <c r="A146" s="205" t="s">
        <v>1662</v>
      </c>
      <c r="B146" s="1" t="s">
        <v>239</v>
      </c>
      <c r="C146" s="1" t="s">
        <v>240</v>
      </c>
      <c r="D146" s="1" t="s">
        <v>172</v>
      </c>
      <c r="E146" s="1" t="s">
        <v>241</v>
      </c>
      <c r="F146" s="2" t="s">
        <v>167</v>
      </c>
      <c r="G146" s="1" t="s">
        <v>27</v>
      </c>
      <c r="H146" s="29" t="s">
        <v>174</v>
      </c>
      <c r="I146" s="1" t="s">
        <v>29</v>
      </c>
      <c r="J146" s="35" t="s">
        <v>30</v>
      </c>
      <c r="K146" s="36" t="s">
        <v>31</v>
      </c>
      <c r="L146" s="1" t="s">
        <v>80</v>
      </c>
      <c r="M146" s="37" t="s">
        <v>33</v>
      </c>
      <c r="N146" s="1" t="s">
        <v>34</v>
      </c>
      <c r="O146" s="38" t="s">
        <v>35</v>
      </c>
      <c r="P146" s="38"/>
      <c r="Q146" s="39" t="s">
        <v>57</v>
      </c>
      <c r="R146" s="39"/>
      <c r="S146" s="1" t="s">
        <v>242</v>
      </c>
      <c r="T146" s="145"/>
      <c r="U146" s="145"/>
      <c r="V146" s="1" t="s">
        <v>59</v>
      </c>
      <c r="W146" s="1"/>
      <c r="X146" s="1"/>
      <c r="Y146" s="1"/>
      <c r="Z146" s="1"/>
      <c r="AA146" s="1"/>
      <c r="AB146" s="30"/>
      <c r="AC146" s="30">
        <v>3860</v>
      </c>
      <c r="AD146" s="30"/>
      <c r="AE146" s="30">
        <v>14000</v>
      </c>
      <c r="AF146" s="30">
        <v>650</v>
      </c>
      <c r="AG146" s="30">
        <f t="shared" si="2"/>
        <v>18510</v>
      </c>
      <c r="AH146" s="110"/>
      <c r="AI146" s="30"/>
      <c r="AJ146" s="125"/>
      <c r="AK146" s="30"/>
      <c r="AL146" s="2" t="s">
        <v>37</v>
      </c>
      <c r="AM146" s="2"/>
      <c r="AN146" s="2"/>
      <c r="AO146" s="2"/>
    </row>
    <row r="147" spans="1:2026" ht="15" customHeight="1" x14ac:dyDescent="0.25">
      <c r="A147" s="205" t="s">
        <v>1662</v>
      </c>
      <c r="B147" s="1" t="s">
        <v>243</v>
      </c>
      <c r="C147" s="1" t="s">
        <v>240</v>
      </c>
      <c r="D147" s="1" t="s">
        <v>177</v>
      </c>
      <c r="E147" s="1" t="s">
        <v>241</v>
      </c>
      <c r="F147" s="2" t="s">
        <v>167</v>
      </c>
      <c r="G147" s="1" t="s">
        <v>27</v>
      </c>
      <c r="H147" s="29" t="s">
        <v>174</v>
      </c>
      <c r="I147" s="1" t="s">
        <v>29</v>
      </c>
      <c r="J147" s="35" t="s">
        <v>30</v>
      </c>
      <c r="K147" s="36" t="s">
        <v>31</v>
      </c>
      <c r="L147" s="1" t="s">
        <v>80</v>
      </c>
      <c r="M147" s="37" t="s">
        <v>33</v>
      </c>
      <c r="N147" s="1" t="s">
        <v>34</v>
      </c>
      <c r="O147" s="38" t="s">
        <v>35</v>
      </c>
      <c r="P147" s="38"/>
      <c r="Q147" s="39" t="s">
        <v>57</v>
      </c>
      <c r="R147" s="39"/>
      <c r="S147" s="1" t="s">
        <v>242</v>
      </c>
      <c r="T147" s="145"/>
      <c r="U147" s="145"/>
      <c r="V147" s="1" t="s">
        <v>59</v>
      </c>
      <c r="W147" s="1"/>
      <c r="X147" s="1"/>
      <c r="Y147" s="1"/>
      <c r="Z147" s="1"/>
      <c r="AA147" s="1"/>
      <c r="AB147" s="30">
        <v>7500</v>
      </c>
      <c r="AC147" s="30">
        <v>3860</v>
      </c>
      <c r="AD147" s="30"/>
      <c r="AE147" s="30">
        <v>14000</v>
      </c>
      <c r="AF147" s="30">
        <v>650</v>
      </c>
      <c r="AG147" s="30">
        <f t="shared" si="2"/>
        <v>26010</v>
      </c>
      <c r="AH147" s="110"/>
      <c r="AI147" s="30"/>
      <c r="AJ147" s="125"/>
      <c r="AK147" s="30"/>
      <c r="AL147" s="2" t="s">
        <v>37</v>
      </c>
      <c r="AM147" s="2"/>
      <c r="AN147" s="2"/>
      <c r="AO147" s="2"/>
    </row>
    <row r="148" spans="1:2026" ht="15" customHeight="1" x14ac:dyDescent="0.25">
      <c r="A148" s="205" t="s">
        <v>1662</v>
      </c>
      <c r="B148" s="1" t="s">
        <v>244</v>
      </c>
      <c r="C148" s="1" t="s">
        <v>245</v>
      </c>
      <c r="D148" s="1" t="s">
        <v>172</v>
      </c>
      <c r="E148" s="1" t="s">
        <v>199</v>
      </c>
      <c r="F148" s="2" t="s">
        <v>167</v>
      </c>
      <c r="G148" s="1" t="s">
        <v>27</v>
      </c>
      <c r="H148" s="29" t="s">
        <v>174</v>
      </c>
      <c r="I148" s="1" t="s">
        <v>29</v>
      </c>
      <c r="J148" s="35" t="s">
        <v>30</v>
      </c>
      <c r="K148" s="36" t="s">
        <v>31</v>
      </c>
      <c r="L148" s="1" t="s">
        <v>32</v>
      </c>
      <c r="M148" s="37" t="s">
        <v>33</v>
      </c>
      <c r="N148" s="1" t="s">
        <v>34</v>
      </c>
      <c r="O148" s="38" t="s">
        <v>35</v>
      </c>
      <c r="P148" s="38"/>
      <c r="Q148" s="39" t="s">
        <v>57</v>
      </c>
      <c r="R148" s="39"/>
      <c r="S148" s="1" t="s">
        <v>246</v>
      </c>
      <c r="T148" s="145"/>
      <c r="U148" s="145"/>
      <c r="V148" s="1" t="s">
        <v>59</v>
      </c>
      <c r="W148" s="1"/>
      <c r="X148" s="1"/>
      <c r="Y148" s="1"/>
      <c r="Z148" s="1"/>
      <c r="AA148" s="1"/>
      <c r="AB148" s="30"/>
      <c r="AC148" s="30">
        <v>2650</v>
      </c>
      <c r="AD148" s="30"/>
      <c r="AE148" s="30">
        <v>14000</v>
      </c>
      <c r="AF148" s="30">
        <v>5250</v>
      </c>
      <c r="AG148" s="30">
        <f t="shared" si="2"/>
        <v>21900</v>
      </c>
      <c r="AH148" s="110"/>
      <c r="AI148" s="30"/>
      <c r="AJ148" s="125"/>
      <c r="AK148" s="30"/>
      <c r="AL148" s="2" t="s">
        <v>37</v>
      </c>
      <c r="AM148" s="2"/>
      <c r="AN148" s="2"/>
      <c r="AO148" s="2"/>
    </row>
    <row r="149" spans="1:2026" ht="15" customHeight="1" x14ac:dyDescent="0.25">
      <c r="A149" s="205" t="s">
        <v>1662</v>
      </c>
      <c r="B149" s="1" t="s">
        <v>247</v>
      </c>
      <c r="C149" s="1" t="s">
        <v>245</v>
      </c>
      <c r="D149" s="1" t="s">
        <v>177</v>
      </c>
      <c r="E149" s="1" t="s">
        <v>199</v>
      </c>
      <c r="F149" s="2" t="s">
        <v>167</v>
      </c>
      <c r="G149" s="1" t="s">
        <v>27</v>
      </c>
      <c r="H149" s="29" t="s">
        <v>174</v>
      </c>
      <c r="I149" s="1" t="s">
        <v>29</v>
      </c>
      <c r="J149" s="35" t="s">
        <v>30</v>
      </c>
      <c r="K149" s="36" t="s">
        <v>31</v>
      </c>
      <c r="L149" s="1" t="s">
        <v>51</v>
      </c>
      <c r="M149" s="37" t="s">
        <v>33</v>
      </c>
      <c r="N149" s="1" t="s">
        <v>34</v>
      </c>
      <c r="O149" s="38" t="s">
        <v>35</v>
      </c>
      <c r="P149" s="38"/>
      <c r="Q149" s="39" t="s">
        <v>57</v>
      </c>
      <c r="R149" s="39"/>
      <c r="S149" s="1" t="s">
        <v>248</v>
      </c>
      <c r="T149" s="145"/>
      <c r="U149" s="145"/>
      <c r="V149" s="1" t="s">
        <v>59</v>
      </c>
      <c r="W149" s="1"/>
      <c r="X149" s="1"/>
      <c r="Y149" s="1"/>
      <c r="Z149" s="1"/>
      <c r="AA149" s="1"/>
      <c r="AB149" s="30"/>
      <c r="AC149" s="30">
        <v>2650</v>
      </c>
      <c r="AD149" s="30"/>
      <c r="AE149" s="30">
        <v>14000</v>
      </c>
      <c r="AF149" s="30">
        <v>650</v>
      </c>
      <c r="AG149" s="30">
        <f t="shared" si="2"/>
        <v>17300</v>
      </c>
      <c r="AH149" s="110"/>
      <c r="AI149" s="30"/>
      <c r="AJ149" s="125"/>
      <c r="AK149" s="30"/>
      <c r="AL149" s="2" t="s">
        <v>37</v>
      </c>
      <c r="AM149" s="2"/>
      <c r="AN149" s="2"/>
      <c r="AO149" s="2"/>
    </row>
    <row r="150" spans="1:2026" ht="15" customHeight="1" x14ac:dyDescent="0.25">
      <c r="A150" s="205" t="s">
        <v>1662</v>
      </c>
      <c r="B150" s="4" t="s">
        <v>249</v>
      </c>
      <c r="C150" s="4" t="s">
        <v>250</v>
      </c>
      <c r="D150" s="4" t="s">
        <v>172</v>
      </c>
      <c r="E150" s="4" t="s">
        <v>199</v>
      </c>
      <c r="F150" s="5" t="s">
        <v>167</v>
      </c>
      <c r="G150" s="4" t="s">
        <v>105</v>
      </c>
      <c r="H150" s="11" t="s">
        <v>174</v>
      </c>
      <c r="I150" s="4" t="s">
        <v>29</v>
      </c>
      <c r="J150" s="51" t="s">
        <v>30</v>
      </c>
      <c r="K150" s="4" t="s">
        <v>31</v>
      </c>
      <c r="L150" s="4" t="s">
        <v>32</v>
      </c>
      <c r="M150" s="4" t="s">
        <v>33</v>
      </c>
      <c r="N150" s="4" t="s">
        <v>106</v>
      </c>
      <c r="O150" s="6" t="s">
        <v>107</v>
      </c>
      <c r="P150" s="6"/>
      <c r="Q150" s="7" t="s">
        <v>57</v>
      </c>
      <c r="R150" s="7"/>
      <c r="S150" s="4" t="s">
        <v>251</v>
      </c>
      <c r="T150" s="146"/>
      <c r="U150" s="146"/>
      <c r="V150" s="4" t="s">
        <v>59</v>
      </c>
      <c r="W150" s="4"/>
      <c r="X150" s="4"/>
      <c r="Y150" s="4"/>
      <c r="Z150" s="4"/>
      <c r="AA150" s="4"/>
      <c r="AB150" s="8"/>
      <c r="AC150" s="8">
        <v>2650</v>
      </c>
      <c r="AD150" s="8"/>
      <c r="AE150" s="8">
        <v>3500</v>
      </c>
      <c r="AF150" s="8"/>
      <c r="AG150" s="8">
        <f t="shared" si="2"/>
        <v>6150</v>
      </c>
      <c r="AH150" s="111"/>
      <c r="AI150" s="8"/>
      <c r="AJ150" s="126"/>
      <c r="AK150" s="8"/>
      <c r="AL150" s="5" t="s">
        <v>37</v>
      </c>
      <c r="AM150" s="5" t="s">
        <v>1499</v>
      </c>
      <c r="AN150" s="5"/>
      <c r="AO150" s="5"/>
    </row>
    <row r="151" spans="1:2026" ht="15" customHeight="1" x14ac:dyDescent="0.25">
      <c r="A151" s="205" t="s">
        <v>1662</v>
      </c>
      <c r="B151" s="4" t="s">
        <v>252</v>
      </c>
      <c r="C151" s="4" t="s">
        <v>250</v>
      </c>
      <c r="D151" s="4" t="s">
        <v>177</v>
      </c>
      <c r="E151" s="4" t="s">
        <v>199</v>
      </c>
      <c r="F151" s="5" t="s">
        <v>167</v>
      </c>
      <c r="G151" s="4" t="s">
        <v>105</v>
      </c>
      <c r="H151" s="11" t="s">
        <v>174</v>
      </c>
      <c r="I151" s="4" t="s">
        <v>29</v>
      </c>
      <c r="J151" s="51" t="s">
        <v>30</v>
      </c>
      <c r="K151" s="4" t="s">
        <v>31</v>
      </c>
      <c r="L151" s="4" t="s">
        <v>51</v>
      </c>
      <c r="M151" s="4" t="s">
        <v>33</v>
      </c>
      <c r="N151" s="4" t="s">
        <v>106</v>
      </c>
      <c r="O151" s="6" t="s">
        <v>107</v>
      </c>
      <c r="P151" s="6"/>
      <c r="Q151" s="7" t="s">
        <v>57</v>
      </c>
      <c r="R151" s="7"/>
      <c r="S151" s="4" t="s">
        <v>251</v>
      </c>
      <c r="T151" s="146"/>
      <c r="U151" s="146"/>
      <c r="V151" s="4" t="s">
        <v>59</v>
      </c>
      <c r="W151" s="4"/>
      <c r="X151" s="4"/>
      <c r="Y151" s="4"/>
      <c r="Z151" s="4"/>
      <c r="AA151" s="4"/>
      <c r="AB151" s="8"/>
      <c r="AC151" s="8">
        <v>2650</v>
      </c>
      <c r="AD151" s="8"/>
      <c r="AE151" s="8">
        <v>3500</v>
      </c>
      <c r="AF151" s="8"/>
      <c r="AG151" s="8">
        <f t="shared" si="2"/>
        <v>6150</v>
      </c>
      <c r="AH151" s="111"/>
      <c r="AI151" s="8"/>
      <c r="AJ151" s="126"/>
      <c r="AK151" s="8"/>
      <c r="AL151" s="5" t="s">
        <v>37</v>
      </c>
      <c r="AM151" s="5" t="s">
        <v>1499</v>
      </c>
      <c r="AN151" s="5"/>
      <c r="AO151" s="5"/>
    </row>
    <row r="152" spans="1:2026" ht="15" customHeight="1" x14ac:dyDescent="0.25">
      <c r="A152" s="205" t="s">
        <v>1662</v>
      </c>
      <c r="B152" s="4" t="s">
        <v>253</v>
      </c>
      <c r="C152" s="4" t="s">
        <v>254</v>
      </c>
      <c r="D152" s="4" t="s">
        <v>190</v>
      </c>
      <c r="E152" s="4" t="s">
        <v>224</v>
      </c>
      <c r="F152" s="5" t="s">
        <v>167</v>
      </c>
      <c r="G152" s="4" t="s">
        <v>105</v>
      </c>
      <c r="H152" s="11" t="s">
        <v>187</v>
      </c>
      <c r="I152" s="4" t="s">
        <v>29</v>
      </c>
      <c r="J152" s="51" t="s">
        <v>30</v>
      </c>
      <c r="K152" s="4" t="s">
        <v>31</v>
      </c>
      <c r="L152" s="4" t="s">
        <v>32</v>
      </c>
      <c r="M152" s="4" t="s">
        <v>33</v>
      </c>
      <c r="N152" s="4" t="s">
        <v>106</v>
      </c>
      <c r="O152" s="6" t="s">
        <v>107</v>
      </c>
      <c r="P152" s="6"/>
      <c r="Q152" s="7" t="s">
        <v>36</v>
      </c>
      <c r="R152" s="7"/>
      <c r="S152" s="4" t="s">
        <v>255</v>
      </c>
      <c r="T152" s="146"/>
      <c r="U152" s="146"/>
      <c r="V152" s="4" t="s">
        <v>59</v>
      </c>
      <c r="W152" s="4"/>
      <c r="X152" s="4"/>
      <c r="Y152" s="4"/>
      <c r="Z152" s="4"/>
      <c r="AA152" s="4"/>
      <c r="AB152" s="8"/>
      <c r="AC152" s="8">
        <v>2650</v>
      </c>
      <c r="AD152" s="8"/>
      <c r="AE152" s="8">
        <v>2250</v>
      </c>
      <c r="AF152" s="8"/>
      <c r="AG152" s="8">
        <f t="shared" si="2"/>
        <v>4900</v>
      </c>
      <c r="AH152" s="111"/>
      <c r="AI152" s="8"/>
      <c r="AJ152" s="126"/>
      <c r="AK152" s="8"/>
      <c r="AL152" s="5" t="s">
        <v>37</v>
      </c>
      <c r="AM152" s="5" t="s">
        <v>1499</v>
      </c>
      <c r="AN152" s="5"/>
      <c r="AO152" s="5"/>
    </row>
    <row r="153" spans="1:2026" ht="15" customHeight="1" x14ac:dyDescent="0.25">
      <c r="A153" s="205" t="s">
        <v>1662</v>
      </c>
      <c r="B153" s="4" t="s">
        <v>253</v>
      </c>
      <c r="C153" s="4" t="s">
        <v>254</v>
      </c>
      <c r="D153" s="4" t="s">
        <v>190</v>
      </c>
      <c r="E153" s="4" t="s">
        <v>224</v>
      </c>
      <c r="F153" s="5" t="s">
        <v>167</v>
      </c>
      <c r="G153" s="4" t="s">
        <v>105</v>
      </c>
      <c r="H153" s="11" t="s">
        <v>187</v>
      </c>
      <c r="I153" s="4" t="s">
        <v>29</v>
      </c>
      <c r="J153" s="51" t="s">
        <v>30</v>
      </c>
      <c r="K153" s="4" t="s">
        <v>31</v>
      </c>
      <c r="L153" s="4" t="s">
        <v>51</v>
      </c>
      <c r="M153" s="4" t="s">
        <v>33</v>
      </c>
      <c r="N153" s="4" t="s">
        <v>106</v>
      </c>
      <c r="O153" s="6" t="s">
        <v>107</v>
      </c>
      <c r="P153" s="6"/>
      <c r="Q153" s="7" t="s">
        <v>36</v>
      </c>
      <c r="R153" s="7"/>
      <c r="S153" s="4" t="s">
        <v>255</v>
      </c>
      <c r="T153" s="146"/>
      <c r="U153" s="146"/>
      <c r="V153" s="4" t="s">
        <v>59</v>
      </c>
      <c r="W153" s="4"/>
      <c r="X153" s="4"/>
      <c r="Y153" s="4"/>
      <c r="Z153" s="4"/>
      <c r="AA153" s="4"/>
      <c r="AB153" s="8"/>
      <c r="AC153" s="8">
        <v>2650</v>
      </c>
      <c r="AD153" s="8"/>
      <c r="AE153" s="8">
        <v>2250</v>
      </c>
      <c r="AF153" s="8"/>
      <c r="AG153" s="8">
        <f t="shared" si="2"/>
        <v>4900</v>
      </c>
      <c r="AH153" s="111"/>
      <c r="AI153" s="8"/>
      <c r="AJ153" s="126"/>
      <c r="AK153" s="8"/>
      <c r="AL153" s="5" t="s">
        <v>37</v>
      </c>
      <c r="AM153" s="5" t="s">
        <v>1499</v>
      </c>
      <c r="AN153" s="5"/>
      <c r="AO153" s="5"/>
    </row>
    <row r="154" spans="1:2026" s="52" customFormat="1" ht="15" customHeight="1" x14ac:dyDescent="0.25">
      <c r="A154" s="205" t="s">
        <v>1662</v>
      </c>
      <c r="B154" s="4" t="s">
        <v>256</v>
      </c>
      <c r="C154" s="4" t="s">
        <v>257</v>
      </c>
      <c r="D154" s="4" t="s">
        <v>185</v>
      </c>
      <c r="E154" s="4" t="s">
        <v>258</v>
      </c>
      <c r="F154" s="5" t="s">
        <v>167</v>
      </c>
      <c r="G154" s="4" t="s">
        <v>27</v>
      </c>
      <c r="H154" s="11" t="s">
        <v>187</v>
      </c>
      <c r="I154" s="4" t="s">
        <v>29</v>
      </c>
      <c r="J154" s="51" t="s">
        <v>30</v>
      </c>
      <c r="K154" s="4" t="s">
        <v>31</v>
      </c>
      <c r="L154" s="4" t="s">
        <v>32</v>
      </c>
      <c r="M154" s="4" t="s">
        <v>33</v>
      </c>
      <c r="N154" s="4" t="s">
        <v>34</v>
      </c>
      <c r="O154" s="6" t="s">
        <v>35</v>
      </c>
      <c r="P154" s="6"/>
      <c r="Q154" s="7" t="s">
        <v>36</v>
      </c>
      <c r="R154" s="7"/>
      <c r="S154" s="4" t="s">
        <v>259</v>
      </c>
      <c r="T154" s="146"/>
      <c r="U154" s="146"/>
      <c r="V154" s="4" t="s">
        <v>59</v>
      </c>
      <c r="W154" s="4"/>
      <c r="X154" s="4"/>
      <c r="Y154" s="4"/>
      <c r="Z154" s="4"/>
      <c r="AA154" s="4"/>
      <c r="AB154" s="8"/>
      <c r="AC154" s="8">
        <v>2650</v>
      </c>
      <c r="AD154" s="8"/>
      <c r="AE154" s="8">
        <v>12750</v>
      </c>
      <c r="AF154" s="8">
        <v>650</v>
      </c>
      <c r="AG154" s="8">
        <f t="shared" si="2"/>
        <v>16050</v>
      </c>
      <c r="AH154" s="121"/>
      <c r="AI154" s="104"/>
      <c r="AJ154" s="130"/>
      <c r="AK154" s="104"/>
      <c r="AL154" s="5" t="s">
        <v>37</v>
      </c>
      <c r="AM154" s="5" t="s">
        <v>1499</v>
      </c>
      <c r="AN154" s="173" t="s">
        <v>1512</v>
      </c>
      <c r="AO154" s="173" t="s">
        <v>1512</v>
      </c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  <c r="BU154" s="33"/>
      <c r="BV154" s="33"/>
      <c r="BW154" s="33"/>
      <c r="BX154" s="33"/>
      <c r="BY154" s="33"/>
      <c r="BZ154" s="33"/>
      <c r="CA154" s="33"/>
      <c r="CB154" s="33"/>
      <c r="CC154" s="33"/>
      <c r="CD154" s="33"/>
      <c r="CE154" s="33"/>
      <c r="CF154" s="33"/>
      <c r="CG154" s="33"/>
      <c r="CH154" s="33"/>
      <c r="CI154" s="33"/>
      <c r="CJ154" s="33"/>
      <c r="CK154" s="33"/>
      <c r="CL154" s="33"/>
      <c r="CM154" s="33"/>
      <c r="CN154" s="33"/>
      <c r="CO154" s="33"/>
      <c r="CP154" s="33"/>
      <c r="CQ154" s="33"/>
      <c r="CR154" s="33"/>
      <c r="CS154" s="33"/>
      <c r="CT154" s="33"/>
      <c r="CU154" s="33"/>
      <c r="CV154" s="33"/>
      <c r="CW154" s="33"/>
      <c r="CX154" s="33"/>
      <c r="CY154" s="33"/>
      <c r="CZ154" s="33"/>
      <c r="DA154" s="33"/>
      <c r="DB154" s="33"/>
      <c r="DC154" s="33"/>
      <c r="DD154" s="33"/>
      <c r="DE154" s="33"/>
      <c r="DF154" s="33"/>
      <c r="DG154" s="33"/>
      <c r="DH154" s="33"/>
      <c r="DI154" s="33"/>
      <c r="DJ154" s="33"/>
      <c r="DK154" s="33"/>
      <c r="DL154" s="33"/>
      <c r="DM154" s="33"/>
      <c r="DN154" s="33"/>
      <c r="DO154" s="33"/>
      <c r="DP154" s="33"/>
      <c r="DQ154" s="33"/>
      <c r="DR154" s="33"/>
      <c r="DS154" s="33"/>
      <c r="DT154" s="33"/>
      <c r="DU154" s="33"/>
      <c r="DV154" s="33"/>
      <c r="DW154" s="33"/>
      <c r="DX154" s="33"/>
      <c r="DY154" s="33"/>
      <c r="DZ154" s="33"/>
      <c r="EA154" s="33"/>
      <c r="EB154" s="33"/>
      <c r="EC154" s="33"/>
      <c r="ED154" s="33"/>
      <c r="EE154" s="33"/>
      <c r="EF154" s="33"/>
      <c r="EG154" s="33"/>
      <c r="EH154" s="33"/>
      <c r="EI154" s="33"/>
      <c r="EJ154" s="33"/>
      <c r="EK154" s="33"/>
      <c r="EL154" s="33"/>
      <c r="EM154" s="33"/>
      <c r="EN154" s="33"/>
      <c r="EO154" s="33"/>
      <c r="EP154" s="33"/>
      <c r="EQ154" s="33"/>
      <c r="ER154" s="33"/>
      <c r="ES154" s="33"/>
      <c r="ET154" s="33"/>
      <c r="EU154" s="33"/>
      <c r="EV154" s="33"/>
      <c r="EW154" s="33"/>
      <c r="EX154" s="33"/>
      <c r="EY154" s="33"/>
      <c r="EZ154" s="33"/>
      <c r="FA154" s="33"/>
      <c r="FB154" s="33"/>
      <c r="FC154" s="33"/>
      <c r="FD154" s="33"/>
      <c r="FE154" s="33"/>
      <c r="FF154" s="33"/>
      <c r="FG154" s="33"/>
      <c r="FH154" s="33"/>
      <c r="FI154" s="33"/>
      <c r="FJ154" s="33"/>
      <c r="FK154" s="33"/>
      <c r="FL154" s="33"/>
      <c r="FM154" s="33"/>
      <c r="FN154" s="33"/>
      <c r="FO154" s="33"/>
      <c r="FP154" s="33"/>
      <c r="FQ154" s="33"/>
      <c r="FR154" s="33"/>
      <c r="FS154" s="33"/>
      <c r="FT154" s="33"/>
      <c r="FU154" s="33"/>
      <c r="FV154" s="33"/>
      <c r="FW154" s="33"/>
      <c r="FX154" s="33"/>
      <c r="FY154" s="33"/>
      <c r="FZ154" s="33"/>
      <c r="GA154" s="33"/>
      <c r="GB154" s="33"/>
      <c r="GC154" s="33"/>
      <c r="GD154" s="33"/>
      <c r="GE154" s="33"/>
      <c r="GF154" s="33"/>
      <c r="GG154" s="33"/>
      <c r="GH154" s="33"/>
      <c r="GI154" s="33"/>
      <c r="GJ154" s="33"/>
      <c r="GK154" s="33"/>
      <c r="GL154" s="33"/>
      <c r="GM154" s="33"/>
      <c r="GN154" s="33"/>
      <c r="GO154" s="33"/>
      <c r="GP154" s="33"/>
      <c r="GQ154" s="33"/>
      <c r="GR154" s="33"/>
      <c r="GS154" s="33"/>
      <c r="GT154" s="33"/>
      <c r="GU154" s="33"/>
      <c r="GV154" s="33"/>
      <c r="GW154" s="33"/>
      <c r="GX154" s="33"/>
      <c r="GY154" s="33"/>
      <c r="GZ154" s="33"/>
      <c r="HA154" s="33"/>
      <c r="HB154" s="33"/>
      <c r="HC154" s="33"/>
      <c r="HD154" s="33"/>
      <c r="HE154" s="33"/>
      <c r="HF154" s="33"/>
      <c r="HG154" s="33"/>
      <c r="HH154" s="33"/>
      <c r="HI154" s="33"/>
      <c r="HJ154" s="33"/>
      <c r="HK154" s="33"/>
      <c r="HL154" s="33"/>
      <c r="HM154" s="33"/>
      <c r="HN154" s="33"/>
      <c r="HO154" s="33"/>
      <c r="HP154" s="33"/>
      <c r="HQ154" s="33"/>
      <c r="HR154" s="33"/>
      <c r="HS154" s="33"/>
      <c r="HT154" s="33"/>
      <c r="HU154" s="33"/>
      <c r="HV154" s="33"/>
      <c r="HW154" s="33"/>
      <c r="HX154" s="33"/>
      <c r="HY154" s="33"/>
      <c r="HZ154" s="33"/>
      <c r="IA154" s="33"/>
      <c r="IB154" s="33"/>
      <c r="IC154" s="33"/>
      <c r="ID154" s="33"/>
      <c r="IE154" s="33"/>
      <c r="IF154" s="33"/>
      <c r="IG154" s="33"/>
      <c r="IH154" s="33"/>
      <c r="II154" s="33"/>
      <c r="IJ154" s="33"/>
      <c r="IK154" s="33"/>
      <c r="IL154" s="33"/>
      <c r="IM154" s="33"/>
      <c r="IN154" s="33"/>
      <c r="IO154" s="33"/>
      <c r="IP154" s="33"/>
      <c r="IQ154" s="33"/>
      <c r="IR154" s="33"/>
      <c r="IS154" s="33"/>
      <c r="IT154" s="33"/>
      <c r="IU154" s="33"/>
      <c r="IV154" s="33"/>
      <c r="IW154" s="33"/>
      <c r="IX154" s="33"/>
      <c r="IY154" s="33"/>
      <c r="IZ154" s="33"/>
      <c r="JA154" s="33"/>
      <c r="JB154" s="33"/>
      <c r="JC154" s="33"/>
      <c r="JD154" s="33"/>
      <c r="JE154" s="33"/>
      <c r="JF154" s="33"/>
      <c r="JG154" s="33"/>
      <c r="JH154" s="33"/>
      <c r="JI154" s="33"/>
      <c r="JJ154" s="33"/>
      <c r="JK154" s="33"/>
      <c r="JL154" s="33"/>
      <c r="JM154" s="33"/>
      <c r="JN154" s="33"/>
      <c r="JO154" s="33"/>
      <c r="JP154" s="33"/>
      <c r="JQ154" s="33"/>
      <c r="JR154" s="33"/>
      <c r="JS154" s="33"/>
      <c r="JT154" s="33"/>
      <c r="JU154" s="33"/>
      <c r="JV154" s="33"/>
      <c r="JW154" s="33"/>
      <c r="JX154" s="33"/>
      <c r="JY154" s="33"/>
      <c r="JZ154" s="33"/>
      <c r="KA154" s="33"/>
      <c r="KB154" s="33"/>
      <c r="KC154" s="33"/>
      <c r="KD154" s="33"/>
      <c r="KE154" s="33"/>
      <c r="KF154" s="33"/>
      <c r="KG154" s="33"/>
      <c r="KH154" s="33"/>
      <c r="KI154" s="33"/>
      <c r="KJ154" s="33"/>
      <c r="KK154" s="33"/>
      <c r="KL154" s="33"/>
      <c r="KM154" s="33"/>
      <c r="KN154" s="33"/>
      <c r="KO154" s="33"/>
      <c r="KP154" s="33"/>
      <c r="KQ154" s="33"/>
      <c r="KR154" s="33"/>
      <c r="KS154" s="33"/>
      <c r="KT154" s="33"/>
      <c r="KU154" s="33"/>
      <c r="KV154" s="33"/>
      <c r="KW154" s="33"/>
      <c r="KX154" s="33"/>
      <c r="KY154" s="33"/>
      <c r="KZ154" s="33"/>
      <c r="LA154" s="33"/>
      <c r="LB154" s="33"/>
      <c r="LC154" s="33"/>
      <c r="LD154" s="33"/>
      <c r="LE154" s="33"/>
      <c r="LF154" s="33"/>
      <c r="LG154" s="33"/>
      <c r="LH154" s="33"/>
      <c r="LI154" s="33"/>
      <c r="LJ154" s="33"/>
      <c r="LK154" s="33"/>
      <c r="LL154" s="33"/>
      <c r="LM154" s="33"/>
      <c r="LN154" s="33"/>
      <c r="LO154" s="33"/>
      <c r="LP154" s="33"/>
      <c r="LQ154" s="33"/>
      <c r="LR154" s="33"/>
      <c r="LS154" s="33"/>
      <c r="LT154" s="33"/>
      <c r="LU154" s="33"/>
      <c r="LV154" s="33"/>
      <c r="LW154" s="33"/>
      <c r="LX154" s="33"/>
      <c r="LY154" s="33"/>
      <c r="LZ154" s="33"/>
      <c r="MA154" s="33"/>
      <c r="MB154" s="33"/>
      <c r="MC154" s="33"/>
      <c r="MD154" s="33"/>
      <c r="ME154" s="33"/>
      <c r="MF154" s="33"/>
      <c r="MG154" s="33"/>
      <c r="MH154" s="33"/>
      <c r="MI154" s="33"/>
      <c r="MJ154" s="33"/>
      <c r="MK154" s="33"/>
      <c r="ML154" s="33"/>
      <c r="MM154" s="33"/>
      <c r="MN154" s="33"/>
      <c r="MO154" s="33"/>
      <c r="MP154" s="33"/>
      <c r="MQ154" s="33"/>
      <c r="MR154" s="33"/>
      <c r="MS154" s="33"/>
      <c r="MT154" s="33"/>
      <c r="MU154" s="33"/>
      <c r="MV154" s="33"/>
      <c r="MW154" s="33"/>
      <c r="MX154" s="33"/>
      <c r="MY154" s="33"/>
      <c r="MZ154" s="33"/>
      <c r="NA154" s="33"/>
      <c r="NB154" s="33"/>
      <c r="NC154" s="33"/>
      <c r="ND154" s="33"/>
      <c r="NE154" s="33"/>
      <c r="NF154" s="33"/>
      <c r="NG154" s="33"/>
      <c r="NH154" s="33"/>
      <c r="NI154" s="33"/>
      <c r="NJ154" s="33"/>
      <c r="NK154" s="33"/>
      <c r="NL154" s="33"/>
      <c r="NM154" s="33"/>
      <c r="NN154" s="33"/>
      <c r="NO154" s="33"/>
      <c r="NP154" s="33"/>
      <c r="NQ154" s="33"/>
      <c r="NR154" s="33"/>
      <c r="NS154" s="33"/>
      <c r="NT154" s="33"/>
      <c r="NU154" s="33"/>
      <c r="NV154" s="33"/>
      <c r="NW154" s="33"/>
      <c r="NX154" s="33"/>
      <c r="NY154" s="33"/>
      <c r="NZ154" s="33"/>
      <c r="OA154" s="33"/>
      <c r="OB154" s="33"/>
      <c r="OC154" s="33"/>
      <c r="OD154" s="33"/>
      <c r="OE154" s="33"/>
      <c r="OF154" s="33"/>
      <c r="OG154" s="33"/>
      <c r="OH154" s="33"/>
      <c r="OI154" s="33"/>
      <c r="OJ154" s="33"/>
      <c r="OK154" s="33"/>
      <c r="OL154" s="33"/>
      <c r="OM154" s="33"/>
      <c r="ON154" s="33"/>
      <c r="OO154" s="33"/>
      <c r="OP154" s="33"/>
      <c r="OQ154" s="33"/>
      <c r="OR154" s="33"/>
      <c r="OS154" s="33"/>
      <c r="OT154" s="33"/>
      <c r="OU154" s="33"/>
      <c r="OV154" s="33"/>
      <c r="OW154" s="33"/>
      <c r="OX154" s="33"/>
      <c r="OY154" s="33"/>
      <c r="OZ154" s="33"/>
      <c r="PA154" s="33"/>
      <c r="PB154" s="33"/>
      <c r="PC154" s="33"/>
      <c r="PD154" s="33"/>
      <c r="PE154" s="33"/>
      <c r="PF154" s="33"/>
      <c r="PG154" s="33"/>
      <c r="PH154" s="33"/>
      <c r="PI154" s="33"/>
      <c r="PJ154" s="33"/>
      <c r="PK154" s="33"/>
      <c r="PL154" s="33"/>
      <c r="PM154" s="33"/>
      <c r="PN154" s="33"/>
      <c r="PO154" s="33"/>
      <c r="PP154" s="33"/>
      <c r="PQ154" s="33"/>
      <c r="PR154" s="33"/>
      <c r="PS154" s="33"/>
      <c r="PT154" s="33"/>
      <c r="PU154" s="33"/>
      <c r="PV154" s="33"/>
      <c r="PW154" s="33"/>
      <c r="PX154" s="33"/>
      <c r="PY154" s="33"/>
      <c r="PZ154" s="33"/>
      <c r="QA154" s="33"/>
      <c r="QB154" s="33"/>
      <c r="QC154" s="33"/>
      <c r="QD154" s="33"/>
      <c r="QE154" s="33"/>
      <c r="QF154" s="33"/>
      <c r="QG154" s="33"/>
      <c r="QH154" s="33"/>
      <c r="QI154" s="33"/>
      <c r="QJ154" s="33"/>
      <c r="QK154" s="33"/>
      <c r="QL154" s="33"/>
      <c r="QM154" s="33"/>
      <c r="QN154" s="33"/>
      <c r="QO154" s="33"/>
      <c r="QP154" s="33"/>
      <c r="QQ154" s="33"/>
      <c r="QR154" s="33"/>
      <c r="QS154" s="33"/>
      <c r="QT154" s="33"/>
      <c r="QU154" s="33"/>
      <c r="QV154" s="33"/>
      <c r="QW154" s="33"/>
      <c r="QX154" s="33"/>
      <c r="QY154" s="33"/>
      <c r="QZ154" s="33"/>
      <c r="RA154" s="33"/>
      <c r="RB154" s="33"/>
      <c r="RC154" s="33"/>
      <c r="RD154" s="33"/>
      <c r="RE154" s="33"/>
      <c r="RF154" s="33"/>
      <c r="RG154" s="33"/>
      <c r="RH154" s="33"/>
      <c r="RI154" s="33"/>
      <c r="RJ154" s="33"/>
      <c r="RK154" s="33"/>
      <c r="RL154" s="33"/>
      <c r="RM154" s="33"/>
      <c r="RN154" s="33"/>
      <c r="RO154" s="33"/>
      <c r="RP154" s="33"/>
      <c r="RQ154" s="33"/>
      <c r="RR154" s="33"/>
      <c r="RS154" s="33"/>
      <c r="RT154" s="33"/>
      <c r="RU154" s="33"/>
      <c r="RV154" s="33"/>
      <c r="RW154" s="33"/>
      <c r="RX154" s="33"/>
      <c r="RY154" s="33"/>
      <c r="RZ154" s="33"/>
      <c r="SA154" s="33"/>
      <c r="SB154" s="33"/>
      <c r="SC154" s="33"/>
      <c r="SD154" s="33"/>
      <c r="SE154" s="33"/>
      <c r="SF154" s="33"/>
      <c r="SG154" s="33"/>
      <c r="SH154" s="33"/>
      <c r="SI154" s="33"/>
      <c r="SJ154" s="33"/>
      <c r="SK154" s="33"/>
      <c r="SL154" s="33"/>
      <c r="SM154" s="33"/>
      <c r="SN154" s="33"/>
      <c r="SO154" s="33"/>
      <c r="SP154" s="33"/>
      <c r="SQ154" s="33"/>
      <c r="SR154" s="33"/>
      <c r="SS154" s="33"/>
      <c r="ST154" s="33"/>
      <c r="SU154" s="33"/>
      <c r="SV154" s="33"/>
      <c r="SW154" s="33"/>
      <c r="SX154" s="33"/>
      <c r="SY154" s="33"/>
      <c r="SZ154" s="33"/>
      <c r="TA154" s="33"/>
      <c r="TB154" s="33"/>
      <c r="TC154" s="33"/>
      <c r="TD154" s="33"/>
      <c r="TE154" s="33"/>
      <c r="TF154" s="33"/>
      <c r="TG154" s="33"/>
      <c r="TH154" s="33"/>
      <c r="TI154" s="33"/>
      <c r="TJ154" s="33"/>
      <c r="TK154" s="33"/>
      <c r="TL154" s="33"/>
      <c r="TM154" s="33"/>
      <c r="TN154" s="33"/>
      <c r="TO154" s="33"/>
      <c r="TP154" s="33"/>
      <c r="TQ154" s="33"/>
      <c r="TR154" s="33"/>
      <c r="TS154" s="33"/>
      <c r="TT154" s="33"/>
      <c r="TU154" s="33"/>
      <c r="TV154" s="33"/>
      <c r="TW154" s="33"/>
      <c r="TX154" s="33"/>
      <c r="TY154" s="33"/>
      <c r="TZ154" s="33"/>
      <c r="UA154" s="33"/>
      <c r="UB154" s="33"/>
      <c r="UC154" s="33"/>
      <c r="UD154" s="33"/>
      <c r="UE154" s="33"/>
      <c r="UF154" s="33"/>
      <c r="UG154" s="33"/>
      <c r="UH154" s="33"/>
      <c r="UI154" s="33"/>
      <c r="UJ154" s="33"/>
      <c r="UK154" s="33"/>
      <c r="UL154" s="33"/>
      <c r="UM154" s="33"/>
      <c r="UN154" s="33"/>
      <c r="UO154" s="33"/>
      <c r="UP154" s="33"/>
      <c r="UQ154" s="33"/>
      <c r="UR154" s="33"/>
      <c r="US154" s="33"/>
      <c r="UT154" s="33"/>
      <c r="UU154" s="33"/>
      <c r="UV154" s="33"/>
      <c r="UW154" s="33"/>
      <c r="UX154" s="33"/>
      <c r="UY154" s="33"/>
      <c r="UZ154" s="33"/>
      <c r="VA154" s="33"/>
      <c r="VB154" s="33"/>
      <c r="VC154" s="33"/>
      <c r="VD154" s="33"/>
      <c r="VE154" s="33"/>
      <c r="VF154" s="33"/>
      <c r="VG154" s="33"/>
      <c r="VH154" s="33"/>
      <c r="VI154" s="33"/>
      <c r="VJ154" s="33"/>
      <c r="VK154" s="33"/>
      <c r="VL154" s="33"/>
      <c r="VM154" s="33"/>
      <c r="VN154" s="33"/>
      <c r="VO154" s="33"/>
      <c r="VP154" s="33"/>
      <c r="VQ154" s="33"/>
      <c r="VR154" s="33"/>
      <c r="VS154" s="33"/>
      <c r="VT154" s="33"/>
      <c r="VU154" s="33"/>
      <c r="VV154" s="33"/>
      <c r="VW154" s="33"/>
      <c r="VX154" s="33"/>
      <c r="VY154" s="33"/>
      <c r="VZ154" s="33"/>
      <c r="WA154" s="33"/>
      <c r="WB154" s="33"/>
      <c r="WC154" s="33"/>
      <c r="WD154" s="33"/>
      <c r="WE154" s="33"/>
      <c r="WF154" s="33"/>
      <c r="WG154" s="33"/>
      <c r="WH154" s="33"/>
      <c r="WI154" s="33"/>
      <c r="WJ154" s="33"/>
      <c r="WK154" s="33"/>
      <c r="WL154" s="33"/>
      <c r="WM154" s="33"/>
      <c r="WN154" s="33"/>
      <c r="WO154" s="33"/>
      <c r="WP154" s="33"/>
      <c r="WQ154" s="33"/>
      <c r="WR154" s="33"/>
      <c r="WS154" s="33"/>
      <c r="WT154" s="33"/>
      <c r="WU154" s="33"/>
      <c r="WV154" s="33"/>
      <c r="WW154" s="33"/>
      <c r="WX154" s="33"/>
      <c r="WY154" s="33"/>
      <c r="WZ154" s="33"/>
      <c r="XA154" s="33"/>
      <c r="XB154" s="33"/>
      <c r="XC154" s="33"/>
      <c r="XD154" s="33"/>
      <c r="XE154" s="33"/>
      <c r="XF154" s="33"/>
      <c r="XG154" s="33"/>
      <c r="XH154" s="33"/>
      <c r="XI154" s="33"/>
      <c r="XJ154" s="33"/>
      <c r="XK154" s="33"/>
      <c r="XL154" s="33"/>
      <c r="XM154" s="33"/>
      <c r="XN154" s="33"/>
      <c r="XO154" s="33"/>
      <c r="XP154" s="33"/>
      <c r="XQ154" s="33"/>
      <c r="XR154" s="33"/>
      <c r="XS154" s="33"/>
      <c r="XT154" s="33"/>
      <c r="XU154" s="33"/>
      <c r="XV154" s="33"/>
      <c r="XW154" s="33"/>
      <c r="XX154" s="33"/>
      <c r="XY154" s="33"/>
      <c r="XZ154" s="33"/>
      <c r="YA154" s="33"/>
      <c r="YB154" s="33"/>
      <c r="YC154" s="33"/>
      <c r="YD154" s="33"/>
      <c r="YE154" s="33"/>
      <c r="YF154" s="33"/>
      <c r="YG154" s="33"/>
      <c r="YH154" s="33"/>
      <c r="YI154" s="33"/>
      <c r="YJ154" s="33"/>
      <c r="YK154" s="33"/>
      <c r="YL154" s="33"/>
      <c r="YM154" s="33"/>
      <c r="YN154" s="33"/>
      <c r="YO154" s="33"/>
      <c r="YP154" s="33"/>
      <c r="YQ154" s="33"/>
      <c r="YR154" s="33"/>
      <c r="YS154" s="33"/>
      <c r="YT154" s="33"/>
      <c r="YU154" s="33"/>
      <c r="YV154" s="33"/>
      <c r="YW154" s="33"/>
      <c r="YX154" s="33"/>
      <c r="YY154" s="33"/>
      <c r="YZ154" s="33"/>
      <c r="ZA154" s="33"/>
      <c r="ZB154" s="33"/>
      <c r="ZC154" s="33"/>
      <c r="ZD154" s="33"/>
      <c r="ZE154" s="33"/>
      <c r="ZF154" s="33"/>
      <c r="ZG154" s="33"/>
      <c r="ZH154" s="33"/>
      <c r="ZI154" s="33"/>
      <c r="ZJ154" s="33"/>
      <c r="ZK154" s="33"/>
      <c r="ZL154" s="33"/>
      <c r="ZM154" s="33"/>
      <c r="ZN154" s="33"/>
      <c r="ZO154" s="33"/>
      <c r="ZP154" s="33"/>
      <c r="ZQ154" s="33"/>
      <c r="ZR154" s="33"/>
      <c r="ZS154" s="33"/>
      <c r="ZT154" s="33"/>
      <c r="ZU154" s="33"/>
      <c r="ZV154" s="33"/>
      <c r="ZW154" s="33"/>
      <c r="ZX154" s="33"/>
      <c r="ZY154" s="33"/>
      <c r="ZZ154" s="33"/>
      <c r="AAA154" s="33"/>
      <c r="AAB154" s="33"/>
      <c r="AAC154" s="33"/>
      <c r="AAD154" s="33"/>
      <c r="AAE154" s="33"/>
      <c r="AAF154" s="33"/>
      <c r="AAG154" s="33"/>
      <c r="AAH154" s="33"/>
      <c r="AAI154" s="33"/>
      <c r="AAJ154" s="33"/>
      <c r="AAK154" s="33"/>
      <c r="AAL154" s="33"/>
      <c r="AAM154" s="33"/>
      <c r="AAN154" s="33"/>
      <c r="AAO154" s="33"/>
      <c r="AAP154" s="33"/>
      <c r="AAQ154" s="33"/>
      <c r="AAR154" s="33"/>
      <c r="AAS154" s="33"/>
      <c r="AAT154" s="33"/>
      <c r="AAU154" s="33"/>
      <c r="AAV154" s="33"/>
      <c r="AAW154" s="33"/>
      <c r="AAX154" s="33"/>
      <c r="AAY154" s="33"/>
      <c r="AAZ154" s="33"/>
      <c r="ABA154" s="33"/>
      <c r="ABB154" s="33"/>
      <c r="ABC154" s="33"/>
      <c r="ABD154" s="33"/>
      <c r="ABE154" s="33"/>
      <c r="ABF154" s="33"/>
      <c r="ABG154" s="33"/>
      <c r="ABH154" s="33"/>
      <c r="ABI154" s="33"/>
      <c r="ABJ154" s="33"/>
      <c r="ABK154" s="33"/>
      <c r="ABL154" s="33"/>
      <c r="ABM154" s="33"/>
      <c r="ABN154" s="33"/>
      <c r="ABO154" s="33"/>
      <c r="ABP154" s="33"/>
      <c r="ABQ154" s="33"/>
      <c r="ABR154" s="33"/>
      <c r="ABS154" s="33"/>
      <c r="ABT154" s="33"/>
      <c r="ABU154" s="33"/>
      <c r="ABV154" s="33"/>
      <c r="ABW154" s="33"/>
      <c r="ABX154" s="33"/>
      <c r="ABY154" s="33"/>
      <c r="ABZ154" s="33"/>
      <c r="ACA154" s="33"/>
      <c r="ACB154" s="33"/>
      <c r="ACC154" s="33"/>
      <c r="ACD154" s="33"/>
      <c r="ACE154" s="33"/>
      <c r="ACF154" s="33"/>
      <c r="ACG154" s="33"/>
      <c r="ACH154" s="33"/>
      <c r="ACI154" s="33"/>
      <c r="ACJ154" s="33"/>
      <c r="ACK154" s="33"/>
      <c r="ACL154" s="33"/>
      <c r="ACM154" s="33"/>
      <c r="ACN154" s="33"/>
      <c r="ACO154" s="33"/>
      <c r="ACP154" s="33"/>
      <c r="ACQ154" s="33"/>
      <c r="ACR154" s="33"/>
      <c r="ACS154" s="33"/>
      <c r="ACT154" s="33"/>
      <c r="ACU154" s="33"/>
      <c r="ACV154" s="33"/>
      <c r="ACW154" s="33"/>
      <c r="ACX154" s="33"/>
      <c r="ACY154" s="33"/>
      <c r="ACZ154" s="33"/>
      <c r="ADA154" s="33"/>
      <c r="ADB154" s="33"/>
      <c r="ADC154" s="33"/>
      <c r="ADD154" s="33"/>
      <c r="ADE154" s="33"/>
      <c r="ADF154" s="33"/>
      <c r="ADG154" s="33"/>
      <c r="ADH154" s="33"/>
      <c r="ADI154" s="33"/>
      <c r="ADJ154" s="33"/>
      <c r="ADK154" s="33"/>
      <c r="ADL154" s="33"/>
      <c r="ADM154" s="33"/>
      <c r="ADN154" s="33"/>
      <c r="ADO154" s="33"/>
      <c r="ADP154" s="33"/>
      <c r="ADQ154" s="33"/>
      <c r="ADR154" s="33"/>
      <c r="ADS154" s="33"/>
      <c r="ADT154" s="33"/>
      <c r="ADU154" s="33"/>
      <c r="ADV154" s="33"/>
      <c r="ADW154" s="33"/>
      <c r="ADX154" s="33"/>
      <c r="ADY154" s="33"/>
      <c r="ADZ154" s="33"/>
      <c r="AEA154" s="33"/>
      <c r="AEB154" s="33"/>
      <c r="AEC154" s="33"/>
      <c r="AED154" s="33"/>
      <c r="AEE154" s="33"/>
      <c r="AEF154" s="33"/>
      <c r="AEG154" s="33"/>
      <c r="AEH154" s="33"/>
      <c r="AEI154" s="33"/>
      <c r="AEJ154" s="33"/>
      <c r="AEK154" s="33"/>
      <c r="AEL154" s="33"/>
      <c r="AEM154" s="33"/>
      <c r="AEN154" s="33"/>
      <c r="AEO154" s="33"/>
      <c r="AEP154" s="33"/>
      <c r="AEQ154" s="33"/>
      <c r="AER154" s="33"/>
      <c r="AES154" s="33"/>
      <c r="AET154" s="33"/>
      <c r="AEU154" s="33"/>
      <c r="AEV154" s="33"/>
      <c r="AEW154" s="33"/>
      <c r="AEX154" s="33"/>
      <c r="AEY154" s="33"/>
      <c r="AEZ154" s="33"/>
      <c r="AFA154" s="33"/>
      <c r="AFB154" s="33"/>
      <c r="AFC154" s="33"/>
      <c r="AFD154" s="33"/>
      <c r="AFE154" s="33"/>
      <c r="AFF154" s="33"/>
      <c r="AFG154" s="33"/>
      <c r="AFH154" s="33"/>
      <c r="AFI154" s="33"/>
      <c r="AFJ154" s="33"/>
      <c r="AFK154" s="33"/>
      <c r="AFL154" s="33"/>
      <c r="AFM154" s="33"/>
      <c r="AFN154" s="33"/>
      <c r="AFO154" s="33"/>
      <c r="AFP154" s="33"/>
      <c r="AFQ154" s="33"/>
      <c r="AFR154" s="33"/>
      <c r="AFS154" s="33"/>
      <c r="AFT154" s="33"/>
      <c r="AFU154" s="33"/>
      <c r="AFV154" s="33"/>
      <c r="AFW154" s="33"/>
      <c r="AFX154" s="33"/>
      <c r="AFY154" s="33"/>
      <c r="AFZ154" s="33"/>
      <c r="AGA154" s="33"/>
      <c r="AGB154" s="33"/>
      <c r="AGC154" s="33"/>
      <c r="AGD154" s="33"/>
      <c r="AGE154" s="33"/>
      <c r="AGF154" s="33"/>
      <c r="AGG154" s="33"/>
      <c r="AGH154" s="33"/>
      <c r="AGI154" s="33"/>
      <c r="AGJ154" s="33"/>
      <c r="AGK154" s="33"/>
      <c r="AGL154" s="33"/>
      <c r="AGM154" s="33"/>
      <c r="AGN154" s="33"/>
      <c r="AGO154" s="33"/>
      <c r="AGP154" s="33"/>
      <c r="AGQ154" s="33"/>
      <c r="AGR154" s="33"/>
      <c r="AGS154" s="33"/>
      <c r="AGT154" s="33"/>
      <c r="AGU154" s="33"/>
      <c r="AGV154" s="33"/>
      <c r="AGW154" s="33"/>
      <c r="AGX154" s="33"/>
      <c r="AGY154" s="33"/>
      <c r="AGZ154" s="33"/>
      <c r="AHA154" s="33"/>
      <c r="AHB154" s="33"/>
      <c r="AHC154" s="33"/>
      <c r="AHD154" s="33"/>
      <c r="AHE154" s="33"/>
      <c r="AHF154" s="33"/>
      <c r="AHG154" s="33"/>
      <c r="AHH154" s="33"/>
      <c r="AHI154" s="33"/>
      <c r="AHJ154" s="33"/>
      <c r="AHK154" s="33"/>
      <c r="AHL154" s="33"/>
      <c r="AHM154" s="33"/>
      <c r="AHN154" s="33"/>
      <c r="AHO154" s="33"/>
      <c r="AHP154" s="33"/>
      <c r="AHQ154" s="33"/>
      <c r="AHR154" s="33"/>
      <c r="AHS154" s="33"/>
      <c r="AHT154" s="33"/>
      <c r="AHU154" s="33"/>
      <c r="AHV154" s="33"/>
      <c r="AHW154" s="33"/>
      <c r="AHX154" s="33"/>
      <c r="AHY154" s="33"/>
      <c r="AHZ154" s="33"/>
      <c r="AIA154" s="33"/>
      <c r="AIB154" s="33"/>
      <c r="AIC154" s="33"/>
      <c r="AID154" s="33"/>
      <c r="AIE154" s="33"/>
      <c r="AIF154" s="33"/>
      <c r="AIG154" s="33"/>
      <c r="AIH154" s="33"/>
      <c r="AII154" s="33"/>
      <c r="AIJ154" s="33"/>
      <c r="AIK154" s="33"/>
      <c r="AIL154" s="33"/>
      <c r="AIM154" s="33"/>
      <c r="AIN154" s="33"/>
      <c r="AIO154" s="33"/>
      <c r="AIP154" s="33"/>
      <c r="AIQ154" s="33"/>
      <c r="AIR154" s="33"/>
      <c r="AIS154" s="33"/>
      <c r="AIT154" s="33"/>
      <c r="AIU154" s="33"/>
      <c r="AIV154" s="33"/>
      <c r="AIW154" s="33"/>
      <c r="AIX154" s="33"/>
      <c r="AIY154" s="33"/>
      <c r="AIZ154" s="33"/>
      <c r="AJA154" s="33"/>
      <c r="AJB154" s="33"/>
      <c r="AJC154" s="33"/>
      <c r="AJD154" s="33"/>
      <c r="AJE154" s="33"/>
      <c r="AJF154" s="33"/>
      <c r="AJG154" s="33"/>
      <c r="AJH154" s="33"/>
      <c r="AJI154" s="33"/>
      <c r="AJJ154" s="33"/>
      <c r="AJK154" s="33"/>
      <c r="AJL154" s="33"/>
      <c r="AJM154" s="33"/>
      <c r="AJN154" s="33"/>
      <c r="AJO154" s="33"/>
      <c r="AJP154" s="33"/>
      <c r="AJQ154" s="33"/>
      <c r="AJR154" s="33"/>
      <c r="AJS154" s="33"/>
      <c r="AJT154" s="33"/>
      <c r="AJU154" s="33"/>
      <c r="AJV154" s="33"/>
      <c r="AJW154" s="33"/>
      <c r="AJX154" s="33"/>
      <c r="AJY154" s="33"/>
      <c r="AJZ154" s="33"/>
      <c r="AKA154" s="33"/>
      <c r="AKB154" s="33"/>
      <c r="AKC154" s="33"/>
      <c r="AKD154" s="33"/>
      <c r="AKE154" s="33"/>
      <c r="AKF154" s="33"/>
      <c r="AKG154" s="33"/>
      <c r="AKH154" s="33"/>
      <c r="AKI154" s="33"/>
      <c r="AKJ154" s="33"/>
      <c r="AKK154" s="33"/>
      <c r="AKL154" s="33"/>
      <c r="AKM154" s="33"/>
      <c r="AKN154" s="33"/>
      <c r="AKO154" s="33"/>
      <c r="AKP154" s="33"/>
      <c r="AKQ154" s="33"/>
      <c r="AKR154" s="33"/>
      <c r="AKS154" s="33"/>
      <c r="AKT154" s="33"/>
      <c r="AKU154" s="33"/>
      <c r="AKV154" s="33"/>
      <c r="AKW154" s="33"/>
      <c r="AKX154" s="33"/>
      <c r="AKY154" s="33"/>
      <c r="AKZ154" s="33"/>
      <c r="ALA154" s="33"/>
      <c r="ALB154" s="33"/>
      <c r="ALC154" s="33"/>
      <c r="ALD154" s="33"/>
      <c r="ALE154" s="33"/>
      <c r="ALF154" s="33"/>
      <c r="ALG154" s="33"/>
      <c r="ALH154" s="33"/>
      <c r="ALI154" s="33"/>
      <c r="ALJ154" s="33"/>
      <c r="ALK154" s="33"/>
      <c r="ALL154" s="33"/>
      <c r="ALM154" s="33"/>
      <c r="ALN154" s="33"/>
      <c r="ALO154" s="33"/>
      <c r="ALP154" s="33"/>
      <c r="ALQ154" s="33"/>
      <c r="ALR154" s="33"/>
      <c r="ALS154" s="33"/>
      <c r="ALT154" s="33"/>
      <c r="ALU154" s="33"/>
      <c r="ALV154" s="33"/>
      <c r="ALW154" s="33"/>
      <c r="ALX154" s="33"/>
      <c r="ALY154" s="33"/>
      <c r="ALZ154" s="33"/>
      <c r="AMA154" s="33"/>
      <c r="AMB154" s="33"/>
      <c r="AMC154" s="33"/>
      <c r="AMD154" s="33"/>
      <c r="AME154" s="33"/>
      <c r="AMF154" s="33"/>
      <c r="AMG154" s="33"/>
      <c r="AMH154" s="33"/>
      <c r="AMI154" s="33"/>
      <c r="AMJ154" s="33"/>
      <c r="AMK154" s="33"/>
      <c r="AML154" s="33"/>
      <c r="AMM154" s="33"/>
      <c r="AMN154" s="33"/>
      <c r="AMO154" s="33"/>
      <c r="AMP154" s="33"/>
      <c r="AMQ154" s="33"/>
      <c r="AMR154" s="33"/>
      <c r="AMS154" s="33"/>
      <c r="AMT154" s="33"/>
      <c r="AMU154" s="33"/>
      <c r="AMV154" s="33"/>
      <c r="AMW154" s="33"/>
      <c r="AMX154" s="33"/>
      <c r="AMY154" s="33"/>
      <c r="AMZ154" s="33"/>
      <c r="ANA154" s="33"/>
      <c r="ANB154" s="33"/>
      <c r="ANC154" s="33"/>
      <c r="AND154" s="33"/>
      <c r="ANE154" s="33"/>
      <c r="ANF154" s="33"/>
      <c r="ANG154" s="33"/>
      <c r="ANH154" s="33"/>
      <c r="ANI154" s="33"/>
      <c r="ANJ154" s="33"/>
      <c r="ANK154" s="33"/>
      <c r="ANL154" s="33"/>
      <c r="ANM154" s="33"/>
      <c r="ANN154" s="33"/>
      <c r="ANO154" s="33"/>
      <c r="ANP154" s="33"/>
      <c r="ANQ154" s="33"/>
      <c r="ANR154" s="33"/>
      <c r="ANS154" s="33"/>
      <c r="ANT154" s="33"/>
      <c r="ANU154" s="33"/>
      <c r="ANV154" s="33"/>
      <c r="ANW154" s="33"/>
      <c r="ANX154" s="33"/>
      <c r="ANY154" s="33"/>
      <c r="ANZ154" s="33"/>
      <c r="AOA154" s="33"/>
      <c r="AOB154" s="33"/>
      <c r="AOC154" s="33"/>
      <c r="AOD154" s="33"/>
      <c r="AOE154" s="33"/>
      <c r="AOF154" s="33"/>
      <c r="AOG154" s="33"/>
      <c r="AOH154" s="33"/>
      <c r="AOI154" s="33"/>
      <c r="AOJ154" s="33"/>
      <c r="AOK154" s="33"/>
      <c r="AOL154" s="33"/>
      <c r="AOM154" s="33"/>
      <c r="AON154" s="33"/>
      <c r="AOO154" s="33"/>
      <c r="AOP154" s="33"/>
      <c r="AOQ154" s="33"/>
      <c r="AOR154" s="33"/>
      <c r="AOS154" s="33"/>
      <c r="AOT154" s="33"/>
      <c r="AOU154" s="33"/>
      <c r="AOV154" s="33"/>
      <c r="AOW154" s="33"/>
      <c r="AOX154" s="33"/>
      <c r="AOY154" s="33"/>
      <c r="AOZ154" s="33"/>
      <c r="APA154" s="33"/>
      <c r="APB154" s="33"/>
      <c r="APC154" s="33"/>
      <c r="APD154" s="33"/>
      <c r="APE154" s="33"/>
      <c r="APF154" s="33"/>
      <c r="APG154" s="33"/>
      <c r="APH154" s="33"/>
      <c r="API154" s="33"/>
      <c r="APJ154" s="33"/>
      <c r="APK154" s="33"/>
      <c r="APL154" s="33"/>
      <c r="APM154" s="33"/>
      <c r="APN154" s="33"/>
      <c r="APO154" s="33"/>
      <c r="APP154" s="33"/>
      <c r="APQ154" s="33"/>
      <c r="APR154" s="33"/>
      <c r="APS154" s="33"/>
      <c r="APT154" s="33"/>
      <c r="APU154" s="33"/>
      <c r="APV154" s="33"/>
      <c r="APW154" s="33"/>
      <c r="APX154" s="33"/>
      <c r="APY154" s="33"/>
      <c r="APZ154" s="33"/>
      <c r="AQA154" s="33"/>
      <c r="AQB154" s="33"/>
      <c r="AQC154" s="33"/>
      <c r="AQD154" s="33"/>
      <c r="AQE154" s="33"/>
      <c r="AQF154" s="33"/>
      <c r="AQG154" s="33"/>
      <c r="AQH154" s="33"/>
      <c r="AQI154" s="33"/>
      <c r="AQJ154" s="33"/>
      <c r="AQK154" s="33"/>
      <c r="AQL154" s="33"/>
      <c r="AQM154" s="33"/>
      <c r="AQN154" s="33"/>
      <c r="AQO154" s="33"/>
      <c r="AQP154" s="33"/>
      <c r="AQQ154" s="33"/>
      <c r="AQR154" s="33"/>
      <c r="AQS154" s="33"/>
      <c r="AQT154" s="33"/>
      <c r="AQU154" s="33"/>
      <c r="AQV154" s="33"/>
      <c r="AQW154" s="33"/>
      <c r="AQX154" s="33"/>
      <c r="AQY154" s="33"/>
      <c r="AQZ154" s="33"/>
      <c r="ARA154" s="33"/>
      <c r="ARB154" s="33"/>
      <c r="ARC154" s="33"/>
      <c r="ARD154" s="33"/>
      <c r="ARE154" s="33"/>
      <c r="ARF154" s="33"/>
      <c r="ARG154" s="33"/>
      <c r="ARH154" s="33"/>
      <c r="ARI154" s="33"/>
      <c r="ARJ154" s="33"/>
      <c r="ARK154" s="33"/>
      <c r="ARL154" s="33"/>
      <c r="ARM154" s="33"/>
      <c r="ARN154" s="33"/>
      <c r="ARO154" s="33"/>
      <c r="ARP154" s="33"/>
      <c r="ARQ154" s="33"/>
      <c r="ARR154" s="33"/>
      <c r="ARS154" s="33"/>
      <c r="ART154" s="33"/>
      <c r="ARU154" s="33"/>
      <c r="ARV154" s="33"/>
      <c r="ARW154" s="33"/>
      <c r="ARX154" s="33"/>
      <c r="ARY154" s="33"/>
      <c r="ARZ154" s="33"/>
      <c r="ASA154" s="33"/>
      <c r="ASB154" s="33"/>
      <c r="ASC154" s="33"/>
      <c r="ASD154" s="33"/>
      <c r="ASE154" s="33"/>
      <c r="ASF154" s="33"/>
      <c r="ASG154" s="33"/>
      <c r="ASH154" s="33"/>
      <c r="ASI154" s="33"/>
      <c r="ASJ154" s="33"/>
      <c r="ASK154" s="33"/>
      <c r="ASL154" s="33"/>
      <c r="ASM154" s="33"/>
      <c r="ASN154" s="33"/>
      <c r="ASO154" s="33"/>
      <c r="ASP154" s="33"/>
      <c r="ASQ154" s="33"/>
      <c r="ASR154" s="33"/>
      <c r="ASS154" s="33"/>
      <c r="AST154" s="33"/>
      <c r="ASU154" s="33"/>
      <c r="ASV154" s="33"/>
      <c r="ASW154" s="33"/>
      <c r="ASX154" s="33"/>
      <c r="ASY154" s="33"/>
      <c r="ASZ154" s="33"/>
      <c r="ATA154" s="33"/>
      <c r="ATB154" s="33"/>
      <c r="ATC154" s="33"/>
      <c r="ATD154" s="33"/>
      <c r="ATE154" s="33"/>
      <c r="ATF154" s="33"/>
      <c r="ATG154" s="33"/>
      <c r="ATH154" s="33"/>
      <c r="ATI154" s="33"/>
      <c r="ATJ154" s="33"/>
      <c r="ATK154" s="33"/>
      <c r="ATL154" s="33"/>
      <c r="ATM154" s="33"/>
      <c r="ATN154" s="33"/>
      <c r="ATO154" s="33"/>
      <c r="ATP154" s="33"/>
      <c r="ATQ154" s="33"/>
      <c r="ATR154" s="33"/>
      <c r="ATS154" s="33"/>
      <c r="ATT154" s="33"/>
      <c r="ATU154" s="33"/>
      <c r="ATV154" s="33"/>
      <c r="ATW154" s="33"/>
      <c r="ATX154" s="33"/>
      <c r="ATY154" s="33"/>
      <c r="ATZ154" s="33"/>
      <c r="AUA154" s="33"/>
      <c r="AUB154" s="33"/>
      <c r="AUC154" s="33"/>
      <c r="AUD154" s="33"/>
      <c r="AUE154" s="33"/>
      <c r="AUF154" s="33"/>
      <c r="AUG154" s="33"/>
      <c r="AUH154" s="33"/>
      <c r="AUI154" s="33"/>
      <c r="AUJ154" s="33"/>
      <c r="AUK154" s="33"/>
      <c r="AUL154" s="33"/>
      <c r="AUM154" s="33"/>
      <c r="AUN154" s="33"/>
      <c r="AUO154" s="33"/>
      <c r="AUP154" s="33"/>
      <c r="AUQ154" s="33"/>
      <c r="AUR154" s="33"/>
      <c r="AUS154" s="33"/>
      <c r="AUT154" s="33"/>
      <c r="AUU154" s="33"/>
      <c r="AUV154" s="33"/>
      <c r="AUW154" s="33"/>
      <c r="AUX154" s="33"/>
      <c r="AUY154" s="33"/>
      <c r="AUZ154" s="33"/>
      <c r="AVA154" s="33"/>
      <c r="AVB154" s="33"/>
      <c r="AVC154" s="33"/>
      <c r="AVD154" s="33"/>
      <c r="AVE154" s="33"/>
      <c r="AVF154" s="33"/>
      <c r="AVG154" s="33"/>
      <c r="AVH154" s="33"/>
      <c r="AVI154" s="33"/>
      <c r="AVJ154" s="33"/>
      <c r="AVK154" s="33"/>
      <c r="AVL154" s="33"/>
      <c r="AVM154" s="33"/>
      <c r="AVN154" s="33"/>
      <c r="AVO154" s="33"/>
      <c r="AVP154" s="33"/>
      <c r="AVQ154" s="33"/>
      <c r="AVR154" s="33"/>
      <c r="AVS154" s="33"/>
      <c r="AVT154" s="33"/>
      <c r="AVU154" s="33"/>
      <c r="AVV154" s="33"/>
      <c r="AVW154" s="33"/>
      <c r="AVX154" s="33"/>
      <c r="AVY154" s="33"/>
      <c r="AVZ154" s="33"/>
      <c r="AWA154" s="33"/>
      <c r="AWB154" s="33"/>
      <c r="AWC154" s="33"/>
      <c r="AWD154" s="33"/>
      <c r="AWE154" s="33"/>
      <c r="AWF154" s="33"/>
      <c r="AWG154" s="33"/>
      <c r="AWH154" s="33"/>
      <c r="AWI154" s="33"/>
      <c r="AWJ154" s="33"/>
      <c r="AWK154" s="33"/>
      <c r="AWL154" s="33"/>
      <c r="AWM154" s="33"/>
      <c r="AWN154" s="33"/>
      <c r="AWO154" s="33"/>
      <c r="AWP154" s="33"/>
      <c r="AWQ154" s="33"/>
      <c r="AWR154" s="33"/>
      <c r="AWS154" s="33"/>
      <c r="AWT154" s="33"/>
      <c r="AWU154" s="33"/>
      <c r="AWV154" s="33"/>
      <c r="AWW154" s="33"/>
      <c r="AWX154" s="33"/>
      <c r="AWY154" s="33"/>
      <c r="AWZ154" s="33"/>
      <c r="AXA154" s="33"/>
      <c r="AXB154" s="33"/>
      <c r="AXC154" s="33"/>
      <c r="AXD154" s="33"/>
      <c r="AXE154" s="33"/>
      <c r="AXF154" s="33"/>
      <c r="AXG154" s="33"/>
      <c r="AXH154" s="33"/>
      <c r="AXI154" s="33"/>
      <c r="AXJ154" s="33"/>
      <c r="AXK154" s="33"/>
      <c r="AXL154" s="33"/>
      <c r="AXM154" s="33"/>
      <c r="AXN154" s="33"/>
      <c r="AXO154" s="33"/>
      <c r="AXP154" s="33"/>
      <c r="AXQ154" s="33"/>
      <c r="AXR154" s="33"/>
      <c r="AXS154" s="33"/>
      <c r="AXT154" s="33"/>
      <c r="AXU154" s="33"/>
      <c r="AXV154" s="33"/>
      <c r="AXW154" s="33"/>
      <c r="AXX154" s="33"/>
      <c r="AXY154" s="33"/>
      <c r="AXZ154" s="33"/>
      <c r="AYA154" s="33"/>
      <c r="AYB154" s="33"/>
      <c r="AYC154" s="33"/>
      <c r="AYD154" s="33"/>
      <c r="AYE154" s="33"/>
      <c r="AYF154" s="33"/>
      <c r="AYG154" s="33"/>
      <c r="AYH154" s="33"/>
      <c r="AYI154" s="33"/>
      <c r="AYJ154" s="33"/>
      <c r="AYK154" s="33"/>
      <c r="AYL154" s="33"/>
      <c r="AYM154" s="33"/>
      <c r="AYN154" s="33"/>
      <c r="AYO154" s="33"/>
      <c r="AYP154" s="33"/>
      <c r="AYQ154" s="33"/>
      <c r="AYR154" s="33"/>
      <c r="AYS154" s="33"/>
      <c r="AYT154" s="33"/>
      <c r="AYU154" s="33"/>
      <c r="AYV154" s="33"/>
      <c r="AYW154" s="33"/>
      <c r="AYX154" s="33"/>
      <c r="AYY154" s="33"/>
      <c r="AYZ154" s="33"/>
      <c r="AZA154" s="33"/>
      <c r="AZB154" s="33"/>
      <c r="AZC154" s="33"/>
      <c r="AZD154" s="33"/>
      <c r="AZE154" s="33"/>
      <c r="AZF154" s="33"/>
      <c r="AZG154" s="33"/>
      <c r="AZH154" s="33"/>
      <c r="AZI154" s="33"/>
      <c r="AZJ154" s="33"/>
      <c r="AZK154" s="33"/>
      <c r="AZL154" s="33"/>
      <c r="AZM154" s="33"/>
      <c r="AZN154" s="33"/>
      <c r="AZO154" s="33"/>
      <c r="AZP154" s="33"/>
      <c r="AZQ154" s="33"/>
      <c r="AZR154" s="33"/>
      <c r="AZS154" s="33"/>
      <c r="AZT154" s="33"/>
      <c r="AZU154" s="33"/>
      <c r="AZV154" s="33"/>
      <c r="AZW154" s="33"/>
      <c r="AZX154" s="33"/>
      <c r="AZY154" s="33"/>
      <c r="AZZ154" s="33"/>
      <c r="BAA154" s="33"/>
      <c r="BAB154" s="33"/>
      <c r="BAC154" s="33"/>
      <c r="BAD154" s="33"/>
      <c r="BAE154" s="33"/>
      <c r="BAF154" s="33"/>
      <c r="BAG154" s="33"/>
      <c r="BAH154" s="33"/>
      <c r="BAI154" s="33"/>
      <c r="BAJ154" s="33"/>
      <c r="BAK154" s="33"/>
      <c r="BAL154" s="33"/>
      <c r="BAM154" s="33"/>
      <c r="BAN154" s="33"/>
      <c r="BAO154" s="33"/>
      <c r="BAP154" s="33"/>
      <c r="BAQ154" s="33"/>
      <c r="BAR154" s="33"/>
      <c r="BAS154" s="33"/>
      <c r="BAT154" s="33"/>
      <c r="BAU154" s="33"/>
      <c r="BAV154" s="33"/>
      <c r="BAW154" s="33"/>
      <c r="BAX154" s="33"/>
      <c r="BAY154" s="33"/>
      <c r="BAZ154" s="33"/>
      <c r="BBA154" s="33"/>
      <c r="BBB154" s="33"/>
      <c r="BBC154" s="33"/>
      <c r="BBD154" s="33"/>
      <c r="BBE154" s="33"/>
      <c r="BBF154" s="33"/>
      <c r="BBG154" s="33"/>
      <c r="BBH154" s="33"/>
      <c r="BBI154" s="33"/>
      <c r="BBJ154" s="33"/>
      <c r="BBK154" s="33"/>
      <c r="BBL154" s="33"/>
      <c r="BBM154" s="33"/>
      <c r="BBN154" s="33"/>
      <c r="BBO154" s="33"/>
      <c r="BBP154" s="33"/>
      <c r="BBQ154" s="33"/>
      <c r="BBR154" s="33"/>
      <c r="BBS154" s="33"/>
      <c r="BBT154" s="33"/>
      <c r="BBU154" s="33"/>
      <c r="BBV154" s="33"/>
      <c r="BBW154" s="33"/>
      <c r="BBX154" s="33"/>
      <c r="BBY154" s="33"/>
      <c r="BBZ154" s="33"/>
      <c r="BCA154" s="33"/>
      <c r="BCB154" s="33"/>
      <c r="BCC154" s="33"/>
      <c r="BCD154" s="33"/>
      <c r="BCE154" s="33"/>
      <c r="BCF154" s="33"/>
      <c r="BCG154" s="33"/>
      <c r="BCH154" s="33"/>
      <c r="BCI154" s="33"/>
      <c r="BCJ154" s="33"/>
      <c r="BCK154" s="33"/>
      <c r="BCL154" s="33"/>
      <c r="BCM154" s="33"/>
      <c r="BCN154" s="33"/>
      <c r="BCO154" s="33"/>
      <c r="BCP154" s="33"/>
      <c r="BCQ154" s="33"/>
      <c r="BCR154" s="33"/>
      <c r="BCS154" s="33"/>
      <c r="BCT154" s="33"/>
      <c r="BCU154" s="33"/>
      <c r="BCV154" s="33"/>
      <c r="BCW154" s="33"/>
      <c r="BCX154" s="33"/>
      <c r="BCY154" s="33"/>
      <c r="BCZ154" s="33"/>
      <c r="BDA154" s="33"/>
      <c r="BDB154" s="33"/>
      <c r="BDC154" s="33"/>
      <c r="BDD154" s="33"/>
      <c r="BDE154" s="33"/>
      <c r="BDF154" s="33"/>
      <c r="BDG154" s="33"/>
      <c r="BDH154" s="33"/>
      <c r="BDI154" s="33"/>
      <c r="BDJ154" s="33"/>
      <c r="BDK154" s="33"/>
      <c r="BDL154" s="33"/>
      <c r="BDM154" s="33"/>
      <c r="BDN154" s="33"/>
      <c r="BDO154" s="33"/>
      <c r="BDP154" s="33"/>
      <c r="BDQ154" s="33"/>
      <c r="BDR154" s="33"/>
      <c r="BDS154" s="33"/>
      <c r="BDT154" s="33"/>
      <c r="BDU154" s="33"/>
      <c r="BDV154" s="33"/>
      <c r="BDW154" s="33"/>
      <c r="BDX154" s="33"/>
      <c r="BDY154" s="33"/>
      <c r="BDZ154" s="33"/>
      <c r="BEA154" s="33"/>
      <c r="BEB154" s="33"/>
      <c r="BEC154" s="33"/>
      <c r="BED154" s="33"/>
      <c r="BEE154" s="33"/>
      <c r="BEF154" s="33"/>
      <c r="BEG154" s="33"/>
      <c r="BEH154" s="33"/>
      <c r="BEI154" s="33"/>
      <c r="BEJ154" s="33"/>
      <c r="BEK154" s="33"/>
      <c r="BEL154" s="33"/>
      <c r="BEM154" s="33"/>
      <c r="BEN154" s="33"/>
      <c r="BEO154" s="33"/>
      <c r="BEP154" s="33"/>
      <c r="BEQ154" s="33"/>
      <c r="BER154" s="33"/>
      <c r="BES154" s="33"/>
      <c r="BET154" s="33"/>
      <c r="BEU154" s="33"/>
      <c r="BEV154" s="33"/>
      <c r="BEW154" s="33"/>
      <c r="BEX154" s="33"/>
      <c r="BEY154" s="33"/>
      <c r="BEZ154" s="33"/>
      <c r="BFA154" s="33"/>
      <c r="BFB154" s="33"/>
      <c r="BFC154" s="33"/>
      <c r="BFD154" s="33"/>
      <c r="BFE154" s="33"/>
      <c r="BFF154" s="33"/>
      <c r="BFG154" s="33"/>
      <c r="BFH154" s="33"/>
      <c r="BFI154" s="33"/>
      <c r="BFJ154" s="33"/>
      <c r="BFK154" s="33"/>
      <c r="BFL154" s="33"/>
      <c r="BFM154" s="33"/>
      <c r="BFN154" s="33"/>
      <c r="BFO154" s="33"/>
      <c r="BFP154" s="33"/>
      <c r="BFQ154" s="33"/>
      <c r="BFR154" s="33"/>
      <c r="BFS154" s="33"/>
      <c r="BFT154" s="33"/>
      <c r="BFU154" s="33"/>
      <c r="BFV154" s="33"/>
      <c r="BFW154" s="33"/>
      <c r="BFX154" s="33"/>
      <c r="BFY154" s="33"/>
      <c r="BFZ154" s="33"/>
      <c r="BGA154" s="33"/>
      <c r="BGB154" s="33"/>
      <c r="BGC154" s="33"/>
      <c r="BGD154" s="33"/>
      <c r="BGE154" s="33"/>
      <c r="BGF154" s="33"/>
      <c r="BGG154" s="33"/>
      <c r="BGH154" s="33"/>
      <c r="BGI154" s="33"/>
      <c r="BGJ154" s="33"/>
      <c r="BGK154" s="33"/>
      <c r="BGL154" s="33"/>
      <c r="BGM154" s="33"/>
      <c r="BGN154" s="33"/>
      <c r="BGO154" s="33"/>
      <c r="BGP154" s="33"/>
      <c r="BGQ154" s="33"/>
      <c r="BGR154" s="33"/>
      <c r="BGS154" s="33"/>
      <c r="BGT154" s="33"/>
      <c r="BGU154" s="33"/>
      <c r="BGV154" s="33"/>
      <c r="BGW154" s="33"/>
      <c r="BGX154" s="33"/>
      <c r="BGY154" s="33"/>
      <c r="BGZ154" s="33"/>
      <c r="BHA154" s="33"/>
      <c r="BHB154" s="33"/>
      <c r="BHC154" s="33"/>
      <c r="BHD154" s="33"/>
      <c r="BHE154" s="33"/>
      <c r="BHF154" s="33"/>
      <c r="BHG154" s="33"/>
      <c r="BHH154" s="33"/>
      <c r="BHI154" s="33"/>
      <c r="BHJ154" s="33"/>
      <c r="BHK154" s="33"/>
      <c r="BHL154" s="33"/>
      <c r="BHM154" s="33"/>
      <c r="BHN154" s="33"/>
      <c r="BHO154" s="33"/>
      <c r="BHP154" s="33"/>
      <c r="BHQ154" s="33"/>
      <c r="BHR154" s="33"/>
      <c r="BHS154" s="33"/>
      <c r="BHT154" s="33"/>
      <c r="BHU154" s="33"/>
      <c r="BHV154" s="33"/>
      <c r="BHW154" s="33"/>
      <c r="BHX154" s="33"/>
      <c r="BHY154" s="33"/>
      <c r="BHZ154" s="33"/>
      <c r="BIA154" s="33"/>
      <c r="BIB154" s="33"/>
      <c r="BIC154" s="33"/>
      <c r="BID154" s="33"/>
      <c r="BIE154" s="33"/>
      <c r="BIF154" s="33"/>
      <c r="BIG154" s="33"/>
      <c r="BIH154" s="33"/>
      <c r="BII154" s="33"/>
      <c r="BIJ154" s="33"/>
      <c r="BIK154" s="33"/>
      <c r="BIL154" s="33"/>
      <c r="BIM154" s="33"/>
      <c r="BIN154" s="33"/>
      <c r="BIO154" s="33"/>
      <c r="BIP154" s="33"/>
      <c r="BIQ154" s="33"/>
      <c r="BIR154" s="33"/>
      <c r="BIS154" s="33"/>
      <c r="BIT154" s="33"/>
      <c r="BIU154" s="33"/>
      <c r="BIV154" s="33"/>
      <c r="BIW154" s="33"/>
      <c r="BIX154" s="33"/>
      <c r="BIY154" s="33"/>
      <c r="BIZ154" s="33"/>
      <c r="BJA154" s="33"/>
      <c r="BJB154" s="33"/>
      <c r="BJC154" s="33"/>
      <c r="BJD154" s="33"/>
      <c r="BJE154" s="33"/>
      <c r="BJF154" s="33"/>
      <c r="BJG154" s="33"/>
      <c r="BJH154" s="33"/>
      <c r="BJI154" s="33"/>
      <c r="BJJ154" s="33"/>
      <c r="BJK154" s="33"/>
      <c r="BJL154" s="33"/>
      <c r="BJM154" s="33"/>
      <c r="BJN154" s="33"/>
      <c r="BJO154" s="33"/>
      <c r="BJP154" s="33"/>
      <c r="BJQ154" s="33"/>
      <c r="BJR154" s="33"/>
      <c r="BJS154" s="33"/>
      <c r="BJT154" s="33"/>
      <c r="BJU154" s="33"/>
      <c r="BJV154" s="33"/>
      <c r="BJW154" s="33"/>
      <c r="BJX154" s="33"/>
      <c r="BJY154" s="33"/>
      <c r="BJZ154" s="33"/>
      <c r="BKA154" s="33"/>
      <c r="BKB154" s="33"/>
      <c r="BKC154" s="33"/>
      <c r="BKD154" s="33"/>
      <c r="BKE154" s="33"/>
      <c r="BKF154" s="33"/>
      <c r="BKG154" s="33"/>
      <c r="BKH154" s="33"/>
      <c r="BKI154" s="33"/>
      <c r="BKJ154" s="33"/>
      <c r="BKK154" s="33"/>
      <c r="BKL154" s="33"/>
      <c r="BKM154" s="33"/>
      <c r="BKN154" s="33"/>
      <c r="BKO154" s="33"/>
      <c r="BKP154" s="33"/>
      <c r="BKQ154" s="33"/>
      <c r="BKR154" s="33"/>
      <c r="BKS154" s="33"/>
      <c r="BKT154" s="33"/>
      <c r="BKU154" s="33"/>
      <c r="BKV154" s="33"/>
      <c r="BKW154" s="33"/>
      <c r="BKX154" s="33"/>
      <c r="BKY154" s="33"/>
      <c r="BKZ154" s="33"/>
      <c r="BLA154" s="33"/>
      <c r="BLB154" s="33"/>
      <c r="BLC154" s="33"/>
      <c r="BLD154" s="33"/>
      <c r="BLE154" s="33"/>
      <c r="BLF154" s="33"/>
      <c r="BLG154" s="33"/>
      <c r="BLH154" s="33"/>
      <c r="BLI154" s="33"/>
      <c r="BLJ154" s="33"/>
      <c r="BLK154" s="33"/>
      <c r="BLL154" s="33"/>
      <c r="BLM154" s="33"/>
      <c r="BLN154" s="33"/>
      <c r="BLO154" s="33"/>
      <c r="BLP154" s="33"/>
      <c r="BLQ154" s="33"/>
      <c r="BLR154" s="33"/>
      <c r="BLS154" s="33"/>
      <c r="BLT154" s="33"/>
      <c r="BLU154" s="33"/>
      <c r="BLV154" s="33"/>
      <c r="BLW154" s="33"/>
      <c r="BLX154" s="33"/>
      <c r="BLY154" s="33"/>
      <c r="BLZ154" s="33"/>
      <c r="BMA154" s="33"/>
      <c r="BMB154" s="33"/>
      <c r="BMC154" s="33"/>
      <c r="BMD154" s="33"/>
      <c r="BME154" s="33"/>
      <c r="BMF154" s="33"/>
      <c r="BMG154" s="33"/>
      <c r="BMH154" s="33"/>
      <c r="BMI154" s="33"/>
      <c r="BMJ154" s="33"/>
      <c r="BMK154" s="33"/>
      <c r="BML154" s="33"/>
      <c r="BMM154" s="33"/>
      <c r="BMN154" s="33"/>
      <c r="BMO154" s="33"/>
      <c r="BMP154" s="33"/>
      <c r="BMQ154" s="33"/>
      <c r="BMR154" s="33"/>
      <c r="BMS154" s="33"/>
      <c r="BMT154" s="33"/>
      <c r="BMU154" s="33"/>
      <c r="BMV154" s="33"/>
      <c r="BMW154" s="33"/>
      <c r="BMX154" s="33"/>
      <c r="BMY154" s="33"/>
      <c r="BMZ154" s="33"/>
      <c r="BNA154" s="33"/>
      <c r="BNB154" s="33"/>
      <c r="BNC154" s="33"/>
      <c r="BND154" s="33"/>
      <c r="BNE154" s="33"/>
      <c r="BNF154" s="33"/>
      <c r="BNG154" s="33"/>
      <c r="BNH154" s="33"/>
      <c r="BNI154" s="33"/>
      <c r="BNJ154" s="33"/>
      <c r="BNK154" s="33"/>
      <c r="BNL154" s="33"/>
      <c r="BNM154" s="33"/>
      <c r="BNN154" s="33"/>
      <c r="BNO154" s="33"/>
      <c r="BNP154" s="33"/>
      <c r="BNQ154" s="33"/>
      <c r="BNR154" s="33"/>
      <c r="BNS154" s="33"/>
      <c r="BNT154" s="33"/>
      <c r="BNU154" s="33"/>
      <c r="BNV154" s="33"/>
      <c r="BNW154" s="33"/>
      <c r="BNX154" s="33"/>
      <c r="BNY154" s="33"/>
      <c r="BNZ154" s="33"/>
      <c r="BOA154" s="33"/>
      <c r="BOB154" s="33"/>
      <c r="BOC154" s="33"/>
      <c r="BOD154" s="33"/>
      <c r="BOE154" s="33"/>
      <c r="BOF154" s="33"/>
      <c r="BOG154" s="33"/>
      <c r="BOH154" s="33"/>
      <c r="BOI154" s="33"/>
      <c r="BOJ154" s="33"/>
      <c r="BOK154" s="33"/>
      <c r="BOL154" s="33"/>
      <c r="BOM154" s="33"/>
      <c r="BON154" s="33"/>
      <c r="BOO154" s="33"/>
      <c r="BOP154" s="33"/>
      <c r="BOQ154" s="33"/>
      <c r="BOR154" s="33"/>
      <c r="BOS154" s="33"/>
      <c r="BOT154" s="33"/>
      <c r="BOU154" s="33"/>
      <c r="BOV154" s="33"/>
      <c r="BOW154" s="33"/>
      <c r="BOX154" s="33"/>
      <c r="BOY154" s="33"/>
      <c r="BOZ154" s="33"/>
      <c r="BPA154" s="33"/>
      <c r="BPB154" s="33"/>
      <c r="BPC154" s="33"/>
      <c r="BPD154" s="33"/>
      <c r="BPE154" s="33"/>
      <c r="BPF154" s="33"/>
      <c r="BPG154" s="33"/>
      <c r="BPH154" s="33"/>
      <c r="BPI154" s="33"/>
      <c r="BPJ154" s="33"/>
      <c r="BPK154" s="33"/>
      <c r="BPL154" s="33"/>
      <c r="BPM154" s="33"/>
      <c r="BPN154" s="33"/>
      <c r="BPO154" s="33"/>
      <c r="BPP154" s="33"/>
      <c r="BPQ154" s="33"/>
      <c r="BPR154" s="33"/>
      <c r="BPS154" s="33"/>
      <c r="BPT154" s="33"/>
      <c r="BPU154" s="33"/>
      <c r="BPV154" s="33"/>
      <c r="BPW154" s="33"/>
      <c r="BPX154" s="33"/>
      <c r="BPY154" s="33"/>
      <c r="BPZ154" s="33"/>
      <c r="BQA154" s="33"/>
      <c r="BQB154" s="33"/>
      <c r="BQC154" s="33"/>
      <c r="BQD154" s="33"/>
      <c r="BQE154" s="33"/>
      <c r="BQF154" s="33"/>
      <c r="BQG154" s="33"/>
      <c r="BQH154" s="33"/>
      <c r="BQI154" s="33"/>
      <c r="BQJ154" s="33"/>
      <c r="BQK154" s="33"/>
      <c r="BQL154" s="33"/>
      <c r="BQM154" s="33"/>
      <c r="BQN154" s="33"/>
      <c r="BQO154" s="33"/>
      <c r="BQP154" s="33"/>
      <c r="BQQ154" s="33"/>
      <c r="BQR154" s="33"/>
      <c r="BQS154" s="33"/>
      <c r="BQT154" s="33"/>
      <c r="BQU154" s="33"/>
      <c r="BQV154" s="33"/>
      <c r="BQW154" s="33"/>
      <c r="BQX154" s="33"/>
      <c r="BQY154" s="33"/>
      <c r="BQZ154" s="33"/>
      <c r="BRA154" s="33"/>
      <c r="BRB154" s="33"/>
      <c r="BRC154" s="33"/>
      <c r="BRD154" s="33"/>
      <c r="BRE154" s="33"/>
      <c r="BRF154" s="33"/>
      <c r="BRG154" s="33"/>
      <c r="BRH154" s="33"/>
      <c r="BRI154" s="33"/>
      <c r="BRJ154" s="33"/>
      <c r="BRK154" s="33"/>
      <c r="BRL154" s="33"/>
      <c r="BRM154" s="33"/>
      <c r="BRN154" s="33"/>
      <c r="BRO154" s="33"/>
      <c r="BRP154" s="33"/>
      <c r="BRQ154" s="33"/>
      <c r="BRR154" s="33"/>
      <c r="BRS154" s="33"/>
      <c r="BRT154" s="33"/>
      <c r="BRU154" s="33"/>
      <c r="BRV154" s="33"/>
      <c r="BRW154" s="33"/>
      <c r="BRX154" s="33"/>
      <c r="BRY154" s="33"/>
      <c r="BRZ154" s="33"/>
      <c r="BSA154" s="33"/>
      <c r="BSB154" s="33"/>
      <c r="BSC154" s="33"/>
      <c r="BSD154" s="33"/>
      <c r="BSE154" s="33"/>
      <c r="BSF154" s="33"/>
      <c r="BSG154" s="33"/>
      <c r="BSH154" s="33"/>
      <c r="BSI154" s="33"/>
      <c r="BSJ154" s="33"/>
      <c r="BSK154" s="33"/>
      <c r="BSL154" s="33"/>
      <c r="BSM154" s="33"/>
      <c r="BSN154" s="33"/>
      <c r="BSO154" s="33"/>
      <c r="BSP154" s="33"/>
      <c r="BSQ154" s="33"/>
      <c r="BSR154" s="33"/>
      <c r="BSS154" s="33"/>
      <c r="BST154" s="33"/>
      <c r="BSU154" s="33"/>
      <c r="BSV154" s="33"/>
      <c r="BSW154" s="33"/>
      <c r="BSX154" s="33"/>
      <c r="BSY154" s="33"/>
      <c r="BSZ154" s="33"/>
      <c r="BTA154" s="33"/>
      <c r="BTB154" s="33"/>
      <c r="BTC154" s="33"/>
      <c r="BTD154" s="33"/>
      <c r="BTE154" s="33"/>
      <c r="BTF154" s="33"/>
      <c r="BTG154" s="33"/>
      <c r="BTH154" s="33"/>
      <c r="BTI154" s="33"/>
      <c r="BTJ154" s="33"/>
      <c r="BTK154" s="33"/>
      <c r="BTL154" s="33"/>
      <c r="BTM154" s="33"/>
      <c r="BTN154" s="33"/>
      <c r="BTO154" s="33"/>
      <c r="BTP154" s="33"/>
      <c r="BTQ154" s="33"/>
      <c r="BTR154" s="33"/>
      <c r="BTS154" s="33"/>
      <c r="BTT154" s="33"/>
      <c r="BTU154" s="33"/>
      <c r="BTV154" s="33"/>
      <c r="BTW154" s="33"/>
      <c r="BTX154" s="33"/>
      <c r="BTY154" s="33"/>
      <c r="BTZ154" s="33"/>
      <c r="BUA154" s="33"/>
      <c r="BUB154" s="33"/>
      <c r="BUC154" s="33"/>
      <c r="BUD154" s="33"/>
      <c r="BUE154" s="33"/>
      <c r="BUF154" s="33"/>
      <c r="BUG154" s="33"/>
      <c r="BUH154" s="33"/>
      <c r="BUI154" s="33"/>
      <c r="BUJ154" s="33"/>
      <c r="BUK154" s="33"/>
      <c r="BUL154" s="33"/>
      <c r="BUM154" s="33"/>
      <c r="BUN154" s="33"/>
      <c r="BUO154" s="33"/>
      <c r="BUP154" s="33"/>
      <c r="BUQ154" s="33"/>
      <c r="BUR154" s="33"/>
      <c r="BUS154" s="33"/>
      <c r="BUT154" s="33"/>
      <c r="BUU154" s="33"/>
      <c r="BUV154" s="33"/>
      <c r="BUW154" s="33"/>
      <c r="BUX154" s="33"/>
      <c r="BUY154" s="33"/>
      <c r="BUZ154" s="33"/>
      <c r="BVA154" s="33"/>
      <c r="BVB154" s="33"/>
      <c r="BVC154" s="33"/>
      <c r="BVD154" s="33"/>
      <c r="BVE154" s="33"/>
      <c r="BVF154" s="33"/>
      <c r="BVG154" s="33"/>
      <c r="BVH154" s="33"/>
      <c r="BVI154" s="33"/>
      <c r="BVJ154" s="33"/>
      <c r="BVK154" s="33"/>
      <c r="BVL154" s="33"/>
      <c r="BVM154" s="33"/>
      <c r="BVN154" s="33"/>
      <c r="BVO154" s="33"/>
      <c r="BVP154" s="33"/>
      <c r="BVQ154" s="33"/>
      <c r="BVR154" s="33"/>
      <c r="BVS154" s="33"/>
      <c r="BVT154" s="33"/>
      <c r="BVU154" s="33"/>
      <c r="BVV154" s="33"/>
      <c r="BVW154" s="33"/>
      <c r="BVX154" s="33"/>
      <c r="BVY154" s="33"/>
      <c r="BVZ154" s="33"/>
      <c r="BWA154" s="33"/>
      <c r="BWB154" s="33"/>
      <c r="BWC154" s="33"/>
      <c r="BWD154" s="33"/>
      <c r="BWE154" s="33"/>
      <c r="BWF154" s="33"/>
      <c r="BWG154" s="33"/>
      <c r="BWH154" s="33"/>
      <c r="BWI154" s="33"/>
      <c r="BWJ154" s="33"/>
      <c r="BWK154" s="33"/>
      <c r="BWL154" s="33"/>
      <c r="BWM154" s="33"/>
      <c r="BWN154" s="33"/>
      <c r="BWO154" s="33"/>
      <c r="BWP154" s="33"/>
      <c r="BWQ154" s="33"/>
      <c r="BWR154" s="33"/>
      <c r="BWS154" s="33"/>
      <c r="BWT154" s="33"/>
      <c r="BWU154" s="33"/>
      <c r="BWV154" s="33"/>
      <c r="BWW154" s="33"/>
      <c r="BWX154" s="33"/>
      <c r="BWY154" s="33"/>
      <c r="BWZ154" s="33"/>
      <c r="BXA154" s="33"/>
      <c r="BXB154" s="33"/>
      <c r="BXC154" s="33"/>
      <c r="BXD154" s="33"/>
      <c r="BXE154" s="33"/>
      <c r="BXF154" s="33"/>
      <c r="BXG154" s="33"/>
      <c r="BXH154" s="33"/>
      <c r="BXI154" s="33"/>
      <c r="BXJ154" s="33"/>
      <c r="BXK154" s="33"/>
      <c r="BXL154" s="33"/>
      <c r="BXM154" s="33"/>
      <c r="BXN154" s="33"/>
      <c r="BXO154" s="33"/>
      <c r="BXP154" s="33"/>
      <c r="BXQ154" s="33"/>
      <c r="BXR154" s="33"/>
      <c r="BXS154" s="33"/>
      <c r="BXT154" s="33"/>
      <c r="BXU154" s="33"/>
      <c r="BXV154" s="33"/>
      <c r="BXW154" s="33"/>
      <c r="BXX154" s="33"/>
      <c r="BXY154" s="33"/>
      <c r="BXZ154" s="33"/>
      <c r="BYA154" s="33"/>
      <c r="BYB154" s="33"/>
      <c r="BYC154" s="33"/>
      <c r="BYD154" s="33"/>
      <c r="BYE154" s="33"/>
      <c r="BYF154" s="33"/>
      <c r="BYG154" s="33"/>
      <c r="BYH154" s="33"/>
      <c r="BYI154" s="33"/>
      <c r="BYJ154" s="33"/>
      <c r="BYK154" s="33"/>
      <c r="BYL154" s="33"/>
      <c r="BYM154" s="33"/>
      <c r="BYN154" s="33"/>
      <c r="BYO154" s="33"/>
      <c r="BYP154" s="33"/>
      <c r="BYQ154" s="33"/>
      <c r="BYR154" s="33"/>
      <c r="BYS154" s="33"/>
      <c r="BYT154" s="33"/>
      <c r="BYU154" s="33"/>
      <c r="BYV154" s="33"/>
      <c r="BYW154" s="33"/>
      <c r="BYX154" s="33"/>
    </row>
    <row r="155" spans="1:2026" s="52" customFormat="1" ht="15" customHeight="1" x14ac:dyDescent="0.25">
      <c r="A155" s="205" t="s">
        <v>1662</v>
      </c>
      <c r="B155" s="4" t="s">
        <v>260</v>
      </c>
      <c r="C155" s="4" t="s">
        <v>257</v>
      </c>
      <c r="D155" s="4" t="s">
        <v>190</v>
      </c>
      <c r="E155" s="4" t="s">
        <v>258</v>
      </c>
      <c r="F155" s="5" t="s">
        <v>167</v>
      </c>
      <c r="G155" s="4" t="s">
        <v>27</v>
      </c>
      <c r="H155" s="11" t="s">
        <v>187</v>
      </c>
      <c r="I155" s="4" t="s">
        <v>29</v>
      </c>
      <c r="J155" s="51" t="s">
        <v>30</v>
      </c>
      <c r="K155" s="4" t="s">
        <v>31</v>
      </c>
      <c r="L155" s="4" t="s">
        <v>32</v>
      </c>
      <c r="M155" s="4" t="s">
        <v>33</v>
      </c>
      <c r="N155" s="4" t="s">
        <v>34</v>
      </c>
      <c r="O155" s="6" t="s">
        <v>35</v>
      </c>
      <c r="P155" s="6"/>
      <c r="Q155" s="7" t="s">
        <v>36</v>
      </c>
      <c r="R155" s="7"/>
      <c r="S155" s="4" t="s">
        <v>259</v>
      </c>
      <c r="T155" s="146"/>
      <c r="U155" s="146"/>
      <c r="V155" s="4" t="s">
        <v>59</v>
      </c>
      <c r="W155" s="4"/>
      <c r="X155" s="4"/>
      <c r="Y155" s="4"/>
      <c r="Z155" s="4"/>
      <c r="AA155" s="4"/>
      <c r="AB155" s="8"/>
      <c r="AC155" s="8">
        <v>2650</v>
      </c>
      <c r="AD155" s="8"/>
      <c r="AE155" s="8">
        <v>12750</v>
      </c>
      <c r="AF155" s="8">
        <v>650</v>
      </c>
      <c r="AG155" s="8">
        <f t="shared" si="2"/>
        <v>16050</v>
      </c>
      <c r="AH155" s="167">
        <f>12</f>
        <v>12</v>
      </c>
      <c r="AI155" s="94">
        <f>5729</f>
        <v>5729</v>
      </c>
      <c r="AJ155" s="129"/>
      <c r="AK155" s="94">
        <f>AI155</f>
        <v>5729</v>
      </c>
      <c r="AL155" s="5" t="s">
        <v>37</v>
      </c>
      <c r="AM155" s="5" t="s">
        <v>1515</v>
      </c>
      <c r="AN155" s="173" t="s">
        <v>1512</v>
      </c>
      <c r="AO155" s="173" t="s">
        <v>1512</v>
      </c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3"/>
      <c r="BH155" s="33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  <c r="BU155" s="33"/>
      <c r="BV155" s="33"/>
      <c r="BW155" s="33"/>
      <c r="BX155" s="33"/>
      <c r="BY155" s="33"/>
      <c r="BZ155" s="33"/>
      <c r="CA155" s="33"/>
      <c r="CB155" s="33"/>
      <c r="CC155" s="33"/>
      <c r="CD155" s="33"/>
      <c r="CE155" s="33"/>
      <c r="CF155" s="33"/>
      <c r="CG155" s="33"/>
      <c r="CH155" s="33"/>
      <c r="CI155" s="33"/>
      <c r="CJ155" s="33"/>
      <c r="CK155" s="33"/>
      <c r="CL155" s="33"/>
      <c r="CM155" s="33"/>
      <c r="CN155" s="33"/>
      <c r="CO155" s="33"/>
      <c r="CP155" s="33"/>
      <c r="CQ155" s="33"/>
      <c r="CR155" s="33"/>
      <c r="CS155" s="33"/>
      <c r="CT155" s="33"/>
      <c r="CU155" s="33"/>
      <c r="CV155" s="33"/>
      <c r="CW155" s="33"/>
      <c r="CX155" s="33"/>
      <c r="CY155" s="33"/>
      <c r="CZ155" s="33"/>
      <c r="DA155" s="33"/>
      <c r="DB155" s="33"/>
      <c r="DC155" s="33"/>
      <c r="DD155" s="33"/>
      <c r="DE155" s="33"/>
      <c r="DF155" s="33"/>
      <c r="DG155" s="33"/>
      <c r="DH155" s="33"/>
      <c r="DI155" s="33"/>
      <c r="DJ155" s="33"/>
      <c r="DK155" s="33"/>
      <c r="DL155" s="33"/>
      <c r="DM155" s="33"/>
      <c r="DN155" s="33"/>
      <c r="DO155" s="33"/>
      <c r="DP155" s="33"/>
      <c r="DQ155" s="33"/>
      <c r="DR155" s="33"/>
      <c r="DS155" s="33"/>
      <c r="DT155" s="33"/>
      <c r="DU155" s="33"/>
      <c r="DV155" s="33"/>
      <c r="DW155" s="33"/>
      <c r="DX155" s="33"/>
      <c r="DY155" s="33"/>
      <c r="DZ155" s="33"/>
      <c r="EA155" s="33"/>
      <c r="EB155" s="33"/>
      <c r="EC155" s="33"/>
      <c r="ED155" s="33"/>
      <c r="EE155" s="33"/>
      <c r="EF155" s="33"/>
      <c r="EG155" s="33"/>
      <c r="EH155" s="33"/>
      <c r="EI155" s="33"/>
      <c r="EJ155" s="33"/>
      <c r="EK155" s="33"/>
      <c r="EL155" s="33"/>
      <c r="EM155" s="33"/>
      <c r="EN155" s="33"/>
      <c r="EO155" s="33"/>
      <c r="EP155" s="33"/>
      <c r="EQ155" s="33"/>
      <c r="ER155" s="33"/>
      <c r="ES155" s="33"/>
      <c r="ET155" s="33"/>
      <c r="EU155" s="33"/>
      <c r="EV155" s="33"/>
      <c r="EW155" s="33"/>
      <c r="EX155" s="33"/>
      <c r="EY155" s="33"/>
      <c r="EZ155" s="33"/>
      <c r="FA155" s="33"/>
      <c r="FB155" s="33"/>
      <c r="FC155" s="33"/>
      <c r="FD155" s="33"/>
      <c r="FE155" s="33"/>
      <c r="FF155" s="33"/>
      <c r="FG155" s="33"/>
      <c r="FH155" s="33"/>
      <c r="FI155" s="33"/>
      <c r="FJ155" s="33"/>
      <c r="FK155" s="33"/>
      <c r="FL155" s="33"/>
      <c r="FM155" s="33"/>
      <c r="FN155" s="33"/>
      <c r="FO155" s="33"/>
      <c r="FP155" s="33"/>
      <c r="FQ155" s="33"/>
      <c r="FR155" s="33"/>
      <c r="FS155" s="33"/>
      <c r="FT155" s="33"/>
      <c r="FU155" s="33"/>
      <c r="FV155" s="33"/>
      <c r="FW155" s="33"/>
      <c r="FX155" s="33"/>
      <c r="FY155" s="33"/>
      <c r="FZ155" s="33"/>
      <c r="GA155" s="33"/>
      <c r="GB155" s="33"/>
      <c r="GC155" s="33"/>
      <c r="GD155" s="33"/>
      <c r="GE155" s="33"/>
      <c r="GF155" s="33"/>
      <c r="GG155" s="33"/>
      <c r="GH155" s="33"/>
      <c r="GI155" s="33"/>
      <c r="GJ155" s="33"/>
      <c r="GK155" s="33"/>
      <c r="GL155" s="33"/>
      <c r="GM155" s="33"/>
      <c r="GN155" s="33"/>
      <c r="GO155" s="33"/>
      <c r="GP155" s="33"/>
      <c r="GQ155" s="33"/>
      <c r="GR155" s="33"/>
      <c r="GS155" s="33"/>
      <c r="GT155" s="33"/>
      <c r="GU155" s="33"/>
      <c r="GV155" s="33"/>
      <c r="GW155" s="33"/>
      <c r="GX155" s="33"/>
      <c r="GY155" s="33"/>
      <c r="GZ155" s="33"/>
      <c r="HA155" s="33"/>
      <c r="HB155" s="33"/>
      <c r="HC155" s="33"/>
      <c r="HD155" s="33"/>
      <c r="HE155" s="33"/>
      <c r="HF155" s="33"/>
      <c r="HG155" s="33"/>
      <c r="HH155" s="33"/>
      <c r="HI155" s="33"/>
      <c r="HJ155" s="33"/>
      <c r="HK155" s="33"/>
      <c r="HL155" s="33"/>
      <c r="HM155" s="33"/>
      <c r="HN155" s="33"/>
      <c r="HO155" s="33"/>
      <c r="HP155" s="33"/>
      <c r="HQ155" s="33"/>
      <c r="HR155" s="33"/>
      <c r="HS155" s="33"/>
      <c r="HT155" s="33"/>
      <c r="HU155" s="33"/>
      <c r="HV155" s="33"/>
      <c r="HW155" s="33"/>
      <c r="HX155" s="33"/>
      <c r="HY155" s="33"/>
      <c r="HZ155" s="33"/>
      <c r="IA155" s="33"/>
      <c r="IB155" s="33"/>
      <c r="IC155" s="33"/>
      <c r="ID155" s="33"/>
      <c r="IE155" s="33"/>
      <c r="IF155" s="33"/>
      <c r="IG155" s="33"/>
      <c r="IH155" s="33"/>
      <c r="II155" s="33"/>
      <c r="IJ155" s="33"/>
      <c r="IK155" s="33"/>
      <c r="IL155" s="33"/>
      <c r="IM155" s="33"/>
      <c r="IN155" s="33"/>
      <c r="IO155" s="33"/>
      <c r="IP155" s="33"/>
      <c r="IQ155" s="33"/>
      <c r="IR155" s="33"/>
      <c r="IS155" s="33"/>
      <c r="IT155" s="33"/>
      <c r="IU155" s="33"/>
      <c r="IV155" s="33"/>
      <c r="IW155" s="33"/>
      <c r="IX155" s="33"/>
      <c r="IY155" s="33"/>
      <c r="IZ155" s="33"/>
      <c r="JA155" s="33"/>
      <c r="JB155" s="33"/>
      <c r="JC155" s="33"/>
      <c r="JD155" s="33"/>
      <c r="JE155" s="33"/>
      <c r="JF155" s="33"/>
      <c r="JG155" s="33"/>
      <c r="JH155" s="33"/>
      <c r="JI155" s="33"/>
      <c r="JJ155" s="33"/>
      <c r="JK155" s="33"/>
      <c r="JL155" s="33"/>
      <c r="JM155" s="33"/>
      <c r="JN155" s="33"/>
      <c r="JO155" s="33"/>
      <c r="JP155" s="33"/>
      <c r="JQ155" s="33"/>
      <c r="JR155" s="33"/>
      <c r="JS155" s="33"/>
      <c r="JT155" s="33"/>
      <c r="JU155" s="33"/>
      <c r="JV155" s="33"/>
      <c r="JW155" s="33"/>
      <c r="JX155" s="33"/>
      <c r="JY155" s="33"/>
      <c r="JZ155" s="33"/>
      <c r="KA155" s="33"/>
      <c r="KB155" s="33"/>
      <c r="KC155" s="33"/>
      <c r="KD155" s="33"/>
      <c r="KE155" s="33"/>
      <c r="KF155" s="33"/>
      <c r="KG155" s="33"/>
      <c r="KH155" s="33"/>
      <c r="KI155" s="33"/>
      <c r="KJ155" s="33"/>
      <c r="KK155" s="33"/>
      <c r="KL155" s="33"/>
      <c r="KM155" s="33"/>
      <c r="KN155" s="33"/>
      <c r="KO155" s="33"/>
      <c r="KP155" s="33"/>
      <c r="KQ155" s="33"/>
      <c r="KR155" s="33"/>
      <c r="KS155" s="33"/>
      <c r="KT155" s="33"/>
      <c r="KU155" s="33"/>
      <c r="KV155" s="33"/>
      <c r="KW155" s="33"/>
      <c r="KX155" s="33"/>
      <c r="KY155" s="33"/>
      <c r="KZ155" s="33"/>
      <c r="LA155" s="33"/>
      <c r="LB155" s="33"/>
      <c r="LC155" s="33"/>
      <c r="LD155" s="33"/>
      <c r="LE155" s="33"/>
      <c r="LF155" s="33"/>
      <c r="LG155" s="33"/>
      <c r="LH155" s="33"/>
      <c r="LI155" s="33"/>
      <c r="LJ155" s="33"/>
      <c r="LK155" s="33"/>
      <c r="LL155" s="33"/>
      <c r="LM155" s="33"/>
      <c r="LN155" s="33"/>
      <c r="LO155" s="33"/>
      <c r="LP155" s="33"/>
      <c r="LQ155" s="33"/>
      <c r="LR155" s="33"/>
      <c r="LS155" s="33"/>
      <c r="LT155" s="33"/>
      <c r="LU155" s="33"/>
      <c r="LV155" s="33"/>
      <c r="LW155" s="33"/>
      <c r="LX155" s="33"/>
      <c r="LY155" s="33"/>
      <c r="LZ155" s="33"/>
      <c r="MA155" s="33"/>
      <c r="MB155" s="33"/>
      <c r="MC155" s="33"/>
      <c r="MD155" s="33"/>
      <c r="ME155" s="33"/>
      <c r="MF155" s="33"/>
      <c r="MG155" s="33"/>
      <c r="MH155" s="33"/>
      <c r="MI155" s="33"/>
      <c r="MJ155" s="33"/>
      <c r="MK155" s="33"/>
      <c r="ML155" s="33"/>
      <c r="MM155" s="33"/>
      <c r="MN155" s="33"/>
      <c r="MO155" s="33"/>
      <c r="MP155" s="33"/>
      <c r="MQ155" s="33"/>
      <c r="MR155" s="33"/>
      <c r="MS155" s="33"/>
      <c r="MT155" s="33"/>
      <c r="MU155" s="33"/>
      <c r="MV155" s="33"/>
      <c r="MW155" s="33"/>
      <c r="MX155" s="33"/>
      <c r="MY155" s="33"/>
      <c r="MZ155" s="33"/>
      <c r="NA155" s="33"/>
      <c r="NB155" s="33"/>
      <c r="NC155" s="33"/>
      <c r="ND155" s="33"/>
      <c r="NE155" s="33"/>
      <c r="NF155" s="33"/>
      <c r="NG155" s="33"/>
      <c r="NH155" s="33"/>
      <c r="NI155" s="33"/>
      <c r="NJ155" s="33"/>
      <c r="NK155" s="33"/>
      <c r="NL155" s="33"/>
      <c r="NM155" s="33"/>
      <c r="NN155" s="33"/>
      <c r="NO155" s="33"/>
      <c r="NP155" s="33"/>
      <c r="NQ155" s="33"/>
      <c r="NR155" s="33"/>
      <c r="NS155" s="33"/>
      <c r="NT155" s="33"/>
      <c r="NU155" s="33"/>
      <c r="NV155" s="33"/>
      <c r="NW155" s="33"/>
      <c r="NX155" s="33"/>
      <c r="NY155" s="33"/>
      <c r="NZ155" s="33"/>
      <c r="OA155" s="33"/>
      <c r="OB155" s="33"/>
      <c r="OC155" s="33"/>
      <c r="OD155" s="33"/>
      <c r="OE155" s="33"/>
      <c r="OF155" s="33"/>
      <c r="OG155" s="33"/>
      <c r="OH155" s="33"/>
      <c r="OI155" s="33"/>
      <c r="OJ155" s="33"/>
      <c r="OK155" s="33"/>
      <c r="OL155" s="33"/>
      <c r="OM155" s="33"/>
      <c r="ON155" s="33"/>
      <c r="OO155" s="33"/>
      <c r="OP155" s="33"/>
      <c r="OQ155" s="33"/>
      <c r="OR155" s="33"/>
      <c r="OS155" s="33"/>
      <c r="OT155" s="33"/>
      <c r="OU155" s="33"/>
      <c r="OV155" s="33"/>
      <c r="OW155" s="33"/>
      <c r="OX155" s="33"/>
      <c r="OY155" s="33"/>
      <c r="OZ155" s="33"/>
      <c r="PA155" s="33"/>
      <c r="PB155" s="33"/>
      <c r="PC155" s="33"/>
      <c r="PD155" s="33"/>
      <c r="PE155" s="33"/>
      <c r="PF155" s="33"/>
      <c r="PG155" s="33"/>
      <c r="PH155" s="33"/>
      <c r="PI155" s="33"/>
      <c r="PJ155" s="33"/>
      <c r="PK155" s="33"/>
      <c r="PL155" s="33"/>
      <c r="PM155" s="33"/>
      <c r="PN155" s="33"/>
      <c r="PO155" s="33"/>
      <c r="PP155" s="33"/>
      <c r="PQ155" s="33"/>
      <c r="PR155" s="33"/>
      <c r="PS155" s="33"/>
      <c r="PT155" s="33"/>
      <c r="PU155" s="33"/>
      <c r="PV155" s="33"/>
      <c r="PW155" s="33"/>
      <c r="PX155" s="33"/>
      <c r="PY155" s="33"/>
      <c r="PZ155" s="33"/>
      <c r="QA155" s="33"/>
      <c r="QB155" s="33"/>
      <c r="QC155" s="33"/>
      <c r="QD155" s="33"/>
      <c r="QE155" s="33"/>
      <c r="QF155" s="33"/>
      <c r="QG155" s="33"/>
      <c r="QH155" s="33"/>
      <c r="QI155" s="33"/>
      <c r="QJ155" s="33"/>
      <c r="QK155" s="33"/>
      <c r="QL155" s="33"/>
      <c r="QM155" s="33"/>
      <c r="QN155" s="33"/>
      <c r="QO155" s="33"/>
      <c r="QP155" s="33"/>
      <c r="QQ155" s="33"/>
      <c r="QR155" s="33"/>
      <c r="QS155" s="33"/>
      <c r="QT155" s="33"/>
      <c r="QU155" s="33"/>
      <c r="QV155" s="33"/>
      <c r="QW155" s="33"/>
      <c r="QX155" s="33"/>
      <c r="QY155" s="33"/>
      <c r="QZ155" s="33"/>
      <c r="RA155" s="33"/>
      <c r="RB155" s="33"/>
      <c r="RC155" s="33"/>
      <c r="RD155" s="33"/>
      <c r="RE155" s="33"/>
      <c r="RF155" s="33"/>
      <c r="RG155" s="33"/>
      <c r="RH155" s="33"/>
      <c r="RI155" s="33"/>
      <c r="RJ155" s="33"/>
      <c r="RK155" s="33"/>
      <c r="RL155" s="33"/>
      <c r="RM155" s="33"/>
      <c r="RN155" s="33"/>
      <c r="RO155" s="33"/>
      <c r="RP155" s="33"/>
      <c r="RQ155" s="33"/>
      <c r="RR155" s="33"/>
      <c r="RS155" s="33"/>
      <c r="RT155" s="33"/>
      <c r="RU155" s="33"/>
      <c r="RV155" s="33"/>
      <c r="RW155" s="33"/>
      <c r="RX155" s="33"/>
      <c r="RY155" s="33"/>
      <c r="RZ155" s="33"/>
      <c r="SA155" s="33"/>
      <c r="SB155" s="33"/>
      <c r="SC155" s="33"/>
      <c r="SD155" s="33"/>
      <c r="SE155" s="33"/>
      <c r="SF155" s="33"/>
      <c r="SG155" s="33"/>
      <c r="SH155" s="33"/>
      <c r="SI155" s="33"/>
      <c r="SJ155" s="33"/>
      <c r="SK155" s="33"/>
      <c r="SL155" s="33"/>
      <c r="SM155" s="33"/>
      <c r="SN155" s="33"/>
      <c r="SO155" s="33"/>
      <c r="SP155" s="33"/>
      <c r="SQ155" s="33"/>
      <c r="SR155" s="33"/>
      <c r="SS155" s="33"/>
      <c r="ST155" s="33"/>
      <c r="SU155" s="33"/>
      <c r="SV155" s="33"/>
      <c r="SW155" s="33"/>
      <c r="SX155" s="33"/>
      <c r="SY155" s="33"/>
      <c r="SZ155" s="33"/>
      <c r="TA155" s="33"/>
      <c r="TB155" s="33"/>
      <c r="TC155" s="33"/>
      <c r="TD155" s="33"/>
      <c r="TE155" s="33"/>
      <c r="TF155" s="33"/>
      <c r="TG155" s="33"/>
      <c r="TH155" s="33"/>
      <c r="TI155" s="33"/>
      <c r="TJ155" s="33"/>
      <c r="TK155" s="33"/>
      <c r="TL155" s="33"/>
      <c r="TM155" s="33"/>
      <c r="TN155" s="33"/>
      <c r="TO155" s="33"/>
      <c r="TP155" s="33"/>
      <c r="TQ155" s="33"/>
      <c r="TR155" s="33"/>
      <c r="TS155" s="33"/>
      <c r="TT155" s="33"/>
      <c r="TU155" s="33"/>
      <c r="TV155" s="33"/>
      <c r="TW155" s="33"/>
      <c r="TX155" s="33"/>
      <c r="TY155" s="33"/>
      <c r="TZ155" s="33"/>
      <c r="UA155" s="33"/>
      <c r="UB155" s="33"/>
      <c r="UC155" s="33"/>
      <c r="UD155" s="33"/>
      <c r="UE155" s="33"/>
      <c r="UF155" s="33"/>
      <c r="UG155" s="33"/>
      <c r="UH155" s="33"/>
      <c r="UI155" s="33"/>
      <c r="UJ155" s="33"/>
      <c r="UK155" s="33"/>
      <c r="UL155" s="33"/>
      <c r="UM155" s="33"/>
      <c r="UN155" s="33"/>
      <c r="UO155" s="33"/>
      <c r="UP155" s="33"/>
      <c r="UQ155" s="33"/>
      <c r="UR155" s="33"/>
      <c r="US155" s="33"/>
      <c r="UT155" s="33"/>
      <c r="UU155" s="33"/>
      <c r="UV155" s="33"/>
      <c r="UW155" s="33"/>
      <c r="UX155" s="33"/>
      <c r="UY155" s="33"/>
      <c r="UZ155" s="33"/>
      <c r="VA155" s="33"/>
      <c r="VB155" s="33"/>
      <c r="VC155" s="33"/>
      <c r="VD155" s="33"/>
      <c r="VE155" s="33"/>
      <c r="VF155" s="33"/>
      <c r="VG155" s="33"/>
      <c r="VH155" s="33"/>
      <c r="VI155" s="33"/>
      <c r="VJ155" s="33"/>
      <c r="VK155" s="33"/>
      <c r="VL155" s="33"/>
      <c r="VM155" s="33"/>
      <c r="VN155" s="33"/>
      <c r="VO155" s="33"/>
      <c r="VP155" s="33"/>
      <c r="VQ155" s="33"/>
      <c r="VR155" s="33"/>
      <c r="VS155" s="33"/>
      <c r="VT155" s="33"/>
      <c r="VU155" s="33"/>
      <c r="VV155" s="33"/>
      <c r="VW155" s="33"/>
      <c r="VX155" s="33"/>
      <c r="VY155" s="33"/>
      <c r="VZ155" s="33"/>
      <c r="WA155" s="33"/>
      <c r="WB155" s="33"/>
      <c r="WC155" s="33"/>
      <c r="WD155" s="33"/>
      <c r="WE155" s="33"/>
      <c r="WF155" s="33"/>
      <c r="WG155" s="33"/>
      <c r="WH155" s="33"/>
      <c r="WI155" s="33"/>
      <c r="WJ155" s="33"/>
      <c r="WK155" s="33"/>
      <c r="WL155" s="33"/>
      <c r="WM155" s="33"/>
      <c r="WN155" s="33"/>
      <c r="WO155" s="33"/>
      <c r="WP155" s="33"/>
      <c r="WQ155" s="33"/>
      <c r="WR155" s="33"/>
      <c r="WS155" s="33"/>
      <c r="WT155" s="33"/>
      <c r="WU155" s="33"/>
      <c r="WV155" s="33"/>
      <c r="WW155" s="33"/>
      <c r="WX155" s="33"/>
      <c r="WY155" s="33"/>
      <c r="WZ155" s="33"/>
      <c r="XA155" s="33"/>
      <c r="XB155" s="33"/>
      <c r="XC155" s="33"/>
      <c r="XD155" s="33"/>
      <c r="XE155" s="33"/>
      <c r="XF155" s="33"/>
      <c r="XG155" s="33"/>
      <c r="XH155" s="33"/>
      <c r="XI155" s="33"/>
      <c r="XJ155" s="33"/>
      <c r="XK155" s="33"/>
      <c r="XL155" s="33"/>
      <c r="XM155" s="33"/>
      <c r="XN155" s="33"/>
      <c r="XO155" s="33"/>
      <c r="XP155" s="33"/>
      <c r="XQ155" s="33"/>
      <c r="XR155" s="33"/>
      <c r="XS155" s="33"/>
      <c r="XT155" s="33"/>
      <c r="XU155" s="33"/>
      <c r="XV155" s="33"/>
      <c r="XW155" s="33"/>
      <c r="XX155" s="33"/>
      <c r="XY155" s="33"/>
      <c r="XZ155" s="33"/>
      <c r="YA155" s="33"/>
      <c r="YB155" s="33"/>
      <c r="YC155" s="33"/>
      <c r="YD155" s="33"/>
      <c r="YE155" s="33"/>
      <c r="YF155" s="33"/>
      <c r="YG155" s="33"/>
      <c r="YH155" s="33"/>
      <c r="YI155" s="33"/>
      <c r="YJ155" s="33"/>
      <c r="YK155" s="33"/>
      <c r="YL155" s="33"/>
      <c r="YM155" s="33"/>
      <c r="YN155" s="33"/>
      <c r="YO155" s="33"/>
      <c r="YP155" s="33"/>
      <c r="YQ155" s="33"/>
      <c r="YR155" s="33"/>
      <c r="YS155" s="33"/>
      <c r="YT155" s="33"/>
      <c r="YU155" s="33"/>
      <c r="YV155" s="33"/>
      <c r="YW155" s="33"/>
      <c r="YX155" s="33"/>
      <c r="YY155" s="33"/>
      <c r="YZ155" s="33"/>
      <c r="ZA155" s="33"/>
      <c r="ZB155" s="33"/>
      <c r="ZC155" s="33"/>
      <c r="ZD155" s="33"/>
      <c r="ZE155" s="33"/>
      <c r="ZF155" s="33"/>
      <c r="ZG155" s="33"/>
      <c r="ZH155" s="33"/>
      <c r="ZI155" s="33"/>
      <c r="ZJ155" s="33"/>
      <c r="ZK155" s="33"/>
      <c r="ZL155" s="33"/>
      <c r="ZM155" s="33"/>
      <c r="ZN155" s="33"/>
      <c r="ZO155" s="33"/>
      <c r="ZP155" s="33"/>
      <c r="ZQ155" s="33"/>
      <c r="ZR155" s="33"/>
      <c r="ZS155" s="33"/>
      <c r="ZT155" s="33"/>
      <c r="ZU155" s="33"/>
      <c r="ZV155" s="33"/>
      <c r="ZW155" s="33"/>
      <c r="ZX155" s="33"/>
      <c r="ZY155" s="33"/>
      <c r="ZZ155" s="33"/>
      <c r="AAA155" s="33"/>
      <c r="AAB155" s="33"/>
      <c r="AAC155" s="33"/>
      <c r="AAD155" s="33"/>
      <c r="AAE155" s="33"/>
      <c r="AAF155" s="33"/>
      <c r="AAG155" s="33"/>
      <c r="AAH155" s="33"/>
      <c r="AAI155" s="33"/>
      <c r="AAJ155" s="33"/>
      <c r="AAK155" s="33"/>
      <c r="AAL155" s="33"/>
      <c r="AAM155" s="33"/>
      <c r="AAN155" s="33"/>
      <c r="AAO155" s="33"/>
      <c r="AAP155" s="33"/>
      <c r="AAQ155" s="33"/>
      <c r="AAR155" s="33"/>
      <c r="AAS155" s="33"/>
      <c r="AAT155" s="33"/>
      <c r="AAU155" s="33"/>
      <c r="AAV155" s="33"/>
      <c r="AAW155" s="33"/>
      <c r="AAX155" s="33"/>
      <c r="AAY155" s="33"/>
      <c r="AAZ155" s="33"/>
      <c r="ABA155" s="33"/>
      <c r="ABB155" s="33"/>
      <c r="ABC155" s="33"/>
      <c r="ABD155" s="33"/>
      <c r="ABE155" s="33"/>
      <c r="ABF155" s="33"/>
      <c r="ABG155" s="33"/>
      <c r="ABH155" s="33"/>
      <c r="ABI155" s="33"/>
      <c r="ABJ155" s="33"/>
      <c r="ABK155" s="33"/>
      <c r="ABL155" s="33"/>
      <c r="ABM155" s="33"/>
      <c r="ABN155" s="33"/>
      <c r="ABO155" s="33"/>
      <c r="ABP155" s="33"/>
      <c r="ABQ155" s="33"/>
      <c r="ABR155" s="33"/>
      <c r="ABS155" s="33"/>
      <c r="ABT155" s="33"/>
      <c r="ABU155" s="33"/>
      <c r="ABV155" s="33"/>
      <c r="ABW155" s="33"/>
      <c r="ABX155" s="33"/>
      <c r="ABY155" s="33"/>
      <c r="ABZ155" s="33"/>
      <c r="ACA155" s="33"/>
      <c r="ACB155" s="33"/>
      <c r="ACC155" s="33"/>
      <c r="ACD155" s="33"/>
      <c r="ACE155" s="33"/>
      <c r="ACF155" s="33"/>
      <c r="ACG155" s="33"/>
      <c r="ACH155" s="33"/>
      <c r="ACI155" s="33"/>
      <c r="ACJ155" s="33"/>
      <c r="ACK155" s="33"/>
      <c r="ACL155" s="33"/>
      <c r="ACM155" s="33"/>
      <c r="ACN155" s="33"/>
      <c r="ACO155" s="33"/>
      <c r="ACP155" s="33"/>
      <c r="ACQ155" s="33"/>
      <c r="ACR155" s="33"/>
      <c r="ACS155" s="33"/>
      <c r="ACT155" s="33"/>
      <c r="ACU155" s="33"/>
      <c r="ACV155" s="33"/>
      <c r="ACW155" s="33"/>
      <c r="ACX155" s="33"/>
      <c r="ACY155" s="33"/>
      <c r="ACZ155" s="33"/>
      <c r="ADA155" s="33"/>
      <c r="ADB155" s="33"/>
      <c r="ADC155" s="33"/>
      <c r="ADD155" s="33"/>
      <c r="ADE155" s="33"/>
      <c r="ADF155" s="33"/>
      <c r="ADG155" s="33"/>
      <c r="ADH155" s="33"/>
      <c r="ADI155" s="33"/>
      <c r="ADJ155" s="33"/>
      <c r="ADK155" s="33"/>
      <c r="ADL155" s="33"/>
      <c r="ADM155" s="33"/>
      <c r="ADN155" s="33"/>
      <c r="ADO155" s="33"/>
      <c r="ADP155" s="33"/>
      <c r="ADQ155" s="33"/>
      <c r="ADR155" s="33"/>
      <c r="ADS155" s="33"/>
      <c r="ADT155" s="33"/>
      <c r="ADU155" s="33"/>
      <c r="ADV155" s="33"/>
      <c r="ADW155" s="33"/>
      <c r="ADX155" s="33"/>
      <c r="ADY155" s="33"/>
      <c r="ADZ155" s="33"/>
      <c r="AEA155" s="33"/>
      <c r="AEB155" s="33"/>
      <c r="AEC155" s="33"/>
      <c r="AED155" s="33"/>
      <c r="AEE155" s="33"/>
      <c r="AEF155" s="33"/>
      <c r="AEG155" s="33"/>
      <c r="AEH155" s="33"/>
      <c r="AEI155" s="33"/>
      <c r="AEJ155" s="33"/>
      <c r="AEK155" s="33"/>
      <c r="AEL155" s="33"/>
      <c r="AEM155" s="33"/>
      <c r="AEN155" s="33"/>
      <c r="AEO155" s="33"/>
      <c r="AEP155" s="33"/>
      <c r="AEQ155" s="33"/>
      <c r="AER155" s="33"/>
      <c r="AES155" s="33"/>
      <c r="AET155" s="33"/>
      <c r="AEU155" s="33"/>
      <c r="AEV155" s="33"/>
      <c r="AEW155" s="33"/>
      <c r="AEX155" s="33"/>
      <c r="AEY155" s="33"/>
      <c r="AEZ155" s="33"/>
      <c r="AFA155" s="33"/>
      <c r="AFB155" s="33"/>
      <c r="AFC155" s="33"/>
      <c r="AFD155" s="33"/>
      <c r="AFE155" s="33"/>
      <c r="AFF155" s="33"/>
      <c r="AFG155" s="33"/>
      <c r="AFH155" s="33"/>
      <c r="AFI155" s="33"/>
      <c r="AFJ155" s="33"/>
      <c r="AFK155" s="33"/>
      <c r="AFL155" s="33"/>
      <c r="AFM155" s="33"/>
      <c r="AFN155" s="33"/>
      <c r="AFO155" s="33"/>
      <c r="AFP155" s="33"/>
      <c r="AFQ155" s="33"/>
      <c r="AFR155" s="33"/>
      <c r="AFS155" s="33"/>
      <c r="AFT155" s="33"/>
      <c r="AFU155" s="33"/>
      <c r="AFV155" s="33"/>
      <c r="AFW155" s="33"/>
      <c r="AFX155" s="33"/>
      <c r="AFY155" s="33"/>
      <c r="AFZ155" s="33"/>
      <c r="AGA155" s="33"/>
      <c r="AGB155" s="33"/>
      <c r="AGC155" s="33"/>
      <c r="AGD155" s="33"/>
      <c r="AGE155" s="33"/>
      <c r="AGF155" s="33"/>
      <c r="AGG155" s="33"/>
      <c r="AGH155" s="33"/>
      <c r="AGI155" s="33"/>
      <c r="AGJ155" s="33"/>
      <c r="AGK155" s="33"/>
      <c r="AGL155" s="33"/>
      <c r="AGM155" s="33"/>
      <c r="AGN155" s="33"/>
      <c r="AGO155" s="33"/>
      <c r="AGP155" s="33"/>
      <c r="AGQ155" s="33"/>
      <c r="AGR155" s="33"/>
      <c r="AGS155" s="33"/>
      <c r="AGT155" s="33"/>
      <c r="AGU155" s="33"/>
      <c r="AGV155" s="33"/>
      <c r="AGW155" s="33"/>
      <c r="AGX155" s="33"/>
      <c r="AGY155" s="33"/>
      <c r="AGZ155" s="33"/>
      <c r="AHA155" s="33"/>
      <c r="AHB155" s="33"/>
      <c r="AHC155" s="33"/>
      <c r="AHD155" s="33"/>
      <c r="AHE155" s="33"/>
      <c r="AHF155" s="33"/>
      <c r="AHG155" s="33"/>
      <c r="AHH155" s="33"/>
      <c r="AHI155" s="33"/>
      <c r="AHJ155" s="33"/>
      <c r="AHK155" s="33"/>
      <c r="AHL155" s="33"/>
      <c r="AHM155" s="33"/>
      <c r="AHN155" s="33"/>
      <c r="AHO155" s="33"/>
      <c r="AHP155" s="33"/>
      <c r="AHQ155" s="33"/>
      <c r="AHR155" s="33"/>
      <c r="AHS155" s="33"/>
      <c r="AHT155" s="33"/>
      <c r="AHU155" s="33"/>
      <c r="AHV155" s="33"/>
      <c r="AHW155" s="33"/>
      <c r="AHX155" s="33"/>
      <c r="AHY155" s="33"/>
      <c r="AHZ155" s="33"/>
      <c r="AIA155" s="33"/>
      <c r="AIB155" s="33"/>
      <c r="AIC155" s="33"/>
      <c r="AID155" s="33"/>
      <c r="AIE155" s="33"/>
      <c r="AIF155" s="33"/>
      <c r="AIG155" s="33"/>
      <c r="AIH155" s="33"/>
      <c r="AII155" s="33"/>
      <c r="AIJ155" s="33"/>
      <c r="AIK155" s="33"/>
      <c r="AIL155" s="33"/>
      <c r="AIM155" s="33"/>
      <c r="AIN155" s="33"/>
      <c r="AIO155" s="33"/>
      <c r="AIP155" s="33"/>
      <c r="AIQ155" s="33"/>
      <c r="AIR155" s="33"/>
      <c r="AIS155" s="33"/>
      <c r="AIT155" s="33"/>
      <c r="AIU155" s="33"/>
      <c r="AIV155" s="33"/>
      <c r="AIW155" s="33"/>
      <c r="AIX155" s="33"/>
      <c r="AIY155" s="33"/>
      <c r="AIZ155" s="33"/>
      <c r="AJA155" s="33"/>
      <c r="AJB155" s="33"/>
      <c r="AJC155" s="33"/>
      <c r="AJD155" s="33"/>
      <c r="AJE155" s="33"/>
      <c r="AJF155" s="33"/>
      <c r="AJG155" s="33"/>
      <c r="AJH155" s="33"/>
      <c r="AJI155" s="33"/>
      <c r="AJJ155" s="33"/>
      <c r="AJK155" s="33"/>
      <c r="AJL155" s="33"/>
      <c r="AJM155" s="33"/>
      <c r="AJN155" s="33"/>
      <c r="AJO155" s="33"/>
      <c r="AJP155" s="33"/>
      <c r="AJQ155" s="33"/>
      <c r="AJR155" s="33"/>
      <c r="AJS155" s="33"/>
      <c r="AJT155" s="33"/>
      <c r="AJU155" s="33"/>
      <c r="AJV155" s="33"/>
      <c r="AJW155" s="33"/>
      <c r="AJX155" s="33"/>
      <c r="AJY155" s="33"/>
      <c r="AJZ155" s="33"/>
      <c r="AKA155" s="33"/>
      <c r="AKB155" s="33"/>
      <c r="AKC155" s="33"/>
      <c r="AKD155" s="33"/>
      <c r="AKE155" s="33"/>
      <c r="AKF155" s="33"/>
      <c r="AKG155" s="33"/>
      <c r="AKH155" s="33"/>
      <c r="AKI155" s="33"/>
      <c r="AKJ155" s="33"/>
      <c r="AKK155" s="33"/>
      <c r="AKL155" s="33"/>
      <c r="AKM155" s="33"/>
      <c r="AKN155" s="33"/>
      <c r="AKO155" s="33"/>
      <c r="AKP155" s="33"/>
      <c r="AKQ155" s="33"/>
      <c r="AKR155" s="33"/>
      <c r="AKS155" s="33"/>
      <c r="AKT155" s="33"/>
      <c r="AKU155" s="33"/>
      <c r="AKV155" s="33"/>
      <c r="AKW155" s="33"/>
      <c r="AKX155" s="33"/>
      <c r="AKY155" s="33"/>
      <c r="AKZ155" s="33"/>
      <c r="ALA155" s="33"/>
      <c r="ALB155" s="33"/>
      <c r="ALC155" s="33"/>
      <c r="ALD155" s="33"/>
      <c r="ALE155" s="33"/>
      <c r="ALF155" s="33"/>
      <c r="ALG155" s="33"/>
      <c r="ALH155" s="33"/>
      <c r="ALI155" s="33"/>
      <c r="ALJ155" s="33"/>
      <c r="ALK155" s="33"/>
      <c r="ALL155" s="33"/>
      <c r="ALM155" s="33"/>
      <c r="ALN155" s="33"/>
      <c r="ALO155" s="33"/>
      <c r="ALP155" s="33"/>
      <c r="ALQ155" s="33"/>
      <c r="ALR155" s="33"/>
      <c r="ALS155" s="33"/>
      <c r="ALT155" s="33"/>
      <c r="ALU155" s="33"/>
      <c r="ALV155" s="33"/>
      <c r="ALW155" s="33"/>
      <c r="ALX155" s="33"/>
      <c r="ALY155" s="33"/>
      <c r="ALZ155" s="33"/>
      <c r="AMA155" s="33"/>
      <c r="AMB155" s="33"/>
      <c r="AMC155" s="33"/>
      <c r="AMD155" s="33"/>
      <c r="AME155" s="33"/>
      <c r="AMF155" s="33"/>
      <c r="AMG155" s="33"/>
      <c r="AMH155" s="33"/>
      <c r="AMI155" s="33"/>
      <c r="AMJ155" s="33"/>
      <c r="AMK155" s="33"/>
      <c r="AML155" s="33"/>
      <c r="AMM155" s="33"/>
      <c r="AMN155" s="33"/>
      <c r="AMO155" s="33"/>
      <c r="AMP155" s="33"/>
      <c r="AMQ155" s="33"/>
      <c r="AMR155" s="33"/>
      <c r="AMS155" s="33"/>
      <c r="AMT155" s="33"/>
      <c r="AMU155" s="33"/>
      <c r="AMV155" s="33"/>
      <c r="AMW155" s="33"/>
      <c r="AMX155" s="33"/>
      <c r="AMY155" s="33"/>
      <c r="AMZ155" s="33"/>
      <c r="ANA155" s="33"/>
      <c r="ANB155" s="33"/>
      <c r="ANC155" s="33"/>
      <c r="AND155" s="33"/>
      <c r="ANE155" s="33"/>
      <c r="ANF155" s="33"/>
      <c r="ANG155" s="33"/>
      <c r="ANH155" s="33"/>
      <c r="ANI155" s="33"/>
      <c r="ANJ155" s="33"/>
      <c r="ANK155" s="33"/>
      <c r="ANL155" s="33"/>
      <c r="ANM155" s="33"/>
      <c r="ANN155" s="33"/>
      <c r="ANO155" s="33"/>
      <c r="ANP155" s="33"/>
      <c r="ANQ155" s="33"/>
      <c r="ANR155" s="33"/>
      <c r="ANS155" s="33"/>
      <c r="ANT155" s="33"/>
      <c r="ANU155" s="33"/>
      <c r="ANV155" s="33"/>
      <c r="ANW155" s="33"/>
      <c r="ANX155" s="33"/>
      <c r="ANY155" s="33"/>
      <c r="ANZ155" s="33"/>
      <c r="AOA155" s="33"/>
      <c r="AOB155" s="33"/>
      <c r="AOC155" s="33"/>
      <c r="AOD155" s="33"/>
      <c r="AOE155" s="33"/>
      <c r="AOF155" s="33"/>
      <c r="AOG155" s="33"/>
      <c r="AOH155" s="33"/>
      <c r="AOI155" s="33"/>
      <c r="AOJ155" s="33"/>
      <c r="AOK155" s="33"/>
      <c r="AOL155" s="33"/>
      <c r="AOM155" s="33"/>
      <c r="AON155" s="33"/>
      <c r="AOO155" s="33"/>
      <c r="AOP155" s="33"/>
      <c r="AOQ155" s="33"/>
      <c r="AOR155" s="33"/>
      <c r="AOS155" s="33"/>
      <c r="AOT155" s="33"/>
      <c r="AOU155" s="33"/>
      <c r="AOV155" s="33"/>
      <c r="AOW155" s="33"/>
      <c r="AOX155" s="33"/>
      <c r="AOY155" s="33"/>
      <c r="AOZ155" s="33"/>
      <c r="APA155" s="33"/>
      <c r="APB155" s="33"/>
      <c r="APC155" s="33"/>
      <c r="APD155" s="33"/>
      <c r="APE155" s="33"/>
      <c r="APF155" s="33"/>
      <c r="APG155" s="33"/>
      <c r="APH155" s="33"/>
      <c r="API155" s="33"/>
      <c r="APJ155" s="33"/>
      <c r="APK155" s="33"/>
      <c r="APL155" s="33"/>
      <c r="APM155" s="33"/>
      <c r="APN155" s="33"/>
      <c r="APO155" s="33"/>
      <c r="APP155" s="33"/>
      <c r="APQ155" s="33"/>
      <c r="APR155" s="33"/>
      <c r="APS155" s="33"/>
      <c r="APT155" s="33"/>
      <c r="APU155" s="33"/>
      <c r="APV155" s="33"/>
      <c r="APW155" s="33"/>
      <c r="APX155" s="33"/>
      <c r="APY155" s="33"/>
      <c r="APZ155" s="33"/>
      <c r="AQA155" s="33"/>
      <c r="AQB155" s="33"/>
      <c r="AQC155" s="33"/>
      <c r="AQD155" s="33"/>
      <c r="AQE155" s="33"/>
      <c r="AQF155" s="33"/>
      <c r="AQG155" s="33"/>
      <c r="AQH155" s="33"/>
      <c r="AQI155" s="33"/>
      <c r="AQJ155" s="33"/>
      <c r="AQK155" s="33"/>
      <c r="AQL155" s="33"/>
      <c r="AQM155" s="33"/>
      <c r="AQN155" s="33"/>
      <c r="AQO155" s="33"/>
      <c r="AQP155" s="33"/>
      <c r="AQQ155" s="33"/>
      <c r="AQR155" s="33"/>
      <c r="AQS155" s="33"/>
      <c r="AQT155" s="33"/>
      <c r="AQU155" s="33"/>
      <c r="AQV155" s="33"/>
      <c r="AQW155" s="33"/>
      <c r="AQX155" s="33"/>
      <c r="AQY155" s="33"/>
      <c r="AQZ155" s="33"/>
      <c r="ARA155" s="33"/>
      <c r="ARB155" s="33"/>
      <c r="ARC155" s="33"/>
      <c r="ARD155" s="33"/>
      <c r="ARE155" s="33"/>
      <c r="ARF155" s="33"/>
      <c r="ARG155" s="33"/>
      <c r="ARH155" s="33"/>
      <c r="ARI155" s="33"/>
      <c r="ARJ155" s="33"/>
      <c r="ARK155" s="33"/>
      <c r="ARL155" s="33"/>
      <c r="ARM155" s="33"/>
      <c r="ARN155" s="33"/>
      <c r="ARO155" s="33"/>
      <c r="ARP155" s="33"/>
      <c r="ARQ155" s="33"/>
      <c r="ARR155" s="33"/>
      <c r="ARS155" s="33"/>
      <c r="ART155" s="33"/>
      <c r="ARU155" s="33"/>
      <c r="ARV155" s="33"/>
      <c r="ARW155" s="33"/>
      <c r="ARX155" s="33"/>
      <c r="ARY155" s="33"/>
      <c r="ARZ155" s="33"/>
      <c r="ASA155" s="33"/>
      <c r="ASB155" s="33"/>
      <c r="ASC155" s="33"/>
      <c r="ASD155" s="33"/>
      <c r="ASE155" s="33"/>
      <c r="ASF155" s="33"/>
      <c r="ASG155" s="33"/>
      <c r="ASH155" s="33"/>
      <c r="ASI155" s="33"/>
      <c r="ASJ155" s="33"/>
      <c r="ASK155" s="33"/>
      <c r="ASL155" s="33"/>
      <c r="ASM155" s="33"/>
      <c r="ASN155" s="33"/>
      <c r="ASO155" s="33"/>
      <c r="ASP155" s="33"/>
      <c r="ASQ155" s="33"/>
      <c r="ASR155" s="33"/>
      <c r="ASS155" s="33"/>
      <c r="AST155" s="33"/>
      <c r="ASU155" s="33"/>
      <c r="ASV155" s="33"/>
      <c r="ASW155" s="33"/>
      <c r="ASX155" s="33"/>
      <c r="ASY155" s="33"/>
      <c r="ASZ155" s="33"/>
      <c r="ATA155" s="33"/>
      <c r="ATB155" s="33"/>
      <c r="ATC155" s="33"/>
      <c r="ATD155" s="33"/>
      <c r="ATE155" s="33"/>
      <c r="ATF155" s="33"/>
      <c r="ATG155" s="33"/>
      <c r="ATH155" s="33"/>
      <c r="ATI155" s="33"/>
      <c r="ATJ155" s="33"/>
      <c r="ATK155" s="33"/>
      <c r="ATL155" s="33"/>
      <c r="ATM155" s="33"/>
      <c r="ATN155" s="33"/>
      <c r="ATO155" s="33"/>
      <c r="ATP155" s="33"/>
      <c r="ATQ155" s="33"/>
      <c r="ATR155" s="33"/>
      <c r="ATS155" s="33"/>
      <c r="ATT155" s="33"/>
      <c r="ATU155" s="33"/>
      <c r="ATV155" s="33"/>
      <c r="ATW155" s="33"/>
      <c r="ATX155" s="33"/>
      <c r="ATY155" s="33"/>
      <c r="ATZ155" s="33"/>
      <c r="AUA155" s="33"/>
      <c r="AUB155" s="33"/>
      <c r="AUC155" s="33"/>
      <c r="AUD155" s="33"/>
      <c r="AUE155" s="33"/>
      <c r="AUF155" s="33"/>
      <c r="AUG155" s="33"/>
      <c r="AUH155" s="33"/>
      <c r="AUI155" s="33"/>
      <c r="AUJ155" s="33"/>
      <c r="AUK155" s="33"/>
      <c r="AUL155" s="33"/>
      <c r="AUM155" s="33"/>
      <c r="AUN155" s="33"/>
      <c r="AUO155" s="33"/>
      <c r="AUP155" s="33"/>
      <c r="AUQ155" s="33"/>
      <c r="AUR155" s="33"/>
      <c r="AUS155" s="33"/>
      <c r="AUT155" s="33"/>
      <c r="AUU155" s="33"/>
      <c r="AUV155" s="33"/>
      <c r="AUW155" s="33"/>
      <c r="AUX155" s="33"/>
      <c r="AUY155" s="33"/>
      <c r="AUZ155" s="33"/>
      <c r="AVA155" s="33"/>
      <c r="AVB155" s="33"/>
      <c r="AVC155" s="33"/>
      <c r="AVD155" s="33"/>
      <c r="AVE155" s="33"/>
      <c r="AVF155" s="33"/>
      <c r="AVG155" s="33"/>
      <c r="AVH155" s="33"/>
      <c r="AVI155" s="33"/>
      <c r="AVJ155" s="33"/>
      <c r="AVK155" s="33"/>
      <c r="AVL155" s="33"/>
      <c r="AVM155" s="33"/>
      <c r="AVN155" s="33"/>
      <c r="AVO155" s="33"/>
      <c r="AVP155" s="33"/>
      <c r="AVQ155" s="33"/>
      <c r="AVR155" s="33"/>
      <c r="AVS155" s="33"/>
      <c r="AVT155" s="33"/>
      <c r="AVU155" s="33"/>
      <c r="AVV155" s="33"/>
      <c r="AVW155" s="33"/>
      <c r="AVX155" s="33"/>
      <c r="AVY155" s="33"/>
      <c r="AVZ155" s="33"/>
      <c r="AWA155" s="33"/>
      <c r="AWB155" s="33"/>
      <c r="AWC155" s="33"/>
      <c r="AWD155" s="33"/>
      <c r="AWE155" s="33"/>
      <c r="AWF155" s="33"/>
      <c r="AWG155" s="33"/>
      <c r="AWH155" s="33"/>
      <c r="AWI155" s="33"/>
      <c r="AWJ155" s="33"/>
      <c r="AWK155" s="33"/>
      <c r="AWL155" s="33"/>
      <c r="AWM155" s="33"/>
      <c r="AWN155" s="33"/>
      <c r="AWO155" s="33"/>
      <c r="AWP155" s="33"/>
      <c r="AWQ155" s="33"/>
      <c r="AWR155" s="33"/>
      <c r="AWS155" s="33"/>
      <c r="AWT155" s="33"/>
      <c r="AWU155" s="33"/>
      <c r="AWV155" s="33"/>
      <c r="AWW155" s="33"/>
      <c r="AWX155" s="33"/>
      <c r="AWY155" s="33"/>
      <c r="AWZ155" s="33"/>
      <c r="AXA155" s="33"/>
      <c r="AXB155" s="33"/>
      <c r="AXC155" s="33"/>
      <c r="AXD155" s="33"/>
      <c r="AXE155" s="33"/>
      <c r="AXF155" s="33"/>
      <c r="AXG155" s="33"/>
      <c r="AXH155" s="33"/>
      <c r="AXI155" s="33"/>
      <c r="AXJ155" s="33"/>
      <c r="AXK155" s="33"/>
      <c r="AXL155" s="33"/>
      <c r="AXM155" s="33"/>
      <c r="AXN155" s="33"/>
      <c r="AXO155" s="33"/>
      <c r="AXP155" s="33"/>
      <c r="AXQ155" s="33"/>
      <c r="AXR155" s="33"/>
      <c r="AXS155" s="33"/>
      <c r="AXT155" s="33"/>
      <c r="AXU155" s="33"/>
      <c r="AXV155" s="33"/>
      <c r="AXW155" s="33"/>
      <c r="AXX155" s="33"/>
      <c r="AXY155" s="33"/>
      <c r="AXZ155" s="33"/>
      <c r="AYA155" s="33"/>
      <c r="AYB155" s="33"/>
      <c r="AYC155" s="33"/>
      <c r="AYD155" s="33"/>
      <c r="AYE155" s="33"/>
      <c r="AYF155" s="33"/>
      <c r="AYG155" s="33"/>
      <c r="AYH155" s="33"/>
      <c r="AYI155" s="33"/>
      <c r="AYJ155" s="33"/>
      <c r="AYK155" s="33"/>
      <c r="AYL155" s="33"/>
      <c r="AYM155" s="33"/>
      <c r="AYN155" s="33"/>
      <c r="AYO155" s="33"/>
      <c r="AYP155" s="33"/>
      <c r="AYQ155" s="33"/>
      <c r="AYR155" s="33"/>
      <c r="AYS155" s="33"/>
      <c r="AYT155" s="33"/>
      <c r="AYU155" s="33"/>
      <c r="AYV155" s="33"/>
      <c r="AYW155" s="33"/>
      <c r="AYX155" s="33"/>
      <c r="AYY155" s="33"/>
      <c r="AYZ155" s="33"/>
      <c r="AZA155" s="33"/>
      <c r="AZB155" s="33"/>
      <c r="AZC155" s="33"/>
      <c r="AZD155" s="33"/>
      <c r="AZE155" s="33"/>
      <c r="AZF155" s="33"/>
      <c r="AZG155" s="33"/>
      <c r="AZH155" s="33"/>
      <c r="AZI155" s="33"/>
      <c r="AZJ155" s="33"/>
      <c r="AZK155" s="33"/>
      <c r="AZL155" s="33"/>
      <c r="AZM155" s="33"/>
      <c r="AZN155" s="33"/>
      <c r="AZO155" s="33"/>
      <c r="AZP155" s="33"/>
      <c r="AZQ155" s="33"/>
      <c r="AZR155" s="33"/>
      <c r="AZS155" s="33"/>
      <c r="AZT155" s="33"/>
      <c r="AZU155" s="33"/>
      <c r="AZV155" s="33"/>
      <c r="AZW155" s="33"/>
      <c r="AZX155" s="33"/>
      <c r="AZY155" s="33"/>
      <c r="AZZ155" s="33"/>
      <c r="BAA155" s="33"/>
      <c r="BAB155" s="33"/>
      <c r="BAC155" s="33"/>
      <c r="BAD155" s="33"/>
      <c r="BAE155" s="33"/>
      <c r="BAF155" s="33"/>
      <c r="BAG155" s="33"/>
      <c r="BAH155" s="33"/>
      <c r="BAI155" s="33"/>
      <c r="BAJ155" s="33"/>
      <c r="BAK155" s="33"/>
      <c r="BAL155" s="33"/>
      <c r="BAM155" s="33"/>
      <c r="BAN155" s="33"/>
      <c r="BAO155" s="33"/>
      <c r="BAP155" s="33"/>
      <c r="BAQ155" s="33"/>
      <c r="BAR155" s="33"/>
      <c r="BAS155" s="33"/>
      <c r="BAT155" s="33"/>
      <c r="BAU155" s="33"/>
      <c r="BAV155" s="33"/>
      <c r="BAW155" s="33"/>
      <c r="BAX155" s="33"/>
      <c r="BAY155" s="33"/>
      <c r="BAZ155" s="33"/>
      <c r="BBA155" s="33"/>
      <c r="BBB155" s="33"/>
      <c r="BBC155" s="33"/>
      <c r="BBD155" s="33"/>
      <c r="BBE155" s="33"/>
      <c r="BBF155" s="33"/>
      <c r="BBG155" s="33"/>
      <c r="BBH155" s="33"/>
      <c r="BBI155" s="33"/>
      <c r="BBJ155" s="33"/>
      <c r="BBK155" s="33"/>
      <c r="BBL155" s="33"/>
      <c r="BBM155" s="33"/>
      <c r="BBN155" s="33"/>
      <c r="BBO155" s="33"/>
      <c r="BBP155" s="33"/>
      <c r="BBQ155" s="33"/>
      <c r="BBR155" s="33"/>
      <c r="BBS155" s="33"/>
      <c r="BBT155" s="33"/>
      <c r="BBU155" s="33"/>
      <c r="BBV155" s="33"/>
      <c r="BBW155" s="33"/>
      <c r="BBX155" s="33"/>
      <c r="BBY155" s="33"/>
      <c r="BBZ155" s="33"/>
      <c r="BCA155" s="33"/>
      <c r="BCB155" s="33"/>
      <c r="BCC155" s="33"/>
      <c r="BCD155" s="33"/>
      <c r="BCE155" s="33"/>
      <c r="BCF155" s="33"/>
      <c r="BCG155" s="33"/>
      <c r="BCH155" s="33"/>
      <c r="BCI155" s="33"/>
      <c r="BCJ155" s="33"/>
      <c r="BCK155" s="33"/>
      <c r="BCL155" s="33"/>
      <c r="BCM155" s="33"/>
      <c r="BCN155" s="33"/>
      <c r="BCO155" s="33"/>
      <c r="BCP155" s="33"/>
      <c r="BCQ155" s="33"/>
      <c r="BCR155" s="33"/>
      <c r="BCS155" s="33"/>
      <c r="BCT155" s="33"/>
      <c r="BCU155" s="33"/>
      <c r="BCV155" s="33"/>
      <c r="BCW155" s="33"/>
      <c r="BCX155" s="33"/>
      <c r="BCY155" s="33"/>
      <c r="BCZ155" s="33"/>
      <c r="BDA155" s="33"/>
      <c r="BDB155" s="33"/>
      <c r="BDC155" s="33"/>
      <c r="BDD155" s="33"/>
      <c r="BDE155" s="33"/>
      <c r="BDF155" s="33"/>
      <c r="BDG155" s="33"/>
      <c r="BDH155" s="33"/>
      <c r="BDI155" s="33"/>
      <c r="BDJ155" s="33"/>
      <c r="BDK155" s="33"/>
      <c r="BDL155" s="33"/>
      <c r="BDM155" s="33"/>
      <c r="BDN155" s="33"/>
      <c r="BDO155" s="33"/>
      <c r="BDP155" s="33"/>
      <c r="BDQ155" s="33"/>
      <c r="BDR155" s="33"/>
      <c r="BDS155" s="33"/>
      <c r="BDT155" s="33"/>
      <c r="BDU155" s="33"/>
      <c r="BDV155" s="33"/>
      <c r="BDW155" s="33"/>
      <c r="BDX155" s="33"/>
      <c r="BDY155" s="33"/>
      <c r="BDZ155" s="33"/>
      <c r="BEA155" s="33"/>
      <c r="BEB155" s="33"/>
      <c r="BEC155" s="33"/>
      <c r="BED155" s="33"/>
      <c r="BEE155" s="33"/>
      <c r="BEF155" s="33"/>
      <c r="BEG155" s="33"/>
      <c r="BEH155" s="33"/>
      <c r="BEI155" s="33"/>
      <c r="BEJ155" s="33"/>
      <c r="BEK155" s="33"/>
      <c r="BEL155" s="33"/>
      <c r="BEM155" s="33"/>
      <c r="BEN155" s="33"/>
      <c r="BEO155" s="33"/>
      <c r="BEP155" s="33"/>
      <c r="BEQ155" s="33"/>
      <c r="BER155" s="33"/>
      <c r="BES155" s="33"/>
      <c r="BET155" s="33"/>
      <c r="BEU155" s="33"/>
      <c r="BEV155" s="33"/>
      <c r="BEW155" s="33"/>
      <c r="BEX155" s="33"/>
      <c r="BEY155" s="33"/>
      <c r="BEZ155" s="33"/>
      <c r="BFA155" s="33"/>
      <c r="BFB155" s="33"/>
      <c r="BFC155" s="33"/>
      <c r="BFD155" s="33"/>
      <c r="BFE155" s="33"/>
      <c r="BFF155" s="33"/>
      <c r="BFG155" s="33"/>
      <c r="BFH155" s="33"/>
      <c r="BFI155" s="33"/>
      <c r="BFJ155" s="33"/>
      <c r="BFK155" s="33"/>
      <c r="BFL155" s="33"/>
      <c r="BFM155" s="33"/>
      <c r="BFN155" s="33"/>
      <c r="BFO155" s="33"/>
      <c r="BFP155" s="33"/>
      <c r="BFQ155" s="33"/>
      <c r="BFR155" s="33"/>
      <c r="BFS155" s="33"/>
      <c r="BFT155" s="33"/>
      <c r="BFU155" s="33"/>
      <c r="BFV155" s="33"/>
      <c r="BFW155" s="33"/>
      <c r="BFX155" s="33"/>
      <c r="BFY155" s="33"/>
      <c r="BFZ155" s="33"/>
      <c r="BGA155" s="33"/>
      <c r="BGB155" s="33"/>
      <c r="BGC155" s="33"/>
      <c r="BGD155" s="33"/>
      <c r="BGE155" s="33"/>
      <c r="BGF155" s="33"/>
      <c r="BGG155" s="33"/>
      <c r="BGH155" s="33"/>
      <c r="BGI155" s="33"/>
      <c r="BGJ155" s="33"/>
      <c r="BGK155" s="33"/>
      <c r="BGL155" s="33"/>
      <c r="BGM155" s="33"/>
      <c r="BGN155" s="33"/>
      <c r="BGO155" s="33"/>
      <c r="BGP155" s="33"/>
      <c r="BGQ155" s="33"/>
      <c r="BGR155" s="33"/>
      <c r="BGS155" s="33"/>
      <c r="BGT155" s="33"/>
      <c r="BGU155" s="33"/>
      <c r="BGV155" s="33"/>
      <c r="BGW155" s="33"/>
      <c r="BGX155" s="33"/>
      <c r="BGY155" s="33"/>
      <c r="BGZ155" s="33"/>
      <c r="BHA155" s="33"/>
      <c r="BHB155" s="33"/>
      <c r="BHC155" s="33"/>
      <c r="BHD155" s="33"/>
      <c r="BHE155" s="33"/>
      <c r="BHF155" s="33"/>
      <c r="BHG155" s="33"/>
      <c r="BHH155" s="33"/>
      <c r="BHI155" s="33"/>
      <c r="BHJ155" s="33"/>
      <c r="BHK155" s="33"/>
      <c r="BHL155" s="33"/>
      <c r="BHM155" s="33"/>
      <c r="BHN155" s="33"/>
      <c r="BHO155" s="33"/>
      <c r="BHP155" s="33"/>
      <c r="BHQ155" s="33"/>
      <c r="BHR155" s="33"/>
      <c r="BHS155" s="33"/>
      <c r="BHT155" s="33"/>
      <c r="BHU155" s="33"/>
      <c r="BHV155" s="33"/>
      <c r="BHW155" s="33"/>
      <c r="BHX155" s="33"/>
      <c r="BHY155" s="33"/>
      <c r="BHZ155" s="33"/>
      <c r="BIA155" s="33"/>
      <c r="BIB155" s="33"/>
      <c r="BIC155" s="33"/>
      <c r="BID155" s="33"/>
      <c r="BIE155" s="33"/>
      <c r="BIF155" s="33"/>
      <c r="BIG155" s="33"/>
      <c r="BIH155" s="33"/>
      <c r="BII155" s="33"/>
      <c r="BIJ155" s="33"/>
      <c r="BIK155" s="33"/>
      <c r="BIL155" s="33"/>
      <c r="BIM155" s="33"/>
      <c r="BIN155" s="33"/>
      <c r="BIO155" s="33"/>
      <c r="BIP155" s="33"/>
      <c r="BIQ155" s="33"/>
      <c r="BIR155" s="33"/>
      <c r="BIS155" s="33"/>
      <c r="BIT155" s="33"/>
      <c r="BIU155" s="33"/>
      <c r="BIV155" s="33"/>
      <c r="BIW155" s="33"/>
      <c r="BIX155" s="33"/>
      <c r="BIY155" s="33"/>
      <c r="BIZ155" s="33"/>
      <c r="BJA155" s="33"/>
      <c r="BJB155" s="33"/>
      <c r="BJC155" s="33"/>
      <c r="BJD155" s="33"/>
      <c r="BJE155" s="33"/>
      <c r="BJF155" s="33"/>
      <c r="BJG155" s="33"/>
      <c r="BJH155" s="33"/>
      <c r="BJI155" s="33"/>
      <c r="BJJ155" s="33"/>
      <c r="BJK155" s="33"/>
      <c r="BJL155" s="33"/>
      <c r="BJM155" s="33"/>
      <c r="BJN155" s="33"/>
      <c r="BJO155" s="33"/>
      <c r="BJP155" s="33"/>
      <c r="BJQ155" s="33"/>
      <c r="BJR155" s="33"/>
      <c r="BJS155" s="33"/>
      <c r="BJT155" s="33"/>
      <c r="BJU155" s="33"/>
      <c r="BJV155" s="33"/>
      <c r="BJW155" s="33"/>
      <c r="BJX155" s="33"/>
      <c r="BJY155" s="33"/>
      <c r="BJZ155" s="33"/>
      <c r="BKA155" s="33"/>
      <c r="BKB155" s="33"/>
      <c r="BKC155" s="33"/>
      <c r="BKD155" s="33"/>
      <c r="BKE155" s="33"/>
      <c r="BKF155" s="33"/>
      <c r="BKG155" s="33"/>
      <c r="BKH155" s="33"/>
      <c r="BKI155" s="33"/>
      <c r="BKJ155" s="33"/>
      <c r="BKK155" s="33"/>
      <c r="BKL155" s="33"/>
      <c r="BKM155" s="33"/>
      <c r="BKN155" s="33"/>
      <c r="BKO155" s="33"/>
      <c r="BKP155" s="33"/>
      <c r="BKQ155" s="33"/>
      <c r="BKR155" s="33"/>
      <c r="BKS155" s="33"/>
      <c r="BKT155" s="33"/>
      <c r="BKU155" s="33"/>
      <c r="BKV155" s="33"/>
      <c r="BKW155" s="33"/>
      <c r="BKX155" s="33"/>
      <c r="BKY155" s="33"/>
      <c r="BKZ155" s="33"/>
      <c r="BLA155" s="33"/>
      <c r="BLB155" s="33"/>
      <c r="BLC155" s="33"/>
      <c r="BLD155" s="33"/>
      <c r="BLE155" s="33"/>
      <c r="BLF155" s="33"/>
      <c r="BLG155" s="33"/>
      <c r="BLH155" s="33"/>
      <c r="BLI155" s="33"/>
      <c r="BLJ155" s="33"/>
      <c r="BLK155" s="33"/>
      <c r="BLL155" s="33"/>
      <c r="BLM155" s="33"/>
      <c r="BLN155" s="33"/>
      <c r="BLO155" s="33"/>
      <c r="BLP155" s="33"/>
      <c r="BLQ155" s="33"/>
      <c r="BLR155" s="33"/>
      <c r="BLS155" s="33"/>
      <c r="BLT155" s="33"/>
      <c r="BLU155" s="33"/>
      <c r="BLV155" s="33"/>
      <c r="BLW155" s="33"/>
      <c r="BLX155" s="33"/>
      <c r="BLY155" s="33"/>
      <c r="BLZ155" s="33"/>
      <c r="BMA155" s="33"/>
      <c r="BMB155" s="33"/>
      <c r="BMC155" s="33"/>
      <c r="BMD155" s="33"/>
      <c r="BME155" s="33"/>
      <c r="BMF155" s="33"/>
      <c r="BMG155" s="33"/>
      <c r="BMH155" s="33"/>
      <c r="BMI155" s="33"/>
      <c r="BMJ155" s="33"/>
      <c r="BMK155" s="33"/>
      <c r="BML155" s="33"/>
      <c r="BMM155" s="33"/>
      <c r="BMN155" s="33"/>
      <c r="BMO155" s="33"/>
      <c r="BMP155" s="33"/>
      <c r="BMQ155" s="33"/>
      <c r="BMR155" s="33"/>
      <c r="BMS155" s="33"/>
      <c r="BMT155" s="33"/>
      <c r="BMU155" s="33"/>
      <c r="BMV155" s="33"/>
      <c r="BMW155" s="33"/>
      <c r="BMX155" s="33"/>
      <c r="BMY155" s="33"/>
      <c r="BMZ155" s="33"/>
      <c r="BNA155" s="33"/>
      <c r="BNB155" s="33"/>
      <c r="BNC155" s="33"/>
      <c r="BND155" s="33"/>
      <c r="BNE155" s="33"/>
      <c r="BNF155" s="33"/>
      <c r="BNG155" s="33"/>
      <c r="BNH155" s="33"/>
      <c r="BNI155" s="33"/>
      <c r="BNJ155" s="33"/>
      <c r="BNK155" s="33"/>
      <c r="BNL155" s="33"/>
      <c r="BNM155" s="33"/>
      <c r="BNN155" s="33"/>
      <c r="BNO155" s="33"/>
      <c r="BNP155" s="33"/>
      <c r="BNQ155" s="33"/>
      <c r="BNR155" s="33"/>
      <c r="BNS155" s="33"/>
      <c r="BNT155" s="33"/>
      <c r="BNU155" s="33"/>
      <c r="BNV155" s="33"/>
      <c r="BNW155" s="33"/>
      <c r="BNX155" s="33"/>
      <c r="BNY155" s="33"/>
      <c r="BNZ155" s="33"/>
      <c r="BOA155" s="33"/>
      <c r="BOB155" s="33"/>
      <c r="BOC155" s="33"/>
      <c r="BOD155" s="33"/>
      <c r="BOE155" s="33"/>
      <c r="BOF155" s="33"/>
      <c r="BOG155" s="33"/>
      <c r="BOH155" s="33"/>
      <c r="BOI155" s="33"/>
      <c r="BOJ155" s="33"/>
      <c r="BOK155" s="33"/>
      <c r="BOL155" s="33"/>
      <c r="BOM155" s="33"/>
      <c r="BON155" s="33"/>
      <c r="BOO155" s="33"/>
      <c r="BOP155" s="33"/>
      <c r="BOQ155" s="33"/>
      <c r="BOR155" s="33"/>
      <c r="BOS155" s="33"/>
      <c r="BOT155" s="33"/>
      <c r="BOU155" s="33"/>
      <c r="BOV155" s="33"/>
      <c r="BOW155" s="33"/>
      <c r="BOX155" s="33"/>
      <c r="BOY155" s="33"/>
      <c r="BOZ155" s="33"/>
      <c r="BPA155" s="33"/>
      <c r="BPB155" s="33"/>
      <c r="BPC155" s="33"/>
      <c r="BPD155" s="33"/>
      <c r="BPE155" s="33"/>
      <c r="BPF155" s="33"/>
      <c r="BPG155" s="33"/>
      <c r="BPH155" s="33"/>
      <c r="BPI155" s="33"/>
      <c r="BPJ155" s="33"/>
      <c r="BPK155" s="33"/>
      <c r="BPL155" s="33"/>
      <c r="BPM155" s="33"/>
      <c r="BPN155" s="33"/>
      <c r="BPO155" s="33"/>
      <c r="BPP155" s="33"/>
      <c r="BPQ155" s="33"/>
      <c r="BPR155" s="33"/>
      <c r="BPS155" s="33"/>
      <c r="BPT155" s="33"/>
      <c r="BPU155" s="33"/>
      <c r="BPV155" s="33"/>
      <c r="BPW155" s="33"/>
      <c r="BPX155" s="33"/>
      <c r="BPY155" s="33"/>
      <c r="BPZ155" s="33"/>
      <c r="BQA155" s="33"/>
      <c r="BQB155" s="33"/>
      <c r="BQC155" s="33"/>
      <c r="BQD155" s="33"/>
      <c r="BQE155" s="33"/>
      <c r="BQF155" s="33"/>
      <c r="BQG155" s="33"/>
      <c r="BQH155" s="33"/>
      <c r="BQI155" s="33"/>
      <c r="BQJ155" s="33"/>
      <c r="BQK155" s="33"/>
      <c r="BQL155" s="33"/>
      <c r="BQM155" s="33"/>
      <c r="BQN155" s="33"/>
      <c r="BQO155" s="33"/>
      <c r="BQP155" s="33"/>
      <c r="BQQ155" s="33"/>
      <c r="BQR155" s="33"/>
      <c r="BQS155" s="33"/>
      <c r="BQT155" s="33"/>
      <c r="BQU155" s="33"/>
      <c r="BQV155" s="33"/>
      <c r="BQW155" s="33"/>
      <c r="BQX155" s="33"/>
      <c r="BQY155" s="33"/>
      <c r="BQZ155" s="33"/>
      <c r="BRA155" s="33"/>
      <c r="BRB155" s="33"/>
      <c r="BRC155" s="33"/>
      <c r="BRD155" s="33"/>
      <c r="BRE155" s="33"/>
      <c r="BRF155" s="33"/>
      <c r="BRG155" s="33"/>
      <c r="BRH155" s="33"/>
      <c r="BRI155" s="33"/>
      <c r="BRJ155" s="33"/>
      <c r="BRK155" s="33"/>
      <c r="BRL155" s="33"/>
      <c r="BRM155" s="33"/>
      <c r="BRN155" s="33"/>
      <c r="BRO155" s="33"/>
      <c r="BRP155" s="33"/>
      <c r="BRQ155" s="33"/>
      <c r="BRR155" s="33"/>
      <c r="BRS155" s="33"/>
      <c r="BRT155" s="33"/>
      <c r="BRU155" s="33"/>
      <c r="BRV155" s="33"/>
      <c r="BRW155" s="33"/>
      <c r="BRX155" s="33"/>
      <c r="BRY155" s="33"/>
      <c r="BRZ155" s="33"/>
      <c r="BSA155" s="33"/>
      <c r="BSB155" s="33"/>
      <c r="BSC155" s="33"/>
      <c r="BSD155" s="33"/>
      <c r="BSE155" s="33"/>
      <c r="BSF155" s="33"/>
      <c r="BSG155" s="33"/>
      <c r="BSH155" s="33"/>
      <c r="BSI155" s="33"/>
      <c r="BSJ155" s="33"/>
      <c r="BSK155" s="33"/>
      <c r="BSL155" s="33"/>
      <c r="BSM155" s="33"/>
      <c r="BSN155" s="33"/>
      <c r="BSO155" s="33"/>
      <c r="BSP155" s="33"/>
      <c r="BSQ155" s="33"/>
      <c r="BSR155" s="33"/>
      <c r="BSS155" s="33"/>
      <c r="BST155" s="33"/>
      <c r="BSU155" s="33"/>
      <c r="BSV155" s="33"/>
      <c r="BSW155" s="33"/>
      <c r="BSX155" s="33"/>
      <c r="BSY155" s="33"/>
      <c r="BSZ155" s="33"/>
      <c r="BTA155" s="33"/>
      <c r="BTB155" s="33"/>
      <c r="BTC155" s="33"/>
      <c r="BTD155" s="33"/>
      <c r="BTE155" s="33"/>
      <c r="BTF155" s="33"/>
      <c r="BTG155" s="33"/>
      <c r="BTH155" s="33"/>
      <c r="BTI155" s="33"/>
      <c r="BTJ155" s="33"/>
      <c r="BTK155" s="33"/>
      <c r="BTL155" s="33"/>
      <c r="BTM155" s="33"/>
      <c r="BTN155" s="33"/>
      <c r="BTO155" s="33"/>
      <c r="BTP155" s="33"/>
      <c r="BTQ155" s="33"/>
      <c r="BTR155" s="33"/>
      <c r="BTS155" s="33"/>
      <c r="BTT155" s="33"/>
      <c r="BTU155" s="33"/>
      <c r="BTV155" s="33"/>
      <c r="BTW155" s="33"/>
      <c r="BTX155" s="33"/>
      <c r="BTY155" s="33"/>
      <c r="BTZ155" s="33"/>
      <c r="BUA155" s="33"/>
      <c r="BUB155" s="33"/>
      <c r="BUC155" s="33"/>
      <c r="BUD155" s="33"/>
      <c r="BUE155" s="33"/>
      <c r="BUF155" s="33"/>
      <c r="BUG155" s="33"/>
      <c r="BUH155" s="33"/>
      <c r="BUI155" s="33"/>
      <c r="BUJ155" s="33"/>
      <c r="BUK155" s="33"/>
      <c r="BUL155" s="33"/>
      <c r="BUM155" s="33"/>
      <c r="BUN155" s="33"/>
      <c r="BUO155" s="33"/>
      <c r="BUP155" s="33"/>
      <c r="BUQ155" s="33"/>
      <c r="BUR155" s="33"/>
      <c r="BUS155" s="33"/>
      <c r="BUT155" s="33"/>
      <c r="BUU155" s="33"/>
      <c r="BUV155" s="33"/>
      <c r="BUW155" s="33"/>
      <c r="BUX155" s="33"/>
      <c r="BUY155" s="33"/>
      <c r="BUZ155" s="33"/>
      <c r="BVA155" s="33"/>
      <c r="BVB155" s="33"/>
      <c r="BVC155" s="33"/>
      <c r="BVD155" s="33"/>
      <c r="BVE155" s="33"/>
      <c r="BVF155" s="33"/>
      <c r="BVG155" s="33"/>
      <c r="BVH155" s="33"/>
      <c r="BVI155" s="33"/>
      <c r="BVJ155" s="33"/>
      <c r="BVK155" s="33"/>
      <c r="BVL155" s="33"/>
      <c r="BVM155" s="33"/>
      <c r="BVN155" s="33"/>
      <c r="BVO155" s="33"/>
      <c r="BVP155" s="33"/>
      <c r="BVQ155" s="33"/>
      <c r="BVR155" s="33"/>
      <c r="BVS155" s="33"/>
      <c r="BVT155" s="33"/>
      <c r="BVU155" s="33"/>
      <c r="BVV155" s="33"/>
      <c r="BVW155" s="33"/>
      <c r="BVX155" s="33"/>
      <c r="BVY155" s="33"/>
      <c r="BVZ155" s="33"/>
      <c r="BWA155" s="33"/>
      <c r="BWB155" s="33"/>
      <c r="BWC155" s="33"/>
      <c r="BWD155" s="33"/>
      <c r="BWE155" s="33"/>
      <c r="BWF155" s="33"/>
      <c r="BWG155" s="33"/>
      <c r="BWH155" s="33"/>
      <c r="BWI155" s="33"/>
      <c r="BWJ155" s="33"/>
      <c r="BWK155" s="33"/>
      <c r="BWL155" s="33"/>
      <c r="BWM155" s="33"/>
      <c r="BWN155" s="33"/>
      <c r="BWO155" s="33"/>
      <c r="BWP155" s="33"/>
      <c r="BWQ155" s="33"/>
      <c r="BWR155" s="33"/>
      <c r="BWS155" s="33"/>
      <c r="BWT155" s="33"/>
      <c r="BWU155" s="33"/>
      <c r="BWV155" s="33"/>
      <c r="BWW155" s="33"/>
      <c r="BWX155" s="33"/>
      <c r="BWY155" s="33"/>
      <c r="BWZ155" s="33"/>
      <c r="BXA155" s="33"/>
      <c r="BXB155" s="33"/>
      <c r="BXC155" s="33"/>
      <c r="BXD155" s="33"/>
      <c r="BXE155" s="33"/>
      <c r="BXF155" s="33"/>
      <c r="BXG155" s="33"/>
      <c r="BXH155" s="33"/>
      <c r="BXI155" s="33"/>
      <c r="BXJ155" s="33"/>
      <c r="BXK155" s="33"/>
      <c r="BXL155" s="33"/>
      <c r="BXM155" s="33"/>
      <c r="BXN155" s="33"/>
      <c r="BXO155" s="33"/>
      <c r="BXP155" s="33"/>
      <c r="BXQ155" s="33"/>
      <c r="BXR155" s="33"/>
      <c r="BXS155" s="33"/>
      <c r="BXT155" s="33"/>
      <c r="BXU155" s="33"/>
      <c r="BXV155" s="33"/>
      <c r="BXW155" s="33"/>
      <c r="BXX155" s="33"/>
      <c r="BXY155" s="33"/>
      <c r="BXZ155" s="33"/>
      <c r="BYA155" s="33"/>
      <c r="BYB155" s="33"/>
      <c r="BYC155" s="33"/>
      <c r="BYD155" s="33"/>
      <c r="BYE155" s="33"/>
      <c r="BYF155" s="33"/>
      <c r="BYG155" s="33"/>
      <c r="BYH155" s="33"/>
      <c r="BYI155" s="33"/>
      <c r="BYJ155" s="33"/>
      <c r="BYK155" s="33"/>
      <c r="BYL155" s="33"/>
      <c r="BYM155" s="33"/>
      <c r="BYN155" s="33"/>
      <c r="BYO155" s="33"/>
      <c r="BYP155" s="33"/>
      <c r="BYQ155" s="33"/>
      <c r="BYR155" s="33"/>
      <c r="BYS155" s="33"/>
      <c r="BYT155" s="33"/>
      <c r="BYU155" s="33"/>
      <c r="BYV155" s="33"/>
      <c r="BYW155" s="33"/>
      <c r="BYX155" s="33"/>
    </row>
    <row r="156" spans="1:2026" ht="15" customHeight="1" x14ac:dyDescent="0.25">
      <c r="A156" s="205" t="s">
        <v>1662</v>
      </c>
      <c r="B156" s="1" t="s">
        <v>261</v>
      </c>
      <c r="C156" s="1" t="s">
        <v>262</v>
      </c>
      <c r="D156" s="1" t="s">
        <v>42</v>
      </c>
      <c r="E156" s="1" t="s">
        <v>263</v>
      </c>
      <c r="F156" s="1" t="s">
        <v>167</v>
      </c>
      <c r="G156" s="1" t="s">
        <v>27</v>
      </c>
      <c r="H156" s="29" t="s">
        <v>28</v>
      </c>
      <c r="I156" s="1" t="s">
        <v>29</v>
      </c>
      <c r="J156" s="35" t="s">
        <v>30</v>
      </c>
      <c r="K156" s="36" t="s">
        <v>31</v>
      </c>
      <c r="L156" s="1" t="s">
        <v>80</v>
      </c>
      <c r="M156" s="37" t="s">
        <v>33</v>
      </c>
      <c r="N156" s="1" t="s">
        <v>34</v>
      </c>
      <c r="O156" s="38" t="s">
        <v>35</v>
      </c>
      <c r="P156" s="38"/>
      <c r="Q156" s="39" t="s">
        <v>36</v>
      </c>
      <c r="R156" s="39"/>
      <c r="S156" s="1" t="s">
        <v>264</v>
      </c>
      <c r="T156" s="145"/>
      <c r="U156" s="145"/>
      <c r="V156" s="1" t="s">
        <v>59</v>
      </c>
      <c r="W156" s="1"/>
      <c r="X156" s="1"/>
      <c r="Y156" s="1"/>
      <c r="Z156" s="1"/>
      <c r="AA156" s="1"/>
      <c r="AB156" s="30">
        <v>20000</v>
      </c>
      <c r="AC156" s="30">
        <v>3860</v>
      </c>
      <c r="AD156" s="30"/>
      <c r="AE156" s="30">
        <v>14000</v>
      </c>
      <c r="AF156" s="30">
        <v>650</v>
      </c>
      <c r="AG156" s="30">
        <f t="shared" si="2"/>
        <v>38510</v>
      </c>
      <c r="AH156" s="110"/>
      <c r="AI156" s="30"/>
      <c r="AJ156" s="125"/>
      <c r="AK156" s="30"/>
      <c r="AL156" s="2" t="s">
        <v>37</v>
      </c>
      <c r="AM156" s="2"/>
      <c r="AN156" s="2"/>
      <c r="AO156" s="2"/>
    </row>
    <row r="157" spans="1:2026" ht="15" customHeight="1" x14ac:dyDescent="0.25">
      <c r="A157" s="205" t="s">
        <v>1662</v>
      </c>
      <c r="B157" s="1" t="s">
        <v>265</v>
      </c>
      <c r="C157" s="1" t="s">
        <v>262</v>
      </c>
      <c r="D157" s="1" t="s">
        <v>24</v>
      </c>
      <c r="E157" s="1" t="s">
        <v>263</v>
      </c>
      <c r="F157" s="1" t="s">
        <v>167</v>
      </c>
      <c r="G157" s="1" t="s">
        <v>27</v>
      </c>
      <c r="H157" s="29" t="s">
        <v>28</v>
      </c>
      <c r="I157" s="1" t="s">
        <v>29</v>
      </c>
      <c r="J157" s="35" t="s">
        <v>30</v>
      </c>
      <c r="K157" s="36" t="s">
        <v>31</v>
      </c>
      <c r="L157" s="1" t="s">
        <v>80</v>
      </c>
      <c r="M157" s="37" t="s">
        <v>33</v>
      </c>
      <c r="N157" s="1" t="s">
        <v>34</v>
      </c>
      <c r="O157" s="38" t="s">
        <v>35</v>
      </c>
      <c r="P157" s="38"/>
      <c r="Q157" s="39" t="s">
        <v>57</v>
      </c>
      <c r="R157" s="39"/>
      <c r="S157" s="1" t="s">
        <v>266</v>
      </c>
      <c r="T157" s="145"/>
      <c r="U157" s="145"/>
      <c r="V157" s="1" t="s">
        <v>59</v>
      </c>
      <c r="W157" s="1"/>
      <c r="X157" s="1"/>
      <c r="Y157" s="1"/>
      <c r="Z157" s="1"/>
      <c r="AA157" s="1"/>
      <c r="AB157" s="30"/>
      <c r="AC157" s="30">
        <v>3860</v>
      </c>
      <c r="AD157" s="30"/>
      <c r="AE157" s="30">
        <v>14000</v>
      </c>
      <c r="AF157" s="30">
        <v>650</v>
      </c>
      <c r="AG157" s="30">
        <f t="shared" si="2"/>
        <v>18510</v>
      </c>
      <c r="AH157" s="110"/>
      <c r="AI157" s="30"/>
      <c r="AJ157" s="125"/>
      <c r="AK157" s="30"/>
      <c r="AL157" s="2" t="s">
        <v>37</v>
      </c>
      <c r="AM157" s="2"/>
      <c r="AN157" s="2"/>
      <c r="AO157" s="2"/>
    </row>
    <row r="158" spans="1:2026" s="62" customFormat="1" ht="24.95" customHeight="1" x14ac:dyDescent="0.25">
      <c r="A158" s="205" t="s">
        <v>1662</v>
      </c>
      <c r="B158" s="54" t="s">
        <v>267</v>
      </c>
      <c r="C158" s="54" t="s">
        <v>268</v>
      </c>
      <c r="D158" s="54" t="s">
        <v>177</v>
      </c>
      <c r="E158" s="54" t="s">
        <v>269</v>
      </c>
      <c r="F158" s="55" t="s">
        <v>270</v>
      </c>
      <c r="G158" s="54" t="s">
        <v>27</v>
      </c>
      <c r="H158" s="56" t="s">
        <v>271</v>
      </c>
      <c r="I158" s="54" t="s">
        <v>29</v>
      </c>
      <c r="J158" s="57" t="s">
        <v>30</v>
      </c>
      <c r="K158" s="54" t="s">
        <v>31</v>
      </c>
      <c r="L158" s="54" t="s">
        <v>51</v>
      </c>
      <c r="M158" s="54" t="s">
        <v>33</v>
      </c>
      <c r="N158" s="54" t="s">
        <v>34</v>
      </c>
      <c r="O158" s="58" t="s">
        <v>35</v>
      </c>
      <c r="P158" s="58"/>
      <c r="Q158" s="59" t="s">
        <v>36</v>
      </c>
      <c r="R158" s="59"/>
      <c r="S158" s="54" t="s">
        <v>272</v>
      </c>
      <c r="T158" s="150" t="s">
        <v>1508</v>
      </c>
      <c r="U158" s="150" t="s">
        <v>1509</v>
      </c>
      <c r="V158" s="54" t="s">
        <v>11</v>
      </c>
      <c r="W158" s="54"/>
      <c r="X158" s="54" t="s">
        <v>40</v>
      </c>
      <c r="Y158" s="54"/>
      <c r="Z158" s="54" t="s">
        <v>40</v>
      </c>
      <c r="AA158" s="54" t="s">
        <v>273</v>
      </c>
      <c r="AB158" s="60"/>
      <c r="AC158" s="60">
        <v>2650</v>
      </c>
      <c r="AD158" s="60"/>
      <c r="AE158" s="60">
        <v>12750</v>
      </c>
      <c r="AF158" s="60">
        <v>650</v>
      </c>
      <c r="AG158" s="60">
        <f t="shared" si="2"/>
        <v>16050</v>
      </c>
      <c r="AH158" s="114">
        <v>15</v>
      </c>
      <c r="AI158" s="60">
        <v>13646.24</v>
      </c>
      <c r="AJ158" s="131"/>
      <c r="AK158" s="60">
        <f>SUM(AI158:AJ158)</f>
        <v>13646.24</v>
      </c>
      <c r="AL158" s="55" t="s">
        <v>37</v>
      </c>
      <c r="AM158" s="5" t="s">
        <v>1499</v>
      </c>
      <c r="AN158" s="96">
        <v>43466</v>
      </c>
      <c r="AO158" s="97">
        <v>43800</v>
      </c>
      <c r="AP158" s="33"/>
      <c r="AQ158" s="33"/>
      <c r="AR158" s="61"/>
      <c r="AS158" s="33"/>
      <c r="AT158" s="61"/>
      <c r="AU158" s="61"/>
      <c r="AV158" s="61"/>
      <c r="AW158" s="61"/>
      <c r="AX158" s="61"/>
      <c r="AY158" s="61"/>
      <c r="AZ158" s="61"/>
      <c r="BA158" s="61"/>
      <c r="BB158" s="61"/>
      <c r="BC158" s="61"/>
      <c r="BD158" s="61"/>
      <c r="BE158" s="61"/>
      <c r="BF158" s="61"/>
      <c r="BG158" s="61"/>
      <c r="BH158" s="61"/>
      <c r="BI158" s="61"/>
      <c r="BJ158" s="61"/>
      <c r="BK158" s="61"/>
      <c r="BL158" s="61"/>
      <c r="BM158" s="61"/>
      <c r="BN158" s="61"/>
      <c r="BO158" s="61"/>
      <c r="BP158" s="61"/>
      <c r="BQ158" s="61"/>
      <c r="BR158" s="61"/>
      <c r="BS158" s="61"/>
      <c r="BT158" s="61"/>
      <c r="BU158" s="61"/>
      <c r="BV158" s="61"/>
      <c r="BW158" s="61"/>
      <c r="BX158" s="61"/>
      <c r="BY158" s="61"/>
      <c r="BZ158" s="61"/>
      <c r="CA158" s="61"/>
      <c r="CB158" s="61"/>
      <c r="CC158" s="61"/>
      <c r="CD158" s="61"/>
      <c r="CE158" s="61"/>
      <c r="CF158" s="61"/>
      <c r="CG158" s="61"/>
      <c r="CH158" s="61"/>
      <c r="CI158" s="61"/>
      <c r="CJ158" s="61"/>
      <c r="CK158" s="61"/>
      <c r="CL158" s="61"/>
      <c r="CM158" s="61"/>
      <c r="CN158" s="61"/>
      <c r="CO158" s="61"/>
      <c r="CP158" s="61"/>
      <c r="CQ158" s="61"/>
      <c r="CR158" s="61"/>
      <c r="CS158" s="61"/>
      <c r="CT158" s="61"/>
      <c r="CU158" s="61"/>
      <c r="CV158" s="61"/>
      <c r="CW158" s="61"/>
      <c r="CX158" s="61"/>
      <c r="CY158" s="61"/>
      <c r="CZ158" s="61"/>
      <c r="DA158" s="61"/>
      <c r="DB158" s="61"/>
      <c r="DC158" s="61"/>
      <c r="DD158" s="61"/>
      <c r="DE158" s="61"/>
      <c r="DF158" s="61"/>
      <c r="DG158" s="61"/>
      <c r="DH158" s="61"/>
      <c r="DI158" s="61"/>
      <c r="DJ158" s="61"/>
      <c r="DK158" s="61"/>
      <c r="DL158" s="61"/>
      <c r="DM158" s="61"/>
      <c r="DN158" s="61"/>
      <c r="DO158" s="61"/>
      <c r="DP158" s="61"/>
      <c r="DQ158" s="61"/>
      <c r="DR158" s="61"/>
      <c r="DS158" s="61"/>
      <c r="DT158" s="61"/>
      <c r="DU158" s="61"/>
      <c r="DV158" s="61"/>
      <c r="DW158" s="61"/>
      <c r="DX158" s="61"/>
      <c r="DY158" s="61"/>
      <c r="DZ158" s="61"/>
      <c r="EA158" s="61"/>
      <c r="EB158" s="61"/>
      <c r="EC158" s="61"/>
      <c r="ED158" s="61"/>
      <c r="EE158" s="61"/>
      <c r="EF158" s="61"/>
      <c r="EG158" s="61"/>
      <c r="EH158" s="61"/>
      <c r="EI158" s="61"/>
      <c r="EJ158" s="61"/>
      <c r="EK158" s="61"/>
      <c r="EL158" s="61"/>
      <c r="EM158" s="61"/>
      <c r="EN158" s="61"/>
      <c r="EO158" s="61"/>
      <c r="EP158" s="61"/>
      <c r="EQ158" s="61"/>
      <c r="ER158" s="61"/>
      <c r="ES158" s="61"/>
      <c r="ET158" s="61"/>
      <c r="EU158" s="61"/>
      <c r="EV158" s="61"/>
      <c r="EW158" s="61"/>
      <c r="EX158" s="61"/>
      <c r="EY158" s="61"/>
      <c r="EZ158" s="61"/>
      <c r="FA158" s="61"/>
      <c r="FB158" s="61"/>
      <c r="FC158" s="61"/>
      <c r="FD158" s="61"/>
      <c r="FE158" s="61"/>
      <c r="FF158" s="61"/>
      <c r="FG158" s="61"/>
      <c r="FH158" s="61"/>
      <c r="FI158" s="61"/>
      <c r="FJ158" s="61"/>
      <c r="FK158" s="61"/>
      <c r="FL158" s="61"/>
      <c r="FM158" s="61"/>
      <c r="FN158" s="61"/>
      <c r="FO158" s="61"/>
      <c r="FP158" s="61"/>
      <c r="FQ158" s="61"/>
      <c r="FR158" s="61"/>
      <c r="FS158" s="61"/>
      <c r="FT158" s="61"/>
      <c r="FU158" s="61"/>
      <c r="FV158" s="61"/>
      <c r="FW158" s="61"/>
      <c r="FX158" s="61"/>
      <c r="FY158" s="61"/>
      <c r="FZ158" s="61"/>
      <c r="GA158" s="61"/>
      <c r="GB158" s="61"/>
      <c r="GC158" s="61"/>
      <c r="GD158" s="61"/>
      <c r="GE158" s="61"/>
      <c r="GF158" s="61"/>
      <c r="GG158" s="61"/>
      <c r="GH158" s="61"/>
      <c r="GI158" s="61"/>
      <c r="GJ158" s="61"/>
      <c r="GK158" s="61"/>
      <c r="GL158" s="61"/>
      <c r="GM158" s="61"/>
      <c r="GN158" s="61"/>
      <c r="GO158" s="61"/>
      <c r="GP158" s="61"/>
      <c r="GQ158" s="61"/>
      <c r="GR158" s="61"/>
      <c r="GS158" s="61"/>
      <c r="GT158" s="61"/>
      <c r="GU158" s="61"/>
      <c r="GV158" s="61"/>
      <c r="GW158" s="61"/>
      <c r="GX158" s="61"/>
      <c r="GY158" s="61"/>
      <c r="GZ158" s="61"/>
      <c r="HA158" s="61"/>
      <c r="HB158" s="61"/>
      <c r="HC158" s="61"/>
      <c r="HD158" s="61"/>
      <c r="HE158" s="61"/>
      <c r="HF158" s="61"/>
      <c r="HG158" s="61"/>
      <c r="HH158" s="61"/>
      <c r="HI158" s="61"/>
      <c r="HJ158" s="61"/>
      <c r="HK158" s="61"/>
      <c r="HL158" s="61"/>
      <c r="HM158" s="61"/>
      <c r="HN158" s="61"/>
      <c r="HO158" s="61"/>
      <c r="HP158" s="61"/>
      <c r="HQ158" s="61"/>
      <c r="HR158" s="61"/>
      <c r="HS158" s="61"/>
      <c r="HT158" s="61"/>
      <c r="HU158" s="61"/>
      <c r="HV158" s="61"/>
      <c r="HW158" s="61"/>
      <c r="HX158" s="61"/>
      <c r="HY158" s="61"/>
      <c r="HZ158" s="61"/>
      <c r="IA158" s="61"/>
      <c r="IB158" s="61"/>
      <c r="IC158" s="61"/>
      <c r="ID158" s="61"/>
      <c r="IE158" s="61"/>
      <c r="IF158" s="61"/>
      <c r="IG158" s="61"/>
      <c r="IH158" s="61"/>
      <c r="II158" s="61"/>
      <c r="IJ158" s="61"/>
      <c r="IK158" s="61"/>
      <c r="IL158" s="61"/>
      <c r="IM158" s="61"/>
      <c r="IN158" s="61"/>
      <c r="IO158" s="61"/>
      <c r="IP158" s="61"/>
      <c r="IQ158" s="61"/>
      <c r="IR158" s="61"/>
      <c r="IS158" s="61"/>
      <c r="IT158" s="61"/>
      <c r="IU158" s="61"/>
      <c r="IV158" s="61"/>
      <c r="IW158" s="61"/>
      <c r="IX158" s="61"/>
      <c r="IY158" s="61"/>
      <c r="IZ158" s="61"/>
      <c r="JA158" s="61"/>
      <c r="JB158" s="61"/>
      <c r="JC158" s="61"/>
      <c r="JD158" s="61"/>
      <c r="JE158" s="61"/>
      <c r="JF158" s="61"/>
      <c r="JG158" s="61"/>
      <c r="JH158" s="61"/>
      <c r="JI158" s="61"/>
      <c r="JJ158" s="61"/>
      <c r="JK158" s="61"/>
      <c r="JL158" s="61"/>
      <c r="JM158" s="61"/>
      <c r="JN158" s="61"/>
      <c r="JO158" s="61"/>
      <c r="JP158" s="61"/>
      <c r="JQ158" s="61"/>
      <c r="JR158" s="61"/>
      <c r="JS158" s="61"/>
      <c r="JT158" s="61"/>
      <c r="JU158" s="61"/>
      <c r="JV158" s="61"/>
      <c r="JW158" s="61"/>
      <c r="JX158" s="61"/>
      <c r="JY158" s="61"/>
      <c r="JZ158" s="61"/>
      <c r="KA158" s="61"/>
      <c r="KB158" s="61"/>
      <c r="KC158" s="61"/>
      <c r="KD158" s="61"/>
      <c r="KE158" s="61"/>
      <c r="KF158" s="61"/>
      <c r="KG158" s="61"/>
      <c r="KH158" s="61"/>
      <c r="KI158" s="61"/>
      <c r="KJ158" s="61"/>
      <c r="KK158" s="61"/>
      <c r="KL158" s="61"/>
      <c r="KM158" s="61"/>
      <c r="KN158" s="61"/>
      <c r="KO158" s="61"/>
      <c r="KP158" s="61"/>
      <c r="KQ158" s="61"/>
      <c r="KR158" s="61"/>
      <c r="KS158" s="61"/>
      <c r="KT158" s="61"/>
      <c r="KU158" s="61"/>
      <c r="KV158" s="61"/>
      <c r="KW158" s="61"/>
      <c r="KX158" s="61"/>
      <c r="KY158" s="61"/>
      <c r="KZ158" s="61"/>
      <c r="LA158" s="61"/>
      <c r="LB158" s="61"/>
      <c r="LC158" s="61"/>
      <c r="LD158" s="61"/>
      <c r="LE158" s="61"/>
      <c r="LF158" s="61"/>
      <c r="LG158" s="61"/>
      <c r="LH158" s="61"/>
      <c r="LI158" s="61"/>
      <c r="LJ158" s="61"/>
      <c r="LK158" s="61"/>
      <c r="LL158" s="61"/>
      <c r="LM158" s="61"/>
      <c r="LN158" s="61"/>
      <c r="LO158" s="61"/>
      <c r="LP158" s="61"/>
      <c r="LQ158" s="61"/>
      <c r="LR158" s="61"/>
      <c r="LS158" s="61"/>
      <c r="LT158" s="61"/>
      <c r="LU158" s="61"/>
      <c r="LV158" s="61"/>
      <c r="LW158" s="61"/>
      <c r="LX158" s="61"/>
      <c r="LY158" s="61"/>
      <c r="LZ158" s="61"/>
      <c r="MA158" s="61"/>
      <c r="MB158" s="61"/>
      <c r="MC158" s="61"/>
      <c r="MD158" s="61"/>
      <c r="ME158" s="61"/>
      <c r="MF158" s="61"/>
      <c r="MG158" s="61"/>
      <c r="MH158" s="61"/>
      <c r="MI158" s="61"/>
      <c r="MJ158" s="61"/>
      <c r="MK158" s="61"/>
      <c r="ML158" s="61"/>
      <c r="MM158" s="61"/>
      <c r="MN158" s="61"/>
      <c r="MO158" s="61"/>
      <c r="MP158" s="61"/>
      <c r="MQ158" s="61"/>
      <c r="MR158" s="61"/>
      <c r="MS158" s="61"/>
      <c r="MT158" s="61"/>
      <c r="MU158" s="61"/>
      <c r="MV158" s="61"/>
      <c r="MW158" s="61"/>
      <c r="MX158" s="61"/>
      <c r="MY158" s="61"/>
      <c r="MZ158" s="61"/>
      <c r="NA158" s="61"/>
      <c r="NB158" s="61"/>
      <c r="NC158" s="61"/>
      <c r="ND158" s="61"/>
      <c r="NE158" s="61"/>
      <c r="NF158" s="61"/>
      <c r="NG158" s="61"/>
      <c r="NH158" s="61"/>
      <c r="NI158" s="61"/>
      <c r="NJ158" s="61"/>
      <c r="NK158" s="61"/>
      <c r="NL158" s="61"/>
      <c r="NM158" s="61"/>
      <c r="NN158" s="61"/>
      <c r="NO158" s="61"/>
      <c r="NP158" s="61"/>
      <c r="NQ158" s="61"/>
      <c r="NR158" s="61"/>
      <c r="NS158" s="61"/>
      <c r="NT158" s="61"/>
      <c r="NU158" s="61"/>
      <c r="NV158" s="61"/>
      <c r="NW158" s="61"/>
      <c r="NX158" s="61"/>
      <c r="NY158" s="61"/>
      <c r="NZ158" s="61"/>
      <c r="OA158" s="61"/>
      <c r="OB158" s="61"/>
      <c r="OC158" s="61"/>
      <c r="OD158" s="61"/>
      <c r="OE158" s="61"/>
      <c r="OF158" s="61"/>
      <c r="OG158" s="61"/>
      <c r="OH158" s="61"/>
      <c r="OI158" s="61"/>
      <c r="OJ158" s="61"/>
      <c r="OK158" s="61"/>
      <c r="OL158" s="61"/>
      <c r="OM158" s="61"/>
      <c r="ON158" s="61"/>
      <c r="OO158" s="61"/>
      <c r="OP158" s="61"/>
      <c r="OQ158" s="61"/>
      <c r="OR158" s="61"/>
      <c r="OS158" s="61"/>
      <c r="OT158" s="61"/>
      <c r="OU158" s="61"/>
      <c r="OV158" s="61"/>
      <c r="OW158" s="61"/>
      <c r="OX158" s="61"/>
      <c r="OY158" s="61"/>
      <c r="OZ158" s="61"/>
      <c r="PA158" s="61"/>
      <c r="PB158" s="61"/>
      <c r="PC158" s="61"/>
      <c r="PD158" s="61"/>
      <c r="PE158" s="61"/>
      <c r="PF158" s="61"/>
      <c r="PG158" s="61"/>
      <c r="PH158" s="61"/>
      <c r="PI158" s="61"/>
      <c r="PJ158" s="61"/>
      <c r="PK158" s="61"/>
      <c r="PL158" s="61"/>
      <c r="PM158" s="61"/>
      <c r="PN158" s="61"/>
      <c r="PO158" s="61"/>
      <c r="PP158" s="61"/>
      <c r="PQ158" s="61"/>
      <c r="PR158" s="61"/>
      <c r="PS158" s="61"/>
      <c r="PT158" s="61"/>
      <c r="PU158" s="61"/>
      <c r="PV158" s="61"/>
      <c r="PW158" s="61"/>
      <c r="PX158" s="61"/>
      <c r="PY158" s="61"/>
      <c r="PZ158" s="61"/>
      <c r="QA158" s="61"/>
      <c r="QB158" s="61"/>
      <c r="QC158" s="61"/>
      <c r="QD158" s="61"/>
      <c r="QE158" s="61"/>
      <c r="QF158" s="61"/>
      <c r="QG158" s="61"/>
      <c r="QH158" s="61"/>
      <c r="QI158" s="61"/>
      <c r="QJ158" s="61"/>
      <c r="QK158" s="61"/>
      <c r="QL158" s="61"/>
      <c r="QM158" s="61"/>
      <c r="QN158" s="61"/>
      <c r="QO158" s="61"/>
      <c r="QP158" s="61"/>
      <c r="QQ158" s="61"/>
      <c r="QR158" s="61"/>
      <c r="QS158" s="61"/>
      <c r="QT158" s="61"/>
      <c r="QU158" s="61"/>
      <c r="QV158" s="61"/>
      <c r="QW158" s="61"/>
      <c r="QX158" s="61"/>
      <c r="QY158" s="61"/>
      <c r="QZ158" s="61"/>
      <c r="RA158" s="61"/>
      <c r="RB158" s="61"/>
      <c r="RC158" s="61"/>
      <c r="RD158" s="61"/>
      <c r="RE158" s="61"/>
      <c r="RF158" s="61"/>
      <c r="RG158" s="61"/>
      <c r="RH158" s="61"/>
      <c r="RI158" s="61"/>
      <c r="RJ158" s="61"/>
      <c r="RK158" s="61"/>
      <c r="RL158" s="61"/>
      <c r="RM158" s="61"/>
      <c r="RN158" s="61"/>
      <c r="RO158" s="61"/>
      <c r="RP158" s="61"/>
      <c r="RQ158" s="61"/>
      <c r="RR158" s="61"/>
      <c r="RS158" s="61"/>
      <c r="RT158" s="61"/>
      <c r="RU158" s="61"/>
      <c r="RV158" s="61"/>
      <c r="RW158" s="61"/>
      <c r="RX158" s="61"/>
      <c r="RY158" s="61"/>
      <c r="RZ158" s="61"/>
      <c r="SA158" s="61"/>
      <c r="SB158" s="61"/>
      <c r="SC158" s="61"/>
      <c r="SD158" s="61"/>
      <c r="SE158" s="61"/>
      <c r="SF158" s="61"/>
      <c r="SG158" s="61"/>
      <c r="SH158" s="61"/>
      <c r="SI158" s="61"/>
      <c r="SJ158" s="61"/>
      <c r="SK158" s="61"/>
      <c r="SL158" s="61"/>
      <c r="SM158" s="61"/>
      <c r="SN158" s="61"/>
      <c r="SO158" s="61"/>
      <c r="SP158" s="61"/>
      <c r="SQ158" s="61"/>
      <c r="SR158" s="61"/>
      <c r="SS158" s="61"/>
      <c r="ST158" s="61"/>
      <c r="SU158" s="61"/>
      <c r="SV158" s="61"/>
      <c r="SW158" s="61"/>
      <c r="SX158" s="61"/>
      <c r="SY158" s="61"/>
      <c r="SZ158" s="61"/>
      <c r="TA158" s="61"/>
      <c r="TB158" s="61"/>
      <c r="TC158" s="61"/>
      <c r="TD158" s="61"/>
      <c r="TE158" s="61"/>
      <c r="TF158" s="61"/>
      <c r="TG158" s="61"/>
      <c r="TH158" s="61"/>
      <c r="TI158" s="61"/>
      <c r="TJ158" s="61"/>
      <c r="TK158" s="61"/>
      <c r="TL158" s="61"/>
      <c r="TM158" s="61"/>
      <c r="TN158" s="61"/>
      <c r="TO158" s="61"/>
      <c r="TP158" s="61"/>
      <c r="TQ158" s="61"/>
      <c r="TR158" s="61"/>
      <c r="TS158" s="61"/>
      <c r="TT158" s="61"/>
      <c r="TU158" s="61"/>
      <c r="TV158" s="61"/>
      <c r="TW158" s="61"/>
      <c r="TX158" s="61"/>
      <c r="TY158" s="61"/>
      <c r="TZ158" s="61"/>
      <c r="UA158" s="61"/>
      <c r="UB158" s="61"/>
      <c r="UC158" s="61"/>
      <c r="UD158" s="61"/>
      <c r="UE158" s="61"/>
      <c r="UF158" s="61"/>
      <c r="UG158" s="61"/>
      <c r="UH158" s="61"/>
      <c r="UI158" s="61"/>
      <c r="UJ158" s="61"/>
      <c r="UK158" s="61"/>
      <c r="UL158" s="61"/>
      <c r="UM158" s="61"/>
      <c r="UN158" s="61"/>
      <c r="UO158" s="61"/>
      <c r="UP158" s="61"/>
      <c r="UQ158" s="61"/>
      <c r="UR158" s="61"/>
      <c r="US158" s="61"/>
      <c r="UT158" s="61"/>
      <c r="UU158" s="61"/>
      <c r="UV158" s="61"/>
      <c r="UW158" s="61"/>
      <c r="UX158" s="61"/>
      <c r="UY158" s="61"/>
      <c r="UZ158" s="61"/>
      <c r="VA158" s="61"/>
      <c r="VB158" s="61"/>
      <c r="VC158" s="61"/>
      <c r="VD158" s="61"/>
      <c r="VE158" s="61"/>
      <c r="VF158" s="61"/>
      <c r="VG158" s="61"/>
      <c r="VH158" s="61"/>
      <c r="VI158" s="61"/>
      <c r="VJ158" s="61"/>
      <c r="VK158" s="61"/>
      <c r="VL158" s="61"/>
      <c r="VM158" s="61"/>
      <c r="VN158" s="61"/>
      <c r="VO158" s="61"/>
      <c r="VP158" s="61"/>
      <c r="VQ158" s="61"/>
      <c r="VR158" s="61"/>
      <c r="VS158" s="61"/>
      <c r="VT158" s="61"/>
      <c r="VU158" s="61"/>
      <c r="VV158" s="61"/>
      <c r="VW158" s="61"/>
      <c r="VX158" s="61"/>
      <c r="VY158" s="61"/>
      <c r="VZ158" s="61"/>
      <c r="WA158" s="61"/>
      <c r="WB158" s="61"/>
      <c r="WC158" s="61"/>
      <c r="WD158" s="61"/>
      <c r="WE158" s="61"/>
      <c r="WF158" s="61"/>
      <c r="WG158" s="61"/>
      <c r="WH158" s="61"/>
      <c r="WI158" s="61"/>
      <c r="WJ158" s="61"/>
      <c r="WK158" s="61"/>
      <c r="WL158" s="61"/>
      <c r="WM158" s="61"/>
      <c r="WN158" s="61"/>
      <c r="WO158" s="61"/>
      <c r="WP158" s="61"/>
      <c r="WQ158" s="61"/>
      <c r="WR158" s="61"/>
      <c r="WS158" s="61"/>
      <c r="WT158" s="61"/>
      <c r="WU158" s="61"/>
      <c r="WV158" s="61"/>
      <c r="WW158" s="61"/>
      <c r="WX158" s="61"/>
      <c r="WY158" s="61"/>
      <c r="WZ158" s="61"/>
      <c r="XA158" s="61"/>
      <c r="XB158" s="61"/>
      <c r="XC158" s="61"/>
      <c r="XD158" s="61"/>
      <c r="XE158" s="61"/>
      <c r="XF158" s="61"/>
      <c r="XG158" s="61"/>
      <c r="XH158" s="61"/>
      <c r="XI158" s="61"/>
      <c r="XJ158" s="61"/>
      <c r="XK158" s="61"/>
      <c r="XL158" s="61"/>
      <c r="XM158" s="61"/>
      <c r="XN158" s="61"/>
      <c r="XO158" s="61"/>
      <c r="XP158" s="61"/>
      <c r="XQ158" s="61"/>
      <c r="XR158" s="61"/>
      <c r="XS158" s="61"/>
      <c r="XT158" s="61"/>
      <c r="XU158" s="61"/>
      <c r="XV158" s="61"/>
      <c r="XW158" s="61"/>
      <c r="XX158" s="61"/>
      <c r="XY158" s="61"/>
      <c r="XZ158" s="61"/>
      <c r="YA158" s="61"/>
      <c r="YB158" s="61"/>
      <c r="YC158" s="61"/>
      <c r="YD158" s="61"/>
      <c r="YE158" s="61"/>
      <c r="YF158" s="61"/>
      <c r="YG158" s="61"/>
      <c r="YH158" s="61"/>
      <c r="YI158" s="61"/>
      <c r="YJ158" s="61"/>
      <c r="YK158" s="61"/>
      <c r="YL158" s="61"/>
      <c r="YM158" s="61"/>
      <c r="YN158" s="61"/>
      <c r="YO158" s="61"/>
      <c r="YP158" s="61"/>
      <c r="YQ158" s="61"/>
      <c r="YR158" s="61"/>
      <c r="YS158" s="61"/>
      <c r="YT158" s="61"/>
      <c r="YU158" s="61"/>
      <c r="YV158" s="61"/>
      <c r="YW158" s="61"/>
      <c r="YX158" s="61"/>
      <c r="YY158" s="61"/>
      <c r="YZ158" s="61"/>
      <c r="ZA158" s="61"/>
      <c r="ZB158" s="61"/>
      <c r="ZC158" s="61"/>
      <c r="ZD158" s="61"/>
      <c r="ZE158" s="61"/>
      <c r="ZF158" s="61"/>
      <c r="ZG158" s="61"/>
      <c r="ZH158" s="61"/>
      <c r="ZI158" s="61"/>
      <c r="ZJ158" s="61"/>
      <c r="ZK158" s="61"/>
      <c r="ZL158" s="61"/>
      <c r="ZM158" s="61"/>
      <c r="ZN158" s="61"/>
      <c r="ZO158" s="61"/>
      <c r="ZP158" s="61"/>
      <c r="ZQ158" s="61"/>
      <c r="ZR158" s="61"/>
      <c r="ZS158" s="61"/>
      <c r="ZT158" s="61"/>
      <c r="ZU158" s="61"/>
      <c r="ZV158" s="61"/>
      <c r="ZW158" s="61"/>
      <c r="ZX158" s="61"/>
      <c r="ZY158" s="61"/>
      <c r="ZZ158" s="61"/>
      <c r="AAA158" s="61"/>
      <c r="AAB158" s="61"/>
      <c r="AAC158" s="61"/>
      <c r="AAD158" s="61"/>
      <c r="AAE158" s="61"/>
      <c r="AAF158" s="61"/>
      <c r="AAG158" s="61"/>
      <c r="AAH158" s="61"/>
      <c r="AAI158" s="61"/>
      <c r="AAJ158" s="61"/>
      <c r="AAK158" s="61"/>
      <c r="AAL158" s="61"/>
      <c r="AAM158" s="61"/>
      <c r="AAN158" s="61"/>
      <c r="AAO158" s="61"/>
      <c r="AAP158" s="61"/>
      <c r="AAQ158" s="61"/>
      <c r="AAR158" s="61"/>
      <c r="AAS158" s="61"/>
      <c r="AAT158" s="61"/>
      <c r="AAU158" s="61"/>
      <c r="AAV158" s="61"/>
      <c r="AAW158" s="61"/>
      <c r="AAX158" s="61"/>
      <c r="AAY158" s="61"/>
      <c r="AAZ158" s="61"/>
      <c r="ABA158" s="61"/>
      <c r="ABB158" s="61"/>
      <c r="ABC158" s="61"/>
      <c r="ABD158" s="61"/>
      <c r="ABE158" s="61"/>
      <c r="ABF158" s="61"/>
      <c r="ABG158" s="61"/>
      <c r="ABH158" s="61"/>
      <c r="ABI158" s="61"/>
      <c r="ABJ158" s="61"/>
      <c r="ABK158" s="61"/>
      <c r="ABL158" s="61"/>
      <c r="ABM158" s="61"/>
      <c r="ABN158" s="61"/>
      <c r="ABO158" s="61"/>
      <c r="ABP158" s="61"/>
      <c r="ABQ158" s="61"/>
      <c r="ABR158" s="61"/>
      <c r="ABS158" s="61"/>
      <c r="ABT158" s="61"/>
      <c r="ABU158" s="61"/>
      <c r="ABV158" s="61"/>
      <c r="ABW158" s="61"/>
      <c r="ABX158" s="61"/>
      <c r="ABY158" s="61"/>
      <c r="ABZ158" s="61"/>
      <c r="ACA158" s="61"/>
      <c r="ACB158" s="61"/>
      <c r="ACC158" s="61"/>
      <c r="ACD158" s="61"/>
      <c r="ACE158" s="61"/>
      <c r="ACF158" s="61"/>
      <c r="ACG158" s="61"/>
      <c r="ACH158" s="61"/>
      <c r="ACI158" s="61"/>
      <c r="ACJ158" s="61"/>
      <c r="ACK158" s="61"/>
      <c r="ACL158" s="61"/>
      <c r="ACM158" s="61"/>
      <c r="ACN158" s="61"/>
      <c r="ACO158" s="61"/>
      <c r="ACP158" s="61"/>
      <c r="ACQ158" s="61"/>
      <c r="ACR158" s="61"/>
      <c r="ACS158" s="61"/>
      <c r="ACT158" s="61"/>
      <c r="ACU158" s="61"/>
      <c r="ACV158" s="61"/>
      <c r="ACW158" s="61"/>
      <c r="ACX158" s="61"/>
      <c r="ACY158" s="61"/>
      <c r="ACZ158" s="61"/>
      <c r="ADA158" s="61"/>
      <c r="ADB158" s="61"/>
      <c r="ADC158" s="61"/>
      <c r="ADD158" s="61"/>
      <c r="ADE158" s="61"/>
      <c r="ADF158" s="61"/>
      <c r="ADG158" s="61"/>
      <c r="ADH158" s="61"/>
      <c r="ADI158" s="61"/>
      <c r="ADJ158" s="61"/>
      <c r="ADK158" s="61"/>
      <c r="ADL158" s="61"/>
      <c r="ADM158" s="61"/>
      <c r="ADN158" s="61"/>
      <c r="ADO158" s="61"/>
      <c r="ADP158" s="61"/>
      <c r="ADQ158" s="61"/>
      <c r="ADR158" s="61"/>
      <c r="ADS158" s="61"/>
      <c r="ADT158" s="61"/>
      <c r="ADU158" s="61"/>
      <c r="ADV158" s="61"/>
      <c r="ADW158" s="61"/>
      <c r="ADX158" s="61"/>
      <c r="ADY158" s="61"/>
      <c r="ADZ158" s="61"/>
      <c r="AEA158" s="61"/>
      <c r="AEB158" s="61"/>
      <c r="AEC158" s="61"/>
      <c r="AED158" s="61"/>
      <c r="AEE158" s="61"/>
      <c r="AEF158" s="61"/>
      <c r="AEG158" s="61"/>
      <c r="AEH158" s="61"/>
      <c r="AEI158" s="61"/>
      <c r="AEJ158" s="61"/>
      <c r="AEK158" s="61"/>
      <c r="AEL158" s="61"/>
      <c r="AEM158" s="61"/>
      <c r="AEN158" s="61"/>
      <c r="AEO158" s="61"/>
      <c r="AEP158" s="61"/>
      <c r="AEQ158" s="61"/>
      <c r="AER158" s="61"/>
      <c r="AES158" s="61"/>
      <c r="AET158" s="61"/>
      <c r="AEU158" s="61"/>
      <c r="AEV158" s="61"/>
      <c r="AEW158" s="61"/>
      <c r="AEX158" s="61"/>
      <c r="AEY158" s="61"/>
      <c r="AEZ158" s="61"/>
      <c r="AFA158" s="61"/>
      <c r="AFB158" s="61"/>
      <c r="AFC158" s="61"/>
      <c r="AFD158" s="61"/>
      <c r="AFE158" s="61"/>
      <c r="AFF158" s="61"/>
      <c r="AFG158" s="61"/>
      <c r="AFH158" s="61"/>
      <c r="AFI158" s="61"/>
      <c r="AFJ158" s="61"/>
      <c r="AFK158" s="61"/>
      <c r="AFL158" s="61"/>
      <c r="AFM158" s="61"/>
      <c r="AFN158" s="61"/>
      <c r="AFO158" s="61"/>
      <c r="AFP158" s="61"/>
      <c r="AFQ158" s="61"/>
      <c r="AFR158" s="61"/>
      <c r="AFS158" s="61"/>
      <c r="AFT158" s="61"/>
      <c r="AFU158" s="61"/>
      <c r="AFV158" s="61"/>
      <c r="AFW158" s="61"/>
      <c r="AFX158" s="61"/>
      <c r="AFY158" s="61"/>
      <c r="AFZ158" s="61"/>
      <c r="AGA158" s="61"/>
      <c r="AGB158" s="61"/>
      <c r="AGC158" s="61"/>
      <c r="AGD158" s="61"/>
      <c r="AGE158" s="61"/>
      <c r="AGF158" s="61"/>
      <c r="AGG158" s="61"/>
      <c r="AGH158" s="61"/>
      <c r="AGI158" s="61"/>
      <c r="AGJ158" s="61"/>
      <c r="AGK158" s="61"/>
      <c r="AGL158" s="61"/>
      <c r="AGM158" s="61"/>
      <c r="AGN158" s="61"/>
      <c r="AGO158" s="61"/>
      <c r="AGP158" s="61"/>
      <c r="AGQ158" s="61"/>
      <c r="AGR158" s="61"/>
      <c r="AGS158" s="61"/>
      <c r="AGT158" s="61"/>
      <c r="AGU158" s="61"/>
      <c r="AGV158" s="61"/>
      <c r="AGW158" s="61"/>
      <c r="AGX158" s="61"/>
      <c r="AGY158" s="61"/>
      <c r="AGZ158" s="61"/>
      <c r="AHA158" s="61"/>
      <c r="AHB158" s="61"/>
      <c r="AHC158" s="61"/>
      <c r="AHD158" s="61"/>
      <c r="AHE158" s="61"/>
      <c r="AHF158" s="61"/>
      <c r="AHG158" s="61"/>
      <c r="AHH158" s="61"/>
      <c r="AHI158" s="61"/>
      <c r="AHJ158" s="61"/>
      <c r="AHK158" s="61"/>
      <c r="AHL158" s="61"/>
      <c r="AHM158" s="61"/>
      <c r="AHN158" s="61"/>
      <c r="AHO158" s="61"/>
      <c r="AHP158" s="61"/>
      <c r="AHQ158" s="61"/>
      <c r="AHR158" s="61"/>
      <c r="AHS158" s="61"/>
      <c r="AHT158" s="61"/>
      <c r="AHU158" s="61"/>
      <c r="AHV158" s="61"/>
      <c r="AHW158" s="61"/>
      <c r="AHX158" s="61"/>
      <c r="AHY158" s="61"/>
      <c r="AHZ158" s="61"/>
      <c r="AIA158" s="61"/>
      <c r="AIB158" s="61"/>
      <c r="AIC158" s="61"/>
      <c r="AID158" s="61"/>
      <c r="AIE158" s="61"/>
      <c r="AIF158" s="61"/>
      <c r="AIG158" s="61"/>
      <c r="AIH158" s="61"/>
      <c r="AII158" s="61"/>
      <c r="AIJ158" s="61"/>
      <c r="AIK158" s="61"/>
      <c r="AIL158" s="61"/>
      <c r="AIM158" s="61"/>
      <c r="AIN158" s="61"/>
      <c r="AIO158" s="61"/>
      <c r="AIP158" s="61"/>
      <c r="AIQ158" s="61"/>
      <c r="AIR158" s="61"/>
      <c r="AIS158" s="61"/>
      <c r="AIT158" s="61"/>
      <c r="AIU158" s="61"/>
      <c r="AIV158" s="61"/>
      <c r="AIW158" s="61"/>
      <c r="AIX158" s="61"/>
      <c r="AIY158" s="61"/>
      <c r="AIZ158" s="61"/>
      <c r="AJA158" s="61"/>
      <c r="AJB158" s="61"/>
      <c r="AJC158" s="61"/>
      <c r="AJD158" s="61"/>
      <c r="AJE158" s="61"/>
      <c r="AJF158" s="61"/>
      <c r="AJG158" s="61"/>
      <c r="AJH158" s="61"/>
      <c r="AJI158" s="61"/>
      <c r="AJJ158" s="61"/>
      <c r="AJK158" s="61"/>
      <c r="AJL158" s="61"/>
      <c r="AJM158" s="61"/>
      <c r="AJN158" s="61"/>
      <c r="AJO158" s="61"/>
      <c r="AJP158" s="61"/>
      <c r="AJQ158" s="61"/>
      <c r="AJR158" s="61"/>
      <c r="AJS158" s="61"/>
      <c r="AJT158" s="61"/>
      <c r="AJU158" s="61"/>
      <c r="AJV158" s="61"/>
      <c r="AJW158" s="61"/>
      <c r="AJX158" s="61"/>
      <c r="AJY158" s="61"/>
      <c r="AJZ158" s="61"/>
      <c r="AKA158" s="61"/>
      <c r="AKB158" s="61"/>
      <c r="AKC158" s="61"/>
      <c r="AKD158" s="61"/>
      <c r="AKE158" s="61"/>
      <c r="AKF158" s="61"/>
      <c r="AKG158" s="61"/>
      <c r="AKH158" s="61"/>
      <c r="AKI158" s="61"/>
      <c r="AKJ158" s="61"/>
      <c r="AKK158" s="61"/>
      <c r="AKL158" s="61"/>
      <c r="AKM158" s="61"/>
      <c r="AKN158" s="61"/>
      <c r="AKO158" s="61"/>
      <c r="AKP158" s="61"/>
      <c r="AKQ158" s="61"/>
      <c r="AKR158" s="61"/>
      <c r="AKS158" s="61"/>
      <c r="AKT158" s="61"/>
      <c r="AKU158" s="61"/>
      <c r="AKV158" s="61"/>
      <c r="AKW158" s="61"/>
      <c r="AKX158" s="61"/>
      <c r="AKY158" s="61"/>
      <c r="AKZ158" s="61"/>
      <c r="ALA158" s="61"/>
      <c r="ALB158" s="61"/>
      <c r="ALC158" s="61"/>
      <c r="ALD158" s="61"/>
      <c r="ALE158" s="61"/>
      <c r="ALF158" s="61"/>
      <c r="ALG158" s="61"/>
      <c r="ALH158" s="61"/>
      <c r="ALI158" s="61"/>
      <c r="ALJ158" s="61"/>
      <c r="ALK158" s="61"/>
      <c r="ALL158" s="61"/>
      <c r="ALM158" s="61"/>
      <c r="ALN158" s="61"/>
      <c r="ALO158" s="61"/>
      <c r="ALP158" s="61"/>
      <c r="ALQ158" s="61"/>
      <c r="ALR158" s="61"/>
      <c r="ALS158" s="61"/>
      <c r="ALT158" s="61"/>
      <c r="ALU158" s="61"/>
      <c r="ALV158" s="61"/>
      <c r="ALW158" s="61"/>
      <c r="ALX158" s="61"/>
      <c r="ALY158" s="61"/>
      <c r="ALZ158" s="61"/>
      <c r="AMA158" s="61"/>
      <c r="AMB158" s="61"/>
      <c r="AMC158" s="61"/>
      <c r="AMD158" s="61"/>
      <c r="AME158" s="61"/>
      <c r="AMF158" s="61"/>
      <c r="AMG158" s="61"/>
      <c r="AMH158" s="61"/>
      <c r="AMI158" s="61"/>
      <c r="AMJ158" s="61"/>
      <c r="AMK158" s="61"/>
      <c r="AML158" s="61"/>
      <c r="AMM158" s="61"/>
      <c r="AMN158" s="61"/>
      <c r="AMO158" s="61"/>
      <c r="AMP158" s="61"/>
      <c r="AMQ158" s="61"/>
      <c r="AMR158" s="61"/>
      <c r="AMS158" s="61"/>
      <c r="AMT158" s="61"/>
      <c r="AMU158" s="61"/>
      <c r="AMV158" s="61"/>
      <c r="AMW158" s="61"/>
      <c r="AMX158" s="61"/>
      <c r="AMY158" s="61"/>
      <c r="AMZ158" s="61"/>
      <c r="ANA158" s="61"/>
      <c r="ANB158" s="61"/>
      <c r="ANC158" s="61"/>
      <c r="AND158" s="61"/>
      <c r="ANE158" s="61"/>
      <c r="ANF158" s="61"/>
      <c r="ANG158" s="61"/>
      <c r="ANH158" s="61"/>
      <c r="ANI158" s="61"/>
      <c r="ANJ158" s="61"/>
      <c r="ANK158" s="61"/>
      <c r="ANL158" s="61"/>
      <c r="ANM158" s="61"/>
      <c r="ANN158" s="61"/>
      <c r="ANO158" s="61"/>
      <c r="ANP158" s="61"/>
      <c r="ANQ158" s="61"/>
      <c r="ANR158" s="61"/>
      <c r="ANS158" s="61"/>
      <c r="ANT158" s="61"/>
      <c r="ANU158" s="61"/>
      <c r="ANV158" s="61"/>
      <c r="ANW158" s="61"/>
      <c r="ANX158" s="61"/>
      <c r="ANY158" s="61"/>
      <c r="ANZ158" s="61"/>
      <c r="AOA158" s="61"/>
      <c r="AOB158" s="61"/>
      <c r="AOC158" s="61"/>
      <c r="AOD158" s="61"/>
      <c r="AOE158" s="61"/>
      <c r="AOF158" s="61"/>
      <c r="AOG158" s="61"/>
      <c r="AOH158" s="61"/>
      <c r="AOI158" s="61"/>
      <c r="AOJ158" s="61"/>
      <c r="AOK158" s="61"/>
      <c r="AOL158" s="61"/>
      <c r="AOM158" s="61"/>
      <c r="AON158" s="61"/>
      <c r="AOO158" s="61"/>
      <c r="AOP158" s="61"/>
      <c r="AOQ158" s="61"/>
      <c r="AOR158" s="61"/>
      <c r="AOS158" s="61"/>
      <c r="AOT158" s="61"/>
      <c r="AOU158" s="61"/>
      <c r="AOV158" s="61"/>
      <c r="AOW158" s="61"/>
      <c r="AOX158" s="61"/>
      <c r="AOY158" s="61"/>
      <c r="AOZ158" s="61"/>
      <c r="APA158" s="61"/>
      <c r="APB158" s="61"/>
      <c r="APC158" s="61"/>
      <c r="APD158" s="61"/>
      <c r="APE158" s="61"/>
      <c r="APF158" s="61"/>
      <c r="APG158" s="61"/>
      <c r="APH158" s="61"/>
      <c r="API158" s="61"/>
      <c r="APJ158" s="61"/>
      <c r="APK158" s="61"/>
      <c r="APL158" s="61"/>
      <c r="APM158" s="61"/>
      <c r="APN158" s="61"/>
      <c r="APO158" s="61"/>
      <c r="APP158" s="61"/>
      <c r="APQ158" s="61"/>
      <c r="APR158" s="61"/>
      <c r="APS158" s="61"/>
      <c r="APT158" s="61"/>
      <c r="APU158" s="61"/>
      <c r="APV158" s="61"/>
      <c r="APW158" s="61"/>
      <c r="APX158" s="61"/>
      <c r="APY158" s="61"/>
      <c r="APZ158" s="61"/>
      <c r="AQA158" s="61"/>
      <c r="AQB158" s="61"/>
      <c r="AQC158" s="61"/>
      <c r="AQD158" s="61"/>
      <c r="AQE158" s="61"/>
      <c r="AQF158" s="61"/>
      <c r="AQG158" s="61"/>
      <c r="AQH158" s="61"/>
      <c r="AQI158" s="61"/>
      <c r="AQJ158" s="61"/>
      <c r="AQK158" s="61"/>
      <c r="AQL158" s="61"/>
      <c r="AQM158" s="61"/>
      <c r="AQN158" s="61"/>
      <c r="AQO158" s="61"/>
      <c r="AQP158" s="61"/>
      <c r="AQQ158" s="61"/>
      <c r="AQR158" s="61"/>
      <c r="AQS158" s="61"/>
      <c r="AQT158" s="61"/>
      <c r="AQU158" s="61"/>
      <c r="AQV158" s="61"/>
      <c r="AQW158" s="61"/>
      <c r="AQX158" s="61"/>
      <c r="AQY158" s="61"/>
      <c r="AQZ158" s="61"/>
      <c r="ARA158" s="61"/>
      <c r="ARB158" s="61"/>
      <c r="ARC158" s="61"/>
      <c r="ARD158" s="61"/>
      <c r="ARE158" s="61"/>
      <c r="ARF158" s="61"/>
      <c r="ARG158" s="61"/>
      <c r="ARH158" s="61"/>
      <c r="ARI158" s="61"/>
      <c r="ARJ158" s="61"/>
      <c r="ARK158" s="61"/>
      <c r="ARL158" s="61"/>
      <c r="ARM158" s="61"/>
      <c r="ARN158" s="61"/>
      <c r="ARO158" s="61"/>
      <c r="ARP158" s="61"/>
      <c r="ARQ158" s="61"/>
      <c r="ARR158" s="61"/>
      <c r="ARS158" s="61"/>
      <c r="ART158" s="61"/>
      <c r="ARU158" s="61"/>
      <c r="ARV158" s="61"/>
      <c r="ARW158" s="61"/>
      <c r="ARX158" s="61"/>
      <c r="ARY158" s="61"/>
      <c r="ARZ158" s="61"/>
      <c r="ASA158" s="61"/>
      <c r="ASB158" s="61"/>
      <c r="ASC158" s="61"/>
      <c r="ASD158" s="61"/>
      <c r="ASE158" s="61"/>
      <c r="ASF158" s="61"/>
      <c r="ASG158" s="61"/>
      <c r="ASH158" s="61"/>
      <c r="ASI158" s="61"/>
      <c r="ASJ158" s="61"/>
      <c r="ASK158" s="61"/>
      <c r="ASL158" s="61"/>
      <c r="ASM158" s="61"/>
      <c r="ASN158" s="61"/>
      <c r="ASO158" s="61"/>
      <c r="ASP158" s="61"/>
      <c r="ASQ158" s="61"/>
      <c r="ASR158" s="61"/>
      <c r="ASS158" s="61"/>
      <c r="AST158" s="61"/>
      <c r="ASU158" s="61"/>
      <c r="ASV158" s="61"/>
      <c r="ASW158" s="61"/>
      <c r="ASX158" s="61"/>
      <c r="ASY158" s="61"/>
      <c r="ASZ158" s="61"/>
      <c r="ATA158" s="61"/>
      <c r="ATB158" s="61"/>
      <c r="ATC158" s="61"/>
      <c r="ATD158" s="61"/>
      <c r="ATE158" s="61"/>
      <c r="ATF158" s="61"/>
      <c r="ATG158" s="61"/>
      <c r="ATH158" s="61"/>
      <c r="ATI158" s="61"/>
      <c r="ATJ158" s="61"/>
      <c r="ATK158" s="61"/>
      <c r="ATL158" s="61"/>
      <c r="ATM158" s="61"/>
      <c r="ATN158" s="61"/>
      <c r="ATO158" s="61"/>
      <c r="ATP158" s="61"/>
      <c r="ATQ158" s="61"/>
      <c r="ATR158" s="61"/>
      <c r="ATS158" s="61"/>
      <c r="ATT158" s="61"/>
      <c r="ATU158" s="61"/>
      <c r="ATV158" s="61"/>
      <c r="ATW158" s="61"/>
      <c r="ATX158" s="61"/>
      <c r="ATY158" s="61"/>
      <c r="ATZ158" s="61"/>
      <c r="AUA158" s="61"/>
      <c r="AUB158" s="61"/>
      <c r="AUC158" s="61"/>
      <c r="AUD158" s="61"/>
      <c r="AUE158" s="61"/>
      <c r="AUF158" s="61"/>
      <c r="AUG158" s="61"/>
      <c r="AUH158" s="61"/>
      <c r="AUI158" s="61"/>
      <c r="AUJ158" s="61"/>
      <c r="AUK158" s="61"/>
      <c r="AUL158" s="61"/>
      <c r="AUM158" s="61"/>
      <c r="AUN158" s="61"/>
      <c r="AUO158" s="61"/>
      <c r="AUP158" s="61"/>
      <c r="AUQ158" s="61"/>
      <c r="AUR158" s="61"/>
      <c r="AUS158" s="61"/>
      <c r="AUT158" s="61"/>
      <c r="AUU158" s="61"/>
      <c r="AUV158" s="61"/>
      <c r="AUW158" s="61"/>
      <c r="AUX158" s="61"/>
      <c r="AUY158" s="61"/>
      <c r="AUZ158" s="61"/>
      <c r="AVA158" s="61"/>
      <c r="AVB158" s="61"/>
      <c r="AVC158" s="61"/>
      <c r="AVD158" s="61"/>
      <c r="AVE158" s="61"/>
      <c r="AVF158" s="61"/>
      <c r="AVG158" s="61"/>
      <c r="AVH158" s="61"/>
      <c r="AVI158" s="61"/>
      <c r="AVJ158" s="61"/>
      <c r="AVK158" s="61"/>
      <c r="AVL158" s="61"/>
      <c r="AVM158" s="61"/>
      <c r="AVN158" s="61"/>
      <c r="AVO158" s="61"/>
      <c r="AVP158" s="61"/>
      <c r="AVQ158" s="61"/>
      <c r="AVR158" s="61"/>
      <c r="AVS158" s="61"/>
      <c r="AVT158" s="61"/>
      <c r="AVU158" s="61"/>
      <c r="AVV158" s="61"/>
      <c r="AVW158" s="61"/>
      <c r="AVX158" s="61"/>
      <c r="AVY158" s="61"/>
      <c r="AVZ158" s="61"/>
      <c r="AWA158" s="61"/>
      <c r="AWB158" s="61"/>
      <c r="AWC158" s="61"/>
      <c r="AWD158" s="61"/>
      <c r="AWE158" s="61"/>
      <c r="AWF158" s="61"/>
      <c r="AWG158" s="61"/>
      <c r="AWH158" s="61"/>
      <c r="AWI158" s="61"/>
      <c r="AWJ158" s="61"/>
      <c r="AWK158" s="61"/>
      <c r="AWL158" s="61"/>
      <c r="AWM158" s="61"/>
      <c r="AWN158" s="61"/>
      <c r="AWO158" s="61"/>
      <c r="AWP158" s="61"/>
      <c r="AWQ158" s="61"/>
      <c r="AWR158" s="61"/>
      <c r="AWS158" s="61"/>
      <c r="AWT158" s="61"/>
      <c r="AWU158" s="61"/>
      <c r="AWV158" s="61"/>
      <c r="AWW158" s="61"/>
      <c r="AWX158" s="61"/>
      <c r="AWY158" s="61"/>
      <c r="AWZ158" s="61"/>
      <c r="AXA158" s="61"/>
      <c r="AXB158" s="61"/>
      <c r="AXC158" s="61"/>
      <c r="AXD158" s="61"/>
      <c r="AXE158" s="61"/>
      <c r="AXF158" s="61"/>
      <c r="AXG158" s="61"/>
      <c r="AXH158" s="61"/>
      <c r="AXI158" s="61"/>
      <c r="AXJ158" s="61"/>
      <c r="AXK158" s="61"/>
      <c r="AXL158" s="61"/>
      <c r="AXM158" s="61"/>
      <c r="AXN158" s="61"/>
      <c r="AXO158" s="61"/>
      <c r="AXP158" s="61"/>
      <c r="AXQ158" s="61"/>
      <c r="AXR158" s="61"/>
      <c r="AXS158" s="61"/>
      <c r="AXT158" s="61"/>
      <c r="AXU158" s="61"/>
      <c r="AXV158" s="61"/>
      <c r="AXW158" s="61"/>
      <c r="AXX158" s="61"/>
      <c r="AXY158" s="61"/>
      <c r="AXZ158" s="61"/>
      <c r="AYA158" s="61"/>
      <c r="AYB158" s="61"/>
      <c r="AYC158" s="61"/>
      <c r="AYD158" s="61"/>
      <c r="AYE158" s="61"/>
      <c r="AYF158" s="61"/>
      <c r="AYG158" s="61"/>
      <c r="AYH158" s="61"/>
      <c r="AYI158" s="61"/>
      <c r="AYJ158" s="61"/>
      <c r="AYK158" s="61"/>
      <c r="AYL158" s="61"/>
      <c r="AYM158" s="61"/>
      <c r="AYN158" s="61"/>
      <c r="AYO158" s="61"/>
      <c r="AYP158" s="61"/>
      <c r="AYQ158" s="61"/>
      <c r="AYR158" s="61"/>
      <c r="AYS158" s="61"/>
      <c r="AYT158" s="61"/>
      <c r="AYU158" s="61"/>
      <c r="AYV158" s="61"/>
      <c r="AYW158" s="61"/>
      <c r="AYX158" s="61"/>
      <c r="AYY158" s="61"/>
      <c r="AYZ158" s="61"/>
      <c r="AZA158" s="61"/>
      <c r="AZB158" s="61"/>
      <c r="AZC158" s="61"/>
      <c r="AZD158" s="61"/>
      <c r="AZE158" s="61"/>
      <c r="AZF158" s="61"/>
      <c r="AZG158" s="61"/>
      <c r="AZH158" s="61"/>
      <c r="AZI158" s="61"/>
      <c r="AZJ158" s="61"/>
      <c r="AZK158" s="61"/>
      <c r="AZL158" s="61"/>
      <c r="AZM158" s="61"/>
      <c r="AZN158" s="61"/>
      <c r="AZO158" s="61"/>
      <c r="AZP158" s="61"/>
      <c r="AZQ158" s="61"/>
      <c r="AZR158" s="61"/>
      <c r="AZS158" s="61"/>
      <c r="AZT158" s="61"/>
      <c r="AZU158" s="61"/>
      <c r="AZV158" s="61"/>
      <c r="AZW158" s="61"/>
      <c r="AZX158" s="61"/>
      <c r="AZY158" s="61"/>
      <c r="AZZ158" s="61"/>
      <c r="BAA158" s="61"/>
      <c r="BAB158" s="61"/>
      <c r="BAC158" s="61"/>
      <c r="BAD158" s="61"/>
      <c r="BAE158" s="61"/>
      <c r="BAF158" s="61"/>
      <c r="BAG158" s="61"/>
      <c r="BAH158" s="61"/>
      <c r="BAI158" s="61"/>
      <c r="BAJ158" s="61"/>
      <c r="BAK158" s="61"/>
      <c r="BAL158" s="61"/>
      <c r="BAM158" s="61"/>
      <c r="BAN158" s="61"/>
      <c r="BAO158" s="61"/>
      <c r="BAP158" s="61"/>
      <c r="BAQ158" s="61"/>
      <c r="BAR158" s="61"/>
      <c r="BAS158" s="61"/>
      <c r="BAT158" s="61"/>
      <c r="BAU158" s="61"/>
      <c r="BAV158" s="61"/>
      <c r="BAW158" s="61"/>
      <c r="BAX158" s="61"/>
      <c r="BAY158" s="61"/>
      <c r="BAZ158" s="61"/>
      <c r="BBA158" s="61"/>
      <c r="BBB158" s="61"/>
      <c r="BBC158" s="61"/>
      <c r="BBD158" s="61"/>
      <c r="BBE158" s="61"/>
      <c r="BBF158" s="61"/>
      <c r="BBG158" s="61"/>
      <c r="BBH158" s="61"/>
      <c r="BBI158" s="61"/>
      <c r="BBJ158" s="61"/>
      <c r="BBK158" s="61"/>
      <c r="BBL158" s="61"/>
      <c r="BBM158" s="61"/>
      <c r="BBN158" s="61"/>
      <c r="BBO158" s="61"/>
      <c r="BBP158" s="61"/>
      <c r="BBQ158" s="61"/>
      <c r="BBR158" s="61"/>
      <c r="BBS158" s="61"/>
      <c r="BBT158" s="61"/>
      <c r="BBU158" s="61"/>
      <c r="BBV158" s="61"/>
      <c r="BBW158" s="61"/>
      <c r="BBX158" s="61"/>
      <c r="BBY158" s="61"/>
      <c r="BBZ158" s="61"/>
      <c r="BCA158" s="61"/>
      <c r="BCB158" s="61"/>
      <c r="BCC158" s="61"/>
      <c r="BCD158" s="61"/>
      <c r="BCE158" s="61"/>
      <c r="BCF158" s="61"/>
      <c r="BCG158" s="61"/>
      <c r="BCH158" s="61"/>
      <c r="BCI158" s="61"/>
      <c r="BCJ158" s="61"/>
      <c r="BCK158" s="61"/>
      <c r="BCL158" s="61"/>
      <c r="BCM158" s="61"/>
      <c r="BCN158" s="61"/>
      <c r="BCO158" s="61"/>
      <c r="BCP158" s="61"/>
      <c r="BCQ158" s="61"/>
      <c r="BCR158" s="61"/>
      <c r="BCS158" s="61"/>
      <c r="BCT158" s="61"/>
      <c r="BCU158" s="61"/>
      <c r="BCV158" s="61"/>
      <c r="BCW158" s="61"/>
      <c r="BCX158" s="61"/>
      <c r="BCY158" s="61"/>
      <c r="BCZ158" s="61"/>
      <c r="BDA158" s="61"/>
      <c r="BDB158" s="61"/>
      <c r="BDC158" s="61"/>
      <c r="BDD158" s="61"/>
      <c r="BDE158" s="61"/>
      <c r="BDF158" s="61"/>
      <c r="BDG158" s="61"/>
      <c r="BDH158" s="61"/>
      <c r="BDI158" s="61"/>
      <c r="BDJ158" s="61"/>
      <c r="BDK158" s="61"/>
      <c r="BDL158" s="61"/>
      <c r="BDM158" s="61"/>
      <c r="BDN158" s="61"/>
      <c r="BDO158" s="61"/>
      <c r="BDP158" s="61"/>
      <c r="BDQ158" s="61"/>
      <c r="BDR158" s="61"/>
      <c r="BDS158" s="61"/>
      <c r="BDT158" s="61"/>
      <c r="BDU158" s="61"/>
      <c r="BDV158" s="61"/>
      <c r="BDW158" s="61"/>
      <c r="BDX158" s="61"/>
      <c r="BDY158" s="61"/>
      <c r="BDZ158" s="61"/>
      <c r="BEA158" s="61"/>
      <c r="BEB158" s="61"/>
      <c r="BEC158" s="61"/>
      <c r="BED158" s="61"/>
      <c r="BEE158" s="61"/>
      <c r="BEF158" s="61"/>
      <c r="BEG158" s="61"/>
      <c r="BEH158" s="61"/>
      <c r="BEI158" s="61"/>
      <c r="BEJ158" s="61"/>
      <c r="BEK158" s="61"/>
      <c r="BEL158" s="61"/>
      <c r="BEM158" s="61"/>
      <c r="BEN158" s="61"/>
      <c r="BEO158" s="61"/>
      <c r="BEP158" s="61"/>
      <c r="BEQ158" s="61"/>
      <c r="BER158" s="61"/>
      <c r="BES158" s="61"/>
      <c r="BET158" s="61"/>
      <c r="BEU158" s="61"/>
      <c r="BEV158" s="61"/>
      <c r="BEW158" s="61"/>
      <c r="BEX158" s="61"/>
      <c r="BEY158" s="61"/>
      <c r="BEZ158" s="61"/>
      <c r="BFA158" s="61"/>
      <c r="BFB158" s="61"/>
      <c r="BFC158" s="61"/>
      <c r="BFD158" s="61"/>
      <c r="BFE158" s="61"/>
      <c r="BFF158" s="61"/>
      <c r="BFG158" s="61"/>
      <c r="BFH158" s="61"/>
      <c r="BFI158" s="61"/>
      <c r="BFJ158" s="61"/>
      <c r="BFK158" s="61"/>
      <c r="BFL158" s="61"/>
      <c r="BFM158" s="61"/>
      <c r="BFN158" s="61"/>
      <c r="BFO158" s="61"/>
      <c r="BFP158" s="61"/>
      <c r="BFQ158" s="61"/>
      <c r="BFR158" s="61"/>
      <c r="BFS158" s="61"/>
      <c r="BFT158" s="61"/>
      <c r="BFU158" s="61"/>
      <c r="BFV158" s="61"/>
      <c r="BFW158" s="61"/>
      <c r="BFX158" s="61"/>
      <c r="BFY158" s="61"/>
      <c r="BFZ158" s="61"/>
      <c r="BGA158" s="61"/>
      <c r="BGB158" s="61"/>
      <c r="BGC158" s="61"/>
      <c r="BGD158" s="61"/>
      <c r="BGE158" s="61"/>
      <c r="BGF158" s="61"/>
      <c r="BGG158" s="61"/>
      <c r="BGH158" s="61"/>
      <c r="BGI158" s="61"/>
      <c r="BGJ158" s="61"/>
      <c r="BGK158" s="61"/>
      <c r="BGL158" s="61"/>
      <c r="BGM158" s="61"/>
      <c r="BGN158" s="61"/>
      <c r="BGO158" s="61"/>
      <c r="BGP158" s="61"/>
      <c r="BGQ158" s="61"/>
      <c r="BGR158" s="61"/>
      <c r="BGS158" s="61"/>
      <c r="BGT158" s="61"/>
      <c r="BGU158" s="61"/>
      <c r="BGV158" s="61"/>
      <c r="BGW158" s="61"/>
      <c r="BGX158" s="61"/>
      <c r="BGY158" s="61"/>
      <c r="BGZ158" s="61"/>
      <c r="BHA158" s="61"/>
      <c r="BHB158" s="61"/>
      <c r="BHC158" s="61"/>
      <c r="BHD158" s="61"/>
      <c r="BHE158" s="61"/>
      <c r="BHF158" s="61"/>
      <c r="BHG158" s="61"/>
      <c r="BHH158" s="61"/>
      <c r="BHI158" s="61"/>
      <c r="BHJ158" s="61"/>
      <c r="BHK158" s="61"/>
      <c r="BHL158" s="61"/>
      <c r="BHM158" s="61"/>
      <c r="BHN158" s="61"/>
      <c r="BHO158" s="61"/>
      <c r="BHP158" s="61"/>
      <c r="BHQ158" s="61"/>
      <c r="BHR158" s="61"/>
      <c r="BHS158" s="61"/>
      <c r="BHT158" s="61"/>
      <c r="BHU158" s="61"/>
      <c r="BHV158" s="61"/>
      <c r="BHW158" s="61"/>
      <c r="BHX158" s="61"/>
      <c r="BHY158" s="61"/>
      <c r="BHZ158" s="61"/>
      <c r="BIA158" s="61"/>
      <c r="BIB158" s="61"/>
      <c r="BIC158" s="61"/>
      <c r="BID158" s="61"/>
      <c r="BIE158" s="61"/>
      <c r="BIF158" s="61"/>
      <c r="BIG158" s="61"/>
      <c r="BIH158" s="61"/>
      <c r="BII158" s="61"/>
      <c r="BIJ158" s="61"/>
      <c r="BIK158" s="61"/>
      <c r="BIL158" s="61"/>
      <c r="BIM158" s="61"/>
      <c r="BIN158" s="61"/>
      <c r="BIO158" s="61"/>
      <c r="BIP158" s="61"/>
      <c r="BIQ158" s="61"/>
      <c r="BIR158" s="61"/>
      <c r="BIS158" s="61"/>
      <c r="BIT158" s="61"/>
      <c r="BIU158" s="61"/>
      <c r="BIV158" s="61"/>
      <c r="BIW158" s="61"/>
      <c r="BIX158" s="61"/>
      <c r="BIY158" s="61"/>
      <c r="BIZ158" s="61"/>
      <c r="BJA158" s="61"/>
      <c r="BJB158" s="61"/>
      <c r="BJC158" s="61"/>
      <c r="BJD158" s="61"/>
      <c r="BJE158" s="61"/>
      <c r="BJF158" s="61"/>
      <c r="BJG158" s="61"/>
      <c r="BJH158" s="61"/>
      <c r="BJI158" s="61"/>
      <c r="BJJ158" s="61"/>
      <c r="BJK158" s="61"/>
      <c r="BJL158" s="61"/>
      <c r="BJM158" s="61"/>
      <c r="BJN158" s="61"/>
      <c r="BJO158" s="61"/>
      <c r="BJP158" s="61"/>
      <c r="BJQ158" s="61"/>
      <c r="BJR158" s="61"/>
      <c r="BJS158" s="61"/>
      <c r="BJT158" s="61"/>
      <c r="BJU158" s="61"/>
      <c r="BJV158" s="61"/>
      <c r="BJW158" s="61"/>
      <c r="BJX158" s="61"/>
      <c r="BJY158" s="61"/>
      <c r="BJZ158" s="61"/>
      <c r="BKA158" s="61"/>
      <c r="BKB158" s="61"/>
      <c r="BKC158" s="61"/>
      <c r="BKD158" s="61"/>
      <c r="BKE158" s="61"/>
      <c r="BKF158" s="61"/>
      <c r="BKG158" s="61"/>
      <c r="BKH158" s="61"/>
      <c r="BKI158" s="61"/>
      <c r="BKJ158" s="61"/>
      <c r="BKK158" s="61"/>
      <c r="BKL158" s="61"/>
      <c r="BKM158" s="61"/>
      <c r="BKN158" s="61"/>
      <c r="BKO158" s="61"/>
      <c r="BKP158" s="61"/>
      <c r="BKQ158" s="61"/>
      <c r="BKR158" s="61"/>
      <c r="BKS158" s="61"/>
      <c r="BKT158" s="61"/>
      <c r="BKU158" s="61"/>
      <c r="BKV158" s="61"/>
      <c r="BKW158" s="61"/>
      <c r="BKX158" s="61"/>
      <c r="BKY158" s="61"/>
      <c r="BKZ158" s="61"/>
      <c r="BLA158" s="61"/>
      <c r="BLB158" s="61"/>
      <c r="BLC158" s="61"/>
      <c r="BLD158" s="61"/>
      <c r="BLE158" s="61"/>
      <c r="BLF158" s="61"/>
      <c r="BLG158" s="61"/>
      <c r="BLH158" s="61"/>
      <c r="BLI158" s="61"/>
      <c r="BLJ158" s="61"/>
      <c r="BLK158" s="61"/>
      <c r="BLL158" s="61"/>
      <c r="BLM158" s="61"/>
      <c r="BLN158" s="61"/>
      <c r="BLO158" s="61"/>
      <c r="BLP158" s="61"/>
      <c r="BLQ158" s="61"/>
      <c r="BLR158" s="61"/>
      <c r="BLS158" s="61"/>
      <c r="BLT158" s="61"/>
      <c r="BLU158" s="61"/>
      <c r="BLV158" s="61"/>
      <c r="BLW158" s="61"/>
      <c r="BLX158" s="61"/>
      <c r="BLY158" s="61"/>
      <c r="BLZ158" s="61"/>
      <c r="BMA158" s="61"/>
      <c r="BMB158" s="61"/>
      <c r="BMC158" s="61"/>
      <c r="BMD158" s="61"/>
      <c r="BME158" s="61"/>
      <c r="BMF158" s="61"/>
      <c r="BMG158" s="61"/>
      <c r="BMH158" s="61"/>
      <c r="BMI158" s="61"/>
      <c r="BMJ158" s="61"/>
      <c r="BMK158" s="61"/>
      <c r="BML158" s="61"/>
      <c r="BMM158" s="61"/>
      <c r="BMN158" s="61"/>
      <c r="BMO158" s="61"/>
      <c r="BMP158" s="61"/>
      <c r="BMQ158" s="61"/>
      <c r="BMR158" s="61"/>
      <c r="BMS158" s="61"/>
      <c r="BMT158" s="61"/>
      <c r="BMU158" s="61"/>
      <c r="BMV158" s="61"/>
      <c r="BMW158" s="61"/>
      <c r="BMX158" s="61"/>
      <c r="BMY158" s="61"/>
      <c r="BMZ158" s="61"/>
      <c r="BNA158" s="61"/>
      <c r="BNB158" s="61"/>
      <c r="BNC158" s="61"/>
      <c r="BND158" s="61"/>
      <c r="BNE158" s="61"/>
      <c r="BNF158" s="61"/>
      <c r="BNG158" s="61"/>
      <c r="BNH158" s="61"/>
      <c r="BNI158" s="61"/>
      <c r="BNJ158" s="61"/>
      <c r="BNK158" s="61"/>
      <c r="BNL158" s="61"/>
      <c r="BNM158" s="61"/>
      <c r="BNN158" s="61"/>
      <c r="BNO158" s="61"/>
      <c r="BNP158" s="61"/>
      <c r="BNQ158" s="61"/>
      <c r="BNR158" s="61"/>
      <c r="BNS158" s="61"/>
      <c r="BNT158" s="61"/>
      <c r="BNU158" s="61"/>
      <c r="BNV158" s="61"/>
      <c r="BNW158" s="61"/>
      <c r="BNX158" s="61"/>
      <c r="BNY158" s="61"/>
      <c r="BNZ158" s="61"/>
      <c r="BOA158" s="61"/>
      <c r="BOB158" s="61"/>
      <c r="BOC158" s="61"/>
      <c r="BOD158" s="61"/>
      <c r="BOE158" s="61"/>
      <c r="BOF158" s="61"/>
      <c r="BOG158" s="61"/>
      <c r="BOH158" s="61"/>
      <c r="BOI158" s="61"/>
      <c r="BOJ158" s="61"/>
      <c r="BOK158" s="61"/>
      <c r="BOL158" s="61"/>
      <c r="BOM158" s="61"/>
      <c r="BON158" s="61"/>
      <c r="BOO158" s="61"/>
      <c r="BOP158" s="61"/>
      <c r="BOQ158" s="61"/>
      <c r="BOR158" s="61"/>
      <c r="BOS158" s="61"/>
      <c r="BOT158" s="61"/>
      <c r="BOU158" s="61"/>
      <c r="BOV158" s="61"/>
      <c r="BOW158" s="61"/>
      <c r="BOX158" s="61"/>
      <c r="BOY158" s="61"/>
      <c r="BOZ158" s="61"/>
      <c r="BPA158" s="61"/>
      <c r="BPB158" s="61"/>
      <c r="BPC158" s="61"/>
      <c r="BPD158" s="61"/>
      <c r="BPE158" s="61"/>
      <c r="BPF158" s="61"/>
      <c r="BPG158" s="61"/>
      <c r="BPH158" s="61"/>
      <c r="BPI158" s="61"/>
      <c r="BPJ158" s="61"/>
      <c r="BPK158" s="61"/>
      <c r="BPL158" s="61"/>
      <c r="BPM158" s="61"/>
      <c r="BPN158" s="61"/>
      <c r="BPO158" s="61"/>
      <c r="BPP158" s="61"/>
      <c r="BPQ158" s="61"/>
      <c r="BPR158" s="61"/>
      <c r="BPS158" s="61"/>
      <c r="BPT158" s="61"/>
      <c r="BPU158" s="61"/>
      <c r="BPV158" s="61"/>
      <c r="BPW158" s="61"/>
      <c r="BPX158" s="61"/>
      <c r="BPY158" s="61"/>
      <c r="BPZ158" s="61"/>
      <c r="BQA158" s="61"/>
      <c r="BQB158" s="61"/>
      <c r="BQC158" s="61"/>
      <c r="BQD158" s="61"/>
      <c r="BQE158" s="61"/>
      <c r="BQF158" s="61"/>
      <c r="BQG158" s="61"/>
      <c r="BQH158" s="61"/>
      <c r="BQI158" s="61"/>
      <c r="BQJ158" s="61"/>
      <c r="BQK158" s="61"/>
      <c r="BQL158" s="61"/>
      <c r="BQM158" s="61"/>
      <c r="BQN158" s="61"/>
      <c r="BQO158" s="61"/>
      <c r="BQP158" s="61"/>
      <c r="BQQ158" s="61"/>
      <c r="BQR158" s="61"/>
      <c r="BQS158" s="61"/>
      <c r="BQT158" s="61"/>
      <c r="BQU158" s="61"/>
      <c r="BQV158" s="61"/>
      <c r="BQW158" s="61"/>
      <c r="BQX158" s="61"/>
      <c r="BQY158" s="61"/>
      <c r="BQZ158" s="61"/>
      <c r="BRA158" s="61"/>
      <c r="BRB158" s="61"/>
      <c r="BRC158" s="61"/>
      <c r="BRD158" s="61"/>
      <c r="BRE158" s="61"/>
      <c r="BRF158" s="61"/>
      <c r="BRG158" s="61"/>
      <c r="BRH158" s="61"/>
      <c r="BRI158" s="61"/>
      <c r="BRJ158" s="61"/>
      <c r="BRK158" s="61"/>
      <c r="BRL158" s="61"/>
      <c r="BRM158" s="61"/>
      <c r="BRN158" s="61"/>
      <c r="BRO158" s="61"/>
      <c r="BRP158" s="61"/>
      <c r="BRQ158" s="61"/>
      <c r="BRR158" s="61"/>
      <c r="BRS158" s="61"/>
      <c r="BRT158" s="61"/>
      <c r="BRU158" s="61"/>
      <c r="BRV158" s="61"/>
      <c r="BRW158" s="61"/>
      <c r="BRX158" s="61"/>
      <c r="BRY158" s="61"/>
      <c r="BRZ158" s="61"/>
      <c r="BSA158" s="61"/>
      <c r="BSB158" s="61"/>
      <c r="BSC158" s="61"/>
      <c r="BSD158" s="61"/>
      <c r="BSE158" s="61"/>
      <c r="BSF158" s="61"/>
      <c r="BSG158" s="61"/>
      <c r="BSH158" s="61"/>
      <c r="BSI158" s="61"/>
      <c r="BSJ158" s="61"/>
      <c r="BSK158" s="61"/>
      <c r="BSL158" s="61"/>
      <c r="BSM158" s="61"/>
      <c r="BSN158" s="61"/>
      <c r="BSO158" s="61"/>
      <c r="BSP158" s="61"/>
      <c r="BSQ158" s="61"/>
      <c r="BSR158" s="61"/>
      <c r="BSS158" s="61"/>
      <c r="BST158" s="61"/>
      <c r="BSU158" s="61"/>
      <c r="BSV158" s="61"/>
      <c r="BSW158" s="61"/>
      <c r="BSX158" s="61"/>
      <c r="BSY158" s="61"/>
      <c r="BSZ158" s="61"/>
      <c r="BTA158" s="61"/>
      <c r="BTB158" s="61"/>
      <c r="BTC158" s="61"/>
      <c r="BTD158" s="61"/>
      <c r="BTE158" s="61"/>
      <c r="BTF158" s="61"/>
      <c r="BTG158" s="61"/>
      <c r="BTH158" s="61"/>
      <c r="BTI158" s="61"/>
      <c r="BTJ158" s="61"/>
      <c r="BTK158" s="61"/>
      <c r="BTL158" s="61"/>
      <c r="BTM158" s="61"/>
      <c r="BTN158" s="61"/>
      <c r="BTO158" s="61"/>
      <c r="BTP158" s="61"/>
      <c r="BTQ158" s="61"/>
      <c r="BTR158" s="61"/>
      <c r="BTS158" s="61"/>
      <c r="BTT158" s="61"/>
      <c r="BTU158" s="61"/>
      <c r="BTV158" s="61"/>
      <c r="BTW158" s="61"/>
      <c r="BTX158" s="61"/>
      <c r="BTY158" s="61"/>
      <c r="BTZ158" s="61"/>
      <c r="BUA158" s="61"/>
      <c r="BUB158" s="61"/>
      <c r="BUC158" s="61"/>
      <c r="BUD158" s="61"/>
      <c r="BUE158" s="61"/>
      <c r="BUF158" s="61"/>
      <c r="BUG158" s="61"/>
      <c r="BUH158" s="61"/>
      <c r="BUI158" s="61"/>
      <c r="BUJ158" s="61"/>
      <c r="BUK158" s="61"/>
      <c r="BUL158" s="61"/>
      <c r="BUM158" s="61"/>
      <c r="BUN158" s="61"/>
      <c r="BUO158" s="61"/>
      <c r="BUP158" s="61"/>
      <c r="BUQ158" s="61"/>
      <c r="BUR158" s="61"/>
      <c r="BUS158" s="61"/>
      <c r="BUT158" s="61"/>
      <c r="BUU158" s="61"/>
      <c r="BUV158" s="61"/>
      <c r="BUW158" s="61"/>
      <c r="BUX158" s="61"/>
      <c r="BUY158" s="61"/>
      <c r="BUZ158" s="61"/>
      <c r="BVA158" s="61"/>
      <c r="BVB158" s="61"/>
      <c r="BVC158" s="61"/>
      <c r="BVD158" s="61"/>
      <c r="BVE158" s="61"/>
      <c r="BVF158" s="61"/>
      <c r="BVG158" s="61"/>
      <c r="BVH158" s="61"/>
      <c r="BVI158" s="61"/>
      <c r="BVJ158" s="61"/>
      <c r="BVK158" s="61"/>
      <c r="BVL158" s="61"/>
      <c r="BVM158" s="61"/>
      <c r="BVN158" s="61"/>
      <c r="BVO158" s="61"/>
      <c r="BVP158" s="61"/>
      <c r="BVQ158" s="61"/>
      <c r="BVR158" s="61"/>
      <c r="BVS158" s="61"/>
      <c r="BVT158" s="61"/>
      <c r="BVU158" s="61"/>
      <c r="BVV158" s="61"/>
      <c r="BVW158" s="61"/>
      <c r="BVX158" s="61"/>
      <c r="BVY158" s="61"/>
      <c r="BVZ158" s="61"/>
      <c r="BWA158" s="61"/>
      <c r="BWB158" s="61"/>
      <c r="BWC158" s="61"/>
      <c r="BWD158" s="61"/>
      <c r="BWE158" s="61"/>
      <c r="BWF158" s="61"/>
      <c r="BWG158" s="61"/>
      <c r="BWH158" s="61"/>
      <c r="BWI158" s="61"/>
      <c r="BWJ158" s="61"/>
      <c r="BWK158" s="61"/>
      <c r="BWL158" s="61"/>
      <c r="BWM158" s="61"/>
      <c r="BWN158" s="61"/>
      <c r="BWO158" s="61"/>
      <c r="BWP158" s="61"/>
      <c r="BWQ158" s="61"/>
      <c r="BWR158" s="61"/>
      <c r="BWS158" s="61"/>
      <c r="BWT158" s="61"/>
      <c r="BWU158" s="61"/>
      <c r="BWV158" s="61"/>
      <c r="BWW158" s="61"/>
      <c r="BWX158" s="61"/>
      <c r="BWY158" s="61"/>
      <c r="BWZ158" s="61"/>
      <c r="BXA158" s="61"/>
      <c r="BXB158" s="61"/>
      <c r="BXC158" s="61"/>
      <c r="BXD158" s="61"/>
      <c r="BXE158" s="61"/>
      <c r="BXF158" s="61"/>
      <c r="BXG158" s="61"/>
      <c r="BXH158" s="61"/>
      <c r="BXI158" s="61"/>
      <c r="BXJ158" s="61"/>
      <c r="BXK158" s="61"/>
      <c r="BXL158" s="61"/>
      <c r="BXM158" s="61"/>
      <c r="BXN158" s="61"/>
      <c r="BXO158" s="61"/>
      <c r="BXP158" s="61"/>
      <c r="BXQ158" s="61"/>
      <c r="BXR158" s="61"/>
      <c r="BXS158" s="61"/>
      <c r="BXT158" s="61"/>
      <c r="BXU158" s="61"/>
      <c r="BXV158" s="61"/>
      <c r="BXW158" s="61"/>
      <c r="BXX158" s="61"/>
      <c r="BXY158" s="61"/>
      <c r="BXZ158" s="61"/>
      <c r="BYA158" s="61"/>
      <c r="BYB158" s="61"/>
      <c r="BYC158" s="61"/>
      <c r="BYD158" s="61"/>
      <c r="BYE158" s="61"/>
      <c r="BYF158" s="61"/>
      <c r="BYG158" s="61"/>
      <c r="BYH158" s="61"/>
      <c r="BYI158" s="61"/>
      <c r="BYJ158" s="61"/>
      <c r="BYK158" s="61"/>
      <c r="BYL158" s="61"/>
      <c r="BYM158" s="61"/>
      <c r="BYN158" s="61"/>
      <c r="BYO158" s="61"/>
      <c r="BYP158" s="61"/>
      <c r="BYQ158" s="61"/>
      <c r="BYR158" s="61"/>
      <c r="BYS158" s="61"/>
      <c r="BYT158" s="61"/>
      <c r="BYU158" s="61"/>
      <c r="BYV158" s="61"/>
      <c r="BYW158" s="61"/>
      <c r="BYX158" s="61"/>
    </row>
    <row r="159" spans="1:2026" ht="24.95" customHeight="1" x14ac:dyDescent="0.25">
      <c r="A159" s="205" t="s">
        <v>1662</v>
      </c>
      <c r="B159" s="1" t="s">
        <v>274</v>
      </c>
      <c r="C159" s="1" t="s">
        <v>268</v>
      </c>
      <c r="D159" s="1" t="s">
        <v>172</v>
      </c>
      <c r="E159" s="1" t="s">
        <v>269</v>
      </c>
      <c r="F159" s="2" t="s">
        <v>270</v>
      </c>
      <c r="G159" s="1" t="s">
        <v>27</v>
      </c>
      <c r="H159" s="3" t="s">
        <v>271</v>
      </c>
      <c r="I159" s="1" t="s">
        <v>29</v>
      </c>
      <c r="J159" s="35" t="s">
        <v>30</v>
      </c>
      <c r="K159" s="36" t="s">
        <v>31</v>
      </c>
      <c r="L159" s="1" t="s">
        <v>32</v>
      </c>
      <c r="M159" s="37" t="s">
        <v>33</v>
      </c>
      <c r="N159" s="1" t="s">
        <v>34</v>
      </c>
      <c r="O159" s="38" t="s">
        <v>35</v>
      </c>
      <c r="P159" s="38"/>
      <c r="Q159" s="39" t="s">
        <v>36</v>
      </c>
      <c r="R159" s="39"/>
      <c r="S159" s="1" t="s">
        <v>272</v>
      </c>
      <c r="T159" s="145"/>
      <c r="U159" s="145"/>
      <c r="V159" s="1" t="s">
        <v>11</v>
      </c>
      <c r="W159" s="1"/>
      <c r="X159" s="1" t="s">
        <v>40</v>
      </c>
      <c r="Y159" s="1"/>
      <c r="Z159" s="1" t="s">
        <v>40</v>
      </c>
      <c r="AA159" s="1" t="s">
        <v>273</v>
      </c>
      <c r="AB159" s="30"/>
      <c r="AC159" s="30">
        <v>2650</v>
      </c>
      <c r="AD159" s="30"/>
      <c r="AE159" s="30">
        <v>12750</v>
      </c>
      <c r="AF159" s="30">
        <v>650</v>
      </c>
      <c r="AG159" s="30">
        <f t="shared" si="2"/>
        <v>16050</v>
      </c>
      <c r="AH159" s="110"/>
      <c r="AI159" s="30"/>
      <c r="AJ159" s="125"/>
      <c r="AK159" s="30"/>
      <c r="AL159" s="2" t="s">
        <v>38</v>
      </c>
      <c r="AM159" s="2"/>
      <c r="AN159" s="2"/>
      <c r="AO159" s="2"/>
    </row>
    <row r="160" spans="1:2026" ht="24.95" customHeight="1" x14ac:dyDescent="0.25">
      <c r="A160" s="205" t="s">
        <v>1662</v>
      </c>
      <c r="B160" s="21" t="s">
        <v>275</v>
      </c>
      <c r="C160" s="21" t="s">
        <v>276</v>
      </c>
      <c r="D160" s="21" t="s">
        <v>140</v>
      </c>
      <c r="E160" s="21" t="s">
        <v>276</v>
      </c>
      <c r="F160" s="26" t="s">
        <v>270</v>
      </c>
      <c r="G160" s="21" t="s">
        <v>27</v>
      </c>
      <c r="H160" s="22" t="s">
        <v>277</v>
      </c>
      <c r="I160" s="21" t="s">
        <v>29</v>
      </c>
      <c r="J160" s="46" t="s">
        <v>30</v>
      </c>
      <c r="K160" s="21" t="s">
        <v>31</v>
      </c>
      <c r="L160" s="21" t="s">
        <v>80</v>
      </c>
      <c r="M160" s="21" t="s">
        <v>33</v>
      </c>
      <c r="N160" s="21" t="s">
        <v>34</v>
      </c>
      <c r="O160" s="23" t="s">
        <v>35</v>
      </c>
      <c r="P160" s="23"/>
      <c r="Q160" s="24" t="s">
        <v>57</v>
      </c>
      <c r="R160" s="24"/>
      <c r="S160" s="21" t="s">
        <v>278</v>
      </c>
      <c r="T160" s="149"/>
      <c r="U160" s="149"/>
      <c r="V160" s="21" t="s">
        <v>11</v>
      </c>
      <c r="W160" s="21" t="s">
        <v>40</v>
      </c>
      <c r="X160" s="21" t="s">
        <v>40</v>
      </c>
      <c r="Y160" s="21"/>
      <c r="Z160" s="21" t="s">
        <v>40</v>
      </c>
      <c r="AA160" s="21" t="s">
        <v>279</v>
      </c>
      <c r="AB160" s="25"/>
      <c r="AC160" s="25">
        <v>3860</v>
      </c>
      <c r="AD160" s="25"/>
      <c r="AE160" s="25">
        <v>14000</v>
      </c>
      <c r="AF160" s="25">
        <v>5250</v>
      </c>
      <c r="AG160" s="25">
        <f t="shared" si="2"/>
        <v>23110</v>
      </c>
      <c r="AH160" s="113"/>
      <c r="AI160" s="25"/>
      <c r="AJ160" s="128"/>
      <c r="AK160" s="25"/>
      <c r="AL160" s="26" t="s">
        <v>37</v>
      </c>
      <c r="AM160" s="26" t="s">
        <v>1484</v>
      </c>
      <c r="AN160" s="26"/>
      <c r="AO160" s="26"/>
    </row>
    <row r="161" spans="1:2026" ht="24.95" customHeight="1" x14ac:dyDescent="0.25">
      <c r="A161" s="205" t="s">
        <v>1662</v>
      </c>
      <c r="B161" s="21" t="s">
        <v>280</v>
      </c>
      <c r="C161" s="21" t="s">
        <v>276</v>
      </c>
      <c r="D161" s="21" t="s">
        <v>134</v>
      </c>
      <c r="E161" s="21" t="s">
        <v>276</v>
      </c>
      <c r="F161" s="26" t="s">
        <v>270</v>
      </c>
      <c r="G161" s="21" t="s">
        <v>27</v>
      </c>
      <c r="H161" s="22" t="s">
        <v>277</v>
      </c>
      <c r="I161" s="21" t="s">
        <v>29</v>
      </c>
      <c r="J161" s="46" t="s">
        <v>30</v>
      </c>
      <c r="K161" s="21" t="s">
        <v>31</v>
      </c>
      <c r="L161" s="21" t="s">
        <v>80</v>
      </c>
      <c r="M161" s="21" t="s">
        <v>33</v>
      </c>
      <c r="N161" s="21" t="s">
        <v>34</v>
      </c>
      <c r="O161" s="23" t="s">
        <v>35</v>
      </c>
      <c r="P161" s="23"/>
      <c r="Q161" s="24" t="s">
        <v>57</v>
      </c>
      <c r="R161" s="24"/>
      <c r="S161" s="21" t="s">
        <v>278</v>
      </c>
      <c r="T161" s="149"/>
      <c r="U161" s="149"/>
      <c r="V161" s="21" t="s">
        <v>11</v>
      </c>
      <c r="W161" s="21" t="s">
        <v>40</v>
      </c>
      <c r="X161" s="21" t="s">
        <v>40</v>
      </c>
      <c r="Y161" s="21"/>
      <c r="Z161" s="21" t="s">
        <v>40</v>
      </c>
      <c r="AA161" s="21" t="s">
        <v>279</v>
      </c>
      <c r="AB161" s="25"/>
      <c r="AC161" s="25">
        <v>3860</v>
      </c>
      <c r="AD161" s="25"/>
      <c r="AE161" s="25">
        <v>14000</v>
      </c>
      <c r="AF161" s="25">
        <v>5250</v>
      </c>
      <c r="AG161" s="25">
        <f t="shared" si="2"/>
        <v>23110</v>
      </c>
      <c r="AH161" s="113"/>
      <c r="AI161" s="25"/>
      <c r="AJ161" s="128"/>
      <c r="AK161" s="25"/>
      <c r="AL161" s="26" t="s">
        <v>37</v>
      </c>
      <c r="AM161" s="26" t="s">
        <v>1484</v>
      </c>
      <c r="AN161" s="26"/>
      <c r="AO161" s="26"/>
    </row>
    <row r="162" spans="1:2026" ht="24.95" customHeight="1" x14ac:dyDescent="0.25">
      <c r="A162" s="205" t="s">
        <v>1662</v>
      </c>
      <c r="B162" s="14" t="s">
        <v>281</v>
      </c>
      <c r="C162" s="14" t="s">
        <v>282</v>
      </c>
      <c r="D162" s="14" t="s">
        <v>283</v>
      </c>
      <c r="E162" s="14" t="s">
        <v>154</v>
      </c>
      <c r="F162" s="15" t="s">
        <v>270</v>
      </c>
      <c r="G162" s="14" t="s">
        <v>105</v>
      </c>
      <c r="H162" s="16" t="s">
        <v>284</v>
      </c>
      <c r="I162" s="14" t="s">
        <v>29</v>
      </c>
      <c r="J162" s="28" t="s">
        <v>30</v>
      </c>
      <c r="K162" s="14" t="s">
        <v>31</v>
      </c>
      <c r="L162" s="14" t="s">
        <v>51</v>
      </c>
      <c r="M162" s="14" t="s">
        <v>33</v>
      </c>
      <c r="N162" s="14" t="s">
        <v>106</v>
      </c>
      <c r="O162" s="17" t="s">
        <v>107</v>
      </c>
      <c r="P162" s="17"/>
      <c r="Q162" s="18" t="s">
        <v>57</v>
      </c>
      <c r="R162" s="18"/>
      <c r="S162" s="14" t="s">
        <v>286</v>
      </c>
      <c r="T162" s="151"/>
      <c r="U162" s="151"/>
      <c r="V162" s="14" t="s">
        <v>11</v>
      </c>
      <c r="W162" s="14" t="s">
        <v>40</v>
      </c>
      <c r="X162" s="14"/>
      <c r="Y162" s="14"/>
      <c r="Z162" s="14" t="s">
        <v>40</v>
      </c>
      <c r="AA162" s="14" t="s">
        <v>273</v>
      </c>
      <c r="AB162" s="19"/>
      <c r="AC162" s="19">
        <v>2650</v>
      </c>
      <c r="AD162" s="19"/>
      <c r="AE162" s="19">
        <v>3500</v>
      </c>
      <c r="AF162" s="19"/>
      <c r="AG162" s="19">
        <f t="shared" si="2"/>
        <v>6150</v>
      </c>
      <c r="AH162" s="115"/>
      <c r="AI162" s="19"/>
      <c r="AJ162" s="132"/>
      <c r="AK162" s="19"/>
      <c r="AL162" s="15" t="s">
        <v>37</v>
      </c>
      <c r="AM162" s="14" t="s">
        <v>1496</v>
      </c>
      <c r="AN162" s="14"/>
      <c r="AO162" s="14"/>
    </row>
    <row r="163" spans="1:2026" ht="24.95" customHeight="1" x14ac:dyDescent="0.25">
      <c r="A163" s="205" t="s">
        <v>1662</v>
      </c>
      <c r="B163" s="14" t="s">
        <v>287</v>
      </c>
      <c r="C163" s="14" t="s">
        <v>282</v>
      </c>
      <c r="D163" s="14" t="s">
        <v>70</v>
      </c>
      <c r="E163" s="14" t="s">
        <v>154</v>
      </c>
      <c r="F163" s="15" t="s">
        <v>270</v>
      </c>
      <c r="G163" s="14" t="s">
        <v>105</v>
      </c>
      <c r="H163" s="16" t="s">
        <v>284</v>
      </c>
      <c r="I163" s="14" t="s">
        <v>29</v>
      </c>
      <c r="J163" s="28" t="s">
        <v>30</v>
      </c>
      <c r="K163" s="14" t="s">
        <v>31</v>
      </c>
      <c r="L163" s="14" t="s">
        <v>51</v>
      </c>
      <c r="M163" s="14" t="s">
        <v>33</v>
      </c>
      <c r="N163" s="14" t="s">
        <v>106</v>
      </c>
      <c r="O163" s="17" t="s">
        <v>107</v>
      </c>
      <c r="P163" s="17"/>
      <c r="Q163" s="18" t="s">
        <v>57</v>
      </c>
      <c r="R163" s="18"/>
      <c r="S163" s="14" t="s">
        <v>288</v>
      </c>
      <c r="T163" s="151"/>
      <c r="U163" s="151"/>
      <c r="V163" s="14" t="s">
        <v>11</v>
      </c>
      <c r="W163" s="14" t="s">
        <v>40</v>
      </c>
      <c r="X163" s="14"/>
      <c r="Y163" s="14"/>
      <c r="Z163" s="14" t="s">
        <v>40</v>
      </c>
      <c r="AA163" s="14" t="s">
        <v>273</v>
      </c>
      <c r="AB163" s="19"/>
      <c r="AC163" s="19">
        <v>2650</v>
      </c>
      <c r="AD163" s="19"/>
      <c r="AE163" s="19">
        <v>3500</v>
      </c>
      <c r="AF163" s="19"/>
      <c r="AG163" s="19">
        <f t="shared" si="2"/>
        <v>6150</v>
      </c>
      <c r="AH163" s="115"/>
      <c r="AI163" s="19"/>
      <c r="AJ163" s="132"/>
      <c r="AK163" s="19"/>
      <c r="AL163" s="15" t="s">
        <v>37</v>
      </c>
      <c r="AM163" s="14" t="s">
        <v>1496</v>
      </c>
      <c r="AN163" s="14"/>
      <c r="AO163" s="14"/>
    </row>
    <row r="164" spans="1:2026" ht="15" customHeight="1" x14ac:dyDescent="0.25">
      <c r="A164" s="205" t="s">
        <v>1662</v>
      </c>
      <c r="B164" s="4" t="s">
        <v>289</v>
      </c>
      <c r="C164" s="4" t="s">
        <v>23</v>
      </c>
      <c r="D164" s="4" t="s">
        <v>177</v>
      </c>
      <c r="E164" s="4" t="s">
        <v>290</v>
      </c>
      <c r="F164" s="5" t="s">
        <v>270</v>
      </c>
      <c r="G164" s="4" t="s">
        <v>27</v>
      </c>
      <c r="H164" s="11" t="s">
        <v>207</v>
      </c>
      <c r="I164" s="4" t="s">
        <v>29</v>
      </c>
      <c r="J164" s="51" t="s">
        <v>30</v>
      </c>
      <c r="K164" s="4" t="s">
        <v>31</v>
      </c>
      <c r="L164" s="4" t="s">
        <v>32</v>
      </c>
      <c r="M164" s="4" t="s">
        <v>33</v>
      </c>
      <c r="N164" s="4" t="s">
        <v>34</v>
      </c>
      <c r="O164" s="6" t="s">
        <v>35</v>
      </c>
      <c r="P164" s="6"/>
      <c r="Q164" s="7" t="s">
        <v>36</v>
      </c>
      <c r="R164" s="7"/>
      <c r="S164" s="4" t="s">
        <v>291</v>
      </c>
      <c r="T164" s="146"/>
      <c r="U164" s="146"/>
      <c r="V164" s="4" t="s">
        <v>59</v>
      </c>
      <c r="W164" s="4"/>
      <c r="X164" s="4"/>
      <c r="Y164" s="4"/>
      <c r="Z164" s="4"/>
      <c r="AA164" s="4"/>
      <c r="AB164" s="8"/>
      <c r="AC164" s="8">
        <v>2650</v>
      </c>
      <c r="AD164" s="8"/>
      <c r="AE164" s="8">
        <v>12750</v>
      </c>
      <c r="AF164" s="8">
        <v>650</v>
      </c>
      <c r="AG164" s="8">
        <f t="shared" si="2"/>
        <v>16050</v>
      </c>
      <c r="AH164" s="111">
        <f>15</f>
        <v>15</v>
      </c>
      <c r="AI164" s="8">
        <f>4533</f>
        <v>4533</v>
      </c>
      <c r="AJ164" s="126"/>
      <c r="AK164" s="8">
        <f>4533</f>
        <v>4533</v>
      </c>
      <c r="AL164" s="5" t="s">
        <v>37</v>
      </c>
      <c r="AM164" s="5" t="s">
        <v>1499</v>
      </c>
      <c r="AN164" s="5"/>
      <c r="AO164" s="5"/>
    </row>
    <row r="165" spans="1:2026" ht="15" customHeight="1" x14ac:dyDescent="0.25">
      <c r="A165" s="205" t="s">
        <v>1662</v>
      </c>
      <c r="B165" s="4" t="s">
        <v>292</v>
      </c>
      <c r="C165" s="4" t="s">
        <v>23</v>
      </c>
      <c r="D165" s="4" t="s">
        <v>172</v>
      </c>
      <c r="E165" s="4" t="s">
        <v>290</v>
      </c>
      <c r="F165" s="5" t="s">
        <v>270</v>
      </c>
      <c r="G165" s="4" t="s">
        <v>27</v>
      </c>
      <c r="H165" s="11" t="s">
        <v>174</v>
      </c>
      <c r="I165" s="4" t="s">
        <v>29</v>
      </c>
      <c r="J165" s="51" t="s">
        <v>30</v>
      </c>
      <c r="K165" s="4" t="s">
        <v>31</v>
      </c>
      <c r="L165" s="4" t="s">
        <v>32</v>
      </c>
      <c r="M165" s="4" t="s">
        <v>33</v>
      </c>
      <c r="N165" s="4" t="s">
        <v>34</v>
      </c>
      <c r="O165" s="6" t="s">
        <v>35</v>
      </c>
      <c r="P165" s="6"/>
      <c r="Q165" s="7" t="s">
        <v>36</v>
      </c>
      <c r="R165" s="7"/>
      <c r="S165" s="4" t="s">
        <v>291</v>
      </c>
      <c r="T165" s="146"/>
      <c r="U165" s="146"/>
      <c r="V165" s="4" t="s">
        <v>59</v>
      </c>
      <c r="W165" s="4"/>
      <c r="X165" s="4"/>
      <c r="Y165" s="4"/>
      <c r="Z165" s="4"/>
      <c r="AA165" s="4"/>
      <c r="AB165" s="8">
        <v>7500</v>
      </c>
      <c r="AC165" s="8">
        <v>2650</v>
      </c>
      <c r="AD165" s="8"/>
      <c r="AE165" s="8">
        <v>12750</v>
      </c>
      <c r="AF165" s="8">
        <v>650</v>
      </c>
      <c r="AG165" s="8">
        <f t="shared" si="2"/>
        <v>23550</v>
      </c>
      <c r="AH165" s="111">
        <f>15</f>
        <v>15</v>
      </c>
      <c r="AI165" s="8">
        <f>4533</f>
        <v>4533</v>
      </c>
      <c r="AJ165" s="126"/>
      <c r="AK165" s="8">
        <f>4533</f>
        <v>4533</v>
      </c>
      <c r="AL165" s="5" t="s">
        <v>37</v>
      </c>
      <c r="AM165" s="5" t="s">
        <v>1499</v>
      </c>
      <c r="AN165" s="5"/>
      <c r="AO165" s="5"/>
    </row>
    <row r="166" spans="1:2026" ht="15" customHeight="1" x14ac:dyDescent="0.25">
      <c r="A166" s="205" t="s">
        <v>1662</v>
      </c>
      <c r="B166" s="4"/>
      <c r="C166" s="4" t="s">
        <v>1492</v>
      </c>
      <c r="D166" s="54" t="s">
        <v>177</v>
      </c>
      <c r="E166" s="4" t="s">
        <v>269</v>
      </c>
      <c r="F166" s="5" t="s">
        <v>270</v>
      </c>
      <c r="G166" s="4"/>
      <c r="H166" s="56" t="s">
        <v>271</v>
      </c>
      <c r="I166" s="4"/>
      <c r="J166" s="51"/>
      <c r="K166" s="4"/>
      <c r="L166" s="4"/>
      <c r="M166" s="4"/>
      <c r="N166" s="4"/>
      <c r="O166" s="6"/>
      <c r="P166" s="6"/>
      <c r="Q166" s="7" t="s">
        <v>1476</v>
      </c>
      <c r="R166" s="7"/>
      <c r="S166" s="4"/>
      <c r="T166" s="152" t="s">
        <v>1519</v>
      </c>
      <c r="U166" s="152" t="s">
        <v>1520</v>
      </c>
      <c r="V166" s="4"/>
      <c r="W166" s="4"/>
      <c r="X166" s="4"/>
      <c r="Y166" s="4"/>
      <c r="Z166" s="4"/>
      <c r="AA166" s="4"/>
      <c r="AB166" s="8"/>
      <c r="AC166" s="8"/>
      <c r="AD166" s="8"/>
      <c r="AE166" s="8"/>
      <c r="AF166" s="8"/>
      <c r="AG166" s="8"/>
      <c r="AH166" s="111">
        <v>21</v>
      </c>
      <c r="AI166" s="94">
        <v>19104.21</v>
      </c>
      <c r="AJ166" s="129"/>
      <c r="AK166" s="94">
        <f>SUBTOTAL(9,AI166:AJ166)</f>
        <v>19104.21</v>
      </c>
      <c r="AL166" s="5"/>
      <c r="AM166" s="5" t="s">
        <v>1499</v>
      </c>
      <c r="AN166" s="96">
        <v>43466</v>
      </c>
      <c r="AO166" s="97">
        <v>43800</v>
      </c>
    </row>
    <row r="167" spans="1:2026" s="52" customFormat="1" ht="24.95" customHeight="1" x14ac:dyDescent="0.25">
      <c r="A167" s="205" t="s">
        <v>1662</v>
      </c>
      <c r="B167" s="4" t="s">
        <v>293</v>
      </c>
      <c r="C167" s="4" t="s">
        <v>1492</v>
      </c>
      <c r="D167" s="4" t="s">
        <v>172</v>
      </c>
      <c r="E167" s="4" t="s">
        <v>269</v>
      </c>
      <c r="F167" s="5" t="s">
        <v>270</v>
      </c>
      <c r="G167" s="4" t="s">
        <v>105</v>
      </c>
      <c r="H167" s="63" t="s">
        <v>271</v>
      </c>
      <c r="I167" s="4" t="s">
        <v>29</v>
      </c>
      <c r="J167" s="51" t="s">
        <v>30</v>
      </c>
      <c r="K167" s="4" t="s">
        <v>31</v>
      </c>
      <c r="L167" s="4" t="s">
        <v>51</v>
      </c>
      <c r="M167" s="4" t="s">
        <v>33</v>
      </c>
      <c r="N167" s="4" t="s">
        <v>106</v>
      </c>
      <c r="O167" s="6" t="s">
        <v>107</v>
      </c>
      <c r="P167" s="6"/>
      <c r="Q167" s="7" t="s">
        <v>36</v>
      </c>
      <c r="R167" s="7"/>
      <c r="S167" s="4" t="s">
        <v>294</v>
      </c>
      <c r="T167" s="152">
        <v>1709168.406</v>
      </c>
      <c r="U167" s="152">
        <v>9238686.6940000001</v>
      </c>
      <c r="V167" s="4" t="s">
        <v>11</v>
      </c>
      <c r="W167" s="4"/>
      <c r="X167" s="4" t="s">
        <v>40</v>
      </c>
      <c r="Y167" s="4"/>
      <c r="Z167" s="4" t="s">
        <v>40</v>
      </c>
      <c r="AA167" s="4"/>
      <c r="AB167" s="8"/>
      <c r="AC167" s="8">
        <v>2650</v>
      </c>
      <c r="AD167" s="8"/>
      <c r="AE167" s="8">
        <v>2250</v>
      </c>
      <c r="AF167" s="8"/>
      <c r="AG167" s="8">
        <f t="shared" si="2"/>
        <v>4900</v>
      </c>
      <c r="AH167" s="111">
        <v>15</v>
      </c>
      <c r="AI167" s="94">
        <v>13646.24</v>
      </c>
      <c r="AJ167" s="129">
        <v>4710</v>
      </c>
      <c r="AK167" s="94">
        <f>SUM(AI167:AJ167)</f>
        <v>18356.239999999998</v>
      </c>
      <c r="AL167" s="5" t="s">
        <v>37</v>
      </c>
      <c r="AM167" s="5" t="s">
        <v>1499</v>
      </c>
      <c r="AN167" s="96">
        <v>43466</v>
      </c>
      <c r="AO167" s="97">
        <v>43800</v>
      </c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3"/>
      <c r="BH167" s="33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  <c r="BU167" s="33"/>
      <c r="BV167" s="33"/>
      <c r="BW167" s="33"/>
      <c r="BX167" s="33"/>
      <c r="BY167" s="33"/>
      <c r="BZ167" s="33"/>
      <c r="CA167" s="33"/>
      <c r="CB167" s="33"/>
      <c r="CC167" s="33"/>
      <c r="CD167" s="33"/>
      <c r="CE167" s="33"/>
      <c r="CF167" s="33"/>
      <c r="CG167" s="33"/>
      <c r="CH167" s="33"/>
      <c r="CI167" s="33"/>
      <c r="CJ167" s="33"/>
      <c r="CK167" s="33"/>
      <c r="CL167" s="33"/>
      <c r="CM167" s="33"/>
      <c r="CN167" s="33"/>
      <c r="CO167" s="33"/>
      <c r="CP167" s="33"/>
      <c r="CQ167" s="33"/>
      <c r="CR167" s="33"/>
      <c r="CS167" s="33"/>
      <c r="CT167" s="33"/>
      <c r="CU167" s="33"/>
      <c r="CV167" s="33"/>
      <c r="CW167" s="33"/>
      <c r="CX167" s="33"/>
      <c r="CY167" s="33"/>
      <c r="CZ167" s="33"/>
      <c r="DA167" s="33"/>
      <c r="DB167" s="33"/>
      <c r="DC167" s="33"/>
      <c r="DD167" s="33"/>
      <c r="DE167" s="33"/>
      <c r="DF167" s="33"/>
      <c r="DG167" s="33"/>
      <c r="DH167" s="33"/>
      <c r="DI167" s="33"/>
      <c r="DJ167" s="33"/>
      <c r="DK167" s="33"/>
      <c r="DL167" s="33"/>
      <c r="DM167" s="33"/>
      <c r="DN167" s="33"/>
      <c r="DO167" s="33"/>
      <c r="DP167" s="33"/>
      <c r="DQ167" s="33"/>
      <c r="DR167" s="33"/>
      <c r="DS167" s="33"/>
      <c r="DT167" s="33"/>
      <c r="DU167" s="33"/>
      <c r="DV167" s="33"/>
      <c r="DW167" s="33"/>
      <c r="DX167" s="33"/>
      <c r="DY167" s="33"/>
      <c r="DZ167" s="33"/>
      <c r="EA167" s="33"/>
      <c r="EB167" s="33"/>
      <c r="EC167" s="33"/>
      <c r="ED167" s="33"/>
      <c r="EE167" s="33"/>
      <c r="EF167" s="33"/>
      <c r="EG167" s="33"/>
      <c r="EH167" s="33"/>
      <c r="EI167" s="33"/>
      <c r="EJ167" s="33"/>
      <c r="EK167" s="33"/>
      <c r="EL167" s="33"/>
      <c r="EM167" s="33"/>
      <c r="EN167" s="33"/>
      <c r="EO167" s="33"/>
      <c r="EP167" s="33"/>
      <c r="EQ167" s="33"/>
      <c r="ER167" s="33"/>
      <c r="ES167" s="33"/>
      <c r="ET167" s="33"/>
      <c r="EU167" s="33"/>
      <c r="EV167" s="33"/>
      <c r="EW167" s="33"/>
      <c r="EX167" s="33"/>
      <c r="EY167" s="33"/>
      <c r="EZ167" s="33"/>
      <c r="FA167" s="33"/>
      <c r="FB167" s="33"/>
      <c r="FC167" s="33"/>
      <c r="FD167" s="33"/>
      <c r="FE167" s="33"/>
      <c r="FF167" s="33"/>
      <c r="FG167" s="33"/>
      <c r="FH167" s="33"/>
      <c r="FI167" s="33"/>
      <c r="FJ167" s="33"/>
      <c r="FK167" s="33"/>
      <c r="FL167" s="33"/>
      <c r="FM167" s="33"/>
      <c r="FN167" s="33"/>
      <c r="FO167" s="33"/>
      <c r="FP167" s="33"/>
      <c r="FQ167" s="33"/>
      <c r="FR167" s="33"/>
      <c r="FS167" s="33"/>
      <c r="FT167" s="33"/>
      <c r="FU167" s="33"/>
      <c r="FV167" s="33"/>
      <c r="FW167" s="33"/>
      <c r="FX167" s="33"/>
      <c r="FY167" s="33"/>
      <c r="FZ167" s="33"/>
      <c r="GA167" s="33"/>
      <c r="GB167" s="33"/>
      <c r="GC167" s="33"/>
      <c r="GD167" s="33"/>
      <c r="GE167" s="33"/>
      <c r="GF167" s="33"/>
      <c r="GG167" s="33"/>
      <c r="GH167" s="33"/>
      <c r="GI167" s="33"/>
      <c r="GJ167" s="33"/>
      <c r="GK167" s="33"/>
      <c r="GL167" s="33"/>
      <c r="GM167" s="33"/>
      <c r="GN167" s="33"/>
      <c r="GO167" s="33"/>
      <c r="GP167" s="33"/>
      <c r="GQ167" s="33"/>
      <c r="GR167" s="33"/>
      <c r="GS167" s="33"/>
      <c r="GT167" s="33"/>
      <c r="GU167" s="33"/>
      <c r="GV167" s="33"/>
      <c r="GW167" s="33"/>
      <c r="GX167" s="33"/>
      <c r="GY167" s="33"/>
      <c r="GZ167" s="33"/>
      <c r="HA167" s="33"/>
      <c r="HB167" s="33"/>
      <c r="HC167" s="33"/>
      <c r="HD167" s="33"/>
      <c r="HE167" s="33"/>
      <c r="HF167" s="33"/>
      <c r="HG167" s="33"/>
      <c r="HH167" s="33"/>
      <c r="HI167" s="33"/>
      <c r="HJ167" s="33"/>
      <c r="HK167" s="33"/>
      <c r="HL167" s="33"/>
      <c r="HM167" s="33"/>
      <c r="HN167" s="33"/>
      <c r="HO167" s="33"/>
      <c r="HP167" s="33"/>
      <c r="HQ167" s="33"/>
      <c r="HR167" s="33"/>
      <c r="HS167" s="33"/>
      <c r="HT167" s="33"/>
      <c r="HU167" s="33"/>
      <c r="HV167" s="33"/>
      <c r="HW167" s="33"/>
      <c r="HX167" s="33"/>
      <c r="HY167" s="33"/>
      <c r="HZ167" s="33"/>
      <c r="IA167" s="33"/>
      <c r="IB167" s="33"/>
      <c r="IC167" s="33"/>
      <c r="ID167" s="33"/>
      <c r="IE167" s="33"/>
      <c r="IF167" s="33"/>
      <c r="IG167" s="33"/>
      <c r="IH167" s="33"/>
      <c r="II167" s="33"/>
      <c r="IJ167" s="33"/>
      <c r="IK167" s="33"/>
      <c r="IL167" s="33"/>
      <c r="IM167" s="33"/>
      <c r="IN167" s="33"/>
      <c r="IO167" s="33"/>
      <c r="IP167" s="33"/>
      <c r="IQ167" s="33"/>
      <c r="IR167" s="33"/>
      <c r="IS167" s="33"/>
      <c r="IT167" s="33"/>
      <c r="IU167" s="33"/>
      <c r="IV167" s="33"/>
      <c r="IW167" s="33"/>
      <c r="IX167" s="33"/>
      <c r="IY167" s="33"/>
      <c r="IZ167" s="33"/>
      <c r="JA167" s="33"/>
      <c r="JB167" s="33"/>
      <c r="JC167" s="33"/>
      <c r="JD167" s="33"/>
      <c r="JE167" s="33"/>
      <c r="JF167" s="33"/>
      <c r="JG167" s="33"/>
      <c r="JH167" s="33"/>
      <c r="JI167" s="33"/>
      <c r="JJ167" s="33"/>
      <c r="JK167" s="33"/>
      <c r="JL167" s="33"/>
      <c r="JM167" s="33"/>
      <c r="JN167" s="33"/>
      <c r="JO167" s="33"/>
      <c r="JP167" s="33"/>
      <c r="JQ167" s="33"/>
      <c r="JR167" s="33"/>
      <c r="JS167" s="33"/>
      <c r="JT167" s="33"/>
      <c r="JU167" s="33"/>
      <c r="JV167" s="33"/>
      <c r="JW167" s="33"/>
      <c r="JX167" s="33"/>
      <c r="JY167" s="33"/>
      <c r="JZ167" s="33"/>
      <c r="KA167" s="33"/>
      <c r="KB167" s="33"/>
      <c r="KC167" s="33"/>
      <c r="KD167" s="33"/>
      <c r="KE167" s="33"/>
      <c r="KF167" s="33"/>
      <c r="KG167" s="33"/>
      <c r="KH167" s="33"/>
      <c r="KI167" s="33"/>
      <c r="KJ167" s="33"/>
      <c r="KK167" s="33"/>
      <c r="KL167" s="33"/>
      <c r="KM167" s="33"/>
      <c r="KN167" s="33"/>
      <c r="KO167" s="33"/>
      <c r="KP167" s="33"/>
      <c r="KQ167" s="33"/>
      <c r="KR167" s="33"/>
      <c r="KS167" s="33"/>
      <c r="KT167" s="33"/>
      <c r="KU167" s="33"/>
      <c r="KV167" s="33"/>
      <c r="KW167" s="33"/>
      <c r="KX167" s="33"/>
      <c r="KY167" s="33"/>
      <c r="KZ167" s="33"/>
      <c r="LA167" s="33"/>
      <c r="LB167" s="33"/>
      <c r="LC167" s="33"/>
      <c r="LD167" s="33"/>
      <c r="LE167" s="33"/>
      <c r="LF167" s="33"/>
      <c r="LG167" s="33"/>
      <c r="LH167" s="33"/>
      <c r="LI167" s="33"/>
      <c r="LJ167" s="33"/>
      <c r="LK167" s="33"/>
      <c r="LL167" s="33"/>
      <c r="LM167" s="33"/>
      <c r="LN167" s="33"/>
      <c r="LO167" s="33"/>
      <c r="LP167" s="33"/>
      <c r="LQ167" s="33"/>
      <c r="LR167" s="33"/>
      <c r="LS167" s="33"/>
      <c r="LT167" s="33"/>
      <c r="LU167" s="33"/>
      <c r="LV167" s="33"/>
      <c r="LW167" s="33"/>
      <c r="LX167" s="33"/>
      <c r="LY167" s="33"/>
      <c r="LZ167" s="33"/>
      <c r="MA167" s="33"/>
      <c r="MB167" s="33"/>
      <c r="MC167" s="33"/>
      <c r="MD167" s="33"/>
      <c r="ME167" s="33"/>
      <c r="MF167" s="33"/>
      <c r="MG167" s="33"/>
      <c r="MH167" s="33"/>
      <c r="MI167" s="33"/>
      <c r="MJ167" s="33"/>
      <c r="MK167" s="33"/>
      <c r="ML167" s="33"/>
      <c r="MM167" s="33"/>
      <c r="MN167" s="33"/>
      <c r="MO167" s="33"/>
      <c r="MP167" s="33"/>
      <c r="MQ167" s="33"/>
      <c r="MR167" s="33"/>
      <c r="MS167" s="33"/>
      <c r="MT167" s="33"/>
      <c r="MU167" s="33"/>
      <c r="MV167" s="33"/>
      <c r="MW167" s="33"/>
      <c r="MX167" s="33"/>
      <c r="MY167" s="33"/>
      <c r="MZ167" s="33"/>
      <c r="NA167" s="33"/>
      <c r="NB167" s="33"/>
      <c r="NC167" s="33"/>
      <c r="ND167" s="33"/>
      <c r="NE167" s="33"/>
      <c r="NF167" s="33"/>
      <c r="NG167" s="33"/>
      <c r="NH167" s="33"/>
      <c r="NI167" s="33"/>
      <c r="NJ167" s="33"/>
      <c r="NK167" s="33"/>
      <c r="NL167" s="33"/>
      <c r="NM167" s="33"/>
      <c r="NN167" s="33"/>
      <c r="NO167" s="33"/>
      <c r="NP167" s="33"/>
      <c r="NQ167" s="33"/>
      <c r="NR167" s="33"/>
      <c r="NS167" s="33"/>
      <c r="NT167" s="33"/>
      <c r="NU167" s="33"/>
      <c r="NV167" s="33"/>
      <c r="NW167" s="33"/>
      <c r="NX167" s="33"/>
      <c r="NY167" s="33"/>
      <c r="NZ167" s="33"/>
      <c r="OA167" s="33"/>
      <c r="OB167" s="33"/>
      <c r="OC167" s="33"/>
      <c r="OD167" s="33"/>
      <c r="OE167" s="33"/>
      <c r="OF167" s="33"/>
      <c r="OG167" s="33"/>
      <c r="OH167" s="33"/>
      <c r="OI167" s="33"/>
      <c r="OJ167" s="33"/>
      <c r="OK167" s="33"/>
      <c r="OL167" s="33"/>
      <c r="OM167" s="33"/>
      <c r="ON167" s="33"/>
      <c r="OO167" s="33"/>
      <c r="OP167" s="33"/>
      <c r="OQ167" s="33"/>
      <c r="OR167" s="33"/>
      <c r="OS167" s="33"/>
      <c r="OT167" s="33"/>
      <c r="OU167" s="33"/>
      <c r="OV167" s="33"/>
      <c r="OW167" s="33"/>
      <c r="OX167" s="33"/>
      <c r="OY167" s="33"/>
      <c r="OZ167" s="33"/>
      <c r="PA167" s="33"/>
      <c r="PB167" s="33"/>
      <c r="PC167" s="33"/>
      <c r="PD167" s="33"/>
      <c r="PE167" s="33"/>
      <c r="PF167" s="33"/>
      <c r="PG167" s="33"/>
      <c r="PH167" s="33"/>
      <c r="PI167" s="33"/>
      <c r="PJ167" s="33"/>
      <c r="PK167" s="33"/>
      <c r="PL167" s="33"/>
      <c r="PM167" s="33"/>
      <c r="PN167" s="33"/>
      <c r="PO167" s="33"/>
      <c r="PP167" s="33"/>
      <c r="PQ167" s="33"/>
      <c r="PR167" s="33"/>
      <c r="PS167" s="33"/>
      <c r="PT167" s="33"/>
      <c r="PU167" s="33"/>
      <c r="PV167" s="33"/>
      <c r="PW167" s="33"/>
      <c r="PX167" s="33"/>
      <c r="PY167" s="33"/>
      <c r="PZ167" s="33"/>
      <c r="QA167" s="33"/>
      <c r="QB167" s="33"/>
      <c r="QC167" s="33"/>
      <c r="QD167" s="33"/>
      <c r="QE167" s="33"/>
      <c r="QF167" s="33"/>
      <c r="QG167" s="33"/>
      <c r="QH167" s="33"/>
      <c r="QI167" s="33"/>
      <c r="QJ167" s="33"/>
      <c r="QK167" s="33"/>
      <c r="QL167" s="33"/>
      <c r="QM167" s="33"/>
      <c r="QN167" s="33"/>
      <c r="QO167" s="33"/>
      <c r="QP167" s="33"/>
      <c r="QQ167" s="33"/>
      <c r="QR167" s="33"/>
      <c r="QS167" s="33"/>
      <c r="QT167" s="33"/>
      <c r="QU167" s="33"/>
      <c r="QV167" s="33"/>
      <c r="QW167" s="33"/>
      <c r="QX167" s="33"/>
      <c r="QY167" s="33"/>
      <c r="QZ167" s="33"/>
      <c r="RA167" s="33"/>
      <c r="RB167" s="33"/>
      <c r="RC167" s="33"/>
      <c r="RD167" s="33"/>
      <c r="RE167" s="33"/>
      <c r="RF167" s="33"/>
      <c r="RG167" s="33"/>
      <c r="RH167" s="33"/>
      <c r="RI167" s="33"/>
      <c r="RJ167" s="33"/>
      <c r="RK167" s="33"/>
      <c r="RL167" s="33"/>
      <c r="RM167" s="33"/>
      <c r="RN167" s="33"/>
      <c r="RO167" s="33"/>
      <c r="RP167" s="33"/>
      <c r="RQ167" s="33"/>
      <c r="RR167" s="33"/>
      <c r="RS167" s="33"/>
      <c r="RT167" s="33"/>
      <c r="RU167" s="33"/>
      <c r="RV167" s="33"/>
      <c r="RW167" s="33"/>
      <c r="RX167" s="33"/>
      <c r="RY167" s="33"/>
      <c r="RZ167" s="33"/>
      <c r="SA167" s="33"/>
      <c r="SB167" s="33"/>
      <c r="SC167" s="33"/>
      <c r="SD167" s="33"/>
      <c r="SE167" s="33"/>
      <c r="SF167" s="33"/>
      <c r="SG167" s="33"/>
      <c r="SH167" s="33"/>
      <c r="SI167" s="33"/>
      <c r="SJ167" s="33"/>
      <c r="SK167" s="33"/>
      <c r="SL167" s="33"/>
      <c r="SM167" s="33"/>
      <c r="SN167" s="33"/>
      <c r="SO167" s="33"/>
      <c r="SP167" s="33"/>
      <c r="SQ167" s="33"/>
      <c r="SR167" s="33"/>
      <c r="SS167" s="33"/>
      <c r="ST167" s="33"/>
      <c r="SU167" s="33"/>
      <c r="SV167" s="33"/>
      <c r="SW167" s="33"/>
      <c r="SX167" s="33"/>
      <c r="SY167" s="33"/>
      <c r="SZ167" s="33"/>
      <c r="TA167" s="33"/>
      <c r="TB167" s="33"/>
      <c r="TC167" s="33"/>
      <c r="TD167" s="33"/>
      <c r="TE167" s="33"/>
      <c r="TF167" s="33"/>
      <c r="TG167" s="33"/>
      <c r="TH167" s="33"/>
      <c r="TI167" s="33"/>
      <c r="TJ167" s="33"/>
      <c r="TK167" s="33"/>
      <c r="TL167" s="33"/>
      <c r="TM167" s="33"/>
      <c r="TN167" s="33"/>
      <c r="TO167" s="33"/>
      <c r="TP167" s="33"/>
      <c r="TQ167" s="33"/>
      <c r="TR167" s="33"/>
      <c r="TS167" s="33"/>
      <c r="TT167" s="33"/>
      <c r="TU167" s="33"/>
      <c r="TV167" s="33"/>
      <c r="TW167" s="33"/>
      <c r="TX167" s="33"/>
      <c r="TY167" s="33"/>
      <c r="TZ167" s="33"/>
      <c r="UA167" s="33"/>
      <c r="UB167" s="33"/>
      <c r="UC167" s="33"/>
      <c r="UD167" s="33"/>
      <c r="UE167" s="33"/>
      <c r="UF167" s="33"/>
      <c r="UG167" s="33"/>
      <c r="UH167" s="33"/>
      <c r="UI167" s="33"/>
      <c r="UJ167" s="33"/>
      <c r="UK167" s="33"/>
      <c r="UL167" s="33"/>
      <c r="UM167" s="33"/>
      <c r="UN167" s="33"/>
      <c r="UO167" s="33"/>
      <c r="UP167" s="33"/>
      <c r="UQ167" s="33"/>
      <c r="UR167" s="33"/>
      <c r="US167" s="33"/>
      <c r="UT167" s="33"/>
      <c r="UU167" s="33"/>
      <c r="UV167" s="33"/>
      <c r="UW167" s="33"/>
      <c r="UX167" s="33"/>
      <c r="UY167" s="33"/>
      <c r="UZ167" s="33"/>
      <c r="VA167" s="33"/>
      <c r="VB167" s="33"/>
      <c r="VC167" s="33"/>
      <c r="VD167" s="33"/>
      <c r="VE167" s="33"/>
      <c r="VF167" s="33"/>
      <c r="VG167" s="33"/>
      <c r="VH167" s="33"/>
      <c r="VI167" s="33"/>
      <c r="VJ167" s="33"/>
      <c r="VK167" s="33"/>
      <c r="VL167" s="33"/>
      <c r="VM167" s="33"/>
      <c r="VN167" s="33"/>
      <c r="VO167" s="33"/>
      <c r="VP167" s="33"/>
      <c r="VQ167" s="33"/>
      <c r="VR167" s="33"/>
      <c r="VS167" s="33"/>
      <c r="VT167" s="33"/>
      <c r="VU167" s="33"/>
      <c r="VV167" s="33"/>
      <c r="VW167" s="33"/>
      <c r="VX167" s="33"/>
      <c r="VY167" s="33"/>
      <c r="VZ167" s="33"/>
      <c r="WA167" s="33"/>
      <c r="WB167" s="33"/>
      <c r="WC167" s="33"/>
      <c r="WD167" s="33"/>
      <c r="WE167" s="33"/>
      <c r="WF167" s="33"/>
      <c r="WG167" s="33"/>
      <c r="WH167" s="33"/>
      <c r="WI167" s="33"/>
      <c r="WJ167" s="33"/>
      <c r="WK167" s="33"/>
      <c r="WL167" s="33"/>
      <c r="WM167" s="33"/>
      <c r="WN167" s="33"/>
      <c r="WO167" s="33"/>
      <c r="WP167" s="33"/>
      <c r="WQ167" s="33"/>
      <c r="WR167" s="33"/>
      <c r="WS167" s="33"/>
      <c r="WT167" s="33"/>
      <c r="WU167" s="33"/>
      <c r="WV167" s="33"/>
      <c r="WW167" s="33"/>
      <c r="WX167" s="33"/>
      <c r="WY167" s="33"/>
      <c r="WZ167" s="33"/>
      <c r="XA167" s="33"/>
      <c r="XB167" s="33"/>
      <c r="XC167" s="33"/>
      <c r="XD167" s="33"/>
      <c r="XE167" s="33"/>
      <c r="XF167" s="33"/>
      <c r="XG167" s="33"/>
      <c r="XH167" s="33"/>
      <c r="XI167" s="33"/>
      <c r="XJ167" s="33"/>
      <c r="XK167" s="33"/>
      <c r="XL167" s="33"/>
      <c r="XM167" s="33"/>
      <c r="XN167" s="33"/>
      <c r="XO167" s="33"/>
      <c r="XP167" s="33"/>
      <c r="XQ167" s="33"/>
      <c r="XR167" s="33"/>
      <c r="XS167" s="33"/>
      <c r="XT167" s="33"/>
      <c r="XU167" s="33"/>
      <c r="XV167" s="33"/>
      <c r="XW167" s="33"/>
      <c r="XX167" s="33"/>
      <c r="XY167" s="33"/>
      <c r="XZ167" s="33"/>
      <c r="YA167" s="33"/>
      <c r="YB167" s="33"/>
      <c r="YC167" s="33"/>
      <c r="YD167" s="33"/>
      <c r="YE167" s="33"/>
      <c r="YF167" s="33"/>
      <c r="YG167" s="33"/>
      <c r="YH167" s="33"/>
      <c r="YI167" s="33"/>
      <c r="YJ167" s="33"/>
      <c r="YK167" s="33"/>
      <c r="YL167" s="33"/>
      <c r="YM167" s="33"/>
      <c r="YN167" s="33"/>
      <c r="YO167" s="33"/>
      <c r="YP167" s="33"/>
      <c r="YQ167" s="33"/>
      <c r="YR167" s="33"/>
      <c r="YS167" s="33"/>
      <c r="YT167" s="33"/>
      <c r="YU167" s="33"/>
      <c r="YV167" s="33"/>
      <c r="YW167" s="33"/>
      <c r="YX167" s="33"/>
      <c r="YY167" s="33"/>
      <c r="YZ167" s="33"/>
      <c r="ZA167" s="33"/>
      <c r="ZB167" s="33"/>
      <c r="ZC167" s="33"/>
      <c r="ZD167" s="33"/>
      <c r="ZE167" s="33"/>
      <c r="ZF167" s="33"/>
      <c r="ZG167" s="33"/>
      <c r="ZH167" s="33"/>
      <c r="ZI167" s="33"/>
      <c r="ZJ167" s="33"/>
      <c r="ZK167" s="33"/>
      <c r="ZL167" s="33"/>
      <c r="ZM167" s="33"/>
      <c r="ZN167" s="33"/>
      <c r="ZO167" s="33"/>
      <c r="ZP167" s="33"/>
      <c r="ZQ167" s="33"/>
      <c r="ZR167" s="33"/>
      <c r="ZS167" s="33"/>
      <c r="ZT167" s="33"/>
      <c r="ZU167" s="33"/>
      <c r="ZV167" s="33"/>
      <c r="ZW167" s="33"/>
      <c r="ZX167" s="33"/>
      <c r="ZY167" s="33"/>
      <c r="ZZ167" s="33"/>
      <c r="AAA167" s="33"/>
      <c r="AAB167" s="33"/>
      <c r="AAC167" s="33"/>
      <c r="AAD167" s="33"/>
      <c r="AAE167" s="33"/>
      <c r="AAF167" s="33"/>
      <c r="AAG167" s="33"/>
      <c r="AAH167" s="33"/>
      <c r="AAI167" s="33"/>
      <c r="AAJ167" s="33"/>
      <c r="AAK167" s="33"/>
      <c r="AAL167" s="33"/>
      <c r="AAM167" s="33"/>
      <c r="AAN167" s="33"/>
      <c r="AAO167" s="33"/>
      <c r="AAP167" s="33"/>
      <c r="AAQ167" s="33"/>
      <c r="AAR167" s="33"/>
      <c r="AAS167" s="33"/>
      <c r="AAT167" s="33"/>
      <c r="AAU167" s="33"/>
      <c r="AAV167" s="33"/>
      <c r="AAW167" s="33"/>
      <c r="AAX167" s="33"/>
      <c r="AAY167" s="33"/>
      <c r="AAZ167" s="33"/>
      <c r="ABA167" s="33"/>
      <c r="ABB167" s="33"/>
      <c r="ABC167" s="33"/>
      <c r="ABD167" s="33"/>
      <c r="ABE167" s="33"/>
      <c r="ABF167" s="33"/>
      <c r="ABG167" s="33"/>
      <c r="ABH167" s="33"/>
      <c r="ABI167" s="33"/>
      <c r="ABJ167" s="33"/>
      <c r="ABK167" s="33"/>
      <c r="ABL167" s="33"/>
      <c r="ABM167" s="33"/>
      <c r="ABN167" s="33"/>
      <c r="ABO167" s="33"/>
      <c r="ABP167" s="33"/>
      <c r="ABQ167" s="33"/>
      <c r="ABR167" s="33"/>
      <c r="ABS167" s="33"/>
      <c r="ABT167" s="33"/>
      <c r="ABU167" s="33"/>
      <c r="ABV167" s="33"/>
      <c r="ABW167" s="33"/>
      <c r="ABX167" s="33"/>
      <c r="ABY167" s="33"/>
      <c r="ABZ167" s="33"/>
      <c r="ACA167" s="33"/>
      <c r="ACB167" s="33"/>
      <c r="ACC167" s="33"/>
      <c r="ACD167" s="33"/>
      <c r="ACE167" s="33"/>
      <c r="ACF167" s="33"/>
      <c r="ACG167" s="33"/>
      <c r="ACH167" s="33"/>
      <c r="ACI167" s="33"/>
      <c r="ACJ167" s="33"/>
      <c r="ACK167" s="33"/>
      <c r="ACL167" s="33"/>
      <c r="ACM167" s="33"/>
      <c r="ACN167" s="33"/>
      <c r="ACO167" s="33"/>
      <c r="ACP167" s="33"/>
      <c r="ACQ167" s="33"/>
      <c r="ACR167" s="33"/>
      <c r="ACS167" s="33"/>
      <c r="ACT167" s="33"/>
      <c r="ACU167" s="33"/>
      <c r="ACV167" s="33"/>
      <c r="ACW167" s="33"/>
      <c r="ACX167" s="33"/>
      <c r="ACY167" s="33"/>
      <c r="ACZ167" s="33"/>
      <c r="ADA167" s="33"/>
      <c r="ADB167" s="33"/>
      <c r="ADC167" s="33"/>
      <c r="ADD167" s="33"/>
      <c r="ADE167" s="33"/>
      <c r="ADF167" s="33"/>
      <c r="ADG167" s="33"/>
      <c r="ADH167" s="33"/>
      <c r="ADI167" s="33"/>
      <c r="ADJ167" s="33"/>
      <c r="ADK167" s="33"/>
      <c r="ADL167" s="33"/>
      <c r="ADM167" s="33"/>
      <c r="ADN167" s="33"/>
      <c r="ADO167" s="33"/>
      <c r="ADP167" s="33"/>
      <c r="ADQ167" s="33"/>
      <c r="ADR167" s="33"/>
      <c r="ADS167" s="33"/>
      <c r="ADT167" s="33"/>
      <c r="ADU167" s="33"/>
      <c r="ADV167" s="33"/>
      <c r="ADW167" s="33"/>
      <c r="ADX167" s="33"/>
      <c r="ADY167" s="33"/>
      <c r="ADZ167" s="33"/>
      <c r="AEA167" s="33"/>
      <c r="AEB167" s="33"/>
      <c r="AEC167" s="33"/>
      <c r="AED167" s="33"/>
      <c r="AEE167" s="33"/>
      <c r="AEF167" s="33"/>
      <c r="AEG167" s="33"/>
      <c r="AEH167" s="33"/>
      <c r="AEI167" s="33"/>
      <c r="AEJ167" s="33"/>
      <c r="AEK167" s="33"/>
      <c r="AEL167" s="33"/>
      <c r="AEM167" s="33"/>
      <c r="AEN167" s="33"/>
      <c r="AEO167" s="33"/>
      <c r="AEP167" s="33"/>
      <c r="AEQ167" s="33"/>
      <c r="AER167" s="33"/>
      <c r="AES167" s="33"/>
      <c r="AET167" s="33"/>
      <c r="AEU167" s="33"/>
      <c r="AEV167" s="33"/>
      <c r="AEW167" s="33"/>
      <c r="AEX167" s="33"/>
      <c r="AEY167" s="33"/>
      <c r="AEZ167" s="33"/>
      <c r="AFA167" s="33"/>
      <c r="AFB167" s="33"/>
      <c r="AFC167" s="33"/>
      <c r="AFD167" s="33"/>
      <c r="AFE167" s="33"/>
      <c r="AFF167" s="33"/>
      <c r="AFG167" s="33"/>
      <c r="AFH167" s="33"/>
      <c r="AFI167" s="33"/>
      <c r="AFJ167" s="33"/>
      <c r="AFK167" s="33"/>
      <c r="AFL167" s="33"/>
      <c r="AFM167" s="33"/>
      <c r="AFN167" s="33"/>
      <c r="AFO167" s="33"/>
      <c r="AFP167" s="33"/>
      <c r="AFQ167" s="33"/>
      <c r="AFR167" s="33"/>
      <c r="AFS167" s="33"/>
      <c r="AFT167" s="33"/>
      <c r="AFU167" s="33"/>
      <c r="AFV167" s="33"/>
      <c r="AFW167" s="33"/>
      <c r="AFX167" s="33"/>
      <c r="AFY167" s="33"/>
      <c r="AFZ167" s="33"/>
      <c r="AGA167" s="33"/>
      <c r="AGB167" s="33"/>
      <c r="AGC167" s="33"/>
      <c r="AGD167" s="33"/>
      <c r="AGE167" s="33"/>
      <c r="AGF167" s="33"/>
      <c r="AGG167" s="33"/>
      <c r="AGH167" s="33"/>
      <c r="AGI167" s="33"/>
      <c r="AGJ167" s="33"/>
      <c r="AGK167" s="33"/>
      <c r="AGL167" s="33"/>
      <c r="AGM167" s="33"/>
      <c r="AGN167" s="33"/>
      <c r="AGO167" s="33"/>
      <c r="AGP167" s="33"/>
      <c r="AGQ167" s="33"/>
      <c r="AGR167" s="33"/>
      <c r="AGS167" s="33"/>
      <c r="AGT167" s="33"/>
      <c r="AGU167" s="33"/>
      <c r="AGV167" s="33"/>
      <c r="AGW167" s="33"/>
      <c r="AGX167" s="33"/>
      <c r="AGY167" s="33"/>
      <c r="AGZ167" s="33"/>
      <c r="AHA167" s="33"/>
      <c r="AHB167" s="33"/>
      <c r="AHC167" s="33"/>
      <c r="AHD167" s="33"/>
      <c r="AHE167" s="33"/>
      <c r="AHF167" s="33"/>
      <c r="AHG167" s="33"/>
      <c r="AHH167" s="33"/>
      <c r="AHI167" s="33"/>
      <c r="AHJ167" s="33"/>
      <c r="AHK167" s="33"/>
      <c r="AHL167" s="33"/>
      <c r="AHM167" s="33"/>
      <c r="AHN167" s="33"/>
      <c r="AHO167" s="33"/>
      <c r="AHP167" s="33"/>
      <c r="AHQ167" s="33"/>
      <c r="AHR167" s="33"/>
      <c r="AHS167" s="33"/>
      <c r="AHT167" s="33"/>
      <c r="AHU167" s="33"/>
      <c r="AHV167" s="33"/>
      <c r="AHW167" s="33"/>
      <c r="AHX167" s="33"/>
      <c r="AHY167" s="33"/>
      <c r="AHZ167" s="33"/>
      <c r="AIA167" s="33"/>
      <c r="AIB167" s="33"/>
      <c r="AIC167" s="33"/>
      <c r="AID167" s="33"/>
      <c r="AIE167" s="33"/>
      <c r="AIF167" s="33"/>
      <c r="AIG167" s="33"/>
      <c r="AIH167" s="33"/>
      <c r="AII167" s="33"/>
      <c r="AIJ167" s="33"/>
      <c r="AIK167" s="33"/>
      <c r="AIL167" s="33"/>
      <c r="AIM167" s="33"/>
      <c r="AIN167" s="33"/>
      <c r="AIO167" s="33"/>
      <c r="AIP167" s="33"/>
      <c r="AIQ167" s="33"/>
      <c r="AIR167" s="33"/>
      <c r="AIS167" s="33"/>
      <c r="AIT167" s="33"/>
      <c r="AIU167" s="33"/>
      <c r="AIV167" s="33"/>
      <c r="AIW167" s="33"/>
      <c r="AIX167" s="33"/>
      <c r="AIY167" s="33"/>
      <c r="AIZ167" s="33"/>
      <c r="AJA167" s="33"/>
      <c r="AJB167" s="33"/>
      <c r="AJC167" s="33"/>
      <c r="AJD167" s="33"/>
      <c r="AJE167" s="33"/>
      <c r="AJF167" s="33"/>
      <c r="AJG167" s="33"/>
      <c r="AJH167" s="33"/>
      <c r="AJI167" s="33"/>
      <c r="AJJ167" s="33"/>
      <c r="AJK167" s="33"/>
      <c r="AJL167" s="33"/>
      <c r="AJM167" s="33"/>
      <c r="AJN167" s="33"/>
      <c r="AJO167" s="33"/>
      <c r="AJP167" s="33"/>
      <c r="AJQ167" s="33"/>
      <c r="AJR167" s="33"/>
      <c r="AJS167" s="33"/>
      <c r="AJT167" s="33"/>
      <c r="AJU167" s="33"/>
      <c r="AJV167" s="33"/>
      <c r="AJW167" s="33"/>
      <c r="AJX167" s="33"/>
      <c r="AJY167" s="33"/>
      <c r="AJZ167" s="33"/>
      <c r="AKA167" s="33"/>
      <c r="AKB167" s="33"/>
      <c r="AKC167" s="33"/>
      <c r="AKD167" s="33"/>
      <c r="AKE167" s="33"/>
      <c r="AKF167" s="33"/>
      <c r="AKG167" s="33"/>
      <c r="AKH167" s="33"/>
      <c r="AKI167" s="33"/>
      <c r="AKJ167" s="33"/>
      <c r="AKK167" s="33"/>
      <c r="AKL167" s="33"/>
      <c r="AKM167" s="33"/>
      <c r="AKN167" s="33"/>
      <c r="AKO167" s="33"/>
      <c r="AKP167" s="33"/>
      <c r="AKQ167" s="33"/>
      <c r="AKR167" s="33"/>
      <c r="AKS167" s="33"/>
      <c r="AKT167" s="33"/>
      <c r="AKU167" s="33"/>
      <c r="AKV167" s="33"/>
      <c r="AKW167" s="33"/>
      <c r="AKX167" s="33"/>
      <c r="AKY167" s="33"/>
      <c r="AKZ167" s="33"/>
      <c r="ALA167" s="33"/>
      <c r="ALB167" s="33"/>
      <c r="ALC167" s="33"/>
      <c r="ALD167" s="33"/>
      <c r="ALE167" s="33"/>
      <c r="ALF167" s="33"/>
      <c r="ALG167" s="33"/>
      <c r="ALH167" s="33"/>
      <c r="ALI167" s="33"/>
      <c r="ALJ167" s="33"/>
      <c r="ALK167" s="33"/>
      <c r="ALL167" s="33"/>
      <c r="ALM167" s="33"/>
      <c r="ALN167" s="33"/>
      <c r="ALO167" s="33"/>
      <c r="ALP167" s="33"/>
      <c r="ALQ167" s="33"/>
      <c r="ALR167" s="33"/>
      <c r="ALS167" s="33"/>
      <c r="ALT167" s="33"/>
      <c r="ALU167" s="33"/>
      <c r="ALV167" s="33"/>
      <c r="ALW167" s="33"/>
      <c r="ALX167" s="33"/>
      <c r="ALY167" s="33"/>
      <c r="ALZ167" s="33"/>
      <c r="AMA167" s="33"/>
      <c r="AMB167" s="33"/>
      <c r="AMC167" s="33"/>
      <c r="AMD167" s="33"/>
      <c r="AME167" s="33"/>
      <c r="AMF167" s="33"/>
      <c r="AMG167" s="33"/>
      <c r="AMH167" s="33"/>
      <c r="AMI167" s="33"/>
      <c r="AMJ167" s="33"/>
      <c r="AMK167" s="33"/>
      <c r="AML167" s="33"/>
      <c r="AMM167" s="33"/>
      <c r="AMN167" s="33"/>
      <c r="AMO167" s="33"/>
      <c r="AMP167" s="33"/>
      <c r="AMQ167" s="33"/>
      <c r="AMR167" s="33"/>
      <c r="AMS167" s="33"/>
      <c r="AMT167" s="33"/>
      <c r="AMU167" s="33"/>
      <c r="AMV167" s="33"/>
      <c r="AMW167" s="33"/>
      <c r="AMX167" s="33"/>
      <c r="AMY167" s="33"/>
      <c r="AMZ167" s="33"/>
      <c r="ANA167" s="33"/>
      <c r="ANB167" s="33"/>
      <c r="ANC167" s="33"/>
      <c r="AND167" s="33"/>
      <c r="ANE167" s="33"/>
      <c r="ANF167" s="33"/>
      <c r="ANG167" s="33"/>
      <c r="ANH167" s="33"/>
      <c r="ANI167" s="33"/>
      <c r="ANJ167" s="33"/>
      <c r="ANK167" s="33"/>
      <c r="ANL167" s="33"/>
      <c r="ANM167" s="33"/>
      <c r="ANN167" s="33"/>
      <c r="ANO167" s="33"/>
      <c r="ANP167" s="33"/>
      <c r="ANQ167" s="33"/>
      <c r="ANR167" s="33"/>
      <c r="ANS167" s="33"/>
      <c r="ANT167" s="33"/>
      <c r="ANU167" s="33"/>
      <c r="ANV167" s="33"/>
      <c r="ANW167" s="33"/>
      <c r="ANX167" s="33"/>
      <c r="ANY167" s="33"/>
      <c r="ANZ167" s="33"/>
      <c r="AOA167" s="33"/>
      <c r="AOB167" s="33"/>
      <c r="AOC167" s="33"/>
      <c r="AOD167" s="33"/>
      <c r="AOE167" s="33"/>
      <c r="AOF167" s="33"/>
      <c r="AOG167" s="33"/>
      <c r="AOH167" s="33"/>
      <c r="AOI167" s="33"/>
      <c r="AOJ167" s="33"/>
      <c r="AOK167" s="33"/>
      <c r="AOL167" s="33"/>
      <c r="AOM167" s="33"/>
      <c r="AON167" s="33"/>
      <c r="AOO167" s="33"/>
      <c r="AOP167" s="33"/>
      <c r="AOQ167" s="33"/>
      <c r="AOR167" s="33"/>
      <c r="AOS167" s="33"/>
      <c r="AOT167" s="33"/>
      <c r="AOU167" s="33"/>
      <c r="AOV167" s="33"/>
      <c r="AOW167" s="33"/>
      <c r="AOX167" s="33"/>
      <c r="AOY167" s="33"/>
      <c r="AOZ167" s="33"/>
      <c r="APA167" s="33"/>
      <c r="APB167" s="33"/>
      <c r="APC167" s="33"/>
      <c r="APD167" s="33"/>
      <c r="APE167" s="33"/>
      <c r="APF167" s="33"/>
      <c r="APG167" s="33"/>
      <c r="APH167" s="33"/>
      <c r="API167" s="33"/>
      <c r="APJ167" s="33"/>
      <c r="APK167" s="33"/>
      <c r="APL167" s="33"/>
      <c r="APM167" s="33"/>
      <c r="APN167" s="33"/>
      <c r="APO167" s="33"/>
      <c r="APP167" s="33"/>
      <c r="APQ167" s="33"/>
      <c r="APR167" s="33"/>
      <c r="APS167" s="33"/>
      <c r="APT167" s="33"/>
      <c r="APU167" s="33"/>
      <c r="APV167" s="33"/>
      <c r="APW167" s="33"/>
      <c r="APX167" s="33"/>
      <c r="APY167" s="33"/>
      <c r="APZ167" s="33"/>
      <c r="AQA167" s="33"/>
      <c r="AQB167" s="33"/>
      <c r="AQC167" s="33"/>
      <c r="AQD167" s="33"/>
      <c r="AQE167" s="33"/>
      <c r="AQF167" s="33"/>
      <c r="AQG167" s="33"/>
      <c r="AQH167" s="33"/>
      <c r="AQI167" s="33"/>
      <c r="AQJ167" s="33"/>
      <c r="AQK167" s="33"/>
      <c r="AQL167" s="33"/>
      <c r="AQM167" s="33"/>
      <c r="AQN167" s="33"/>
      <c r="AQO167" s="33"/>
      <c r="AQP167" s="33"/>
      <c r="AQQ167" s="33"/>
      <c r="AQR167" s="33"/>
      <c r="AQS167" s="33"/>
      <c r="AQT167" s="33"/>
      <c r="AQU167" s="33"/>
      <c r="AQV167" s="33"/>
      <c r="AQW167" s="33"/>
      <c r="AQX167" s="33"/>
      <c r="AQY167" s="33"/>
      <c r="AQZ167" s="33"/>
      <c r="ARA167" s="33"/>
      <c r="ARB167" s="33"/>
      <c r="ARC167" s="33"/>
      <c r="ARD167" s="33"/>
      <c r="ARE167" s="33"/>
      <c r="ARF167" s="33"/>
      <c r="ARG167" s="33"/>
      <c r="ARH167" s="33"/>
      <c r="ARI167" s="33"/>
      <c r="ARJ167" s="33"/>
      <c r="ARK167" s="33"/>
      <c r="ARL167" s="33"/>
      <c r="ARM167" s="33"/>
      <c r="ARN167" s="33"/>
      <c r="ARO167" s="33"/>
      <c r="ARP167" s="33"/>
      <c r="ARQ167" s="33"/>
      <c r="ARR167" s="33"/>
      <c r="ARS167" s="33"/>
      <c r="ART167" s="33"/>
      <c r="ARU167" s="33"/>
      <c r="ARV167" s="33"/>
      <c r="ARW167" s="33"/>
      <c r="ARX167" s="33"/>
      <c r="ARY167" s="33"/>
      <c r="ARZ167" s="33"/>
      <c r="ASA167" s="33"/>
      <c r="ASB167" s="33"/>
      <c r="ASC167" s="33"/>
      <c r="ASD167" s="33"/>
      <c r="ASE167" s="33"/>
      <c r="ASF167" s="33"/>
      <c r="ASG167" s="33"/>
      <c r="ASH167" s="33"/>
      <c r="ASI167" s="33"/>
      <c r="ASJ167" s="33"/>
      <c r="ASK167" s="33"/>
      <c r="ASL167" s="33"/>
      <c r="ASM167" s="33"/>
      <c r="ASN167" s="33"/>
      <c r="ASO167" s="33"/>
      <c r="ASP167" s="33"/>
      <c r="ASQ167" s="33"/>
      <c r="ASR167" s="33"/>
      <c r="ASS167" s="33"/>
      <c r="AST167" s="33"/>
      <c r="ASU167" s="33"/>
      <c r="ASV167" s="33"/>
      <c r="ASW167" s="33"/>
      <c r="ASX167" s="33"/>
      <c r="ASY167" s="33"/>
      <c r="ASZ167" s="33"/>
      <c r="ATA167" s="33"/>
      <c r="ATB167" s="33"/>
      <c r="ATC167" s="33"/>
      <c r="ATD167" s="33"/>
      <c r="ATE167" s="33"/>
      <c r="ATF167" s="33"/>
      <c r="ATG167" s="33"/>
      <c r="ATH167" s="33"/>
      <c r="ATI167" s="33"/>
      <c r="ATJ167" s="33"/>
      <c r="ATK167" s="33"/>
      <c r="ATL167" s="33"/>
      <c r="ATM167" s="33"/>
      <c r="ATN167" s="33"/>
      <c r="ATO167" s="33"/>
      <c r="ATP167" s="33"/>
      <c r="ATQ167" s="33"/>
      <c r="ATR167" s="33"/>
      <c r="ATS167" s="33"/>
      <c r="ATT167" s="33"/>
      <c r="ATU167" s="33"/>
      <c r="ATV167" s="33"/>
      <c r="ATW167" s="33"/>
      <c r="ATX167" s="33"/>
      <c r="ATY167" s="33"/>
      <c r="ATZ167" s="33"/>
      <c r="AUA167" s="33"/>
      <c r="AUB167" s="33"/>
      <c r="AUC167" s="33"/>
      <c r="AUD167" s="33"/>
      <c r="AUE167" s="33"/>
      <c r="AUF167" s="33"/>
      <c r="AUG167" s="33"/>
      <c r="AUH167" s="33"/>
      <c r="AUI167" s="33"/>
      <c r="AUJ167" s="33"/>
      <c r="AUK167" s="33"/>
      <c r="AUL167" s="33"/>
      <c r="AUM167" s="33"/>
      <c r="AUN167" s="33"/>
      <c r="AUO167" s="33"/>
      <c r="AUP167" s="33"/>
      <c r="AUQ167" s="33"/>
      <c r="AUR167" s="33"/>
      <c r="AUS167" s="33"/>
      <c r="AUT167" s="33"/>
      <c r="AUU167" s="33"/>
      <c r="AUV167" s="33"/>
      <c r="AUW167" s="33"/>
      <c r="AUX167" s="33"/>
      <c r="AUY167" s="33"/>
      <c r="AUZ167" s="33"/>
      <c r="AVA167" s="33"/>
      <c r="AVB167" s="33"/>
      <c r="AVC167" s="33"/>
      <c r="AVD167" s="33"/>
      <c r="AVE167" s="33"/>
      <c r="AVF167" s="33"/>
      <c r="AVG167" s="33"/>
      <c r="AVH167" s="33"/>
      <c r="AVI167" s="33"/>
      <c r="AVJ167" s="33"/>
      <c r="AVK167" s="33"/>
      <c r="AVL167" s="33"/>
      <c r="AVM167" s="33"/>
      <c r="AVN167" s="33"/>
      <c r="AVO167" s="33"/>
      <c r="AVP167" s="33"/>
      <c r="AVQ167" s="33"/>
      <c r="AVR167" s="33"/>
      <c r="AVS167" s="33"/>
      <c r="AVT167" s="33"/>
      <c r="AVU167" s="33"/>
      <c r="AVV167" s="33"/>
      <c r="AVW167" s="33"/>
      <c r="AVX167" s="33"/>
      <c r="AVY167" s="33"/>
      <c r="AVZ167" s="33"/>
      <c r="AWA167" s="33"/>
      <c r="AWB167" s="33"/>
      <c r="AWC167" s="33"/>
      <c r="AWD167" s="33"/>
      <c r="AWE167" s="33"/>
      <c r="AWF167" s="33"/>
      <c r="AWG167" s="33"/>
      <c r="AWH167" s="33"/>
      <c r="AWI167" s="33"/>
      <c r="AWJ167" s="33"/>
      <c r="AWK167" s="33"/>
      <c r="AWL167" s="33"/>
      <c r="AWM167" s="33"/>
      <c r="AWN167" s="33"/>
      <c r="AWO167" s="33"/>
      <c r="AWP167" s="33"/>
      <c r="AWQ167" s="33"/>
      <c r="AWR167" s="33"/>
      <c r="AWS167" s="33"/>
      <c r="AWT167" s="33"/>
      <c r="AWU167" s="33"/>
      <c r="AWV167" s="33"/>
      <c r="AWW167" s="33"/>
      <c r="AWX167" s="33"/>
      <c r="AWY167" s="33"/>
      <c r="AWZ167" s="33"/>
      <c r="AXA167" s="33"/>
      <c r="AXB167" s="33"/>
      <c r="AXC167" s="33"/>
      <c r="AXD167" s="33"/>
      <c r="AXE167" s="33"/>
      <c r="AXF167" s="33"/>
      <c r="AXG167" s="33"/>
      <c r="AXH167" s="33"/>
      <c r="AXI167" s="33"/>
      <c r="AXJ167" s="33"/>
      <c r="AXK167" s="33"/>
      <c r="AXL167" s="33"/>
      <c r="AXM167" s="33"/>
      <c r="AXN167" s="33"/>
      <c r="AXO167" s="33"/>
      <c r="AXP167" s="33"/>
      <c r="AXQ167" s="33"/>
      <c r="AXR167" s="33"/>
      <c r="AXS167" s="33"/>
      <c r="AXT167" s="33"/>
      <c r="AXU167" s="33"/>
      <c r="AXV167" s="33"/>
      <c r="AXW167" s="33"/>
      <c r="AXX167" s="33"/>
      <c r="AXY167" s="33"/>
      <c r="AXZ167" s="33"/>
      <c r="AYA167" s="33"/>
      <c r="AYB167" s="33"/>
      <c r="AYC167" s="33"/>
      <c r="AYD167" s="33"/>
      <c r="AYE167" s="33"/>
      <c r="AYF167" s="33"/>
      <c r="AYG167" s="33"/>
      <c r="AYH167" s="33"/>
      <c r="AYI167" s="33"/>
      <c r="AYJ167" s="33"/>
      <c r="AYK167" s="33"/>
      <c r="AYL167" s="33"/>
      <c r="AYM167" s="33"/>
      <c r="AYN167" s="33"/>
      <c r="AYO167" s="33"/>
      <c r="AYP167" s="33"/>
      <c r="AYQ167" s="33"/>
      <c r="AYR167" s="33"/>
      <c r="AYS167" s="33"/>
      <c r="AYT167" s="33"/>
      <c r="AYU167" s="33"/>
      <c r="AYV167" s="33"/>
      <c r="AYW167" s="33"/>
      <c r="AYX167" s="33"/>
      <c r="AYY167" s="33"/>
      <c r="AYZ167" s="33"/>
      <c r="AZA167" s="33"/>
      <c r="AZB167" s="33"/>
      <c r="AZC167" s="33"/>
      <c r="AZD167" s="33"/>
      <c r="AZE167" s="33"/>
      <c r="AZF167" s="33"/>
      <c r="AZG167" s="33"/>
      <c r="AZH167" s="33"/>
      <c r="AZI167" s="33"/>
      <c r="AZJ167" s="33"/>
      <c r="AZK167" s="33"/>
      <c r="AZL167" s="33"/>
      <c r="AZM167" s="33"/>
      <c r="AZN167" s="33"/>
      <c r="AZO167" s="33"/>
      <c r="AZP167" s="33"/>
      <c r="AZQ167" s="33"/>
      <c r="AZR167" s="33"/>
      <c r="AZS167" s="33"/>
      <c r="AZT167" s="33"/>
      <c r="AZU167" s="33"/>
      <c r="AZV167" s="33"/>
      <c r="AZW167" s="33"/>
      <c r="AZX167" s="33"/>
      <c r="AZY167" s="33"/>
      <c r="AZZ167" s="33"/>
      <c r="BAA167" s="33"/>
      <c r="BAB167" s="33"/>
      <c r="BAC167" s="33"/>
      <c r="BAD167" s="33"/>
      <c r="BAE167" s="33"/>
      <c r="BAF167" s="33"/>
      <c r="BAG167" s="33"/>
      <c r="BAH167" s="33"/>
      <c r="BAI167" s="33"/>
      <c r="BAJ167" s="33"/>
      <c r="BAK167" s="33"/>
      <c r="BAL167" s="33"/>
      <c r="BAM167" s="33"/>
      <c r="BAN167" s="33"/>
      <c r="BAO167" s="33"/>
      <c r="BAP167" s="33"/>
      <c r="BAQ167" s="33"/>
      <c r="BAR167" s="33"/>
      <c r="BAS167" s="33"/>
      <c r="BAT167" s="33"/>
      <c r="BAU167" s="33"/>
      <c r="BAV167" s="33"/>
      <c r="BAW167" s="33"/>
      <c r="BAX167" s="33"/>
      <c r="BAY167" s="33"/>
      <c r="BAZ167" s="33"/>
      <c r="BBA167" s="33"/>
      <c r="BBB167" s="33"/>
      <c r="BBC167" s="33"/>
      <c r="BBD167" s="33"/>
      <c r="BBE167" s="33"/>
      <c r="BBF167" s="33"/>
      <c r="BBG167" s="33"/>
      <c r="BBH167" s="33"/>
      <c r="BBI167" s="33"/>
      <c r="BBJ167" s="33"/>
      <c r="BBK167" s="33"/>
      <c r="BBL167" s="33"/>
      <c r="BBM167" s="33"/>
      <c r="BBN167" s="33"/>
      <c r="BBO167" s="33"/>
      <c r="BBP167" s="33"/>
      <c r="BBQ167" s="33"/>
      <c r="BBR167" s="33"/>
      <c r="BBS167" s="33"/>
      <c r="BBT167" s="33"/>
      <c r="BBU167" s="33"/>
      <c r="BBV167" s="33"/>
      <c r="BBW167" s="33"/>
      <c r="BBX167" s="33"/>
      <c r="BBY167" s="33"/>
      <c r="BBZ167" s="33"/>
      <c r="BCA167" s="33"/>
      <c r="BCB167" s="33"/>
      <c r="BCC167" s="33"/>
      <c r="BCD167" s="33"/>
      <c r="BCE167" s="33"/>
      <c r="BCF167" s="33"/>
      <c r="BCG167" s="33"/>
      <c r="BCH167" s="33"/>
      <c r="BCI167" s="33"/>
      <c r="BCJ167" s="33"/>
      <c r="BCK167" s="33"/>
      <c r="BCL167" s="33"/>
      <c r="BCM167" s="33"/>
      <c r="BCN167" s="33"/>
      <c r="BCO167" s="33"/>
      <c r="BCP167" s="33"/>
      <c r="BCQ167" s="33"/>
      <c r="BCR167" s="33"/>
      <c r="BCS167" s="33"/>
      <c r="BCT167" s="33"/>
      <c r="BCU167" s="33"/>
      <c r="BCV167" s="33"/>
      <c r="BCW167" s="33"/>
      <c r="BCX167" s="33"/>
      <c r="BCY167" s="33"/>
      <c r="BCZ167" s="33"/>
      <c r="BDA167" s="33"/>
      <c r="BDB167" s="33"/>
      <c r="BDC167" s="33"/>
      <c r="BDD167" s="33"/>
      <c r="BDE167" s="33"/>
      <c r="BDF167" s="33"/>
      <c r="BDG167" s="33"/>
      <c r="BDH167" s="33"/>
      <c r="BDI167" s="33"/>
      <c r="BDJ167" s="33"/>
      <c r="BDK167" s="33"/>
      <c r="BDL167" s="33"/>
      <c r="BDM167" s="33"/>
      <c r="BDN167" s="33"/>
      <c r="BDO167" s="33"/>
      <c r="BDP167" s="33"/>
      <c r="BDQ167" s="33"/>
      <c r="BDR167" s="33"/>
      <c r="BDS167" s="33"/>
      <c r="BDT167" s="33"/>
      <c r="BDU167" s="33"/>
      <c r="BDV167" s="33"/>
      <c r="BDW167" s="33"/>
      <c r="BDX167" s="33"/>
      <c r="BDY167" s="33"/>
      <c r="BDZ167" s="33"/>
      <c r="BEA167" s="33"/>
      <c r="BEB167" s="33"/>
      <c r="BEC167" s="33"/>
      <c r="BED167" s="33"/>
      <c r="BEE167" s="33"/>
      <c r="BEF167" s="33"/>
      <c r="BEG167" s="33"/>
      <c r="BEH167" s="33"/>
      <c r="BEI167" s="33"/>
      <c r="BEJ167" s="33"/>
      <c r="BEK167" s="33"/>
      <c r="BEL167" s="33"/>
      <c r="BEM167" s="33"/>
      <c r="BEN167" s="33"/>
      <c r="BEO167" s="33"/>
      <c r="BEP167" s="33"/>
      <c r="BEQ167" s="33"/>
      <c r="BER167" s="33"/>
      <c r="BES167" s="33"/>
      <c r="BET167" s="33"/>
      <c r="BEU167" s="33"/>
      <c r="BEV167" s="33"/>
      <c r="BEW167" s="33"/>
      <c r="BEX167" s="33"/>
      <c r="BEY167" s="33"/>
      <c r="BEZ167" s="33"/>
      <c r="BFA167" s="33"/>
      <c r="BFB167" s="33"/>
      <c r="BFC167" s="33"/>
      <c r="BFD167" s="33"/>
      <c r="BFE167" s="33"/>
      <c r="BFF167" s="33"/>
      <c r="BFG167" s="33"/>
      <c r="BFH167" s="33"/>
      <c r="BFI167" s="33"/>
      <c r="BFJ167" s="33"/>
      <c r="BFK167" s="33"/>
      <c r="BFL167" s="33"/>
      <c r="BFM167" s="33"/>
      <c r="BFN167" s="33"/>
      <c r="BFO167" s="33"/>
      <c r="BFP167" s="33"/>
      <c r="BFQ167" s="33"/>
      <c r="BFR167" s="33"/>
      <c r="BFS167" s="33"/>
      <c r="BFT167" s="33"/>
      <c r="BFU167" s="33"/>
      <c r="BFV167" s="33"/>
      <c r="BFW167" s="33"/>
      <c r="BFX167" s="33"/>
      <c r="BFY167" s="33"/>
      <c r="BFZ167" s="33"/>
      <c r="BGA167" s="33"/>
      <c r="BGB167" s="33"/>
      <c r="BGC167" s="33"/>
      <c r="BGD167" s="33"/>
      <c r="BGE167" s="33"/>
      <c r="BGF167" s="33"/>
      <c r="BGG167" s="33"/>
      <c r="BGH167" s="33"/>
      <c r="BGI167" s="33"/>
      <c r="BGJ167" s="33"/>
      <c r="BGK167" s="33"/>
      <c r="BGL167" s="33"/>
      <c r="BGM167" s="33"/>
      <c r="BGN167" s="33"/>
      <c r="BGO167" s="33"/>
      <c r="BGP167" s="33"/>
      <c r="BGQ167" s="33"/>
      <c r="BGR167" s="33"/>
      <c r="BGS167" s="33"/>
      <c r="BGT167" s="33"/>
      <c r="BGU167" s="33"/>
      <c r="BGV167" s="33"/>
      <c r="BGW167" s="33"/>
      <c r="BGX167" s="33"/>
      <c r="BGY167" s="33"/>
      <c r="BGZ167" s="33"/>
      <c r="BHA167" s="33"/>
      <c r="BHB167" s="33"/>
      <c r="BHC167" s="33"/>
      <c r="BHD167" s="33"/>
      <c r="BHE167" s="33"/>
      <c r="BHF167" s="33"/>
      <c r="BHG167" s="33"/>
      <c r="BHH167" s="33"/>
      <c r="BHI167" s="33"/>
      <c r="BHJ167" s="33"/>
      <c r="BHK167" s="33"/>
      <c r="BHL167" s="33"/>
      <c r="BHM167" s="33"/>
      <c r="BHN167" s="33"/>
      <c r="BHO167" s="33"/>
      <c r="BHP167" s="33"/>
      <c r="BHQ167" s="33"/>
      <c r="BHR167" s="33"/>
      <c r="BHS167" s="33"/>
      <c r="BHT167" s="33"/>
      <c r="BHU167" s="33"/>
      <c r="BHV167" s="33"/>
      <c r="BHW167" s="33"/>
      <c r="BHX167" s="33"/>
      <c r="BHY167" s="33"/>
      <c r="BHZ167" s="33"/>
      <c r="BIA167" s="33"/>
      <c r="BIB167" s="33"/>
      <c r="BIC167" s="33"/>
      <c r="BID167" s="33"/>
      <c r="BIE167" s="33"/>
      <c r="BIF167" s="33"/>
      <c r="BIG167" s="33"/>
      <c r="BIH167" s="33"/>
      <c r="BII167" s="33"/>
      <c r="BIJ167" s="33"/>
      <c r="BIK167" s="33"/>
      <c r="BIL167" s="33"/>
      <c r="BIM167" s="33"/>
      <c r="BIN167" s="33"/>
      <c r="BIO167" s="33"/>
      <c r="BIP167" s="33"/>
      <c r="BIQ167" s="33"/>
      <c r="BIR167" s="33"/>
      <c r="BIS167" s="33"/>
      <c r="BIT167" s="33"/>
      <c r="BIU167" s="33"/>
      <c r="BIV167" s="33"/>
      <c r="BIW167" s="33"/>
      <c r="BIX167" s="33"/>
      <c r="BIY167" s="33"/>
      <c r="BIZ167" s="33"/>
      <c r="BJA167" s="33"/>
      <c r="BJB167" s="33"/>
      <c r="BJC167" s="33"/>
      <c r="BJD167" s="33"/>
      <c r="BJE167" s="33"/>
      <c r="BJF167" s="33"/>
      <c r="BJG167" s="33"/>
      <c r="BJH167" s="33"/>
      <c r="BJI167" s="33"/>
      <c r="BJJ167" s="33"/>
      <c r="BJK167" s="33"/>
      <c r="BJL167" s="33"/>
      <c r="BJM167" s="33"/>
      <c r="BJN167" s="33"/>
      <c r="BJO167" s="33"/>
      <c r="BJP167" s="33"/>
      <c r="BJQ167" s="33"/>
      <c r="BJR167" s="33"/>
      <c r="BJS167" s="33"/>
      <c r="BJT167" s="33"/>
      <c r="BJU167" s="33"/>
      <c r="BJV167" s="33"/>
      <c r="BJW167" s="33"/>
      <c r="BJX167" s="33"/>
      <c r="BJY167" s="33"/>
      <c r="BJZ167" s="33"/>
      <c r="BKA167" s="33"/>
      <c r="BKB167" s="33"/>
      <c r="BKC167" s="33"/>
      <c r="BKD167" s="33"/>
      <c r="BKE167" s="33"/>
      <c r="BKF167" s="33"/>
      <c r="BKG167" s="33"/>
      <c r="BKH167" s="33"/>
      <c r="BKI167" s="33"/>
      <c r="BKJ167" s="33"/>
      <c r="BKK167" s="33"/>
      <c r="BKL167" s="33"/>
      <c r="BKM167" s="33"/>
      <c r="BKN167" s="33"/>
      <c r="BKO167" s="33"/>
      <c r="BKP167" s="33"/>
      <c r="BKQ167" s="33"/>
      <c r="BKR167" s="33"/>
      <c r="BKS167" s="33"/>
      <c r="BKT167" s="33"/>
      <c r="BKU167" s="33"/>
      <c r="BKV167" s="33"/>
      <c r="BKW167" s="33"/>
      <c r="BKX167" s="33"/>
      <c r="BKY167" s="33"/>
      <c r="BKZ167" s="33"/>
      <c r="BLA167" s="33"/>
      <c r="BLB167" s="33"/>
      <c r="BLC167" s="33"/>
      <c r="BLD167" s="33"/>
      <c r="BLE167" s="33"/>
      <c r="BLF167" s="33"/>
      <c r="BLG167" s="33"/>
      <c r="BLH167" s="33"/>
      <c r="BLI167" s="33"/>
      <c r="BLJ167" s="33"/>
      <c r="BLK167" s="33"/>
      <c r="BLL167" s="33"/>
      <c r="BLM167" s="33"/>
      <c r="BLN167" s="33"/>
      <c r="BLO167" s="33"/>
      <c r="BLP167" s="33"/>
      <c r="BLQ167" s="33"/>
      <c r="BLR167" s="33"/>
      <c r="BLS167" s="33"/>
      <c r="BLT167" s="33"/>
      <c r="BLU167" s="33"/>
      <c r="BLV167" s="33"/>
      <c r="BLW167" s="33"/>
      <c r="BLX167" s="33"/>
      <c r="BLY167" s="33"/>
      <c r="BLZ167" s="33"/>
      <c r="BMA167" s="33"/>
      <c r="BMB167" s="33"/>
      <c r="BMC167" s="33"/>
      <c r="BMD167" s="33"/>
      <c r="BME167" s="33"/>
      <c r="BMF167" s="33"/>
      <c r="BMG167" s="33"/>
      <c r="BMH167" s="33"/>
      <c r="BMI167" s="33"/>
      <c r="BMJ167" s="33"/>
      <c r="BMK167" s="33"/>
      <c r="BML167" s="33"/>
      <c r="BMM167" s="33"/>
      <c r="BMN167" s="33"/>
      <c r="BMO167" s="33"/>
      <c r="BMP167" s="33"/>
      <c r="BMQ167" s="33"/>
      <c r="BMR167" s="33"/>
      <c r="BMS167" s="33"/>
      <c r="BMT167" s="33"/>
      <c r="BMU167" s="33"/>
      <c r="BMV167" s="33"/>
      <c r="BMW167" s="33"/>
      <c r="BMX167" s="33"/>
      <c r="BMY167" s="33"/>
      <c r="BMZ167" s="33"/>
      <c r="BNA167" s="33"/>
      <c r="BNB167" s="33"/>
      <c r="BNC167" s="33"/>
      <c r="BND167" s="33"/>
      <c r="BNE167" s="33"/>
      <c r="BNF167" s="33"/>
      <c r="BNG167" s="33"/>
      <c r="BNH167" s="33"/>
      <c r="BNI167" s="33"/>
      <c r="BNJ167" s="33"/>
      <c r="BNK167" s="33"/>
      <c r="BNL167" s="33"/>
      <c r="BNM167" s="33"/>
      <c r="BNN167" s="33"/>
      <c r="BNO167" s="33"/>
      <c r="BNP167" s="33"/>
      <c r="BNQ167" s="33"/>
      <c r="BNR167" s="33"/>
      <c r="BNS167" s="33"/>
      <c r="BNT167" s="33"/>
      <c r="BNU167" s="33"/>
      <c r="BNV167" s="33"/>
      <c r="BNW167" s="33"/>
      <c r="BNX167" s="33"/>
      <c r="BNY167" s="33"/>
      <c r="BNZ167" s="33"/>
      <c r="BOA167" s="33"/>
      <c r="BOB167" s="33"/>
      <c r="BOC167" s="33"/>
      <c r="BOD167" s="33"/>
      <c r="BOE167" s="33"/>
      <c r="BOF167" s="33"/>
      <c r="BOG167" s="33"/>
      <c r="BOH167" s="33"/>
      <c r="BOI167" s="33"/>
      <c r="BOJ167" s="33"/>
      <c r="BOK167" s="33"/>
      <c r="BOL167" s="33"/>
      <c r="BOM167" s="33"/>
      <c r="BON167" s="33"/>
      <c r="BOO167" s="33"/>
      <c r="BOP167" s="33"/>
      <c r="BOQ167" s="33"/>
      <c r="BOR167" s="33"/>
      <c r="BOS167" s="33"/>
      <c r="BOT167" s="33"/>
      <c r="BOU167" s="33"/>
      <c r="BOV167" s="33"/>
      <c r="BOW167" s="33"/>
      <c r="BOX167" s="33"/>
      <c r="BOY167" s="33"/>
      <c r="BOZ167" s="33"/>
      <c r="BPA167" s="33"/>
      <c r="BPB167" s="33"/>
      <c r="BPC167" s="33"/>
      <c r="BPD167" s="33"/>
      <c r="BPE167" s="33"/>
      <c r="BPF167" s="33"/>
      <c r="BPG167" s="33"/>
      <c r="BPH167" s="33"/>
      <c r="BPI167" s="33"/>
      <c r="BPJ167" s="33"/>
      <c r="BPK167" s="33"/>
      <c r="BPL167" s="33"/>
      <c r="BPM167" s="33"/>
      <c r="BPN167" s="33"/>
      <c r="BPO167" s="33"/>
      <c r="BPP167" s="33"/>
      <c r="BPQ167" s="33"/>
      <c r="BPR167" s="33"/>
      <c r="BPS167" s="33"/>
      <c r="BPT167" s="33"/>
      <c r="BPU167" s="33"/>
      <c r="BPV167" s="33"/>
      <c r="BPW167" s="33"/>
      <c r="BPX167" s="33"/>
      <c r="BPY167" s="33"/>
      <c r="BPZ167" s="33"/>
      <c r="BQA167" s="33"/>
      <c r="BQB167" s="33"/>
      <c r="BQC167" s="33"/>
      <c r="BQD167" s="33"/>
      <c r="BQE167" s="33"/>
      <c r="BQF167" s="33"/>
      <c r="BQG167" s="33"/>
      <c r="BQH167" s="33"/>
      <c r="BQI167" s="33"/>
      <c r="BQJ167" s="33"/>
      <c r="BQK167" s="33"/>
      <c r="BQL167" s="33"/>
      <c r="BQM167" s="33"/>
      <c r="BQN167" s="33"/>
      <c r="BQO167" s="33"/>
      <c r="BQP167" s="33"/>
      <c r="BQQ167" s="33"/>
      <c r="BQR167" s="33"/>
      <c r="BQS167" s="33"/>
      <c r="BQT167" s="33"/>
      <c r="BQU167" s="33"/>
      <c r="BQV167" s="33"/>
      <c r="BQW167" s="33"/>
      <c r="BQX167" s="33"/>
      <c r="BQY167" s="33"/>
      <c r="BQZ167" s="33"/>
      <c r="BRA167" s="33"/>
      <c r="BRB167" s="33"/>
      <c r="BRC167" s="33"/>
      <c r="BRD167" s="33"/>
      <c r="BRE167" s="33"/>
      <c r="BRF167" s="33"/>
      <c r="BRG167" s="33"/>
      <c r="BRH167" s="33"/>
      <c r="BRI167" s="33"/>
      <c r="BRJ167" s="33"/>
      <c r="BRK167" s="33"/>
      <c r="BRL167" s="33"/>
      <c r="BRM167" s="33"/>
      <c r="BRN167" s="33"/>
      <c r="BRO167" s="33"/>
      <c r="BRP167" s="33"/>
      <c r="BRQ167" s="33"/>
      <c r="BRR167" s="33"/>
      <c r="BRS167" s="33"/>
      <c r="BRT167" s="33"/>
      <c r="BRU167" s="33"/>
      <c r="BRV167" s="33"/>
      <c r="BRW167" s="33"/>
      <c r="BRX167" s="33"/>
      <c r="BRY167" s="33"/>
      <c r="BRZ167" s="33"/>
      <c r="BSA167" s="33"/>
      <c r="BSB167" s="33"/>
      <c r="BSC167" s="33"/>
      <c r="BSD167" s="33"/>
      <c r="BSE167" s="33"/>
      <c r="BSF167" s="33"/>
      <c r="BSG167" s="33"/>
      <c r="BSH167" s="33"/>
      <c r="BSI167" s="33"/>
      <c r="BSJ167" s="33"/>
      <c r="BSK167" s="33"/>
      <c r="BSL167" s="33"/>
      <c r="BSM167" s="33"/>
      <c r="BSN167" s="33"/>
      <c r="BSO167" s="33"/>
      <c r="BSP167" s="33"/>
      <c r="BSQ167" s="33"/>
      <c r="BSR167" s="33"/>
      <c r="BSS167" s="33"/>
      <c r="BST167" s="33"/>
      <c r="BSU167" s="33"/>
      <c r="BSV167" s="33"/>
      <c r="BSW167" s="33"/>
      <c r="BSX167" s="33"/>
      <c r="BSY167" s="33"/>
      <c r="BSZ167" s="33"/>
      <c r="BTA167" s="33"/>
      <c r="BTB167" s="33"/>
      <c r="BTC167" s="33"/>
      <c r="BTD167" s="33"/>
      <c r="BTE167" s="33"/>
      <c r="BTF167" s="33"/>
      <c r="BTG167" s="33"/>
      <c r="BTH167" s="33"/>
      <c r="BTI167" s="33"/>
      <c r="BTJ167" s="33"/>
      <c r="BTK167" s="33"/>
      <c r="BTL167" s="33"/>
      <c r="BTM167" s="33"/>
      <c r="BTN167" s="33"/>
      <c r="BTO167" s="33"/>
      <c r="BTP167" s="33"/>
      <c r="BTQ167" s="33"/>
      <c r="BTR167" s="33"/>
      <c r="BTS167" s="33"/>
      <c r="BTT167" s="33"/>
      <c r="BTU167" s="33"/>
      <c r="BTV167" s="33"/>
      <c r="BTW167" s="33"/>
      <c r="BTX167" s="33"/>
      <c r="BTY167" s="33"/>
      <c r="BTZ167" s="33"/>
      <c r="BUA167" s="33"/>
      <c r="BUB167" s="33"/>
      <c r="BUC167" s="33"/>
      <c r="BUD167" s="33"/>
      <c r="BUE167" s="33"/>
      <c r="BUF167" s="33"/>
      <c r="BUG167" s="33"/>
      <c r="BUH167" s="33"/>
      <c r="BUI167" s="33"/>
      <c r="BUJ167" s="33"/>
      <c r="BUK167" s="33"/>
      <c r="BUL167" s="33"/>
      <c r="BUM167" s="33"/>
      <c r="BUN167" s="33"/>
      <c r="BUO167" s="33"/>
      <c r="BUP167" s="33"/>
      <c r="BUQ167" s="33"/>
      <c r="BUR167" s="33"/>
      <c r="BUS167" s="33"/>
      <c r="BUT167" s="33"/>
      <c r="BUU167" s="33"/>
      <c r="BUV167" s="33"/>
      <c r="BUW167" s="33"/>
      <c r="BUX167" s="33"/>
      <c r="BUY167" s="33"/>
      <c r="BUZ167" s="33"/>
      <c r="BVA167" s="33"/>
      <c r="BVB167" s="33"/>
      <c r="BVC167" s="33"/>
      <c r="BVD167" s="33"/>
      <c r="BVE167" s="33"/>
      <c r="BVF167" s="33"/>
      <c r="BVG167" s="33"/>
      <c r="BVH167" s="33"/>
      <c r="BVI167" s="33"/>
      <c r="BVJ167" s="33"/>
      <c r="BVK167" s="33"/>
      <c r="BVL167" s="33"/>
      <c r="BVM167" s="33"/>
      <c r="BVN167" s="33"/>
      <c r="BVO167" s="33"/>
      <c r="BVP167" s="33"/>
      <c r="BVQ167" s="33"/>
      <c r="BVR167" s="33"/>
      <c r="BVS167" s="33"/>
      <c r="BVT167" s="33"/>
      <c r="BVU167" s="33"/>
      <c r="BVV167" s="33"/>
      <c r="BVW167" s="33"/>
      <c r="BVX167" s="33"/>
      <c r="BVY167" s="33"/>
      <c r="BVZ167" s="33"/>
      <c r="BWA167" s="33"/>
      <c r="BWB167" s="33"/>
      <c r="BWC167" s="33"/>
      <c r="BWD167" s="33"/>
      <c r="BWE167" s="33"/>
      <c r="BWF167" s="33"/>
      <c r="BWG167" s="33"/>
      <c r="BWH167" s="33"/>
      <c r="BWI167" s="33"/>
      <c r="BWJ167" s="33"/>
      <c r="BWK167" s="33"/>
      <c r="BWL167" s="33"/>
      <c r="BWM167" s="33"/>
      <c r="BWN167" s="33"/>
      <c r="BWO167" s="33"/>
      <c r="BWP167" s="33"/>
      <c r="BWQ167" s="33"/>
      <c r="BWR167" s="33"/>
      <c r="BWS167" s="33"/>
      <c r="BWT167" s="33"/>
      <c r="BWU167" s="33"/>
      <c r="BWV167" s="33"/>
      <c r="BWW167" s="33"/>
      <c r="BWX167" s="33"/>
      <c r="BWY167" s="33"/>
      <c r="BWZ167" s="33"/>
      <c r="BXA167" s="33"/>
      <c r="BXB167" s="33"/>
      <c r="BXC167" s="33"/>
      <c r="BXD167" s="33"/>
      <c r="BXE167" s="33"/>
      <c r="BXF167" s="33"/>
      <c r="BXG167" s="33"/>
      <c r="BXH167" s="33"/>
      <c r="BXI167" s="33"/>
      <c r="BXJ167" s="33"/>
      <c r="BXK167" s="33"/>
      <c r="BXL167" s="33"/>
      <c r="BXM167" s="33"/>
      <c r="BXN167" s="33"/>
      <c r="BXO167" s="33"/>
      <c r="BXP167" s="33"/>
      <c r="BXQ167" s="33"/>
      <c r="BXR167" s="33"/>
      <c r="BXS167" s="33"/>
      <c r="BXT167" s="33"/>
      <c r="BXU167" s="33"/>
      <c r="BXV167" s="33"/>
      <c r="BXW167" s="33"/>
      <c r="BXX167" s="33"/>
      <c r="BXY167" s="33"/>
      <c r="BXZ167" s="33"/>
      <c r="BYA167" s="33"/>
      <c r="BYB167" s="33"/>
      <c r="BYC167" s="33"/>
      <c r="BYD167" s="33"/>
      <c r="BYE167" s="33"/>
      <c r="BYF167" s="33"/>
      <c r="BYG167" s="33"/>
      <c r="BYH167" s="33"/>
      <c r="BYI167" s="33"/>
      <c r="BYJ167" s="33"/>
      <c r="BYK167" s="33"/>
      <c r="BYL167" s="33"/>
      <c r="BYM167" s="33"/>
      <c r="BYN167" s="33"/>
      <c r="BYO167" s="33"/>
      <c r="BYP167" s="33"/>
      <c r="BYQ167" s="33"/>
      <c r="BYR167" s="33"/>
      <c r="BYS167" s="33"/>
      <c r="BYT167" s="33"/>
      <c r="BYU167" s="33"/>
      <c r="BYV167" s="33"/>
      <c r="BYW167" s="33"/>
      <c r="BYX167" s="33"/>
    </row>
    <row r="168" spans="1:2026" ht="24.95" customHeight="1" x14ac:dyDescent="0.25">
      <c r="A168" s="205" t="s">
        <v>1662</v>
      </c>
      <c r="B168" s="14" t="s">
        <v>299</v>
      </c>
      <c r="C168" s="14" t="s">
        <v>300</v>
      </c>
      <c r="D168" s="14" t="s">
        <v>283</v>
      </c>
      <c r="E168" s="14" t="s">
        <v>301</v>
      </c>
      <c r="F168" s="15" t="s">
        <v>270</v>
      </c>
      <c r="G168" s="14" t="s">
        <v>105</v>
      </c>
      <c r="H168" s="16" t="s">
        <v>284</v>
      </c>
      <c r="I168" s="14" t="s">
        <v>29</v>
      </c>
      <c r="J168" s="28" t="s">
        <v>30</v>
      </c>
      <c r="K168" s="14" t="s">
        <v>31</v>
      </c>
      <c r="L168" s="14" t="s">
        <v>51</v>
      </c>
      <c r="M168" s="14" t="s">
        <v>33</v>
      </c>
      <c r="N168" s="14" t="s">
        <v>106</v>
      </c>
      <c r="O168" s="17" t="s">
        <v>107</v>
      </c>
      <c r="P168" s="17"/>
      <c r="Q168" s="18" t="s">
        <v>57</v>
      </c>
      <c r="R168" s="18"/>
      <c r="S168" s="14" t="s">
        <v>302</v>
      </c>
      <c r="T168" s="151"/>
      <c r="U168" s="151"/>
      <c r="V168" s="14" t="s">
        <v>11</v>
      </c>
      <c r="W168" s="14" t="s">
        <v>40</v>
      </c>
      <c r="X168" s="14"/>
      <c r="Y168" s="14"/>
      <c r="Z168" s="14"/>
      <c r="AA168" s="14"/>
      <c r="AB168" s="19"/>
      <c r="AC168" s="19">
        <v>2650</v>
      </c>
      <c r="AD168" s="19"/>
      <c r="AE168" s="19">
        <v>3500</v>
      </c>
      <c r="AF168" s="19"/>
      <c r="AG168" s="19">
        <f t="shared" si="2"/>
        <v>6150</v>
      </c>
      <c r="AH168" s="115"/>
      <c r="AI168" s="19"/>
      <c r="AJ168" s="132"/>
      <c r="AK168" s="19"/>
      <c r="AL168" s="15" t="s">
        <v>37</v>
      </c>
      <c r="AM168" s="14" t="s">
        <v>1496</v>
      </c>
      <c r="AN168" s="14"/>
      <c r="AO168" s="14"/>
    </row>
    <row r="169" spans="1:2026" ht="24.95" customHeight="1" x14ac:dyDescent="0.25">
      <c r="A169" s="205" t="s">
        <v>1662</v>
      </c>
      <c r="B169" s="14" t="s">
        <v>303</v>
      </c>
      <c r="C169" s="14" t="s">
        <v>304</v>
      </c>
      <c r="D169" s="14" t="s">
        <v>70</v>
      </c>
      <c r="E169" s="14" t="s">
        <v>301</v>
      </c>
      <c r="F169" s="15" t="s">
        <v>270</v>
      </c>
      <c r="G169" s="14" t="s">
        <v>105</v>
      </c>
      <c r="H169" s="16" t="s">
        <v>284</v>
      </c>
      <c r="I169" s="14" t="s">
        <v>29</v>
      </c>
      <c r="J169" s="28" t="s">
        <v>30</v>
      </c>
      <c r="K169" s="14" t="s">
        <v>31</v>
      </c>
      <c r="L169" s="14" t="s">
        <v>51</v>
      </c>
      <c r="M169" s="14" t="s">
        <v>33</v>
      </c>
      <c r="N169" s="14" t="s">
        <v>106</v>
      </c>
      <c r="O169" s="17" t="s">
        <v>107</v>
      </c>
      <c r="P169" s="17"/>
      <c r="Q169" s="18" t="s">
        <v>57</v>
      </c>
      <c r="R169" s="18"/>
      <c r="S169" s="14" t="s">
        <v>302</v>
      </c>
      <c r="T169" s="151"/>
      <c r="U169" s="151"/>
      <c r="V169" s="14" t="s">
        <v>11</v>
      </c>
      <c r="W169" s="14" t="s">
        <v>40</v>
      </c>
      <c r="X169" s="14"/>
      <c r="Y169" s="14"/>
      <c r="Z169" s="14"/>
      <c r="AA169" s="14"/>
      <c r="AB169" s="19"/>
      <c r="AC169" s="19">
        <v>2650</v>
      </c>
      <c r="AD169" s="19"/>
      <c r="AE169" s="19">
        <v>3500</v>
      </c>
      <c r="AF169" s="19"/>
      <c r="AG169" s="19">
        <f t="shared" si="2"/>
        <v>6150</v>
      </c>
      <c r="AH169" s="115"/>
      <c r="AI169" s="19"/>
      <c r="AJ169" s="132"/>
      <c r="AK169" s="19"/>
      <c r="AL169" s="15" t="s">
        <v>37</v>
      </c>
      <c r="AM169" s="14" t="s">
        <v>1496</v>
      </c>
      <c r="AN169" s="14"/>
      <c r="AO169" s="14"/>
    </row>
    <row r="170" spans="1:2026" s="52" customFormat="1" ht="24.95" customHeight="1" x14ac:dyDescent="0.25">
      <c r="A170" s="205" t="s">
        <v>1662</v>
      </c>
      <c r="B170" s="4" t="s">
        <v>305</v>
      </c>
      <c r="C170" s="4" t="s">
        <v>306</v>
      </c>
      <c r="D170" s="4" t="s">
        <v>140</v>
      </c>
      <c r="E170" s="4" t="s">
        <v>307</v>
      </c>
      <c r="F170" s="5" t="s">
        <v>270</v>
      </c>
      <c r="G170" s="4" t="s">
        <v>105</v>
      </c>
      <c r="H170" s="11" t="s">
        <v>308</v>
      </c>
      <c r="I170" s="4" t="s">
        <v>29</v>
      </c>
      <c r="J170" s="51" t="s">
        <v>30</v>
      </c>
      <c r="K170" s="4" t="s">
        <v>31</v>
      </c>
      <c r="L170" s="4" t="s">
        <v>80</v>
      </c>
      <c r="M170" s="4" t="s">
        <v>33</v>
      </c>
      <c r="N170" s="4" t="s">
        <v>106</v>
      </c>
      <c r="O170" s="6" t="s">
        <v>107</v>
      </c>
      <c r="P170" s="6" t="s">
        <v>230</v>
      </c>
      <c r="Q170" s="7" t="s">
        <v>36</v>
      </c>
      <c r="R170" s="7" t="s">
        <v>1236</v>
      </c>
      <c r="S170" s="4" t="s">
        <v>309</v>
      </c>
      <c r="T170" s="146">
        <v>1707570.7409999999</v>
      </c>
      <c r="U170" s="146">
        <v>9237686.9700000007</v>
      </c>
      <c r="V170" s="4" t="s">
        <v>11</v>
      </c>
      <c r="W170" s="4"/>
      <c r="X170" s="4"/>
      <c r="Y170" s="4"/>
      <c r="Z170" s="4" t="s">
        <v>40</v>
      </c>
      <c r="AA170" s="4" t="s">
        <v>310</v>
      </c>
      <c r="AB170" s="8"/>
      <c r="AC170" s="8">
        <v>3860</v>
      </c>
      <c r="AD170" s="8"/>
      <c r="AE170" s="8">
        <v>3500</v>
      </c>
      <c r="AF170" s="8"/>
      <c r="AG170" s="8">
        <f t="shared" si="2"/>
        <v>7360</v>
      </c>
      <c r="AH170" s="111">
        <v>18</v>
      </c>
      <c r="AI170" s="94">
        <v>18052.04</v>
      </c>
      <c r="AJ170" s="129"/>
      <c r="AK170" s="94">
        <f>SUM(AI170:AJ170)</f>
        <v>18052.04</v>
      </c>
      <c r="AL170" s="5" t="s">
        <v>37</v>
      </c>
      <c r="AM170" s="5" t="s">
        <v>1499</v>
      </c>
      <c r="AN170" s="96">
        <v>43191</v>
      </c>
      <c r="AO170" s="173" t="s">
        <v>1512</v>
      </c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3"/>
      <c r="BA170" s="33"/>
      <c r="BB170" s="33"/>
      <c r="BC170" s="33"/>
      <c r="BD170" s="33"/>
      <c r="BE170" s="33"/>
      <c r="BF170" s="33"/>
      <c r="BG170" s="33"/>
      <c r="BH170" s="33"/>
      <c r="BI170" s="33"/>
      <c r="BJ170" s="33"/>
      <c r="BK170" s="33"/>
      <c r="BL170" s="33"/>
      <c r="BM170" s="33"/>
      <c r="BN170" s="33"/>
      <c r="BO170" s="33"/>
      <c r="BP170" s="33"/>
      <c r="BQ170" s="33"/>
      <c r="BR170" s="33"/>
      <c r="BS170" s="33"/>
      <c r="BT170" s="33"/>
      <c r="BU170" s="33"/>
      <c r="BV170" s="33"/>
      <c r="BW170" s="33"/>
      <c r="BX170" s="33"/>
      <c r="BY170" s="33"/>
      <c r="BZ170" s="33"/>
      <c r="CA170" s="33"/>
      <c r="CB170" s="33"/>
      <c r="CC170" s="33"/>
      <c r="CD170" s="33"/>
      <c r="CE170" s="33"/>
      <c r="CF170" s="33"/>
      <c r="CG170" s="33"/>
      <c r="CH170" s="33"/>
      <c r="CI170" s="33"/>
      <c r="CJ170" s="33"/>
      <c r="CK170" s="33"/>
      <c r="CL170" s="33"/>
      <c r="CM170" s="33"/>
      <c r="CN170" s="33"/>
      <c r="CO170" s="33"/>
      <c r="CP170" s="33"/>
      <c r="CQ170" s="33"/>
      <c r="CR170" s="33"/>
      <c r="CS170" s="33"/>
      <c r="CT170" s="33"/>
      <c r="CU170" s="33"/>
      <c r="CV170" s="33"/>
      <c r="CW170" s="33"/>
      <c r="CX170" s="33"/>
      <c r="CY170" s="33"/>
      <c r="CZ170" s="33"/>
      <c r="DA170" s="33"/>
      <c r="DB170" s="33"/>
      <c r="DC170" s="33"/>
      <c r="DD170" s="33"/>
      <c r="DE170" s="33"/>
      <c r="DF170" s="33"/>
      <c r="DG170" s="33"/>
      <c r="DH170" s="33"/>
      <c r="DI170" s="33"/>
      <c r="DJ170" s="33"/>
      <c r="DK170" s="33"/>
      <c r="DL170" s="33"/>
      <c r="DM170" s="33"/>
      <c r="DN170" s="33"/>
      <c r="DO170" s="33"/>
      <c r="DP170" s="33"/>
      <c r="DQ170" s="33"/>
      <c r="DR170" s="33"/>
      <c r="DS170" s="33"/>
      <c r="DT170" s="33"/>
      <c r="DU170" s="33"/>
      <c r="DV170" s="33"/>
      <c r="DW170" s="33"/>
      <c r="DX170" s="33"/>
      <c r="DY170" s="33"/>
      <c r="DZ170" s="33"/>
      <c r="EA170" s="33"/>
      <c r="EB170" s="33"/>
      <c r="EC170" s="33"/>
      <c r="ED170" s="33"/>
      <c r="EE170" s="33"/>
      <c r="EF170" s="33"/>
      <c r="EG170" s="33"/>
      <c r="EH170" s="33"/>
      <c r="EI170" s="33"/>
      <c r="EJ170" s="33"/>
      <c r="EK170" s="33"/>
      <c r="EL170" s="33"/>
      <c r="EM170" s="33"/>
      <c r="EN170" s="33"/>
      <c r="EO170" s="33"/>
      <c r="EP170" s="33"/>
      <c r="EQ170" s="33"/>
      <c r="ER170" s="33"/>
      <c r="ES170" s="33"/>
      <c r="ET170" s="33"/>
      <c r="EU170" s="33"/>
      <c r="EV170" s="33"/>
      <c r="EW170" s="33"/>
      <c r="EX170" s="33"/>
      <c r="EY170" s="33"/>
      <c r="EZ170" s="33"/>
      <c r="FA170" s="33"/>
      <c r="FB170" s="33"/>
      <c r="FC170" s="33"/>
      <c r="FD170" s="33"/>
      <c r="FE170" s="33"/>
      <c r="FF170" s="33"/>
      <c r="FG170" s="33"/>
      <c r="FH170" s="33"/>
      <c r="FI170" s="33"/>
      <c r="FJ170" s="33"/>
      <c r="FK170" s="33"/>
      <c r="FL170" s="33"/>
      <c r="FM170" s="33"/>
      <c r="FN170" s="33"/>
      <c r="FO170" s="33"/>
      <c r="FP170" s="33"/>
      <c r="FQ170" s="33"/>
      <c r="FR170" s="33"/>
      <c r="FS170" s="33"/>
      <c r="FT170" s="33"/>
      <c r="FU170" s="33"/>
      <c r="FV170" s="33"/>
      <c r="FW170" s="33"/>
      <c r="FX170" s="33"/>
      <c r="FY170" s="33"/>
      <c r="FZ170" s="33"/>
      <c r="GA170" s="33"/>
      <c r="GB170" s="33"/>
      <c r="GC170" s="33"/>
      <c r="GD170" s="33"/>
      <c r="GE170" s="33"/>
      <c r="GF170" s="33"/>
      <c r="GG170" s="33"/>
      <c r="GH170" s="33"/>
      <c r="GI170" s="33"/>
      <c r="GJ170" s="33"/>
      <c r="GK170" s="33"/>
      <c r="GL170" s="33"/>
      <c r="GM170" s="33"/>
      <c r="GN170" s="33"/>
      <c r="GO170" s="33"/>
      <c r="GP170" s="33"/>
      <c r="GQ170" s="33"/>
      <c r="GR170" s="33"/>
      <c r="GS170" s="33"/>
      <c r="GT170" s="33"/>
      <c r="GU170" s="33"/>
      <c r="GV170" s="33"/>
      <c r="GW170" s="33"/>
      <c r="GX170" s="33"/>
      <c r="GY170" s="33"/>
      <c r="GZ170" s="33"/>
      <c r="HA170" s="33"/>
      <c r="HB170" s="33"/>
      <c r="HC170" s="33"/>
      <c r="HD170" s="33"/>
      <c r="HE170" s="33"/>
      <c r="HF170" s="33"/>
      <c r="HG170" s="33"/>
      <c r="HH170" s="33"/>
      <c r="HI170" s="33"/>
      <c r="HJ170" s="33"/>
      <c r="HK170" s="33"/>
      <c r="HL170" s="33"/>
      <c r="HM170" s="33"/>
      <c r="HN170" s="33"/>
      <c r="HO170" s="33"/>
      <c r="HP170" s="33"/>
      <c r="HQ170" s="33"/>
      <c r="HR170" s="33"/>
      <c r="HS170" s="33"/>
      <c r="HT170" s="33"/>
      <c r="HU170" s="33"/>
      <c r="HV170" s="33"/>
      <c r="HW170" s="33"/>
      <c r="HX170" s="33"/>
      <c r="HY170" s="33"/>
      <c r="HZ170" s="33"/>
      <c r="IA170" s="33"/>
      <c r="IB170" s="33"/>
      <c r="IC170" s="33"/>
      <c r="ID170" s="33"/>
      <c r="IE170" s="33"/>
      <c r="IF170" s="33"/>
      <c r="IG170" s="33"/>
      <c r="IH170" s="33"/>
      <c r="II170" s="33"/>
      <c r="IJ170" s="33"/>
      <c r="IK170" s="33"/>
      <c r="IL170" s="33"/>
      <c r="IM170" s="33"/>
      <c r="IN170" s="33"/>
      <c r="IO170" s="33"/>
      <c r="IP170" s="33"/>
      <c r="IQ170" s="33"/>
      <c r="IR170" s="33"/>
      <c r="IS170" s="33"/>
      <c r="IT170" s="33"/>
      <c r="IU170" s="33"/>
      <c r="IV170" s="33"/>
      <c r="IW170" s="33"/>
      <c r="IX170" s="33"/>
      <c r="IY170" s="33"/>
      <c r="IZ170" s="33"/>
      <c r="JA170" s="33"/>
      <c r="JB170" s="33"/>
      <c r="JC170" s="33"/>
      <c r="JD170" s="33"/>
      <c r="JE170" s="33"/>
      <c r="JF170" s="33"/>
      <c r="JG170" s="33"/>
      <c r="JH170" s="33"/>
      <c r="JI170" s="33"/>
      <c r="JJ170" s="33"/>
      <c r="JK170" s="33"/>
      <c r="JL170" s="33"/>
      <c r="JM170" s="33"/>
      <c r="JN170" s="33"/>
      <c r="JO170" s="33"/>
      <c r="JP170" s="33"/>
      <c r="JQ170" s="33"/>
      <c r="JR170" s="33"/>
      <c r="JS170" s="33"/>
      <c r="JT170" s="33"/>
      <c r="JU170" s="33"/>
      <c r="JV170" s="33"/>
      <c r="JW170" s="33"/>
      <c r="JX170" s="33"/>
      <c r="JY170" s="33"/>
      <c r="JZ170" s="33"/>
      <c r="KA170" s="33"/>
      <c r="KB170" s="33"/>
      <c r="KC170" s="33"/>
      <c r="KD170" s="33"/>
      <c r="KE170" s="33"/>
      <c r="KF170" s="33"/>
      <c r="KG170" s="33"/>
      <c r="KH170" s="33"/>
      <c r="KI170" s="33"/>
      <c r="KJ170" s="33"/>
      <c r="KK170" s="33"/>
      <c r="KL170" s="33"/>
      <c r="KM170" s="33"/>
      <c r="KN170" s="33"/>
      <c r="KO170" s="33"/>
      <c r="KP170" s="33"/>
      <c r="KQ170" s="33"/>
      <c r="KR170" s="33"/>
      <c r="KS170" s="33"/>
      <c r="KT170" s="33"/>
      <c r="KU170" s="33"/>
      <c r="KV170" s="33"/>
      <c r="KW170" s="33"/>
      <c r="KX170" s="33"/>
      <c r="KY170" s="33"/>
      <c r="KZ170" s="33"/>
      <c r="LA170" s="33"/>
      <c r="LB170" s="33"/>
      <c r="LC170" s="33"/>
      <c r="LD170" s="33"/>
      <c r="LE170" s="33"/>
      <c r="LF170" s="33"/>
      <c r="LG170" s="33"/>
      <c r="LH170" s="33"/>
      <c r="LI170" s="33"/>
      <c r="LJ170" s="33"/>
      <c r="LK170" s="33"/>
      <c r="LL170" s="33"/>
      <c r="LM170" s="33"/>
      <c r="LN170" s="33"/>
      <c r="LO170" s="33"/>
      <c r="LP170" s="33"/>
      <c r="LQ170" s="33"/>
      <c r="LR170" s="33"/>
      <c r="LS170" s="33"/>
      <c r="LT170" s="33"/>
      <c r="LU170" s="33"/>
      <c r="LV170" s="33"/>
      <c r="LW170" s="33"/>
      <c r="LX170" s="33"/>
      <c r="LY170" s="33"/>
      <c r="LZ170" s="33"/>
      <c r="MA170" s="33"/>
      <c r="MB170" s="33"/>
      <c r="MC170" s="33"/>
      <c r="MD170" s="33"/>
      <c r="ME170" s="33"/>
      <c r="MF170" s="33"/>
      <c r="MG170" s="33"/>
      <c r="MH170" s="33"/>
      <c r="MI170" s="33"/>
      <c r="MJ170" s="33"/>
      <c r="MK170" s="33"/>
      <c r="ML170" s="33"/>
      <c r="MM170" s="33"/>
      <c r="MN170" s="33"/>
      <c r="MO170" s="33"/>
      <c r="MP170" s="33"/>
      <c r="MQ170" s="33"/>
      <c r="MR170" s="33"/>
      <c r="MS170" s="33"/>
      <c r="MT170" s="33"/>
      <c r="MU170" s="33"/>
      <c r="MV170" s="33"/>
      <c r="MW170" s="33"/>
      <c r="MX170" s="33"/>
      <c r="MY170" s="33"/>
      <c r="MZ170" s="33"/>
      <c r="NA170" s="33"/>
      <c r="NB170" s="33"/>
      <c r="NC170" s="33"/>
      <c r="ND170" s="33"/>
      <c r="NE170" s="33"/>
      <c r="NF170" s="33"/>
      <c r="NG170" s="33"/>
      <c r="NH170" s="33"/>
      <c r="NI170" s="33"/>
      <c r="NJ170" s="33"/>
      <c r="NK170" s="33"/>
      <c r="NL170" s="33"/>
      <c r="NM170" s="33"/>
      <c r="NN170" s="33"/>
      <c r="NO170" s="33"/>
      <c r="NP170" s="33"/>
      <c r="NQ170" s="33"/>
      <c r="NR170" s="33"/>
      <c r="NS170" s="33"/>
      <c r="NT170" s="33"/>
      <c r="NU170" s="33"/>
      <c r="NV170" s="33"/>
      <c r="NW170" s="33"/>
      <c r="NX170" s="33"/>
      <c r="NY170" s="33"/>
      <c r="NZ170" s="33"/>
      <c r="OA170" s="33"/>
      <c r="OB170" s="33"/>
      <c r="OC170" s="33"/>
      <c r="OD170" s="33"/>
      <c r="OE170" s="33"/>
      <c r="OF170" s="33"/>
      <c r="OG170" s="33"/>
      <c r="OH170" s="33"/>
      <c r="OI170" s="33"/>
      <c r="OJ170" s="33"/>
      <c r="OK170" s="33"/>
      <c r="OL170" s="33"/>
      <c r="OM170" s="33"/>
      <c r="ON170" s="33"/>
      <c r="OO170" s="33"/>
      <c r="OP170" s="33"/>
      <c r="OQ170" s="33"/>
      <c r="OR170" s="33"/>
      <c r="OS170" s="33"/>
      <c r="OT170" s="33"/>
      <c r="OU170" s="33"/>
      <c r="OV170" s="33"/>
      <c r="OW170" s="33"/>
      <c r="OX170" s="33"/>
      <c r="OY170" s="33"/>
      <c r="OZ170" s="33"/>
      <c r="PA170" s="33"/>
      <c r="PB170" s="33"/>
      <c r="PC170" s="33"/>
      <c r="PD170" s="33"/>
      <c r="PE170" s="33"/>
      <c r="PF170" s="33"/>
      <c r="PG170" s="33"/>
      <c r="PH170" s="33"/>
      <c r="PI170" s="33"/>
      <c r="PJ170" s="33"/>
      <c r="PK170" s="33"/>
      <c r="PL170" s="33"/>
      <c r="PM170" s="33"/>
      <c r="PN170" s="33"/>
      <c r="PO170" s="33"/>
      <c r="PP170" s="33"/>
      <c r="PQ170" s="33"/>
      <c r="PR170" s="33"/>
      <c r="PS170" s="33"/>
      <c r="PT170" s="33"/>
      <c r="PU170" s="33"/>
      <c r="PV170" s="33"/>
      <c r="PW170" s="33"/>
      <c r="PX170" s="33"/>
      <c r="PY170" s="33"/>
      <c r="PZ170" s="33"/>
      <c r="QA170" s="33"/>
      <c r="QB170" s="33"/>
      <c r="QC170" s="33"/>
      <c r="QD170" s="33"/>
      <c r="QE170" s="33"/>
      <c r="QF170" s="33"/>
      <c r="QG170" s="33"/>
      <c r="QH170" s="33"/>
      <c r="QI170" s="33"/>
      <c r="QJ170" s="33"/>
      <c r="QK170" s="33"/>
      <c r="QL170" s="33"/>
      <c r="QM170" s="33"/>
      <c r="QN170" s="33"/>
      <c r="QO170" s="33"/>
      <c r="QP170" s="33"/>
      <c r="QQ170" s="33"/>
      <c r="QR170" s="33"/>
      <c r="QS170" s="33"/>
      <c r="QT170" s="33"/>
      <c r="QU170" s="33"/>
      <c r="QV170" s="33"/>
      <c r="QW170" s="33"/>
      <c r="QX170" s="33"/>
      <c r="QY170" s="33"/>
      <c r="QZ170" s="33"/>
      <c r="RA170" s="33"/>
      <c r="RB170" s="33"/>
      <c r="RC170" s="33"/>
      <c r="RD170" s="33"/>
      <c r="RE170" s="33"/>
      <c r="RF170" s="33"/>
      <c r="RG170" s="33"/>
      <c r="RH170" s="33"/>
      <c r="RI170" s="33"/>
      <c r="RJ170" s="33"/>
      <c r="RK170" s="33"/>
      <c r="RL170" s="33"/>
      <c r="RM170" s="33"/>
      <c r="RN170" s="33"/>
      <c r="RO170" s="33"/>
      <c r="RP170" s="33"/>
      <c r="RQ170" s="33"/>
      <c r="RR170" s="33"/>
      <c r="RS170" s="33"/>
      <c r="RT170" s="33"/>
      <c r="RU170" s="33"/>
      <c r="RV170" s="33"/>
      <c r="RW170" s="33"/>
      <c r="RX170" s="33"/>
      <c r="RY170" s="33"/>
      <c r="RZ170" s="33"/>
      <c r="SA170" s="33"/>
      <c r="SB170" s="33"/>
      <c r="SC170" s="33"/>
      <c r="SD170" s="33"/>
      <c r="SE170" s="33"/>
      <c r="SF170" s="33"/>
      <c r="SG170" s="33"/>
      <c r="SH170" s="33"/>
      <c r="SI170" s="33"/>
      <c r="SJ170" s="33"/>
      <c r="SK170" s="33"/>
      <c r="SL170" s="33"/>
      <c r="SM170" s="33"/>
      <c r="SN170" s="33"/>
      <c r="SO170" s="33"/>
      <c r="SP170" s="33"/>
      <c r="SQ170" s="33"/>
      <c r="SR170" s="33"/>
      <c r="SS170" s="33"/>
      <c r="ST170" s="33"/>
      <c r="SU170" s="33"/>
      <c r="SV170" s="33"/>
      <c r="SW170" s="33"/>
      <c r="SX170" s="33"/>
      <c r="SY170" s="33"/>
      <c r="SZ170" s="33"/>
      <c r="TA170" s="33"/>
      <c r="TB170" s="33"/>
      <c r="TC170" s="33"/>
      <c r="TD170" s="33"/>
      <c r="TE170" s="33"/>
      <c r="TF170" s="33"/>
      <c r="TG170" s="33"/>
      <c r="TH170" s="33"/>
      <c r="TI170" s="33"/>
      <c r="TJ170" s="33"/>
      <c r="TK170" s="33"/>
      <c r="TL170" s="33"/>
      <c r="TM170" s="33"/>
      <c r="TN170" s="33"/>
      <c r="TO170" s="33"/>
      <c r="TP170" s="33"/>
      <c r="TQ170" s="33"/>
      <c r="TR170" s="33"/>
      <c r="TS170" s="33"/>
      <c r="TT170" s="33"/>
      <c r="TU170" s="33"/>
      <c r="TV170" s="33"/>
      <c r="TW170" s="33"/>
      <c r="TX170" s="33"/>
      <c r="TY170" s="33"/>
      <c r="TZ170" s="33"/>
      <c r="UA170" s="33"/>
      <c r="UB170" s="33"/>
      <c r="UC170" s="33"/>
      <c r="UD170" s="33"/>
      <c r="UE170" s="33"/>
      <c r="UF170" s="33"/>
      <c r="UG170" s="33"/>
      <c r="UH170" s="33"/>
      <c r="UI170" s="33"/>
      <c r="UJ170" s="33"/>
      <c r="UK170" s="33"/>
      <c r="UL170" s="33"/>
      <c r="UM170" s="33"/>
      <c r="UN170" s="33"/>
      <c r="UO170" s="33"/>
      <c r="UP170" s="33"/>
      <c r="UQ170" s="33"/>
      <c r="UR170" s="33"/>
      <c r="US170" s="33"/>
      <c r="UT170" s="33"/>
      <c r="UU170" s="33"/>
      <c r="UV170" s="33"/>
      <c r="UW170" s="33"/>
      <c r="UX170" s="33"/>
      <c r="UY170" s="33"/>
      <c r="UZ170" s="33"/>
      <c r="VA170" s="33"/>
      <c r="VB170" s="33"/>
      <c r="VC170" s="33"/>
      <c r="VD170" s="33"/>
      <c r="VE170" s="33"/>
      <c r="VF170" s="33"/>
      <c r="VG170" s="33"/>
      <c r="VH170" s="33"/>
      <c r="VI170" s="33"/>
      <c r="VJ170" s="33"/>
      <c r="VK170" s="33"/>
      <c r="VL170" s="33"/>
      <c r="VM170" s="33"/>
      <c r="VN170" s="33"/>
      <c r="VO170" s="33"/>
      <c r="VP170" s="33"/>
      <c r="VQ170" s="33"/>
      <c r="VR170" s="33"/>
      <c r="VS170" s="33"/>
      <c r="VT170" s="33"/>
      <c r="VU170" s="33"/>
      <c r="VV170" s="33"/>
      <c r="VW170" s="33"/>
      <c r="VX170" s="33"/>
      <c r="VY170" s="33"/>
      <c r="VZ170" s="33"/>
      <c r="WA170" s="33"/>
      <c r="WB170" s="33"/>
      <c r="WC170" s="33"/>
      <c r="WD170" s="33"/>
      <c r="WE170" s="33"/>
      <c r="WF170" s="33"/>
      <c r="WG170" s="33"/>
      <c r="WH170" s="33"/>
      <c r="WI170" s="33"/>
      <c r="WJ170" s="33"/>
      <c r="WK170" s="33"/>
      <c r="WL170" s="33"/>
      <c r="WM170" s="33"/>
      <c r="WN170" s="33"/>
      <c r="WO170" s="33"/>
      <c r="WP170" s="33"/>
      <c r="WQ170" s="33"/>
      <c r="WR170" s="33"/>
      <c r="WS170" s="33"/>
      <c r="WT170" s="33"/>
      <c r="WU170" s="33"/>
      <c r="WV170" s="33"/>
      <c r="WW170" s="33"/>
      <c r="WX170" s="33"/>
      <c r="WY170" s="33"/>
      <c r="WZ170" s="33"/>
      <c r="XA170" s="33"/>
      <c r="XB170" s="33"/>
      <c r="XC170" s="33"/>
      <c r="XD170" s="33"/>
      <c r="XE170" s="33"/>
      <c r="XF170" s="33"/>
      <c r="XG170" s="33"/>
      <c r="XH170" s="33"/>
      <c r="XI170" s="33"/>
      <c r="XJ170" s="33"/>
      <c r="XK170" s="33"/>
      <c r="XL170" s="33"/>
      <c r="XM170" s="33"/>
      <c r="XN170" s="33"/>
      <c r="XO170" s="33"/>
      <c r="XP170" s="33"/>
      <c r="XQ170" s="33"/>
      <c r="XR170" s="33"/>
      <c r="XS170" s="33"/>
      <c r="XT170" s="33"/>
      <c r="XU170" s="33"/>
      <c r="XV170" s="33"/>
      <c r="XW170" s="33"/>
      <c r="XX170" s="33"/>
      <c r="XY170" s="33"/>
      <c r="XZ170" s="33"/>
      <c r="YA170" s="33"/>
      <c r="YB170" s="33"/>
      <c r="YC170" s="33"/>
      <c r="YD170" s="33"/>
      <c r="YE170" s="33"/>
      <c r="YF170" s="33"/>
      <c r="YG170" s="33"/>
      <c r="YH170" s="33"/>
      <c r="YI170" s="33"/>
      <c r="YJ170" s="33"/>
      <c r="YK170" s="33"/>
      <c r="YL170" s="33"/>
      <c r="YM170" s="33"/>
      <c r="YN170" s="33"/>
      <c r="YO170" s="33"/>
      <c r="YP170" s="33"/>
      <c r="YQ170" s="33"/>
      <c r="YR170" s="33"/>
      <c r="YS170" s="33"/>
      <c r="YT170" s="33"/>
      <c r="YU170" s="33"/>
      <c r="YV170" s="33"/>
      <c r="YW170" s="33"/>
      <c r="YX170" s="33"/>
      <c r="YY170" s="33"/>
      <c r="YZ170" s="33"/>
      <c r="ZA170" s="33"/>
      <c r="ZB170" s="33"/>
      <c r="ZC170" s="33"/>
      <c r="ZD170" s="33"/>
      <c r="ZE170" s="33"/>
      <c r="ZF170" s="33"/>
      <c r="ZG170" s="33"/>
      <c r="ZH170" s="33"/>
      <c r="ZI170" s="33"/>
      <c r="ZJ170" s="33"/>
      <c r="ZK170" s="33"/>
      <c r="ZL170" s="33"/>
      <c r="ZM170" s="33"/>
      <c r="ZN170" s="33"/>
      <c r="ZO170" s="33"/>
      <c r="ZP170" s="33"/>
      <c r="ZQ170" s="33"/>
      <c r="ZR170" s="33"/>
      <c r="ZS170" s="33"/>
      <c r="ZT170" s="33"/>
      <c r="ZU170" s="33"/>
      <c r="ZV170" s="33"/>
      <c r="ZW170" s="33"/>
      <c r="ZX170" s="33"/>
      <c r="ZY170" s="33"/>
      <c r="ZZ170" s="33"/>
      <c r="AAA170" s="33"/>
      <c r="AAB170" s="33"/>
      <c r="AAC170" s="33"/>
      <c r="AAD170" s="33"/>
      <c r="AAE170" s="33"/>
      <c r="AAF170" s="33"/>
      <c r="AAG170" s="33"/>
      <c r="AAH170" s="33"/>
      <c r="AAI170" s="33"/>
      <c r="AAJ170" s="33"/>
      <c r="AAK170" s="33"/>
      <c r="AAL170" s="33"/>
      <c r="AAM170" s="33"/>
      <c r="AAN170" s="33"/>
      <c r="AAO170" s="33"/>
      <c r="AAP170" s="33"/>
      <c r="AAQ170" s="33"/>
      <c r="AAR170" s="33"/>
      <c r="AAS170" s="33"/>
      <c r="AAT170" s="33"/>
      <c r="AAU170" s="33"/>
      <c r="AAV170" s="33"/>
      <c r="AAW170" s="33"/>
      <c r="AAX170" s="33"/>
      <c r="AAY170" s="33"/>
      <c r="AAZ170" s="33"/>
      <c r="ABA170" s="33"/>
      <c r="ABB170" s="33"/>
      <c r="ABC170" s="33"/>
      <c r="ABD170" s="33"/>
      <c r="ABE170" s="33"/>
      <c r="ABF170" s="33"/>
      <c r="ABG170" s="33"/>
      <c r="ABH170" s="33"/>
      <c r="ABI170" s="33"/>
      <c r="ABJ170" s="33"/>
      <c r="ABK170" s="33"/>
      <c r="ABL170" s="33"/>
      <c r="ABM170" s="33"/>
      <c r="ABN170" s="33"/>
      <c r="ABO170" s="33"/>
      <c r="ABP170" s="33"/>
      <c r="ABQ170" s="33"/>
      <c r="ABR170" s="33"/>
      <c r="ABS170" s="33"/>
      <c r="ABT170" s="33"/>
      <c r="ABU170" s="33"/>
      <c r="ABV170" s="33"/>
      <c r="ABW170" s="33"/>
      <c r="ABX170" s="33"/>
      <c r="ABY170" s="33"/>
      <c r="ABZ170" s="33"/>
      <c r="ACA170" s="33"/>
      <c r="ACB170" s="33"/>
      <c r="ACC170" s="33"/>
      <c r="ACD170" s="33"/>
      <c r="ACE170" s="33"/>
      <c r="ACF170" s="33"/>
      <c r="ACG170" s="33"/>
      <c r="ACH170" s="33"/>
      <c r="ACI170" s="33"/>
      <c r="ACJ170" s="33"/>
      <c r="ACK170" s="33"/>
      <c r="ACL170" s="33"/>
      <c r="ACM170" s="33"/>
      <c r="ACN170" s="33"/>
      <c r="ACO170" s="33"/>
      <c r="ACP170" s="33"/>
      <c r="ACQ170" s="33"/>
      <c r="ACR170" s="33"/>
      <c r="ACS170" s="33"/>
      <c r="ACT170" s="33"/>
      <c r="ACU170" s="33"/>
      <c r="ACV170" s="33"/>
      <c r="ACW170" s="33"/>
      <c r="ACX170" s="33"/>
      <c r="ACY170" s="33"/>
      <c r="ACZ170" s="33"/>
      <c r="ADA170" s="33"/>
      <c r="ADB170" s="33"/>
      <c r="ADC170" s="33"/>
      <c r="ADD170" s="33"/>
      <c r="ADE170" s="33"/>
      <c r="ADF170" s="33"/>
      <c r="ADG170" s="33"/>
      <c r="ADH170" s="33"/>
      <c r="ADI170" s="33"/>
      <c r="ADJ170" s="33"/>
      <c r="ADK170" s="33"/>
      <c r="ADL170" s="33"/>
      <c r="ADM170" s="33"/>
      <c r="ADN170" s="33"/>
      <c r="ADO170" s="33"/>
      <c r="ADP170" s="33"/>
      <c r="ADQ170" s="33"/>
      <c r="ADR170" s="33"/>
      <c r="ADS170" s="33"/>
      <c r="ADT170" s="33"/>
      <c r="ADU170" s="33"/>
      <c r="ADV170" s="33"/>
      <c r="ADW170" s="33"/>
      <c r="ADX170" s="33"/>
      <c r="ADY170" s="33"/>
      <c r="ADZ170" s="33"/>
      <c r="AEA170" s="33"/>
      <c r="AEB170" s="33"/>
      <c r="AEC170" s="33"/>
      <c r="AED170" s="33"/>
      <c r="AEE170" s="33"/>
      <c r="AEF170" s="33"/>
      <c r="AEG170" s="33"/>
      <c r="AEH170" s="33"/>
      <c r="AEI170" s="33"/>
      <c r="AEJ170" s="33"/>
      <c r="AEK170" s="33"/>
      <c r="AEL170" s="33"/>
      <c r="AEM170" s="33"/>
      <c r="AEN170" s="33"/>
      <c r="AEO170" s="33"/>
      <c r="AEP170" s="33"/>
      <c r="AEQ170" s="33"/>
      <c r="AER170" s="33"/>
      <c r="AES170" s="33"/>
      <c r="AET170" s="33"/>
      <c r="AEU170" s="33"/>
      <c r="AEV170" s="33"/>
      <c r="AEW170" s="33"/>
      <c r="AEX170" s="33"/>
      <c r="AEY170" s="33"/>
      <c r="AEZ170" s="33"/>
      <c r="AFA170" s="33"/>
      <c r="AFB170" s="33"/>
      <c r="AFC170" s="33"/>
      <c r="AFD170" s="33"/>
      <c r="AFE170" s="33"/>
      <c r="AFF170" s="33"/>
      <c r="AFG170" s="33"/>
      <c r="AFH170" s="33"/>
      <c r="AFI170" s="33"/>
      <c r="AFJ170" s="33"/>
      <c r="AFK170" s="33"/>
      <c r="AFL170" s="33"/>
      <c r="AFM170" s="33"/>
      <c r="AFN170" s="33"/>
      <c r="AFO170" s="33"/>
      <c r="AFP170" s="33"/>
      <c r="AFQ170" s="33"/>
      <c r="AFR170" s="33"/>
      <c r="AFS170" s="33"/>
      <c r="AFT170" s="33"/>
      <c r="AFU170" s="33"/>
      <c r="AFV170" s="33"/>
      <c r="AFW170" s="33"/>
      <c r="AFX170" s="33"/>
      <c r="AFY170" s="33"/>
      <c r="AFZ170" s="33"/>
      <c r="AGA170" s="33"/>
      <c r="AGB170" s="33"/>
      <c r="AGC170" s="33"/>
      <c r="AGD170" s="33"/>
      <c r="AGE170" s="33"/>
      <c r="AGF170" s="33"/>
      <c r="AGG170" s="33"/>
      <c r="AGH170" s="33"/>
      <c r="AGI170" s="33"/>
      <c r="AGJ170" s="33"/>
      <c r="AGK170" s="33"/>
      <c r="AGL170" s="33"/>
      <c r="AGM170" s="33"/>
      <c r="AGN170" s="33"/>
      <c r="AGO170" s="33"/>
      <c r="AGP170" s="33"/>
      <c r="AGQ170" s="33"/>
      <c r="AGR170" s="33"/>
      <c r="AGS170" s="33"/>
      <c r="AGT170" s="33"/>
      <c r="AGU170" s="33"/>
      <c r="AGV170" s="33"/>
      <c r="AGW170" s="33"/>
      <c r="AGX170" s="33"/>
      <c r="AGY170" s="33"/>
      <c r="AGZ170" s="33"/>
      <c r="AHA170" s="33"/>
      <c r="AHB170" s="33"/>
      <c r="AHC170" s="33"/>
      <c r="AHD170" s="33"/>
      <c r="AHE170" s="33"/>
      <c r="AHF170" s="33"/>
      <c r="AHG170" s="33"/>
      <c r="AHH170" s="33"/>
      <c r="AHI170" s="33"/>
      <c r="AHJ170" s="33"/>
      <c r="AHK170" s="33"/>
      <c r="AHL170" s="33"/>
      <c r="AHM170" s="33"/>
      <c r="AHN170" s="33"/>
      <c r="AHO170" s="33"/>
      <c r="AHP170" s="33"/>
      <c r="AHQ170" s="33"/>
      <c r="AHR170" s="33"/>
      <c r="AHS170" s="33"/>
      <c r="AHT170" s="33"/>
      <c r="AHU170" s="33"/>
      <c r="AHV170" s="33"/>
      <c r="AHW170" s="33"/>
      <c r="AHX170" s="33"/>
      <c r="AHY170" s="33"/>
      <c r="AHZ170" s="33"/>
      <c r="AIA170" s="33"/>
      <c r="AIB170" s="33"/>
      <c r="AIC170" s="33"/>
      <c r="AID170" s="33"/>
      <c r="AIE170" s="33"/>
      <c r="AIF170" s="33"/>
      <c r="AIG170" s="33"/>
      <c r="AIH170" s="33"/>
      <c r="AII170" s="33"/>
      <c r="AIJ170" s="33"/>
      <c r="AIK170" s="33"/>
      <c r="AIL170" s="33"/>
      <c r="AIM170" s="33"/>
      <c r="AIN170" s="33"/>
      <c r="AIO170" s="33"/>
      <c r="AIP170" s="33"/>
      <c r="AIQ170" s="33"/>
      <c r="AIR170" s="33"/>
      <c r="AIS170" s="33"/>
      <c r="AIT170" s="33"/>
      <c r="AIU170" s="33"/>
      <c r="AIV170" s="33"/>
      <c r="AIW170" s="33"/>
      <c r="AIX170" s="33"/>
      <c r="AIY170" s="33"/>
      <c r="AIZ170" s="33"/>
      <c r="AJA170" s="33"/>
      <c r="AJB170" s="33"/>
      <c r="AJC170" s="33"/>
      <c r="AJD170" s="33"/>
      <c r="AJE170" s="33"/>
      <c r="AJF170" s="33"/>
      <c r="AJG170" s="33"/>
      <c r="AJH170" s="33"/>
      <c r="AJI170" s="33"/>
      <c r="AJJ170" s="33"/>
      <c r="AJK170" s="33"/>
      <c r="AJL170" s="33"/>
      <c r="AJM170" s="33"/>
      <c r="AJN170" s="33"/>
      <c r="AJO170" s="33"/>
      <c r="AJP170" s="33"/>
      <c r="AJQ170" s="33"/>
      <c r="AJR170" s="33"/>
      <c r="AJS170" s="33"/>
      <c r="AJT170" s="33"/>
      <c r="AJU170" s="33"/>
      <c r="AJV170" s="33"/>
      <c r="AJW170" s="33"/>
      <c r="AJX170" s="33"/>
      <c r="AJY170" s="33"/>
      <c r="AJZ170" s="33"/>
      <c r="AKA170" s="33"/>
      <c r="AKB170" s="33"/>
      <c r="AKC170" s="33"/>
      <c r="AKD170" s="33"/>
      <c r="AKE170" s="33"/>
      <c r="AKF170" s="33"/>
      <c r="AKG170" s="33"/>
      <c r="AKH170" s="33"/>
      <c r="AKI170" s="33"/>
      <c r="AKJ170" s="33"/>
      <c r="AKK170" s="33"/>
      <c r="AKL170" s="33"/>
      <c r="AKM170" s="33"/>
      <c r="AKN170" s="33"/>
      <c r="AKO170" s="33"/>
      <c r="AKP170" s="33"/>
      <c r="AKQ170" s="33"/>
      <c r="AKR170" s="33"/>
      <c r="AKS170" s="33"/>
      <c r="AKT170" s="33"/>
      <c r="AKU170" s="33"/>
      <c r="AKV170" s="33"/>
      <c r="AKW170" s="33"/>
      <c r="AKX170" s="33"/>
      <c r="AKY170" s="33"/>
      <c r="AKZ170" s="33"/>
      <c r="ALA170" s="33"/>
      <c r="ALB170" s="33"/>
      <c r="ALC170" s="33"/>
      <c r="ALD170" s="33"/>
      <c r="ALE170" s="33"/>
      <c r="ALF170" s="33"/>
      <c r="ALG170" s="33"/>
      <c r="ALH170" s="33"/>
      <c r="ALI170" s="33"/>
      <c r="ALJ170" s="33"/>
      <c r="ALK170" s="33"/>
      <c r="ALL170" s="33"/>
      <c r="ALM170" s="33"/>
      <c r="ALN170" s="33"/>
      <c r="ALO170" s="33"/>
      <c r="ALP170" s="33"/>
      <c r="ALQ170" s="33"/>
      <c r="ALR170" s="33"/>
      <c r="ALS170" s="33"/>
      <c r="ALT170" s="33"/>
      <c r="ALU170" s="33"/>
      <c r="ALV170" s="33"/>
      <c r="ALW170" s="33"/>
      <c r="ALX170" s="33"/>
      <c r="ALY170" s="33"/>
      <c r="ALZ170" s="33"/>
      <c r="AMA170" s="33"/>
      <c r="AMB170" s="33"/>
      <c r="AMC170" s="33"/>
      <c r="AMD170" s="33"/>
      <c r="AME170" s="33"/>
      <c r="AMF170" s="33"/>
      <c r="AMG170" s="33"/>
      <c r="AMH170" s="33"/>
      <c r="AMI170" s="33"/>
      <c r="AMJ170" s="33"/>
      <c r="AMK170" s="33"/>
      <c r="AML170" s="33"/>
      <c r="AMM170" s="33"/>
      <c r="AMN170" s="33"/>
      <c r="AMO170" s="33"/>
      <c r="AMP170" s="33"/>
      <c r="AMQ170" s="33"/>
      <c r="AMR170" s="33"/>
      <c r="AMS170" s="33"/>
      <c r="AMT170" s="33"/>
      <c r="AMU170" s="33"/>
      <c r="AMV170" s="33"/>
      <c r="AMW170" s="33"/>
      <c r="AMX170" s="33"/>
      <c r="AMY170" s="33"/>
      <c r="AMZ170" s="33"/>
      <c r="ANA170" s="33"/>
      <c r="ANB170" s="33"/>
      <c r="ANC170" s="33"/>
      <c r="AND170" s="33"/>
      <c r="ANE170" s="33"/>
      <c r="ANF170" s="33"/>
      <c r="ANG170" s="33"/>
      <c r="ANH170" s="33"/>
      <c r="ANI170" s="33"/>
      <c r="ANJ170" s="33"/>
      <c r="ANK170" s="33"/>
      <c r="ANL170" s="33"/>
      <c r="ANM170" s="33"/>
      <c r="ANN170" s="33"/>
      <c r="ANO170" s="33"/>
      <c r="ANP170" s="33"/>
      <c r="ANQ170" s="33"/>
      <c r="ANR170" s="33"/>
      <c r="ANS170" s="33"/>
      <c r="ANT170" s="33"/>
      <c r="ANU170" s="33"/>
      <c r="ANV170" s="33"/>
      <c r="ANW170" s="33"/>
      <c r="ANX170" s="33"/>
      <c r="ANY170" s="33"/>
      <c r="ANZ170" s="33"/>
      <c r="AOA170" s="33"/>
      <c r="AOB170" s="33"/>
      <c r="AOC170" s="33"/>
      <c r="AOD170" s="33"/>
      <c r="AOE170" s="33"/>
      <c r="AOF170" s="33"/>
      <c r="AOG170" s="33"/>
      <c r="AOH170" s="33"/>
      <c r="AOI170" s="33"/>
      <c r="AOJ170" s="33"/>
      <c r="AOK170" s="33"/>
      <c r="AOL170" s="33"/>
      <c r="AOM170" s="33"/>
      <c r="AON170" s="33"/>
      <c r="AOO170" s="33"/>
      <c r="AOP170" s="33"/>
      <c r="AOQ170" s="33"/>
      <c r="AOR170" s="33"/>
      <c r="AOS170" s="33"/>
      <c r="AOT170" s="33"/>
      <c r="AOU170" s="33"/>
      <c r="AOV170" s="33"/>
      <c r="AOW170" s="33"/>
      <c r="AOX170" s="33"/>
      <c r="AOY170" s="33"/>
      <c r="AOZ170" s="33"/>
      <c r="APA170" s="33"/>
      <c r="APB170" s="33"/>
      <c r="APC170" s="33"/>
      <c r="APD170" s="33"/>
      <c r="APE170" s="33"/>
      <c r="APF170" s="33"/>
      <c r="APG170" s="33"/>
      <c r="APH170" s="33"/>
      <c r="API170" s="33"/>
      <c r="APJ170" s="33"/>
      <c r="APK170" s="33"/>
      <c r="APL170" s="33"/>
      <c r="APM170" s="33"/>
      <c r="APN170" s="33"/>
      <c r="APO170" s="33"/>
      <c r="APP170" s="33"/>
      <c r="APQ170" s="33"/>
      <c r="APR170" s="33"/>
      <c r="APS170" s="33"/>
      <c r="APT170" s="33"/>
      <c r="APU170" s="33"/>
      <c r="APV170" s="33"/>
      <c r="APW170" s="33"/>
      <c r="APX170" s="33"/>
      <c r="APY170" s="33"/>
      <c r="APZ170" s="33"/>
      <c r="AQA170" s="33"/>
      <c r="AQB170" s="33"/>
      <c r="AQC170" s="33"/>
      <c r="AQD170" s="33"/>
      <c r="AQE170" s="33"/>
      <c r="AQF170" s="33"/>
      <c r="AQG170" s="33"/>
      <c r="AQH170" s="33"/>
      <c r="AQI170" s="33"/>
      <c r="AQJ170" s="33"/>
      <c r="AQK170" s="33"/>
      <c r="AQL170" s="33"/>
      <c r="AQM170" s="33"/>
      <c r="AQN170" s="33"/>
      <c r="AQO170" s="33"/>
      <c r="AQP170" s="33"/>
      <c r="AQQ170" s="33"/>
      <c r="AQR170" s="33"/>
      <c r="AQS170" s="33"/>
      <c r="AQT170" s="33"/>
      <c r="AQU170" s="33"/>
      <c r="AQV170" s="33"/>
      <c r="AQW170" s="33"/>
      <c r="AQX170" s="33"/>
      <c r="AQY170" s="33"/>
      <c r="AQZ170" s="33"/>
      <c r="ARA170" s="33"/>
      <c r="ARB170" s="33"/>
      <c r="ARC170" s="33"/>
      <c r="ARD170" s="33"/>
      <c r="ARE170" s="33"/>
      <c r="ARF170" s="33"/>
      <c r="ARG170" s="33"/>
      <c r="ARH170" s="33"/>
      <c r="ARI170" s="33"/>
      <c r="ARJ170" s="33"/>
      <c r="ARK170" s="33"/>
      <c r="ARL170" s="33"/>
      <c r="ARM170" s="33"/>
      <c r="ARN170" s="33"/>
      <c r="ARO170" s="33"/>
      <c r="ARP170" s="33"/>
      <c r="ARQ170" s="33"/>
      <c r="ARR170" s="33"/>
      <c r="ARS170" s="33"/>
      <c r="ART170" s="33"/>
      <c r="ARU170" s="33"/>
      <c r="ARV170" s="33"/>
      <c r="ARW170" s="33"/>
      <c r="ARX170" s="33"/>
      <c r="ARY170" s="33"/>
      <c r="ARZ170" s="33"/>
      <c r="ASA170" s="33"/>
      <c r="ASB170" s="33"/>
      <c r="ASC170" s="33"/>
      <c r="ASD170" s="33"/>
      <c r="ASE170" s="33"/>
      <c r="ASF170" s="33"/>
      <c r="ASG170" s="33"/>
      <c r="ASH170" s="33"/>
      <c r="ASI170" s="33"/>
      <c r="ASJ170" s="33"/>
      <c r="ASK170" s="33"/>
      <c r="ASL170" s="33"/>
      <c r="ASM170" s="33"/>
      <c r="ASN170" s="33"/>
      <c r="ASO170" s="33"/>
      <c r="ASP170" s="33"/>
      <c r="ASQ170" s="33"/>
      <c r="ASR170" s="33"/>
      <c r="ASS170" s="33"/>
      <c r="AST170" s="33"/>
      <c r="ASU170" s="33"/>
      <c r="ASV170" s="33"/>
      <c r="ASW170" s="33"/>
      <c r="ASX170" s="33"/>
      <c r="ASY170" s="33"/>
      <c r="ASZ170" s="33"/>
      <c r="ATA170" s="33"/>
      <c r="ATB170" s="33"/>
      <c r="ATC170" s="33"/>
      <c r="ATD170" s="33"/>
      <c r="ATE170" s="33"/>
      <c r="ATF170" s="33"/>
      <c r="ATG170" s="33"/>
      <c r="ATH170" s="33"/>
      <c r="ATI170" s="33"/>
      <c r="ATJ170" s="33"/>
      <c r="ATK170" s="33"/>
      <c r="ATL170" s="33"/>
      <c r="ATM170" s="33"/>
      <c r="ATN170" s="33"/>
      <c r="ATO170" s="33"/>
      <c r="ATP170" s="33"/>
      <c r="ATQ170" s="33"/>
      <c r="ATR170" s="33"/>
      <c r="ATS170" s="33"/>
      <c r="ATT170" s="33"/>
      <c r="ATU170" s="33"/>
      <c r="ATV170" s="33"/>
      <c r="ATW170" s="33"/>
      <c r="ATX170" s="33"/>
      <c r="ATY170" s="33"/>
      <c r="ATZ170" s="33"/>
      <c r="AUA170" s="33"/>
      <c r="AUB170" s="33"/>
      <c r="AUC170" s="33"/>
      <c r="AUD170" s="33"/>
      <c r="AUE170" s="33"/>
      <c r="AUF170" s="33"/>
      <c r="AUG170" s="33"/>
      <c r="AUH170" s="33"/>
      <c r="AUI170" s="33"/>
      <c r="AUJ170" s="33"/>
      <c r="AUK170" s="33"/>
      <c r="AUL170" s="33"/>
      <c r="AUM170" s="33"/>
      <c r="AUN170" s="33"/>
      <c r="AUO170" s="33"/>
      <c r="AUP170" s="33"/>
      <c r="AUQ170" s="33"/>
      <c r="AUR170" s="33"/>
      <c r="AUS170" s="33"/>
      <c r="AUT170" s="33"/>
      <c r="AUU170" s="33"/>
      <c r="AUV170" s="33"/>
      <c r="AUW170" s="33"/>
      <c r="AUX170" s="33"/>
      <c r="AUY170" s="33"/>
      <c r="AUZ170" s="33"/>
      <c r="AVA170" s="33"/>
      <c r="AVB170" s="33"/>
      <c r="AVC170" s="33"/>
      <c r="AVD170" s="33"/>
      <c r="AVE170" s="33"/>
      <c r="AVF170" s="33"/>
      <c r="AVG170" s="33"/>
      <c r="AVH170" s="33"/>
      <c r="AVI170" s="33"/>
      <c r="AVJ170" s="33"/>
      <c r="AVK170" s="33"/>
      <c r="AVL170" s="33"/>
      <c r="AVM170" s="33"/>
      <c r="AVN170" s="33"/>
      <c r="AVO170" s="33"/>
      <c r="AVP170" s="33"/>
      <c r="AVQ170" s="33"/>
      <c r="AVR170" s="33"/>
      <c r="AVS170" s="33"/>
      <c r="AVT170" s="33"/>
      <c r="AVU170" s="33"/>
      <c r="AVV170" s="33"/>
      <c r="AVW170" s="33"/>
      <c r="AVX170" s="33"/>
      <c r="AVY170" s="33"/>
      <c r="AVZ170" s="33"/>
      <c r="AWA170" s="33"/>
      <c r="AWB170" s="33"/>
      <c r="AWC170" s="33"/>
      <c r="AWD170" s="33"/>
      <c r="AWE170" s="33"/>
      <c r="AWF170" s="33"/>
      <c r="AWG170" s="33"/>
      <c r="AWH170" s="33"/>
      <c r="AWI170" s="33"/>
      <c r="AWJ170" s="33"/>
      <c r="AWK170" s="33"/>
      <c r="AWL170" s="33"/>
      <c r="AWM170" s="33"/>
      <c r="AWN170" s="33"/>
      <c r="AWO170" s="33"/>
      <c r="AWP170" s="33"/>
      <c r="AWQ170" s="33"/>
      <c r="AWR170" s="33"/>
      <c r="AWS170" s="33"/>
      <c r="AWT170" s="33"/>
      <c r="AWU170" s="33"/>
      <c r="AWV170" s="33"/>
      <c r="AWW170" s="33"/>
      <c r="AWX170" s="33"/>
      <c r="AWY170" s="33"/>
      <c r="AWZ170" s="33"/>
      <c r="AXA170" s="33"/>
      <c r="AXB170" s="33"/>
      <c r="AXC170" s="33"/>
      <c r="AXD170" s="33"/>
      <c r="AXE170" s="33"/>
      <c r="AXF170" s="33"/>
      <c r="AXG170" s="33"/>
      <c r="AXH170" s="33"/>
      <c r="AXI170" s="33"/>
      <c r="AXJ170" s="33"/>
      <c r="AXK170" s="33"/>
      <c r="AXL170" s="33"/>
      <c r="AXM170" s="33"/>
      <c r="AXN170" s="33"/>
      <c r="AXO170" s="33"/>
      <c r="AXP170" s="33"/>
      <c r="AXQ170" s="33"/>
      <c r="AXR170" s="33"/>
      <c r="AXS170" s="33"/>
      <c r="AXT170" s="33"/>
      <c r="AXU170" s="33"/>
      <c r="AXV170" s="33"/>
      <c r="AXW170" s="33"/>
      <c r="AXX170" s="33"/>
      <c r="AXY170" s="33"/>
      <c r="AXZ170" s="33"/>
      <c r="AYA170" s="33"/>
      <c r="AYB170" s="33"/>
      <c r="AYC170" s="33"/>
      <c r="AYD170" s="33"/>
      <c r="AYE170" s="33"/>
      <c r="AYF170" s="33"/>
      <c r="AYG170" s="33"/>
      <c r="AYH170" s="33"/>
      <c r="AYI170" s="33"/>
      <c r="AYJ170" s="33"/>
      <c r="AYK170" s="33"/>
      <c r="AYL170" s="33"/>
      <c r="AYM170" s="33"/>
      <c r="AYN170" s="33"/>
      <c r="AYO170" s="33"/>
      <c r="AYP170" s="33"/>
      <c r="AYQ170" s="33"/>
      <c r="AYR170" s="33"/>
      <c r="AYS170" s="33"/>
      <c r="AYT170" s="33"/>
      <c r="AYU170" s="33"/>
      <c r="AYV170" s="33"/>
      <c r="AYW170" s="33"/>
      <c r="AYX170" s="33"/>
      <c r="AYY170" s="33"/>
      <c r="AYZ170" s="33"/>
      <c r="AZA170" s="33"/>
      <c r="AZB170" s="33"/>
      <c r="AZC170" s="33"/>
      <c r="AZD170" s="33"/>
      <c r="AZE170" s="33"/>
      <c r="AZF170" s="33"/>
      <c r="AZG170" s="33"/>
      <c r="AZH170" s="33"/>
      <c r="AZI170" s="33"/>
      <c r="AZJ170" s="33"/>
      <c r="AZK170" s="33"/>
      <c r="AZL170" s="33"/>
      <c r="AZM170" s="33"/>
      <c r="AZN170" s="33"/>
      <c r="AZO170" s="33"/>
      <c r="AZP170" s="33"/>
      <c r="AZQ170" s="33"/>
      <c r="AZR170" s="33"/>
      <c r="AZS170" s="33"/>
      <c r="AZT170" s="33"/>
      <c r="AZU170" s="33"/>
      <c r="AZV170" s="33"/>
      <c r="AZW170" s="33"/>
      <c r="AZX170" s="33"/>
      <c r="AZY170" s="33"/>
      <c r="AZZ170" s="33"/>
      <c r="BAA170" s="33"/>
      <c r="BAB170" s="33"/>
      <c r="BAC170" s="33"/>
      <c r="BAD170" s="33"/>
      <c r="BAE170" s="33"/>
      <c r="BAF170" s="33"/>
      <c r="BAG170" s="33"/>
      <c r="BAH170" s="33"/>
      <c r="BAI170" s="33"/>
      <c r="BAJ170" s="33"/>
      <c r="BAK170" s="33"/>
      <c r="BAL170" s="33"/>
      <c r="BAM170" s="33"/>
      <c r="BAN170" s="33"/>
      <c r="BAO170" s="33"/>
      <c r="BAP170" s="33"/>
      <c r="BAQ170" s="33"/>
      <c r="BAR170" s="33"/>
      <c r="BAS170" s="33"/>
      <c r="BAT170" s="33"/>
      <c r="BAU170" s="33"/>
      <c r="BAV170" s="33"/>
      <c r="BAW170" s="33"/>
      <c r="BAX170" s="33"/>
      <c r="BAY170" s="33"/>
      <c r="BAZ170" s="33"/>
      <c r="BBA170" s="33"/>
      <c r="BBB170" s="33"/>
      <c r="BBC170" s="33"/>
      <c r="BBD170" s="33"/>
      <c r="BBE170" s="33"/>
      <c r="BBF170" s="33"/>
      <c r="BBG170" s="33"/>
      <c r="BBH170" s="33"/>
      <c r="BBI170" s="33"/>
      <c r="BBJ170" s="33"/>
      <c r="BBK170" s="33"/>
      <c r="BBL170" s="33"/>
      <c r="BBM170" s="33"/>
      <c r="BBN170" s="33"/>
      <c r="BBO170" s="33"/>
      <c r="BBP170" s="33"/>
      <c r="BBQ170" s="33"/>
      <c r="BBR170" s="33"/>
      <c r="BBS170" s="33"/>
      <c r="BBT170" s="33"/>
      <c r="BBU170" s="33"/>
      <c r="BBV170" s="33"/>
      <c r="BBW170" s="33"/>
      <c r="BBX170" s="33"/>
      <c r="BBY170" s="33"/>
      <c r="BBZ170" s="33"/>
      <c r="BCA170" s="33"/>
      <c r="BCB170" s="33"/>
      <c r="BCC170" s="33"/>
      <c r="BCD170" s="33"/>
      <c r="BCE170" s="33"/>
      <c r="BCF170" s="33"/>
      <c r="BCG170" s="33"/>
      <c r="BCH170" s="33"/>
      <c r="BCI170" s="33"/>
      <c r="BCJ170" s="33"/>
      <c r="BCK170" s="33"/>
      <c r="BCL170" s="33"/>
      <c r="BCM170" s="33"/>
      <c r="BCN170" s="33"/>
      <c r="BCO170" s="33"/>
      <c r="BCP170" s="33"/>
      <c r="BCQ170" s="33"/>
      <c r="BCR170" s="33"/>
      <c r="BCS170" s="33"/>
      <c r="BCT170" s="33"/>
      <c r="BCU170" s="33"/>
      <c r="BCV170" s="33"/>
      <c r="BCW170" s="33"/>
      <c r="BCX170" s="33"/>
      <c r="BCY170" s="33"/>
      <c r="BCZ170" s="33"/>
      <c r="BDA170" s="33"/>
      <c r="BDB170" s="33"/>
      <c r="BDC170" s="33"/>
      <c r="BDD170" s="33"/>
      <c r="BDE170" s="33"/>
      <c r="BDF170" s="33"/>
      <c r="BDG170" s="33"/>
      <c r="BDH170" s="33"/>
      <c r="BDI170" s="33"/>
      <c r="BDJ170" s="33"/>
      <c r="BDK170" s="33"/>
      <c r="BDL170" s="33"/>
      <c r="BDM170" s="33"/>
      <c r="BDN170" s="33"/>
      <c r="BDO170" s="33"/>
      <c r="BDP170" s="33"/>
      <c r="BDQ170" s="33"/>
      <c r="BDR170" s="33"/>
      <c r="BDS170" s="33"/>
      <c r="BDT170" s="33"/>
      <c r="BDU170" s="33"/>
      <c r="BDV170" s="33"/>
      <c r="BDW170" s="33"/>
      <c r="BDX170" s="33"/>
      <c r="BDY170" s="33"/>
      <c r="BDZ170" s="33"/>
      <c r="BEA170" s="33"/>
      <c r="BEB170" s="33"/>
      <c r="BEC170" s="33"/>
      <c r="BED170" s="33"/>
      <c r="BEE170" s="33"/>
      <c r="BEF170" s="33"/>
      <c r="BEG170" s="33"/>
      <c r="BEH170" s="33"/>
      <c r="BEI170" s="33"/>
      <c r="BEJ170" s="33"/>
      <c r="BEK170" s="33"/>
      <c r="BEL170" s="33"/>
      <c r="BEM170" s="33"/>
      <c r="BEN170" s="33"/>
      <c r="BEO170" s="33"/>
      <c r="BEP170" s="33"/>
      <c r="BEQ170" s="33"/>
      <c r="BER170" s="33"/>
      <c r="BES170" s="33"/>
      <c r="BET170" s="33"/>
      <c r="BEU170" s="33"/>
      <c r="BEV170" s="33"/>
      <c r="BEW170" s="33"/>
      <c r="BEX170" s="33"/>
      <c r="BEY170" s="33"/>
      <c r="BEZ170" s="33"/>
      <c r="BFA170" s="33"/>
      <c r="BFB170" s="33"/>
      <c r="BFC170" s="33"/>
      <c r="BFD170" s="33"/>
      <c r="BFE170" s="33"/>
      <c r="BFF170" s="33"/>
      <c r="BFG170" s="33"/>
      <c r="BFH170" s="33"/>
      <c r="BFI170" s="33"/>
      <c r="BFJ170" s="33"/>
      <c r="BFK170" s="33"/>
      <c r="BFL170" s="33"/>
      <c r="BFM170" s="33"/>
      <c r="BFN170" s="33"/>
      <c r="BFO170" s="33"/>
      <c r="BFP170" s="33"/>
      <c r="BFQ170" s="33"/>
      <c r="BFR170" s="33"/>
      <c r="BFS170" s="33"/>
      <c r="BFT170" s="33"/>
      <c r="BFU170" s="33"/>
      <c r="BFV170" s="33"/>
      <c r="BFW170" s="33"/>
      <c r="BFX170" s="33"/>
      <c r="BFY170" s="33"/>
      <c r="BFZ170" s="33"/>
      <c r="BGA170" s="33"/>
      <c r="BGB170" s="33"/>
      <c r="BGC170" s="33"/>
      <c r="BGD170" s="33"/>
      <c r="BGE170" s="33"/>
      <c r="BGF170" s="33"/>
      <c r="BGG170" s="33"/>
      <c r="BGH170" s="33"/>
      <c r="BGI170" s="33"/>
      <c r="BGJ170" s="33"/>
      <c r="BGK170" s="33"/>
      <c r="BGL170" s="33"/>
      <c r="BGM170" s="33"/>
      <c r="BGN170" s="33"/>
      <c r="BGO170" s="33"/>
      <c r="BGP170" s="33"/>
      <c r="BGQ170" s="33"/>
      <c r="BGR170" s="33"/>
      <c r="BGS170" s="33"/>
      <c r="BGT170" s="33"/>
      <c r="BGU170" s="33"/>
      <c r="BGV170" s="33"/>
      <c r="BGW170" s="33"/>
      <c r="BGX170" s="33"/>
      <c r="BGY170" s="33"/>
      <c r="BGZ170" s="33"/>
      <c r="BHA170" s="33"/>
      <c r="BHB170" s="33"/>
      <c r="BHC170" s="33"/>
      <c r="BHD170" s="33"/>
      <c r="BHE170" s="33"/>
      <c r="BHF170" s="33"/>
      <c r="BHG170" s="33"/>
      <c r="BHH170" s="33"/>
      <c r="BHI170" s="33"/>
      <c r="BHJ170" s="33"/>
      <c r="BHK170" s="33"/>
      <c r="BHL170" s="33"/>
      <c r="BHM170" s="33"/>
      <c r="BHN170" s="33"/>
      <c r="BHO170" s="33"/>
      <c r="BHP170" s="33"/>
      <c r="BHQ170" s="33"/>
      <c r="BHR170" s="33"/>
      <c r="BHS170" s="33"/>
      <c r="BHT170" s="33"/>
      <c r="BHU170" s="33"/>
      <c r="BHV170" s="33"/>
      <c r="BHW170" s="33"/>
      <c r="BHX170" s="33"/>
      <c r="BHY170" s="33"/>
      <c r="BHZ170" s="33"/>
      <c r="BIA170" s="33"/>
      <c r="BIB170" s="33"/>
      <c r="BIC170" s="33"/>
      <c r="BID170" s="33"/>
      <c r="BIE170" s="33"/>
      <c r="BIF170" s="33"/>
      <c r="BIG170" s="33"/>
      <c r="BIH170" s="33"/>
      <c r="BII170" s="33"/>
      <c r="BIJ170" s="33"/>
      <c r="BIK170" s="33"/>
      <c r="BIL170" s="33"/>
      <c r="BIM170" s="33"/>
      <c r="BIN170" s="33"/>
      <c r="BIO170" s="33"/>
      <c r="BIP170" s="33"/>
      <c r="BIQ170" s="33"/>
      <c r="BIR170" s="33"/>
      <c r="BIS170" s="33"/>
      <c r="BIT170" s="33"/>
      <c r="BIU170" s="33"/>
      <c r="BIV170" s="33"/>
      <c r="BIW170" s="33"/>
      <c r="BIX170" s="33"/>
      <c r="BIY170" s="33"/>
      <c r="BIZ170" s="33"/>
      <c r="BJA170" s="33"/>
      <c r="BJB170" s="33"/>
      <c r="BJC170" s="33"/>
      <c r="BJD170" s="33"/>
      <c r="BJE170" s="33"/>
      <c r="BJF170" s="33"/>
      <c r="BJG170" s="33"/>
      <c r="BJH170" s="33"/>
      <c r="BJI170" s="33"/>
      <c r="BJJ170" s="33"/>
      <c r="BJK170" s="33"/>
      <c r="BJL170" s="33"/>
      <c r="BJM170" s="33"/>
      <c r="BJN170" s="33"/>
      <c r="BJO170" s="33"/>
      <c r="BJP170" s="33"/>
      <c r="BJQ170" s="33"/>
      <c r="BJR170" s="33"/>
      <c r="BJS170" s="33"/>
      <c r="BJT170" s="33"/>
      <c r="BJU170" s="33"/>
      <c r="BJV170" s="33"/>
      <c r="BJW170" s="33"/>
      <c r="BJX170" s="33"/>
      <c r="BJY170" s="33"/>
      <c r="BJZ170" s="33"/>
      <c r="BKA170" s="33"/>
      <c r="BKB170" s="33"/>
      <c r="BKC170" s="33"/>
      <c r="BKD170" s="33"/>
      <c r="BKE170" s="33"/>
      <c r="BKF170" s="33"/>
      <c r="BKG170" s="33"/>
      <c r="BKH170" s="33"/>
      <c r="BKI170" s="33"/>
      <c r="BKJ170" s="33"/>
      <c r="BKK170" s="33"/>
      <c r="BKL170" s="33"/>
      <c r="BKM170" s="33"/>
      <c r="BKN170" s="33"/>
      <c r="BKO170" s="33"/>
      <c r="BKP170" s="33"/>
      <c r="BKQ170" s="33"/>
      <c r="BKR170" s="33"/>
      <c r="BKS170" s="33"/>
      <c r="BKT170" s="33"/>
      <c r="BKU170" s="33"/>
      <c r="BKV170" s="33"/>
      <c r="BKW170" s="33"/>
      <c r="BKX170" s="33"/>
      <c r="BKY170" s="33"/>
      <c r="BKZ170" s="33"/>
      <c r="BLA170" s="33"/>
      <c r="BLB170" s="33"/>
      <c r="BLC170" s="33"/>
      <c r="BLD170" s="33"/>
      <c r="BLE170" s="33"/>
      <c r="BLF170" s="33"/>
      <c r="BLG170" s="33"/>
      <c r="BLH170" s="33"/>
      <c r="BLI170" s="33"/>
      <c r="BLJ170" s="33"/>
      <c r="BLK170" s="33"/>
      <c r="BLL170" s="33"/>
      <c r="BLM170" s="33"/>
      <c r="BLN170" s="33"/>
      <c r="BLO170" s="33"/>
      <c r="BLP170" s="33"/>
      <c r="BLQ170" s="33"/>
      <c r="BLR170" s="33"/>
      <c r="BLS170" s="33"/>
      <c r="BLT170" s="33"/>
      <c r="BLU170" s="33"/>
      <c r="BLV170" s="33"/>
      <c r="BLW170" s="33"/>
      <c r="BLX170" s="33"/>
      <c r="BLY170" s="33"/>
      <c r="BLZ170" s="33"/>
      <c r="BMA170" s="33"/>
      <c r="BMB170" s="33"/>
      <c r="BMC170" s="33"/>
      <c r="BMD170" s="33"/>
      <c r="BME170" s="33"/>
      <c r="BMF170" s="33"/>
      <c r="BMG170" s="33"/>
      <c r="BMH170" s="33"/>
      <c r="BMI170" s="33"/>
      <c r="BMJ170" s="33"/>
      <c r="BMK170" s="33"/>
      <c r="BML170" s="33"/>
      <c r="BMM170" s="33"/>
      <c r="BMN170" s="33"/>
      <c r="BMO170" s="33"/>
      <c r="BMP170" s="33"/>
      <c r="BMQ170" s="33"/>
      <c r="BMR170" s="33"/>
      <c r="BMS170" s="33"/>
      <c r="BMT170" s="33"/>
      <c r="BMU170" s="33"/>
      <c r="BMV170" s="33"/>
      <c r="BMW170" s="33"/>
      <c r="BMX170" s="33"/>
      <c r="BMY170" s="33"/>
      <c r="BMZ170" s="33"/>
      <c r="BNA170" s="33"/>
      <c r="BNB170" s="33"/>
      <c r="BNC170" s="33"/>
      <c r="BND170" s="33"/>
      <c r="BNE170" s="33"/>
      <c r="BNF170" s="33"/>
      <c r="BNG170" s="33"/>
      <c r="BNH170" s="33"/>
      <c r="BNI170" s="33"/>
      <c r="BNJ170" s="33"/>
      <c r="BNK170" s="33"/>
      <c r="BNL170" s="33"/>
      <c r="BNM170" s="33"/>
      <c r="BNN170" s="33"/>
      <c r="BNO170" s="33"/>
      <c r="BNP170" s="33"/>
      <c r="BNQ170" s="33"/>
      <c r="BNR170" s="33"/>
      <c r="BNS170" s="33"/>
      <c r="BNT170" s="33"/>
      <c r="BNU170" s="33"/>
      <c r="BNV170" s="33"/>
      <c r="BNW170" s="33"/>
      <c r="BNX170" s="33"/>
      <c r="BNY170" s="33"/>
      <c r="BNZ170" s="33"/>
      <c r="BOA170" s="33"/>
      <c r="BOB170" s="33"/>
      <c r="BOC170" s="33"/>
      <c r="BOD170" s="33"/>
      <c r="BOE170" s="33"/>
      <c r="BOF170" s="33"/>
      <c r="BOG170" s="33"/>
      <c r="BOH170" s="33"/>
      <c r="BOI170" s="33"/>
      <c r="BOJ170" s="33"/>
      <c r="BOK170" s="33"/>
      <c r="BOL170" s="33"/>
      <c r="BOM170" s="33"/>
      <c r="BON170" s="33"/>
      <c r="BOO170" s="33"/>
      <c r="BOP170" s="33"/>
      <c r="BOQ170" s="33"/>
      <c r="BOR170" s="33"/>
      <c r="BOS170" s="33"/>
      <c r="BOT170" s="33"/>
      <c r="BOU170" s="33"/>
      <c r="BOV170" s="33"/>
      <c r="BOW170" s="33"/>
      <c r="BOX170" s="33"/>
      <c r="BOY170" s="33"/>
      <c r="BOZ170" s="33"/>
      <c r="BPA170" s="33"/>
      <c r="BPB170" s="33"/>
      <c r="BPC170" s="33"/>
      <c r="BPD170" s="33"/>
      <c r="BPE170" s="33"/>
      <c r="BPF170" s="33"/>
      <c r="BPG170" s="33"/>
      <c r="BPH170" s="33"/>
      <c r="BPI170" s="33"/>
      <c r="BPJ170" s="33"/>
      <c r="BPK170" s="33"/>
      <c r="BPL170" s="33"/>
      <c r="BPM170" s="33"/>
      <c r="BPN170" s="33"/>
      <c r="BPO170" s="33"/>
      <c r="BPP170" s="33"/>
      <c r="BPQ170" s="33"/>
      <c r="BPR170" s="33"/>
      <c r="BPS170" s="33"/>
      <c r="BPT170" s="33"/>
      <c r="BPU170" s="33"/>
      <c r="BPV170" s="33"/>
      <c r="BPW170" s="33"/>
      <c r="BPX170" s="33"/>
      <c r="BPY170" s="33"/>
      <c r="BPZ170" s="33"/>
      <c r="BQA170" s="33"/>
      <c r="BQB170" s="33"/>
      <c r="BQC170" s="33"/>
      <c r="BQD170" s="33"/>
      <c r="BQE170" s="33"/>
      <c r="BQF170" s="33"/>
      <c r="BQG170" s="33"/>
      <c r="BQH170" s="33"/>
      <c r="BQI170" s="33"/>
      <c r="BQJ170" s="33"/>
      <c r="BQK170" s="33"/>
      <c r="BQL170" s="33"/>
      <c r="BQM170" s="33"/>
      <c r="BQN170" s="33"/>
      <c r="BQO170" s="33"/>
      <c r="BQP170" s="33"/>
      <c r="BQQ170" s="33"/>
      <c r="BQR170" s="33"/>
      <c r="BQS170" s="33"/>
      <c r="BQT170" s="33"/>
      <c r="BQU170" s="33"/>
      <c r="BQV170" s="33"/>
      <c r="BQW170" s="33"/>
      <c r="BQX170" s="33"/>
      <c r="BQY170" s="33"/>
      <c r="BQZ170" s="33"/>
      <c r="BRA170" s="33"/>
      <c r="BRB170" s="33"/>
      <c r="BRC170" s="33"/>
      <c r="BRD170" s="33"/>
      <c r="BRE170" s="33"/>
      <c r="BRF170" s="33"/>
      <c r="BRG170" s="33"/>
      <c r="BRH170" s="33"/>
      <c r="BRI170" s="33"/>
      <c r="BRJ170" s="33"/>
      <c r="BRK170" s="33"/>
      <c r="BRL170" s="33"/>
      <c r="BRM170" s="33"/>
      <c r="BRN170" s="33"/>
      <c r="BRO170" s="33"/>
      <c r="BRP170" s="33"/>
      <c r="BRQ170" s="33"/>
      <c r="BRR170" s="33"/>
      <c r="BRS170" s="33"/>
      <c r="BRT170" s="33"/>
      <c r="BRU170" s="33"/>
      <c r="BRV170" s="33"/>
      <c r="BRW170" s="33"/>
      <c r="BRX170" s="33"/>
      <c r="BRY170" s="33"/>
      <c r="BRZ170" s="33"/>
      <c r="BSA170" s="33"/>
      <c r="BSB170" s="33"/>
      <c r="BSC170" s="33"/>
      <c r="BSD170" s="33"/>
      <c r="BSE170" s="33"/>
      <c r="BSF170" s="33"/>
      <c r="BSG170" s="33"/>
      <c r="BSH170" s="33"/>
      <c r="BSI170" s="33"/>
      <c r="BSJ170" s="33"/>
      <c r="BSK170" s="33"/>
      <c r="BSL170" s="33"/>
      <c r="BSM170" s="33"/>
      <c r="BSN170" s="33"/>
      <c r="BSO170" s="33"/>
      <c r="BSP170" s="33"/>
      <c r="BSQ170" s="33"/>
      <c r="BSR170" s="33"/>
      <c r="BSS170" s="33"/>
      <c r="BST170" s="33"/>
      <c r="BSU170" s="33"/>
      <c r="BSV170" s="33"/>
      <c r="BSW170" s="33"/>
      <c r="BSX170" s="33"/>
      <c r="BSY170" s="33"/>
      <c r="BSZ170" s="33"/>
      <c r="BTA170" s="33"/>
      <c r="BTB170" s="33"/>
      <c r="BTC170" s="33"/>
      <c r="BTD170" s="33"/>
      <c r="BTE170" s="33"/>
      <c r="BTF170" s="33"/>
      <c r="BTG170" s="33"/>
      <c r="BTH170" s="33"/>
      <c r="BTI170" s="33"/>
      <c r="BTJ170" s="33"/>
      <c r="BTK170" s="33"/>
      <c r="BTL170" s="33"/>
      <c r="BTM170" s="33"/>
      <c r="BTN170" s="33"/>
      <c r="BTO170" s="33"/>
      <c r="BTP170" s="33"/>
      <c r="BTQ170" s="33"/>
      <c r="BTR170" s="33"/>
      <c r="BTS170" s="33"/>
      <c r="BTT170" s="33"/>
      <c r="BTU170" s="33"/>
      <c r="BTV170" s="33"/>
      <c r="BTW170" s="33"/>
      <c r="BTX170" s="33"/>
      <c r="BTY170" s="33"/>
      <c r="BTZ170" s="33"/>
      <c r="BUA170" s="33"/>
      <c r="BUB170" s="33"/>
      <c r="BUC170" s="33"/>
      <c r="BUD170" s="33"/>
      <c r="BUE170" s="33"/>
      <c r="BUF170" s="33"/>
      <c r="BUG170" s="33"/>
      <c r="BUH170" s="33"/>
      <c r="BUI170" s="33"/>
      <c r="BUJ170" s="33"/>
      <c r="BUK170" s="33"/>
      <c r="BUL170" s="33"/>
      <c r="BUM170" s="33"/>
      <c r="BUN170" s="33"/>
      <c r="BUO170" s="33"/>
      <c r="BUP170" s="33"/>
      <c r="BUQ170" s="33"/>
      <c r="BUR170" s="33"/>
      <c r="BUS170" s="33"/>
      <c r="BUT170" s="33"/>
      <c r="BUU170" s="33"/>
      <c r="BUV170" s="33"/>
      <c r="BUW170" s="33"/>
      <c r="BUX170" s="33"/>
      <c r="BUY170" s="33"/>
      <c r="BUZ170" s="33"/>
      <c r="BVA170" s="33"/>
      <c r="BVB170" s="33"/>
      <c r="BVC170" s="33"/>
      <c r="BVD170" s="33"/>
      <c r="BVE170" s="33"/>
      <c r="BVF170" s="33"/>
      <c r="BVG170" s="33"/>
      <c r="BVH170" s="33"/>
      <c r="BVI170" s="33"/>
      <c r="BVJ170" s="33"/>
      <c r="BVK170" s="33"/>
      <c r="BVL170" s="33"/>
      <c r="BVM170" s="33"/>
      <c r="BVN170" s="33"/>
      <c r="BVO170" s="33"/>
      <c r="BVP170" s="33"/>
      <c r="BVQ170" s="33"/>
      <c r="BVR170" s="33"/>
      <c r="BVS170" s="33"/>
      <c r="BVT170" s="33"/>
      <c r="BVU170" s="33"/>
      <c r="BVV170" s="33"/>
      <c r="BVW170" s="33"/>
      <c r="BVX170" s="33"/>
      <c r="BVY170" s="33"/>
      <c r="BVZ170" s="33"/>
      <c r="BWA170" s="33"/>
      <c r="BWB170" s="33"/>
      <c r="BWC170" s="33"/>
      <c r="BWD170" s="33"/>
      <c r="BWE170" s="33"/>
      <c r="BWF170" s="33"/>
      <c r="BWG170" s="33"/>
      <c r="BWH170" s="33"/>
      <c r="BWI170" s="33"/>
      <c r="BWJ170" s="33"/>
      <c r="BWK170" s="33"/>
      <c r="BWL170" s="33"/>
      <c r="BWM170" s="33"/>
      <c r="BWN170" s="33"/>
      <c r="BWO170" s="33"/>
      <c r="BWP170" s="33"/>
      <c r="BWQ170" s="33"/>
      <c r="BWR170" s="33"/>
      <c r="BWS170" s="33"/>
      <c r="BWT170" s="33"/>
      <c r="BWU170" s="33"/>
      <c r="BWV170" s="33"/>
      <c r="BWW170" s="33"/>
      <c r="BWX170" s="33"/>
      <c r="BWY170" s="33"/>
      <c r="BWZ170" s="33"/>
      <c r="BXA170" s="33"/>
      <c r="BXB170" s="33"/>
      <c r="BXC170" s="33"/>
      <c r="BXD170" s="33"/>
      <c r="BXE170" s="33"/>
      <c r="BXF170" s="33"/>
      <c r="BXG170" s="33"/>
      <c r="BXH170" s="33"/>
      <c r="BXI170" s="33"/>
      <c r="BXJ170" s="33"/>
      <c r="BXK170" s="33"/>
      <c r="BXL170" s="33"/>
      <c r="BXM170" s="33"/>
      <c r="BXN170" s="33"/>
      <c r="BXO170" s="33"/>
      <c r="BXP170" s="33"/>
      <c r="BXQ170" s="33"/>
      <c r="BXR170" s="33"/>
      <c r="BXS170" s="33"/>
      <c r="BXT170" s="33"/>
      <c r="BXU170" s="33"/>
      <c r="BXV170" s="33"/>
      <c r="BXW170" s="33"/>
      <c r="BXX170" s="33"/>
      <c r="BXY170" s="33"/>
      <c r="BXZ170" s="33"/>
      <c r="BYA170" s="33"/>
      <c r="BYB170" s="33"/>
      <c r="BYC170" s="33"/>
      <c r="BYD170" s="33"/>
      <c r="BYE170" s="33"/>
      <c r="BYF170" s="33"/>
      <c r="BYG170" s="33"/>
      <c r="BYH170" s="33"/>
      <c r="BYI170" s="33"/>
      <c r="BYJ170" s="33"/>
      <c r="BYK170" s="33"/>
      <c r="BYL170" s="33"/>
      <c r="BYM170" s="33"/>
      <c r="BYN170" s="33"/>
      <c r="BYO170" s="33"/>
      <c r="BYP170" s="33"/>
      <c r="BYQ170" s="33"/>
      <c r="BYR170" s="33"/>
      <c r="BYS170" s="33"/>
      <c r="BYT170" s="33"/>
      <c r="BYU170" s="33"/>
      <c r="BYV170" s="33"/>
      <c r="BYW170" s="33"/>
      <c r="BYX170" s="33"/>
    </row>
    <row r="171" spans="1:2026" ht="15" customHeight="1" x14ac:dyDescent="0.25">
      <c r="A171" s="205" t="s">
        <v>1662</v>
      </c>
      <c r="B171" s="4" t="s">
        <v>311</v>
      </c>
      <c r="C171" s="4" t="s">
        <v>312</v>
      </c>
      <c r="D171" s="4" t="s">
        <v>295</v>
      </c>
      <c r="E171" s="4" t="s">
        <v>313</v>
      </c>
      <c r="F171" s="5" t="s">
        <v>270</v>
      </c>
      <c r="G171" s="4" t="s">
        <v>27</v>
      </c>
      <c r="H171" s="11" t="s">
        <v>296</v>
      </c>
      <c r="I171" s="4" t="s">
        <v>29</v>
      </c>
      <c r="J171" s="51" t="s">
        <v>30</v>
      </c>
      <c r="K171" s="4" t="s">
        <v>31</v>
      </c>
      <c r="L171" s="4" t="s">
        <v>51</v>
      </c>
      <c r="M171" s="4" t="s">
        <v>33</v>
      </c>
      <c r="N171" s="4" t="s">
        <v>34</v>
      </c>
      <c r="O171" s="6" t="s">
        <v>35</v>
      </c>
      <c r="P171" s="6"/>
      <c r="Q171" s="7" t="s">
        <v>36</v>
      </c>
      <c r="R171" s="7"/>
      <c r="S171" s="4" t="s">
        <v>314</v>
      </c>
      <c r="T171" s="146"/>
      <c r="U171" s="146"/>
      <c r="V171" s="4" t="s">
        <v>59</v>
      </c>
      <c r="W171" s="4"/>
      <c r="X171" s="4"/>
      <c r="Y171" s="4"/>
      <c r="Z171" s="4"/>
      <c r="AA171" s="4"/>
      <c r="AB171" s="8"/>
      <c r="AC171" s="8">
        <v>2650</v>
      </c>
      <c r="AD171" s="8"/>
      <c r="AE171" s="8">
        <v>12750</v>
      </c>
      <c r="AF171" s="8">
        <v>650</v>
      </c>
      <c r="AG171" s="8">
        <f t="shared" si="2"/>
        <v>16050</v>
      </c>
      <c r="AH171" s="111"/>
      <c r="AI171" s="8"/>
      <c r="AJ171" s="126"/>
      <c r="AK171" s="8"/>
      <c r="AL171" s="5" t="s">
        <v>37</v>
      </c>
      <c r="AM171" s="5" t="s">
        <v>1499</v>
      </c>
      <c r="AN171" s="5"/>
      <c r="AO171" s="5"/>
    </row>
    <row r="172" spans="1:2026" ht="15" customHeight="1" x14ac:dyDescent="0.25">
      <c r="A172" s="205" t="s">
        <v>1662</v>
      </c>
      <c r="B172" s="4" t="s">
        <v>315</v>
      </c>
      <c r="C172" s="4" t="s">
        <v>312</v>
      </c>
      <c r="D172" s="4" t="s">
        <v>298</v>
      </c>
      <c r="E172" s="4" t="s">
        <v>313</v>
      </c>
      <c r="F172" s="5" t="s">
        <v>270</v>
      </c>
      <c r="G172" s="4" t="s">
        <v>27</v>
      </c>
      <c r="H172" s="11" t="s">
        <v>296</v>
      </c>
      <c r="I172" s="4" t="s">
        <v>29</v>
      </c>
      <c r="J172" s="51" t="s">
        <v>30</v>
      </c>
      <c r="K172" s="4" t="s">
        <v>31</v>
      </c>
      <c r="L172" s="4" t="s">
        <v>32</v>
      </c>
      <c r="M172" s="4" t="s">
        <v>33</v>
      </c>
      <c r="N172" s="4" t="s">
        <v>34</v>
      </c>
      <c r="O172" s="6" t="s">
        <v>35</v>
      </c>
      <c r="P172" s="6"/>
      <c r="Q172" s="7" t="s">
        <v>36</v>
      </c>
      <c r="R172" s="7"/>
      <c r="S172" s="4" t="s">
        <v>316</v>
      </c>
      <c r="T172" s="146"/>
      <c r="U172" s="146"/>
      <c r="V172" s="4" t="s">
        <v>59</v>
      </c>
      <c r="W172" s="4"/>
      <c r="X172" s="4"/>
      <c r="Y172" s="4"/>
      <c r="Z172" s="4"/>
      <c r="AA172" s="4"/>
      <c r="AB172" s="8"/>
      <c r="AC172" s="8">
        <v>2650</v>
      </c>
      <c r="AD172" s="8"/>
      <c r="AE172" s="8">
        <v>12750</v>
      </c>
      <c r="AF172" s="8">
        <v>650</v>
      </c>
      <c r="AG172" s="8">
        <f t="shared" si="2"/>
        <v>16050</v>
      </c>
      <c r="AH172" s="111"/>
      <c r="AI172" s="8"/>
      <c r="AJ172" s="126"/>
      <c r="AK172" s="8"/>
      <c r="AL172" s="5" t="s">
        <v>37</v>
      </c>
      <c r="AM172" s="5" t="s">
        <v>1499</v>
      </c>
      <c r="AN172" s="5"/>
      <c r="AO172" s="5"/>
    </row>
    <row r="173" spans="1:2026" ht="15" customHeight="1" x14ac:dyDescent="0.25">
      <c r="A173" s="205" t="s">
        <v>1662</v>
      </c>
      <c r="B173" s="1" t="s">
        <v>317</v>
      </c>
      <c r="C173" s="1" t="s">
        <v>318</v>
      </c>
      <c r="D173" s="1" t="s">
        <v>295</v>
      </c>
      <c r="E173" s="1" t="s">
        <v>319</v>
      </c>
      <c r="F173" s="2" t="s">
        <v>270</v>
      </c>
      <c r="G173" s="1" t="s">
        <v>27</v>
      </c>
      <c r="H173" s="29" t="s">
        <v>296</v>
      </c>
      <c r="I173" s="1" t="s">
        <v>29</v>
      </c>
      <c r="J173" s="35" t="s">
        <v>30</v>
      </c>
      <c r="K173" s="36" t="s">
        <v>31</v>
      </c>
      <c r="L173" s="1" t="s">
        <v>32</v>
      </c>
      <c r="M173" s="37" t="s">
        <v>33</v>
      </c>
      <c r="N173" s="1" t="s">
        <v>34</v>
      </c>
      <c r="O173" s="38" t="s">
        <v>35</v>
      </c>
      <c r="P173" s="38"/>
      <c r="Q173" s="39" t="s">
        <v>36</v>
      </c>
      <c r="R173" s="39"/>
      <c r="S173" s="1" t="s">
        <v>320</v>
      </c>
      <c r="T173" s="145"/>
      <c r="U173" s="145"/>
      <c r="V173" s="1" t="s">
        <v>59</v>
      </c>
      <c r="W173" s="1"/>
      <c r="X173" s="1"/>
      <c r="Y173" s="1"/>
      <c r="Z173" s="1"/>
      <c r="AA173" s="1"/>
      <c r="AB173" s="30">
        <v>20000</v>
      </c>
      <c r="AC173" s="30">
        <v>2650</v>
      </c>
      <c r="AD173" s="30"/>
      <c r="AE173" s="30">
        <v>12750</v>
      </c>
      <c r="AF173" s="30">
        <v>650</v>
      </c>
      <c r="AG173" s="30">
        <f t="shared" ref="AG173:AG245" si="3">SUM(AB173:AF173)</f>
        <v>36050</v>
      </c>
      <c r="AH173" s="110"/>
      <c r="AI173" s="30"/>
      <c r="AJ173" s="125"/>
      <c r="AK173" s="30"/>
      <c r="AL173" s="2" t="s">
        <v>37</v>
      </c>
      <c r="AM173" s="2"/>
      <c r="AN173" s="2"/>
      <c r="AO173" s="2"/>
    </row>
    <row r="174" spans="1:2026" ht="15" customHeight="1" x14ac:dyDescent="0.25">
      <c r="A174" s="205" t="s">
        <v>1662</v>
      </c>
      <c r="B174" s="1" t="s">
        <v>321</v>
      </c>
      <c r="C174" s="1" t="s">
        <v>318</v>
      </c>
      <c r="D174" s="1" t="s">
        <v>298</v>
      </c>
      <c r="E174" s="1" t="s">
        <v>319</v>
      </c>
      <c r="F174" s="2" t="s">
        <v>270</v>
      </c>
      <c r="G174" s="1" t="s">
        <v>27</v>
      </c>
      <c r="H174" s="29" t="s">
        <v>296</v>
      </c>
      <c r="I174" s="1" t="s">
        <v>29</v>
      </c>
      <c r="J174" s="35" t="s">
        <v>30</v>
      </c>
      <c r="K174" s="36" t="s">
        <v>31</v>
      </c>
      <c r="L174" s="1" t="s">
        <v>51</v>
      </c>
      <c r="M174" s="37" t="s">
        <v>33</v>
      </c>
      <c r="N174" s="1" t="s">
        <v>34</v>
      </c>
      <c r="O174" s="38" t="s">
        <v>35</v>
      </c>
      <c r="P174" s="38"/>
      <c r="Q174" s="39" t="s">
        <v>36</v>
      </c>
      <c r="R174" s="39"/>
      <c r="S174" s="1" t="s">
        <v>320</v>
      </c>
      <c r="T174" s="145"/>
      <c r="U174" s="145"/>
      <c r="V174" s="1" t="s">
        <v>59</v>
      </c>
      <c r="W174" s="1"/>
      <c r="X174" s="1"/>
      <c r="Y174" s="1"/>
      <c r="Z174" s="1"/>
      <c r="AA174" s="1"/>
      <c r="AB174" s="30"/>
      <c r="AC174" s="30">
        <v>2650</v>
      </c>
      <c r="AD174" s="30"/>
      <c r="AE174" s="30">
        <v>12750</v>
      </c>
      <c r="AF174" s="30">
        <v>650</v>
      </c>
      <c r="AG174" s="30">
        <f t="shared" si="3"/>
        <v>16050</v>
      </c>
      <c r="AH174" s="110"/>
      <c r="AI174" s="30"/>
      <c r="AJ174" s="125"/>
      <c r="AK174" s="30"/>
      <c r="AL174" s="2" t="s">
        <v>37</v>
      </c>
      <c r="AM174" s="2"/>
      <c r="AN174" s="2"/>
      <c r="AO174" s="2"/>
    </row>
    <row r="175" spans="1:2026" ht="15" customHeight="1" x14ac:dyDescent="0.25">
      <c r="A175" s="205" t="s">
        <v>1662</v>
      </c>
      <c r="B175" s="1" t="s">
        <v>322</v>
      </c>
      <c r="C175" s="1" t="s">
        <v>323</v>
      </c>
      <c r="D175" s="1" t="s">
        <v>295</v>
      </c>
      <c r="E175" s="1" t="s">
        <v>324</v>
      </c>
      <c r="F175" s="2" t="s">
        <v>270</v>
      </c>
      <c r="G175" s="1" t="s">
        <v>27</v>
      </c>
      <c r="H175" s="29" t="s">
        <v>296</v>
      </c>
      <c r="I175" s="1" t="s">
        <v>29</v>
      </c>
      <c r="J175" s="35" t="s">
        <v>30</v>
      </c>
      <c r="K175" s="36" t="s">
        <v>31</v>
      </c>
      <c r="L175" s="1" t="s">
        <v>51</v>
      </c>
      <c r="M175" s="37" t="s">
        <v>33</v>
      </c>
      <c r="N175" s="1" t="s">
        <v>34</v>
      </c>
      <c r="O175" s="38" t="s">
        <v>35</v>
      </c>
      <c r="P175" s="38"/>
      <c r="Q175" s="39" t="s">
        <v>36</v>
      </c>
      <c r="R175" s="39"/>
      <c r="S175" s="1" t="s">
        <v>325</v>
      </c>
      <c r="T175" s="145"/>
      <c r="U175" s="145"/>
      <c r="V175" s="1" t="s">
        <v>59</v>
      </c>
      <c r="W175" s="1"/>
      <c r="X175" s="1"/>
      <c r="Y175" s="1"/>
      <c r="Z175" s="1"/>
      <c r="AA175" s="1"/>
      <c r="AB175" s="30"/>
      <c r="AC175" s="30">
        <v>2650</v>
      </c>
      <c r="AD175" s="30"/>
      <c r="AE175" s="30">
        <v>12750</v>
      </c>
      <c r="AF175" s="30">
        <v>650</v>
      </c>
      <c r="AG175" s="30">
        <f t="shared" si="3"/>
        <v>16050</v>
      </c>
      <c r="AH175" s="110"/>
      <c r="AI175" s="30"/>
      <c r="AJ175" s="125"/>
      <c r="AK175" s="30"/>
      <c r="AL175" s="2" t="s">
        <v>37</v>
      </c>
      <c r="AM175" s="2"/>
      <c r="AN175" s="2"/>
      <c r="AO175" s="2"/>
    </row>
    <row r="176" spans="1:2026" ht="15" customHeight="1" x14ac:dyDescent="0.25">
      <c r="A176" s="205" t="s">
        <v>1662</v>
      </c>
      <c r="B176" s="1" t="s">
        <v>326</v>
      </c>
      <c r="C176" s="1" t="s">
        <v>323</v>
      </c>
      <c r="D176" s="1" t="s">
        <v>298</v>
      </c>
      <c r="E176" s="1" t="s">
        <v>324</v>
      </c>
      <c r="F176" s="2" t="s">
        <v>270</v>
      </c>
      <c r="G176" s="1" t="s">
        <v>27</v>
      </c>
      <c r="H176" s="29" t="s">
        <v>296</v>
      </c>
      <c r="I176" s="1" t="s">
        <v>29</v>
      </c>
      <c r="J176" s="35" t="s">
        <v>30</v>
      </c>
      <c r="K176" s="36" t="s">
        <v>31</v>
      </c>
      <c r="L176" s="1" t="s">
        <v>32</v>
      </c>
      <c r="M176" s="37" t="s">
        <v>33</v>
      </c>
      <c r="N176" s="1" t="s">
        <v>34</v>
      </c>
      <c r="O176" s="38" t="s">
        <v>35</v>
      </c>
      <c r="P176" s="38"/>
      <c r="Q176" s="39" t="s">
        <v>36</v>
      </c>
      <c r="R176" s="39"/>
      <c r="S176" s="1" t="s">
        <v>325</v>
      </c>
      <c r="T176" s="145"/>
      <c r="U176" s="145"/>
      <c r="V176" s="1" t="s">
        <v>59</v>
      </c>
      <c r="W176" s="1"/>
      <c r="X176" s="1"/>
      <c r="Y176" s="1"/>
      <c r="Z176" s="1"/>
      <c r="AA176" s="1"/>
      <c r="AB176" s="30"/>
      <c r="AC176" s="30">
        <v>2650</v>
      </c>
      <c r="AD176" s="30"/>
      <c r="AE176" s="30">
        <v>12750</v>
      </c>
      <c r="AF176" s="30">
        <v>650</v>
      </c>
      <c r="AG176" s="30">
        <f t="shared" si="3"/>
        <v>16050</v>
      </c>
      <c r="AH176" s="110"/>
      <c r="AI176" s="30"/>
      <c r="AJ176" s="125"/>
      <c r="AK176" s="30"/>
      <c r="AL176" s="2" t="s">
        <v>37</v>
      </c>
      <c r="AM176" s="2"/>
      <c r="AN176" s="2"/>
      <c r="AO176" s="2"/>
    </row>
    <row r="177" spans="1:2026" ht="24.95" customHeight="1" x14ac:dyDescent="0.25">
      <c r="A177" s="205" t="s">
        <v>1662</v>
      </c>
      <c r="B177" s="1" t="s">
        <v>327</v>
      </c>
      <c r="C177" s="1" t="s">
        <v>328</v>
      </c>
      <c r="D177" s="1" t="s">
        <v>140</v>
      </c>
      <c r="E177" s="1" t="s">
        <v>276</v>
      </c>
      <c r="F177" s="2" t="s">
        <v>270</v>
      </c>
      <c r="G177" s="1" t="s">
        <v>27</v>
      </c>
      <c r="H177" s="3" t="s">
        <v>131</v>
      </c>
      <c r="I177" s="1" t="s">
        <v>212</v>
      </c>
      <c r="J177" s="35" t="s">
        <v>30</v>
      </c>
      <c r="K177" s="36" t="s">
        <v>31</v>
      </c>
      <c r="L177" s="1" t="s">
        <v>32</v>
      </c>
      <c r="M177" s="37" t="s">
        <v>33</v>
      </c>
      <c r="N177" s="1" t="s">
        <v>34</v>
      </c>
      <c r="O177" s="38" t="s">
        <v>35</v>
      </c>
      <c r="P177" s="38"/>
      <c r="Q177" s="39" t="s">
        <v>57</v>
      </c>
      <c r="R177" s="39"/>
      <c r="S177" s="1" t="s">
        <v>329</v>
      </c>
      <c r="T177" s="145"/>
      <c r="U177" s="145"/>
      <c r="V177" s="1" t="s">
        <v>11</v>
      </c>
      <c r="W177" s="1" t="s">
        <v>40</v>
      </c>
      <c r="X177" s="1" t="s">
        <v>40</v>
      </c>
      <c r="Y177" s="1"/>
      <c r="Z177" s="1" t="s">
        <v>40</v>
      </c>
      <c r="AA177" s="1" t="s">
        <v>297</v>
      </c>
      <c r="AB177" s="30">
        <v>20000</v>
      </c>
      <c r="AC177" s="30">
        <v>2650</v>
      </c>
      <c r="AD177" s="30"/>
      <c r="AE177" s="30">
        <v>14000</v>
      </c>
      <c r="AF177" s="30">
        <v>650</v>
      </c>
      <c r="AG177" s="30">
        <f t="shared" si="3"/>
        <v>37300</v>
      </c>
      <c r="AH177" s="110"/>
      <c r="AI177" s="30"/>
      <c r="AJ177" s="125"/>
      <c r="AK177" s="30"/>
      <c r="AL177" s="2" t="s">
        <v>38</v>
      </c>
      <c r="AM177" s="2"/>
      <c r="AN177" s="2"/>
      <c r="AO177" s="2"/>
    </row>
    <row r="178" spans="1:2026" ht="24.95" customHeight="1" x14ac:dyDescent="0.25">
      <c r="A178" s="205" t="s">
        <v>1662</v>
      </c>
      <c r="B178" s="64" t="s">
        <v>330</v>
      </c>
      <c r="C178" s="64" t="s">
        <v>328</v>
      </c>
      <c r="D178" s="64" t="s">
        <v>134</v>
      </c>
      <c r="E178" s="64" t="s">
        <v>276</v>
      </c>
      <c r="F178" s="65" t="s">
        <v>270</v>
      </c>
      <c r="G178" s="64" t="s">
        <v>27</v>
      </c>
      <c r="H178" s="66" t="s">
        <v>277</v>
      </c>
      <c r="I178" s="64" t="s">
        <v>212</v>
      </c>
      <c r="J178" s="67" t="s">
        <v>30</v>
      </c>
      <c r="K178" s="64" t="s">
        <v>31</v>
      </c>
      <c r="L178" s="64" t="s">
        <v>80</v>
      </c>
      <c r="M178" s="64" t="s">
        <v>33</v>
      </c>
      <c r="N178" s="64" t="s">
        <v>34</v>
      </c>
      <c r="O178" s="68" t="s">
        <v>35</v>
      </c>
      <c r="P178" s="68"/>
      <c r="Q178" s="69" t="s">
        <v>36</v>
      </c>
      <c r="R178" s="69"/>
      <c r="S178" s="64" t="s">
        <v>331</v>
      </c>
      <c r="T178" s="153"/>
      <c r="U178" s="153"/>
      <c r="V178" s="64" t="s">
        <v>11</v>
      </c>
      <c r="W178" s="64" t="s">
        <v>40</v>
      </c>
      <c r="X178" s="64" t="s">
        <v>40</v>
      </c>
      <c r="Y178" s="64"/>
      <c r="Z178" s="64" t="s">
        <v>40</v>
      </c>
      <c r="AA178" s="64" t="s">
        <v>297</v>
      </c>
      <c r="AB178" s="70">
        <v>20000</v>
      </c>
      <c r="AC178" s="70">
        <v>3860</v>
      </c>
      <c r="AD178" s="70"/>
      <c r="AE178" s="70">
        <v>14000</v>
      </c>
      <c r="AF178" s="70">
        <v>650</v>
      </c>
      <c r="AG178" s="70">
        <f t="shared" si="3"/>
        <v>38510</v>
      </c>
      <c r="AH178" s="116"/>
      <c r="AI178" s="70"/>
      <c r="AJ178" s="133"/>
      <c r="AK178" s="70"/>
      <c r="AL178" s="65" t="s">
        <v>37</v>
      </c>
      <c r="AM178" s="65" t="s">
        <v>1484</v>
      </c>
      <c r="AN178" s="26"/>
      <c r="AO178" s="26"/>
    </row>
    <row r="179" spans="1:2026" ht="15" customHeight="1" x14ac:dyDescent="0.25">
      <c r="A179" s="205" t="s">
        <v>1662</v>
      </c>
      <c r="B179" s="4"/>
      <c r="C179" s="4" t="s">
        <v>1500</v>
      </c>
      <c r="D179" s="4" t="s">
        <v>1501</v>
      </c>
      <c r="E179" s="4" t="s">
        <v>1503</v>
      </c>
      <c r="F179" s="5" t="s">
        <v>270</v>
      </c>
      <c r="G179" s="4"/>
      <c r="H179" s="63" t="s">
        <v>174</v>
      </c>
      <c r="I179" s="4"/>
      <c r="J179" s="51"/>
      <c r="K179" s="4"/>
      <c r="L179" s="4"/>
      <c r="M179" s="4"/>
      <c r="N179" s="4"/>
      <c r="O179" s="6"/>
      <c r="P179" s="6"/>
      <c r="Q179" s="7"/>
      <c r="R179" s="7"/>
      <c r="S179" s="4"/>
      <c r="T179" s="146"/>
      <c r="U179" s="146"/>
      <c r="V179" s="4"/>
      <c r="W179" s="4"/>
      <c r="X179" s="4"/>
      <c r="Y179" s="4"/>
      <c r="Z179" s="4"/>
      <c r="AA179" s="4"/>
      <c r="AB179" s="8"/>
      <c r="AC179" s="8"/>
      <c r="AD179" s="8"/>
      <c r="AE179" s="8"/>
      <c r="AF179" s="8"/>
      <c r="AG179" s="8"/>
      <c r="AH179" s="111">
        <f>15</f>
        <v>15</v>
      </c>
      <c r="AI179" s="8">
        <f>4533</f>
        <v>4533</v>
      </c>
      <c r="AJ179" s="126"/>
      <c r="AK179" s="8">
        <f>4533</f>
        <v>4533</v>
      </c>
      <c r="AL179" s="5"/>
      <c r="AM179" s="5" t="s">
        <v>1499</v>
      </c>
      <c r="AN179" s="5"/>
      <c r="AO179" s="5"/>
    </row>
    <row r="180" spans="1:2026" ht="15" customHeight="1" x14ac:dyDescent="0.25">
      <c r="A180" s="205" t="s">
        <v>1662</v>
      </c>
      <c r="B180" s="4"/>
      <c r="C180" s="4" t="s">
        <v>1500</v>
      </c>
      <c r="D180" s="4" t="s">
        <v>1502</v>
      </c>
      <c r="E180" s="4" t="s">
        <v>1503</v>
      </c>
      <c r="F180" s="5" t="s">
        <v>270</v>
      </c>
      <c r="G180" s="4"/>
      <c r="H180" s="63" t="s">
        <v>174</v>
      </c>
      <c r="I180" s="4"/>
      <c r="J180" s="51"/>
      <c r="K180" s="4"/>
      <c r="L180" s="4"/>
      <c r="M180" s="4"/>
      <c r="N180" s="4"/>
      <c r="O180" s="6"/>
      <c r="P180" s="6"/>
      <c r="Q180" s="7"/>
      <c r="R180" s="7"/>
      <c r="S180" s="4"/>
      <c r="T180" s="146"/>
      <c r="U180" s="146"/>
      <c r="V180" s="4"/>
      <c r="W180" s="4"/>
      <c r="X180" s="4"/>
      <c r="Y180" s="4"/>
      <c r="Z180" s="4"/>
      <c r="AA180" s="4"/>
      <c r="AB180" s="8"/>
      <c r="AC180" s="8"/>
      <c r="AD180" s="8"/>
      <c r="AE180" s="8"/>
      <c r="AF180" s="8"/>
      <c r="AG180" s="8"/>
      <c r="AH180" s="111">
        <f>15</f>
        <v>15</v>
      </c>
      <c r="AI180" s="8">
        <f>4533</f>
        <v>4533</v>
      </c>
      <c r="AJ180" s="126"/>
      <c r="AK180" s="8">
        <f>4533</f>
        <v>4533</v>
      </c>
      <c r="AL180" s="5"/>
      <c r="AM180" s="5" t="s">
        <v>1499</v>
      </c>
      <c r="AN180" s="5"/>
      <c r="AO180" s="5"/>
    </row>
    <row r="181" spans="1:2026" ht="15" customHeight="1" x14ac:dyDescent="0.25">
      <c r="A181" s="205" t="s">
        <v>1662</v>
      </c>
      <c r="B181" s="1" t="s">
        <v>332</v>
      </c>
      <c r="C181" s="1" t="s">
        <v>333</v>
      </c>
      <c r="D181" s="1" t="s">
        <v>334</v>
      </c>
      <c r="E181" s="1" t="s">
        <v>335</v>
      </c>
      <c r="F181" s="2" t="s">
        <v>336</v>
      </c>
      <c r="G181" s="1" t="s">
        <v>27</v>
      </c>
      <c r="H181" s="29" t="s">
        <v>337</v>
      </c>
      <c r="I181" s="1" t="s">
        <v>29</v>
      </c>
      <c r="J181" s="35" t="s">
        <v>30</v>
      </c>
      <c r="K181" s="36" t="s">
        <v>31</v>
      </c>
      <c r="L181" s="1" t="s">
        <v>51</v>
      </c>
      <c r="M181" s="37" t="s">
        <v>33</v>
      </c>
      <c r="N181" s="1" t="s">
        <v>34</v>
      </c>
      <c r="O181" s="38" t="s">
        <v>35</v>
      </c>
      <c r="P181" s="38"/>
      <c r="Q181" s="39" t="s">
        <v>57</v>
      </c>
      <c r="R181" s="39"/>
      <c r="S181" s="1" t="s">
        <v>338</v>
      </c>
      <c r="T181" s="145"/>
      <c r="U181" s="145"/>
      <c r="V181" s="1" t="s">
        <v>59</v>
      </c>
      <c r="W181" s="1"/>
      <c r="X181" s="1"/>
      <c r="Y181" s="1"/>
      <c r="Z181" s="1"/>
      <c r="AA181" s="1"/>
      <c r="AB181" s="30">
        <v>12500</v>
      </c>
      <c r="AC181" s="30">
        <v>2650</v>
      </c>
      <c r="AD181" s="30"/>
      <c r="AE181" s="30">
        <v>14000</v>
      </c>
      <c r="AF181" s="30">
        <v>5250</v>
      </c>
      <c r="AG181" s="30">
        <f t="shared" si="3"/>
        <v>34400</v>
      </c>
      <c r="AH181" s="110"/>
      <c r="AI181" s="30"/>
      <c r="AJ181" s="125"/>
      <c r="AK181" s="30"/>
      <c r="AL181" s="2" t="s">
        <v>37</v>
      </c>
      <c r="AM181" s="2"/>
      <c r="AN181" s="2"/>
      <c r="AO181" s="2"/>
    </row>
    <row r="182" spans="1:2026" s="47" customFormat="1" ht="24.95" customHeight="1" x14ac:dyDescent="0.25">
      <c r="A182" s="205" t="s">
        <v>1662</v>
      </c>
      <c r="B182" s="64" t="s">
        <v>339</v>
      </c>
      <c r="C182" s="64" t="s">
        <v>165</v>
      </c>
      <c r="D182" s="64" t="s">
        <v>140</v>
      </c>
      <c r="E182" s="64" t="s">
        <v>166</v>
      </c>
      <c r="F182" s="65" t="s">
        <v>167</v>
      </c>
      <c r="G182" s="64" t="s">
        <v>27</v>
      </c>
      <c r="H182" s="66" t="s">
        <v>131</v>
      </c>
      <c r="I182" s="64" t="s">
        <v>29</v>
      </c>
      <c r="J182" s="67" t="s">
        <v>168</v>
      </c>
      <c r="K182" s="64" t="s">
        <v>31</v>
      </c>
      <c r="L182" s="64" t="s">
        <v>32</v>
      </c>
      <c r="M182" s="64" t="s">
        <v>33</v>
      </c>
      <c r="N182" s="64" t="s">
        <v>34</v>
      </c>
      <c r="O182" s="68" t="s">
        <v>35</v>
      </c>
      <c r="P182" s="68"/>
      <c r="Q182" s="69" t="s">
        <v>36</v>
      </c>
      <c r="R182" s="69"/>
      <c r="S182" s="64" t="s">
        <v>340</v>
      </c>
      <c r="T182" s="153"/>
      <c r="U182" s="153"/>
      <c r="V182" s="64" t="s">
        <v>11</v>
      </c>
      <c r="W182" s="64" t="s">
        <v>40</v>
      </c>
      <c r="X182" s="64"/>
      <c r="Y182" s="64"/>
      <c r="Z182" s="64"/>
      <c r="AA182" s="64"/>
      <c r="AB182" s="70">
        <v>7500</v>
      </c>
      <c r="AC182" s="70">
        <v>2650</v>
      </c>
      <c r="AD182" s="70"/>
      <c r="AE182" s="70">
        <v>12750</v>
      </c>
      <c r="AF182" s="70">
        <v>5250</v>
      </c>
      <c r="AG182" s="70">
        <f t="shared" si="3"/>
        <v>28150</v>
      </c>
      <c r="AH182" s="116"/>
      <c r="AI182" s="70"/>
      <c r="AJ182" s="133"/>
      <c r="AK182" s="70"/>
      <c r="AL182" s="65" t="s">
        <v>37</v>
      </c>
      <c r="AM182" s="65" t="s">
        <v>1484</v>
      </c>
      <c r="AN182" s="26"/>
      <c r="AO182" s="26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3"/>
      <c r="BB182" s="33"/>
      <c r="BC182" s="33"/>
      <c r="BD182" s="33"/>
      <c r="BE182" s="33"/>
      <c r="BF182" s="33"/>
      <c r="BG182" s="33"/>
      <c r="BH182" s="33"/>
      <c r="BI182" s="33"/>
      <c r="BJ182" s="33"/>
      <c r="BK182" s="33"/>
      <c r="BL182" s="33"/>
      <c r="BM182" s="33"/>
      <c r="BN182" s="33"/>
      <c r="BO182" s="33"/>
      <c r="BP182" s="33"/>
      <c r="BQ182" s="33"/>
      <c r="BR182" s="33"/>
      <c r="BS182" s="33"/>
      <c r="BT182" s="33"/>
      <c r="BU182" s="33"/>
      <c r="BV182" s="33"/>
      <c r="BW182" s="33"/>
      <c r="BX182" s="33"/>
      <c r="BY182" s="33"/>
      <c r="BZ182" s="33"/>
      <c r="CA182" s="33"/>
      <c r="CB182" s="33"/>
      <c r="CC182" s="33"/>
      <c r="CD182" s="33"/>
      <c r="CE182" s="33"/>
      <c r="CF182" s="33"/>
      <c r="CG182" s="33"/>
      <c r="CH182" s="33"/>
      <c r="CI182" s="33"/>
      <c r="CJ182" s="33"/>
      <c r="CK182" s="33"/>
      <c r="CL182" s="33"/>
      <c r="CM182" s="33"/>
      <c r="CN182" s="33"/>
      <c r="CO182" s="33"/>
      <c r="CP182" s="33"/>
      <c r="CQ182" s="33"/>
      <c r="CR182" s="33"/>
      <c r="CS182" s="33"/>
      <c r="CT182" s="33"/>
      <c r="CU182" s="33"/>
      <c r="CV182" s="33"/>
      <c r="CW182" s="33"/>
      <c r="CX182" s="33"/>
      <c r="CY182" s="33"/>
      <c r="CZ182" s="33"/>
      <c r="DA182" s="33"/>
      <c r="DB182" s="33"/>
      <c r="DC182" s="33"/>
      <c r="DD182" s="33"/>
      <c r="DE182" s="33"/>
      <c r="DF182" s="33"/>
      <c r="DG182" s="33"/>
      <c r="DH182" s="33"/>
      <c r="DI182" s="33"/>
      <c r="DJ182" s="33"/>
      <c r="DK182" s="33"/>
      <c r="DL182" s="33"/>
      <c r="DM182" s="33"/>
      <c r="DN182" s="33"/>
      <c r="DO182" s="33"/>
      <c r="DP182" s="33"/>
      <c r="DQ182" s="33"/>
      <c r="DR182" s="33"/>
      <c r="DS182" s="33"/>
      <c r="DT182" s="33"/>
      <c r="DU182" s="33"/>
      <c r="DV182" s="33"/>
      <c r="DW182" s="33"/>
      <c r="DX182" s="33"/>
      <c r="DY182" s="33"/>
      <c r="DZ182" s="33"/>
      <c r="EA182" s="33"/>
      <c r="EB182" s="33"/>
      <c r="EC182" s="33"/>
      <c r="ED182" s="33"/>
      <c r="EE182" s="33"/>
      <c r="EF182" s="33"/>
      <c r="EG182" s="33"/>
      <c r="EH182" s="33"/>
      <c r="EI182" s="33"/>
      <c r="EJ182" s="33"/>
      <c r="EK182" s="33"/>
      <c r="EL182" s="33"/>
      <c r="EM182" s="33"/>
      <c r="EN182" s="33"/>
      <c r="EO182" s="33"/>
      <c r="EP182" s="33"/>
      <c r="EQ182" s="33"/>
      <c r="ER182" s="33"/>
      <c r="ES182" s="33"/>
      <c r="ET182" s="33"/>
      <c r="EU182" s="33"/>
      <c r="EV182" s="33"/>
      <c r="EW182" s="33"/>
      <c r="EX182" s="33"/>
      <c r="EY182" s="33"/>
      <c r="EZ182" s="33"/>
      <c r="FA182" s="33"/>
      <c r="FB182" s="33"/>
      <c r="FC182" s="33"/>
      <c r="FD182" s="33"/>
      <c r="FE182" s="33"/>
      <c r="FF182" s="33"/>
      <c r="FG182" s="33"/>
      <c r="FH182" s="33"/>
      <c r="FI182" s="33"/>
      <c r="FJ182" s="33"/>
      <c r="FK182" s="33"/>
      <c r="FL182" s="33"/>
      <c r="FM182" s="33"/>
      <c r="FN182" s="33"/>
      <c r="FO182" s="33"/>
      <c r="FP182" s="33"/>
      <c r="FQ182" s="33"/>
      <c r="FR182" s="33"/>
      <c r="FS182" s="33"/>
      <c r="FT182" s="33"/>
      <c r="FU182" s="33"/>
      <c r="FV182" s="33"/>
      <c r="FW182" s="33"/>
      <c r="FX182" s="33"/>
      <c r="FY182" s="33"/>
      <c r="FZ182" s="33"/>
      <c r="GA182" s="33"/>
      <c r="GB182" s="33"/>
      <c r="GC182" s="33"/>
      <c r="GD182" s="33"/>
      <c r="GE182" s="33"/>
      <c r="GF182" s="33"/>
      <c r="GG182" s="33"/>
      <c r="GH182" s="33"/>
      <c r="GI182" s="33"/>
      <c r="GJ182" s="33"/>
      <c r="GK182" s="33"/>
      <c r="GL182" s="33"/>
      <c r="GM182" s="33"/>
      <c r="GN182" s="33"/>
      <c r="GO182" s="33"/>
      <c r="GP182" s="33"/>
      <c r="GQ182" s="33"/>
      <c r="GR182" s="33"/>
      <c r="GS182" s="33"/>
      <c r="GT182" s="33"/>
      <c r="GU182" s="33"/>
      <c r="GV182" s="33"/>
      <c r="GW182" s="33"/>
      <c r="GX182" s="33"/>
      <c r="GY182" s="33"/>
      <c r="GZ182" s="33"/>
      <c r="HA182" s="33"/>
      <c r="HB182" s="33"/>
      <c r="HC182" s="33"/>
      <c r="HD182" s="33"/>
      <c r="HE182" s="33"/>
      <c r="HF182" s="33"/>
      <c r="HG182" s="33"/>
      <c r="HH182" s="33"/>
      <c r="HI182" s="33"/>
      <c r="HJ182" s="33"/>
      <c r="HK182" s="33"/>
      <c r="HL182" s="33"/>
      <c r="HM182" s="33"/>
      <c r="HN182" s="33"/>
      <c r="HO182" s="33"/>
      <c r="HP182" s="33"/>
      <c r="HQ182" s="33"/>
      <c r="HR182" s="33"/>
      <c r="HS182" s="33"/>
      <c r="HT182" s="33"/>
      <c r="HU182" s="33"/>
      <c r="HV182" s="33"/>
      <c r="HW182" s="33"/>
      <c r="HX182" s="33"/>
      <c r="HY182" s="33"/>
      <c r="HZ182" s="33"/>
      <c r="IA182" s="33"/>
      <c r="IB182" s="33"/>
      <c r="IC182" s="33"/>
      <c r="ID182" s="33"/>
      <c r="IE182" s="33"/>
      <c r="IF182" s="33"/>
      <c r="IG182" s="33"/>
      <c r="IH182" s="33"/>
      <c r="II182" s="33"/>
      <c r="IJ182" s="33"/>
      <c r="IK182" s="33"/>
      <c r="IL182" s="33"/>
      <c r="IM182" s="33"/>
      <c r="IN182" s="33"/>
      <c r="IO182" s="33"/>
      <c r="IP182" s="33"/>
      <c r="IQ182" s="33"/>
      <c r="IR182" s="33"/>
      <c r="IS182" s="33"/>
      <c r="IT182" s="33"/>
      <c r="IU182" s="33"/>
      <c r="IV182" s="33"/>
      <c r="IW182" s="33"/>
      <c r="IX182" s="33"/>
      <c r="IY182" s="33"/>
      <c r="IZ182" s="33"/>
      <c r="JA182" s="33"/>
      <c r="JB182" s="33"/>
      <c r="JC182" s="33"/>
      <c r="JD182" s="33"/>
      <c r="JE182" s="33"/>
      <c r="JF182" s="33"/>
      <c r="JG182" s="33"/>
      <c r="JH182" s="33"/>
      <c r="JI182" s="33"/>
      <c r="JJ182" s="33"/>
      <c r="JK182" s="33"/>
      <c r="JL182" s="33"/>
      <c r="JM182" s="33"/>
      <c r="JN182" s="33"/>
      <c r="JO182" s="33"/>
      <c r="JP182" s="33"/>
      <c r="JQ182" s="33"/>
      <c r="JR182" s="33"/>
      <c r="JS182" s="33"/>
      <c r="JT182" s="33"/>
      <c r="JU182" s="33"/>
      <c r="JV182" s="33"/>
      <c r="JW182" s="33"/>
      <c r="JX182" s="33"/>
      <c r="JY182" s="33"/>
      <c r="JZ182" s="33"/>
      <c r="KA182" s="33"/>
      <c r="KB182" s="33"/>
      <c r="KC182" s="33"/>
      <c r="KD182" s="33"/>
      <c r="KE182" s="33"/>
      <c r="KF182" s="33"/>
      <c r="KG182" s="33"/>
      <c r="KH182" s="33"/>
      <c r="KI182" s="33"/>
      <c r="KJ182" s="33"/>
      <c r="KK182" s="33"/>
      <c r="KL182" s="33"/>
      <c r="KM182" s="33"/>
      <c r="KN182" s="33"/>
      <c r="KO182" s="33"/>
      <c r="KP182" s="33"/>
      <c r="KQ182" s="33"/>
      <c r="KR182" s="33"/>
      <c r="KS182" s="33"/>
      <c r="KT182" s="33"/>
      <c r="KU182" s="33"/>
      <c r="KV182" s="33"/>
      <c r="KW182" s="33"/>
      <c r="KX182" s="33"/>
      <c r="KY182" s="33"/>
      <c r="KZ182" s="33"/>
      <c r="LA182" s="33"/>
      <c r="LB182" s="33"/>
      <c r="LC182" s="33"/>
      <c r="LD182" s="33"/>
      <c r="LE182" s="33"/>
      <c r="LF182" s="33"/>
      <c r="LG182" s="33"/>
      <c r="LH182" s="33"/>
      <c r="LI182" s="33"/>
      <c r="LJ182" s="33"/>
      <c r="LK182" s="33"/>
      <c r="LL182" s="33"/>
      <c r="LM182" s="33"/>
      <c r="LN182" s="33"/>
      <c r="LO182" s="33"/>
      <c r="LP182" s="33"/>
      <c r="LQ182" s="33"/>
      <c r="LR182" s="33"/>
      <c r="LS182" s="33"/>
      <c r="LT182" s="33"/>
      <c r="LU182" s="33"/>
      <c r="LV182" s="33"/>
      <c r="LW182" s="33"/>
      <c r="LX182" s="33"/>
      <c r="LY182" s="33"/>
      <c r="LZ182" s="33"/>
      <c r="MA182" s="33"/>
      <c r="MB182" s="33"/>
      <c r="MC182" s="33"/>
      <c r="MD182" s="33"/>
      <c r="ME182" s="33"/>
      <c r="MF182" s="33"/>
      <c r="MG182" s="33"/>
      <c r="MH182" s="33"/>
      <c r="MI182" s="33"/>
      <c r="MJ182" s="33"/>
      <c r="MK182" s="33"/>
      <c r="ML182" s="33"/>
      <c r="MM182" s="33"/>
      <c r="MN182" s="33"/>
      <c r="MO182" s="33"/>
      <c r="MP182" s="33"/>
      <c r="MQ182" s="33"/>
      <c r="MR182" s="33"/>
      <c r="MS182" s="33"/>
      <c r="MT182" s="33"/>
      <c r="MU182" s="33"/>
      <c r="MV182" s="33"/>
      <c r="MW182" s="33"/>
      <c r="MX182" s="33"/>
      <c r="MY182" s="33"/>
      <c r="MZ182" s="33"/>
      <c r="NA182" s="33"/>
      <c r="NB182" s="33"/>
      <c r="NC182" s="33"/>
      <c r="ND182" s="33"/>
      <c r="NE182" s="33"/>
      <c r="NF182" s="33"/>
      <c r="NG182" s="33"/>
      <c r="NH182" s="33"/>
      <c r="NI182" s="33"/>
      <c r="NJ182" s="33"/>
      <c r="NK182" s="33"/>
      <c r="NL182" s="33"/>
      <c r="NM182" s="33"/>
      <c r="NN182" s="33"/>
      <c r="NO182" s="33"/>
      <c r="NP182" s="33"/>
      <c r="NQ182" s="33"/>
      <c r="NR182" s="33"/>
      <c r="NS182" s="33"/>
      <c r="NT182" s="33"/>
      <c r="NU182" s="33"/>
      <c r="NV182" s="33"/>
      <c r="NW182" s="33"/>
      <c r="NX182" s="33"/>
      <c r="NY182" s="33"/>
      <c r="NZ182" s="33"/>
      <c r="OA182" s="33"/>
      <c r="OB182" s="33"/>
      <c r="OC182" s="33"/>
      <c r="OD182" s="33"/>
      <c r="OE182" s="33"/>
      <c r="OF182" s="33"/>
      <c r="OG182" s="33"/>
      <c r="OH182" s="33"/>
      <c r="OI182" s="33"/>
      <c r="OJ182" s="33"/>
      <c r="OK182" s="33"/>
      <c r="OL182" s="33"/>
      <c r="OM182" s="33"/>
      <c r="ON182" s="33"/>
      <c r="OO182" s="33"/>
      <c r="OP182" s="33"/>
      <c r="OQ182" s="33"/>
      <c r="OR182" s="33"/>
      <c r="OS182" s="33"/>
      <c r="OT182" s="33"/>
      <c r="OU182" s="33"/>
      <c r="OV182" s="33"/>
      <c r="OW182" s="33"/>
      <c r="OX182" s="33"/>
      <c r="OY182" s="33"/>
      <c r="OZ182" s="33"/>
      <c r="PA182" s="33"/>
      <c r="PB182" s="33"/>
      <c r="PC182" s="33"/>
      <c r="PD182" s="33"/>
      <c r="PE182" s="33"/>
      <c r="PF182" s="33"/>
      <c r="PG182" s="33"/>
      <c r="PH182" s="33"/>
      <c r="PI182" s="33"/>
      <c r="PJ182" s="33"/>
      <c r="PK182" s="33"/>
      <c r="PL182" s="33"/>
      <c r="PM182" s="33"/>
      <c r="PN182" s="33"/>
      <c r="PO182" s="33"/>
      <c r="PP182" s="33"/>
      <c r="PQ182" s="33"/>
      <c r="PR182" s="33"/>
      <c r="PS182" s="33"/>
      <c r="PT182" s="33"/>
      <c r="PU182" s="33"/>
      <c r="PV182" s="33"/>
      <c r="PW182" s="33"/>
      <c r="PX182" s="33"/>
      <c r="PY182" s="33"/>
      <c r="PZ182" s="33"/>
      <c r="QA182" s="33"/>
      <c r="QB182" s="33"/>
      <c r="QC182" s="33"/>
      <c r="QD182" s="33"/>
      <c r="QE182" s="33"/>
      <c r="QF182" s="33"/>
      <c r="QG182" s="33"/>
      <c r="QH182" s="33"/>
      <c r="QI182" s="33"/>
      <c r="QJ182" s="33"/>
      <c r="QK182" s="33"/>
      <c r="QL182" s="33"/>
      <c r="QM182" s="33"/>
      <c r="QN182" s="33"/>
      <c r="QO182" s="33"/>
      <c r="QP182" s="33"/>
      <c r="QQ182" s="33"/>
      <c r="QR182" s="33"/>
      <c r="QS182" s="33"/>
      <c r="QT182" s="33"/>
      <c r="QU182" s="33"/>
      <c r="QV182" s="33"/>
      <c r="QW182" s="33"/>
      <c r="QX182" s="33"/>
      <c r="QY182" s="33"/>
      <c r="QZ182" s="33"/>
      <c r="RA182" s="33"/>
      <c r="RB182" s="33"/>
      <c r="RC182" s="33"/>
      <c r="RD182" s="33"/>
      <c r="RE182" s="33"/>
      <c r="RF182" s="33"/>
      <c r="RG182" s="33"/>
      <c r="RH182" s="33"/>
      <c r="RI182" s="33"/>
      <c r="RJ182" s="33"/>
      <c r="RK182" s="33"/>
      <c r="RL182" s="33"/>
      <c r="RM182" s="33"/>
      <c r="RN182" s="33"/>
      <c r="RO182" s="33"/>
      <c r="RP182" s="33"/>
      <c r="RQ182" s="33"/>
      <c r="RR182" s="33"/>
      <c r="RS182" s="33"/>
      <c r="RT182" s="33"/>
      <c r="RU182" s="33"/>
      <c r="RV182" s="33"/>
      <c r="RW182" s="33"/>
      <c r="RX182" s="33"/>
      <c r="RY182" s="33"/>
      <c r="RZ182" s="33"/>
      <c r="SA182" s="33"/>
      <c r="SB182" s="33"/>
      <c r="SC182" s="33"/>
      <c r="SD182" s="33"/>
      <c r="SE182" s="33"/>
      <c r="SF182" s="33"/>
      <c r="SG182" s="33"/>
      <c r="SH182" s="33"/>
      <c r="SI182" s="33"/>
      <c r="SJ182" s="33"/>
      <c r="SK182" s="33"/>
      <c r="SL182" s="33"/>
      <c r="SM182" s="33"/>
      <c r="SN182" s="33"/>
      <c r="SO182" s="33"/>
      <c r="SP182" s="33"/>
      <c r="SQ182" s="33"/>
      <c r="SR182" s="33"/>
      <c r="SS182" s="33"/>
      <c r="ST182" s="33"/>
      <c r="SU182" s="33"/>
      <c r="SV182" s="33"/>
      <c r="SW182" s="33"/>
      <c r="SX182" s="33"/>
      <c r="SY182" s="33"/>
      <c r="SZ182" s="33"/>
      <c r="TA182" s="33"/>
      <c r="TB182" s="33"/>
      <c r="TC182" s="33"/>
      <c r="TD182" s="33"/>
      <c r="TE182" s="33"/>
      <c r="TF182" s="33"/>
      <c r="TG182" s="33"/>
      <c r="TH182" s="33"/>
      <c r="TI182" s="33"/>
      <c r="TJ182" s="33"/>
      <c r="TK182" s="33"/>
      <c r="TL182" s="33"/>
      <c r="TM182" s="33"/>
      <c r="TN182" s="33"/>
      <c r="TO182" s="33"/>
      <c r="TP182" s="33"/>
      <c r="TQ182" s="33"/>
      <c r="TR182" s="33"/>
      <c r="TS182" s="33"/>
      <c r="TT182" s="33"/>
      <c r="TU182" s="33"/>
      <c r="TV182" s="33"/>
      <c r="TW182" s="33"/>
      <c r="TX182" s="33"/>
      <c r="TY182" s="33"/>
      <c r="TZ182" s="33"/>
      <c r="UA182" s="33"/>
      <c r="UB182" s="33"/>
      <c r="UC182" s="33"/>
      <c r="UD182" s="33"/>
      <c r="UE182" s="33"/>
      <c r="UF182" s="33"/>
      <c r="UG182" s="33"/>
      <c r="UH182" s="33"/>
      <c r="UI182" s="33"/>
      <c r="UJ182" s="33"/>
      <c r="UK182" s="33"/>
      <c r="UL182" s="33"/>
      <c r="UM182" s="33"/>
      <c r="UN182" s="33"/>
      <c r="UO182" s="33"/>
      <c r="UP182" s="33"/>
      <c r="UQ182" s="33"/>
      <c r="UR182" s="33"/>
      <c r="US182" s="33"/>
      <c r="UT182" s="33"/>
      <c r="UU182" s="33"/>
      <c r="UV182" s="33"/>
      <c r="UW182" s="33"/>
      <c r="UX182" s="33"/>
      <c r="UY182" s="33"/>
      <c r="UZ182" s="33"/>
      <c r="VA182" s="33"/>
      <c r="VB182" s="33"/>
      <c r="VC182" s="33"/>
      <c r="VD182" s="33"/>
      <c r="VE182" s="33"/>
      <c r="VF182" s="33"/>
      <c r="VG182" s="33"/>
      <c r="VH182" s="33"/>
      <c r="VI182" s="33"/>
      <c r="VJ182" s="33"/>
      <c r="VK182" s="33"/>
      <c r="VL182" s="33"/>
      <c r="VM182" s="33"/>
      <c r="VN182" s="33"/>
      <c r="VO182" s="33"/>
      <c r="VP182" s="33"/>
      <c r="VQ182" s="33"/>
      <c r="VR182" s="33"/>
      <c r="VS182" s="33"/>
      <c r="VT182" s="33"/>
      <c r="VU182" s="33"/>
      <c r="VV182" s="33"/>
      <c r="VW182" s="33"/>
      <c r="VX182" s="33"/>
      <c r="VY182" s="33"/>
      <c r="VZ182" s="33"/>
      <c r="WA182" s="33"/>
      <c r="WB182" s="33"/>
      <c r="WC182" s="33"/>
      <c r="WD182" s="33"/>
      <c r="WE182" s="33"/>
      <c r="WF182" s="33"/>
      <c r="WG182" s="33"/>
      <c r="WH182" s="33"/>
      <c r="WI182" s="33"/>
      <c r="WJ182" s="33"/>
      <c r="WK182" s="33"/>
      <c r="WL182" s="33"/>
      <c r="WM182" s="33"/>
      <c r="WN182" s="33"/>
      <c r="WO182" s="33"/>
      <c r="WP182" s="33"/>
      <c r="WQ182" s="33"/>
      <c r="WR182" s="33"/>
      <c r="WS182" s="33"/>
      <c r="WT182" s="33"/>
      <c r="WU182" s="33"/>
      <c r="WV182" s="33"/>
      <c r="WW182" s="33"/>
      <c r="WX182" s="33"/>
      <c r="WY182" s="33"/>
      <c r="WZ182" s="33"/>
      <c r="XA182" s="33"/>
      <c r="XB182" s="33"/>
      <c r="XC182" s="33"/>
      <c r="XD182" s="33"/>
      <c r="XE182" s="33"/>
      <c r="XF182" s="33"/>
      <c r="XG182" s="33"/>
      <c r="XH182" s="33"/>
      <c r="XI182" s="33"/>
      <c r="XJ182" s="33"/>
      <c r="XK182" s="33"/>
      <c r="XL182" s="33"/>
      <c r="XM182" s="33"/>
      <c r="XN182" s="33"/>
      <c r="XO182" s="33"/>
      <c r="XP182" s="33"/>
      <c r="XQ182" s="33"/>
      <c r="XR182" s="33"/>
      <c r="XS182" s="33"/>
      <c r="XT182" s="33"/>
      <c r="XU182" s="33"/>
      <c r="XV182" s="33"/>
      <c r="XW182" s="33"/>
      <c r="XX182" s="33"/>
      <c r="XY182" s="33"/>
      <c r="XZ182" s="33"/>
      <c r="YA182" s="33"/>
      <c r="YB182" s="33"/>
      <c r="YC182" s="33"/>
      <c r="YD182" s="33"/>
      <c r="YE182" s="33"/>
      <c r="YF182" s="33"/>
      <c r="YG182" s="33"/>
      <c r="YH182" s="33"/>
      <c r="YI182" s="33"/>
      <c r="YJ182" s="33"/>
      <c r="YK182" s="33"/>
      <c r="YL182" s="33"/>
      <c r="YM182" s="33"/>
      <c r="YN182" s="33"/>
      <c r="YO182" s="33"/>
      <c r="YP182" s="33"/>
      <c r="YQ182" s="33"/>
      <c r="YR182" s="33"/>
      <c r="YS182" s="33"/>
      <c r="YT182" s="33"/>
      <c r="YU182" s="33"/>
      <c r="YV182" s="33"/>
      <c r="YW182" s="33"/>
      <c r="YX182" s="33"/>
      <c r="YY182" s="33"/>
      <c r="YZ182" s="33"/>
      <c r="ZA182" s="33"/>
      <c r="ZB182" s="33"/>
      <c r="ZC182" s="33"/>
      <c r="ZD182" s="33"/>
      <c r="ZE182" s="33"/>
      <c r="ZF182" s="33"/>
      <c r="ZG182" s="33"/>
      <c r="ZH182" s="33"/>
      <c r="ZI182" s="33"/>
      <c r="ZJ182" s="33"/>
      <c r="ZK182" s="33"/>
      <c r="ZL182" s="33"/>
      <c r="ZM182" s="33"/>
      <c r="ZN182" s="33"/>
      <c r="ZO182" s="33"/>
      <c r="ZP182" s="33"/>
      <c r="ZQ182" s="33"/>
      <c r="ZR182" s="33"/>
      <c r="ZS182" s="33"/>
      <c r="ZT182" s="33"/>
      <c r="ZU182" s="33"/>
      <c r="ZV182" s="33"/>
      <c r="ZW182" s="33"/>
      <c r="ZX182" s="33"/>
      <c r="ZY182" s="33"/>
      <c r="ZZ182" s="33"/>
      <c r="AAA182" s="33"/>
      <c r="AAB182" s="33"/>
      <c r="AAC182" s="33"/>
      <c r="AAD182" s="33"/>
      <c r="AAE182" s="33"/>
      <c r="AAF182" s="33"/>
      <c r="AAG182" s="33"/>
      <c r="AAH182" s="33"/>
      <c r="AAI182" s="33"/>
      <c r="AAJ182" s="33"/>
      <c r="AAK182" s="33"/>
      <c r="AAL182" s="33"/>
      <c r="AAM182" s="33"/>
      <c r="AAN182" s="33"/>
      <c r="AAO182" s="33"/>
      <c r="AAP182" s="33"/>
      <c r="AAQ182" s="33"/>
      <c r="AAR182" s="33"/>
      <c r="AAS182" s="33"/>
      <c r="AAT182" s="33"/>
      <c r="AAU182" s="33"/>
      <c r="AAV182" s="33"/>
      <c r="AAW182" s="33"/>
      <c r="AAX182" s="33"/>
      <c r="AAY182" s="33"/>
      <c r="AAZ182" s="33"/>
      <c r="ABA182" s="33"/>
      <c r="ABB182" s="33"/>
      <c r="ABC182" s="33"/>
      <c r="ABD182" s="33"/>
      <c r="ABE182" s="33"/>
      <c r="ABF182" s="33"/>
      <c r="ABG182" s="33"/>
      <c r="ABH182" s="33"/>
      <c r="ABI182" s="33"/>
      <c r="ABJ182" s="33"/>
      <c r="ABK182" s="33"/>
      <c r="ABL182" s="33"/>
      <c r="ABM182" s="33"/>
      <c r="ABN182" s="33"/>
      <c r="ABO182" s="33"/>
      <c r="ABP182" s="33"/>
      <c r="ABQ182" s="33"/>
      <c r="ABR182" s="33"/>
      <c r="ABS182" s="33"/>
      <c r="ABT182" s="33"/>
      <c r="ABU182" s="33"/>
      <c r="ABV182" s="33"/>
      <c r="ABW182" s="33"/>
      <c r="ABX182" s="33"/>
      <c r="ABY182" s="33"/>
      <c r="ABZ182" s="33"/>
      <c r="ACA182" s="33"/>
      <c r="ACB182" s="33"/>
      <c r="ACC182" s="33"/>
      <c r="ACD182" s="33"/>
      <c r="ACE182" s="33"/>
      <c r="ACF182" s="33"/>
      <c r="ACG182" s="33"/>
      <c r="ACH182" s="33"/>
      <c r="ACI182" s="33"/>
      <c r="ACJ182" s="33"/>
      <c r="ACK182" s="33"/>
      <c r="ACL182" s="33"/>
      <c r="ACM182" s="33"/>
      <c r="ACN182" s="33"/>
      <c r="ACO182" s="33"/>
      <c r="ACP182" s="33"/>
      <c r="ACQ182" s="33"/>
      <c r="ACR182" s="33"/>
      <c r="ACS182" s="33"/>
      <c r="ACT182" s="33"/>
      <c r="ACU182" s="33"/>
      <c r="ACV182" s="33"/>
      <c r="ACW182" s="33"/>
      <c r="ACX182" s="33"/>
      <c r="ACY182" s="33"/>
      <c r="ACZ182" s="33"/>
      <c r="ADA182" s="33"/>
      <c r="ADB182" s="33"/>
      <c r="ADC182" s="33"/>
      <c r="ADD182" s="33"/>
      <c r="ADE182" s="33"/>
      <c r="ADF182" s="33"/>
      <c r="ADG182" s="33"/>
      <c r="ADH182" s="33"/>
      <c r="ADI182" s="33"/>
      <c r="ADJ182" s="33"/>
      <c r="ADK182" s="33"/>
      <c r="ADL182" s="33"/>
      <c r="ADM182" s="33"/>
      <c r="ADN182" s="33"/>
      <c r="ADO182" s="33"/>
      <c r="ADP182" s="33"/>
      <c r="ADQ182" s="33"/>
      <c r="ADR182" s="33"/>
      <c r="ADS182" s="33"/>
      <c r="ADT182" s="33"/>
      <c r="ADU182" s="33"/>
      <c r="ADV182" s="33"/>
      <c r="ADW182" s="33"/>
      <c r="ADX182" s="33"/>
      <c r="ADY182" s="33"/>
      <c r="ADZ182" s="33"/>
      <c r="AEA182" s="33"/>
      <c r="AEB182" s="33"/>
      <c r="AEC182" s="33"/>
      <c r="AED182" s="33"/>
      <c r="AEE182" s="33"/>
      <c r="AEF182" s="33"/>
      <c r="AEG182" s="33"/>
      <c r="AEH182" s="33"/>
      <c r="AEI182" s="33"/>
      <c r="AEJ182" s="33"/>
      <c r="AEK182" s="33"/>
      <c r="AEL182" s="33"/>
      <c r="AEM182" s="33"/>
      <c r="AEN182" s="33"/>
      <c r="AEO182" s="33"/>
      <c r="AEP182" s="33"/>
      <c r="AEQ182" s="33"/>
      <c r="AER182" s="33"/>
      <c r="AES182" s="33"/>
      <c r="AET182" s="33"/>
      <c r="AEU182" s="33"/>
      <c r="AEV182" s="33"/>
      <c r="AEW182" s="33"/>
      <c r="AEX182" s="33"/>
      <c r="AEY182" s="33"/>
      <c r="AEZ182" s="33"/>
      <c r="AFA182" s="33"/>
      <c r="AFB182" s="33"/>
      <c r="AFC182" s="33"/>
      <c r="AFD182" s="33"/>
      <c r="AFE182" s="33"/>
      <c r="AFF182" s="33"/>
      <c r="AFG182" s="33"/>
      <c r="AFH182" s="33"/>
      <c r="AFI182" s="33"/>
      <c r="AFJ182" s="33"/>
      <c r="AFK182" s="33"/>
      <c r="AFL182" s="33"/>
      <c r="AFM182" s="33"/>
      <c r="AFN182" s="33"/>
      <c r="AFO182" s="33"/>
      <c r="AFP182" s="33"/>
      <c r="AFQ182" s="33"/>
      <c r="AFR182" s="33"/>
      <c r="AFS182" s="33"/>
      <c r="AFT182" s="33"/>
      <c r="AFU182" s="33"/>
      <c r="AFV182" s="33"/>
      <c r="AFW182" s="33"/>
      <c r="AFX182" s="33"/>
      <c r="AFY182" s="33"/>
      <c r="AFZ182" s="33"/>
      <c r="AGA182" s="33"/>
      <c r="AGB182" s="33"/>
      <c r="AGC182" s="33"/>
      <c r="AGD182" s="33"/>
      <c r="AGE182" s="33"/>
      <c r="AGF182" s="33"/>
      <c r="AGG182" s="33"/>
      <c r="AGH182" s="33"/>
      <c r="AGI182" s="33"/>
      <c r="AGJ182" s="33"/>
      <c r="AGK182" s="33"/>
      <c r="AGL182" s="33"/>
      <c r="AGM182" s="33"/>
      <c r="AGN182" s="33"/>
      <c r="AGO182" s="33"/>
      <c r="AGP182" s="33"/>
      <c r="AGQ182" s="33"/>
      <c r="AGR182" s="33"/>
      <c r="AGS182" s="33"/>
      <c r="AGT182" s="33"/>
      <c r="AGU182" s="33"/>
      <c r="AGV182" s="33"/>
      <c r="AGW182" s="33"/>
      <c r="AGX182" s="33"/>
      <c r="AGY182" s="33"/>
      <c r="AGZ182" s="33"/>
      <c r="AHA182" s="33"/>
      <c r="AHB182" s="33"/>
      <c r="AHC182" s="33"/>
      <c r="AHD182" s="33"/>
      <c r="AHE182" s="33"/>
      <c r="AHF182" s="33"/>
      <c r="AHG182" s="33"/>
      <c r="AHH182" s="33"/>
      <c r="AHI182" s="33"/>
      <c r="AHJ182" s="33"/>
      <c r="AHK182" s="33"/>
      <c r="AHL182" s="33"/>
      <c r="AHM182" s="33"/>
      <c r="AHN182" s="33"/>
      <c r="AHO182" s="33"/>
      <c r="AHP182" s="33"/>
      <c r="AHQ182" s="33"/>
      <c r="AHR182" s="33"/>
      <c r="AHS182" s="33"/>
      <c r="AHT182" s="33"/>
      <c r="AHU182" s="33"/>
      <c r="AHV182" s="33"/>
      <c r="AHW182" s="33"/>
      <c r="AHX182" s="33"/>
      <c r="AHY182" s="33"/>
      <c r="AHZ182" s="33"/>
      <c r="AIA182" s="33"/>
      <c r="AIB182" s="33"/>
      <c r="AIC182" s="33"/>
      <c r="AID182" s="33"/>
      <c r="AIE182" s="33"/>
      <c r="AIF182" s="33"/>
      <c r="AIG182" s="33"/>
      <c r="AIH182" s="33"/>
      <c r="AII182" s="33"/>
      <c r="AIJ182" s="33"/>
      <c r="AIK182" s="33"/>
      <c r="AIL182" s="33"/>
      <c r="AIM182" s="33"/>
      <c r="AIN182" s="33"/>
      <c r="AIO182" s="33"/>
      <c r="AIP182" s="33"/>
      <c r="AIQ182" s="33"/>
      <c r="AIR182" s="33"/>
      <c r="AIS182" s="33"/>
      <c r="AIT182" s="33"/>
      <c r="AIU182" s="33"/>
      <c r="AIV182" s="33"/>
      <c r="AIW182" s="33"/>
      <c r="AIX182" s="33"/>
      <c r="AIY182" s="33"/>
      <c r="AIZ182" s="33"/>
      <c r="AJA182" s="33"/>
      <c r="AJB182" s="33"/>
      <c r="AJC182" s="33"/>
      <c r="AJD182" s="33"/>
      <c r="AJE182" s="33"/>
      <c r="AJF182" s="33"/>
      <c r="AJG182" s="33"/>
      <c r="AJH182" s="33"/>
      <c r="AJI182" s="33"/>
      <c r="AJJ182" s="33"/>
      <c r="AJK182" s="33"/>
      <c r="AJL182" s="33"/>
      <c r="AJM182" s="33"/>
      <c r="AJN182" s="33"/>
      <c r="AJO182" s="33"/>
      <c r="AJP182" s="33"/>
      <c r="AJQ182" s="33"/>
      <c r="AJR182" s="33"/>
      <c r="AJS182" s="33"/>
      <c r="AJT182" s="33"/>
      <c r="AJU182" s="33"/>
      <c r="AJV182" s="33"/>
      <c r="AJW182" s="33"/>
      <c r="AJX182" s="33"/>
      <c r="AJY182" s="33"/>
      <c r="AJZ182" s="33"/>
      <c r="AKA182" s="33"/>
      <c r="AKB182" s="33"/>
      <c r="AKC182" s="33"/>
      <c r="AKD182" s="33"/>
      <c r="AKE182" s="33"/>
      <c r="AKF182" s="33"/>
      <c r="AKG182" s="33"/>
      <c r="AKH182" s="33"/>
      <c r="AKI182" s="33"/>
      <c r="AKJ182" s="33"/>
      <c r="AKK182" s="33"/>
      <c r="AKL182" s="33"/>
      <c r="AKM182" s="33"/>
      <c r="AKN182" s="33"/>
      <c r="AKO182" s="33"/>
      <c r="AKP182" s="33"/>
      <c r="AKQ182" s="33"/>
      <c r="AKR182" s="33"/>
      <c r="AKS182" s="33"/>
      <c r="AKT182" s="33"/>
      <c r="AKU182" s="33"/>
      <c r="AKV182" s="33"/>
      <c r="AKW182" s="33"/>
      <c r="AKX182" s="33"/>
      <c r="AKY182" s="33"/>
      <c r="AKZ182" s="33"/>
      <c r="ALA182" s="33"/>
      <c r="ALB182" s="33"/>
      <c r="ALC182" s="33"/>
      <c r="ALD182" s="33"/>
      <c r="ALE182" s="33"/>
      <c r="ALF182" s="33"/>
      <c r="ALG182" s="33"/>
      <c r="ALH182" s="33"/>
      <c r="ALI182" s="33"/>
      <c r="ALJ182" s="33"/>
      <c r="ALK182" s="33"/>
      <c r="ALL182" s="33"/>
      <c r="ALM182" s="33"/>
      <c r="ALN182" s="33"/>
      <c r="ALO182" s="33"/>
      <c r="ALP182" s="33"/>
      <c r="ALQ182" s="33"/>
      <c r="ALR182" s="33"/>
      <c r="ALS182" s="33"/>
      <c r="ALT182" s="33"/>
      <c r="ALU182" s="33"/>
      <c r="ALV182" s="33"/>
      <c r="ALW182" s="33"/>
      <c r="ALX182" s="33"/>
      <c r="ALY182" s="33"/>
      <c r="ALZ182" s="33"/>
      <c r="AMA182" s="33"/>
      <c r="AMB182" s="33"/>
      <c r="AMC182" s="33"/>
      <c r="AMD182" s="33"/>
      <c r="AME182" s="33"/>
      <c r="AMF182" s="33"/>
      <c r="AMG182" s="33"/>
      <c r="AMH182" s="33"/>
      <c r="AMI182" s="33"/>
      <c r="AMJ182" s="33"/>
      <c r="AMK182" s="33"/>
      <c r="AML182" s="33"/>
      <c r="AMM182" s="33"/>
      <c r="AMN182" s="33"/>
      <c r="AMO182" s="33"/>
      <c r="AMP182" s="33"/>
      <c r="AMQ182" s="33"/>
      <c r="AMR182" s="33"/>
      <c r="AMS182" s="33"/>
      <c r="AMT182" s="33"/>
      <c r="AMU182" s="33"/>
      <c r="AMV182" s="33"/>
      <c r="AMW182" s="33"/>
      <c r="AMX182" s="33"/>
      <c r="AMY182" s="33"/>
      <c r="AMZ182" s="33"/>
      <c r="ANA182" s="33"/>
      <c r="ANB182" s="33"/>
      <c r="ANC182" s="33"/>
      <c r="AND182" s="33"/>
      <c r="ANE182" s="33"/>
      <c r="ANF182" s="33"/>
      <c r="ANG182" s="33"/>
      <c r="ANH182" s="33"/>
      <c r="ANI182" s="33"/>
      <c r="ANJ182" s="33"/>
      <c r="ANK182" s="33"/>
      <c r="ANL182" s="33"/>
      <c r="ANM182" s="33"/>
      <c r="ANN182" s="33"/>
      <c r="ANO182" s="33"/>
      <c r="ANP182" s="33"/>
      <c r="ANQ182" s="33"/>
      <c r="ANR182" s="33"/>
      <c r="ANS182" s="33"/>
      <c r="ANT182" s="33"/>
      <c r="ANU182" s="33"/>
      <c r="ANV182" s="33"/>
      <c r="ANW182" s="33"/>
      <c r="ANX182" s="33"/>
      <c r="ANY182" s="33"/>
      <c r="ANZ182" s="33"/>
      <c r="AOA182" s="33"/>
      <c r="AOB182" s="33"/>
      <c r="AOC182" s="33"/>
      <c r="AOD182" s="33"/>
      <c r="AOE182" s="33"/>
      <c r="AOF182" s="33"/>
      <c r="AOG182" s="33"/>
      <c r="AOH182" s="33"/>
      <c r="AOI182" s="33"/>
      <c r="AOJ182" s="33"/>
      <c r="AOK182" s="33"/>
      <c r="AOL182" s="33"/>
      <c r="AOM182" s="33"/>
      <c r="AON182" s="33"/>
      <c r="AOO182" s="33"/>
      <c r="AOP182" s="33"/>
      <c r="AOQ182" s="33"/>
      <c r="AOR182" s="33"/>
      <c r="AOS182" s="33"/>
      <c r="AOT182" s="33"/>
      <c r="AOU182" s="33"/>
      <c r="AOV182" s="33"/>
      <c r="AOW182" s="33"/>
      <c r="AOX182" s="33"/>
      <c r="AOY182" s="33"/>
      <c r="AOZ182" s="33"/>
      <c r="APA182" s="33"/>
      <c r="APB182" s="33"/>
      <c r="APC182" s="33"/>
      <c r="APD182" s="33"/>
      <c r="APE182" s="33"/>
      <c r="APF182" s="33"/>
      <c r="APG182" s="33"/>
      <c r="APH182" s="33"/>
      <c r="API182" s="33"/>
      <c r="APJ182" s="33"/>
      <c r="APK182" s="33"/>
      <c r="APL182" s="33"/>
      <c r="APM182" s="33"/>
      <c r="APN182" s="33"/>
      <c r="APO182" s="33"/>
      <c r="APP182" s="33"/>
      <c r="APQ182" s="33"/>
      <c r="APR182" s="33"/>
      <c r="APS182" s="33"/>
      <c r="APT182" s="33"/>
      <c r="APU182" s="33"/>
      <c r="APV182" s="33"/>
      <c r="APW182" s="33"/>
      <c r="APX182" s="33"/>
      <c r="APY182" s="33"/>
      <c r="APZ182" s="33"/>
      <c r="AQA182" s="33"/>
      <c r="AQB182" s="33"/>
      <c r="AQC182" s="33"/>
      <c r="AQD182" s="33"/>
      <c r="AQE182" s="33"/>
      <c r="AQF182" s="33"/>
      <c r="AQG182" s="33"/>
      <c r="AQH182" s="33"/>
      <c r="AQI182" s="33"/>
      <c r="AQJ182" s="33"/>
      <c r="AQK182" s="33"/>
      <c r="AQL182" s="33"/>
      <c r="AQM182" s="33"/>
      <c r="AQN182" s="33"/>
      <c r="AQO182" s="33"/>
      <c r="AQP182" s="33"/>
      <c r="AQQ182" s="33"/>
      <c r="AQR182" s="33"/>
      <c r="AQS182" s="33"/>
      <c r="AQT182" s="33"/>
      <c r="AQU182" s="33"/>
      <c r="AQV182" s="33"/>
      <c r="AQW182" s="33"/>
      <c r="AQX182" s="33"/>
      <c r="AQY182" s="33"/>
      <c r="AQZ182" s="33"/>
      <c r="ARA182" s="33"/>
      <c r="ARB182" s="33"/>
      <c r="ARC182" s="33"/>
      <c r="ARD182" s="33"/>
      <c r="ARE182" s="33"/>
      <c r="ARF182" s="33"/>
      <c r="ARG182" s="33"/>
      <c r="ARH182" s="33"/>
      <c r="ARI182" s="33"/>
      <c r="ARJ182" s="33"/>
      <c r="ARK182" s="33"/>
      <c r="ARL182" s="33"/>
      <c r="ARM182" s="33"/>
      <c r="ARN182" s="33"/>
      <c r="ARO182" s="33"/>
      <c r="ARP182" s="33"/>
      <c r="ARQ182" s="33"/>
      <c r="ARR182" s="33"/>
      <c r="ARS182" s="33"/>
      <c r="ART182" s="33"/>
      <c r="ARU182" s="33"/>
      <c r="ARV182" s="33"/>
      <c r="ARW182" s="33"/>
      <c r="ARX182" s="33"/>
      <c r="ARY182" s="33"/>
      <c r="ARZ182" s="33"/>
      <c r="ASA182" s="33"/>
      <c r="ASB182" s="33"/>
      <c r="ASC182" s="33"/>
      <c r="ASD182" s="33"/>
      <c r="ASE182" s="33"/>
      <c r="ASF182" s="33"/>
      <c r="ASG182" s="33"/>
      <c r="ASH182" s="33"/>
      <c r="ASI182" s="33"/>
      <c r="ASJ182" s="33"/>
      <c r="ASK182" s="33"/>
      <c r="ASL182" s="33"/>
      <c r="ASM182" s="33"/>
      <c r="ASN182" s="33"/>
      <c r="ASO182" s="33"/>
      <c r="ASP182" s="33"/>
      <c r="ASQ182" s="33"/>
      <c r="ASR182" s="33"/>
      <c r="ASS182" s="33"/>
      <c r="AST182" s="33"/>
      <c r="ASU182" s="33"/>
      <c r="ASV182" s="33"/>
      <c r="ASW182" s="33"/>
      <c r="ASX182" s="33"/>
      <c r="ASY182" s="33"/>
      <c r="ASZ182" s="33"/>
      <c r="ATA182" s="33"/>
      <c r="ATB182" s="33"/>
      <c r="ATC182" s="33"/>
      <c r="ATD182" s="33"/>
      <c r="ATE182" s="33"/>
      <c r="ATF182" s="33"/>
      <c r="ATG182" s="33"/>
      <c r="ATH182" s="33"/>
      <c r="ATI182" s="33"/>
      <c r="ATJ182" s="33"/>
      <c r="ATK182" s="33"/>
      <c r="ATL182" s="33"/>
      <c r="ATM182" s="33"/>
      <c r="ATN182" s="33"/>
      <c r="ATO182" s="33"/>
      <c r="ATP182" s="33"/>
      <c r="ATQ182" s="33"/>
      <c r="ATR182" s="33"/>
      <c r="ATS182" s="33"/>
      <c r="ATT182" s="33"/>
      <c r="ATU182" s="33"/>
      <c r="ATV182" s="33"/>
      <c r="ATW182" s="33"/>
      <c r="ATX182" s="33"/>
      <c r="ATY182" s="33"/>
      <c r="ATZ182" s="33"/>
      <c r="AUA182" s="33"/>
      <c r="AUB182" s="33"/>
      <c r="AUC182" s="33"/>
      <c r="AUD182" s="33"/>
      <c r="AUE182" s="33"/>
      <c r="AUF182" s="33"/>
      <c r="AUG182" s="33"/>
      <c r="AUH182" s="33"/>
      <c r="AUI182" s="33"/>
      <c r="AUJ182" s="33"/>
      <c r="AUK182" s="33"/>
      <c r="AUL182" s="33"/>
      <c r="AUM182" s="33"/>
      <c r="AUN182" s="33"/>
      <c r="AUO182" s="33"/>
      <c r="AUP182" s="33"/>
      <c r="AUQ182" s="33"/>
      <c r="AUR182" s="33"/>
      <c r="AUS182" s="33"/>
      <c r="AUT182" s="33"/>
      <c r="AUU182" s="33"/>
      <c r="AUV182" s="33"/>
      <c r="AUW182" s="33"/>
      <c r="AUX182" s="33"/>
      <c r="AUY182" s="33"/>
      <c r="AUZ182" s="33"/>
      <c r="AVA182" s="33"/>
      <c r="AVB182" s="33"/>
      <c r="AVC182" s="33"/>
      <c r="AVD182" s="33"/>
      <c r="AVE182" s="33"/>
      <c r="AVF182" s="33"/>
      <c r="AVG182" s="33"/>
      <c r="AVH182" s="33"/>
      <c r="AVI182" s="33"/>
      <c r="AVJ182" s="33"/>
      <c r="AVK182" s="33"/>
      <c r="AVL182" s="33"/>
      <c r="AVM182" s="33"/>
      <c r="AVN182" s="33"/>
      <c r="AVO182" s="33"/>
      <c r="AVP182" s="33"/>
      <c r="AVQ182" s="33"/>
      <c r="AVR182" s="33"/>
      <c r="AVS182" s="33"/>
      <c r="AVT182" s="33"/>
      <c r="AVU182" s="33"/>
      <c r="AVV182" s="33"/>
      <c r="AVW182" s="33"/>
      <c r="AVX182" s="33"/>
      <c r="AVY182" s="33"/>
      <c r="AVZ182" s="33"/>
      <c r="AWA182" s="33"/>
      <c r="AWB182" s="33"/>
      <c r="AWC182" s="33"/>
      <c r="AWD182" s="33"/>
      <c r="AWE182" s="33"/>
      <c r="AWF182" s="33"/>
      <c r="AWG182" s="33"/>
      <c r="AWH182" s="33"/>
      <c r="AWI182" s="33"/>
      <c r="AWJ182" s="33"/>
      <c r="AWK182" s="33"/>
      <c r="AWL182" s="33"/>
      <c r="AWM182" s="33"/>
      <c r="AWN182" s="33"/>
      <c r="AWO182" s="33"/>
      <c r="AWP182" s="33"/>
      <c r="AWQ182" s="33"/>
      <c r="AWR182" s="33"/>
      <c r="AWS182" s="33"/>
      <c r="AWT182" s="33"/>
      <c r="AWU182" s="33"/>
      <c r="AWV182" s="33"/>
      <c r="AWW182" s="33"/>
      <c r="AWX182" s="33"/>
      <c r="AWY182" s="33"/>
      <c r="AWZ182" s="33"/>
      <c r="AXA182" s="33"/>
      <c r="AXB182" s="33"/>
      <c r="AXC182" s="33"/>
      <c r="AXD182" s="33"/>
      <c r="AXE182" s="33"/>
      <c r="AXF182" s="33"/>
      <c r="AXG182" s="33"/>
      <c r="AXH182" s="33"/>
      <c r="AXI182" s="33"/>
      <c r="AXJ182" s="33"/>
      <c r="AXK182" s="33"/>
      <c r="AXL182" s="33"/>
      <c r="AXM182" s="33"/>
      <c r="AXN182" s="33"/>
      <c r="AXO182" s="33"/>
      <c r="AXP182" s="33"/>
      <c r="AXQ182" s="33"/>
      <c r="AXR182" s="33"/>
      <c r="AXS182" s="33"/>
      <c r="AXT182" s="33"/>
      <c r="AXU182" s="33"/>
      <c r="AXV182" s="33"/>
      <c r="AXW182" s="33"/>
      <c r="AXX182" s="33"/>
      <c r="AXY182" s="33"/>
      <c r="AXZ182" s="33"/>
      <c r="AYA182" s="33"/>
      <c r="AYB182" s="33"/>
      <c r="AYC182" s="33"/>
      <c r="AYD182" s="33"/>
      <c r="AYE182" s="33"/>
      <c r="AYF182" s="33"/>
      <c r="AYG182" s="33"/>
      <c r="AYH182" s="33"/>
      <c r="AYI182" s="33"/>
      <c r="AYJ182" s="33"/>
      <c r="AYK182" s="33"/>
      <c r="AYL182" s="33"/>
      <c r="AYM182" s="33"/>
      <c r="AYN182" s="33"/>
      <c r="AYO182" s="33"/>
      <c r="AYP182" s="33"/>
      <c r="AYQ182" s="33"/>
      <c r="AYR182" s="33"/>
      <c r="AYS182" s="33"/>
      <c r="AYT182" s="33"/>
      <c r="AYU182" s="33"/>
      <c r="AYV182" s="33"/>
      <c r="AYW182" s="33"/>
      <c r="AYX182" s="33"/>
      <c r="AYY182" s="33"/>
      <c r="AYZ182" s="33"/>
      <c r="AZA182" s="33"/>
      <c r="AZB182" s="33"/>
      <c r="AZC182" s="33"/>
      <c r="AZD182" s="33"/>
      <c r="AZE182" s="33"/>
      <c r="AZF182" s="33"/>
      <c r="AZG182" s="33"/>
      <c r="AZH182" s="33"/>
      <c r="AZI182" s="33"/>
      <c r="AZJ182" s="33"/>
      <c r="AZK182" s="33"/>
      <c r="AZL182" s="33"/>
      <c r="AZM182" s="33"/>
      <c r="AZN182" s="33"/>
      <c r="AZO182" s="33"/>
      <c r="AZP182" s="33"/>
      <c r="AZQ182" s="33"/>
      <c r="AZR182" s="33"/>
      <c r="AZS182" s="33"/>
      <c r="AZT182" s="33"/>
      <c r="AZU182" s="33"/>
      <c r="AZV182" s="33"/>
      <c r="AZW182" s="33"/>
      <c r="AZX182" s="33"/>
      <c r="AZY182" s="33"/>
      <c r="AZZ182" s="33"/>
      <c r="BAA182" s="33"/>
      <c r="BAB182" s="33"/>
      <c r="BAC182" s="33"/>
      <c r="BAD182" s="33"/>
      <c r="BAE182" s="33"/>
      <c r="BAF182" s="33"/>
      <c r="BAG182" s="33"/>
      <c r="BAH182" s="33"/>
      <c r="BAI182" s="33"/>
      <c r="BAJ182" s="33"/>
      <c r="BAK182" s="33"/>
      <c r="BAL182" s="33"/>
      <c r="BAM182" s="33"/>
      <c r="BAN182" s="33"/>
      <c r="BAO182" s="33"/>
      <c r="BAP182" s="33"/>
      <c r="BAQ182" s="33"/>
      <c r="BAR182" s="33"/>
      <c r="BAS182" s="33"/>
      <c r="BAT182" s="33"/>
      <c r="BAU182" s="33"/>
      <c r="BAV182" s="33"/>
      <c r="BAW182" s="33"/>
      <c r="BAX182" s="33"/>
      <c r="BAY182" s="33"/>
      <c r="BAZ182" s="33"/>
      <c r="BBA182" s="33"/>
      <c r="BBB182" s="33"/>
      <c r="BBC182" s="33"/>
      <c r="BBD182" s="33"/>
      <c r="BBE182" s="33"/>
      <c r="BBF182" s="33"/>
      <c r="BBG182" s="33"/>
      <c r="BBH182" s="33"/>
      <c r="BBI182" s="33"/>
      <c r="BBJ182" s="33"/>
      <c r="BBK182" s="33"/>
      <c r="BBL182" s="33"/>
      <c r="BBM182" s="33"/>
      <c r="BBN182" s="33"/>
      <c r="BBO182" s="33"/>
      <c r="BBP182" s="33"/>
      <c r="BBQ182" s="33"/>
      <c r="BBR182" s="33"/>
      <c r="BBS182" s="33"/>
      <c r="BBT182" s="33"/>
      <c r="BBU182" s="33"/>
      <c r="BBV182" s="33"/>
      <c r="BBW182" s="33"/>
      <c r="BBX182" s="33"/>
      <c r="BBY182" s="33"/>
      <c r="BBZ182" s="33"/>
      <c r="BCA182" s="33"/>
      <c r="BCB182" s="33"/>
      <c r="BCC182" s="33"/>
      <c r="BCD182" s="33"/>
      <c r="BCE182" s="33"/>
      <c r="BCF182" s="33"/>
      <c r="BCG182" s="33"/>
      <c r="BCH182" s="33"/>
      <c r="BCI182" s="33"/>
      <c r="BCJ182" s="33"/>
      <c r="BCK182" s="33"/>
      <c r="BCL182" s="33"/>
      <c r="BCM182" s="33"/>
      <c r="BCN182" s="33"/>
      <c r="BCO182" s="33"/>
      <c r="BCP182" s="33"/>
      <c r="BCQ182" s="33"/>
      <c r="BCR182" s="33"/>
      <c r="BCS182" s="33"/>
      <c r="BCT182" s="33"/>
      <c r="BCU182" s="33"/>
      <c r="BCV182" s="33"/>
      <c r="BCW182" s="33"/>
      <c r="BCX182" s="33"/>
      <c r="BCY182" s="33"/>
      <c r="BCZ182" s="33"/>
      <c r="BDA182" s="33"/>
      <c r="BDB182" s="33"/>
      <c r="BDC182" s="33"/>
      <c r="BDD182" s="33"/>
      <c r="BDE182" s="33"/>
      <c r="BDF182" s="33"/>
      <c r="BDG182" s="33"/>
      <c r="BDH182" s="33"/>
      <c r="BDI182" s="33"/>
      <c r="BDJ182" s="33"/>
      <c r="BDK182" s="33"/>
      <c r="BDL182" s="33"/>
      <c r="BDM182" s="33"/>
      <c r="BDN182" s="33"/>
      <c r="BDO182" s="33"/>
      <c r="BDP182" s="33"/>
      <c r="BDQ182" s="33"/>
      <c r="BDR182" s="33"/>
      <c r="BDS182" s="33"/>
      <c r="BDT182" s="33"/>
      <c r="BDU182" s="33"/>
      <c r="BDV182" s="33"/>
      <c r="BDW182" s="33"/>
      <c r="BDX182" s="33"/>
      <c r="BDY182" s="33"/>
      <c r="BDZ182" s="33"/>
      <c r="BEA182" s="33"/>
      <c r="BEB182" s="33"/>
      <c r="BEC182" s="33"/>
      <c r="BED182" s="33"/>
      <c r="BEE182" s="33"/>
      <c r="BEF182" s="33"/>
      <c r="BEG182" s="33"/>
      <c r="BEH182" s="33"/>
      <c r="BEI182" s="33"/>
      <c r="BEJ182" s="33"/>
      <c r="BEK182" s="33"/>
      <c r="BEL182" s="33"/>
      <c r="BEM182" s="33"/>
      <c r="BEN182" s="33"/>
      <c r="BEO182" s="33"/>
      <c r="BEP182" s="33"/>
      <c r="BEQ182" s="33"/>
      <c r="BER182" s="33"/>
      <c r="BES182" s="33"/>
      <c r="BET182" s="33"/>
      <c r="BEU182" s="33"/>
      <c r="BEV182" s="33"/>
      <c r="BEW182" s="33"/>
      <c r="BEX182" s="33"/>
      <c r="BEY182" s="33"/>
      <c r="BEZ182" s="33"/>
      <c r="BFA182" s="33"/>
      <c r="BFB182" s="33"/>
      <c r="BFC182" s="33"/>
      <c r="BFD182" s="33"/>
      <c r="BFE182" s="33"/>
      <c r="BFF182" s="33"/>
      <c r="BFG182" s="33"/>
      <c r="BFH182" s="33"/>
      <c r="BFI182" s="33"/>
      <c r="BFJ182" s="33"/>
      <c r="BFK182" s="33"/>
      <c r="BFL182" s="33"/>
      <c r="BFM182" s="33"/>
      <c r="BFN182" s="33"/>
      <c r="BFO182" s="33"/>
      <c r="BFP182" s="33"/>
      <c r="BFQ182" s="33"/>
      <c r="BFR182" s="33"/>
      <c r="BFS182" s="33"/>
      <c r="BFT182" s="33"/>
      <c r="BFU182" s="33"/>
      <c r="BFV182" s="33"/>
      <c r="BFW182" s="33"/>
      <c r="BFX182" s="33"/>
      <c r="BFY182" s="33"/>
      <c r="BFZ182" s="33"/>
      <c r="BGA182" s="33"/>
      <c r="BGB182" s="33"/>
      <c r="BGC182" s="33"/>
      <c r="BGD182" s="33"/>
      <c r="BGE182" s="33"/>
      <c r="BGF182" s="33"/>
      <c r="BGG182" s="33"/>
      <c r="BGH182" s="33"/>
      <c r="BGI182" s="33"/>
      <c r="BGJ182" s="33"/>
      <c r="BGK182" s="33"/>
      <c r="BGL182" s="33"/>
      <c r="BGM182" s="33"/>
      <c r="BGN182" s="33"/>
      <c r="BGO182" s="33"/>
      <c r="BGP182" s="33"/>
      <c r="BGQ182" s="33"/>
      <c r="BGR182" s="33"/>
      <c r="BGS182" s="33"/>
      <c r="BGT182" s="33"/>
      <c r="BGU182" s="33"/>
      <c r="BGV182" s="33"/>
      <c r="BGW182" s="33"/>
      <c r="BGX182" s="33"/>
      <c r="BGY182" s="33"/>
      <c r="BGZ182" s="33"/>
      <c r="BHA182" s="33"/>
      <c r="BHB182" s="33"/>
      <c r="BHC182" s="33"/>
      <c r="BHD182" s="33"/>
      <c r="BHE182" s="33"/>
      <c r="BHF182" s="33"/>
      <c r="BHG182" s="33"/>
      <c r="BHH182" s="33"/>
      <c r="BHI182" s="33"/>
      <c r="BHJ182" s="33"/>
      <c r="BHK182" s="33"/>
      <c r="BHL182" s="33"/>
      <c r="BHM182" s="33"/>
      <c r="BHN182" s="33"/>
      <c r="BHO182" s="33"/>
      <c r="BHP182" s="33"/>
      <c r="BHQ182" s="33"/>
      <c r="BHR182" s="33"/>
      <c r="BHS182" s="33"/>
      <c r="BHT182" s="33"/>
      <c r="BHU182" s="33"/>
      <c r="BHV182" s="33"/>
      <c r="BHW182" s="33"/>
      <c r="BHX182" s="33"/>
      <c r="BHY182" s="33"/>
      <c r="BHZ182" s="33"/>
      <c r="BIA182" s="33"/>
      <c r="BIB182" s="33"/>
      <c r="BIC182" s="33"/>
      <c r="BID182" s="33"/>
      <c r="BIE182" s="33"/>
      <c r="BIF182" s="33"/>
      <c r="BIG182" s="33"/>
      <c r="BIH182" s="33"/>
      <c r="BII182" s="33"/>
      <c r="BIJ182" s="33"/>
      <c r="BIK182" s="33"/>
      <c r="BIL182" s="33"/>
      <c r="BIM182" s="33"/>
      <c r="BIN182" s="33"/>
      <c r="BIO182" s="33"/>
      <c r="BIP182" s="33"/>
      <c r="BIQ182" s="33"/>
      <c r="BIR182" s="33"/>
      <c r="BIS182" s="33"/>
      <c r="BIT182" s="33"/>
      <c r="BIU182" s="33"/>
      <c r="BIV182" s="33"/>
      <c r="BIW182" s="33"/>
      <c r="BIX182" s="33"/>
      <c r="BIY182" s="33"/>
      <c r="BIZ182" s="33"/>
      <c r="BJA182" s="33"/>
      <c r="BJB182" s="33"/>
      <c r="BJC182" s="33"/>
      <c r="BJD182" s="33"/>
      <c r="BJE182" s="33"/>
      <c r="BJF182" s="33"/>
      <c r="BJG182" s="33"/>
      <c r="BJH182" s="33"/>
      <c r="BJI182" s="33"/>
      <c r="BJJ182" s="33"/>
      <c r="BJK182" s="33"/>
      <c r="BJL182" s="33"/>
      <c r="BJM182" s="33"/>
      <c r="BJN182" s="33"/>
      <c r="BJO182" s="33"/>
      <c r="BJP182" s="33"/>
      <c r="BJQ182" s="33"/>
      <c r="BJR182" s="33"/>
      <c r="BJS182" s="33"/>
      <c r="BJT182" s="33"/>
      <c r="BJU182" s="33"/>
      <c r="BJV182" s="33"/>
      <c r="BJW182" s="33"/>
      <c r="BJX182" s="33"/>
      <c r="BJY182" s="33"/>
      <c r="BJZ182" s="33"/>
      <c r="BKA182" s="33"/>
      <c r="BKB182" s="33"/>
      <c r="BKC182" s="33"/>
      <c r="BKD182" s="33"/>
      <c r="BKE182" s="33"/>
      <c r="BKF182" s="33"/>
      <c r="BKG182" s="33"/>
      <c r="BKH182" s="33"/>
      <c r="BKI182" s="33"/>
      <c r="BKJ182" s="33"/>
      <c r="BKK182" s="33"/>
      <c r="BKL182" s="33"/>
      <c r="BKM182" s="33"/>
      <c r="BKN182" s="33"/>
      <c r="BKO182" s="33"/>
      <c r="BKP182" s="33"/>
      <c r="BKQ182" s="33"/>
      <c r="BKR182" s="33"/>
      <c r="BKS182" s="33"/>
      <c r="BKT182" s="33"/>
      <c r="BKU182" s="33"/>
      <c r="BKV182" s="33"/>
      <c r="BKW182" s="33"/>
      <c r="BKX182" s="33"/>
      <c r="BKY182" s="33"/>
      <c r="BKZ182" s="33"/>
      <c r="BLA182" s="33"/>
      <c r="BLB182" s="33"/>
      <c r="BLC182" s="33"/>
      <c r="BLD182" s="33"/>
      <c r="BLE182" s="33"/>
      <c r="BLF182" s="33"/>
      <c r="BLG182" s="33"/>
      <c r="BLH182" s="33"/>
      <c r="BLI182" s="33"/>
      <c r="BLJ182" s="33"/>
      <c r="BLK182" s="33"/>
      <c r="BLL182" s="33"/>
      <c r="BLM182" s="33"/>
      <c r="BLN182" s="33"/>
      <c r="BLO182" s="33"/>
      <c r="BLP182" s="33"/>
      <c r="BLQ182" s="33"/>
      <c r="BLR182" s="33"/>
      <c r="BLS182" s="33"/>
      <c r="BLT182" s="33"/>
      <c r="BLU182" s="33"/>
      <c r="BLV182" s="33"/>
      <c r="BLW182" s="33"/>
      <c r="BLX182" s="33"/>
      <c r="BLY182" s="33"/>
      <c r="BLZ182" s="33"/>
      <c r="BMA182" s="33"/>
      <c r="BMB182" s="33"/>
      <c r="BMC182" s="33"/>
      <c r="BMD182" s="33"/>
      <c r="BME182" s="33"/>
      <c r="BMF182" s="33"/>
      <c r="BMG182" s="33"/>
      <c r="BMH182" s="33"/>
      <c r="BMI182" s="33"/>
      <c r="BMJ182" s="33"/>
      <c r="BMK182" s="33"/>
      <c r="BML182" s="33"/>
      <c r="BMM182" s="33"/>
      <c r="BMN182" s="33"/>
      <c r="BMO182" s="33"/>
      <c r="BMP182" s="33"/>
      <c r="BMQ182" s="33"/>
      <c r="BMR182" s="33"/>
      <c r="BMS182" s="33"/>
      <c r="BMT182" s="33"/>
      <c r="BMU182" s="33"/>
      <c r="BMV182" s="33"/>
      <c r="BMW182" s="33"/>
      <c r="BMX182" s="33"/>
      <c r="BMY182" s="33"/>
      <c r="BMZ182" s="33"/>
      <c r="BNA182" s="33"/>
      <c r="BNB182" s="33"/>
      <c r="BNC182" s="33"/>
      <c r="BND182" s="33"/>
      <c r="BNE182" s="33"/>
      <c r="BNF182" s="33"/>
      <c r="BNG182" s="33"/>
      <c r="BNH182" s="33"/>
      <c r="BNI182" s="33"/>
      <c r="BNJ182" s="33"/>
      <c r="BNK182" s="33"/>
      <c r="BNL182" s="33"/>
      <c r="BNM182" s="33"/>
      <c r="BNN182" s="33"/>
      <c r="BNO182" s="33"/>
      <c r="BNP182" s="33"/>
      <c r="BNQ182" s="33"/>
      <c r="BNR182" s="33"/>
      <c r="BNS182" s="33"/>
      <c r="BNT182" s="33"/>
      <c r="BNU182" s="33"/>
      <c r="BNV182" s="33"/>
      <c r="BNW182" s="33"/>
      <c r="BNX182" s="33"/>
      <c r="BNY182" s="33"/>
      <c r="BNZ182" s="33"/>
      <c r="BOA182" s="33"/>
      <c r="BOB182" s="33"/>
      <c r="BOC182" s="33"/>
      <c r="BOD182" s="33"/>
      <c r="BOE182" s="33"/>
      <c r="BOF182" s="33"/>
      <c r="BOG182" s="33"/>
      <c r="BOH182" s="33"/>
      <c r="BOI182" s="33"/>
      <c r="BOJ182" s="33"/>
      <c r="BOK182" s="33"/>
      <c r="BOL182" s="33"/>
      <c r="BOM182" s="33"/>
      <c r="BON182" s="33"/>
      <c r="BOO182" s="33"/>
      <c r="BOP182" s="33"/>
      <c r="BOQ182" s="33"/>
      <c r="BOR182" s="33"/>
      <c r="BOS182" s="33"/>
      <c r="BOT182" s="33"/>
      <c r="BOU182" s="33"/>
      <c r="BOV182" s="33"/>
      <c r="BOW182" s="33"/>
      <c r="BOX182" s="33"/>
      <c r="BOY182" s="33"/>
      <c r="BOZ182" s="33"/>
      <c r="BPA182" s="33"/>
      <c r="BPB182" s="33"/>
      <c r="BPC182" s="33"/>
      <c r="BPD182" s="33"/>
      <c r="BPE182" s="33"/>
      <c r="BPF182" s="33"/>
      <c r="BPG182" s="33"/>
      <c r="BPH182" s="33"/>
      <c r="BPI182" s="33"/>
      <c r="BPJ182" s="33"/>
      <c r="BPK182" s="33"/>
      <c r="BPL182" s="33"/>
      <c r="BPM182" s="33"/>
      <c r="BPN182" s="33"/>
      <c r="BPO182" s="33"/>
      <c r="BPP182" s="33"/>
      <c r="BPQ182" s="33"/>
      <c r="BPR182" s="33"/>
      <c r="BPS182" s="33"/>
      <c r="BPT182" s="33"/>
      <c r="BPU182" s="33"/>
      <c r="BPV182" s="33"/>
      <c r="BPW182" s="33"/>
      <c r="BPX182" s="33"/>
      <c r="BPY182" s="33"/>
      <c r="BPZ182" s="33"/>
      <c r="BQA182" s="33"/>
      <c r="BQB182" s="33"/>
      <c r="BQC182" s="33"/>
      <c r="BQD182" s="33"/>
      <c r="BQE182" s="33"/>
      <c r="BQF182" s="33"/>
      <c r="BQG182" s="33"/>
      <c r="BQH182" s="33"/>
      <c r="BQI182" s="33"/>
      <c r="BQJ182" s="33"/>
      <c r="BQK182" s="33"/>
      <c r="BQL182" s="33"/>
      <c r="BQM182" s="33"/>
      <c r="BQN182" s="33"/>
      <c r="BQO182" s="33"/>
      <c r="BQP182" s="33"/>
      <c r="BQQ182" s="33"/>
      <c r="BQR182" s="33"/>
      <c r="BQS182" s="33"/>
      <c r="BQT182" s="33"/>
      <c r="BQU182" s="33"/>
      <c r="BQV182" s="33"/>
      <c r="BQW182" s="33"/>
      <c r="BQX182" s="33"/>
      <c r="BQY182" s="33"/>
      <c r="BQZ182" s="33"/>
      <c r="BRA182" s="33"/>
      <c r="BRB182" s="33"/>
      <c r="BRC182" s="33"/>
      <c r="BRD182" s="33"/>
      <c r="BRE182" s="33"/>
      <c r="BRF182" s="33"/>
      <c r="BRG182" s="33"/>
      <c r="BRH182" s="33"/>
      <c r="BRI182" s="33"/>
      <c r="BRJ182" s="33"/>
      <c r="BRK182" s="33"/>
      <c r="BRL182" s="33"/>
      <c r="BRM182" s="33"/>
      <c r="BRN182" s="33"/>
      <c r="BRO182" s="33"/>
      <c r="BRP182" s="33"/>
      <c r="BRQ182" s="33"/>
      <c r="BRR182" s="33"/>
      <c r="BRS182" s="33"/>
      <c r="BRT182" s="33"/>
      <c r="BRU182" s="33"/>
      <c r="BRV182" s="33"/>
      <c r="BRW182" s="33"/>
      <c r="BRX182" s="33"/>
      <c r="BRY182" s="33"/>
      <c r="BRZ182" s="33"/>
      <c r="BSA182" s="33"/>
      <c r="BSB182" s="33"/>
      <c r="BSC182" s="33"/>
      <c r="BSD182" s="33"/>
      <c r="BSE182" s="33"/>
      <c r="BSF182" s="33"/>
      <c r="BSG182" s="33"/>
      <c r="BSH182" s="33"/>
      <c r="BSI182" s="33"/>
      <c r="BSJ182" s="33"/>
      <c r="BSK182" s="33"/>
      <c r="BSL182" s="33"/>
      <c r="BSM182" s="33"/>
      <c r="BSN182" s="33"/>
      <c r="BSO182" s="33"/>
      <c r="BSP182" s="33"/>
      <c r="BSQ182" s="33"/>
      <c r="BSR182" s="33"/>
      <c r="BSS182" s="33"/>
      <c r="BST182" s="33"/>
      <c r="BSU182" s="33"/>
      <c r="BSV182" s="33"/>
      <c r="BSW182" s="33"/>
      <c r="BSX182" s="33"/>
      <c r="BSY182" s="33"/>
      <c r="BSZ182" s="33"/>
      <c r="BTA182" s="33"/>
      <c r="BTB182" s="33"/>
      <c r="BTC182" s="33"/>
      <c r="BTD182" s="33"/>
      <c r="BTE182" s="33"/>
      <c r="BTF182" s="33"/>
      <c r="BTG182" s="33"/>
      <c r="BTH182" s="33"/>
      <c r="BTI182" s="33"/>
      <c r="BTJ182" s="33"/>
      <c r="BTK182" s="33"/>
      <c r="BTL182" s="33"/>
      <c r="BTM182" s="33"/>
      <c r="BTN182" s="33"/>
      <c r="BTO182" s="33"/>
      <c r="BTP182" s="33"/>
      <c r="BTQ182" s="33"/>
      <c r="BTR182" s="33"/>
      <c r="BTS182" s="33"/>
      <c r="BTT182" s="33"/>
      <c r="BTU182" s="33"/>
      <c r="BTV182" s="33"/>
      <c r="BTW182" s="33"/>
      <c r="BTX182" s="33"/>
      <c r="BTY182" s="33"/>
      <c r="BTZ182" s="33"/>
      <c r="BUA182" s="33"/>
      <c r="BUB182" s="33"/>
      <c r="BUC182" s="33"/>
      <c r="BUD182" s="33"/>
      <c r="BUE182" s="33"/>
      <c r="BUF182" s="33"/>
      <c r="BUG182" s="33"/>
      <c r="BUH182" s="33"/>
      <c r="BUI182" s="33"/>
      <c r="BUJ182" s="33"/>
      <c r="BUK182" s="33"/>
      <c r="BUL182" s="33"/>
      <c r="BUM182" s="33"/>
      <c r="BUN182" s="33"/>
      <c r="BUO182" s="33"/>
      <c r="BUP182" s="33"/>
      <c r="BUQ182" s="33"/>
      <c r="BUR182" s="33"/>
      <c r="BUS182" s="33"/>
      <c r="BUT182" s="33"/>
      <c r="BUU182" s="33"/>
      <c r="BUV182" s="33"/>
      <c r="BUW182" s="33"/>
      <c r="BUX182" s="33"/>
      <c r="BUY182" s="33"/>
      <c r="BUZ182" s="33"/>
      <c r="BVA182" s="33"/>
      <c r="BVB182" s="33"/>
      <c r="BVC182" s="33"/>
      <c r="BVD182" s="33"/>
      <c r="BVE182" s="33"/>
      <c r="BVF182" s="33"/>
      <c r="BVG182" s="33"/>
      <c r="BVH182" s="33"/>
      <c r="BVI182" s="33"/>
      <c r="BVJ182" s="33"/>
      <c r="BVK182" s="33"/>
      <c r="BVL182" s="33"/>
      <c r="BVM182" s="33"/>
      <c r="BVN182" s="33"/>
      <c r="BVO182" s="33"/>
      <c r="BVP182" s="33"/>
      <c r="BVQ182" s="33"/>
      <c r="BVR182" s="33"/>
      <c r="BVS182" s="33"/>
      <c r="BVT182" s="33"/>
      <c r="BVU182" s="33"/>
      <c r="BVV182" s="33"/>
      <c r="BVW182" s="33"/>
      <c r="BVX182" s="33"/>
      <c r="BVY182" s="33"/>
      <c r="BVZ182" s="33"/>
      <c r="BWA182" s="33"/>
      <c r="BWB182" s="33"/>
      <c r="BWC182" s="33"/>
      <c r="BWD182" s="33"/>
      <c r="BWE182" s="33"/>
      <c r="BWF182" s="33"/>
      <c r="BWG182" s="33"/>
      <c r="BWH182" s="33"/>
      <c r="BWI182" s="33"/>
      <c r="BWJ182" s="33"/>
      <c r="BWK182" s="33"/>
      <c r="BWL182" s="33"/>
      <c r="BWM182" s="33"/>
      <c r="BWN182" s="33"/>
      <c r="BWO182" s="33"/>
      <c r="BWP182" s="33"/>
      <c r="BWQ182" s="33"/>
      <c r="BWR182" s="33"/>
      <c r="BWS182" s="33"/>
      <c r="BWT182" s="33"/>
      <c r="BWU182" s="33"/>
      <c r="BWV182" s="33"/>
      <c r="BWW182" s="33"/>
      <c r="BWX182" s="33"/>
      <c r="BWY182" s="33"/>
      <c r="BWZ182" s="33"/>
      <c r="BXA182" s="33"/>
      <c r="BXB182" s="33"/>
      <c r="BXC182" s="33"/>
      <c r="BXD182" s="33"/>
      <c r="BXE182" s="33"/>
      <c r="BXF182" s="33"/>
      <c r="BXG182" s="33"/>
      <c r="BXH182" s="33"/>
      <c r="BXI182" s="33"/>
      <c r="BXJ182" s="33"/>
      <c r="BXK182" s="33"/>
      <c r="BXL182" s="33"/>
      <c r="BXM182" s="33"/>
      <c r="BXN182" s="33"/>
      <c r="BXO182" s="33"/>
      <c r="BXP182" s="33"/>
      <c r="BXQ182" s="33"/>
      <c r="BXR182" s="33"/>
      <c r="BXS182" s="33"/>
      <c r="BXT182" s="33"/>
      <c r="BXU182" s="33"/>
      <c r="BXV182" s="33"/>
      <c r="BXW182" s="33"/>
      <c r="BXX182" s="33"/>
      <c r="BXY182" s="33"/>
      <c r="BXZ182" s="33"/>
      <c r="BYA182" s="33"/>
      <c r="BYB182" s="33"/>
      <c r="BYC182" s="33"/>
      <c r="BYD182" s="33"/>
      <c r="BYE182" s="33"/>
      <c r="BYF182" s="33"/>
      <c r="BYG182" s="33"/>
      <c r="BYH182" s="33"/>
      <c r="BYI182" s="33"/>
      <c r="BYJ182" s="33"/>
      <c r="BYK182" s="33"/>
      <c r="BYL182" s="33"/>
      <c r="BYM182" s="33"/>
      <c r="BYN182" s="33"/>
      <c r="BYO182" s="33"/>
      <c r="BYP182" s="33"/>
      <c r="BYQ182" s="33"/>
      <c r="BYR182" s="33"/>
      <c r="BYS182" s="33"/>
      <c r="BYT182" s="33"/>
      <c r="BYU182" s="33"/>
      <c r="BYV182" s="33"/>
      <c r="BYW182" s="33"/>
      <c r="BYX182" s="33"/>
    </row>
    <row r="183" spans="1:2026" s="47" customFormat="1" ht="24.95" customHeight="1" x14ac:dyDescent="0.25">
      <c r="A183" s="205" t="s">
        <v>1662</v>
      </c>
      <c r="B183" s="64"/>
      <c r="C183" s="64" t="s">
        <v>165</v>
      </c>
      <c r="D183" s="65" t="s">
        <v>134</v>
      </c>
      <c r="E183" s="64" t="s">
        <v>166</v>
      </c>
      <c r="F183" s="65" t="s">
        <v>167</v>
      </c>
      <c r="G183" s="64"/>
      <c r="H183" s="95" t="s">
        <v>131</v>
      </c>
      <c r="I183" s="64"/>
      <c r="J183" s="67"/>
      <c r="K183" s="64"/>
      <c r="L183" s="64"/>
      <c r="M183" s="64"/>
      <c r="N183" s="64"/>
      <c r="O183" s="68"/>
      <c r="P183" s="68"/>
      <c r="Q183" s="69"/>
      <c r="R183" s="69"/>
      <c r="S183" s="64"/>
      <c r="T183" s="153"/>
      <c r="U183" s="153"/>
      <c r="V183" s="64" t="s">
        <v>11</v>
      </c>
      <c r="W183" s="64"/>
      <c r="X183" s="64"/>
      <c r="Y183" s="64"/>
      <c r="Z183" s="64"/>
      <c r="AA183" s="64"/>
      <c r="AB183" s="70"/>
      <c r="AC183" s="70"/>
      <c r="AD183" s="70"/>
      <c r="AE183" s="70"/>
      <c r="AF183" s="70"/>
      <c r="AG183" s="70"/>
      <c r="AH183" s="116"/>
      <c r="AI183" s="70"/>
      <c r="AJ183" s="133"/>
      <c r="AK183" s="70"/>
      <c r="AL183" s="65"/>
      <c r="AM183" s="65" t="s">
        <v>1484</v>
      </c>
      <c r="AN183" s="65"/>
      <c r="AO183" s="65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3"/>
      <c r="BH183" s="33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  <c r="BU183" s="33"/>
      <c r="BV183" s="33"/>
      <c r="BW183" s="33"/>
      <c r="BX183" s="33"/>
      <c r="BY183" s="33"/>
      <c r="BZ183" s="33"/>
      <c r="CA183" s="33"/>
      <c r="CB183" s="33"/>
      <c r="CC183" s="33"/>
      <c r="CD183" s="33"/>
      <c r="CE183" s="33"/>
      <c r="CF183" s="33"/>
      <c r="CG183" s="33"/>
      <c r="CH183" s="33"/>
      <c r="CI183" s="33"/>
      <c r="CJ183" s="33"/>
      <c r="CK183" s="33"/>
      <c r="CL183" s="33"/>
      <c r="CM183" s="33"/>
      <c r="CN183" s="33"/>
      <c r="CO183" s="33"/>
      <c r="CP183" s="33"/>
      <c r="CQ183" s="33"/>
      <c r="CR183" s="33"/>
      <c r="CS183" s="33"/>
      <c r="CT183" s="33"/>
      <c r="CU183" s="33"/>
      <c r="CV183" s="33"/>
      <c r="CW183" s="33"/>
      <c r="CX183" s="33"/>
      <c r="CY183" s="33"/>
      <c r="CZ183" s="33"/>
      <c r="DA183" s="33"/>
      <c r="DB183" s="33"/>
      <c r="DC183" s="33"/>
      <c r="DD183" s="33"/>
      <c r="DE183" s="33"/>
      <c r="DF183" s="33"/>
      <c r="DG183" s="33"/>
      <c r="DH183" s="33"/>
      <c r="DI183" s="33"/>
      <c r="DJ183" s="33"/>
      <c r="DK183" s="33"/>
      <c r="DL183" s="33"/>
      <c r="DM183" s="33"/>
      <c r="DN183" s="33"/>
      <c r="DO183" s="33"/>
      <c r="DP183" s="33"/>
      <c r="DQ183" s="33"/>
      <c r="DR183" s="33"/>
      <c r="DS183" s="33"/>
      <c r="DT183" s="33"/>
      <c r="DU183" s="33"/>
      <c r="DV183" s="33"/>
      <c r="DW183" s="33"/>
      <c r="DX183" s="33"/>
      <c r="DY183" s="33"/>
      <c r="DZ183" s="33"/>
      <c r="EA183" s="33"/>
      <c r="EB183" s="33"/>
      <c r="EC183" s="33"/>
      <c r="ED183" s="33"/>
      <c r="EE183" s="33"/>
      <c r="EF183" s="33"/>
      <c r="EG183" s="33"/>
      <c r="EH183" s="33"/>
      <c r="EI183" s="33"/>
      <c r="EJ183" s="33"/>
      <c r="EK183" s="33"/>
      <c r="EL183" s="33"/>
      <c r="EM183" s="33"/>
      <c r="EN183" s="33"/>
      <c r="EO183" s="33"/>
      <c r="EP183" s="33"/>
      <c r="EQ183" s="33"/>
      <c r="ER183" s="33"/>
      <c r="ES183" s="33"/>
      <c r="ET183" s="33"/>
      <c r="EU183" s="33"/>
      <c r="EV183" s="33"/>
      <c r="EW183" s="33"/>
      <c r="EX183" s="33"/>
      <c r="EY183" s="33"/>
      <c r="EZ183" s="33"/>
      <c r="FA183" s="33"/>
      <c r="FB183" s="33"/>
      <c r="FC183" s="33"/>
      <c r="FD183" s="33"/>
      <c r="FE183" s="33"/>
      <c r="FF183" s="33"/>
      <c r="FG183" s="33"/>
      <c r="FH183" s="33"/>
      <c r="FI183" s="33"/>
      <c r="FJ183" s="33"/>
      <c r="FK183" s="33"/>
      <c r="FL183" s="33"/>
      <c r="FM183" s="33"/>
      <c r="FN183" s="33"/>
      <c r="FO183" s="33"/>
      <c r="FP183" s="33"/>
      <c r="FQ183" s="33"/>
      <c r="FR183" s="33"/>
      <c r="FS183" s="33"/>
      <c r="FT183" s="33"/>
      <c r="FU183" s="33"/>
      <c r="FV183" s="33"/>
      <c r="FW183" s="33"/>
      <c r="FX183" s="33"/>
      <c r="FY183" s="33"/>
      <c r="FZ183" s="33"/>
      <c r="GA183" s="33"/>
      <c r="GB183" s="33"/>
      <c r="GC183" s="33"/>
      <c r="GD183" s="33"/>
      <c r="GE183" s="33"/>
      <c r="GF183" s="33"/>
      <c r="GG183" s="33"/>
      <c r="GH183" s="33"/>
      <c r="GI183" s="33"/>
      <c r="GJ183" s="33"/>
      <c r="GK183" s="33"/>
      <c r="GL183" s="33"/>
      <c r="GM183" s="33"/>
      <c r="GN183" s="33"/>
      <c r="GO183" s="33"/>
      <c r="GP183" s="33"/>
      <c r="GQ183" s="33"/>
      <c r="GR183" s="33"/>
      <c r="GS183" s="33"/>
      <c r="GT183" s="33"/>
      <c r="GU183" s="33"/>
      <c r="GV183" s="33"/>
      <c r="GW183" s="33"/>
      <c r="GX183" s="33"/>
      <c r="GY183" s="33"/>
      <c r="GZ183" s="33"/>
      <c r="HA183" s="33"/>
      <c r="HB183" s="33"/>
      <c r="HC183" s="33"/>
      <c r="HD183" s="33"/>
      <c r="HE183" s="33"/>
      <c r="HF183" s="33"/>
      <c r="HG183" s="33"/>
      <c r="HH183" s="33"/>
      <c r="HI183" s="33"/>
      <c r="HJ183" s="33"/>
      <c r="HK183" s="33"/>
      <c r="HL183" s="33"/>
      <c r="HM183" s="33"/>
      <c r="HN183" s="33"/>
      <c r="HO183" s="33"/>
      <c r="HP183" s="33"/>
      <c r="HQ183" s="33"/>
      <c r="HR183" s="33"/>
      <c r="HS183" s="33"/>
      <c r="HT183" s="33"/>
      <c r="HU183" s="33"/>
      <c r="HV183" s="33"/>
      <c r="HW183" s="33"/>
      <c r="HX183" s="33"/>
      <c r="HY183" s="33"/>
      <c r="HZ183" s="33"/>
      <c r="IA183" s="33"/>
      <c r="IB183" s="33"/>
      <c r="IC183" s="33"/>
      <c r="ID183" s="33"/>
      <c r="IE183" s="33"/>
      <c r="IF183" s="33"/>
      <c r="IG183" s="33"/>
      <c r="IH183" s="33"/>
      <c r="II183" s="33"/>
      <c r="IJ183" s="33"/>
      <c r="IK183" s="33"/>
      <c r="IL183" s="33"/>
      <c r="IM183" s="33"/>
      <c r="IN183" s="33"/>
      <c r="IO183" s="33"/>
      <c r="IP183" s="33"/>
      <c r="IQ183" s="33"/>
      <c r="IR183" s="33"/>
      <c r="IS183" s="33"/>
      <c r="IT183" s="33"/>
      <c r="IU183" s="33"/>
      <c r="IV183" s="33"/>
      <c r="IW183" s="33"/>
      <c r="IX183" s="33"/>
      <c r="IY183" s="33"/>
      <c r="IZ183" s="33"/>
      <c r="JA183" s="33"/>
      <c r="JB183" s="33"/>
      <c r="JC183" s="33"/>
      <c r="JD183" s="33"/>
      <c r="JE183" s="33"/>
      <c r="JF183" s="33"/>
      <c r="JG183" s="33"/>
      <c r="JH183" s="33"/>
      <c r="JI183" s="33"/>
      <c r="JJ183" s="33"/>
      <c r="JK183" s="33"/>
      <c r="JL183" s="33"/>
      <c r="JM183" s="33"/>
      <c r="JN183" s="33"/>
      <c r="JO183" s="33"/>
      <c r="JP183" s="33"/>
      <c r="JQ183" s="33"/>
      <c r="JR183" s="33"/>
      <c r="JS183" s="33"/>
      <c r="JT183" s="33"/>
      <c r="JU183" s="33"/>
      <c r="JV183" s="33"/>
      <c r="JW183" s="33"/>
      <c r="JX183" s="33"/>
      <c r="JY183" s="33"/>
      <c r="JZ183" s="33"/>
      <c r="KA183" s="33"/>
      <c r="KB183" s="33"/>
      <c r="KC183" s="33"/>
      <c r="KD183" s="33"/>
      <c r="KE183" s="33"/>
      <c r="KF183" s="33"/>
      <c r="KG183" s="33"/>
      <c r="KH183" s="33"/>
      <c r="KI183" s="33"/>
      <c r="KJ183" s="33"/>
      <c r="KK183" s="33"/>
      <c r="KL183" s="33"/>
      <c r="KM183" s="33"/>
      <c r="KN183" s="33"/>
      <c r="KO183" s="33"/>
      <c r="KP183" s="33"/>
      <c r="KQ183" s="33"/>
      <c r="KR183" s="33"/>
      <c r="KS183" s="33"/>
      <c r="KT183" s="33"/>
      <c r="KU183" s="33"/>
      <c r="KV183" s="33"/>
      <c r="KW183" s="33"/>
      <c r="KX183" s="33"/>
      <c r="KY183" s="33"/>
      <c r="KZ183" s="33"/>
      <c r="LA183" s="33"/>
      <c r="LB183" s="33"/>
      <c r="LC183" s="33"/>
      <c r="LD183" s="33"/>
      <c r="LE183" s="33"/>
      <c r="LF183" s="33"/>
      <c r="LG183" s="33"/>
      <c r="LH183" s="33"/>
      <c r="LI183" s="33"/>
      <c r="LJ183" s="33"/>
      <c r="LK183" s="33"/>
      <c r="LL183" s="33"/>
      <c r="LM183" s="33"/>
      <c r="LN183" s="33"/>
      <c r="LO183" s="33"/>
      <c r="LP183" s="33"/>
      <c r="LQ183" s="33"/>
      <c r="LR183" s="33"/>
      <c r="LS183" s="33"/>
      <c r="LT183" s="33"/>
      <c r="LU183" s="33"/>
      <c r="LV183" s="33"/>
      <c r="LW183" s="33"/>
      <c r="LX183" s="33"/>
      <c r="LY183" s="33"/>
      <c r="LZ183" s="33"/>
      <c r="MA183" s="33"/>
      <c r="MB183" s="33"/>
      <c r="MC183" s="33"/>
      <c r="MD183" s="33"/>
      <c r="ME183" s="33"/>
      <c r="MF183" s="33"/>
      <c r="MG183" s="33"/>
      <c r="MH183" s="33"/>
      <c r="MI183" s="33"/>
      <c r="MJ183" s="33"/>
      <c r="MK183" s="33"/>
      <c r="ML183" s="33"/>
      <c r="MM183" s="33"/>
      <c r="MN183" s="33"/>
      <c r="MO183" s="33"/>
      <c r="MP183" s="33"/>
      <c r="MQ183" s="33"/>
      <c r="MR183" s="33"/>
      <c r="MS183" s="33"/>
      <c r="MT183" s="33"/>
      <c r="MU183" s="33"/>
      <c r="MV183" s="33"/>
      <c r="MW183" s="33"/>
      <c r="MX183" s="33"/>
      <c r="MY183" s="33"/>
      <c r="MZ183" s="33"/>
      <c r="NA183" s="33"/>
      <c r="NB183" s="33"/>
      <c r="NC183" s="33"/>
      <c r="ND183" s="33"/>
      <c r="NE183" s="33"/>
      <c r="NF183" s="33"/>
      <c r="NG183" s="33"/>
      <c r="NH183" s="33"/>
      <c r="NI183" s="33"/>
      <c r="NJ183" s="33"/>
      <c r="NK183" s="33"/>
      <c r="NL183" s="33"/>
      <c r="NM183" s="33"/>
      <c r="NN183" s="33"/>
      <c r="NO183" s="33"/>
      <c r="NP183" s="33"/>
      <c r="NQ183" s="33"/>
      <c r="NR183" s="33"/>
      <c r="NS183" s="33"/>
      <c r="NT183" s="33"/>
      <c r="NU183" s="33"/>
      <c r="NV183" s="33"/>
      <c r="NW183" s="33"/>
      <c r="NX183" s="33"/>
      <c r="NY183" s="33"/>
      <c r="NZ183" s="33"/>
      <c r="OA183" s="33"/>
      <c r="OB183" s="33"/>
      <c r="OC183" s="33"/>
      <c r="OD183" s="33"/>
      <c r="OE183" s="33"/>
      <c r="OF183" s="33"/>
      <c r="OG183" s="33"/>
      <c r="OH183" s="33"/>
      <c r="OI183" s="33"/>
      <c r="OJ183" s="33"/>
      <c r="OK183" s="33"/>
      <c r="OL183" s="33"/>
      <c r="OM183" s="33"/>
      <c r="ON183" s="33"/>
      <c r="OO183" s="33"/>
      <c r="OP183" s="33"/>
      <c r="OQ183" s="33"/>
      <c r="OR183" s="33"/>
      <c r="OS183" s="33"/>
      <c r="OT183" s="33"/>
      <c r="OU183" s="33"/>
      <c r="OV183" s="33"/>
      <c r="OW183" s="33"/>
      <c r="OX183" s="33"/>
      <c r="OY183" s="33"/>
      <c r="OZ183" s="33"/>
      <c r="PA183" s="33"/>
      <c r="PB183" s="33"/>
      <c r="PC183" s="33"/>
      <c r="PD183" s="33"/>
      <c r="PE183" s="33"/>
      <c r="PF183" s="33"/>
      <c r="PG183" s="33"/>
      <c r="PH183" s="33"/>
      <c r="PI183" s="33"/>
      <c r="PJ183" s="33"/>
      <c r="PK183" s="33"/>
      <c r="PL183" s="33"/>
      <c r="PM183" s="33"/>
      <c r="PN183" s="33"/>
      <c r="PO183" s="33"/>
      <c r="PP183" s="33"/>
      <c r="PQ183" s="33"/>
      <c r="PR183" s="33"/>
      <c r="PS183" s="33"/>
      <c r="PT183" s="33"/>
      <c r="PU183" s="33"/>
      <c r="PV183" s="33"/>
      <c r="PW183" s="33"/>
      <c r="PX183" s="33"/>
      <c r="PY183" s="33"/>
      <c r="PZ183" s="33"/>
      <c r="QA183" s="33"/>
      <c r="QB183" s="33"/>
      <c r="QC183" s="33"/>
      <c r="QD183" s="33"/>
      <c r="QE183" s="33"/>
      <c r="QF183" s="33"/>
      <c r="QG183" s="33"/>
      <c r="QH183" s="33"/>
      <c r="QI183" s="33"/>
      <c r="QJ183" s="33"/>
      <c r="QK183" s="33"/>
      <c r="QL183" s="33"/>
      <c r="QM183" s="33"/>
      <c r="QN183" s="33"/>
      <c r="QO183" s="33"/>
      <c r="QP183" s="33"/>
      <c r="QQ183" s="33"/>
      <c r="QR183" s="33"/>
      <c r="QS183" s="33"/>
      <c r="QT183" s="33"/>
      <c r="QU183" s="33"/>
      <c r="QV183" s="33"/>
      <c r="QW183" s="33"/>
      <c r="QX183" s="33"/>
      <c r="QY183" s="33"/>
      <c r="QZ183" s="33"/>
      <c r="RA183" s="33"/>
      <c r="RB183" s="33"/>
      <c r="RC183" s="33"/>
      <c r="RD183" s="33"/>
      <c r="RE183" s="33"/>
      <c r="RF183" s="33"/>
      <c r="RG183" s="33"/>
      <c r="RH183" s="33"/>
      <c r="RI183" s="33"/>
      <c r="RJ183" s="33"/>
      <c r="RK183" s="33"/>
      <c r="RL183" s="33"/>
      <c r="RM183" s="33"/>
      <c r="RN183" s="33"/>
      <c r="RO183" s="33"/>
      <c r="RP183" s="33"/>
      <c r="RQ183" s="33"/>
      <c r="RR183" s="33"/>
      <c r="RS183" s="33"/>
      <c r="RT183" s="33"/>
      <c r="RU183" s="33"/>
      <c r="RV183" s="33"/>
      <c r="RW183" s="33"/>
      <c r="RX183" s="33"/>
      <c r="RY183" s="33"/>
      <c r="RZ183" s="33"/>
      <c r="SA183" s="33"/>
      <c r="SB183" s="33"/>
      <c r="SC183" s="33"/>
      <c r="SD183" s="33"/>
      <c r="SE183" s="33"/>
      <c r="SF183" s="33"/>
      <c r="SG183" s="33"/>
      <c r="SH183" s="33"/>
      <c r="SI183" s="33"/>
      <c r="SJ183" s="33"/>
      <c r="SK183" s="33"/>
      <c r="SL183" s="33"/>
      <c r="SM183" s="33"/>
      <c r="SN183" s="33"/>
      <c r="SO183" s="33"/>
      <c r="SP183" s="33"/>
      <c r="SQ183" s="33"/>
      <c r="SR183" s="33"/>
      <c r="SS183" s="33"/>
      <c r="ST183" s="33"/>
      <c r="SU183" s="33"/>
      <c r="SV183" s="33"/>
      <c r="SW183" s="33"/>
      <c r="SX183" s="33"/>
      <c r="SY183" s="33"/>
      <c r="SZ183" s="33"/>
      <c r="TA183" s="33"/>
      <c r="TB183" s="33"/>
      <c r="TC183" s="33"/>
      <c r="TD183" s="33"/>
      <c r="TE183" s="33"/>
      <c r="TF183" s="33"/>
      <c r="TG183" s="33"/>
      <c r="TH183" s="33"/>
      <c r="TI183" s="33"/>
      <c r="TJ183" s="33"/>
      <c r="TK183" s="33"/>
      <c r="TL183" s="33"/>
      <c r="TM183" s="33"/>
      <c r="TN183" s="33"/>
      <c r="TO183" s="33"/>
      <c r="TP183" s="33"/>
      <c r="TQ183" s="33"/>
      <c r="TR183" s="33"/>
      <c r="TS183" s="33"/>
      <c r="TT183" s="33"/>
      <c r="TU183" s="33"/>
      <c r="TV183" s="33"/>
      <c r="TW183" s="33"/>
      <c r="TX183" s="33"/>
      <c r="TY183" s="33"/>
      <c r="TZ183" s="33"/>
      <c r="UA183" s="33"/>
      <c r="UB183" s="33"/>
      <c r="UC183" s="33"/>
      <c r="UD183" s="33"/>
      <c r="UE183" s="33"/>
      <c r="UF183" s="33"/>
      <c r="UG183" s="33"/>
      <c r="UH183" s="33"/>
      <c r="UI183" s="33"/>
      <c r="UJ183" s="33"/>
      <c r="UK183" s="33"/>
      <c r="UL183" s="33"/>
      <c r="UM183" s="33"/>
      <c r="UN183" s="33"/>
      <c r="UO183" s="33"/>
      <c r="UP183" s="33"/>
      <c r="UQ183" s="33"/>
      <c r="UR183" s="33"/>
      <c r="US183" s="33"/>
      <c r="UT183" s="33"/>
      <c r="UU183" s="33"/>
      <c r="UV183" s="33"/>
      <c r="UW183" s="33"/>
      <c r="UX183" s="33"/>
      <c r="UY183" s="33"/>
      <c r="UZ183" s="33"/>
      <c r="VA183" s="33"/>
      <c r="VB183" s="33"/>
      <c r="VC183" s="33"/>
      <c r="VD183" s="33"/>
      <c r="VE183" s="33"/>
      <c r="VF183" s="33"/>
      <c r="VG183" s="33"/>
      <c r="VH183" s="33"/>
      <c r="VI183" s="33"/>
      <c r="VJ183" s="33"/>
      <c r="VK183" s="33"/>
      <c r="VL183" s="33"/>
      <c r="VM183" s="33"/>
      <c r="VN183" s="33"/>
      <c r="VO183" s="33"/>
      <c r="VP183" s="33"/>
      <c r="VQ183" s="33"/>
      <c r="VR183" s="33"/>
      <c r="VS183" s="33"/>
      <c r="VT183" s="33"/>
      <c r="VU183" s="33"/>
      <c r="VV183" s="33"/>
      <c r="VW183" s="33"/>
      <c r="VX183" s="33"/>
      <c r="VY183" s="33"/>
      <c r="VZ183" s="33"/>
      <c r="WA183" s="33"/>
      <c r="WB183" s="33"/>
      <c r="WC183" s="33"/>
      <c r="WD183" s="33"/>
      <c r="WE183" s="33"/>
      <c r="WF183" s="33"/>
      <c r="WG183" s="33"/>
      <c r="WH183" s="33"/>
      <c r="WI183" s="33"/>
      <c r="WJ183" s="33"/>
      <c r="WK183" s="33"/>
      <c r="WL183" s="33"/>
      <c r="WM183" s="33"/>
      <c r="WN183" s="33"/>
      <c r="WO183" s="33"/>
      <c r="WP183" s="33"/>
      <c r="WQ183" s="33"/>
      <c r="WR183" s="33"/>
      <c r="WS183" s="33"/>
      <c r="WT183" s="33"/>
      <c r="WU183" s="33"/>
      <c r="WV183" s="33"/>
      <c r="WW183" s="33"/>
      <c r="WX183" s="33"/>
      <c r="WY183" s="33"/>
      <c r="WZ183" s="33"/>
      <c r="XA183" s="33"/>
      <c r="XB183" s="33"/>
      <c r="XC183" s="33"/>
      <c r="XD183" s="33"/>
      <c r="XE183" s="33"/>
      <c r="XF183" s="33"/>
      <c r="XG183" s="33"/>
      <c r="XH183" s="33"/>
      <c r="XI183" s="33"/>
      <c r="XJ183" s="33"/>
      <c r="XK183" s="33"/>
      <c r="XL183" s="33"/>
      <c r="XM183" s="33"/>
      <c r="XN183" s="33"/>
      <c r="XO183" s="33"/>
      <c r="XP183" s="33"/>
      <c r="XQ183" s="33"/>
      <c r="XR183" s="33"/>
      <c r="XS183" s="33"/>
      <c r="XT183" s="33"/>
      <c r="XU183" s="33"/>
      <c r="XV183" s="33"/>
      <c r="XW183" s="33"/>
      <c r="XX183" s="33"/>
      <c r="XY183" s="33"/>
      <c r="XZ183" s="33"/>
      <c r="YA183" s="33"/>
      <c r="YB183" s="33"/>
      <c r="YC183" s="33"/>
      <c r="YD183" s="33"/>
      <c r="YE183" s="33"/>
      <c r="YF183" s="33"/>
      <c r="YG183" s="33"/>
      <c r="YH183" s="33"/>
      <c r="YI183" s="33"/>
      <c r="YJ183" s="33"/>
      <c r="YK183" s="33"/>
      <c r="YL183" s="33"/>
      <c r="YM183" s="33"/>
      <c r="YN183" s="33"/>
      <c r="YO183" s="33"/>
      <c r="YP183" s="33"/>
      <c r="YQ183" s="33"/>
      <c r="YR183" s="33"/>
      <c r="YS183" s="33"/>
      <c r="YT183" s="33"/>
      <c r="YU183" s="33"/>
      <c r="YV183" s="33"/>
      <c r="YW183" s="33"/>
      <c r="YX183" s="33"/>
      <c r="YY183" s="33"/>
      <c r="YZ183" s="33"/>
      <c r="ZA183" s="33"/>
      <c r="ZB183" s="33"/>
      <c r="ZC183" s="33"/>
      <c r="ZD183" s="33"/>
      <c r="ZE183" s="33"/>
      <c r="ZF183" s="33"/>
      <c r="ZG183" s="33"/>
      <c r="ZH183" s="33"/>
      <c r="ZI183" s="33"/>
      <c r="ZJ183" s="33"/>
      <c r="ZK183" s="33"/>
      <c r="ZL183" s="33"/>
      <c r="ZM183" s="33"/>
      <c r="ZN183" s="33"/>
      <c r="ZO183" s="33"/>
      <c r="ZP183" s="33"/>
      <c r="ZQ183" s="33"/>
      <c r="ZR183" s="33"/>
      <c r="ZS183" s="33"/>
      <c r="ZT183" s="33"/>
      <c r="ZU183" s="33"/>
      <c r="ZV183" s="33"/>
      <c r="ZW183" s="33"/>
      <c r="ZX183" s="33"/>
      <c r="ZY183" s="33"/>
      <c r="ZZ183" s="33"/>
      <c r="AAA183" s="33"/>
      <c r="AAB183" s="33"/>
      <c r="AAC183" s="33"/>
      <c r="AAD183" s="33"/>
      <c r="AAE183" s="33"/>
      <c r="AAF183" s="33"/>
      <c r="AAG183" s="33"/>
      <c r="AAH183" s="33"/>
      <c r="AAI183" s="33"/>
      <c r="AAJ183" s="33"/>
      <c r="AAK183" s="33"/>
      <c r="AAL183" s="33"/>
      <c r="AAM183" s="33"/>
      <c r="AAN183" s="33"/>
      <c r="AAO183" s="33"/>
      <c r="AAP183" s="33"/>
      <c r="AAQ183" s="33"/>
      <c r="AAR183" s="33"/>
      <c r="AAS183" s="33"/>
      <c r="AAT183" s="33"/>
      <c r="AAU183" s="33"/>
      <c r="AAV183" s="33"/>
      <c r="AAW183" s="33"/>
      <c r="AAX183" s="33"/>
      <c r="AAY183" s="33"/>
      <c r="AAZ183" s="33"/>
      <c r="ABA183" s="33"/>
      <c r="ABB183" s="33"/>
      <c r="ABC183" s="33"/>
      <c r="ABD183" s="33"/>
      <c r="ABE183" s="33"/>
      <c r="ABF183" s="33"/>
      <c r="ABG183" s="33"/>
      <c r="ABH183" s="33"/>
      <c r="ABI183" s="33"/>
      <c r="ABJ183" s="33"/>
      <c r="ABK183" s="33"/>
      <c r="ABL183" s="33"/>
      <c r="ABM183" s="33"/>
      <c r="ABN183" s="33"/>
      <c r="ABO183" s="33"/>
      <c r="ABP183" s="33"/>
      <c r="ABQ183" s="33"/>
      <c r="ABR183" s="33"/>
      <c r="ABS183" s="33"/>
      <c r="ABT183" s="33"/>
      <c r="ABU183" s="33"/>
      <c r="ABV183" s="33"/>
      <c r="ABW183" s="33"/>
      <c r="ABX183" s="33"/>
      <c r="ABY183" s="33"/>
      <c r="ABZ183" s="33"/>
      <c r="ACA183" s="33"/>
      <c r="ACB183" s="33"/>
      <c r="ACC183" s="33"/>
      <c r="ACD183" s="33"/>
      <c r="ACE183" s="33"/>
      <c r="ACF183" s="33"/>
      <c r="ACG183" s="33"/>
      <c r="ACH183" s="33"/>
      <c r="ACI183" s="33"/>
      <c r="ACJ183" s="33"/>
      <c r="ACK183" s="33"/>
      <c r="ACL183" s="33"/>
      <c r="ACM183" s="33"/>
      <c r="ACN183" s="33"/>
      <c r="ACO183" s="33"/>
      <c r="ACP183" s="33"/>
      <c r="ACQ183" s="33"/>
      <c r="ACR183" s="33"/>
      <c r="ACS183" s="33"/>
      <c r="ACT183" s="33"/>
      <c r="ACU183" s="33"/>
      <c r="ACV183" s="33"/>
      <c r="ACW183" s="33"/>
      <c r="ACX183" s="33"/>
      <c r="ACY183" s="33"/>
      <c r="ACZ183" s="33"/>
      <c r="ADA183" s="33"/>
      <c r="ADB183" s="33"/>
      <c r="ADC183" s="33"/>
      <c r="ADD183" s="33"/>
      <c r="ADE183" s="33"/>
      <c r="ADF183" s="33"/>
      <c r="ADG183" s="33"/>
      <c r="ADH183" s="33"/>
      <c r="ADI183" s="33"/>
      <c r="ADJ183" s="33"/>
      <c r="ADK183" s="33"/>
      <c r="ADL183" s="33"/>
      <c r="ADM183" s="33"/>
      <c r="ADN183" s="33"/>
      <c r="ADO183" s="33"/>
      <c r="ADP183" s="33"/>
      <c r="ADQ183" s="33"/>
      <c r="ADR183" s="33"/>
      <c r="ADS183" s="33"/>
      <c r="ADT183" s="33"/>
      <c r="ADU183" s="33"/>
      <c r="ADV183" s="33"/>
      <c r="ADW183" s="33"/>
      <c r="ADX183" s="33"/>
      <c r="ADY183" s="33"/>
      <c r="ADZ183" s="33"/>
      <c r="AEA183" s="33"/>
      <c r="AEB183" s="33"/>
      <c r="AEC183" s="33"/>
      <c r="AED183" s="33"/>
      <c r="AEE183" s="33"/>
      <c r="AEF183" s="33"/>
      <c r="AEG183" s="33"/>
      <c r="AEH183" s="33"/>
      <c r="AEI183" s="33"/>
      <c r="AEJ183" s="33"/>
      <c r="AEK183" s="33"/>
      <c r="AEL183" s="33"/>
      <c r="AEM183" s="33"/>
      <c r="AEN183" s="33"/>
      <c r="AEO183" s="33"/>
      <c r="AEP183" s="33"/>
      <c r="AEQ183" s="33"/>
      <c r="AER183" s="33"/>
      <c r="AES183" s="33"/>
      <c r="AET183" s="33"/>
      <c r="AEU183" s="33"/>
      <c r="AEV183" s="33"/>
      <c r="AEW183" s="33"/>
      <c r="AEX183" s="33"/>
      <c r="AEY183" s="33"/>
      <c r="AEZ183" s="33"/>
      <c r="AFA183" s="33"/>
      <c r="AFB183" s="33"/>
      <c r="AFC183" s="33"/>
      <c r="AFD183" s="33"/>
      <c r="AFE183" s="33"/>
      <c r="AFF183" s="33"/>
      <c r="AFG183" s="33"/>
      <c r="AFH183" s="33"/>
      <c r="AFI183" s="33"/>
      <c r="AFJ183" s="33"/>
      <c r="AFK183" s="33"/>
      <c r="AFL183" s="33"/>
      <c r="AFM183" s="33"/>
      <c r="AFN183" s="33"/>
      <c r="AFO183" s="33"/>
      <c r="AFP183" s="33"/>
      <c r="AFQ183" s="33"/>
      <c r="AFR183" s="33"/>
      <c r="AFS183" s="33"/>
      <c r="AFT183" s="33"/>
      <c r="AFU183" s="33"/>
      <c r="AFV183" s="33"/>
      <c r="AFW183" s="33"/>
      <c r="AFX183" s="33"/>
      <c r="AFY183" s="33"/>
      <c r="AFZ183" s="33"/>
      <c r="AGA183" s="33"/>
      <c r="AGB183" s="33"/>
      <c r="AGC183" s="33"/>
      <c r="AGD183" s="33"/>
      <c r="AGE183" s="33"/>
      <c r="AGF183" s="33"/>
      <c r="AGG183" s="33"/>
      <c r="AGH183" s="33"/>
      <c r="AGI183" s="33"/>
      <c r="AGJ183" s="33"/>
      <c r="AGK183" s="33"/>
      <c r="AGL183" s="33"/>
      <c r="AGM183" s="33"/>
      <c r="AGN183" s="33"/>
      <c r="AGO183" s="33"/>
      <c r="AGP183" s="33"/>
      <c r="AGQ183" s="33"/>
      <c r="AGR183" s="33"/>
      <c r="AGS183" s="33"/>
      <c r="AGT183" s="33"/>
      <c r="AGU183" s="33"/>
      <c r="AGV183" s="33"/>
      <c r="AGW183" s="33"/>
      <c r="AGX183" s="33"/>
      <c r="AGY183" s="33"/>
      <c r="AGZ183" s="33"/>
      <c r="AHA183" s="33"/>
      <c r="AHB183" s="33"/>
      <c r="AHC183" s="33"/>
      <c r="AHD183" s="33"/>
      <c r="AHE183" s="33"/>
      <c r="AHF183" s="33"/>
      <c r="AHG183" s="33"/>
      <c r="AHH183" s="33"/>
      <c r="AHI183" s="33"/>
      <c r="AHJ183" s="33"/>
      <c r="AHK183" s="33"/>
      <c r="AHL183" s="33"/>
      <c r="AHM183" s="33"/>
      <c r="AHN183" s="33"/>
      <c r="AHO183" s="33"/>
      <c r="AHP183" s="33"/>
      <c r="AHQ183" s="33"/>
      <c r="AHR183" s="33"/>
      <c r="AHS183" s="33"/>
      <c r="AHT183" s="33"/>
      <c r="AHU183" s="33"/>
      <c r="AHV183" s="33"/>
      <c r="AHW183" s="33"/>
      <c r="AHX183" s="33"/>
      <c r="AHY183" s="33"/>
      <c r="AHZ183" s="33"/>
      <c r="AIA183" s="33"/>
      <c r="AIB183" s="33"/>
      <c r="AIC183" s="33"/>
      <c r="AID183" s="33"/>
      <c r="AIE183" s="33"/>
      <c r="AIF183" s="33"/>
      <c r="AIG183" s="33"/>
      <c r="AIH183" s="33"/>
      <c r="AII183" s="33"/>
      <c r="AIJ183" s="33"/>
      <c r="AIK183" s="33"/>
      <c r="AIL183" s="33"/>
      <c r="AIM183" s="33"/>
      <c r="AIN183" s="33"/>
      <c r="AIO183" s="33"/>
      <c r="AIP183" s="33"/>
      <c r="AIQ183" s="33"/>
      <c r="AIR183" s="33"/>
      <c r="AIS183" s="33"/>
      <c r="AIT183" s="33"/>
      <c r="AIU183" s="33"/>
      <c r="AIV183" s="33"/>
      <c r="AIW183" s="33"/>
      <c r="AIX183" s="33"/>
      <c r="AIY183" s="33"/>
      <c r="AIZ183" s="33"/>
      <c r="AJA183" s="33"/>
      <c r="AJB183" s="33"/>
      <c r="AJC183" s="33"/>
      <c r="AJD183" s="33"/>
      <c r="AJE183" s="33"/>
      <c r="AJF183" s="33"/>
      <c r="AJG183" s="33"/>
      <c r="AJH183" s="33"/>
      <c r="AJI183" s="33"/>
      <c r="AJJ183" s="33"/>
      <c r="AJK183" s="33"/>
      <c r="AJL183" s="33"/>
      <c r="AJM183" s="33"/>
      <c r="AJN183" s="33"/>
      <c r="AJO183" s="33"/>
      <c r="AJP183" s="33"/>
      <c r="AJQ183" s="33"/>
      <c r="AJR183" s="33"/>
      <c r="AJS183" s="33"/>
      <c r="AJT183" s="33"/>
      <c r="AJU183" s="33"/>
      <c r="AJV183" s="33"/>
      <c r="AJW183" s="33"/>
      <c r="AJX183" s="33"/>
      <c r="AJY183" s="33"/>
      <c r="AJZ183" s="33"/>
      <c r="AKA183" s="33"/>
      <c r="AKB183" s="33"/>
      <c r="AKC183" s="33"/>
      <c r="AKD183" s="33"/>
      <c r="AKE183" s="33"/>
      <c r="AKF183" s="33"/>
      <c r="AKG183" s="33"/>
      <c r="AKH183" s="33"/>
      <c r="AKI183" s="33"/>
      <c r="AKJ183" s="33"/>
      <c r="AKK183" s="33"/>
      <c r="AKL183" s="33"/>
      <c r="AKM183" s="33"/>
      <c r="AKN183" s="33"/>
      <c r="AKO183" s="33"/>
      <c r="AKP183" s="33"/>
      <c r="AKQ183" s="33"/>
      <c r="AKR183" s="33"/>
      <c r="AKS183" s="33"/>
      <c r="AKT183" s="33"/>
      <c r="AKU183" s="33"/>
      <c r="AKV183" s="33"/>
      <c r="AKW183" s="33"/>
      <c r="AKX183" s="33"/>
      <c r="AKY183" s="33"/>
      <c r="AKZ183" s="33"/>
      <c r="ALA183" s="33"/>
      <c r="ALB183" s="33"/>
      <c r="ALC183" s="33"/>
      <c r="ALD183" s="33"/>
      <c r="ALE183" s="33"/>
      <c r="ALF183" s="33"/>
      <c r="ALG183" s="33"/>
      <c r="ALH183" s="33"/>
      <c r="ALI183" s="33"/>
      <c r="ALJ183" s="33"/>
      <c r="ALK183" s="33"/>
      <c r="ALL183" s="33"/>
      <c r="ALM183" s="33"/>
      <c r="ALN183" s="33"/>
      <c r="ALO183" s="33"/>
      <c r="ALP183" s="33"/>
      <c r="ALQ183" s="33"/>
      <c r="ALR183" s="33"/>
      <c r="ALS183" s="33"/>
      <c r="ALT183" s="33"/>
      <c r="ALU183" s="33"/>
      <c r="ALV183" s="33"/>
      <c r="ALW183" s="33"/>
      <c r="ALX183" s="33"/>
      <c r="ALY183" s="33"/>
      <c r="ALZ183" s="33"/>
      <c r="AMA183" s="33"/>
      <c r="AMB183" s="33"/>
      <c r="AMC183" s="33"/>
      <c r="AMD183" s="33"/>
      <c r="AME183" s="33"/>
      <c r="AMF183" s="33"/>
      <c r="AMG183" s="33"/>
      <c r="AMH183" s="33"/>
      <c r="AMI183" s="33"/>
      <c r="AMJ183" s="33"/>
      <c r="AMK183" s="33"/>
      <c r="AML183" s="33"/>
      <c r="AMM183" s="33"/>
      <c r="AMN183" s="33"/>
      <c r="AMO183" s="33"/>
      <c r="AMP183" s="33"/>
      <c r="AMQ183" s="33"/>
      <c r="AMR183" s="33"/>
      <c r="AMS183" s="33"/>
      <c r="AMT183" s="33"/>
      <c r="AMU183" s="33"/>
      <c r="AMV183" s="33"/>
      <c r="AMW183" s="33"/>
      <c r="AMX183" s="33"/>
      <c r="AMY183" s="33"/>
      <c r="AMZ183" s="33"/>
      <c r="ANA183" s="33"/>
      <c r="ANB183" s="33"/>
      <c r="ANC183" s="33"/>
      <c r="AND183" s="33"/>
      <c r="ANE183" s="33"/>
      <c r="ANF183" s="33"/>
      <c r="ANG183" s="33"/>
      <c r="ANH183" s="33"/>
      <c r="ANI183" s="33"/>
      <c r="ANJ183" s="33"/>
      <c r="ANK183" s="33"/>
      <c r="ANL183" s="33"/>
      <c r="ANM183" s="33"/>
      <c r="ANN183" s="33"/>
      <c r="ANO183" s="33"/>
      <c r="ANP183" s="33"/>
      <c r="ANQ183" s="33"/>
      <c r="ANR183" s="33"/>
      <c r="ANS183" s="33"/>
      <c r="ANT183" s="33"/>
      <c r="ANU183" s="33"/>
      <c r="ANV183" s="33"/>
      <c r="ANW183" s="33"/>
      <c r="ANX183" s="33"/>
      <c r="ANY183" s="33"/>
      <c r="ANZ183" s="33"/>
      <c r="AOA183" s="33"/>
      <c r="AOB183" s="33"/>
      <c r="AOC183" s="33"/>
      <c r="AOD183" s="33"/>
      <c r="AOE183" s="33"/>
      <c r="AOF183" s="33"/>
      <c r="AOG183" s="33"/>
      <c r="AOH183" s="33"/>
      <c r="AOI183" s="33"/>
      <c r="AOJ183" s="33"/>
      <c r="AOK183" s="33"/>
      <c r="AOL183" s="33"/>
      <c r="AOM183" s="33"/>
      <c r="AON183" s="33"/>
      <c r="AOO183" s="33"/>
      <c r="AOP183" s="33"/>
      <c r="AOQ183" s="33"/>
      <c r="AOR183" s="33"/>
      <c r="AOS183" s="33"/>
      <c r="AOT183" s="33"/>
      <c r="AOU183" s="33"/>
      <c r="AOV183" s="33"/>
      <c r="AOW183" s="33"/>
      <c r="AOX183" s="33"/>
      <c r="AOY183" s="33"/>
      <c r="AOZ183" s="33"/>
      <c r="APA183" s="33"/>
      <c r="APB183" s="33"/>
      <c r="APC183" s="33"/>
      <c r="APD183" s="33"/>
      <c r="APE183" s="33"/>
      <c r="APF183" s="33"/>
      <c r="APG183" s="33"/>
      <c r="APH183" s="33"/>
      <c r="API183" s="33"/>
      <c r="APJ183" s="33"/>
      <c r="APK183" s="33"/>
      <c r="APL183" s="33"/>
      <c r="APM183" s="33"/>
      <c r="APN183" s="33"/>
      <c r="APO183" s="33"/>
      <c r="APP183" s="33"/>
      <c r="APQ183" s="33"/>
      <c r="APR183" s="33"/>
      <c r="APS183" s="33"/>
      <c r="APT183" s="33"/>
      <c r="APU183" s="33"/>
      <c r="APV183" s="33"/>
      <c r="APW183" s="33"/>
      <c r="APX183" s="33"/>
      <c r="APY183" s="33"/>
      <c r="APZ183" s="33"/>
      <c r="AQA183" s="33"/>
      <c r="AQB183" s="33"/>
      <c r="AQC183" s="33"/>
      <c r="AQD183" s="33"/>
      <c r="AQE183" s="33"/>
      <c r="AQF183" s="33"/>
      <c r="AQG183" s="33"/>
      <c r="AQH183" s="33"/>
      <c r="AQI183" s="33"/>
      <c r="AQJ183" s="33"/>
      <c r="AQK183" s="33"/>
      <c r="AQL183" s="33"/>
      <c r="AQM183" s="33"/>
      <c r="AQN183" s="33"/>
      <c r="AQO183" s="33"/>
      <c r="AQP183" s="33"/>
      <c r="AQQ183" s="33"/>
      <c r="AQR183" s="33"/>
      <c r="AQS183" s="33"/>
      <c r="AQT183" s="33"/>
      <c r="AQU183" s="33"/>
      <c r="AQV183" s="33"/>
      <c r="AQW183" s="33"/>
      <c r="AQX183" s="33"/>
      <c r="AQY183" s="33"/>
      <c r="AQZ183" s="33"/>
      <c r="ARA183" s="33"/>
      <c r="ARB183" s="33"/>
      <c r="ARC183" s="33"/>
      <c r="ARD183" s="33"/>
      <c r="ARE183" s="33"/>
      <c r="ARF183" s="33"/>
      <c r="ARG183" s="33"/>
      <c r="ARH183" s="33"/>
      <c r="ARI183" s="33"/>
      <c r="ARJ183" s="33"/>
      <c r="ARK183" s="33"/>
      <c r="ARL183" s="33"/>
      <c r="ARM183" s="33"/>
      <c r="ARN183" s="33"/>
      <c r="ARO183" s="33"/>
      <c r="ARP183" s="33"/>
      <c r="ARQ183" s="33"/>
      <c r="ARR183" s="33"/>
      <c r="ARS183" s="33"/>
      <c r="ART183" s="33"/>
      <c r="ARU183" s="33"/>
      <c r="ARV183" s="33"/>
      <c r="ARW183" s="33"/>
      <c r="ARX183" s="33"/>
      <c r="ARY183" s="33"/>
      <c r="ARZ183" s="33"/>
      <c r="ASA183" s="33"/>
      <c r="ASB183" s="33"/>
      <c r="ASC183" s="33"/>
      <c r="ASD183" s="33"/>
      <c r="ASE183" s="33"/>
      <c r="ASF183" s="33"/>
      <c r="ASG183" s="33"/>
      <c r="ASH183" s="33"/>
      <c r="ASI183" s="33"/>
      <c r="ASJ183" s="33"/>
      <c r="ASK183" s="33"/>
      <c r="ASL183" s="33"/>
      <c r="ASM183" s="33"/>
      <c r="ASN183" s="33"/>
      <c r="ASO183" s="33"/>
      <c r="ASP183" s="33"/>
      <c r="ASQ183" s="33"/>
      <c r="ASR183" s="33"/>
      <c r="ASS183" s="33"/>
      <c r="AST183" s="33"/>
      <c r="ASU183" s="33"/>
      <c r="ASV183" s="33"/>
      <c r="ASW183" s="33"/>
      <c r="ASX183" s="33"/>
      <c r="ASY183" s="33"/>
      <c r="ASZ183" s="33"/>
      <c r="ATA183" s="33"/>
      <c r="ATB183" s="33"/>
      <c r="ATC183" s="33"/>
      <c r="ATD183" s="33"/>
      <c r="ATE183" s="33"/>
      <c r="ATF183" s="33"/>
      <c r="ATG183" s="33"/>
      <c r="ATH183" s="33"/>
      <c r="ATI183" s="33"/>
      <c r="ATJ183" s="33"/>
      <c r="ATK183" s="33"/>
      <c r="ATL183" s="33"/>
      <c r="ATM183" s="33"/>
      <c r="ATN183" s="33"/>
      <c r="ATO183" s="33"/>
      <c r="ATP183" s="33"/>
      <c r="ATQ183" s="33"/>
      <c r="ATR183" s="33"/>
      <c r="ATS183" s="33"/>
      <c r="ATT183" s="33"/>
      <c r="ATU183" s="33"/>
      <c r="ATV183" s="33"/>
      <c r="ATW183" s="33"/>
      <c r="ATX183" s="33"/>
      <c r="ATY183" s="33"/>
      <c r="ATZ183" s="33"/>
      <c r="AUA183" s="33"/>
      <c r="AUB183" s="33"/>
      <c r="AUC183" s="33"/>
      <c r="AUD183" s="33"/>
      <c r="AUE183" s="33"/>
      <c r="AUF183" s="33"/>
      <c r="AUG183" s="33"/>
      <c r="AUH183" s="33"/>
      <c r="AUI183" s="33"/>
      <c r="AUJ183" s="33"/>
      <c r="AUK183" s="33"/>
      <c r="AUL183" s="33"/>
      <c r="AUM183" s="33"/>
      <c r="AUN183" s="33"/>
      <c r="AUO183" s="33"/>
      <c r="AUP183" s="33"/>
      <c r="AUQ183" s="33"/>
      <c r="AUR183" s="33"/>
      <c r="AUS183" s="33"/>
      <c r="AUT183" s="33"/>
      <c r="AUU183" s="33"/>
      <c r="AUV183" s="33"/>
      <c r="AUW183" s="33"/>
      <c r="AUX183" s="33"/>
      <c r="AUY183" s="33"/>
      <c r="AUZ183" s="33"/>
      <c r="AVA183" s="33"/>
      <c r="AVB183" s="33"/>
      <c r="AVC183" s="33"/>
      <c r="AVD183" s="33"/>
      <c r="AVE183" s="33"/>
      <c r="AVF183" s="33"/>
      <c r="AVG183" s="33"/>
      <c r="AVH183" s="33"/>
      <c r="AVI183" s="33"/>
      <c r="AVJ183" s="33"/>
      <c r="AVK183" s="33"/>
      <c r="AVL183" s="33"/>
      <c r="AVM183" s="33"/>
      <c r="AVN183" s="33"/>
      <c r="AVO183" s="33"/>
      <c r="AVP183" s="33"/>
      <c r="AVQ183" s="33"/>
      <c r="AVR183" s="33"/>
      <c r="AVS183" s="33"/>
      <c r="AVT183" s="33"/>
      <c r="AVU183" s="33"/>
      <c r="AVV183" s="33"/>
      <c r="AVW183" s="33"/>
      <c r="AVX183" s="33"/>
      <c r="AVY183" s="33"/>
      <c r="AVZ183" s="33"/>
      <c r="AWA183" s="33"/>
      <c r="AWB183" s="33"/>
      <c r="AWC183" s="33"/>
      <c r="AWD183" s="33"/>
      <c r="AWE183" s="33"/>
      <c r="AWF183" s="33"/>
      <c r="AWG183" s="33"/>
      <c r="AWH183" s="33"/>
      <c r="AWI183" s="33"/>
      <c r="AWJ183" s="33"/>
      <c r="AWK183" s="33"/>
      <c r="AWL183" s="33"/>
      <c r="AWM183" s="33"/>
      <c r="AWN183" s="33"/>
      <c r="AWO183" s="33"/>
      <c r="AWP183" s="33"/>
      <c r="AWQ183" s="33"/>
      <c r="AWR183" s="33"/>
      <c r="AWS183" s="33"/>
      <c r="AWT183" s="33"/>
      <c r="AWU183" s="33"/>
      <c r="AWV183" s="33"/>
      <c r="AWW183" s="33"/>
      <c r="AWX183" s="33"/>
      <c r="AWY183" s="33"/>
      <c r="AWZ183" s="33"/>
      <c r="AXA183" s="33"/>
      <c r="AXB183" s="33"/>
      <c r="AXC183" s="33"/>
      <c r="AXD183" s="33"/>
      <c r="AXE183" s="33"/>
      <c r="AXF183" s="33"/>
      <c r="AXG183" s="33"/>
      <c r="AXH183" s="33"/>
      <c r="AXI183" s="33"/>
      <c r="AXJ183" s="33"/>
      <c r="AXK183" s="33"/>
      <c r="AXL183" s="33"/>
      <c r="AXM183" s="33"/>
      <c r="AXN183" s="33"/>
      <c r="AXO183" s="33"/>
      <c r="AXP183" s="33"/>
      <c r="AXQ183" s="33"/>
      <c r="AXR183" s="33"/>
      <c r="AXS183" s="33"/>
      <c r="AXT183" s="33"/>
      <c r="AXU183" s="33"/>
      <c r="AXV183" s="33"/>
      <c r="AXW183" s="33"/>
      <c r="AXX183" s="33"/>
      <c r="AXY183" s="33"/>
      <c r="AXZ183" s="33"/>
      <c r="AYA183" s="33"/>
      <c r="AYB183" s="33"/>
      <c r="AYC183" s="33"/>
      <c r="AYD183" s="33"/>
      <c r="AYE183" s="33"/>
      <c r="AYF183" s="33"/>
      <c r="AYG183" s="33"/>
      <c r="AYH183" s="33"/>
      <c r="AYI183" s="33"/>
      <c r="AYJ183" s="33"/>
      <c r="AYK183" s="33"/>
      <c r="AYL183" s="33"/>
      <c r="AYM183" s="33"/>
      <c r="AYN183" s="33"/>
      <c r="AYO183" s="33"/>
      <c r="AYP183" s="33"/>
      <c r="AYQ183" s="33"/>
      <c r="AYR183" s="33"/>
      <c r="AYS183" s="33"/>
      <c r="AYT183" s="33"/>
      <c r="AYU183" s="33"/>
      <c r="AYV183" s="33"/>
      <c r="AYW183" s="33"/>
      <c r="AYX183" s="33"/>
      <c r="AYY183" s="33"/>
      <c r="AYZ183" s="33"/>
      <c r="AZA183" s="33"/>
      <c r="AZB183" s="33"/>
      <c r="AZC183" s="33"/>
      <c r="AZD183" s="33"/>
      <c r="AZE183" s="33"/>
      <c r="AZF183" s="33"/>
      <c r="AZG183" s="33"/>
      <c r="AZH183" s="33"/>
      <c r="AZI183" s="33"/>
      <c r="AZJ183" s="33"/>
      <c r="AZK183" s="33"/>
      <c r="AZL183" s="33"/>
      <c r="AZM183" s="33"/>
      <c r="AZN183" s="33"/>
      <c r="AZO183" s="33"/>
      <c r="AZP183" s="33"/>
      <c r="AZQ183" s="33"/>
      <c r="AZR183" s="33"/>
      <c r="AZS183" s="33"/>
      <c r="AZT183" s="33"/>
      <c r="AZU183" s="33"/>
      <c r="AZV183" s="33"/>
      <c r="AZW183" s="33"/>
      <c r="AZX183" s="33"/>
      <c r="AZY183" s="33"/>
      <c r="AZZ183" s="33"/>
      <c r="BAA183" s="33"/>
      <c r="BAB183" s="33"/>
      <c r="BAC183" s="33"/>
      <c r="BAD183" s="33"/>
      <c r="BAE183" s="33"/>
      <c r="BAF183" s="33"/>
      <c r="BAG183" s="33"/>
      <c r="BAH183" s="33"/>
      <c r="BAI183" s="33"/>
      <c r="BAJ183" s="33"/>
      <c r="BAK183" s="33"/>
      <c r="BAL183" s="33"/>
      <c r="BAM183" s="33"/>
      <c r="BAN183" s="33"/>
      <c r="BAO183" s="33"/>
      <c r="BAP183" s="33"/>
      <c r="BAQ183" s="33"/>
      <c r="BAR183" s="33"/>
      <c r="BAS183" s="33"/>
      <c r="BAT183" s="33"/>
      <c r="BAU183" s="33"/>
      <c r="BAV183" s="33"/>
      <c r="BAW183" s="33"/>
      <c r="BAX183" s="33"/>
      <c r="BAY183" s="33"/>
      <c r="BAZ183" s="33"/>
      <c r="BBA183" s="33"/>
      <c r="BBB183" s="33"/>
      <c r="BBC183" s="33"/>
      <c r="BBD183" s="33"/>
      <c r="BBE183" s="33"/>
      <c r="BBF183" s="33"/>
      <c r="BBG183" s="33"/>
      <c r="BBH183" s="33"/>
      <c r="BBI183" s="33"/>
      <c r="BBJ183" s="33"/>
      <c r="BBK183" s="33"/>
      <c r="BBL183" s="33"/>
      <c r="BBM183" s="33"/>
      <c r="BBN183" s="33"/>
      <c r="BBO183" s="33"/>
      <c r="BBP183" s="33"/>
      <c r="BBQ183" s="33"/>
      <c r="BBR183" s="33"/>
      <c r="BBS183" s="33"/>
      <c r="BBT183" s="33"/>
      <c r="BBU183" s="33"/>
      <c r="BBV183" s="33"/>
      <c r="BBW183" s="33"/>
      <c r="BBX183" s="33"/>
      <c r="BBY183" s="33"/>
      <c r="BBZ183" s="33"/>
      <c r="BCA183" s="33"/>
      <c r="BCB183" s="33"/>
      <c r="BCC183" s="33"/>
      <c r="BCD183" s="33"/>
      <c r="BCE183" s="33"/>
      <c r="BCF183" s="33"/>
      <c r="BCG183" s="33"/>
      <c r="BCH183" s="33"/>
      <c r="BCI183" s="33"/>
      <c r="BCJ183" s="33"/>
      <c r="BCK183" s="33"/>
      <c r="BCL183" s="33"/>
      <c r="BCM183" s="33"/>
      <c r="BCN183" s="33"/>
      <c r="BCO183" s="33"/>
      <c r="BCP183" s="33"/>
      <c r="BCQ183" s="33"/>
      <c r="BCR183" s="33"/>
      <c r="BCS183" s="33"/>
      <c r="BCT183" s="33"/>
      <c r="BCU183" s="33"/>
      <c r="BCV183" s="33"/>
      <c r="BCW183" s="33"/>
      <c r="BCX183" s="33"/>
      <c r="BCY183" s="33"/>
      <c r="BCZ183" s="33"/>
      <c r="BDA183" s="33"/>
      <c r="BDB183" s="33"/>
      <c r="BDC183" s="33"/>
      <c r="BDD183" s="33"/>
      <c r="BDE183" s="33"/>
      <c r="BDF183" s="33"/>
      <c r="BDG183" s="33"/>
      <c r="BDH183" s="33"/>
      <c r="BDI183" s="33"/>
      <c r="BDJ183" s="33"/>
      <c r="BDK183" s="33"/>
      <c r="BDL183" s="33"/>
      <c r="BDM183" s="33"/>
      <c r="BDN183" s="33"/>
      <c r="BDO183" s="33"/>
      <c r="BDP183" s="33"/>
      <c r="BDQ183" s="33"/>
      <c r="BDR183" s="33"/>
      <c r="BDS183" s="33"/>
      <c r="BDT183" s="33"/>
      <c r="BDU183" s="33"/>
      <c r="BDV183" s="33"/>
      <c r="BDW183" s="33"/>
      <c r="BDX183" s="33"/>
      <c r="BDY183" s="33"/>
      <c r="BDZ183" s="33"/>
      <c r="BEA183" s="33"/>
      <c r="BEB183" s="33"/>
      <c r="BEC183" s="33"/>
      <c r="BED183" s="33"/>
      <c r="BEE183" s="33"/>
      <c r="BEF183" s="33"/>
      <c r="BEG183" s="33"/>
      <c r="BEH183" s="33"/>
      <c r="BEI183" s="33"/>
      <c r="BEJ183" s="33"/>
      <c r="BEK183" s="33"/>
      <c r="BEL183" s="33"/>
      <c r="BEM183" s="33"/>
      <c r="BEN183" s="33"/>
      <c r="BEO183" s="33"/>
      <c r="BEP183" s="33"/>
      <c r="BEQ183" s="33"/>
      <c r="BER183" s="33"/>
      <c r="BES183" s="33"/>
      <c r="BET183" s="33"/>
      <c r="BEU183" s="33"/>
      <c r="BEV183" s="33"/>
      <c r="BEW183" s="33"/>
      <c r="BEX183" s="33"/>
      <c r="BEY183" s="33"/>
      <c r="BEZ183" s="33"/>
      <c r="BFA183" s="33"/>
      <c r="BFB183" s="33"/>
      <c r="BFC183" s="33"/>
      <c r="BFD183" s="33"/>
      <c r="BFE183" s="33"/>
      <c r="BFF183" s="33"/>
      <c r="BFG183" s="33"/>
      <c r="BFH183" s="33"/>
      <c r="BFI183" s="33"/>
      <c r="BFJ183" s="33"/>
      <c r="BFK183" s="33"/>
      <c r="BFL183" s="33"/>
      <c r="BFM183" s="33"/>
      <c r="BFN183" s="33"/>
      <c r="BFO183" s="33"/>
      <c r="BFP183" s="33"/>
      <c r="BFQ183" s="33"/>
      <c r="BFR183" s="33"/>
      <c r="BFS183" s="33"/>
      <c r="BFT183" s="33"/>
      <c r="BFU183" s="33"/>
      <c r="BFV183" s="33"/>
      <c r="BFW183" s="33"/>
      <c r="BFX183" s="33"/>
      <c r="BFY183" s="33"/>
      <c r="BFZ183" s="33"/>
      <c r="BGA183" s="33"/>
      <c r="BGB183" s="33"/>
      <c r="BGC183" s="33"/>
      <c r="BGD183" s="33"/>
      <c r="BGE183" s="33"/>
      <c r="BGF183" s="33"/>
      <c r="BGG183" s="33"/>
      <c r="BGH183" s="33"/>
      <c r="BGI183" s="33"/>
      <c r="BGJ183" s="33"/>
      <c r="BGK183" s="33"/>
      <c r="BGL183" s="33"/>
      <c r="BGM183" s="33"/>
      <c r="BGN183" s="33"/>
      <c r="BGO183" s="33"/>
      <c r="BGP183" s="33"/>
      <c r="BGQ183" s="33"/>
      <c r="BGR183" s="33"/>
      <c r="BGS183" s="33"/>
      <c r="BGT183" s="33"/>
      <c r="BGU183" s="33"/>
      <c r="BGV183" s="33"/>
      <c r="BGW183" s="33"/>
      <c r="BGX183" s="33"/>
      <c r="BGY183" s="33"/>
      <c r="BGZ183" s="33"/>
      <c r="BHA183" s="33"/>
      <c r="BHB183" s="33"/>
      <c r="BHC183" s="33"/>
      <c r="BHD183" s="33"/>
      <c r="BHE183" s="33"/>
      <c r="BHF183" s="33"/>
      <c r="BHG183" s="33"/>
      <c r="BHH183" s="33"/>
      <c r="BHI183" s="33"/>
      <c r="BHJ183" s="33"/>
      <c r="BHK183" s="33"/>
      <c r="BHL183" s="33"/>
      <c r="BHM183" s="33"/>
      <c r="BHN183" s="33"/>
      <c r="BHO183" s="33"/>
      <c r="BHP183" s="33"/>
      <c r="BHQ183" s="33"/>
      <c r="BHR183" s="33"/>
      <c r="BHS183" s="33"/>
      <c r="BHT183" s="33"/>
      <c r="BHU183" s="33"/>
      <c r="BHV183" s="33"/>
      <c r="BHW183" s="33"/>
      <c r="BHX183" s="33"/>
      <c r="BHY183" s="33"/>
      <c r="BHZ183" s="33"/>
      <c r="BIA183" s="33"/>
      <c r="BIB183" s="33"/>
      <c r="BIC183" s="33"/>
      <c r="BID183" s="33"/>
      <c r="BIE183" s="33"/>
      <c r="BIF183" s="33"/>
      <c r="BIG183" s="33"/>
      <c r="BIH183" s="33"/>
      <c r="BII183" s="33"/>
      <c r="BIJ183" s="33"/>
      <c r="BIK183" s="33"/>
      <c r="BIL183" s="33"/>
      <c r="BIM183" s="33"/>
      <c r="BIN183" s="33"/>
      <c r="BIO183" s="33"/>
      <c r="BIP183" s="33"/>
      <c r="BIQ183" s="33"/>
      <c r="BIR183" s="33"/>
      <c r="BIS183" s="33"/>
      <c r="BIT183" s="33"/>
      <c r="BIU183" s="33"/>
      <c r="BIV183" s="33"/>
      <c r="BIW183" s="33"/>
      <c r="BIX183" s="33"/>
      <c r="BIY183" s="33"/>
      <c r="BIZ183" s="33"/>
      <c r="BJA183" s="33"/>
      <c r="BJB183" s="33"/>
      <c r="BJC183" s="33"/>
      <c r="BJD183" s="33"/>
      <c r="BJE183" s="33"/>
      <c r="BJF183" s="33"/>
      <c r="BJG183" s="33"/>
      <c r="BJH183" s="33"/>
      <c r="BJI183" s="33"/>
      <c r="BJJ183" s="33"/>
      <c r="BJK183" s="33"/>
      <c r="BJL183" s="33"/>
      <c r="BJM183" s="33"/>
      <c r="BJN183" s="33"/>
      <c r="BJO183" s="33"/>
      <c r="BJP183" s="33"/>
      <c r="BJQ183" s="33"/>
      <c r="BJR183" s="33"/>
      <c r="BJS183" s="33"/>
      <c r="BJT183" s="33"/>
      <c r="BJU183" s="33"/>
      <c r="BJV183" s="33"/>
      <c r="BJW183" s="33"/>
      <c r="BJX183" s="33"/>
      <c r="BJY183" s="33"/>
      <c r="BJZ183" s="33"/>
      <c r="BKA183" s="33"/>
      <c r="BKB183" s="33"/>
      <c r="BKC183" s="33"/>
      <c r="BKD183" s="33"/>
      <c r="BKE183" s="33"/>
      <c r="BKF183" s="33"/>
      <c r="BKG183" s="33"/>
      <c r="BKH183" s="33"/>
      <c r="BKI183" s="33"/>
      <c r="BKJ183" s="33"/>
      <c r="BKK183" s="33"/>
      <c r="BKL183" s="33"/>
      <c r="BKM183" s="33"/>
      <c r="BKN183" s="33"/>
      <c r="BKO183" s="33"/>
      <c r="BKP183" s="33"/>
      <c r="BKQ183" s="33"/>
      <c r="BKR183" s="33"/>
      <c r="BKS183" s="33"/>
      <c r="BKT183" s="33"/>
      <c r="BKU183" s="33"/>
      <c r="BKV183" s="33"/>
      <c r="BKW183" s="33"/>
      <c r="BKX183" s="33"/>
      <c r="BKY183" s="33"/>
      <c r="BKZ183" s="33"/>
      <c r="BLA183" s="33"/>
      <c r="BLB183" s="33"/>
      <c r="BLC183" s="33"/>
      <c r="BLD183" s="33"/>
      <c r="BLE183" s="33"/>
      <c r="BLF183" s="33"/>
      <c r="BLG183" s="33"/>
      <c r="BLH183" s="33"/>
      <c r="BLI183" s="33"/>
      <c r="BLJ183" s="33"/>
      <c r="BLK183" s="33"/>
      <c r="BLL183" s="33"/>
      <c r="BLM183" s="33"/>
      <c r="BLN183" s="33"/>
      <c r="BLO183" s="33"/>
      <c r="BLP183" s="33"/>
      <c r="BLQ183" s="33"/>
      <c r="BLR183" s="33"/>
      <c r="BLS183" s="33"/>
      <c r="BLT183" s="33"/>
      <c r="BLU183" s="33"/>
      <c r="BLV183" s="33"/>
      <c r="BLW183" s="33"/>
      <c r="BLX183" s="33"/>
      <c r="BLY183" s="33"/>
      <c r="BLZ183" s="33"/>
      <c r="BMA183" s="33"/>
      <c r="BMB183" s="33"/>
      <c r="BMC183" s="33"/>
      <c r="BMD183" s="33"/>
      <c r="BME183" s="33"/>
      <c r="BMF183" s="33"/>
      <c r="BMG183" s="33"/>
      <c r="BMH183" s="33"/>
      <c r="BMI183" s="33"/>
      <c r="BMJ183" s="33"/>
      <c r="BMK183" s="33"/>
      <c r="BML183" s="33"/>
      <c r="BMM183" s="33"/>
      <c r="BMN183" s="33"/>
      <c r="BMO183" s="33"/>
      <c r="BMP183" s="33"/>
      <c r="BMQ183" s="33"/>
      <c r="BMR183" s="33"/>
      <c r="BMS183" s="33"/>
      <c r="BMT183" s="33"/>
      <c r="BMU183" s="33"/>
      <c r="BMV183" s="33"/>
      <c r="BMW183" s="33"/>
      <c r="BMX183" s="33"/>
      <c r="BMY183" s="33"/>
      <c r="BMZ183" s="33"/>
      <c r="BNA183" s="33"/>
      <c r="BNB183" s="33"/>
      <c r="BNC183" s="33"/>
      <c r="BND183" s="33"/>
      <c r="BNE183" s="33"/>
      <c r="BNF183" s="33"/>
      <c r="BNG183" s="33"/>
      <c r="BNH183" s="33"/>
      <c r="BNI183" s="33"/>
      <c r="BNJ183" s="33"/>
      <c r="BNK183" s="33"/>
      <c r="BNL183" s="33"/>
      <c r="BNM183" s="33"/>
      <c r="BNN183" s="33"/>
      <c r="BNO183" s="33"/>
      <c r="BNP183" s="33"/>
      <c r="BNQ183" s="33"/>
      <c r="BNR183" s="33"/>
      <c r="BNS183" s="33"/>
      <c r="BNT183" s="33"/>
      <c r="BNU183" s="33"/>
      <c r="BNV183" s="33"/>
      <c r="BNW183" s="33"/>
      <c r="BNX183" s="33"/>
      <c r="BNY183" s="33"/>
      <c r="BNZ183" s="33"/>
      <c r="BOA183" s="33"/>
      <c r="BOB183" s="33"/>
      <c r="BOC183" s="33"/>
      <c r="BOD183" s="33"/>
      <c r="BOE183" s="33"/>
      <c r="BOF183" s="33"/>
      <c r="BOG183" s="33"/>
      <c r="BOH183" s="33"/>
      <c r="BOI183" s="33"/>
      <c r="BOJ183" s="33"/>
      <c r="BOK183" s="33"/>
      <c r="BOL183" s="33"/>
      <c r="BOM183" s="33"/>
      <c r="BON183" s="33"/>
      <c r="BOO183" s="33"/>
      <c r="BOP183" s="33"/>
      <c r="BOQ183" s="33"/>
      <c r="BOR183" s="33"/>
      <c r="BOS183" s="33"/>
      <c r="BOT183" s="33"/>
      <c r="BOU183" s="33"/>
      <c r="BOV183" s="33"/>
      <c r="BOW183" s="33"/>
      <c r="BOX183" s="33"/>
      <c r="BOY183" s="33"/>
      <c r="BOZ183" s="33"/>
      <c r="BPA183" s="33"/>
      <c r="BPB183" s="33"/>
      <c r="BPC183" s="33"/>
      <c r="BPD183" s="33"/>
      <c r="BPE183" s="33"/>
      <c r="BPF183" s="33"/>
      <c r="BPG183" s="33"/>
      <c r="BPH183" s="33"/>
      <c r="BPI183" s="33"/>
      <c r="BPJ183" s="33"/>
      <c r="BPK183" s="33"/>
      <c r="BPL183" s="33"/>
      <c r="BPM183" s="33"/>
      <c r="BPN183" s="33"/>
      <c r="BPO183" s="33"/>
      <c r="BPP183" s="33"/>
      <c r="BPQ183" s="33"/>
      <c r="BPR183" s="33"/>
      <c r="BPS183" s="33"/>
      <c r="BPT183" s="33"/>
      <c r="BPU183" s="33"/>
      <c r="BPV183" s="33"/>
      <c r="BPW183" s="33"/>
      <c r="BPX183" s="33"/>
      <c r="BPY183" s="33"/>
      <c r="BPZ183" s="33"/>
      <c r="BQA183" s="33"/>
      <c r="BQB183" s="33"/>
      <c r="BQC183" s="33"/>
      <c r="BQD183" s="33"/>
      <c r="BQE183" s="33"/>
      <c r="BQF183" s="33"/>
      <c r="BQG183" s="33"/>
      <c r="BQH183" s="33"/>
      <c r="BQI183" s="33"/>
      <c r="BQJ183" s="33"/>
      <c r="BQK183" s="33"/>
      <c r="BQL183" s="33"/>
      <c r="BQM183" s="33"/>
      <c r="BQN183" s="33"/>
      <c r="BQO183" s="33"/>
      <c r="BQP183" s="33"/>
      <c r="BQQ183" s="33"/>
      <c r="BQR183" s="33"/>
      <c r="BQS183" s="33"/>
      <c r="BQT183" s="33"/>
      <c r="BQU183" s="33"/>
      <c r="BQV183" s="33"/>
      <c r="BQW183" s="33"/>
      <c r="BQX183" s="33"/>
      <c r="BQY183" s="33"/>
      <c r="BQZ183" s="33"/>
      <c r="BRA183" s="33"/>
      <c r="BRB183" s="33"/>
      <c r="BRC183" s="33"/>
      <c r="BRD183" s="33"/>
      <c r="BRE183" s="33"/>
      <c r="BRF183" s="33"/>
      <c r="BRG183" s="33"/>
      <c r="BRH183" s="33"/>
      <c r="BRI183" s="33"/>
      <c r="BRJ183" s="33"/>
      <c r="BRK183" s="33"/>
      <c r="BRL183" s="33"/>
      <c r="BRM183" s="33"/>
      <c r="BRN183" s="33"/>
      <c r="BRO183" s="33"/>
      <c r="BRP183" s="33"/>
      <c r="BRQ183" s="33"/>
      <c r="BRR183" s="33"/>
      <c r="BRS183" s="33"/>
      <c r="BRT183" s="33"/>
      <c r="BRU183" s="33"/>
      <c r="BRV183" s="33"/>
      <c r="BRW183" s="33"/>
      <c r="BRX183" s="33"/>
      <c r="BRY183" s="33"/>
      <c r="BRZ183" s="33"/>
      <c r="BSA183" s="33"/>
      <c r="BSB183" s="33"/>
      <c r="BSC183" s="33"/>
      <c r="BSD183" s="33"/>
      <c r="BSE183" s="33"/>
      <c r="BSF183" s="33"/>
      <c r="BSG183" s="33"/>
      <c r="BSH183" s="33"/>
      <c r="BSI183" s="33"/>
      <c r="BSJ183" s="33"/>
      <c r="BSK183" s="33"/>
      <c r="BSL183" s="33"/>
      <c r="BSM183" s="33"/>
      <c r="BSN183" s="33"/>
      <c r="BSO183" s="33"/>
      <c r="BSP183" s="33"/>
      <c r="BSQ183" s="33"/>
      <c r="BSR183" s="33"/>
      <c r="BSS183" s="33"/>
      <c r="BST183" s="33"/>
      <c r="BSU183" s="33"/>
      <c r="BSV183" s="33"/>
      <c r="BSW183" s="33"/>
      <c r="BSX183" s="33"/>
      <c r="BSY183" s="33"/>
      <c r="BSZ183" s="33"/>
      <c r="BTA183" s="33"/>
      <c r="BTB183" s="33"/>
      <c r="BTC183" s="33"/>
      <c r="BTD183" s="33"/>
      <c r="BTE183" s="33"/>
      <c r="BTF183" s="33"/>
      <c r="BTG183" s="33"/>
      <c r="BTH183" s="33"/>
      <c r="BTI183" s="33"/>
      <c r="BTJ183" s="33"/>
      <c r="BTK183" s="33"/>
      <c r="BTL183" s="33"/>
      <c r="BTM183" s="33"/>
      <c r="BTN183" s="33"/>
      <c r="BTO183" s="33"/>
      <c r="BTP183" s="33"/>
      <c r="BTQ183" s="33"/>
      <c r="BTR183" s="33"/>
      <c r="BTS183" s="33"/>
      <c r="BTT183" s="33"/>
      <c r="BTU183" s="33"/>
      <c r="BTV183" s="33"/>
      <c r="BTW183" s="33"/>
      <c r="BTX183" s="33"/>
      <c r="BTY183" s="33"/>
      <c r="BTZ183" s="33"/>
      <c r="BUA183" s="33"/>
      <c r="BUB183" s="33"/>
      <c r="BUC183" s="33"/>
      <c r="BUD183" s="33"/>
      <c r="BUE183" s="33"/>
      <c r="BUF183" s="33"/>
      <c r="BUG183" s="33"/>
      <c r="BUH183" s="33"/>
      <c r="BUI183" s="33"/>
      <c r="BUJ183" s="33"/>
      <c r="BUK183" s="33"/>
      <c r="BUL183" s="33"/>
      <c r="BUM183" s="33"/>
      <c r="BUN183" s="33"/>
      <c r="BUO183" s="33"/>
      <c r="BUP183" s="33"/>
      <c r="BUQ183" s="33"/>
      <c r="BUR183" s="33"/>
      <c r="BUS183" s="33"/>
      <c r="BUT183" s="33"/>
      <c r="BUU183" s="33"/>
      <c r="BUV183" s="33"/>
      <c r="BUW183" s="33"/>
      <c r="BUX183" s="33"/>
      <c r="BUY183" s="33"/>
      <c r="BUZ183" s="33"/>
      <c r="BVA183" s="33"/>
      <c r="BVB183" s="33"/>
      <c r="BVC183" s="33"/>
      <c r="BVD183" s="33"/>
      <c r="BVE183" s="33"/>
      <c r="BVF183" s="33"/>
      <c r="BVG183" s="33"/>
      <c r="BVH183" s="33"/>
      <c r="BVI183" s="33"/>
      <c r="BVJ183" s="33"/>
      <c r="BVK183" s="33"/>
      <c r="BVL183" s="33"/>
      <c r="BVM183" s="33"/>
      <c r="BVN183" s="33"/>
      <c r="BVO183" s="33"/>
      <c r="BVP183" s="33"/>
      <c r="BVQ183" s="33"/>
      <c r="BVR183" s="33"/>
      <c r="BVS183" s="33"/>
      <c r="BVT183" s="33"/>
      <c r="BVU183" s="33"/>
      <c r="BVV183" s="33"/>
      <c r="BVW183" s="33"/>
      <c r="BVX183" s="33"/>
      <c r="BVY183" s="33"/>
      <c r="BVZ183" s="33"/>
      <c r="BWA183" s="33"/>
      <c r="BWB183" s="33"/>
      <c r="BWC183" s="33"/>
      <c r="BWD183" s="33"/>
      <c r="BWE183" s="33"/>
      <c r="BWF183" s="33"/>
      <c r="BWG183" s="33"/>
      <c r="BWH183" s="33"/>
      <c r="BWI183" s="33"/>
      <c r="BWJ183" s="33"/>
      <c r="BWK183" s="33"/>
      <c r="BWL183" s="33"/>
      <c r="BWM183" s="33"/>
      <c r="BWN183" s="33"/>
      <c r="BWO183" s="33"/>
      <c r="BWP183" s="33"/>
      <c r="BWQ183" s="33"/>
      <c r="BWR183" s="33"/>
      <c r="BWS183" s="33"/>
      <c r="BWT183" s="33"/>
      <c r="BWU183" s="33"/>
      <c r="BWV183" s="33"/>
      <c r="BWW183" s="33"/>
      <c r="BWX183" s="33"/>
      <c r="BWY183" s="33"/>
      <c r="BWZ183" s="33"/>
      <c r="BXA183" s="33"/>
      <c r="BXB183" s="33"/>
      <c r="BXC183" s="33"/>
      <c r="BXD183" s="33"/>
      <c r="BXE183" s="33"/>
      <c r="BXF183" s="33"/>
      <c r="BXG183" s="33"/>
      <c r="BXH183" s="33"/>
      <c r="BXI183" s="33"/>
      <c r="BXJ183" s="33"/>
      <c r="BXK183" s="33"/>
      <c r="BXL183" s="33"/>
      <c r="BXM183" s="33"/>
      <c r="BXN183" s="33"/>
      <c r="BXO183" s="33"/>
      <c r="BXP183" s="33"/>
      <c r="BXQ183" s="33"/>
      <c r="BXR183" s="33"/>
      <c r="BXS183" s="33"/>
      <c r="BXT183" s="33"/>
      <c r="BXU183" s="33"/>
      <c r="BXV183" s="33"/>
      <c r="BXW183" s="33"/>
      <c r="BXX183" s="33"/>
      <c r="BXY183" s="33"/>
      <c r="BXZ183" s="33"/>
      <c r="BYA183" s="33"/>
      <c r="BYB183" s="33"/>
      <c r="BYC183" s="33"/>
      <c r="BYD183" s="33"/>
      <c r="BYE183" s="33"/>
      <c r="BYF183" s="33"/>
      <c r="BYG183" s="33"/>
      <c r="BYH183" s="33"/>
      <c r="BYI183" s="33"/>
      <c r="BYJ183" s="33"/>
      <c r="BYK183" s="33"/>
      <c r="BYL183" s="33"/>
      <c r="BYM183" s="33"/>
      <c r="BYN183" s="33"/>
      <c r="BYO183" s="33"/>
      <c r="BYP183" s="33"/>
      <c r="BYQ183" s="33"/>
      <c r="BYR183" s="33"/>
      <c r="BYS183" s="33"/>
      <c r="BYT183" s="33"/>
      <c r="BYU183" s="33"/>
      <c r="BYV183" s="33"/>
      <c r="BYW183" s="33"/>
      <c r="BYX183" s="33"/>
    </row>
    <row r="184" spans="1:2026" s="47" customFormat="1" ht="24.95" customHeight="1" x14ac:dyDescent="0.25">
      <c r="A184" s="205" t="s">
        <v>1662</v>
      </c>
      <c r="B184" s="4"/>
      <c r="C184" s="4" t="s">
        <v>165</v>
      </c>
      <c r="D184" s="5" t="s">
        <v>185</v>
      </c>
      <c r="E184" s="4" t="s">
        <v>1495</v>
      </c>
      <c r="F184" s="5" t="s">
        <v>167</v>
      </c>
      <c r="G184" s="4"/>
      <c r="H184" s="11" t="s">
        <v>187</v>
      </c>
      <c r="I184" s="4"/>
      <c r="J184" s="51"/>
      <c r="K184" s="4"/>
      <c r="L184" s="4"/>
      <c r="M184" s="4"/>
      <c r="N184" s="4"/>
      <c r="O184" s="6"/>
      <c r="P184" s="6"/>
      <c r="Q184" s="7"/>
      <c r="R184" s="7"/>
      <c r="S184" s="4"/>
      <c r="T184" s="152" t="s">
        <v>1577</v>
      </c>
      <c r="U184" s="152" t="s">
        <v>1578</v>
      </c>
      <c r="V184" s="4" t="s">
        <v>11</v>
      </c>
      <c r="W184" s="4"/>
      <c r="X184" s="4"/>
      <c r="Y184" s="4"/>
      <c r="Z184" s="4"/>
      <c r="AA184" s="4"/>
      <c r="AB184" s="8"/>
      <c r="AC184" s="8"/>
      <c r="AD184" s="8"/>
      <c r="AE184" s="8"/>
      <c r="AF184" s="8"/>
      <c r="AG184" s="8"/>
      <c r="AH184" s="111">
        <v>15</v>
      </c>
      <c r="AI184" s="94">
        <f>9785.1</f>
        <v>9785.1</v>
      </c>
      <c r="AJ184" s="129"/>
      <c r="AK184" s="94">
        <f>9785.1</f>
        <v>9785.1</v>
      </c>
      <c r="AL184" s="5"/>
      <c r="AM184" s="5" t="s">
        <v>1499</v>
      </c>
      <c r="AN184" s="96">
        <v>43709</v>
      </c>
      <c r="AO184" s="97">
        <v>43800</v>
      </c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3"/>
      <c r="BH184" s="33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  <c r="BU184" s="33"/>
      <c r="BV184" s="33"/>
      <c r="BW184" s="33"/>
      <c r="BX184" s="33"/>
      <c r="BY184" s="33"/>
      <c r="BZ184" s="33"/>
      <c r="CA184" s="33"/>
      <c r="CB184" s="33"/>
      <c r="CC184" s="33"/>
      <c r="CD184" s="33"/>
      <c r="CE184" s="33"/>
      <c r="CF184" s="33"/>
      <c r="CG184" s="33"/>
      <c r="CH184" s="33"/>
      <c r="CI184" s="33"/>
      <c r="CJ184" s="33"/>
      <c r="CK184" s="33"/>
      <c r="CL184" s="33"/>
      <c r="CM184" s="33"/>
      <c r="CN184" s="33"/>
      <c r="CO184" s="33"/>
      <c r="CP184" s="33"/>
      <c r="CQ184" s="33"/>
      <c r="CR184" s="33"/>
      <c r="CS184" s="33"/>
      <c r="CT184" s="33"/>
      <c r="CU184" s="33"/>
      <c r="CV184" s="33"/>
      <c r="CW184" s="33"/>
      <c r="CX184" s="33"/>
      <c r="CY184" s="33"/>
      <c r="CZ184" s="33"/>
      <c r="DA184" s="33"/>
      <c r="DB184" s="33"/>
      <c r="DC184" s="33"/>
      <c r="DD184" s="33"/>
      <c r="DE184" s="33"/>
      <c r="DF184" s="33"/>
      <c r="DG184" s="33"/>
      <c r="DH184" s="33"/>
      <c r="DI184" s="33"/>
      <c r="DJ184" s="33"/>
      <c r="DK184" s="33"/>
      <c r="DL184" s="33"/>
      <c r="DM184" s="33"/>
      <c r="DN184" s="33"/>
      <c r="DO184" s="33"/>
      <c r="DP184" s="33"/>
      <c r="DQ184" s="33"/>
      <c r="DR184" s="33"/>
      <c r="DS184" s="33"/>
      <c r="DT184" s="33"/>
      <c r="DU184" s="33"/>
      <c r="DV184" s="33"/>
      <c r="DW184" s="33"/>
      <c r="DX184" s="33"/>
      <c r="DY184" s="33"/>
      <c r="DZ184" s="33"/>
      <c r="EA184" s="33"/>
      <c r="EB184" s="33"/>
      <c r="EC184" s="33"/>
      <c r="ED184" s="33"/>
      <c r="EE184" s="33"/>
      <c r="EF184" s="33"/>
      <c r="EG184" s="33"/>
      <c r="EH184" s="33"/>
      <c r="EI184" s="33"/>
      <c r="EJ184" s="33"/>
      <c r="EK184" s="33"/>
      <c r="EL184" s="33"/>
      <c r="EM184" s="33"/>
      <c r="EN184" s="33"/>
      <c r="EO184" s="33"/>
      <c r="EP184" s="33"/>
      <c r="EQ184" s="33"/>
      <c r="ER184" s="33"/>
      <c r="ES184" s="33"/>
      <c r="ET184" s="33"/>
      <c r="EU184" s="33"/>
      <c r="EV184" s="33"/>
      <c r="EW184" s="33"/>
      <c r="EX184" s="33"/>
      <c r="EY184" s="33"/>
      <c r="EZ184" s="33"/>
      <c r="FA184" s="33"/>
      <c r="FB184" s="33"/>
      <c r="FC184" s="33"/>
      <c r="FD184" s="33"/>
      <c r="FE184" s="33"/>
      <c r="FF184" s="33"/>
      <c r="FG184" s="33"/>
      <c r="FH184" s="33"/>
      <c r="FI184" s="33"/>
      <c r="FJ184" s="33"/>
      <c r="FK184" s="33"/>
      <c r="FL184" s="33"/>
      <c r="FM184" s="33"/>
      <c r="FN184" s="33"/>
      <c r="FO184" s="33"/>
      <c r="FP184" s="33"/>
      <c r="FQ184" s="33"/>
      <c r="FR184" s="33"/>
      <c r="FS184" s="33"/>
      <c r="FT184" s="33"/>
      <c r="FU184" s="33"/>
      <c r="FV184" s="33"/>
      <c r="FW184" s="33"/>
      <c r="FX184" s="33"/>
      <c r="FY184" s="33"/>
      <c r="FZ184" s="33"/>
      <c r="GA184" s="33"/>
      <c r="GB184" s="33"/>
      <c r="GC184" s="33"/>
      <c r="GD184" s="33"/>
      <c r="GE184" s="33"/>
      <c r="GF184" s="33"/>
      <c r="GG184" s="33"/>
      <c r="GH184" s="33"/>
      <c r="GI184" s="33"/>
      <c r="GJ184" s="33"/>
      <c r="GK184" s="33"/>
      <c r="GL184" s="33"/>
      <c r="GM184" s="33"/>
      <c r="GN184" s="33"/>
      <c r="GO184" s="33"/>
      <c r="GP184" s="33"/>
      <c r="GQ184" s="33"/>
      <c r="GR184" s="33"/>
      <c r="GS184" s="33"/>
      <c r="GT184" s="33"/>
      <c r="GU184" s="33"/>
      <c r="GV184" s="33"/>
      <c r="GW184" s="33"/>
      <c r="GX184" s="33"/>
      <c r="GY184" s="33"/>
      <c r="GZ184" s="33"/>
      <c r="HA184" s="33"/>
      <c r="HB184" s="33"/>
      <c r="HC184" s="33"/>
      <c r="HD184" s="33"/>
      <c r="HE184" s="33"/>
      <c r="HF184" s="33"/>
      <c r="HG184" s="33"/>
      <c r="HH184" s="33"/>
      <c r="HI184" s="33"/>
      <c r="HJ184" s="33"/>
      <c r="HK184" s="33"/>
      <c r="HL184" s="33"/>
      <c r="HM184" s="33"/>
      <c r="HN184" s="33"/>
      <c r="HO184" s="33"/>
      <c r="HP184" s="33"/>
      <c r="HQ184" s="33"/>
      <c r="HR184" s="33"/>
      <c r="HS184" s="33"/>
      <c r="HT184" s="33"/>
      <c r="HU184" s="33"/>
      <c r="HV184" s="33"/>
      <c r="HW184" s="33"/>
      <c r="HX184" s="33"/>
      <c r="HY184" s="33"/>
      <c r="HZ184" s="33"/>
      <c r="IA184" s="33"/>
      <c r="IB184" s="33"/>
      <c r="IC184" s="33"/>
      <c r="ID184" s="33"/>
      <c r="IE184" s="33"/>
      <c r="IF184" s="33"/>
      <c r="IG184" s="33"/>
      <c r="IH184" s="33"/>
      <c r="II184" s="33"/>
      <c r="IJ184" s="33"/>
      <c r="IK184" s="33"/>
      <c r="IL184" s="33"/>
      <c r="IM184" s="33"/>
      <c r="IN184" s="33"/>
      <c r="IO184" s="33"/>
      <c r="IP184" s="33"/>
      <c r="IQ184" s="33"/>
      <c r="IR184" s="33"/>
      <c r="IS184" s="33"/>
      <c r="IT184" s="33"/>
      <c r="IU184" s="33"/>
      <c r="IV184" s="33"/>
      <c r="IW184" s="33"/>
      <c r="IX184" s="33"/>
      <c r="IY184" s="33"/>
      <c r="IZ184" s="33"/>
      <c r="JA184" s="33"/>
      <c r="JB184" s="33"/>
      <c r="JC184" s="33"/>
      <c r="JD184" s="33"/>
      <c r="JE184" s="33"/>
      <c r="JF184" s="33"/>
      <c r="JG184" s="33"/>
      <c r="JH184" s="33"/>
      <c r="JI184" s="33"/>
      <c r="JJ184" s="33"/>
      <c r="JK184" s="33"/>
      <c r="JL184" s="33"/>
      <c r="JM184" s="33"/>
      <c r="JN184" s="33"/>
      <c r="JO184" s="33"/>
      <c r="JP184" s="33"/>
      <c r="JQ184" s="33"/>
      <c r="JR184" s="33"/>
      <c r="JS184" s="33"/>
      <c r="JT184" s="33"/>
      <c r="JU184" s="33"/>
      <c r="JV184" s="33"/>
      <c r="JW184" s="33"/>
      <c r="JX184" s="33"/>
      <c r="JY184" s="33"/>
      <c r="JZ184" s="33"/>
      <c r="KA184" s="33"/>
      <c r="KB184" s="33"/>
      <c r="KC184" s="33"/>
      <c r="KD184" s="33"/>
      <c r="KE184" s="33"/>
      <c r="KF184" s="33"/>
      <c r="KG184" s="33"/>
      <c r="KH184" s="33"/>
      <c r="KI184" s="33"/>
      <c r="KJ184" s="33"/>
      <c r="KK184" s="33"/>
      <c r="KL184" s="33"/>
      <c r="KM184" s="33"/>
      <c r="KN184" s="33"/>
      <c r="KO184" s="33"/>
      <c r="KP184" s="33"/>
      <c r="KQ184" s="33"/>
      <c r="KR184" s="33"/>
      <c r="KS184" s="33"/>
      <c r="KT184" s="33"/>
      <c r="KU184" s="33"/>
      <c r="KV184" s="33"/>
      <c r="KW184" s="33"/>
      <c r="KX184" s="33"/>
      <c r="KY184" s="33"/>
      <c r="KZ184" s="33"/>
      <c r="LA184" s="33"/>
      <c r="LB184" s="33"/>
      <c r="LC184" s="33"/>
      <c r="LD184" s="33"/>
      <c r="LE184" s="33"/>
      <c r="LF184" s="33"/>
      <c r="LG184" s="33"/>
      <c r="LH184" s="33"/>
      <c r="LI184" s="33"/>
      <c r="LJ184" s="33"/>
      <c r="LK184" s="33"/>
      <c r="LL184" s="33"/>
      <c r="LM184" s="33"/>
      <c r="LN184" s="33"/>
      <c r="LO184" s="33"/>
      <c r="LP184" s="33"/>
      <c r="LQ184" s="33"/>
      <c r="LR184" s="33"/>
      <c r="LS184" s="33"/>
      <c r="LT184" s="33"/>
      <c r="LU184" s="33"/>
      <c r="LV184" s="33"/>
      <c r="LW184" s="33"/>
      <c r="LX184" s="33"/>
      <c r="LY184" s="33"/>
      <c r="LZ184" s="33"/>
      <c r="MA184" s="33"/>
      <c r="MB184" s="33"/>
      <c r="MC184" s="33"/>
      <c r="MD184" s="33"/>
      <c r="ME184" s="33"/>
      <c r="MF184" s="33"/>
      <c r="MG184" s="33"/>
      <c r="MH184" s="33"/>
      <c r="MI184" s="33"/>
      <c r="MJ184" s="33"/>
      <c r="MK184" s="33"/>
      <c r="ML184" s="33"/>
      <c r="MM184" s="33"/>
      <c r="MN184" s="33"/>
      <c r="MO184" s="33"/>
      <c r="MP184" s="33"/>
      <c r="MQ184" s="33"/>
      <c r="MR184" s="33"/>
      <c r="MS184" s="33"/>
      <c r="MT184" s="33"/>
      <c r="MU184" s="33"/>
      <c r="MV184" s="33"/>
      <c r="MW184" s="33"/>
      <c r="MX184" s="33"/>
      <c r="MY184" s="33"/>
      <c r="MZ184" s="33"/>
      <c r="NA184" s="33"/>
      <c r="NB184" s="33"/>
      <c r="NC184" s="33"/>
      <c r="ND184" s="33"/>
      <c r="NE184" s="33"/>
      <c r="NF184" s="33"/>
      <c r="NG184" s="33"/>
      <c r="NH184" s="33"/>
      <c r="NI184" s="33"/>
      <c r="NJ184" s="33"/>
      <c r="NK184" s="33"/>
      <c r="NL184" s="33"/>
      <c r="NM184" s="33"/>
      <c r="NN184" s="33"/>
      <c r="NO184" s="33"/>
      <c r="NP184" s="33"/>
      <c r="NQ184" s="33"/>
      <c r="NR184" s="33"/>
      <c r="NS184" s="33"/>
      <c r="NT184" s="33"/>
      <c r="NU184" s="33"/>
      <c r="NV184" s="33"/>
      <c r="NW184" s="33"/>
      <c r="NX184" s="33"/>
      <c r="NY184" s="33"/>
      <c r="NZ184" s="33"/>
      <c r="OA184" s="33"/>
      <c r="OB184" s="33"/>
      <c r="OC184" s="33"/>
      <c r="OD184" s="33"/>
      <c r="OE184" s="33"/>
      <c r="OF184" s="33"/>
      <c r="OG184" s="33"/>
      <c r="OH184" s="33"/>
      <c r="OI184" s="33"/>
      <c r="OJ184" s="33"/>
      <c r="OK184" s="33"/>
      <c r="OL184" s="33"/>
      <c r="OM184" s="33"/>
      <c r="ON184" s="33"/>
      <c r="OO184" s="33"/>
      <c r="OP184" s="33"/>
      <c r="OQ184" s="33"/>
      <c r="OR184" s="33"/>
      <c r="OS184" s="33"/>
      <c r="OT184" s="33"/>
      <c r="OU184" s="33"/>
      <c r="OV184" s="33"/>
      <c r="OW184" s="33"/>
      <c r="OX184" s="33"/>
      <c r="OY184" s="33"/>
      <c r="OZ184" s="33"/>
      <c r="PA184" s="33"/>
      <c r="PB184" s="33"/>
      <c r="PC184" s="33"/>
      <c r="PD184" s="33"/>
      <c r="PE184" s="33"/>
      <c r="PF184" s="33"/>
      <c r="PG184" s="33"/>
      <c r="PH184" s="33"/>
      <c r="PI184" s="33"/>
      <c r="PJ184" s="33"/>
      <c r="PK184" s="33"/>
      <c r="PL184" s="33"/>
      <c r="PM184" s="33"/>
      <c r="PN184" s="33"/>
      <c r="PO184" s="33"/>
      <c r="PP184" s="33"/>
      <c r="PQ184" s="33"/>
      <c r="PR184" s="33"/>
      <c r="PS184" s="33"/>
      <c r="PT184" s="33"/>
      <c r="PU184" s="33"/>
      <c r="PV184" s="33"/>
      <c r="PW184" s="33"/>
      <c r="PX184" s="33"/>
      <c r="PY184" s="33"/>
      <c r="PZ184" s="33"/>
      <c r="QA184" s="33"/>
      <c r="QB184" s="33"/>
      <c r="QC184" s="33"/>
      <c r="QD184" s="33"/>
      <c r="QE184" s="33"/>
      <c r="QF184" s="33"/>
      <c r="QG184" s="33"/>
      <c r="QH184" s="33"/>
      <c r="QI184" s="33"/>
      <c r="QJ184" s="33"/>
      <c r="QK184" s="33"/>
      <c r="QL184" s="33"/>
      <c r="QM184" s="33"/>
      <c r="QN184" s="33"/>
      <c r="QO184" s="33"/>
      <c r="QP184" s="33"/>
      <c r="QQ184" s="33"/>
      <c r="QR184" s="33"/>
      <c r="QS184" s="33"/>
      <c r="QT184" s="33"/>
      <c r="QU184" s="33"/>
      <c r="QV184" s="33"/>
      <c r="QW184" s="33"/>
      <c r="QX184" s="33"/>
      <c r="QY184" s="33"/>
      <c r="QZ184" s="33"/>
      <c r="RA184" s="33"/>
      <c r="RB184" s="33"/>
      <c r="RC184" s="33"/>
      <c r="RD184" s="33"/>
      <c r="RE184" s="33"/>
      <c r="RF184" s="33"/>
      <c r="RG184" s="33"/>
      <c r="RH184" s="33"/>
      <c r="RI184" s="33"/>
      <c r="RJ184" s="33"/>
      <c r="RK184" s="33"/>
      <c r="RL184" s="33"/>
      <c r="RM184" s="33"/>
      <c r="RN184" s="33"/>
      <c r="RO184" s="33"/>
      <c r="RP184" s="33"/>
      <c r="RQ184" s="33"/>
      <c r="RR184" s="33"/>
      <c r="RS184" s="33"/>
      <c r="RT184" s="33"/>
      <c r="RU184" s="33"/>
      <c r="RV184" s="33"/>
      <c r="RW184" s="33"/>
      <c r="RX184" s="33"/>
      <c r="RY184" s="33"/>
      <c r="RZ184" s="33"/>
      <c r="SA184" s="33"/>
      <c r="SB184" s="33"/>
      <c r="SC184" s="33"/>
      <c r="SD184" s="33"/>
      <c r="SE184" s="33"/>
      <c r="SF184" s="33"/>
      <c r="SG184" s="33"/>
      <c r="SH184" s="33"/>
      <c r="SI184" s="33"/>
      <c r="SJ184" s="33"/>
      <c r="SK184" s="33"/>
      <c r="SL184" s="33"/>
      <c r="SM184" s="33"/>
      <c r="SN184" s="33"/>
      <c r="SO184" s="33"/>
      <c r="SP184" s="33"/>
      <c r="SQ184" s="33"/>
      <c r="SR184" s="33"/>
      <c r="SS184" s="33"/>
      <c r="ST184" s="33"/>
      <c r="SU184" s="33"/>
      <c r="SV184" s="33"/>
      <c r="SW184" s="33"/>
      <c r="SX184" s="33"/>
      <c r="SY184" s="33"/>
      <c r="SZ184" s="33"/>
      <c r="TA184" s="33"/>
      <c r="TB184" s="33"/>
      <c r="TC184" s="33"/>
      <c r="TD184" s="33"/>
      <c r="TE184" s="33"/>
      <c r="TF184" s="33"/>
      <c r="TG184" s="33"/>
      <c r="TH184" s="33"/>
      <c r="TI184" s="33"/>
      <c r="TJ184" s="33"/>
      <c r="TK184" s="33"/>
      <c r="TL184" s="33"/>
      <c r="TM184" s="33"/>
      <c r="TN184" s="33"/>
      <c r="TO184" s="33"/>
      <c r="TP184" s="33"/>
      <c r="TQ184" s="33"/>
      <c r="TR184" s="33"/>
      <c r="TS184" s="33"/>
      <c r="TT184" s="33"/>
      <c r="TU184" s="33"/>
      <c r="TV184" s="33"/>
      <c r="TW184" s="33"/>
      <c r="TX184" s="33"/>
      <c r="TY184" s="33"/>
      <c r="TZ184" s="33"/>
      <c r="UA184" s="33"/>
      <c r="UB184" s="33"/>
      <c r="UC184" s="33"/>
      <c r="UD184" s="33"/>
      <c r="UE184" s="33"/>
      <c r="UF184" s="33"/>
      <c r="UG184" s="33"/>
      <c r="UH184" s="33"/>
      <c r="UI184" s="33"/>
      <c r="UJ184" s="33"/>
      <c r="UK184" s="33"/>
      <c r="UL184" s="33"/>
      <c r="UM184" s="33"/>
      <c r="UN184" s="33"/>
      <c r="UO184" s="33"/>
      <c r="UP184" s="33"/>
      <c r="UQ184" s="33"/>
      <c r="UR184" s="33"/>
      <c r="US184" s="33"/>
      <c r="UT184" s="33"/>
      <c r="UU184" s="33"/>
      <c r="UV184" s="33"/>
      <c r="UW184" s="33"/>
      <c r="UX184" s="33"/>
      <c r="UY184" s="33"/>
      <c r="UZ184" s="33"/>
      <c r="VA184" s="33"/>
      <c r="VB184" s="33"/>
      <c r="VC184" s="33"/>
      <c r="VD184" s="33"/>
      <c r="VE184" s="33"/>
      <c r="VF184" s="33"/>
      <c r="VG184" s="33"/>
      <c r="VH184" s="33"/>
      <c r="VI184" s="33"/>
      <c r="VJ184" s="33"/>
      <c r="VK184" s="33"/>
      <c r="VL184" s="33"/>
      <c r="VM184" s="33"/>
      <c r="VN184" s="33"/>
      <c r="VO184" s="33"/>
      <c r="VP184" s="33"/>
      <c r="VQ184" s="33"/>
      <c r="VR184" s="33"/>
      <c r="VS184" s="33"/>
      <c r="VT184" s="33"/>
      <c r="VU184" s="33"/>
      <c r="VV184" s="33"/>
      <c r="VW184" s="33"/>
      <c r="VX184" s="33"/>
      <c r="VY184" s="33"/>
      <c r="VZ184" s="33"/>
      <c r="WA184" s="33"/>
      <c r="WB184" s="33"/>
      <c r="WC184" s="33"/>
      <c r="WD184" s="33"/>
      <c r="WE184" s="33"/>
      <c r="WF184" s="33"/>
      <c r="WG184" s="33"/>
      <c r="WH184" s="33"/>
      <c r="WI184" s="33"/>
      <c r="WJ184" s="33"/>
      <c r="WK184" s="33"/>
      <c r="WL184" s="33"/>
      <c r="WM184" s="33"/>
      <c r="WN184" s="33"/>
      <c r="WO184" s="33"/>
      <c r="WP184" s="33"/>
      <c r="WQ184" s="33"/>
      <c r="WR184" s="33"/>
      <c r="WS184" s="33"/>
      <c r="WT184" s="33"/>
      <c r="WU184" s="33"/>
      <c r="WV184" s="33"/>
      <c r="WW184" s="33"/>
      <c r="WX184" s="33"/>
      <c r="WY184" s="33"/>
      <c r="WZ184" s="33"/>
      <c r="XA184" s="33"/>
      <c r="XB184" s="33"/>
      <c r="XC184" s="33"/>
      <c r="XD184" s="33"/>
      <c r="XE184" s="33"/>
      <c r="XF184" s="33"/>
      <c r="XG184" s="33"/>
      <c r="XH184" s="33"/>
      <c r="XI184" s="33"/>
      <c r="XJ184" s="33"/>
      <c r="XK184" s="33"/>
      <c r="XL184" s="33"/>
      <c r="XM184" s="33"/>
      <c r="XN184" s="33"/>
      <c r="XO184" s="33"/>
      <c r="XP184" s="33"/>
      <c r="XQ184" s="33"/>
      <c r="XR184" s="33"/>
      <c r="XS184" s="33"/>
      <c r="XT184" s="33"/>
      <c r="XU184" s="33"/>
      <c r="XV184" s="33"/>
      <c r="XW184" s="33"/>
      <c r="XX184" s="33"/>
      <c r="XY184" s="33"/>
      <c r="XZ184" s="33"/>
      <c r="YA184" s="33"/>
      <c r="YB184" s="33"/>
      <c r="YC184" s="33"/>
      <c r="YD184" s="33"/>
      <c r="YE184" s="33"/>
      <c r="YF184" s="33"/>
      <c r="YG184" s="33"/>
      <c r="YH184" s="33"/>
      <c r="YI184" s="33"/>
      <c r="YJ184" s="33"/>
      <c r="YK184" s="33"/>
      <c r="YL184" s="33"/>
      <c r="YM184" s="33"/>
      <c r="YN184" s="33"/>
      <c r="YO184" s="33"/>
      <c r="YP184" s="33"/>
      <c r="YQ184" s="33"/>
      <c r="YR184" s="33"/>
      <c r="YS184" s="33"/>
      <c r="YT184" s="33"/>
      <c r="YU184" s="33"/>
      <c r="YV184" s="33"/>
      <c r="YW184" s="33"/>
      <c r="YX184" s="33"/>
      <c r="YY184" s="33"/>
      <c r="YZ184" s="33"/>
      <c r="ZA184" s="33"/>
      <c r="ZB184" s="33"/>
      <c r="ZC184" s="33"/>
      <c r="ZD184" s="33"/>
      <c r="ZE184" s="33"/>
      <c r="ZF184" s="33"/>
      <c r="ZG184" s="33"/>
      <c r="ZH184" s="33"/>
      <c r="ZI184" s="33"/>
      <c r="ZJ184" s="33"/>
      <c r="ZK184" s="33"/>
      <c r="ZL184" s="33"/>
      <c r="ZM184" s="33"/>
      <c r="ZN184" s="33"/>
      <c r="ZO184" s="33"/>
      <c r="ZP184" s="33"/>
      <c r="ZQ184" s="33"/>
      <c r="ZR184" s="33"/>
      <c r="ZS184" s="33"/>
      <c r="ZT184" s="33"/>
      <c r="ZU184" s="33"/>
      <c r="ZV184" s="33"/>
      <c r="ZW184" s="33"/>
      <c r="ZX184" s="33"/>
      <c r="ZY184" s="33"/>
      <c r="ZZ184" s="33"/>
      <c r="AAA184" s="33"/>
      <c r="AAB184" s="33"/>
      <c r="AAC184" s="33"/>
      <c r="AAD184" s="33"/>
      <c r="AAE184" s="33"/>
      <c r="AAF184" s="33"/>
      <c r="AAG184" s="33"/>
      <c r="AAH184" s="33"/>
      <c r="AAI184" s="33"/>
      <c r="AAJ184" s="33"/>
      <c r="AAK184" s="33"/>
      <c r="AAL184" s="33"/>
      <c r="AAM184" s="33"/>
      <c r="AAN184" s="33"/>
      <c r="AAO184" s="33"/>
      <c r="AAP184" s="33"/>
      <c r="AAQ184" s="33"/>
      <c r="AAR184" s="33"/>
      <c r="AAS184" s="33"/>
      <c r="AAT184" s="33"/>
      <c r="AAU184" s="33"/>
      <c r="AAV184" s="33"/>
      <c r="AAW184" s="33"/>
      <c r="AAX184" s="33"/>
      <c r="AAY184" s="33"/>
      <c r="AAZ184" s="33"/>
      <c r="ABA184" s="33"/>
      <c r="ABB184" s="33"/>
      <c r="ABC184" s="33"/>
      <c r="ABD184" s="33"/>
      <c r="ABE184" s="33"/>
      <c r="ABF184" s="33"/>
      <c r="ABG184" s="33"/>
      <c r="ABH184" s="33"/>
      <c r="ABI184" s="33"/>
      <c r="ABJ184" s="33"/>
      <c r="ABK184" s="33"/>
      <c r="ABL184" s="33"/>
      <c r="ABM184" s="33"/>
      <c r="ABN184" s="33"/>
      <c r="ABO184" s="33"/>
      <c r="ABP184" s="33"/>
      <c r="ABQ184" s="33"/>
      <c r="ABR184" s="33"/>
      <c r="ABS184" s="33"/>
      <c r="ABT184" s="33"/>
      <c r="ABU184" s="33"/>
      <c r="ABV184" s="33"/>
      <c r="ABW184" s="33"/>
      <c r="ABX184" s="33"/>
      <c r="ABY184" s="33"/>
      <c r="ABZ184" s="33"/>
      <c r="ACA184" s="33"/>
      <c r="ACB184" s="33"/>
      <c r="ACC184" s="33"/>
      <c r="ACD184" s="33"/>
      <c r="ACE184" s="33"/>
      <c r="ACF184" s="33"/>
      <c r="ACG184" s="33"/>
      <c r="ACH184" s="33"/>
      <c r="ACI184" s="33"/>
      <c r="ACJ184" s="33"/>
      <c r="ACK184" s="33"/>
      <c r="ACL184" s="33"/>
      <c r="ACM184" s="33"/>
      <c r="ACN184" s="33"/>
      <c r="ACO184" s="33"/>
      <c r="ACP184" s="33"/>
      <c r="ACQ184" s="33"/>
      <c r="ACR184" s="33"/>
      <c r="ACS184" s="33"/>
      <c r="ACT184" s="33"/>
      <c r="ACU184" s="33"/>
      <c r="ACV184" s="33"/>
      <c r="ACW184" s="33"/>
      <c r="ACX184" s="33"/>
      <c r="ACY184" s="33"/>
      <c r="ACZ184" s="33"/>
      <c r="ADA184" s="33"/>
      <c r="ADB184" s="33"/>
      <c r="ADC184" s="33"/>
      <c r="ADD184" s="33"/>
      <c r="ADE184" s="33"/>
      <c r="ADF184" s="33"/>
      <c r="ADG184" s="33"/>
      <c r="ADH184" s="33"/>
      <c r="ADI184" s="33"/>
      <c r="ADJ184" s="33"/>
      <c r="ADK184" s="33"/>
      <c r="ADL184" s="33"/>
      <c r="ADM184" s="33"/>
      <c r="ADN184" s="33"/>
      <c r="ADO184" s="33"/>
      <c r="ADP184" s="33"/>
      <c r="ADQ184" s="33"/>
      <c r="ADR184" s="33"/>
      <c r="ADS184" s="33"/>
      <c r="ADT184" s="33"/>
      <c r="ADU184" s="33"/>
      <c r="ADV184" s="33"/>
      <c r="ADW184" s="33"/>
      <c r="ADX184" s="33"/>
      <c r="ADY184" s="33"/>
      <c r="ADZ184" s="33"/>
      <c r="AEA184" s="33"/>
      <c r="AEB184" s="33"/>
      <c r="AEC184" s="33"/>
      <c r="AED184" s="33"/>
      <c r="AEE184" s="33"/>
      <c r="AEF184" s="33"/>
      <c r="AEG184" s="33"/>
      <c r="AEH184" s="33"/>
      <c r="AEI184" s="33"/>
      <c r="AEJ184" s="33"/>
      <c r="AEK184" s="33"/>
      <c r="AEL184" s="33"/>
      <c r="AEM184" s="33"/>
      <c r="AEN184" s="33"/>
      <c r="AEO184" s="33"/>
      <c r="AEP184" s="33"/>
      <c r="AEQ184" s="33"/>
      <c r="AER184" s="33"/>
      <c r="AES184" s="33"/>
      <c r="AET184" s="33"/>
      <c r="AEU184" s="33"/>
      <c r="AEV184" s="33"/>
      <c r="AEW184" s="33"/>
      <c r="AEX184" s="33"/>
      <c r="AEY184" s="33"/>
      <c r="AEZ184" s="33"/>
      <c r="AFA184" s="33"/>
      <c r="AFB184" s="33"/>
      <c r="AFC184" s="33"/>
      <c r="AFD184" s="33"/>
      <c r="AFE184" s="33"/>
      <c r="AFF184" s="33"/>
      <c r="AFG184" s="33"/>
      <c r="AFH184" s="33"/>
      <c r="AFI184" s="33"/>
      <c r="AFJ184" s="33"/>
      <c r="AFK184" s="33"/>
      <c r="AFL184" s="33"/>
      <c r="AFM184" s="33"/>
      <c r="AFN184" s="33"/>
      <c r="AFO184" s="33"/>
      <c r="AFP184" s="33"/>
      <c r="AFQ184" s="33"/>
      <c r="AFR184" s="33"/>
      <c r="AFS184" s="33"/>
      <c r="AFT184" s="33"/>
      <c r="AFU184" s="33"/>
      <c r="AFV184" s="33"/>
      <c r="AFW184" s="33"/>
      <c r="AFX184" s="33"/>
      <c r="AFY184" s="33"/>
      <c r="AFZ184" s="33"/>
      <c r="AGA184" s="33"/>
      <c r="AGB184" s="33"/>
      <c r="AGC184" s="33"/>
      <c r="AGD184" s="33"/>
      <c r="AGE184" s="33"/>
      <c r="AGF184" s="33"/>
      <c r="AGG184" s="33"/>
      <c r="AGH184" s="33"/>
      <c r="AGI184" s="33"/>
      <c r="AGJ184" s="33"/>
      <c r="AGK184" s="33"/>
      <c r="AGL184" s="33"/>
      <c r="AGM184" s="33"/>
      <c r="AGN184" s="33"/>
      <c r="AGO184" s="33"/>
      <c r="AGP184" s="33"/>
      <c r="AGQ184" s="33"/>
      <c r="AGR184" s="33"/>
      <c r="AGS184" s="33"/>
      <c r="AGT184" s="33"/>
      <c r="AGU184" s="33"/>
      <c r="AGV184" s="33"/>
      <c r="AGW184" s="33"/>
      <c r="AGX184" s="33"/>
      <c r="AGY184" s="33"/>
      <c r="AGZ184" s="33"/>
      <c r="AHA184" s="33"/>
      <c r="AHB184" s="33"/>
      <c r="AHC184" s="33"/>
      <c r="AHD184" s="33"/>
      <c r="AHE184" s="33"/>
      <c r="AHF184" s="33"/>
      <c r="AHG184" s="33"/>
      <c r="AHH184" s="33"/>
      <c r="AHI184" s="33"/>
      <c r="AHJ184" s="33"/>
      <c r="AHK184" s="33"/>
      <c r="AHL184" s="33"/>
      <c r="AHM184" s="33"/>
      <c r="AHN184" s="33"/>
      <c r="AHO184" s="33"/>
      <c r="AHP184" s="33"/>
      <c r="AHQ184" s="33"/>
      <c r="AHR184" s="33"/>
      <c r="AHS184" s="33"/>
      <c r="AHT184" s="33"/>
      <c r="AHU184" s="33"/>
      <c r="AHV184" s="33"/>
      <c r="AHW184" s="33"/>
      <c r="AHX184" s="33"/>
      <c r="AHY184" s="33"/>
      <c r="AHZ184" s="33"/>
      <c r="AIA184" s="33"/>
      <c r="AIB184" s="33"/>
      <c r="AIC184" s="33"/>
      <c r="AID184" s="33"/>
      <c r="AIE184" s="33"/>
      <c r="AIF184" s="33"/>
      <c r="AIG184" s="33"/>
      <c r="AIH184" s="33"/>
      <c r="AII184" s="33"/>
      <c r="AIJ184" s="33"/>
      <c r="AIK184" s="33"/>
      <c r="AIL184" s="33"/>
      <c r="AIM184" s="33"/>
      <c r="AIN184" s="33"/>
      <c r="AIO184" s="33"/>
      <c r="AIP184" s="33"/>
      <c r="AIQ184" s="33"/>
      <c r="AIR184" s="33"/>
      <c r="AIS184" s="33"/>
      <c r="AIT184" s="33"/>
      <c r="AIU184" s="33"/>
      <c r="AIV184" s="33"/>
      <c r="AIW184" s="33"/>
      <c r="AIX184" s="33"/>
      <c r="AIY184" s="33"/>
      <c r="AIZ184" s="33"/>
      <c r="AJA184" s="33"/>
      <c r="AJB184" s="33"/>
      <c r="AJC184" s="33"/>
      <c r="AJD184" s="33"/>
      <c r="AJE184" s="33"/>
      <c r="AJF184" s="33"/>
      <c r="AJG184" s="33"/>
      <c r="AJH184" s="33"/>
      <c r="AJI184" s="33"/>
      <c r="AJJ184" s="33"/>
      <c r="AJK184" s="33"/>
      <c r="AJL184" s="33"/>
      <c r="AJM184" s="33"/>
      <c r="AJN184" s="33"/>
      <c r="AJO184" s="33"/>
      <c r="AJP184" s="33"/>
      <c r="AJQ184" s="33"/>
      <c r="AJR184" s="33"/>
      <c r="AJS184" s="33"/>
      <c r="AJT184" s="33"/>
      <c r="AJU184" s="33"/>
      <c r="AJV184" s="33"/>
      <c r="AJW184" s="33"/>
      <c r="AJX184" s="33"/>
      <c r="AJY184" s="33"/>
      <c r="AJZ184" s="33"/>
      <c r="AKA184" s="33"/>
      <c r="AKB184" s="33"/>
      <c r="AKC184" s="33"/>
      <c r="AKD184" s="33"/>
      <c r="AKE184" s="33"/>
      <c r="AKF184" s="33"/>
      <c r="AKG184" s="33"/>
      <c r="AKH184" s="33"/>
      <c r="AKI184" s="33"/>
      <c r="AKJ184" s="33"/>
      <c r="AKK184" s="33"/>
      <c r="AKL184" s="33"/>
      <c r="AKM184" s="33"/>
      <c r="AKN184" s="33"/>
      <c r="AKO184" s="33"/>
      <c r="AKP184" s="33"/>
      <c r="AKQ184" s="33"/>
      <c r="AKR184" s="33"/>
      <c r="AKS184" s="33"/>
      <c r="AKT184" s="33"/>
      <c r="AKU184" s="33"/>
      <c r="AKV184" s="33"/>
      <c r="AKW184" s="33"/>
      <c r="AKX184" s="33"/>
      <c r="AKY184" s="33"/>
      <c r="AKZ184" s="33"/>
      <c r="ALA184" s="33"/>
      <c r="ALB184" s="33"/>
      <c r="ALC184" s="33"/>
      <c r="ALD184" s="33"/>
      <c r="ALE184" s="33"/>
      <c r="ALF184" s="33"/>
      <c r="ALG184" s="33"/>
      <c r="ALH184" s="33"/>
      <c r="ALI184" s="33"/>
      <c r="ALJ184" s="33"/>
      <c r="ALK184" s="33"/>
      <c r="ALL184" s="33"/>
      <c r="ALM184" s="33"/>
      <c r="ALN184" s="33"/>
      <c r="ALO184" s="33"/>
      <c r="ALP184" s="33"/>
      <c r="ALQ184" s="33"/>
      <c r="ALR184" s="33"/>
      <c r="ALS184" s="33"/>
      <c r="ALT184" s="33"/>
      <c r="ALU184" s="33"/>
      <c r="ALV184" s="33"/>
      <c r="ALW184" s="33"/>
      <c r="ALX184" s="33"/>
      <c r="ALY184" s="33"/>
      <c r="ALZ184" s="33"/>
      <c r="AMA184" s="33"/>
      <c r="AMB184" s="33"/>
      <c r="AMC184" s="33"/>
      <c r="AMD184" s="33"/>
      <c r="AME184" s="33"/>
      <c r="AMF184" s="33"/>
      <c r="AMG184" s="33"/>
      <c r="AMH184" s="33"/>
      <c r="AMI184" s="33"/>
      <c r="AMJ184" s="33"/>
      <c r="AMK184" s="33"/>
      <c r="AML184" s="33"/>
      <c r="AMM184" s="33"/>
      <c r="AMN184" s="33"/>
      <c r="AMO184" s="33"/>
      <c r="AMP184" s="33"/>
      <c r="AMQ184" s="33"/>
      <c r="AMR184" s="33"/>
      <c r="AMS184" s="33"/>
      <c r="AMT184" s="33"/>
      <c r="AMU184" s="33"/>
      <c r="AMV184" s="33"/>
      <c r="AMW184" s="33"/>
      <c r="AMX184" s="33"/>
      <c r="AMY184" s="33"/>
      <c r="AMZ184" s="33"/>
      <c r="ANA184" s="33"/>
      <c r="ANB184" s="33"/>
      <c r="ANC184" s="33"/>
      <c r="AND184" s="33"/>
      <c r="ANE184" s="33"/>
      <c r="ANF184" s="33"/>
      <c r="ANG184" s="33"/>
      <c r="ANH184" s="33"/>
      <c r="ANI184" s="33"/>
      <c r="ANJ184" s="33"/>
      <c r="ANK184" s="33"/>
      <c r="ANL184" s="33"/>
      <c r="ANM184" s="33"/>
      <c r="ANN184" s="33"/>
      <c r="ANO184" s="33"/>
      <c r="ANP184" s="33"/>
      <c r="ANQ184" s="33"/>
      <c r="ANR184" s="33"/>
      <c r="ANS184" s="33"/>
      <c r="ANT184" s="33"/>
      <c r="ANU184" s="33"/>
      <c r="ANV184" s="33"/>
      <c r="ANW184" s="33"/>
      <c r="ANX184" s="33"/>
      <c r="ANY184" s="33"/>
      <c r="ANZ184" s="33"/>
      <c r="AOA184" s="33"/>
      <c r="AOB184" s="33"/>
      <c r="AOC184" s="33"/>
      <c r="AOD184" s="33"/>
      <c r="AOE184" s="33"/>
      <c r="AOF184" s="33"/>
      <c r="AOG184" s="33"/>
      <c r="AOH184" s="33"/>
      <c r="AOI184" s="33"/>
      <c r="AOJ184" s="33"/>
      <c r="AOK184" s="33"/>
      <c r="AOL184" s="33"/>
      <c r="AOM184" s="33"/>
      <c r="AON184" s="33"/>
      <c r="AOO184" s="33"/>
      <c r="AOP184" s="33"/>
      <c r="AOQ184" s="33"/>
      <c r="AOR184" s="33"/>
      <c r="AOS184" s="33"/>
      <c r="AOT184" s="33"/>
      <c r="AOU184" s="33"/>
      <c r="AOV184" s="33"/>
      <c r="AOW184" s="33"/>
      <c r="AOX184" s="33"/>
      <c r="AOY184" s="33"/>
      <c r="AOZ184" s="33"/>
      <c r="APA184" s="33"/>
      <c r="APB184" s="33"/>
      <c r="APC184" s="33"/>
      <c r="APD184" s="33"/>
      <c r="APE184" s="33"/>
      <c r="APF184" s="33"/>
      <c r="APG184" s="33"/>
      <c r="APH184" s="33"/>
      <c r="API184" s="33"/>
      <c r="APJ184" s="33"/>
      <c r="APK184" s="33"/>
      <c r="APL184" s="33"/>
      <c r="APM184" s="33"/>
      <c r="APN184" s="33"/>
      <c r="APO184" s="33"/>
      <c r="APP184" s="33"/>
      <c r="APQ184" s="33"/>
      <c r="APR184" s="33"/>
      <c r="APS184" s="33"/>
      <c r="APT184" s="33"/>
      <c r="APU184" s="33"/>
      <c r="APV184" s="33"/>
      <c r="APW184" s="33"/>
      <c r="APX184" s="33"/>
      <c r="APY184" s="33"/>
      <c r="APZ184" s="33"/>
      <c r="AQA184" s="33"/>
      <c r="AQB184" s="33"/>
      <c r="AQC184" s="33"/>
      <c r="AQD184" s="33"/>
      <c r="AQE184" s="33"/>
      <c r="AQF184" s="33"/>
      <c r="AQG184" s="33"/>
      <c r="AQH184" s="33"/>
      <c r="AQI184" s="33"/>
      <c r="AQJ184" s="33"/>
      <c r="AQK184" s="33"/>
      <c r="AQL184" s="33"/>
      <c r="AQM184" s="33"/>
      <c r="AQN184" s="33"/>
      <c r="AQO184" s="33"/>
      <c r="AQP184" s="33"/>
      <c r="AQQ184" s="33"/>
      <c r="AQR184" s="33"/>
      <c r="AQS184" s="33"/>
      <c r="AQT184" s="33"/>
      <c r="AQU184" s="33"/>
      <c r="AQV184" s="33"/>
      <c r="AQW184" s="33"/>
      <c r="AQX184" s="33"/>
      <c r="AQY184" s="33"/>
      <c r="AQZ184" s="33"/>
      <c r="ARA184" s="33"/>
      <c r="ARB184" s="33"/>
      <c r="ARC184" s="33"/>
      <c r="ARD184" s="33"/>
      <c r="ARE184" s="33"/>
      <c r="ARF184" s="33"/>
      <c r="ARG184" s="33"/>
      <c r="ARH184" s="33"/>
      <c r="ARI184" s="33"/>
      <c r="ARJ184" s="33"/>
      <c r="ARK184" s="33"/>
      <c r="ARL184" s="33"/>
      <c r="ARM184" s="33"/>
      <c r="ARN184" s="33"/>
      <c r="ARO184" s="33"/>
      <c r="ARP184" s="33"/>
      <c r="ARQ184" s="33"/>
      <c r="ARR184" s="33"/>
      <c r="ARS184" s="33"/>
      <c r="ART184" s="33"/>
      <c r="ARU184" s="33"/>
      <c r="ARV184" s="33"/>
      <c r="ARW184" s="33"/>
      <c r="ARX184" s="33"/>
      <c r="ARY184" s="33"/>
      <c r="ARZ184" s="33"/>
      <c r="ASA184" s="33"/>
      <c r="ASB184" s="33"/>
      <c r="ASC184" s="33"/>
      <c r="ASD184" s="33"/>
      <c r="ASE184" s="33"/>
      <c r="ASF184" s="33"/>
      <c r="ASG184" s="33"/>
      <c r="ASH184" s="33"/>
      <c r="ASI184" s="33"/>
      <c r="ASJ184" s="33"/>
      <c r="ASK184" s="33"/>
      <c r="ASL184" s="33"/>
      <c r="ASM184" s="33"/>
      <c r="ASN184" s="33"/>
      <c r="ASO184" s="33"/>
      <c r="ASP184" s="33"/>
      <c r="ASQ184" s="33"/>
      <c r="ASR184" s="33"/>
      <c r="ASS184" s="33"/>
      <c r="AST184" s="33"/>
      <c r="ASU184" s="33"/>
      <c r="ASV184" s="33"/>
      <c r="ASW184" s="33"/>
      <c r="ASX184" s="33"/>
      <c r="ASY184" s="33"/>
      <c r="ASZ184" s="33"/>
      <c r="ATA184" s="33"/>
      <c r="ATB184" s="33"/>
      <c r="ATC184" s="33"/>
      <c r="ATD184" s="33"/>
      <c r="ATE184" s="33"/>
      <c r="ATF184" s="33"/>
      <c r="ATG184" s="33"/>
      <c r="ATH184" s="33"/>
      <c r="ATI184" s="33"/>
      <c r="ATJ184" s="33"/>
      <c r="ATK184" s="33"/>
      <c r="ATL184" s="33"/>
      <c r="ATM184" s="33"/>
      <c r="ATN184" s="33"/>
      <c r="ATO184" s="33"/>
      <c r="ATP184" s="33"/>
      <c r="ATQ184" s="33"/>
      <c r="ATR184" s="33"/>
      <c r="ATS184" s="33"/>
      <c r="ATT184" s="33"/>
      <c r="ATU184" s="33"/>
      <c r="ATV184" s="33"/>
      <c r="ATW184" s="33"/>
      <c r="ATX184" s="33"/>
      <c r="ATY184" s="33"/>
      <c r="ATZ184" s="33"/>
      <c r="AUA184" s="33"/>
      <c r="AUB184" s="33"/>
      <c r="AUC184" s="33"/>
      <c r="AUD184" s="33"/>
      <c r="AUE184" s="33"/>
      <c r="AUF184" s="33"/>
      <c r="AUG184" s="33"/>
      <c r="AUH184" s="33"/>
      <c r="AUI184" s="33"/>
      <c r="AUJ184" s="33"/>
      <c r="AUK184" s="33"/>
      <c r="AUL184" s="33"/>
      <c r="AUM184" s="33"/>
      <c r="AUN184" s="33"/>
      <c r="AUO184" s="33"/>
      <c r="AUP184" s="33"/>
      <c r="AUQ184" s="33"/>
      <c r="AUR184" s="33"/>
      <c r="AUS184" s="33"/>
      <c r="AUT184" s="33"/>
      <c r="AUU184" s="33"/>
      <c r="AUV184" s="33"/>
      <c r="AUW184" s="33"/>
      <c r="AUX184" s="33"/>
      <c r="AUY184" s="33"/>
      <c r="AUZ184" s="33"/>
      <c r="AVA184" s="33"/>
      <c r="AVB184" s="33"/>
      <c r="AVC184" s="33"/>
      <c r="AVD184" s="33"/>
      <c r="AVE184" s="33"/>
      <c r="AVF184" s="33"/>
      <c r="AVG184" s="33"/>
      <c r="AVH184" s="33"/>
      <c r="AVI184" s="33"/>
      <c r="AVJ184" s="33"/>
      <c r="AVK184" s="33"/>
      <c r="AVL184" s="33"/>
      <c r="AVM184" s="33"/>
      <c r="AVN184" s="33"/>
      <c r="AVO184" s="33"/>
      <c r="AVP184" s="33"/>
      <c r="AVQ184" s="33"/>
      <c r="AVR184" s="33"/>
      <c r="AVS184" s="33"/>
      <c r="AVT184" s="33"/>
      <c r="AVU184" s="33"/>
      <c r="AVV184" s="33"/>
      <c r="AVW184" s="33"/>
      <c r="AVX184" s="33"/>
      <c r="AVY184" s="33"/>
      <c r="AVZ184" s="33"/>
      <c r="AWA184" s="33"/>
      <c r="AWB184" s="33"/>
      <c r="AWC184" s="33"/>
      <c r="AWD184" s="33"/>
      <c r="AWE184" s="33"/>
      <c r="AWF184" s="33"/>
      <c r="AWG184" s="33"/>
      <c r="AWH184" s="33"/>
      <c r="AWI184" s="33"/>
      <c r="AWJ184" s="33"/>
      <c r="AWK184" s="33"/>
      <c r="AWL184" s="33"/>
      <c r="AWM184" s="33"/>
      <c r="AWN184" s="33"/>
      <c r="AWO184" s="33"/>
      <c r="AWP184" s="33"/>
      <c r="AWQ184" s="33"/>
      <c r="AWR184" s="33"/>
      <c r="AWS184" s="33"/>
      <c r="AWT184" s="33"/>
      <c r="AWU184" s="33"/>
      <c r="AWV184" s="33"/>
      <c r="AWW184" s="33"/>
      <c r="AWX184" s="33"/>
      <c r="AWY184" s="33"/>
      <c r="AWZ184" s="33"/>
      <c r="AXA184" s="33"/>
      <c r="AXB184" s="33"/>
      <c r="AXC184" s="33"/>
      <c r="AXD184" s="33"/>
      <c r="AXE184" s="33"/>
      <c r="AXF184" s="33"/>
      <c r="AXG184" s="33"/>
      <c r="AXH184" s="33"/>
      <c r="AXI184" s="33"/>
      <c r="AXJ184" s="33"/>
      <c r="AXK184" s="33"/>
      <c r="AXL184" s="33"/>
      <c r="AXM184" s="33"/>
      <c r="AXN184" s="33"/>
      <c r="AXO184" s="33"/>
      <c r="AXP184" s="33"/>
      <c r="AXQ184" s="33"/>
      <c r="AXR184" s="33"/>
      <c r="AXS184" s="33"/>
      <c r="AXT184" s="33"/>
      <c r="AXU184" s="33"/>
      <c r="AXV184" s="33"/>
      <c r="AXW184" s="33"/>
      <c r="AXX184" s="33"/>
      <c r="AXY184" s="33"/>
      <c r="AXZ184" s="33"/>
      <c r="AYA184" s="33"/>
      <c r="AYB184" s="33"/>
      <c r="AYC184" s="33"/>
      <c r="AYD184" s="33"/>
      <c r="AYE184" s="33"/>
      <c r="AYF184" s="33"/>
      <c r="AYG184" s="33"/>
      <c r="AYH184" s="33"/>
      <c r="AYI184" s="33"/>
      <c r="AYJ184" s="33"/>
      <c r="AYK184" s="33"/>
      <c r="AYL184" s="33"/>
      <c r="AYM184" s="33"/>
      <c r="AYN184" s="33"/>
      <c r="AYO184" s="33"/>
      <c r="AYP184" s="33"/>
      <c r="AYQ184" s="33"/>
      <c r="AYR184" s="33"/>
      <c r="AYS184" s="33"/>
      <c r="AYT184" s="33"/>
      <c r="AYU184" s="33"/>
      <c r="AYV184" s="33"/>
      <c r="AYW184" s="33"/>
      <c r="AYX184" s="33"/>
      <c r="AYY184" s="33"/>
      <c r="AYZ184" s="33"/>
      <c r="AZA184" s="33"/>
      <c r="AZB184" s="33"/>
      <c r="AZC184" s="33"/>
      <c r="AZD184" s="33"/>
      <c r="AZE184" s="33"/>
      <c r="AZF184" s="33"/>
      <c r="AZG184" s="33"/>
      <c r="AZH184" s="33"/>
      <c r="AZI184" s="33"/>
      <c r="AZJ184" s="33"/>
      <c r="AZK184" s="33"/>
      <c r="AZL184" s="33"/>
      <c r="AZM184" s="33"/>
      <c r="AZN184" s="33"/>
      <c r="AZO184" s="33"/>
      <c r="AZP184" s="33"/>
      <c r="AZQ184" s="33"/>
      <c r="AZR184" s="33"/>
      <c r="AZS184" s="33"/>
      <c r="AZT184" s="33"/>
      <c r="AZU184" s="33"/>
      <c r="AZV184" s="33"/>
      <c r="AZW184" s="33"/>
      <c r="AZX184" s="33"/>
      <c r="AZY184" s="33"/>
      <c r="AZZ184" s="33"/>
      <c r="BAA184" s="33"/>
      <c r="BAB184" s="33"/>
      <c r="BAC184" s="33"/>
      <c r="BAD184" s="33"/>
      <c r="BAE184" s="33"/>
      <c r="BAF184" s="33"/>
      <c r="BAG184" s="33"/>
      <c r="BAH184" s="33"/>
      <c r="BAI184" s="33"/>
      <c r="BAJ184" s="33"/>
      <c r="BAK184" s="33"/>
      <c r="BAL184" s="33"/>
      <c r="BAM184" s="33"/>
      <c r="BAN184" s="33"/>
      <c r="BAO184" s="33"/>
      <c r="BAP184" s="33"/>
      <c r="BAQ184" s="33"/>
      <c r="BAR184" s="33"/>
      <c r="BAS184" s="33"/>
      <c r="BAT184" s="33"/>
      <c r="BAU184" s="33"/>
      <c r="BAV184" s="33"/>
      <c r="BAW184" s="33"/>
      <c r="BAX184" s="33"/>
      <c r="BAY184" s="33"/>
      <c r="BAZ184" s="33"/>
      <c r="BBA184" s="33"/>
      <c r="BBB184" s="33"/>
      <c r="BBC184" s="33"/>
      <c r="BBD184" s="33"/>
      <c r="BBE184" s="33"/>
      <c r="BBF184" s="33"/>
      <c r="BBG184" s="33"/>
      <c r="BBH184" s="33"/>
      <c r="BBI184" s="33"/>
      <c r="BBJ184" s="33"/>
      <c r="BBK184" s="33"/>
      <c r="BBL184" s="33"/>
      <c r="BBM184" s="33"/>
      <c r="BBN184" s="33"/>
      <c r="BBO184" s="33"/>
      <c r="BBP184" s="33"/>
      <c r="BBQ184" s="33"/>
      <c r="BBR184" s="33"/>
      <c r="BBS184" s="33"/>
      <c r="BBT184" s="33"/>
      <c r="BBU184" s="33"/>
      <c r="BBV184" s="33"/>
      <c r="BBW184" s="33"/>
      <c r="BBX184" s="33"/>
      <c r="BBY184" s="33"/>
      <c r="BBZ184" s="33"/>
      <c r="BCA184" s="33"/>
      <c r="BCB184" s="33"/>
      <c r="BCC184" s="33"/>
      <c r="BCD184" s="33"/>
      <c r="BCE184" s="33"/>
      <c r="BCF184" s="33"/>
      <c r="BCG184" s="33"/>
      <c r="BCH184" s="33"/>
      <c r="BCI184" s="33"/>
      <c r="BCJ184" s="33"/>
      <c r="BCK184" s="33"/>
      <c r="BCL184" s="33"/>
      <c r="BCM184" s="33"/>
      <c r="BCN184" s="33"/>
      <c r="BCO184" s="33"/>
      <c r="BCP184" s="33"/>
      <c r="BCQ184" s="33"/>
      <c r="BCR184" s="33"/>
      <c r="BCS184" s="33"/>
      <c r="BCT184" s="33"/>
      <c r="BCU184" s="33"/>
      <c r="BCV184" s="33"/>
      <c r="BCW184" s="33"/>
      <c r="BCX184" s="33"/>
      <c r="BCY184" s="33"/>
      <c r="BCZ184" s="33"/>
      <c r="BDA184" s="33"/>
      <c r="BDB184" s="33"/>
      <c r="BDC184" s="33"/>
      <c r="BDD184" s="33"/>
      <c r="BDE184" s="33"/>
      <c r="BDF184" s="33"/>
      <c r="BDG184" s="33"/>
      <c r="BDH184" s="33"/>
      <c r="BDI184" s="33"/>
      <c r="BDJ184" s="33"/>
      <c r="BDK184" s="33"/>
      <c r="BDL184" s="33"/>
      <c r="BDM184" s="33"/>
      <c r="BDN184" s="33"/>
      <c r="BDO184" s="33"/>
      <c r="BDP184" s="33"/>
      <c r="BDQ184" s="33"/>
      <c r="BDR184" s="33"/>
      <c r="BDS184" s="33"/>
      <c r="BDT184" s="33"/>
      <c r="BDU184" s="33"/>
      <c r="BDV184" s="33"/>
      <c r="BDW184" s="33"/>
      <c r="BDX184" s="33"/>
      <c r="BDY184" s="33"/>
      <c r="BDZ184" s="33"/>
      <c r="BEA184" s="33"/>
      <c r="BEB184" s="33"/>
      <c r="BEC184" s="33"/>
      <c r="BED184" s="33"/>
      <c r="BEE184" s="33"/>
      <c r="BEF184" s="33"/>
      <c r="BEG184" s="33"/>
      <c r="BEH184" s="33"/>
      <c r="BEI184" s="33"/>
      <c r="BEJ184" s="33"/>
      <c r="BEK184" s="33"/>
      <c r="BEL184" s="33"/>
      <c r="BEM184" s="33"/>
      <c r="BEN184" s="33"/>
      <c r="BEO184" s="33"/>
      <c r="BEP184" s="33"/>
      <c r="BEQ184" s="33"/>
      <c r="BER184" s="33"/>
      <c r="BES184" s="33"/>
      <c r="BET184" s="33"/>
      <c r="BEU184" s="33"/>
      <c r="BEV184" s="33"/>
      <c r="BEW184" s="33"/>
      <c r="BEX184" s="33"/>
      <c r="BEY184" s="33"/>
      <c r="BEZ184" s="33"/>
      <c r="BFA184" s="33"/>
      <c r="BFB184" s="33"/>
      <c r="BFC184" s="33"/>
      <c r="BFD184" s="33"/>
      <c r="BFE184" s="33"/>
      <c r="BFF184" s="33"/>
      <c r="BFG184" s="33"/>
      <c r="BFH184" s="33"/>
      <c r="BFI184" s="33"/>
      <c r="BFJ184" s="33"/>
      <c r="BFK184" s="33"/>
      <c r="BFL184" s="33"/>
      <c r="BFM184" s="33"/>
      <c r="BFN184" s="33"/>
      <c r="BFO184" s="33"/>
      <c r="BFP184" s="33"/>
      <c r="BFQ184" s="33"/>
      <c r="BFR184" s="33"/>
      <c r="BFS184" s="33"/>
      <c r="BFT184" s="33"/>
      <c r="BFU184" s="33"/>
      <c r="BFV184" s="33"/>
      <c r="BFW184" s="33"/>
      <c r="BFX184" s="33"/>
      <c r="BFY184" s="33"/>
      <c r="BFZ184" s="33"/>
      <c r="BGA184" s="33"/>
      <c r="BGB184" s="33"/>
      <c r="BGC184" s="33"/>
      <c r="BGD184" s="33"/>
      <c r="BGE184" s="33"/>
      <c r="BGF184" s="33"/>
      <c r="BGG184" s="33"/>
      <c r="BGH184" s="33"/>
      <c r="BGI184" s="33"/>
      <c r="BGJ184" s="33"/>
      <c r="BGK184" s="33"/>
      <c r="BGL184" s="33"/>
      <c r="BGM184" s="33"/>
      <c r="BGN184" s="33"/>
      <c r="BGO184" s="33"/>
      <c r="BGP184" s="33"/>
      <c r="BGQ184" s="33"/>
      <c r="BGR184" s="33"/>
      <c r="BGS184" s="33"/>
      <c r="BGT184" s="33"/>
      <c r="BGU184" s="33"/>
      <c r="BGV184" s="33"/>
      <c r="BGW184" s="33"/>
      <c r="BGX184" s="33"/>
      <c r="BGY184" s="33"/>
      <c r="BGZ184" s="33"/>
      <c r="BHA184" s="33"/>
      <c r="BHB184" s="33"/>
      <c r="BHC184" s="33"/>
      <c r="BHD184" s="33"/>
      <c r="BHE184" s="33"/>
      <c r="BHF184" s="33"/>
      <c r="BHG184" s="33"/>
      <c r="BHH184" s="33"/>
      <c r="BHI184" s="33"/>
      <c r="BHJ184" s="33"/>
      <c r="BHK184" s="33"/>
      <c r="BHL184" s="33"/>
      <c r="BHM184" s="33"/>
      <c r="BHN184" s="33"/>
      <c r="BHO184" s="33"/>
      <c r="BHP184" s="33"/>
      <c r="BHQ184" s="33"/>
      <c r="BHR184" s="33"/>
      <c r="BHS184" s="33"/>
      <c r="BHT184" s="33"/>
      <c r="BHU184" s="33"/>
      <c r="BHV184" s="33"/>
      <c r="BHW184" s="33"/>
      <c r="BHX184" s="33"/>
      <c r="BHY184" s="33"/>
      <c r="BHZ184" s="33"/>
      <c r="BIA184" s="33"/>
      <c r="BIB184" s="33"/>
      <c r="BIC184" s="33"/>
      <c r="BID184" s="33"/>
      <c r="BIE184" s="33"/>
      <c r="BIF184" s="33"/>
      <c r="BIG184" s="33"/>
      <c r="BIH184" s="33"/>
      <c r="BII184" s="33"/>
      <c r="BIJ184" s="33"/>
      <c r="BIK184" s="33"/>
      <c r="BIL184" s="33"/>
      <c r="BIM184" s="33"/>
      <c r="BIN184" s="33"/>
      <c r="BIO184" s="33"/>
      <c r="BIP184" s="33"/>
      <c r="BIQ184" s="33"/>
      <c r="BIR184" s="33"/>
      <c r="BIS184" s="33"/>
      <c r="BIT184" s="33"/>
      <c r="BIU184" s="33"/>
      <c r="BIV184" s="33"/>
      <c r="BIW184" s="33"/>
      <c r="BIX184" s="33"/>
      <c r="BIY184" s="33"/>
      <c r="BIZ184" s="33"/>
      <c r="BJA184" s="33"/>
      <c r="BJB184" s="33"/>
      <c r="BJC184" s="33"/>
      <c r="BJD184" s="33"/>
      <c r="BJE184" s="33"/>
      <c r="BJF184" s="33"/>
      <c r="BJG184" s="33"/>
      <c r="BJH184" s="33"/>
      <c r="BJI184" s="33"/>
      <c r="BJJ184" s="33"/>
      <c r="BJK184" s="33"/>
      <c r="BJL184" s="33"/>
      <c r="BJM184" s="33"/>
      <c r="BJN184" s="33"/>
      <c r="BJO184" s="33"/>
      <c r="BJP184" s="33"/>
      <c r="BJQ184" s="33"/>
      <c r="BJR184" s="33"/>
      <c r="BJS184" s="33"/>
      <c r="BJT184" s="33"/>
      <c r="BJU184" s="33"/>
      <c r="BJV184" s="33"/>
      <c r="BJW184" s="33"/>
      <c r="BJX184" s="33"/>
      <c r="BJY184" s="33"/>
      <c r="BJZ184" s="33"/>
      <c r="BKA184" s="33"/>
      <c r="BKB184" s="33"/>
      <c r="BKC184" s="33"/>
      <c r="BKD184" s="33"/>
      <c r="BKE184" s="33"/>
      <c r="BKF184" s="33"/>
      <c r="BKG184" s="33"/>
      <c r="BKH184" s="33"/>
      <c r="BKI184" s="33"/>
      <c r="BKJ184" s="33"/>
      <c r="BKK184" s="33"/>
      <c r="BKL184" s="33"/>
      <c r="BKM184" s="33"/>
      <c r="BKN184" s="33"/>
      <c r="BKO184" s="33"/>
      <c r="BKP184" s="33"/>
      <c r="BKQ184" s="33"/>
      <c r="BKR184" s="33"/>
      <c r="BKS184" s="33"/>
      <c r="BKT184" s="33"/>
      <c r="BKU184" s="33"/>
      <c r="BKV184" s="33"/>
      <c r="BKW184" s="33"/>
      <c r="BKX184" s="33"/>
      <c r="BKY184" s="33"/>
      <c r="BKZ184" s="33"/>
      <c r="BLA184" s="33"/>
      <c r="BLB184" s="33"/>
      <c r="BLC184" s="33"/>
      <c r="BLD184" s="33"/>
      <c r="BLE184" s="33"/>
      <c r="BLF184" s="33"/>
      <c r="BLG184" s="33"/>
      <c r="BLH184" s="33"/>
      <c r="BLI184" s="33"/>
      <c r="BLJ184" s="33"/>
      <c r="BLK184" s="33"/>
      <c r="BLL184" s="33"/>
      <c r="BLM184" s="33"/>
      <c r="BLN184" s="33"/>
      <c r="BLO184" s="33"/>
      <c r="BLP184" s="33"/>
      <c r="BLQ184" s="33"/>
      <c r="BLR184" s="33"/>
      <c r="BLS184" s="33"/>
      <c r="BLT184" s="33"/>
      <c r="BLU184" s="33"/>
      <c r="BLV184" s="33"/>
      <c r="BLW184" s="33"/>
      <c r="BLX184" s="33"/>
      <c r="BLY184" s="33"/>
      <c r="BLZ184" s="33"/>
      <c r="BMA184" s="33"/>
      <c r="BMB184" s="33"/>
      <c r="BMC184" s="33"/>
      <c r="BMD184" s="33"/>
      <c r="BME184" s="33"/>
      <c r="BMF184" s="33"/>
      <c r="BMG184" s="33"/>
      <c r="BMH184" s="33"/>
      <c r="BMI184" s="33"/>
      <c r="BMJ184" s="33"/>
      <c r="BMK184" s="33"/>
      <c r="BML184" s="33"/>
      <c r="BMM184" s="33"/>
      <c r="BMN184" s="33"/>
      <c r="BMO184" s="33"/>
      <c r="BMP184" s="33"/>
      <c r="BMQ184" s="33"/>
      <c r="BMR184" s="33"/>
      <c r="BMS184" s="33"/>
      <c r="BMT184" s="33"/>
      <c r="BMU184" s="33"/>
      <c r="BMV184" s="33"/>
      <c r="BMW184" s="33"/>
      <c r="BMX184" s="33"/>
      <c r="BMY184" s="33"/>
      <c r="BMZ184" s="33"/>
      <c r="BNA184" s="33"/>
      <c r="BNB184" s="33"/>
      <c r="BNC184" s="33"/>
      <c r="BND184" s="33"/>
      <c r="BNE184" s="33"/>
      <c r="BNF184" s="33"/>
      <c r="BNG184" s="33"/>
      <c r="BNH184" s="33"/>
      <c r="BNI184" s="33"/>
      <c r="BNJ184" s="33"/>
      <c r="BNK184" s="33"/>
      <c r="BNL184" s="33"/>
      <c r="BNM184" s="33"/>
      <c r="BNN184" s="33"/>
      <c r="BNO184" s="33"/>
      <c r="BNP184" s="33"/>
      <c r="BNQ184" s="33"/>
      <c r="BNR184" s="33"/>
      <c r="BNS184" s="33"/>
      <c r="BNT184" s="33"/>
      <c r="BNU184" s="33"/>
      <c r="BNV184" s="33"/>
      <c r="BNW184" s="33"/>
      <c r="BNX184" s="33"/>
      <c r="BNY184" s="33"/>
      <c r="BNZ184" s="33"/>
      <c r="BOA184" s="33"/>
      <c r="BOB184" s="33"/>
      <c r="BOC184" s="33"/>
      <c r="BOD184" s="33"/>
      <c r="BOE184" s="33"/>
      <c r="BOF184" s="33"/>
      <c r="BOG184" s="33"/>
      <c r="BOH184" s="33"/>
      <c r="BOI184" s="33"/>
      <c r="BOJ184" s="33"/>
      <c r="BOK184" s="33"/>
      <c r="BOL184" s="33"/>
      <c r="BOM184" s="33"/>
      <c r="BON184" s="33"/>
      <c r="BOO184" s="33"/>
      <c r="BOP184" s="33"/>
      <c r="BOQ184" s="33"/>
      <c r="BOR184" s="33"/>
      <c r="BOS184" s="33"/>
      <c r="BOT184" s="33"/>
      <c r="BOU184" s="33"/>
      <c r="BOV184" s="33"/>
      <c r="BOW184" s="33"/>
      <c r="BOX184" s="33"/>
      <c r="BOY184" s="33"/>
      <c r="BOZ184" s="33"/>
      <c r="BPA184" s="33"/>
      <c r="BPB184" s="33"/>
      <c r="BPC184" s="33"/>
      <c r="BPD184" s="33"/>
      <c r="BPE184" s="33"/>
      <c r="BPF184" s="33"/>
      <c r="BPG184" s="33"/>
      <c r="BPH184" s="33"/>
      <c r="BPI184" s="33"/>
      <c r="BPJ184" s="33"/>
      <c r="BPK184" s="33"/>
      <c r="BPL184" s="33"/>
      <c r="BPM184" s="33"/>
      <c r="BPN184" s="33"/>
      <c r="BPO184" s="33"/>
      <c r="BPP184" s="33"/>
      <c r="BPQ184" s="33"/>
      <c r="BPR184" s="33"/>
      <c r="BPS184" s="33"/>
      <c r="BPT184" s="33"/>
      <c r="BPU184" s="33"/>
      <c r="BPV184" s="33"/>
      <c r="BPW184" s="33"/>
      <c r="BPX184" s="33"/>
      <c r="BPY184" s="33"/>
      <c r="BPZ184" s="33"/>
      <c r="BQA184" s="33"/>
      <c r="BQB184" s="33"/>
      <c r="BQC184" s="33"/>
      <c r="BQD184" s="33"/>
      <c r="BQE184" s="33"/>
      <c r="BQF184" s="33"/>
      <c r="BQG184" s="33"/>
      <c r="BQH184" s="33"/>
      <c r="BQI184" s="33"/>
      <c r="BQJ184" s="33"/>
      <c r="BQK184" s="33"/>
      <c r="BQL184" s="33"/>
      <c r="BQM184" s="33"/>
      <c r="BQN184" s="33"/>
      <c r="BQO184" s="33"/>
      <c r="BQP184" s="33"/>
      <c r="BQQ184" s="33"/>
      <c r="BQR184" s="33"/>
      <c r="BQS184" s="33"/>
      <c r="BQT184" s="33"/>
      <c r="BQU184" s="33"/>
      <c r="BQV184" s="33"/>
      <c r="BQW184" s="33"/>
      <c r="BQX184" s="33"/>
      <c r="BQY184" s="33"/>
      <c r="BQZ184" s="33"/>
      <c r="BRA184" s="33"/>
      <c r="BRB184" s="33"/>
      <c r="BRC184" s="33"/>
      <c r="BRD184" s="33"/>
      <c r="BRE184" s="33"/>
      <c r="BRF184" s="33"/>
      <c r="BRG184" s="33"/>
      <c r="BRH184" s="33"/>
      <c r="BRI184" s="33"/>
      <c r="BRJ184" s="33"/>
      <c r="BRK184" s="33"/>
      <c r="BRL184" s="33"/>
      <c r="BRM184" s="33"/>
      <c r="BRN184" s="33"/>
      <c r="BRO184" s="33"/>
      <c r="BRP184" s="33"/>
      <c r="BRQ184" s="33"/>
      <c r="BRR184" s="33"/>
      <c r="BRS184" s="33"/>
      <c r="BRT184" s="33"/>
      <c r="BRU184" s="33"/>
      <c r="BRV184" s="33"/>
      <c r="BRW184" s="33"/>
      <c r="BRX184" s="33"/>
      <c r="BRY184" s="33"/>
      <c r="BRZ184" s="33"/>
      <c r="BSA184" s="33"/>
      <c r="BSB184" s="33"/>
      <c r="BSC184" s="33"/>
      <c r="BSD184" s="33"/>
      <c r="BSE184" s="33"/>
      <c r="BSF184" s="33"/>
      <c r="BSG184" s="33"/>
      <c r="BSH184" s="33"/>
      <c r="BSI184" s="33"/>
      <c r="BSJ184" s="33"/>
      <c r="BSK184" s="33"/>
      <c r="BSL184" s="33"/>
      <c r="BSM184" s="33"/>
      <c r="BSN184" s="33"/>
      <c r="BSO184" s="33"/>
      <c r="BSP184" s="33"/>
      <c r="BSQ184" s="33"/>
      <c r="BSR184" s="33"/>
      <c r="BSS184" s="33"/>
      <c r="BST184" s="33"/>
      <c r="BSU184" s="33"/>
      <c r="BSV184" s="33"/>
      <c r="BSW184" s="33"/>
      <c r="BSX184" s="33"/>
      <c r="BSY184" s="33"/>
      <c r="BSZ184" s="33"/>
      <c r="BTA184" s="33"/>
      <c r="BTB184" s="33"/>
      <c r="BTC184" s="33"/>
      <c r="BTD184" s="33"/>
      <c r="BTE184" s="33"/>
      <c r="BTF184" s="33"/>
      <c r="BTG184" s="33"/>
      <c r="BTH184" s="33"/>
      <c r="BTI184" s="33"/>
      <c r="BTJ184" s="33"/>
      <c r="BTK184" s="33"/>
      <c r="BTL184" s="33"/>
      <c r="BTM184" s="33"/>
      <c r="BTN184" s="33"/>
      <c r="BTO184" s="33"/>
      <c r="BTP184" s="33"/>
      <c r="BTQ184" s="33"/>
      <c r="BTR184" s="33"/>
      <c r="BTS184" s="33"/>
      <c r="BTT184" s="33"/>
      <c r="BTU184" s="33"/>
      <c r="BTV184" s="33"/>
      <c r="BTW184" s="33"/>
      <c r="BTX184" s="33"/>
      <c r="BTY184" s="33"/>
      <c r="BTZ184" s="33"/>
      <c r="BUA184" s="33"/>
      <c r="BUB184" s="33"/>
      <c r="BUC184" s="33"/>
      <c r="BUD184" s="33"/>
      <c r="BUE184" s="33"/>
      <c r="BUF184" s="33"/>
      <c r="BUG184" s="33"/>
      <c r="BUH184" s="33"/>
      <c r="BUI184" s="33"/>
      <c r="BUJ184" s="33"/>
      <c r="BUK184" s="33"/>
      <c r="BUL184" s="33"/>
      <c r="BUM184" s="33"/>
      <c r="BUN184" s="33"/>
      <c r="BUO184" s="33"/>
      <c r="BUP184" s="33"/>
      <c r="BUQ184" s="33"/>
      <c r="BUR184" s="33"/>
      <c r="BUS184" s="33"/>
      <c r="BUT184" s="33"/>
      <c r="BUU184" s="33"/>
      <c r="BUV184" s="33"/>
      <c r="BUW184" s="33"/>
      <c r="BUX184" s="33"/>
      <c r="BUY184" s="33"/>
      <c r="BUZ184" s="33"/>
      <c r="BVA184" s="33"/>
      <c r="BVB184" s="33"/>
      <c r="BVC184" s="33"/>
      <c r="BVD184" s="33"/>
      <c r="BVE184" s="33"/>
      <c r="BVF184" s="33"/>
      <c r="BVG184" s="33"/>
      <c r="BVH184" s="33"/>
      <c r="BVI184" s="33"/>
      <c r="BVJ184" s="33"/>
      <c r="BVK184" s="33"/>
      <c r="BVL184" s="33"/>
      <c r="BVM184" s="33"/>
      <c r="BVN184" s="33"/>
      <c r="BVO184" s="33"/>
      <c r="BVP184" s="33"/>
      <c r="BVQ184" s="33"/>
      <c r="BVR184" s="33"/>
      <c r="BVS184" s="33"/>
      <c r="BVT184" s="33"/>
      <c r="BVU184" s="33"/>
      <c r="BVV184" s="33"/>
      <c r="BVW184" s="33"/>
      <c r="BVX184" s="33"/>
      <c r="BVY184" s="33"/>
      <c r="BVZ184" s="33"/>
      <c r="BWA184" s="33"/>
      <c r="BWB184" s="33"/>
      <c r="BWC184" s="33"/>
      <c r="BWD184" s="33"/>
      <c r="BWE184" s="33"/>
      <c r="BWF184" s="33"/>
      <c r="BWG184" s="33"/>
      <c r="BWH184" s="33"/>
      <c r="BWI184" s="33"/>
      <c r="BWJ184" s="33"/>
      <c r="BWK184" s="33"/>
      <c r="BWL184" s="33"/>
      <c r="BWM184" s="33"/>
      <c r="BWN184" s="33"/>
      <c r="BWO184" s="33"/>
      <c r="BWP184" s="33"/>
      <c r="BWQ184" s="33"/>
      <c r="BWR184" s="33"/>
      <c r="BWS184" s="33"/>
      <c r="BWT184" s="33"/>
      <c r="BWU184" s="33"/>
      <c r="BWV184" s="33"/>
      <c r="BWW184" s="33"/>
      <c r="BWX184" s="33"/>
      <c r="BWY184" s="33"/>
      <c r="BWZ184" s="33"/>
      <c r="BXA184" s="33"/>
      <c r="BXB184" s="33"/>
      <c r="BXC184" s="33"/>
      <c r="BXD184" s="33"/>
      <c r="BXE184" s="33"/>
      <c r="BXF184" s="33"/>
      <c r="BXG184" s="33"/>
      <c r="BXH184" s="33"/>
      <c r="BXI184" s="33"/>
      <c r="BXJ184" s="33"/>
      <c r="BXK184" s="33"/>
      <c r="BXL184" s="33"/>
      <c r="BXM184" s="33"/>
      <c r="BXN184" s="33"/>
      <c r="BXO184" s="33"/>
      <c r="BXP184" s="33"/>
      <c r="BXQ184" s="33"/>
      <c r="BXR184" s="33"/>
      <c r="BXS184" s="33"/>
      <c r="BXT184" s="33"/>
      <c r="BXU184" s="33"/>
      <c r="BXV184" s="33"/>
      <c r="BXW184" s="33"/>
      <c r="BXX184" s="33"/>
      <c r="BXY184" s="33"/>
      <c r="BXZ184" s="33"/>
      <c r="BYA184" s="33"/>
      <c r="BYB184" s="33"/>
      <c r="BYC184" s="33"/>
      <c r="BYD184" s="33"/>
      <c r="BYE184" s="33"/>
      <c r="BYF184" s="33"/>
      <c r="BYG184" s="33"/>
      <c r="BYH184" s="33"/>
      <c r="BYI184" s="33"/>
      <c r="BYJ184" s="33"/>
      <c r="BYK184" s="33"/>
      <c r="BYL184" s="33"/>
      <c r="BYM184" s="33"/>
      <c r="BYN184" s="33"/>
      <c r="BYO184" s="33"/>
      <c r="BYP184" s="33"/>
      <c r="BYQ184" s="33"/>
      <c r="BYR184" s="33"/>
      <c r="BYS184" s="33"/>
      <c r="BYT184" s="33"/>
      <c r="BYU184" s="33"/>
      <c r="BYV184" s="33"/>
      <c r="BYW184" s="33"/>
      <c r="BYX184" s="33"/>
    </row>
    <row r="185" spans="1:2026" s="47" customFormat="1" ht="24.95" customHeight="1" x14ac:dyDescent="0.25">
      <c r="A185" s="205" t="s">
        <v>1662</v>
      </c>
      <c r="B185" s="4"/>
      <c r="C185" s="4" t="s">
        <v>165</v>
      </c>
      <c r="D185" s="5" t="s">
        <v>1494</v>
      </c>
      <c r="E185" s="4" t="s">
        <v>1495</v>
      </c>
      <c r="F185" s="5" t="s">
        <v>167</v>
      </c>
      <c r="G185" s="4"/>
      <c r="H185" s="11" t="s">
        <v>187</v>
      </c>
      <c r="I185" s="4"/>
      <c r="J185" s="51"/>
      <c r="K185" s="4"/>
      <c r="L185" s="4"/>
      <c r="M185" s="4"/>
      <c r="N185" s="4"/>
      <c r="O185" s="6"/>
      <c r="P185" s="6"/>
      <c r="Q185" s="7"/>
      <c r="R185" s="7"/>
      <c r="S185" s="4"/>
      <c r="T185" s="152" t="s">
        <v>1579</v>
      </c>
      <c r="U185" s="152" t="s">
        <v>1580</v>
      </c>
      <c r="V185" s="4" t="s">
        <v>11</v>
      </c>
      <c r="W185" s="4"/>
      <c r="X185" s="4"/>
      <c r="Y185" s="4"/>
      <c r="Z185" s="4"/>
      <c r="AA185" s="4"/>
      <c r="AB185" s="8"/>
      <c r="AC185" s="8"/>
      <c r="AD185" s="8"/>
      <c r="AE185" s="8"/>
      <c r="AF185" s="8"/>
      <c r="AG185" s="8"/>
      <c r="AH185" s="111">
        <v>15</v>
      </c>
      <c r="AI185" s="94">
        <f>12679.4</f>
        <v>12679.4</v>
      </c>
      <c r="AJ185" s="129"/>
      <c r="AK185" s="94">
        <f>12679.4</f>
        <v>12679.4</v>
      </c>
      <c r="AL185" s="5"/>
      <c r="AM185" s="5" t="s">
        <v>1499</v>
      </c>
      <c r="AN185" s="96">
        <v>43709</v>
      </c>
      <c r="AO185" s="97">
        <v>43800</v>
      </c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  <c r="BC185" s="33"/>
      <c r="BD185" s="33"/>
      <c r="BE185" s="33"/>
      <c r="BF185" s="33"/>
      <c r="BG185" s="33"/>
      <c r="BH185" s="33"/>
      <c r="BI185" s="33"/>
      <c r="BJ185" s="33"/>
      <c r="BK185" s="33"/>
      <c r="BL185" s="33"/>
      <c r="BM185" s="33"/>
      <c r="BN185" s="33"/>
      <c r="BO185" s="33"/>
      <c r="BP185" s="33"/>
      <c r="BQ185" s="33"/>
      <c r="BR185" s="33"/>
      <c r="BS185" s="33"/>
      <c r="BT185" s="33"/>
      <c r="BU185" s="33"/>
      <c r="BV185" s="33"/>
      <c r="BW185" s="33"/>
      <c r="BX185" s="33"/>
      <c r="BY185" s="33"/>
      <c r="BZ185" s="33"/>
      <c r="CA185" s="33"/>
      <c r="CB185" s="33"/>
      <c r="CC185" s="33"/>
      <c r="CD185" s="33"/>
      <c r="CE185" s="33"/>
      <c r="CF185" s="33"/>
      <c r="CG185" s="33"/>
      <c r="CH185" s="33"/>
      <c r="CI185" s="33"/>
      <c r="CJ185" s="33"/>
      <c r="CK185" s="33"/>
      <c r="CL185" s="33"/>
      <c r="CM185" s="33"/>
      <c r="CN185" s="33"/>
      <c r="CO185" s="33"/>
      <c r="CP185" s="33"/>
      <c r="CQ185" s="33"/>
      <c r="CR185" s="33"/>
      <c r="CS185" s="33"/>
      <c r="CT185" s="33"/>
      <c r="CU185" s="33"/>
      <c r="CV185" s="33"/>
      <c r="CW185" s="33"/>
      <c r="CX185" s="33"/>
      <c r="CY185" s="33"/>
      <c r="CZ185" s="33"/>
      <c r="DA185" s="33"/>
      <c r="DB185" s="33"/>
      <c r="DC185" s="33"/>
      <c r="DD185" s="33"/>
      <c r="DE185" s="33"/>
      <c r="DF185" s="33"/>
      <c r="DG185" s="33"/>
      <c r="DH185" s="33"/>
      <c r="DI185" s="33"/>
      <c r="DJ185" s="33"/>
      <c r="DK185" s="33"/>
      <c r="DL185" s="33"/>
      <c r="DM185" s="33"/>
      <c r="DN185" s="33"/>
      <c r="DO185" s="33"/>
      <c r="DP185" s="33"/>
      <c r="DQ185" s="33"/>
      <c r="DR185" s="33"/>
      <c r="DS185" s="33"/>
      <c r="DT185" s="33"/>
      <c r="DU185" s="33"/>
      <c r="DV185" s="33"/>
      <c r="DW185" s="33"/>
      <c r="DX185" s="33"/>
      <c r="DY185" s="33"/>
      <c r="DZ185" s="33"/>
      <c r="EA185" s="33"/>
      <c r="EB185" s="33"/>
      <c r="EC185" s="33"/>
      <c r="ED185" s="33"/>
      <c r="EE185" s="33"/>
      <c r="EF185" s="33"/>
      <c r="EG185" s="33"/>
      <c r="EH185" s="33"/>
      <c r="EI185" s="33"/>
      <c r="EJ185" s="33"/>
      <c r="EK185" s="33"/>
      <c r="EL185" s="33"/>
      <c r="EM185" s="33"/>
      <c r="EN185" s="33"/>
      <c r="EO185" s="33"/>
      <c r="EP185" s="33"/>
      <c r="EQ185" s="33"/>
      <c r="ER185" s="33"/>
      <c r="ES185" s="33"/>
      <c r="ET185" s="33"/>
      <c r="EU185" s="33"/>
      <c r="EV185" s="33"/>
      <c r="EW185" s="33"/>
      <c r="EX185" s="33"/>
      <c r="EY185" s="33"/>
      <c r="EZ185" s="33"/>
      <c r="FA185" s="33"/>
      <c r="FB185" s="33"/>
      <c r="FC185" s="33"/>
      <c r="FD185" s="33"/>
      <c r="FE185" s="33"/>
      <c r="FF185" s="33"/>
      <c r="FG185" s="33"/>
      <c r="FH185" s="33"/>
      <c r="FI185" s="33"/>
      <c r="FJ185" s="33"/>
      <c r="FK185" s="33"/>
      <c r="FL185" s="33"/>
      <c r="FM185" s="33"/>
      <c r="FN185" s="33"/>
      <c r="FO185" s="33"/>
      <c r="FP185" s="33"/>
      <c r="FQ185" s="33"/>
      <c r="FR185" s="33"/>
      <c r="FS185" s="33"/>
      <c r="FT185" s="33"/>
      <c r="FU185" s="33"/>
      <c r="FV185" s="33"/>
      <c r="FW185" s="33"/>
      <c r="FX185" s="33"/>
      <c r="FY185" s="33"/>
      <c r="FZ185" s="33"/>
      <c r="GA185" s="33"/>
      <c r="GB185" s="33"/>
      <c r="GC185" s="33"/>
      <c r="GD185" s="33"/>
      <c r="GE185" s="33"/>
      <c r="GF185" s="33"/>
      <c r="GG185" s="33"/>
      <c r="GH185" s="33"/>
      <c r="GI185" s="33"/>
      <c r="GJ185" s="33"/>
      <c r="GK185" s="33"/>
      <c r="GL185" s="33"/>
      <c r="GM185" s="33"/>
      <c r="GN185" s="33"/>
      <c r="GO185" s="33"/>
      <c r="GP185" s="33"/>
      <c r="GQ185" s="33"/>
      <c r="GR185" s="33"/>
      <c r="GS185" s="33"/>
      <c r="GT185" s="33"/>
      <c r="GU185" s="33"/>
      <c r="GV185" s="33"/>
      <c r="GW185" s="33"/>
      <c r="GX185" s="33"/>
      <c r="GY185" s="33"/>
      <c r="GZ185" s="33"/>
      <c r="HA185" s="33"/>
      <c r="HB185" s="33"/>
      <c r="HC185" s="33"/>
      <c r="HD185" s="33"/>
      <c r="HE185" s="33"/>
      <c r="HF185" s="33"/>
      <c r="HG185" s="33"/>
      <c r="HH185" s="33"/>
      <c r="HI185" s="33"/>
      <c r="HJ185" s="33"/>
      <c r="HK185" s="33"/>
      <c r="HL185" s="33"/>
      <c r="HM185" s="33"/>
      <c r="HN185" s="33"/>
      <c r="HO185" s="33"/>
      <c r="HP185" s="33"/>
      <c r="HQ185" s="33"/>
      <c r="HR185" s="33"/>
      <c r="HS185" s="33"/>
      <c r="HT185" s="33"/>
      <c r="HU185" s="33"/>
      <c r="HV185" s="33"/>
      <c r="HW185" s="33"/>
      <c r="HX185" s="33"/>
      <c r="HY185" s="33"/>
      <c r="HZ185" s="33"/>
      <c r="IA185" s="33"/>
      <c r="IB185" s="33"/>
      <c r="IC185" s="33"/>
      <c r="ID185" s="33"/>
      <c r="IE185" s="33"/>
      <c r="IF185" s="33"/>
      <c r="IG185" s="33"/>
      <c r="IH185" s="33"/>
      <c r="II185" s="33"/>
      <c r="IJ185" s="33"/>
      <c r="IK185" s="33"/>
      <c r="IL185" s="33"/>
      <c r="IM185" s="33"/>
      <c r="IN185" s="33"/>
      <c r="IO185" s="33"/>
      <c r="IP185" s="33"/>
      <c r="IQ185" s="33"/>
      <c r="IR185" s="33"/>
      <c r="IS185" s="33"/>
      <c r="IT185" s="33"/>
      <c r="IU185" s="33"/>
      <c r="IV185" s="33"/>
      <c r="IW185" s="33"/>
      <c r="IX185" s="33"/>
      <c r="IY185" s="33"/>
      <c r="IZ185" s="33"/>
      <c r="JA185" s="33"/>
      <c r="JB185" s="33"/>
      <c r="JC185" s="33"/>
      <c r="JD185" s="33"/>
      <c r="JE185" s="33"/>
      <c r="JF185" s="33"/>
      <c r="JG185" s="33"/>
      <c r="JH185" s="33"/>
      <c r="JI185" s="33"/>
      <c r="JJ185" s="33"/>
      <c r="JK185" s="33"/>
      <c r="JL185" s="33"/>
      <c r="JM185" s="33"/>
      <c r="JN185" s="33"/>
      <c r="JO185" s="33"/>
      <c r="JP185" s="33"/>
      <c r="JQ185" s="33"/>
      <c r="JR185" s="33"/>
      <c r="JS185" s="33"/>
      <c r="JT185" s="33"/>
      <c r="JU185" s="33"/>
      <c r="JV185" s="33"/>
      <c r="JW185" s="33"/>
      <c r="JX185" s="33"/>
      <c r="JY185" s="33"/>
      <c r="JZ185" s="33"/>
      <c r="KA185" s="33"/>
      <c r="KB185" s="33"/>
      <c r="KC185" s="33"/>
      <c r="KD185" s="33"/>
      <c r="KE185" s="33"/>
      <c r="KF185" s="33"/>
      <c r="KG185" s="33"/>
      <c r="KH185" s="33"/>
      <c r="KI185" s="33"/>
      <c r="KJ185" s="33"/>
      <c r="KK185" s="33"/>
      <c r="KL185" s="33"/>
      <c r="KM185" s="33"/>
      <c r="KN185" s="33"/>
      <c r="KO185" s="33"/>
      <c r="KP185" s="33"/>
      <c r="KQ185" s="33"/>
      <c r="KR185" s="33"/>
      <c r="KS185" s="33"/>
      <c r="KT185" s="33"/>
      <c r="KU185" s="33"/>
      <c r="KV185" s="33"/>
      <c r="KW185" s="33"/>
      <c r="KX185" s="33"/>
      <c r="KY185" s="33"/>
      <c r="KZ185" s="33"/>
      <c r="LA185" s="33"/>
      <c r="LB185" s="33"/>
      <c r="LC185" s="33"/>
      <c r="LD185" s="33"/>
      <c r="LE185" s="33"/>
      <c r="LF185" s="33"/>
      <c r="LG185" s="33"/>
      <c r="LH185" s="33"/>
      <c r="LI185" s="33"/>
      <c r="LJ185" s="33"/>
      <c r="LK185" s="33"/>
      <c r="LL185" s="33"/>
      <c r="LM185" s="33"/>
      <c r="LN185" s="33"/>
      <c r="LO185" s="33"/>
      <c r="LP185" s="33"/>
      <c r="LQ185" s="33"/>
      <c r="LR185" s="33"/>
      <c r="LS185" s="33"/>
      <c r="LT185" s="33"/>
      <c r="LU185" s="33"/>
      <c r="LV185" s="33"/>
      <c r="LW185" s="33"/>
      <c r="LX185" s="33"/>
      <c r="LY185" s="33"/>
      <c r="LZ185" s="33"/>
      <c r="MA185" s="33"/>
      <c r="MB185" s="33"/>
      <c r="MC185" s="33"/>
      <c r="MD185" s="33"/>
      <c r="ME185" s="33"/>
      <c r="MF185" s="33"/>
      <c r="MG185" s="33"/>
      <c r="MH185" s="33"/>
      <c r="MI185" s="33"/>
      <c r="MJ185" s="33"/>
      <c r="MK185" s="33"/>
      <c r="ML185" s="33"/>
      <c r="MM185" s="33"/>
      <c r="MN185" s="33"/>
      <c r="MO185" s="33"/>
      <c r="MP185" s="33"/>
      <c r="MQ185" s="33"/>
      <c r="MR185" s="33"/>
      <c r="MS185" s="33"/>
      <c r="MT185" s="33"/>
      <c r="MU185" s="33"/>
      <c r="MV185" s="33"/>
      <c r="MW185" s="33"/>
      <c r="MX185" s="33"/>
      <c r="MY185" s="33"/>
      <c r="MZ185" s="33"/>
      <c r="NA185" s="33"/>
      <c r="NB185" s="33"/>
      <c r="NC185" s="33"/>
      <c r="ND185" s="33"/>
      <c r="NE185" s="33"/>
      <c r="NF185" s="33"/>
      <c r="NG185" s="33"/>
      <c r="NH185" s="33"/>
      <c r="NI185" s="33"/>
      <c r="NJ185" s="33"/>
      <c r="NK185" s="33"/>
      <c r="NL185" s="33"/>
      <c r="NM185" s="33"/>
      <c r="NN185" s="33"/>
      <c r="NO185" s="33"/>
      <c r="NP185" s="33"/>
      <c r="NQ185" s="33"/>
      <c r="NR185" s="33"/>
      <c r="NS185" s="33"/>
      <c r="NT185" s="33"/>
      <c r="NU185" s="33"/>
      <c r="NV185" s="33"/>
      <c r="NW185" s="33"/>
      <c r="NX185" s="33"/>
      <c r="NY185" s="33"/>
      <c r="NZ185" s="33"/>
      <c r="OA185" s="33"/>
      <c r="OB185" s="33"/>
      <c r="OC185" s="33"/>
      <c r="OD185" s="33"/>
      <c r="OE185" s="33"/>
      <c r="OF185" s="33"/>
      <c r="OG185" s="33"/>
      <c r="OH185" s="33"/>
      <c r="OI185" s="33"/>
      <c r="OJ185" s="33"/>
      <c r="OK185" s="33"/>
      <c r="OL185" s="33"/>
      <c r="OM185" s="33"/>
      <c r="ON185" s="33"/>
      <c r="OO185" s="33"/>
      <c r="OP185" s="33"/>
      <c r="OQ185" s="33"/>
      <c r="OR185" s="33"/>
      <c r="OS185" s="33"/>
      <c r="OT185" s="33"/>
      <c r="OU185" s="33"/>
      <c r="OV185" s="33"/>
      <c r="OW185" s="33"/>
      <c r="OX185" s="33"/>
      <c r="OY185" s="33"/>
      <c r="OZ185" s="33"/>
      <c r="PA185" s="33"/>
      <c r="PB185" s="33"/>
      <c r="PC185" s="33"/>
      <c r="PD185" s="33"/>
      <c r="PE185" s="33"/>
      <c r="PF185" s="33"/>
      <c r="PG185" s="33"/>
      <c r="PH185" s="33"/>
      <c r="PI185" s="33"/>
      <c r="PJ185" s="33"/>
      <c r="PK185" s="33"/>
      <c r="PL185" s="33"/>
      <c r="PM185" s="33"/>
      <c r="PN185" s="33"/>
      <c r="PO185" s="33"/>
      <c r="PP185" s="33"/>
      <c r="PQ185" s="33"/>
      <c r="PR185" s="33"/>
      <c r="PS185" s="33"/>
      <c r="PT185" s="33"/>
      <c r="PU185" s="33"/>
      <c r="PV185" s="33"/>
      <c r="PW185" s="33"/>
      <c r="PX185" s="33"/>
      <c r="PY185" s="33"/>
      <c r="PZ185" s="33"/>
      <c r="QA185" s="33"/>
      <c r="QB185" s="33"/>
      <c r="QC185" s="33"/>
      <c r="QD185" s="33"/>
      <c r="QE185" s="33"/>
      <c r="QF185" s="33"/>
      <c r="QG185" s="33"/>
      <c r="QH185" s="33"/>
      <c r="QI185" s="33"/>
      <c r="QJ185" s="33"/>
      <c r="QK185" s="33"/>
      <c r="QL185" s="33"/>
      <c r="QM185" s="33"/>
      <c r="QN185" s="33"/>
      <c r="QO185" s="33"/>
      <c r="QP185" s="33"/>
      <c r="QQ185" s="33"/>
      <c r="QR185" s="33"/>
      <c r="QS185" s="33"/>
      <c r="QT185" s="33"/>
      <c r="QU185" s="33"/>
      <c r="QV185" s="33"/>
      <c r="QW185" s="33"/>
      <c r="QX185" s="33"/>
      <c r="QY185" s="33"/>
      <c r="QZ185" s="33"/>
      <c r="RA185" s="33"/>
      <c r="RB185" s="33"/>
      <c r="RC185" s="33"/>
      <c r="RD185" s="33"/>
      <c r="RE185" s="33"/>
      <c r="RF185" s="33"/>
      <c r="RG185" s="33"/>
      <c r="RH185" s="33"/>
      <c r="RI185" s="33"/>
      <c r="RJ185" s="33"/>
      <c r="RK185" s="33"/>
      <c r="RL185" s="33"/>
      <c r="RM185" s="33"/>
      <c r="RN185" s="33"/>
      <c r="RO185" s="33"/>
      <c r="RP185" s="33"/>
      <c r="RQ185" s="33"/>
      <c r="RR185" s="33"/>
      <c r="RS185" s="33"/>
      <c r="RT185" s="33"/>
      <c r="RU185" s="33"/>
      <c r="RV185" s="33"/>
      <c r="RW185" s="33"/>
      <c r="RX185" s="33"/>
      <c r="RY185" s="33"/>
      <c r="RZ185" s="33"/>
      <c r="SA185" s="33"/>
      <c r="SB185" s="33"/>
      <c r="SC185" s="33"/>
      <c r="SD185" s="33"/>
      <c r="SE185" s="33"/>
      <c r="SF185" s="33"/>
      <c r="SG185" s="33"/>
      <c r="SH185" s="33"/>
      <c r="SI185" s="33"/>
      <c r="SJ185" s="33"/>
      <c r="SK185" s="33"/>
      <c r="SL185" s="33"/>
      <c r="SM185" s="33"/>
      <c r="SN185" s="33"/>
      <c r="SO185" s="33"/>
      <c r="SP185" s="33"/>
      <c r="SQ185" s="33"/>
      <c r="SR185" s="33"/>
      <c r="SS185" s="33"/>
      <c r="ST185" s="33"/>
      <c r="SU185" s="33"/>
      <c r="SV185" s="33"/>
      <c r="SW185" s="33"/>
      <c r="SX185" s="33"/>
      <c r="SY185" s="33"/>
      <c r="SZ185" s="33"/>
      <c r="TA185" s="33"/>
      <c r="TB185" s="33"/>
      <c r="TC185" s="33"/>
      <c r="TD185" s="33"/>
      <c r="TE185" s="33"/>
      <c r="TF185" s="33"/>
      <c r="TG185" s="33"/>
      <c r="TH185" s="33"/>
      <c r="TI185" s="33"/>
      <c r="TJ185" s="33"/>
      <c r="TK185" s="33"/>
      <c r="TL185" s="33"/>
      <c r="TM185" s="33"/>
      <c r="TN185" s="33"/>
      <c r="TO185" s="33"/>
      <c r="TP185" s="33"/>
      <c r="TQ185" s="33"/>
      <c r="TR185" s="33"/>
      <c r="TS185" s="33"/>
      <c r="TT185" s="33"/>
      <c r="TU185" s="33"/>
      <c r="TV185" s="33"/>
      <c r="TW185" s="33"/>
      <c r="TX185" s="33"/>
      <c r="TY185" s="33"/>
      <c r="TZ185" s="33"/>
      <c r="UA185" s="33"/>
      <c r="UB185" s="33"/>
      <c r="UC185" s="33"/>
      <c r="UD185" s="33"/>
      <c r="UE185" s="33"/>
      <c r="UF185" s="33"/>
      <c r="UG185" s="33"/>
      <c r="UH185" s="33"/>
      <c r="UI185" s="33"/>
      <c r="UJ185" s="33"/>
      <c r="UK185" s="33"/>
      <c r="UL185" s="33"/>
      <c r="UM185" s="33"/>
      <c r="UN185" s="33"/>
      <c r="UO185" s="33"/>
      <c r="UP185" s="33"/>
      <c r="UQ185" s="33"/>
      <c r="UR185" s="33"/>
      <c r="US185" s="33"/>
      <c r="UT185" s="33"/>
      <c r="UU185" s="33"/>
      <c r="UV185" s="33"/>
      <c r="UW185" s="33"/>
      <c r="UX185" s="33"/>
      <c r="UY185" s="33"/>
      <c r="UZ185" s="33"/>
      <c r="VA185" s="33"/>
      <c r="VB185" s="33"/>
      <c r="VC185" s="33"/>
      <c r="VD185" s="33"/>
      <c r="VE185" s="33"/>
      <c r="VF185" s="33"/>
      <c r="VG185" s="33"/>
      <c r="VH185" s="33"/>
      <c r="VI185" s="33"/>
      <c r="VJ185" s="33"/>
      <c r="VK185" s="33"/>
      <c r="VL185" s="33"/>
      <c r="VM185" s="33"/>
      <c r="VN185" s="33"/>
      <c r="VO185" s="33"/>
      <c r="VP185" s="33"/>
      <c r="VQ185" s="33"/>
      <c r="VR185" s="33"/>
      <c r="VS185" s="33"/>
      <c r="VT185" s="33"/>
      <c r="VU185" s="33"/>
      <c r="VV185" s="33"/>
      <c r="VW185" s="33"/>
      <c r="VX185" s="33"/>
      <c r="VY185" s="33"/>
      <c r="VZ185" s="33"/>
      <c r="WA185" s="33"/>
      <c r="WB185" s="33"/>
      <c r="WC185" s="33"/>
      <c r="WD185" s="33"/>
      <c r="WE185" s="33"/>
      <c r="WF185" s="33"/>
      <c r="WG185" s="33"/>
      <c r="WH185" s="33"/>
      <c r="WI185" s="33"/>
      <c r="WJ185" s="33"/>
      <c r="WK185" s="33"/>
      <c r="WL185" s="33"/>
      <c r="WM185" s="33"/>
      <c r="WN185" s="33"/>
      <c r="WO185" s="33"/>
      <c r="WP185" s="33"/>
      <c r="WQ185" s="33"/>
      <c r="WR185" s="33"/>
      <c r="WS185" s="33"/>
      <c r="WT185" s="33"/>
      <c r="WU185" s="33"/>
      <c r="WV185" s="33"/>
      <c r="WW185" s="33"/>
      <c r="WX185" s="33"/>
      <c r="WY185" s="33"/>
      <c r="WZ185" s="33"/>
      <c r="XA185" s="33"/>
      <c r="XB185" s="33"/>
      <c r="XC185" s="33"/>
      <c r="XD185" s="33"/>
      <c r="XE185" s="33"/>
      <c r="XF185" s="33"/>
      <c r="XG185" s="33"/>
      <c r="XH185" s="33"/>
      <c r="XI185" s="33"/>
      <c r="XJ185" s="33"/>
      <c r="XK185" s="33"/>
      <c r="XL185" s="33"/>
      <c r="XM185" s="33"/>
      <c r="XN185" s="33"/>
      <c r="XO185" s="33"/>
      <c r="XP185" s="33"/>
      <c r="XQ185" s="33"/>
      <c r="XR185" s="33"/>
      <c r="XS185" s="33"/>
      <c r="XT185" s="33"/>
      <c r="XU185" s="33"/>
      <c r="XV185" s="33"/>
      <c r="XW185" s="33"/>
      <c r="XX185" s="33"/>
      <c r="XY185" s="33"/>
      <c r="XZ185" s="33"/>
      <c r="YA185" s="33"/>
      <c r="YB185" s="33"/>
      <c r="YC185" s="33"/>
      <c r="YD185" s="33"/>
      <c r="YE185" s="33"/>
      <c r="YF185" s="33"/>
      <c r="YG185" s="33"/>
      <c r="YH185" s="33"/>
      <c r="YI185" s="33"/>
      <c r="YJ185" s="33"/>
      <c r="YK185" s="33"/>
      <c r="YL185" s="33"/>
      <c r="YM185" s="33"/>
      <c r="YN185" s="33"/>
      <c r="YO185" s="33"/>
      <c r="YP185" s="33"/>
      <c r="YQ185" s="33"/>
      <c r="YR185" s="33"/>
      <c r="YS185" s="33"/>
      <c r="YT185" s="33"/>
      <c r="YU185" s="33"/>
      <c r="YV185" s="33"/>
      <c r="YW185" s="33"/>
      <c r="YX185" s="33"/>
      <c r="YY185" s="33"/>
      <c r="YZ185" s="33"/>
      <c r="ZA185" s="33"/>
      <c r="ZB185" s="33"/>
      <c r="ZC185" s="33"/>
      <c r="ZD185" s="33"/>
      <c r="ZE185" s="33"/>
      <c r="ZF185" s="33"/>
      <c r="ZG185" s="33"/>
      <c r="ZH185" s="33"/>
      <c r="ZI185" s="33"/>
      <c r="ZJ185" s="33"/>
      <c r="ZK185" s="33"/>
      <c r="ZL185" s="33"/>
      <c r="ZM185" s="33"/>
      <c r="ZN185" s="33"/>
      <c r="ZO185" s="33"/>
      <c r="ZP185" s="33"/>
      <c r="ZQ185" s="33"/>
      <c r="ZR185" s="33"/>
      <c r="ZS185" s="33"/>
      <c r="ZT185" s="33"/>
      <c r="ZU185" s="33"/>
      <c r="ZV185" s="33"/>
      <c r="ZW185" s="33"/>
      <c r="ZX185" s="33"/>
      <c r="ZY185" s="33"/>
      <c r="ZZ185" s="33"/>
      <c r="AAA185" s="33"/>
      <c r="AAB185" s="33"/>
      <c r="AAC185" s="33"/>
      <c r="AAD185" s="33"/>
      <c r="AAE185" s="33"/>
      <c r="AAF185" s="33"/>
      <c r="AAG185" s="33"/>
      <c r="AAH185" s="33"/>
      <c r="AAI185" s="33"/>
      <c r="AAJ185" s="33"/>
      <c r="AAK185" s="33"/>
      <c r="AAL185" s="33"/>
      <c r="AAM185" s="33"/>
      <c r="AAN185" s="33"/>
      <c r="AAO185" s="33"/>
      <c r="AAP185" s="33"/>
      <c r="AAQ185" s="33"/>
      <c r="AAR185" s="33"/>
      <c r="AAS185" s="33"/>
      <c r="AAT185" s="33"/>
      <c r="AAU185" s="33"/>
      <c r="AAV185" s="33"/>
      <c r="AAW185" s="33"/>
      <c r="AAX185" s="33"/>
      <c r="AAY185" s="33"/>
      <c r="AAZ185" s="33"/>
      <c r="ABA185" s="33"/>
      <c r="ABB185" s="33"/>
      <c r="ABC185" s="33"/>
      <c r="ABD185" s="33"/>
      <c r="ABE185" s="33"/>
      <c r="ABF185" s="33"/>
      <c r="ABG185" s="33"/>
      <c r="ABH185" s="33"/>
      <c r="ABI185" s="33"/>
      <c r="ABJ185" s="33"/>
      <c r="ABK185" s="33"/>
      <c r="ABL185" s="33"/>
      <c r="ABM185" s="33"/>
      <c r="ABN185" s="33"/>
      <c r="ABO185" s="33"/>
      <c r="ABP185" s="33"/>
      <c r="ABQ185" s="33"/>
      <c r="ABR185" s="33"/>
      <c r="ABS185" s="33"/>
      <c r="ABT185" s="33"/>
      <c r="ABU185" s="33"/>
      <c r="ABV185" s="33"/>
      <c r="ABW185" s="33"/>
      <c r="ABX185" s="33"/>
      <c r="ABY185" s="33"/>
      <c r="ABZ185" s="33"/>
      <c r="ACA185" s="33"/>
      <c r="ACB185" s="33"/>
      <c r="ACC185" s="33"/>
      <c r="ACD185" s="33"/>
      <c r="ACE185" s="33"/>
      <c r="ACF185" s="33"/>
      <c r="ACG185" s="33"/>
      <c r="ACH185" s="33"/>
      <c r="ACI185" s="33"/>
      <c r="ACJ185" s="33"/>
      <c r="ACK185" s="33"/>
      <c r="ACL185" s="33"/>
      <c r="ACM185" s="33"/>
      <c r="ACN185" s="33"/>
      <c r="ACO185" s="33"/>
      <c r="ACP185" s="33"/>
      <c r="ACQ185" s="33"/>
      <c r="ACR185" s="33"/>
      <c r="ACS185" s="33"/>
      <c r="ACT185" s="33"/>
      <c r="ACU185" s="33"/>
      <c r="ACV185" s="33"/>
      <c r="ACW185" s="33"/>
      <c r="ACX185" s="33"/>
      <c r="ACY185" s="33"/>
      <c r="ACZ185" s="33"/>
      <c r="ADA185" s="33"/>
      <c r="ADB185" s="33"/>
      <c r="ADC185" s="33"/>
      <c r="ADD185" s="33"/>
      <c r="ADE185" s="33"/>
      <c r="ADF185" s="33"/>
      <c r="ADG185" s="33"/>
      <c r="ADH185" s="33"/>
      <c r="ADI185" s="33"/>
      <c r="ADJ185" s="33"/>
      <c r="ADK185" s="33"/>
      <c r="ADL185" s="33"/>
      <c r="ADM185" s="33"/>
      <c r="ADN185" s="33"/>
      <c r="ADO185" s="33"/>
      <c r="ADP185" s="33"/>
      <c r="ADQ185" s="33"/>
      <c r="ADR185" s="33"/>
      <c r="ADS185" s="33"/>
      <c r="ADT185" s="33"/>
      <c r="ADU185" s="33"/>
      <c r="ADV185" s="33"/>
      <c r="ADW185" s="33"/>
      <c r="ADX185" s="33"/>
      <c r="ADY185" s="33"/>
      <c r="ADZ185" s="33"/>
      <c r="AEA185" s="33"/>
      <c r="AEB185" s="33"/>
      <c r="AEC185" s="33"/>
      <c r="AED185" s="33"/>
      <c r="AEE185" s="33"/>
      <c r="AEF185" s="33"/>
      <c r="AEG185" s="33"/>
      <c r="AEH185" s="33"/>
      <c r="AEI185" s="33"/>
      <c r="AEJ185" s="33"/>
      <c r="AEK185" s="33"/>
      <c r="AEL185" s="33"/>
      <c r="AEM185" s="33"/>
      <c r="AEN185" s="33"/>
      <c r="AEO185" s="33"/>
      <c r="AEP185" s="33"/>
      <c r="AEQ185" s="33"/>
      <c r="AER185" s="33"/>
      <c r="AES185" s="33"/>
      <c r="AET185" s="33"/>
      <c r="AEU185" s="33"/>
      <c r="AEV185" s="33"/>
      <c r="AEW185" s="33"/>
      <c r="AEX185" s="33"/>
      <c r="AEY185" s="33"/>
      <c r="AEZ185" s="33"/>
      <c r="AFA185" s="33"/>
      <c r="AFB185" s="33"/>
      <c r="AFC185" s="33"/>
      <c r="AFD185" s="33"/>
      <c r="AFE185" s="33"/>
      <c r="AFF185" s="33"/>
      <c r="AFG185" s="33"/>
      <c r="AFH185" s="33"/>
      <c r="AFI185" s="33"/>
      <c r="AFJ185" s="33"/>
      <c r="AFK185" s="33"/>
      <c r="AFL185" s="33"/>
      <c r="AFM185" s="33"/>
      <c r="AFN185" s="33"/>
      <c r="AFO185" s="33"/>
      <c r="AFP185" s="33"/>
      <c r="AFQ185" s="33"/>
      <c r="AFR185" s="33"/>
      <c r="AFS185" s="33"/>
      <c r="AFT185" s="33"/>
      <c r="AFU185" s="33"/>
      <c r="AFV185" s="33"/>
      <c r="AFW185" s="33"/>
      <c r="AFX185" s="33"/>
      <c r="AFY185" s="33"/>
      <c r="AFZ185" s="33"/>
      <c r="AGA185" s="33"/>
      <c r="AGB185" s="33"/>
      <c r="AGC185" s="33"/>
      <c r="AGD185" s="33"/>
      <c r="AGE185" s="33"/>
      <c r="AGF185" s="33"/>
      <c r="AGG185" s="33"/>
      <c r="AGH185" s="33"/>
      <c r="AGI185" s="33"/>
      <c r="AGJ185" s="33"/>
      <c r="AGK185" s="33"/>
      <c r="AGL185" s="33"/>
      <c r="AGM185" s="33"/>
      <c r="AGN185" s="33"/>
      <c r="AGO185" s="33"/>
      <c r="AGP185" s="33"/>
      <c r="AGQ185" s="33"/>
      <c r="AGR185" s="33"/>
      <c r="AGS185" s="33"/>
      <c r="AGT185" s="33"/>
      <c r="AGU185" s="33"/>
      <c r="AGV185" s="33"/>
      <c r="AGW185" s="33"/>
      <c r="AGX185" s="33"/>
      <c r="AGY185" s="33"/>
      <c r="AGZ185" s="33"/>
      <c r="AHA185" s="33"/>
      <c r="AHB185" s="33"/>
      <c r="AHC185" s="33"/>
      <c r="AHD185" s="33"/>
      <c r="AHE185" s="33"/>
      <c r="AHF185" s="33"/>
      <c r="AHG185" s="33"/>
      <c r="AHH185" s="33"/>
      <c r="AHI185" s="33"/>
      <c r="AHJ185" s="33"/>
      <c r="AHK185" s="33"/>
      <c r="AHL185" s="33"/>
      <c r="AHM185" s="33"/>
      <c r="AHN185" s="33"/>
      <c r="AHO185" s="33"/>
      <c r="AHP185" s="33"/>
      <c r="AHQ185" s="33"/>
      <c r="AHR185" s="33"/>
      <c r="AHS185" s="33"/>
      <c r="AHT185" s="33"/>
      <c r="AHU185" s="33"/>
      <c r="AHV185" s="33"/>
      <c r="AHW185" s="33"/>
      <c r="AHX185" s="33"/>
      <c r="AHY185" s="33"/>
      <c r="AHZ185" s="33"/>
      <c r="AIA185" s="33"/>
      <c r="AIB185" s="33"/>
      <c r="AIC185" s="33"/>
      <c r="AID185" s="33"/>
      <c r="AIE185" s="33"/>
      <c r="AIF185" s="33"/>
      <c r="AIG185" s="33"/>
      <c r="AIH185" s="33"/>
      <c r="AII185" s="33"/>
      <c r="AIJ185" s="33"/>
      <c r="AIK185" s="33"/>
      <c r="AIL185" s="33"/>
      <c r="AIM185" s="33"/>
      <c r="AIN185" s="33"/>
      <c r="AIO185" s="33"/>
      <c r="AIP185" s="33"/>
      <c r="AIQ185" s="33"/>
      <c r="AIR185" s="33"/>
      <c r="AIS185" s="33"/>
      <c r="AIT185" s="33"/>
      <c r="AIU185" s="33"/>
      <c r="AIV185" s="33"/>
      <c r="AIW185" s="33"/>
      <c r="AIX185" s="33"/>
      <c r="AIY185" s="33"/>
      <c r="AIZ185" s="33"/>
      <c r="AJA185" s="33"/>
      <c r="AJB185" s="33"/>
      <c r="AJC185" s="33"/>
      <c r="AJD185" s="33"/>
      <c r="AJE185" s="33"/>
      <c r="AJF185" s="33"/>
      <c r="AJG185" s="33"/>
      <c r="AJH185" s="33"/>
      <c r="AJI185" s="33"/>
      <c r="AJJ185" s="33"/>
      <c r="AJK185" s="33"/>
      <c r="AJL185" s="33"/>
      <c r="AJM185" s="33"/>
      <c r="AJN185" s="33"/>
      <c r="AJO185" s="33"/>
      <c r="AJP185" s="33"/>
      <c r="AJQ185" s="33"/>
      <c r="AJR185" s="33"/>
      <c r="AJS185" s="33"/>
      <c r="AJT185" s="33"/>
      <c r="AJU185" s="33"/>
      <c r="AJV185" s="33"/>
      <c r="AJW185" s="33"/>
      <c r="AJX185" s="33"/>
      <c r="AJY185" s="33"/>
      <c r="AJZ185" s="33"/>
      <c r="AKA185" s="33"/>
      <c r="AKB185" s="33"/>
      <c r="AKC185" s="33"/>
      <c r="AKD185" s="33"/>
      <c r="AKE185" s="33"/>
      <c r="AKF185" s="33"/>
      <c r="AKG185" s="33"/>
      <c r="AKH185" s="33"/>
      <c r="AKI185" s="33"/>
      <c r="AKJ185" s="33"/>
      <c r="AKK185" s="33"/>
      <c r="AKL185" s="33"/>
      <c r="AKM185" s="33"/>
      <c r="AKN185" s="33"/>
      <c r="AKO185" s="33"/>
      <c r="AKP185" s="33"/>
      <c r="AKQ185" s="33"/>
      <c r="AKR185" s="33"/>
      <c r="AKS185" s="33"/>
      <c r="AKT185" s="33"/>
      <c r="AKU185" s="33"/>
      <c r="AKV185" s="33"/>
      <c r="AKW185" s="33"/>
      <c r="AKX185" s="33"/>
      <c r="AKY185" s="33"/>
      <c r="AKZ185" s="33"/>
      <c r="ALA185" s="33"/>
      <c r="ALB185" s="33"/>
      <c r="ALC185" s="33"/>
      <c r="ALD185" s="33"/>
      <c r="ALE185" s="33"/>
      <c r="ALF185" s="33"/>
      <c r="ALG185" s="33"/>
      <c r="ALH185" s="33"/>
      <c r="ALI185" s="33"/>
      <c r="ALJ185" s="33"/>
      <c r="ALK185" s="33"/>
      <c r="ALL185" s="33"/>
      <c r="ALM185" s="33"/>
      <c r="ALN185" s="33"/>
      <c r="ALO185" s="33"/>
      <c r="ALP185" s="33"/>
      <c r="ALQ185" s="33"/>
      <c r="ALR185" s="33"/>
      <c r="ALS185" s="33"/>
      <c r="ALT185" s="33"/>
      <c r="ALU185" s="33"/>
      <c r="ALV185" s="33"/>
      <c r="ALW185" s="33"/>
      <c r="ALX185" s="33"/>
      <c r="ALY185" s="33"/>
      <c r="ALZ185" s="33"/>
      <c r="AMA185" s="33"/>
      <c r="AMB185" s="33"/>
      <c r="AMC185" s="33"/>
      <c r="AMD185" s="33"/>
      <c r="AME185" s="33"/>
      <c r="AMF185" s="33"/>
      <c r="AMG185" s="33"/>
      <c r="AMH185" s="33"/>
      <c r="AMI185" s="33"/>
      <c r="AMJ185" s="33"/>
      <c r="AMK185" s="33"/>
      <c r="AML185" s="33"/>
      <c r="AMM185" s="33"/>
      <c r="AMN185" s="33"/>
      <c r="AMO185" s="33"/>
      <c r="AMP185" s="33"/>
      <c r="AMQ185" s="33"/>
      <c r="AMR185" s="33"/>
      <c r="AMS185" s="33"/>
      <c r="AMT185" s="33"/>
      <c r="AMU185" s="33"/>
      <c r="AMV185" s="33"/>
      <c r="AMW185" s="33"/>
      <c r="AMX185" s="33"/>
      <c r="AMY185" s="33"/>
      <c r="AMZ185" s="33"/>
      <c r="ANA185" s="33"/>
      <c r="ANB185" s="33"/>
      <c r="ANC185" s="33"/>
      <c r="AND185" s="33"/>
      <c r="ANE185" s="33"/>
      <c r="ANF185" s="33"/>
      <c r="ANG185" s="33"/>
      <c r="ANH185" s="33"/>
      <c r="ANI185" s="33"/>
      <c r="ANJ185" s="33"/>
      <c r="ANK185" s="33"/>
      <c r="ANL185" s="33"/>
      <c r="ANM185" s="33"/>
      <c r="ANN185" s="33"/>
      <c r="ANO185" s="33"/>
      <c r="ANP185" s="33"/>
      <c r="ANQ185" s="33"/>
      <c r="ANR185" s="33"/>
      <c r="ANS185" s="33"/>
      <c r="ANT185" s="33"/>
      <c r="ANU185" s="33"/>
      <c r="ANV185" s="33"/>
      <c r="ANW185" s="33"/>
      <c r="ANX185" s="33"/>
      <c r="ANY185" s="33"/>
      <c r="ANZ185" s="33"/>
      <c r="AOA185" s="33"/>
      <c r="AOB185" s="33"/>
      <c r="AOC185" s="33"/>
      <c r="AOD185" s="33"/>
      <c r="AOE185" s="33"/>
      <c r="AOF185" s="33"/>
      <c r="AOG185" s="33"/>
      <c r="AOH185" s="33"/>
      <c r="AOI185" s="33"/>
      <c r="AOJ185" s="33"/>
      <c r="AOK185" s="33"/>
      <c r="AOL185" s="33"/>
      <c r="AOM185" s="33"/>
      <c r="AON185" s="33"/>
      <c r="AOO185" s="33"/>
      <c r="AOP185" s="33"/>
      <c r="AOQ185" s="33"/>
      <c r="AOR185" s="33"/>
      <c r="AOS185" s="33"/>
      <c r="AOT185" s="33"/>
      <c r="AOU185" s="33"/>
      <c r="AOV185" s="33"/>
      <c r="AOW185" s="33"/>
      <c r="AOX185" s="33"/>
      <c r="AOY185" s="33"/>
      <c r="AOZ185" s="33"/>
      <c r="APA185" s="33"/>
      <c r="APB185" s="33"/>
      <c r="APC185" s="33"/>
      <c r="APD185" s="33"/>
      <c r="APE185" s="33"/>
      <c r="APF185" s="33"/>
      <c r="APG185" s="33"/>
      <c r="APH185" s="33"/>
      <c r="API185" s="33"/>
      <c r="APJ185" s="33"/>
      <c r="APK185" s="33"/>
      <c r="APL185" s="33"/>
      <c r="APM185" s="33"/>
      <c r="APN185" s="33"/>
      <c r="APO185" s="33"/>
      <c r="APP185" s="33"/>
      <c r="APQ185" s="33"/>
      <c r="APR185" s="33"/>
      <c r="APS185" s="33"/>
      <c r="APT185" s="33"/>
      <c r="APU185" s="33"/>
      <c r="APV185" s="33"/>
      <c r="APW185" s="33"/>
      <c r="APX185" s="33"/>
      <c r="APY185" s="33"/>
      <c r="APZ185" s="33"/>
      <c r="AQA185" s="33"/>
      <c r="AQB185" s="33"/>
      <c r="AQC185" s="33"/>
      <c r="AQD185" s="33"/>
      <c r="AQE185" s="33"/>
      <c r="AQF185" s="33"/>
      <c r="AQG185" s="33"/>
      <c r="AQH185" s="33"/>
      <c r="AQI185" s="33"/>
      <c r="AQJ185" s="33"/>
      <c r="AQK185" s="33"/>
      <c r="AQL185" s="33"/>
      <c r="AQM185" s="33"/>
      <c r="AQN185" s="33"/>
      <c r="AQO185" s="33"/>
      <c r="AQP185" s="33"/>
      <c r="AQQ185" s="33"/>
      <c r="AQR185" s="33"/>
      <c r="AQS185" s="33"/>
      <c r="AQT185" s="33"/>
      <c r="AQU185" s="33"/>
      <c r="AQV185" s="33"/>
      <c r="AQW185" s="33"/>
      <c r="AQX185" s="33"/>
      <c r="AQY185" s="33"/>
      <c r="AQZ185" s="33"/>
      <c r="ARA185" s="33"/>
      <c r="ARB185" s="33"/>
      <c r="ARC185" s="33"/>
      <c r="ARD185" s="33"/>
      <c r="ARE185" s="33"/>
      <c r="ARF185" s="33"/>
      <c r="ARG185" s="33"/>
      <c r="ARH185" s="33"/>
      <c r="ARI185" s="33"/>
      <c r="ARJ185" s="33"/>
      <c r="ARK185" s="33"/>
      <c r="ARL185" s="33"/>
      <c r="ARM185" s="33"/>
      <c r="ARN185" s="33"/>
      <c r="ARO185" s="33"/>
      <c r="ARP185" s="33"/>
      <c r="ARQ185" s="33"/>
      <c r="ARR185" s="33"/>
      <c r="ARS185" s="33"/>
      <c r="ART185" s="33"/>
      <c r="ARU185" s="33"/>
      <c r="ARV185" s="33"/>
      <c r="ARW185" s="33"/>
      <c r="ARX185" s="33"/>
      <c r="ARY185" s="33"/>
      <c r="ARZ185" s="33"/>
      <c r="ASA185" s="33"/>
      <c r="ASB185" s="33"/>
      <c r="ASC185" s="33"/>
      <c r="ASD185" s="33"/>
      <c r="ASE185" s="33"/>
      <c r="ASF185" s="33"/>
      <c r="ASG185" s="33"/>
      <c r="ASH185" s="33"/>
      <c r="ASI185" s="33"/>
      <c r="ASJ185" s="33"/>
      <c r="ASK185" s="33"/>
      <c r="ASL185" s="33"/>
      <c r="ASM185" s="33"/>
      <c r="ASN185" s="33"/>
      <c r="ASO185" s="33"/>
      <c r="ASP185" s="33"/>
      <c r="ASQ185" s="33"/>
      <c r="ASR185" s="33"/>
      <c r="ASS185" s="33"/>
      <c r="AST185" s="33"/>
      <c r="ASU185" s="33"/>
      <c r="ASV185" s="33"/>
      <c r="ASW185" s="33"/>
      <c r="ASX185" s="33"/>
      <c r="ASY185" s="33"/>
      <c r="ASZ185" s="33"/>
      <c r="ATA185" s="33"/>
      <c r="ATB185" s="33"/>
      <c r="ATC185" s="33"/>
      <c r="ATD185" s="33"/>
      <c r="ATE185" s="33"/>
      <c r="ATF185" s="33"/>
      <c r="ATG185" s="33"/>
      <c r="ATH185" s="33"/>
      <c r="ATI185" s="33"/>
      <c r="ATJ185" s="33"/>
      <c r="ATK185" s="33"/>
      <c r="ATL185" s="33"/>
      <c r="ATM185" s="33"/>
      <c r="ATN185" s="33"/>
      <c r="ATO185" s="33"/>
      <c r="ATP185" s="33"/>
      <c r="ATQ185" s="33"/>
      <c r="ATR185" s="33"/>
      <c r="ATS185" s="33"/>
      <c r="ATT185" s="33"/>
      <c r="ATU185" s="33"/>
      <c r="ATV185" s="33"/>
      <c r="ATW185" s="33"/>
      <c r="ATX185" s="33"/>
      <c r="ATY185" s="33"/>
      <c r="ATZ185" s="33"/>
      <c r="AUA185" s="33"/>
      <c r="AUB185" s="33"/>
      <c r="AUC185" s="33"/>
      <c r="AUD185" s="33"/>
      <c r="AUE185" s="33"/>
      <c r="AUF185" s="33"/>
      <c r="AUG185" s="33"/>
      <c r="AUH185" s="33"/>
      <c r="AUI185" s="33"/>
      <c r="AUJ185" s="33"/>
      <c r="AUK185" s="33"/>
      <c r="AUL185" s="33"/>
      <c r="AUM185" s="33"/>
      <c r="AUN185" s="33"/>
      <c r="AUO185" s="33"/>
      <c r="AUP185" s="33"/>
      <c r="AUQ185" s="33"/>
      <c r="AUR185" s="33"/>
      <c r="AUS185" s="33"/>
      <c r="AUT185" s="33"/>
      <c r="AUU185" s="33"/>
      <c r="AUV185" s="33"/>
      <c r="AUW185" s="33"/>
      <c r="AUX185" s="33"/>
      <c r="AUY185" s="33"/>
      <c r="AUZ185" s="33"/>
      <c r="AVA185" s="33"/>
      <c r="AVB185" s="33"/>
      <c r="AVC185" s="33"/>
      <c r="AVD185" s="33"/>
      <c r="AVE185" s="33"/>
      <c r="AVF185" s="33"/>
      <c r="AVG185" s="33"/>
      <c r="AVH185" s="33"/>
      <c r="AVI185" s="33"/>
      <c r="AVJ185" s="33"/>
      <c r="AVK185" s="33"/>
      <c r="AVL185" s="33"/>
      <c r="AVM185" s="33"/>
      <c r="AVN185" s="33"/>
      <c r="AVO185" s="33"/>
      <c r="AVP185" s="33"/>
      <c r="AVQ185" s="33"/>
      <c r="AVR185" s="33"/>
      <c r="AVS185" s="33"/>
      <c r="AVT185" s="33"/>
      <c r="AVU185" s="33"/>
      <c r="AVV185" s="33"/>
      <c r="AVW185" s="33"/>
      <c r="AVX185" s="33"/>
      <c r="AVY185" s="33"/>
      <c r="AVZ185" s="33"/>
      <c r="AWA185" s="33"/>
      <c r="AWB185" s="33"/>
      <c r="AWC185" s="33"/>
      <c r="AWD185" s="33"/>
      <c r="AWE185" s="33"/>
      <c r="AWF185" s="33"/>
      <c r="AWG185" s="33"/>
      <c r="AWH185" s="33"/>
      <c r="AWI185" s="33"/>
      <c r="AWJ185" s="33"/>
      <c r="AWK185" s="33"/>
      <c r="AWL185" s="33"/>
      <c r="AWM185" s="33"/>
      <c r="AWN185" s="33"/>
      <c r="AWO185" s="33"/>
      <c r="AWP185" s="33"/>
      <c r="AWQ185" s="33"/>
      <c r="AWR185" s="33"/>
      <c r="AWS185" s="33"/>
      <c r="AWT185" s="33"/>
      <c r="AWU185" s="33"/>
      <c r="AWV185" s="33"/>
      <c r="AWW185" s="33"/>
      <c r="AWX185" s="33"/>
      <c r="AWY185" s="33"/>
      <c r="AWZ185" s="33"/>
      <c r="AXA185" s="33"/>
      <c r="AXB185" s="33"/>
      <c r="AXC185" s="33"/>
      <c r="AXD185" s="33"/>
      <c r="AXE185" s="33"/>
      <c r="AXF185" s="33"/>
      <c r="AXG185" s="33"/>
      <c r="AXH185" s="33"/>
      <c r="AXI185" s="33"/>
      <c r="AXJ185" s="33"/>
      <c r="AXK185" s="33"/>
      <c r="AXL185" s="33"/>
      <c r="AXM185" s="33"/>
      <c r="AXN185" s="33"/>
      <c r="AXO185" s="33"/>
      <c r="AXP185" s="33"/>
      <c r="AXQ185" s="33"/>
      <c r="AXR185" s="33"/>
      <c r="AXS185" s="33"/>
      <c r="AXT185" s="33"/>
      <c r="AXU185" s="33"/>
      <c r="AXV185" s="33"/>
      <c r="AXW185" s="33"/>
      <c r="AXX185" s="33"/>
      <c r="AXY185" s="33"/>
      <c r="AXZ185" s="33"/>
      <c r="AYA185" s="33"/>
      <c r="AYB185" s="33"/>
      <c r="AYC185" s="33"/>
      <c r="AYD185" s="33"/>
      <c r="AYE185" s="33"/>
      <c r="AYF185" s="33"/>
      <c r="AYG185" s="33"/>
      <c r="AYH185" s="33"/>
      <c r="AYI185" s="33"/>
      <c r="AYJ185" s="33"/>
      <c r="AYK185" s="33"/>
      <c r="AYL185" s="33"/>
      <c r="AYM185" s="33"/>
      <c r="AYN185" s="33"/>
      <c r="AYO185" s="33"/>
      <c r="AYP185" s="33"/>
      <c r="AYQ185" s="33"/>
      <c r="AYR185" s="33"/>
      <c r="AYS185" s="33"/>
      <c r="AYT185" s="33"/>
      <c r="AYU185" s="33"/>
      <c r="AYV185" s="33"/>
      <c r="AYW185" s="33"/>
      <c r="AYX185" s="33"/>
      <c r="AYY185" s="33"/>
      <c r="AYZ185" s="33"/>
      <c r="AZA185" s="33"/>
      <c r="AZB185" s="33"/>
      <c r="AZC185" s="33"/>
      <c r="AZD185" s="33"/>
      <c r="AZE185" s="33"/>
      <c r="AZF185" s="33"/>
      <c r="AZG185" s="33"/>
      <c r="AZH185" s="33"/>
      <c r="AZI185" s="33"/>
      <c r="AZJ185" s="33"/>
      <c r="AZK185" s="33"/>
      <c r="AZL185" s="33"/>
      <c r="AZM185" s="33"/>
      <c r="AZN185" s="33"/>
      <c r="AZO185" s="33"/>
      <c r="AZP185" s="33"/>
      <c r="AZQ185" s="33"/>
      <c r="AZR185" s="33"/>
      <c r="AZS185" s="33"/>
      <c r="AZT185" s="33"/>
      <c r="AZU185" s="33"/>
      <c r="AZV185" s="33"/>
      <c r="AZW185" s="33"/>
      <c r="AZX185" s="33"/>
      <c r="AZY185" s="33"/>
      <c r="AZZ185" s="33"/>
      <c r="BAA185" s="33"/>
      <c r="BAB185" s="33"/>
      <c r="BAC185" s="33"/>
      <c r="BAD185" s="33"/>
      <c r="BAE185" s="33"/>
      <c r="BAF185" s="33"/>
      <c r="BAG185" s="33"/>
      <c r="BAH185" s="33"/>
      <c r="BAI185" s="33"/>
      <c r="BAJ185" s="33"/>
      <c r="BAK185" s="33"/>
      <c r="BAL185" s="33"/>
      <c r="BAM185" s="33"/>
      <c r="BAN185" s="33"/>
      <c r="BAO185" s="33"/>
      <c r="BAP185" s="33"/>
      <c r="BAQ185" s="33"/>
      <c r="BAR185" s="33"/>
      <c r="BAS185" s="33"/>
      <c r="BAT185" s="33"/>
      <c r="BAU185" s="33"/>
      <c r="BAV185" s="33"/>
      <c r="BAW185" s="33"/>
      <c r="BAX185" s="33"/>
      <c r="BAY185" s="33"/>
      <c r="BAZ185" s="33"/>
      <c r="BBA185" s="33"/>
      <c r="BBB185" s="33"/>
      <c r="BBC185" s="33"/>
      <c r="BBD185" s="33"/>
      <c r="BBE185" s="33"/>
      <c r="BBF185" s="33"/>
      <c r="BBG185" s="33"/>
      <c r="BBH185" s="33"/>
      <c r="BBI185" s="33"/>
      <c r="BBJ185" s="33"/>
      <c r="BBK185" s="33"/>
      <c r="BBL185" s="33"/>
      <c r="BBM185" s="33"/>
      <c r="BBN185" s="33"/>
      <c r="BBO185" s="33"/>
      <c r="BBP185" s="33"/>
      <c r="BBQ185" s="33"/>
      <c r="BBR185" s="33"/>
      <c r="BBS185" s="33"/>
      <c r="BBT185" s="33"/>
      <c r="BBU185" s="33"/>
      <c r="BBV185" s="33"/>
      <c r="BBW185" s="33"/>
      <c r="BBX185" s="33"/>
      <c r="BBY185" s="33"/>
      <c r="BBZ185" s="33"/>
      <c r="BCA185" s="33"/>
      <c r="BCB185" s="33"/>
      <c r="BCC185" s="33"/>
      <c r="BCD185" s="33"/>
      <c r="BCE185" s="33"/>
      <c r="BCF185" s="33"/>
      <c r="BCG185" s="33"/>
      <c r="BCH185" s="33"/>
      <c r="BCI185" s="33"/>
      <c r="BCJ185" s="33"/>
      <c r="BCK185" s="33"/>
      <c r="BCL185" s="33"/>
      <c r="BCM185" s="33"/>
      <c r="BCN185" s="33"/>
      <c r="BCO185" s="33"/>
      <c r="BCP185" s="33"/>
      <c r="BCQ185" s="33"/>
      <c r="BCR185" s="33"/>
      <c r="BCS185" s="33"/>
      <c r="BCT185" s="33"/>
      <c r="BCU185" s="33"/>
      <c r="BCV185" s="33"/>
      <c r="BCW185" s="33"/>
      <c r="BCX185" s="33"/>
      <c r="BCY185" s="33"/>
      <c r="BCZ185" s="33"/>
      <c r="BDA185" s="33"/>
      <c r="BDB185" s="33"/>
      <c r="BDC185" s="33"/>
      <c r="BDD185" s="33"/>
      <c r="BDE185" s="33"/>
      <c r="BDF185" s="33"/>
      <c r="BDG185" s="33"/>
      <c r="BDH185" s="33"/>
      <c r="BDI185" s="33"/>
      <c r="BDJ185" s="33"/>
      <c r="BDK185" s="33"/>
      <c r="BDL185" s="33"/>
      <c r="BDM185" s="33"/>
      <c r="BDN185" s="33"/>
      <c r="BDO185" s="33"/>
      <c r="BDP185" s="33"/>
      <c r="BDQ185" s="33"/>
      <c r="BDR185" s="33"/>
      <c r="BDS185" s="33"/>
      <c r="BDT185" s="33"/>
      <c r="BDU185" s="33"/>
      <c r="BDV185" s="33"/>
      <c r="BDW185" s="33"/>
      <c r="BDX185" s="33"/>
      <c r="BDY185" s="33"/>
      <c r="BDZ185" s="33"/>
      <c r="BEA185" s="33"/>
      <c r="BEB185" s="33"/>
      <c r="BEC185" s="33"/>
      <c r="BED185" s="33"/>
      <c r="BEE185" s="33"/>
      <c r="BEF185" s="33"/>
      <c r="BEG185" s="33"/>
      <c r="BEH185" s="33"/>
      <c r="BEI185" s="33"/>
      <c r="BEJ185" s="33"/>
      <c r="BEK185" s="33"/>
      <c r="BEL185" s="33"/>
      <c r="BEM185" s="33"/>
      <c r="BEN185" s="33"/>
      <c r="BEO185" s="33"/>
      <c r="BEP185" s="33"/>
      <c r="BEQ185" s="33"/>
      <c r="BER185" s="33"/>
      <c r="BES185" s="33"/>
      <c r="BET185" s="33"/>
      <c r="BEU185" s="33"/>
      <c r="BEV185" s="33"/>
      <c r="BEW185" s="33"/>
      <c r="BEX185" s="33"/>
      <c r="BEY185" s="33"/>
      <c r="BEZ185" s="33"/>
      <c r="BFA185" s="33"/>
      <c r="BFB185" s="33"/>
      <c r="BFC185" s="33"/>
      <c r="BFD185" s="33"/>
      <c r="BFE185" s="33"/>
      <c r="BFF185" s="33"/>
      <c r="BFG185" s="33"/>
      <c r="BFH185" s="33"/>
      <c r="BFI185" s="33"/>
      <c r="BFJ185" s="33"/>
      <c r="BFK185" s="33"/>
      <c r="BFL185" s="33"/>
      <c r="BFM185" s="33"/>
      <c r="BFN185" s="33"/>
      <c r="BFO185" s="33"/>
      <c r="BFP185" s="33"/>
      <c r="BFQ185" s="33"/>
      <c r="BFR185" s="33"/>
      <c r="BFS185" s="33"/>
      <c r="BFT185" s="33"/>
      <c r="BFU185" s="33"/>
      <c r="BFV185" s="33"/>
      <c r="BFW185" s="33"/>
      <c r="BFX185" s="33"/>
      <c r="BFY185" s="33"/>
      <c r="BFZ185" s="33"/>
      <c r="BGA185" s="33"/>
      <c r="BGB185" s="33"/>
      <c r="BGC185" s="33"/>
      <c r="BGD185" s="33"/>
      <c r="BGE185" s="33"/>
      <c r="BGF185" s="33"/>
      <c r="BGG185" s="33"/>
      <c r="BGH185" s="33"/>
      <c r="BGI185" s="33"/>
      <c r="BGJ185" s="33"/>
      <c r="BGK185" s="33"/>
      <c r="BGL185" s="33"/>
      <c r="BGM185" s="33"/>
      <c r="BGN185" s="33"/>
      <c r="BGO185" s="33"/>
      <c r="BGP185" s="33"/>
      <c r="BGQ185" s="33"/>
      <c r="BGR185" s="33"/>
      <c r="BGS185" s="33"/>
      <c r="BGT185" s="33"/>
      <c r="BGU185" s="33"/>
      <c r="BGV185" s="33"/>
      <c r="BGW185" s="33"/>
      <c r="BGX185" s="33"/>
      <c r="BGY185" s="33"/>
      <c r="BGZ185" s="33"/>
      <c r="BHA185" s="33"/>
      <c r="BHB185" s="33"/>
      <c r="BHC185" s="33"/>
      <c r="BHD185" s="33"/>
      <c r="BHE185" s="33"/>
      <c r="BHF185" s="33"/>
      <c r="BHG185" s="33"/>
      <c r="BHH185" s="33"/>
      <c r="BHI185" s="33"/>
      <c r="BHJ185" s="33"/>
      <c r="BHK185" s="33"/>
      <c r="BHL185" s="33"/>
      <c r="BHM185" s="33"/>
      <c r="BHN185" s="33"/>
      <c r="BHO185" s="33"/>
      <c r="BHP185" s="33"/>
      <c r="BHQ185" s="33"/>
      <c r="BHR185" s="33"/>
      <c r="BHS185" s="33"/>
      <c r="BHT185" s="33"/>
      <c r="BHU185" s="33"/>
      <c r="BHV185" s="33"/>
      <c r="BHW185" s="33"/>
      <c r="BHX185" s="33"/>
      <c r="BHY185" s="33"/>
      <c r="BHZ185" s="33"/>
      <c r="BIA185" s="33"/>
      <c r="BIB185" s="33"/>
      <c r="BIC185" s="33"/>
      <c r="BID185" s="33"/>
      <c r="BIE185" s="33"/>
      <c r="BIF185" s="33"/>
      <c r="BIG185" s="33"/>
      <c r="BIH185" s="33"/>
      <c r="BII185" s="33"/>
      <c r="BIJ185" s="33"/>
      <c r="BIK185" s="33"/>
      <c r="BIL185" s="33"/>
      <c r="BIM185" s="33"/>
      <c r="BIN185" s="33"/>
      <c r="BIO185" s="33"/>
      <c r="BIP185" s="33"/>
      <c r="BIQ185" s="33"/>
      <c r="BIR185" s="33"/>
      <c r="BIS185" s="33"/>
      <c r="BIT185" s="33"/>
      <c r="BIU185" s="33"/>
      <c r="BIV185" s="33"/>
      <c r="BIW185" s="33"/>
      <c r="BIX185" s="33"/>
      <c r="BIY185" s="33"/>
      <c r="BIZ185" s="33"/>
      <c r="BJA185" s="33"/>
      <c r="BJB185" s="33"/>
      <c r="BJC185" s="33"/>
      <c r="BJD185" s="33"/>
      <c r="BJE185" s="33"/>
      <c r="BJF185" s="33"/>
      <c r="BJG185" s="33"/>
      <c r="BJH185" s="33"/>
      <c r="BJI185" s="33"/>
      <c r="BJJ185" s="33"/>
      <c r="BJK185" s="33"/>
      <c r="BJL185" s="33"/>
      <c r="BJM185" s="33"/>
      <c r="BJN185" s="33"/>
      <c r="BJO185" s="33"/>
      <c r="BJP185" s="33"/>
      <c r="BJQ185" s="33"/>
      <c r="BJR185" s="33"/>
      <c r="BJS185" s="33"/>
      <c r="BJT185" s="33"/>
      <c r="BJU185" s="33"/>
      <c r="BJV185" s="33"/>
      <c r="BJW185" s="33"/>
      <c r="BJX185" s="33"/>
      <c r="BJY185" s="33"/>
      <c r="BJZ185" s="33"/>
      <c r="BKA185" s="33"/>
      <c r="BKB185" s="33"/>
      <c r="BKC185" s="33"/>
      <c r="BKD185" s="33"/>
      <c r="BKE185" s="33"/>
      <c r="BKF185" s="33"/>
      <c r="BKG185" s="33"/>
      <c r="BKH185" s="33"/>
      <c r="BKI185" s="33"/>
      <c r="BKJ185" s="33"/>
      <c r="BKK185" s="33"/>
      <c r="BKL185" s="33"/>
      <c r="BKM185" s="33"/>
      <c r="BKN185" s="33"/>
      <c r="BKO185" s="33"/>
      <c r="BKP185" s="33"/>
      <c r="BKQ185" s="33"/>
      <c r="BKR185" s="33"/>
      <c r="BKS185" s="33"/>
      <c r="BKT185" s="33"/>
      <c r="BKU185" s="33"/>
      <c r="BKV185" s="33"/>
      <c r="BKW185" s="33"/>
      <c r="BKX185" s="33"/>
      <c r="BKY185" s="33"/>
      <c r="BKZ185" s="33"/>
      <c r="BLA185" s="33"/>
      <c r="BLB185" s="33"/>
      <c r="BLC185" s="33"/>
      <c r="BLD185" s="33"/>
      <c r="BLE185" s="33"/>
      <c r="BLF185" s="33"/>
      <c r="BLG185" s="33"/>
      <c r="BLH185" s="33"/>
      <c r="BLI185" s="33"/>
      <c r="BLJ185" s="33"/>
      <c r="BLK185" s="33"/>
      <c r="BLL185" s="33"/>
      <c r="BLM185" s="33"/>
      <c r="BLN185" s="33"/>
      <c r="BLO185" s="33"/>
      <c r="BLP185" s="33"/>
      <c r="BLQ185" s="33"/>
      <c r="BLR185" s="33"/>
      <c r="BLS185" s="33"/>
      <c r="BLT185" s="33"/>
      <c r="BLU185" s="33"/>
      <c r="BLV185" s="33"/>
      <c r="BLW185" s="33"/>
      <c r="BLX185" s="33"/>
      <c r="BLY185" s="33"/>
      <c r="BLZ185" s="33"/>
      <c r="BMA185" s="33"/>
      <c r="BMB185" s="33"/>
      <c r="BMC185" s="33"/>
      <c r="BMD185" s="33"/>
      <c r="BME185" s="33"/>
      <c r="BMF185" s="33"/>
      <c r="BMG185" s="33"/>
      <c r="BMH185" s="33"/>
      <c r="BMI185" s="33"/>
      <c r="BMJ185" s="33"/>
      <c r="BMK185" s="33"/>
      <c r="BML185" s="33"/>
      <c r="BMM185" s="33"/>
      <c r="BMN185" s="33"/>
      <c r="BMO185" s="33"/>
      <c r="BMP185" s="33"/>
      <c r="BMQ185" s="33"/>
      <c r="BMR185" s="33"/>
      <c r="BMS185" s="33"/>
      <c r="BMT185" s="33"/>
      <c r="BMU185" s="33"/>
      <c r="BMV185" s="33"/>
      <c r="BMW185" s="33"/>
      <c r="BMX185" s="33"/>
      <c r="BMY185" s="33"/>
      <c r="BMZ185" s="33"/>
      <c r="BNA185" s="33"/>
      <c r="BNB185" s="33"/>
      <c r="BNC185" s="33"/>
      <c r="BND185" s="33"/>
      <c r="BNE185" s="33"/>
      <c r="BNF185" s="33"/>
      <c r="BNG185" s="33"/>
      <c r="BNH185" s="33"/>
      <c r="BNI185" s="33"/>
      <c r="BNJ185" s="33"/>
      <c r="BNK185" s="33"/>
      <c r="BNL185" s="33"/>
      <c r="BNM185" s="33"/>
      <c r="BNN185" s="33"/>
      <c r="BNO185" s="33"/>
      <c r="BNP185" s="33"/>
      <c r="BNQ185" s="33"/>
      <c r="BNR185" s="33"/>
      <c r="BNS185" s="33"/>
      <c r="BNT185" s="33"/>
      <c r="BNU185" s="33"/>
      <c r="BNV185" s="33"/>
      <c r="BNW185" s="33"/>
      <c r="BNX185" s="33"/>
      <c r="BNY185" s="33"/>
      <c r="BNZ185" s="33"/>
      <c r="BOA185" s="33"/>
      <c r="BOB185" s="33"/>
      <c r="BOC185" s="33"/>
      <c r="BOD185" s="33"/>
      <c r="BOE185" s="33"/>
      <c r="BOF185" s="33"/>
      <c r="BOG185" s="33"/>
      <c r="BOH185" s="33"/>
      <c r="BOI185" s="33"/>
      <c r="BOJ185" s="33"/>
      <c r="BOK185" s="33"/>
      <c r="BOL185" s="33"/>
      <c r="BOM185" s="33"/>
      <c r="BON185" s="33"/>
      <c r="BOO185" s="33"/>
      <c r="BOP185" s="33"/>
      <c r="BOQ185" s="33"/>
      <c r="BOR185" s="33"/>
      <c r="BOS185" s="33"/>
      <c r="BOT185" s="33"/>
      <c r="BOU185" s="33"/>
      <c r="BOV185" s="33"/>
      <c r="BOW185" s="33"/>
      <c r="BOX185" s="33"/>
      <c r="BOY185" s="33"/>
      <c r="BOZ185" s="33"/>
      <c r="BPA185" s="33"/>
      <c r="BPB185" s="33"/>
      <c r="BPC185" s="33"/>
      <c r="BPD185" s="33"/>
      <c r="BPE185" s="33"/>
      <c r="BPF185" s="33"/>
      <c r="BPG185" s="33"/>
      <c r="BPH185" s="33"/>
      <c r="BPI185" s="33"/>
      <c r="BPJ185" s="33"/>
      <c r="BPK185" s="33"/>
      <c r="BPL185" s="33"/>
      <c r="BPM185" s="33"/>
      <c r="BPN185" s="33"/>
      <c r="BPO185" s="33"/>
      <c r="BPP185" s="33"/>
      <c r="BPQ185" s="33"/>
      <c r="BPR185" s="33"/>
      <c r="BPS185" s="33"/>
      <c r="BPT185" s="33"/>
      <c r="BPU185" s="33"/>
      <c r="BPV185" s="33"/>
      <c r="BPW185" s="33"/>
      <c r="BPX185" s="33"/>
      <c r="BPY185" s="33"/>
      <c r="BPZ185" s="33"/>
      <c r="BQA185" s="33"/>
      <c r="BQB185" s="33"/>
      <c r="BQC185" s="33"/>
      <c r="BQD185" s="33"/>
      <c r="BQE185" s="33"/>
      <c r="BQF185" s="33"/>
      <c r="BQG185" s="33"/>
      <c r="BQH185" s="33"/>
      <c r="BQI185" s="33"/>
      <c r="BQJ185" s="33"/>
      <c r="BQK185" s="33"/>
      <c r="BQL185" s="33"/>
      <c r="BQM185" s="33"/>
      <c r="BQN185" s="33"/>
      <c r="BQO185" s="33"/>
      <c r="BQP185" s="33"/>
      <c r="BQQ185" s="33"/>
      <c r="BQR185" s="33"/>
      <c r="BQS185" s="33"/>
      <c r="BQT185" s="33"/>
      <c r="BQU185" s="33"/>
      <c r="BQV185" s="33"/>
      <c r="BQW185" s="33"/>
      <c r="BQX185" s="33"/>
      <c r="BQY185" s="33"/>
      <c r="BQZ185" s="33"/>
      <c r="BRA185" s="33"/>
      <c r="BRB185" s="33"/>
      <c r="BRC185" s="33"/>
      <c r="BRD185" s="33"/>
      <c r="BRE185" s="33"/>
      <c r="BRF185" s="33"/>
      <c r="BRG185" s="33"/>
      <c r="BRH185" s="33"/>
      <c r="BRI185" s="33"/>
      <c r="BRJ185" s="33"/>
      <c r="BRK185" s="33"/>
      <c r="BRL185" s="33"/>
      <c r="BRM185" s="33"/>
      <c r="BRN185" s="33"/>
      <c r="BRO185" s="33"/>
      <c r="BRP185" s="33"/>
      <c r="BRQ185" s="33"/>
      <c r="BRR185" s="33"/>
      <c r="BRS185" s="33"/>
      <c r="BRT185" s="33"/>
      <c r="BRU185" s="33"/>
      <c r="BRV185" s="33"/>
      <c r="BRW185" s="33"/>
      <c r="BRX185" s="33"/>
      <c r="BRY185" s="33"/>
      <c r="BRZ185" s="33"/>
      <c r="BSA185" s="33"/>
      <c r="BSB185" s="33"/>
      <c r="BSC185" s="33"/>
      <c r="BSD185" s="33"/>
      <c r="BSE185" s="33"/>
      <c r="BSF185" s="33"/>
      <c r="BSG185" s="33"/>
      <c r="BSH185" s="33"/>
      <c r="BSI185" s="33"/>
      <c r="BSJ185" s="33"/>
      <c r="BSK185" s="33"/>
      <c r="BSL185" s="33"/>
      <c r="BSM185" s="33"/>
      <c r="BSN185" s="33"/>
      <c r="BSO185" s="33"/>
      <c r="BSP185" s="33"/>
      <c r="BSQ185" s="33"/>
      <c r="BSR185" s="33"/>
      <c r="BSS185" s="33"/>
      <c r="BST185" s="33"/>
      <c r="BSU185" s="33"/>
      <c r="BSV185" s="33"/>
      <c r="BSW185" s="33"/>
      <c r="BSX185" s="33"/>
      <c r="BSY185" s="33"/>
      <c r="BSZ185" s="33"/>
      <c r="BTA185" s="33"/>
      <c r="BTB185" s="33"/>
      <c r="BTC185" s="33"/>
      <c r="BTD185" s="33"/>
      <c r="BTE185" s="33"/>
      <c r="BTF185" s="33"/>
      <c r="BTG185" s="33"/>
      <c r="BTH185" s="33"/>
      <c r="BTI185" s="33"/>
      <c r="BTJ185" s="33"/>
      <c r="BTK185" s="33"/>
      <c r="BTL185" s="33"/>
      <c r="BTM185" s="33"/>
      <c r="BTN185" s="33"/>
      <c r="BTO185" s="33"/>
      <c r="BTP185" s="33"/>
      <c r="BTQ185" s="33"/>
      <c r="BTR185" s="33"/>
      <c r="BTS185" s="33"/>
      <c r="BTT185" s="33"/>
      <c r="BTU185" s="33"/>
      <c r="BTV185" s="33"/>
      <c r="BTW185" s="33"/>
      <c r="BTX185" s="33"/>
      <c r="BTY185" s="33"/>
      <c r="BTZ185" s="33"/>
      <c r="BUA185" s="33"/>
      <c r="BUB185" s="33"/>
      <c r="BUC185" s="33"/>
      <c r="BUD185" s="33"/>
      <c r="BUE185" s="33"/>
      <c r="BUF185" s="33"/>
      <c r="BUG185" s="33"/>
      <c r="BUH185" s="33"/>
      <c r="BUI185" s="33"/>
      <c r="BUJ185" s="33"/>
      <c r="BUK185" s="33"/>
      <c r="BUL185" s="33"/>
      <c r="BUM185" s="33"/>
      <c r="BUN185" s="33"/>
      <c r="BUO185" s="33"/>
      <c r="BUP185" s="33"/>
      <c r="BUQ185" s="33"/>
      <c r="BUR185" s="33"/>
      <c r="BUS185" s="33"/>
      <c r="BUT185" s="33"/>
      <c r="BUU185" s="33"/>
      <c r="BUV185" s="33"/>
      <c r="BUW185" s="33"/>
      <c r="BUX185" s="33"/>
      <c r="BUY185" s="33"/>
      <c r="BUZ185" s="33"/>
      <c r="BVA185" s="33"/>
      <c r="BVB185" s="33"/>
      <c r="BVC185" s="33"/>
      <c r="BVD185" s="33"/>
      <c r="BVE185" s="33"/>
      <c r="BVF185" s="33"/>
      <c r="BVG185" s="33"/>
      <c r="BVH185" s="33"/>
      <c r="BVI185" s="33"/>
      <c r="BVJ185" s="33"/>
      <c r="BVK185" s="33"/>
      <c r="BVL185" s="33"/>
      <c r="BVM185" s="33"/>
      <c r="BVN185" s="33"/>
      <c r="BVO185" s="33"/>
      <c r="BVP185" s="33"/>
      <c r="BVQ185" s="33"/>
      <c r="BVR185" s="33"/>
      <c r="BVS185" s="33"/>
      <c r="BVT185" s="33"/>
      <c r="BVU185" s="33"/>
      <c r="BVV185" s="33"/>
      <c r="BVW185" s="33"/>
      <c r="BVX185" s="33"/>
      <c r="BVY185" s="33"/>
      <c r="BVZ185" s="33"/>
      <c r="BWA185" s="33"/>
      <c r="BWB185" s="33"/>
      <c r="BWC185" s="33"/>
      <c r="BWD185" s="33"/>
      <c r="BWE185" s="33"/>
      <c r="BWF185" s="33"/>
      <c r="BWG185" s="33"/>
      <c r="BWH185" s="33"/>
      <c r="BWI185" s="33"/>
      <c r="BWJ185" s="33"/>
      <c r="BWK185" s="33"/>
      <c r="BWL185" s="33"/>
      <c r="BWM185" s="33"/>
      <c r="BWN185" s="33"/>
      <c r="BWO185" s="33"/>
      <c r="BWP185" s="33"/>
      <c r="BWQ185" s="33"/>
      <c r="BWR185" s="33"/>
      <c r="BWS185" s="33"/>
      <c r="BWT185" s="33"/>
      <c r="BWU185" s="33"/>
      <c r="BWV185" s="33"/>
      <c r="BWW185" s="33"/>
      <c r="BWX185" s="33"/>
      <c r="BWY185" s="33"/>
      <c r="BWZ185" s="33"/>
      <c r="BXA185" s="33"/>
      <c r="BXB185" s="33"/>
      <c r="BXC185" s="33"/>
      <c r="BXD185" s="33"/>
      <c r="BXE185" s="33"/>
      <c r="BXF185" s="33"/>
      <c r="BXG185" s="33"/>
      <c r="BXH185" s="33"/>
      <c r="BXI185" s="33"/>
      <c r="BXJ185" s="33"/>
      <c r="BXK185" s="33"/>
      <c r="BXL185" s="33"/>
      <c r="BXM185" s="33"/>
      <c r="BXN185" s="33"/>
      <c r="BXO185" s="33"/>
      <c r="BXP185" s="33"/>
      <c r="BXQ185" s="33"/>
      <c r="BXR185" s="33"/>
      <c r="BXS185" s="33"/>
      <c r="BXT185" s="33"/>
      <c r="BXU185" s="33"/>
      <c r="BXV185" s="33"/>
      <c r="BXW185" s="33"/>
      <c r="BXX185" s="33"/>
      <c r="BXY185" s="33"/>
      <c r="BXZ185" s="33"/>
      <c r="BYA185" s="33"/>
      <c r="BYB185" s="33"/>
      <c r="BYC185" s="33"/>
      <c r="BYD185" s="33"/>
      <c r="BYE185" s="33"/>
      <c r="BYF185" s="33"/>
      <c r="BYG185" s="33"/>
      <c r="BYH185" s="33"/>
      <c r="BYI185" s="33"/>
      <c r="BYJ185" s="33"/>
      <c r="BYK185" s="33"/>
      <c r="BYL185" s="33"/>
      <c r="BYM185" s="33"/>
      <c r="BYN185" s="33"/>
      <c r="BYO185" s="33"/>
      <c r="BYP185" s="33"/>
      <c r="BYQ185" s="33"/>
      <c r="BYR185" s="33"/>
      <c r="BYS185" s="33"/>
      <c r="BYT185" s="33"/>
      <c r="BYU185" s="33"/>
      <c r="BYV185" s="33"/>
      <c r="BYW185" s="33"/>
      <c r="BYX185" s="33"/>
    </row>
    <row r="186" spans="1:2026" ht="24.95" customHeight="1" x14ac:dyDescent="0.25">
      <c r="A186" s="205" t="s">
        <v>1662</v>
      </c>
      <c r="B186" s="1" t="s">
        <v>341</v>
      </c>
      <c r="C186" s="1" t="s">
        <v>342</v>
      </c>
      <c r="D186" s="1" t="s">
        <v>283</v>
      </c>
      <c r="E186" s="1" t="s">
        <v>343</v>
      </c>
      <c r="F186" s="2" t="s">
        <v>336</v>
      </c>
      <c r="G186" s="1" t="s">
        <v>27</v>
      </c>
      <c r="H186" s="29" t="s">
        <v>344</v>
      </c>
      <c r="I186" s="1" t="s">
        <v>29</v>
      </c>
      <c r="J186" s="35" t="s">
        <v>345</v>
      </c>
      <c r="K186" s="36" t="s">
        <v>31</v>
      </c>
      <c r="L186" s="1" t="s">
        <v>32</v>
      </c>
      <c r="M186" s="37" t="s">
        <v>33</v>
      </c>
      <c r="N186" s="1" t="s">
        <v>34</v>
      </c>
      <c r="O186" s="38" t="s">
        <v>35</v>
      </c>
      <c r="P186" s="38"/>
      <c r="Q186" s="39" t="s">
        <v>36</v>
      </c>
      <c r="R186" s="39"/>
      <c r="S186" s="1" t="s">
        <v>346</v>
      </c>
      <c r="T186" s="145"/>
      <c r="U186" s="145"/>
      <c r="V186" s="1" t="s">
        <v>11</v>
      </c>
      <c r="W186" s="1" t="s">
        <v>40</v>
      </c>
      <c r="X186" s="1"/>
      <c r="Y186" s="1"/>
      <c r="Z186" s="1"/>
      <c r="AA186" s="1"/>
      <c r="AB186" s="30">
        <v>12500</v>
      </c>
      <c r="AC186" s="30">
        <v>2650</v>
      </c>
      <c r="AD186" s="30"/>
      <c r="AE186" s="30">
        <v>12750</v>
      </c>
      <c r="AF186" s="30">
        <v>650</v>
      </c>
      <c r="AG186" s="30">
        <f t="shared" si="3"/>
        <v>28550</v>
      </c>
      <c r="AH186" s="110"/>
      <c r="AI186" s="30"/>
      <c r="AJ186" s="125"/>
      <c r="AK186" s="30"/>
      <c r="AL186" s="2" t="s">
        <v>38</v>
      </c>
      <c r="AM186" s="2"/>
      <c r="AN186" s="2"/>
      <c r="AO186" s="2"/>
    </row>
    <row r="187" spans="1:2026" s="52" customFormat="1" ht="24.95" customHeight="1" x14ac:dyDescent="0.25">
      <c r="A187" s="205" t="s">
        <v>1662</v>
      </c>
      <c r="B187" s="4" t="s">
        <v>347</v>
      </c>
      <c r="C187" s="4" t="s">
        <v>342</v>
      </c>
      <c r="D187" s="4" t="s">
        <v>348</v>
      </c>
      <c r="E187" s="4" t="s">
        <v>343</v>
      </c>
      <c r="F187" s="5" t="s">
        <v>336</v>
      </c>
      <c r="G187" s="4" t="s">
        <v>27</v>
      </c>
      <c r="H187" s="11" t="s">
        <v>344</v>
      </c>
      <c r="I187" s="4" t="s">
        <v>29</v>
      </c>
      <c r="J187" s="51" t="s">
        <v>345</v>
      </c>
      <c r="K187" s="4" t="s">
        <v>31</v>
      </c>
      <c r="L187" s="4" t="s">
        <v>51</v>
      </c>
      <c r="M187" s="4" t="s">
        <v>33</v>
      </c>
      <c r="N187" s="4" t="s">
        <v>34</v>
      </c>
      <c r="O187" s="6" t="s">
        <v>35</v>
      </c>
      <c r="P187" s="6"/>
      <c r="Q187" s="7" t="s">
        <v>36</v>
      </c>
      <c r="R187" s="7" t="s">
        <v>1476</v>
      </c>
      <c r="S187" s="4" t="s">
        <v>346</v>
      </c>
      <c r="T187" s="146">
        <v>1705716.8929999999</v>
      </c>
      <c r="U187" s="146">
        <v>9243858.4849999994</v>
      </c>
      <c r="V187" s="4" t="s">
        <v>11</v>
      </c>
      <c r="W187" s="4" t="s">
        <v>40</v>
      </c>
      <c r="X187" s="4"/>
      <c r="Y187" s="4"/>
      <c r="Z187" s="4"/>
      <c r="AA187" s="4"/>
      <c r="AB187" s="8">
        <v>12500</v>
      </c>
      <c r="AC187" s="8">
        <v>2650</v>
      </c>
      <c r="AD187" s="8"/>
      <c r="AE187" s="8">
        <v>12750</v>
      </c>
      <c r="AF187" s="8">
        <v>650</v>
      </c>
      <c r="AG187" s="8">
        <f t="shared" si="3"/>
        <v>28550</v>
      </c>
      <c r="AH187" s="111">
        <v>21</v>
      </c>
      <c r="AI187" s="8">
        <v>19104.740000000002</v>
      </c>
      <c r="AJ187" s="126"/>
      <c r="AK187" s="8">
        <f>AI187</f>
        <v>19104.740000000002</v>
      </c>
      <c r="AL187" s="5" t="s">
        <v>37</v>
      </c>
      <c r="AM187" s="5" t="s">
        <v>1499</v>
      </c>
      <c r="AN187" s="96">
        <v>43435</v>
      </c>
      <c r="AO187" s="173" t="s">
        <v>1512</v>
      </c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3"/>
      <c r="BH187" s="33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  <c r="BU187" s="33"/>
      <c r="BV187" s="33"/>
      <c r="BW187" s="33"/>
      <c r="BX187" s="33"/>
      <c r="BY187" s="33"/>
      <c r="BZ187" s="33"/>
      <c r="CA187" s="33"/>
      <c r="CB187" s="33"/>
      <c r="CC187" s="33"/>
      <c r="CD187" s="33"/>
      <c r="CE187" s="33"/>
      <c r="CF187" s="33"/>
      <c r="CG187" s="33"/>
      <c r="CH187" s="33"/>
      <c r="CI187" s="33"/>
      <c r="CJ187" s="33"/>
      <c r="CK187" s="33"/>
      <c r="CL187" s="33"/>
      <c r="CM187" s="33"/>
      <c r="CN187" s="33"/>
      <c r="CO187" s="33"/>
      <c r="CP187" s="33"/>
      <c r="CQ187" s="33"/>
      <c r="CR187" s="33"/>
      <c r="CS187" s="33"/>
      <c r="CT187" s="33"/>
      <c r="CU187" s="33"/>
      <c r="CV187" s="33"/>
      <c r="CW187" s="33"/>
      <c r="CX187" s="33"/>
      <c r="CY187" s="33"/>
      <c r="CZ187" s="33"/>
      <c r="DA187" s="33"/>
      <c r="DB187" s="33"/>
      <c r="DC187" s="33"/>
      <c r="DD187" s="33"/>
      <c r="DE187" s="33"/>
      <c r="DF187" s="33"/>
      <c r="DG187" s="33"/>
      <c r="DH187" s="33"/>
      <c r="DI187" s="33"/>
      <c r="DJ187" s="33"/>
      <c r="DK187" s="33"/>
      <c r="DL187" s="33"/>
      <c r="DM187" s="33"/>
      <c r="DN187" s="33"/>
      <c r="DO187" s="33"/>
      <c r="DP187" s="33"/>
      <c r="DQ187" s="33"/>
      <c r="DR187" s="33"/>
      <c r="DS187" s="33"/>
      <c r="DT187" s="33"/>
      <c r="DU187" s="33"/>
      <c r="DV187" s="33"/>
      <c r="DW187" s="33"/>
      <c r="DX187" s="33"/>
      <c r="DY187" s="33"/>
      <c r="DZ187" s="33"/>
      <c r="EA187" s="33"/>
      <c r="EB187" s="33"/>
      <c r="EC187" s="33"/>
      <c r="ED187" s="33"/>
      <c r="EE187" s="33"/>
      <c r="EF187" s="33"/>
      <c r="EG187" s="33"/>
      <c r="EH187" s="33"/>
      <c r="EI187" s="33"/>
      <c r="EJ187" s="33"/>
      <c r="EK187" s="33"/>
      <c r="EL187" s="33"/>
      <c r="EM187" s="33"/>
      <c r="EN187" s="33"/>
      <c r="EO187" s="33"/>
      <c r="EP187" s="33"/>
      <c r="EQ187" s="33"/>
      <c r="ER187" s="33"/>
      <c r="ES187" s="33"/>
      <c r="ET187" s="33"/>
      <c r="EU187" s="33"/>
      <c r="EV187" s="33"/>
      <c r="EW187" s="33"/>
      <c r="EX187" s="33"/>
      <c r="EY187" s="33"/>
      <c r="EZ187" s="33"/>
      <c r="FA187" s="33"/>
      <c r="FB187" s="33"/>
      <c r="FC187" s="33"/>
      <c r="FD187" s="33"/>
      <c r="FE187" s="33"/>
      <c r="FF187" s="33"/>
      <c r="FG187" s="33"/>
      <c r="FH187" s="33"/>
      <c r="FI187" s="33"/>
      <c r="FJ187" s="33"/>
      <c r="FK187" s="33"/>
      <c r="FL187" s="33"/>
      <c r="FM187" s="33"/>
      <c r="FN187" s="33"/>
      <c r="FO187" s="33"/>
      <c r="FP187" s="33"/>
      <c r="FQ187" s="33"/>
      <c r="FR187" s="33"/>
      <c r="FS187" s="33"/>
      <c r="FT187" s="33"/>
      <c r="FU187" s="33"/>
      <c r="FV187" s="33"/>
      <c r="FW187" s="33"/>
      <c r="FX187" s="33"/>
      <c r="FY187" s="33"/>
      <c r="FZ187" s="33"/>
      <c r="GA187" s="33"/>
      <c r="GB187" s="33"/>
      <c r="GC187" s="33"/>
      <c r="GD187" s="33"/>
      <c r="GE187" s="33"/>
      <c r="GF187" s="33"/>
      <c r="GG187" s="33"/>
      <c r="GH187" s="33"/>
      <c r="GI187" s="33"/>
      <c r="GJ187" s="33"/>
      <c r="GK187" s="33"/>
      <c r="GL187" s="33"/>
      <c r="GM187" s="33"/>
      <c r="GN187" s="33"/>
      <c r="GO187" s="33"/>
      <c r="GP187" s="33"/>
      <c r="GQ187" s="33"/>
      <c r="GR187" s="33"/>
      <c r="GS187" s="33"/>
      <c r="GT187" s="33"/>
      <c r="GU187" s="33"/>
      <c r="GV187" s="33"/>
      <c r="GW187" s="33"/>
      <c r="GX187" s="33"/>
      <c r="GY187" s="33"/>
      <c r="GZ187" s="33"/>
      <c r="HA187" s="33"/>
      <c r="HB187" s="33"/>
      <c r="HC187" s="33"/>
      <c r="HD187" s="33"/>
      <c r="HE187" s="33"/>
      <c r="HF187" s="33"/>
      <c r="HG187" s="33"/>
      <c r="HH187" s="33"/>
      <c r="HI187" s="33"/>
      <c r="HJ187" s="33"/>
      <c r="HK187" s="33"/>
      <c r="HL187" s="33"/>
      <c r="HM187" s="33"/>
      <c r="HN187" s="33"/>
      <c r="HO187" s="33"/>
      <c r="HP187" s="33"/>
      <c r="HQ187" s="33"/>
      <c r="HR187" s="33"/>
      <c r="HS187" s="33"/>
      <c r="HT187" s="33"/>
      <c r="HU187" s="33"/>
      <c r="HV187" s="33"/>
      <c r="HW187" s="33"/>
      <c r="HX187" s="33"/>
      <c r="HY187" s="33"/>
      <c r="HZ187" s="33"/>
      <c r="IA187" s="33"/>
      <c r="IB187" s="33"/>
      <c r="IC187" s="33"/>
      <c r="ID187" s="33"/>
      <c r="IE187" s="33"/>
      <c r="IF187" s="33"/>
      <c r="IG187" s="33"/>
      <c r="IH187" s="33"/>
      <c r="II187" s="33"/>
      <c r="IJ187" s="33"/>
      <c r="IK187" s="33"/>
      <c r="IL187" s="33"/>
      <c r="IM187" s="33"/>
      <c r="IN187" s="33"/>
      <c r="IO187" s="33"/>
      <c r="IP187" s="33"/>
      <c r="IQ187" s="33"/>
      <c r="IR187" s="33"/>
      <c r="IS187" s="33"/>
      <c r="IT187" s="33"/>
      <c r="IU187" s="33"/>
      <c r="IV187" s="33"/>
      <c r="IW187" s="33"/>
      <c r="IX187" s="33"/>
      <c r="IY187" s="33"/>
      <c r="IZ187" s="33"/>
      <c r="JA187" s="33"/>
      <c r="JB187" s="33"/>
      <c r="JC187" s="33"/>
      <c r="JD187" s="33"/>
      <c r="JE187" s="33"/>
      <c r="JF187" s="33"/>
      <c r="JG187" s="33"/>
      <c r="JH187" s="33"/>
      <c r="JI187" s="33"/>
      <c r="JJ187" s="33"/>
      <c r="JK187" s="33"/>
      <c r="JL187" s="33"/>
      <c r="JM187" s="33"/>
      <c r="JN187" s="33"/>
      <c r="JO187" s="33"/>
      <c r="JP187" s="33"/>
      <c r="JQ187" s="33"/>
      <c r="JR187" s="33"/>
      <c r="JS187" s="33"/>
      <c r="JT187" s="33"/>
      <c r="JU187" s="33"/>
      <c r="JV187" s="33"/>
      <c r="JW187" s="33"/>
      <c r="JX187" s="33"/>
      <c r="JY187" s="33"/>
      <c r="JZ187" s="33"/>
      <c r="KA187" s="33"/>
      <c r="KB187" s="33"/>
      <c r="KC187" s="33"/>
      <c r="KD187" s="33"/>
      <c r="KE187" s="33"/>
      <c r="KF187" s="33"/>
      <c r="KG187" s="33"/>
      <c r="KH187" s="33"/>
      <c r="KI187" s="33"/>
      <c r="KJ187" s="33"/>
      <c r="KK187" s="33"/>
      <c r="KL187" s="33"/>
      <c r="KM187" s="33"/>
      <c r="KN187" s="33"/>
      <c r="KO187" s="33"/>
      <c r="KP187" s="33"/>
      <c r="KQ187" s="33"/>
      <c r="KR187" s="33"/>
      <c r="KS187" s="33"/>
      <c r="KT187" s="33"/>
      <c r="KU187" s="33"/>
      <c r="KV187" s="33"/>
      <c r="KW187" s="33"/>
      <c r="KX187" s="33"/>
      <c r="KY187" s="33"/>
      <c r="KZ187" s="33"/>
      <c r="LA187" s="33"/>
      <c r="LB187" s="33"/>
      <c r="LC187" s="33"/>
      <c r="LD187" s="33"/>
      <c r="LE187" s="33"/>
      <c r="LF187" s="33"/>
      <c r="LG187" s="33"/>
      <c r="LH187" s="33"/>
      <c r="LI187" s="33"/>
      <c r="LJ187" s="33"/>
      <c r="LK187" s="33"/>
      <c r="LL187" s="33"/>
      <c r="LM187" s="33"/>
      <c r="LN187" s="33"/>
      <c r="LO187" s="33"/>
      <c r="LP187" s="33"/>
      <c r="LQ187" s="33"/>
      <c r="LR187" s="33"/>
      <c r="LS187" s="33"/>
      <c r="LT187" s="33"/>
      <c r="LU187" s="33"/>
      <c r="LV187" s="33"/>
      <c r="LW187" s="33"/>
      <c r="LX187" s="33"/>
      <c r="LY187" s="33"/>
      <c r="LZ187" s="33"/>
      <c r="MA187" s="33"/>
      <c r="MB187" s="33"/>
      <c r="MC187" s="33"/>
      <c r="MD187" s="33"/>
      <c r="ME187" s="33"/>
      <c r="MF187" s="33"/>
      <c r="MG187" s="33"/>
      <c r="MH187" s="33"/>
      <c r="MI187" s="33"/>
      <c r="MJ187" s="33"/>
      <c r="MK187" s="33"/>
      <c r="ML187" s="33"/>
      <c r="MM187" s="33"/>
      <c r="MN187" s="33"/>
      <c r="MO187" s="33"/>
      <c r="MP187" s="33"/>
      <c r="MQ187" s="33"/>
      <c r="MR187" s="33"/>
      <c r="MS187" s="33"/>
      <c r="MT187" s="33"/>
      <c r="MU187" s="33"/>
      <c r="MV187" s="33"/>
      <c r="MW187" s="33"/>
      <c r="MX187" s="33"/>
      <c r="MY187" s="33"/>
      <c r="MZ187" s="33"/>
      <c r="NA187" s="33"/>
      <c r="NB187" s="33"/>
      <c r="NC187" s="33"/>
      <c r="ND187" s="33"/>
      <c r="NE187" s="33"/>
      <c r="NF187" s="33"/>
      <c r="NG187" s="33"/>
      <c r="NH187" s="33"/>
      <c r="NI187" s="33"/>
      <c r="NJ187" s="33"/>
      <c r="NK187" s="33"/>
      <c r="NL187" s="33"/>
      <c r="NM187" s="33"/>
      <c r="NN187" s="33"/>
      <c r="NO187" s="33"/>
      <c r="NP187" s="33"/>
      <c r="NQ187" s="33"/>
      <c r="NR187" s="33"/>
      <c r="NS187" s="33"/>
      <c r="NT187" s="33"/>
      <c r="NU187" s="33"/>
      <c r="NV187" s="33"/>
      <c r="NW187" s="33"/>
      <c r="NX187" s="33"/>
      <c r="NY187" s="33"/>
      <c r="NZ187" s="33"/>
      <c r="OA187" s="33"/>
      <c r="OB187" s="33"/>
      <c r="OC187" s="33"/>
      <c r="OD187" s="33"/>
      <c r="OE187" s="33"/>
      <c r="OF187" s="33"/>
      <c r="OG187" s="33"/>
      <c r="OH187" s="33"/>
      <c r="OI187" s="33"/>
      <c r="OJ187" s="33"/>
      <c r="OK187" s="33"/>
      <c r="OL187" s="33"/>
      <c r="OM187" s="33"/>
      <c r="ON187" s="33"/>
      <c r="OO187" s="33"/>
      <c r="OP187" s="33"/>
      <c r="OQ187" s="33"/>
      <c r="OR187" s="33"/>
      <c r="OS187" s="33"/>
      <c r="OT187" s="33"/>
      <c r="OU187" s="33"/>
      <c r="OV187" s="33"/>
      <c r="OW187" s="33"/>
      <c r="OX187" s="33"/>
      <c r="OY187" s="33"/>
      <c r="OZ187" s="33"/>
      <c r="PA187" s="33"/>
      <c r="PB187" s="33"/>
      <c r="PC187" s="33"/>
      <c r="PD187" s="33"/>
      <c r="PE187" s="33"/>
      <c r="PF187" s="33"/>
      <c r="PG187" s="33"/>
      <c r="PH187" s="33"/>
      <c r="PI187" s="33"/>
      <c r="PJ187" s="33"/>
      <c r="PK187" s="33"/>
      <c r="PL187" s="33"/>
      <c r="PM187" s="33"/>
      <c r="PN187" s="33"/>
      <c r="PO187" s="33"/>
      <c r="PP187" s="33"/>
      <c r="PQ187" s="33"/>
      <c r="PR187" s="33"/>
      <c r="PS187" s="33"/>
      <c r="PT187" s="33"/>
      <c r="PU187" s="33"/>
      <c r="PV187" s="33"/>
      <c r="PW187" s="33"/>
      <c r="PX187" s="33"/>
      <c r="PY187" s="33"/>
      <c r="PZ187" s="33"/>
      <c r="QA187" s="33"/>
      <c r="QB187" s="33"/>
      <c r="QC187" s="33"/>
      <c r="QD187" s="33"/>
      <c r="QE187" s="33"/>
      <c r="QF187" s="33"/>
      <c r="QG187" s="33"/>
      <c r="QH187" s="33"/>
      <c r="QI187" s="33"/>
      <c r="QJ187" s="33"/>
      <c r="QK187" s="33"/>
      <c r="QL187" s="33"/>
      <c r="QM187" s="33"/>
      <c r="QN187" s="33"/>
      <c r="QO187" s="33"/>
      <c r="QP187" s="33"/>
      <c r="QQ187" s="33"/>
      <c r="QR187" s="33"/>
      <c r="QS187" s="33"/>
      <c r="QT187" s="33"/>
      <c r="QU187" s="33"/>
      <c r="QV187" s="33"/>
      <c r="QW187" s="33"/>
      <c r="QX187" s="33"/>
      <c r="QY187" s="33"/>
      <c r="QZ187" s="33"/>
      <c r="RA187" s="33"/>
      <c r="RB187" s="33"/>
      <c r="RC187" s="33"/>
      <c r="RD187" s="33"/>
      <c r="RE187" s="33"/>
      <c r="RF187" s="33"/>
      <c r="RG187" s="33"/>
      <c r="RH187" s="33"/>
      <c r="RI187" s="33"/>
      <c r="RJ187" s="33"/>
      <c r="RK187" s="33"/>
      <c r="RL187" s="33"/>
      <c r="RM187" s="33"/>
      <c r="RN187" s="33"/>
      <c r="RO187" s="33"/>
      <c r="RP187" s="33"/>
      <c r="RQ187" s="33"/>
      <c r="RR187" s="33"/>
      <c r="RS187" s="33"/>
      <c r="RT187" s="33"/>
      <c r="RU187" s="33"/>
      <c r="RV187" s="33"/>
      <c r="RW187" s="33"/>
      <c r="RX187" s="33"/>
      <c r="RY187" s="33"/>
      <c r="RZ187" s="33"/>
      <c r="SA187" s="33"/>
      <c r="SB187" s="33"/>
      <c r="SC187" s="33"/>
      <c r="SD187" s="33"/>
      <c r="SE187" s="33"/>
      <c r="SF187" s="33"/>
      <c r="SG187" s="33"/>
      <c r="SH187" s="33"/>
      <c r="SI187" s="33"/>
      <c r="SJ187" s="33"/>
      <c r="SK187" s="33"/>
      <c r="SL187" s="33"/>
      <c r="SM187" s="33"/>
      <c r="SN187" s="33"/>
      <c r="SO187" s="33"/>
      <c r="SP187" s="33"/>
      <c r="SQ187" s="33"/>
      <c r="SR187" s="33"/>
      <c r="SS187" s="33"/>
      <c r="ST187" s="33"/>
      <c r="SU187" s="33"/>
      <c r="SV187" s="33"/>
      <c r="SW187" s="33"/>
      <c r="SX187" s="33"/>
      <c r="SY187" s="33"/>
      <c r="SZ187" s="33"/>
      <c r="TA187" s="33"/>
      <c r="TB187" s="33"/>
      <c r="TC187" s="33"/>
      <c r="TD187" s="33"/>
      <c r="TE187" s="33"/>
      <c r="TF187" s="33"/>
      <c r="TG187" s="33"/>
      <c r="TH187" s="33"/>
      <c r="TI187" s="33"/>
      <c r="TJ187" s="33"/>
      <c r="TK187" s="33"/>
      <c r="TL187" s="33"/>
      <c r="TM187" s="33"/>
      <c r="TN187" s="33"/>
      <c r="TO187" s="33"/>
      <c r="TP187" s="33"/>
      <c r="TQ187" s="33"/>
      <c r="TR187" s="33"/>
      <c r="TS187" s="33"/>
      <c r="TT187" s="33"/>
      <c r="TU187" s="33"/>
      <c r="TV187" s="33"/>
      <c r="TW187" s="33"/>
      <c r="TX187" s="33"/>
      <c r="TY187" s="33"/>
      <c r="TZ187" s="33"/>
      <c r="UA187" s="33"/>
      <c r="UB187" s="33"/>
      <c r="UC187" s="33"/>
      <c r="UD187" s="33"/>
      <c r="UE187" s="33"/>
      <c r="UF187" s="33"/>
      <c r="UG187" s="33"/>
      <c r="UH187" s="33"/>
      <c r="UI187" s="33"/>
      <c r="UJ187" s="33"/>
      <c r="UK187" s="33"/>
      <c r="UL187" s="33"/>
      <c r="UM187" s="33"/>
      <c r="UN187" s="33"/>
      <c r="UO187" s="33"/>
      <c r="UP187" s="33"/>
      <c r="UQ187" s="33"/>
      <c r="UR187" s="33"/>
      <c r="US187" s="33"/>
      <c r="UT187" s="33"/>
      <c r="UU187" s="33"/>
      <c r="UV187" s="33"/>
      <c r="UW187" s="33"/>
      <c r="UX187" s="33"/>
      <c r="UY187" s="33"/>
      <c r="UZ187" s="33"/>
      <c r="VA187" s="33"/>
      <c r="VB187" s="33"/>
      <c r="VC187" s="33"/>
      <c r="VD187" s="33"/>
      <c r="VE187" s="33"/>
      <c r="VF187" s="33"/>
      <c r="VG187" s="33"/>
      <c r="VH187" s="33"/>
      <c r="VI187" s="33"/>
      <c r="VJ187" s="33"/>
      <c r="VK187" s="33"/>
      <c r="VL187" s="33"/>
      <c r="VM187" s="33"/>
      <c r="VN187" s="33"/>
      <c r="VO187" s="33"/>
      <c r="VP187" s="33"/>
      <c r="VQ187" s="33"/>
      <c r="VR187" s="33"/>
      <c r="VS187" s="33"/>
      <c r="VT187" s="33"/>
      <c r="VU187" s="33"/>
      <c r="VV187" s="33"/>
      <c r="VW187" s="33"/>
      <c r="VX187" s="33"/>
      <c r="VY187" s="33"/>
      <c r="VZ187" s="33"/>
      <c r="WA187" s="33"/>
      <c r="WB187" s="33"/>
      <c r="WC187" s="33"/>
      <c r="WD187" s="33"/>
      <c r="WE187" s="33"/>
      <c r="WF187" s="33"/>
      <c r="WG187" s="33"/>
      <c r="WH187" s="33"/>
      <c r="WI187" s="33"/>
      <c r="WJ187" s="33"/>
      <c r="WK187" s="33"/>
      <c r="WL187" s="33"/>
      <c r="WM187" s="33"/>
      <c r="WN187" s="33"/>
      <c r="WO187" s="33"/>
      <c r="WP187" s="33"/>
      <c r="WQ187" s="33"/>
      <c r="WR187" s="33"/>
      <c r="WS187" s="33"/>
      <c r="WT187" s="33"/>
      <c r="WU187" s="33"/>
      <c r="WV187" s="33"/>
      <c r="WW187" s="33"/>
      <c r="WX187" s="33"/>
      <c r="WY187" s="33"/>
      <c r="WZ187" s="33"/>
      <c r="XA187" s="33"/>
      <c r="XB187" s="33"/>
      <c r="XC187" s="33"/>
      <c r="XD187" s="33"/>
      <c r="XE187" s="33"/>
      <c r="XF187" s="33"/>
      <c r="XG187" s="33"/>
      <c r="XH187" s="33"/>
      <c r="XI187" s="33"/>
      <c r="XJ187" s="33"/>
      <c r="XK187" s="33"/>
      <c r="XL187" s="33"/>
      <c r="XM187" s="33"/>
      <c r="XN187" s="33"/>
      <c r="XO187" s="33"/>
      <c r="XP187" s="33"/>
      <c r="XQ187" s="33"/>
      <c r="XR187" s="33"/>
      <c r="XS187" s="33"/>
      <c r="XT187" s="33"/>
      <c r="XU187" s="33"/>
      <c r="XV187" s="33"/>
      <c r="XW187" s="33"/>
      <c r="XX187" s="33"/>
      <c r="XY187" s="33"/>
      <c r="XZ187" s="33"/>
      <c r="YA187" s="33"/>
      <c r="YB187" s="33"/>
      <c r="YC187" s="33"/>
      <c r="YD187" s="33"/>
      <c r="YE187" s="33"/>
      <c r="YF187" s="33"/>
      <c r="YG187" s="33"/>
      <c r="YH187" s="33"/>
      <c r="YI187" s="33"/>
      <c r="YJ187" s="33"/>
      <c r="YK187" s="33"/>
      <c r="YL187" s="33"/>
      <c r="YM187" s="33"/>
      <c r="YN187" s="33"/>
      <c r="YO187" s="33"/>
      <c r="YP187" s="33"/>
      <c r="YQ187" s="33"/>
      <c r="YR187" s="33"/>
      <c r="YS187" s="33"/>
      <c r="YT187" s="33"/>
      <c r="YU187" s="33"/>
      <c r="YV187" s="33"/>
      <c r="YW187" s="33"/>
      <c r="YX187" s="33"/>
      <c r="YY187" s="33"/>
      <c r="YZ187" s="33"/>
      <c r="ZA187" s="33"/>
      <c r="ZB187" s="33"/>
      <c r="ZC187" s="33"/>
      <c r="ZD187" s="33"/>
      <c r="ZE187" s="33"/>
      <c r="ZF187" s="33"/>
      <c r="ZG187" s="33"/>
      <c r="ZH187" s="33"/>
      <c r="ZI187" s="33"/>
      <c r="ZJ187" s="33"/>
      <c r="ZK187" s="33"/>
      <c r="ZL187" s="33"/>
      <c r="ZM187" s="33"/>
      <c r="ZN187" s="33"/>
      <c r="ZO187" s="33"/>
      <c r="ZP187" s="33"/>
      <c r="ZQ187" s="33"/>
      <c r="ZR187" s="33"/>
      <c r="ZS187" s="33"/>
      <c r="ZT187" s="33"/>
      <c r="ZU187" s="33"/>
      <c r="ZV187" s="33"/>
      <c r="ZW187" s="33"/>
      <c r="ZX187" s="33"/>
      <c r="ZY187" s="33"/>
      <c r="ZZ187" s="33"/>
      <c r="AAA187" s="33"/>
      <c r="AAB187" s="33"/>
      <c r="AAC187" s="33"/>
      <c r="AAD187" s="33"/>
      <c r="AAE187" s="33"/>
      <c r="AAF187" s="33"/>
      <c r="AAG187" s="33"/>
      <c r="AAH187" s="33"/>
      <c r="AAI187" s="33"/>
      <c r="AAJ187" s="33"/>
      <c r="AAK187" s="33"/>
      <c r="AAL187" s="33"/>
      <c r="AAM187" s="33"/>
      <c r="AAN187" s="33"/>
      <c r="AAO187" s="33"/>
      <c r="AAP187" s="33"/>
      <c r="AAQ187" s="33"/>
      <c r="AAR187" s="33"/>
      <c r="AAS187" s="33"/>
      <c r="AAT187" s="33"/>
      <c r="AAU187" s="33"/>
      <c r="AAV187" s="33"/>
      <c r="AAW187" s="33"/>
      <c r="AAX187" s="33"/>
      <c r="AAY187" s="33"/>
      <c r="AAZ187" s="33"/>
      <c r="ABA187" s="33"/>
      <c r="ABB187" s="33"/>
      <c r="ABC187" s="33"/>
      <c r="ABD187" s="33"/>
      <c r="ABE187" s="33"/>
      <c r="ABF187" s="33"/>
      <c r="ABG187" s="33"/>
      <c r="ABH187" s="33"/>
      <c r="ABI187" s="33"/>
      <c r="ABJ187" s="33"/>
      <c r="ABK187" s="33"/>
      <c r="ABL187" s="33"/>
      <c r="ABM187" s="33"/>
      <c r="ABN187" s="33"/>
      <c r="ABO187" s="33"/>
      <c r="ABP187" s="33"/>
      <c r="ABQ187" s="33"/>
      <c r="ABR187" s="33"/>
      <c r="ABS187" s="33"/>
      <c r="ABT187" s="33"/>
      <c r="ABU187" s="33"/>
      <c r="ABV187" s="33"/>
      <c r="ABW187" s="33"/>
      <c r="ABX187" s="33"/>
      <c r="ABY187" s="33"/>
      <c r="ABZ187" s="33"/>
      <c r="ACA187" s="33"/>
      <c r="ACB187" s="33"/>
      <c r="ACC187" s="33"/>
      <c r="ACD187" s="33"/>
      <c r="ACE187" s="33"/>
      <c r="ACF187" s="33"/>
      <c r="ACG187" s="33"/>
      <c r="ACH187" s="33"/>
      <c r="ACI187" s="33"/>
      <c r="ACJ187" s="33"/>
      <c r="ACK187" s="33"/>
      <c r="ACL187" s="33"/>
      <c r="ACM187" s="33"/>
      <c r="ACN187" s="33"/>
      <c r="ACO187" s="33"/>
      <c r="ACP187" s="33"/>
      <c r="ACQ187" s="33"/>
      <c r="ACR187" s="33"/>
      <c r="ACS187" s="33"/>
      <c r="ACT187" s="33"/>
      <c r="ACU187" s="33"/>
      <c r="ACV187" s="33"/>
      <c r="ACW187" s="33"/>
      <c r="ACX187" s="33"/>
      <c r="ACY187" s="33"/>
      <c r="ACZ187" s="33"/>
      <c r="ADA187" s="33"/>
      <c r="ADB187" s="33"/>
      <c r="ADC187" s="33"/>
      <c r="ADD187" s="33"/>
      <c r="ADE187" s="33"/>
      <c r="ADF187" s="33"/>
      <c r="ADG187" s="33"/>
      <c r="ADH187" s="33"/>
      <c r="ADI187" s="33"/>
      <c r="ADJ187" s="33"/>
      <c r="ADK187" s="33"/>
      <c r="ADL187" s="33"/>
      <c r="ADM187" s="33"/>
      <c r="ADN187" s="33"/>
      <c r="ADO187" s="33"/>
      <c r="ADP187" s="33"/>
      <c r="ADQ187" s="33"/>
      <c r="ADR187" s="33"/>
      <c r="ADS187" s="33"/>
      <c r="ADT187" s="33"/>
      <c r="ADU187" s="33"/>
      <c r="ADV187" s="33"/>
      <c r="ADW187" s="33"/>
      <c r="ADX187" s="33"/>
      <c r="ADY187" s="33"/>
      <c r="ADZ187" s="33"/>
      <c r="AEA187" s="33"/>
      <c r="AEB187" s="33"/>
      <c r="AEC187" s="33"/>
      <c r="AED187" s="33"/>
      <c r="AEE187" s="33"/>
      <c r="AEF187" s="33"/>
      <c r="AEG187" s="33"/>
      <c r="AEH187" s="33"/>
      <c r="AEI187" s="33"/>
      <c r="AEJ187" s="33"/>
      <c r="AEK187" s="33"/>
      <c r="AEL187" s="33"/>
      <c r="AEM187" s="33"/>
      <c r="AEN187" s="33"/>
      <c r="AEO187" s="33"/>
      <c r="AEP187" s="33"/>
      <c r="AEQ187" s="33"/>
      <c r="AER187" s="33"/>
      <c r="AES187" s="33"/>
      <c r="AET187" s="33"/>
      <c r="AEU187" s="33"/>
      <c r="AEV187" s="33"/>
      <c r="AEW187" s="33"/>
      <c r="AEX187" s="33"/>
      <c r="AEY187" s="33"/>
      <c r="AEZ187" s="33"/>
      <c r="AFA187" s="33"/>
      <c r="AFB187" s="33"/>
      <c r="AFC187" s="33"/>
      <c r="AFD187" s="33"/>
      <c r="AFE187" s="33"/>
      <c r="AFF187" s="33"/>
      <c r="AFG187" s="33"/>
      <c r="AFH187" s="33"/>
      <c r="AFI187" s="33"/>
      <c r="AFJ187" s="33"/>
      <c r="AFK187" s="33"/>
      <c r="AFL187" s="33"/>
      <c r="AFM187" s="33"/>
      <c r="AFN187" s="33"/>
      <c r="AFO187" s="33"/>
      <c r="AFP187" s="33"/>
      <c r="AFQ187" s="33"/>
      <c r="AFR187" s="33"/>
      <c r="AFS187" s="33"/>
      <c r="AFT187" s="33"/>
      <c r="AFU187" s="33"/>
      <c r="AFV187" s="33"/>
      <c r="AFW187" s="33"/>
      <c r="AFX187" s="33"/>
      <c r="AFY187" s="33"/>
      <c r="AFZ187" s="33"/>
      <c r="AGA187" s="33"/>
      <c r="AGB187" s="33"/>
      <c r="AGC187" s="33"/>
      <c r="AGD187" s="33"/>
      <c r="AGE187" s="33"/>
      <c r="AGF187" s="33"/>
      <c r="AGG187" s="33"/>
      <c r="AGH187" s="33"/>
      <c r="AGI187" s="33"/>
      <c r="AGJ187" s="33"/>
      <c r="AGK187" s="33"/>
      <c r="AGL187" s="33"/>
      <c r="AGM187" s="33"/>
      <c r="AGN187" s="33"/>
      <c r="AGO187" s="33"/>
      <c r="AGP187" s="33"/>
      <c r="AGQ187" s="33"/>
      <c r="AGR187" s="33"/>
      <c r="AGS187" s="33"/>
      <c r="AGT187" s="33"/>
      <c r="AGU187" s="33"/>
      <c r="AGV187" s="33"/>
      <c r="AGW187" s="33"/>
      <c r="AGX187" s="33"/>
      <c r="AGY187" s="33"/>
      <c r="AGZ187" s="33"/>
      <c r="AHA187" s="33"/>
      <c r="AHB187" s="33"/>
      <c r="AHC187" s="33"/>
      <c r="AHD187" s="33"/>
      <c r="AHE187" s="33"/>
      <c r="AHF187" s="33"/>
      <c r="AHG187" s="33"/>
      <c r="AHH187" s="33"/>
      <c r="AHI187" s="33"/>
      <c r="AHJ187" s="33"/>
      <c r="AHK187" s="33"/>
      <c r="AHL187" s="33"/>
      <c r="AHM187" s="33"/>
      <c r="AHN187" s="33"/>
      <c r="AHO187" s="33"/>
      <c r="AHP187" s="33"/>
      <c r="AHQ187" s="33"/>
      <c r="AHR187" s="33"/>
      <c r="AHS187" s="33"/>
      <c r="AHT187" s="33"/>
      <c r="AHU187" s="33"/>
      <c r="AHV187" s="33"/>
      <c r="AHW187" s="33"/>
      <c r="AHX187" s="33"/>
      <c r="AHY187" s="33"/>
      <c r="AHZ187" s="33"/>
      <c r="AIA187" s="33"/>
      <c r="AIB187" s="33"/>
      <c r="AIC187" s="33"/>
      <c r="AID187" s="33"/>
      <c r="AIE187" s="33"/>
      <c r="AIF187" s="33"/>
      <c r="AIG187" s="33"/>
      <c r="AIH187" s="33"/>
      <c r="AII187" s="33"/>
      <c r="AIJ187" s="33"/>
      <c r="AIK187" s="33"/>
      <c r="AIL187" s="33"/>
      <c r="AIM187" s="33"/>
      <c r="AIN187" s="33"/>
      <c r="AIO187" s="33"/>
      <c r="AIP187" s="33"/>
      <c r="AIQ187" s="33"/>
      <c r="AIR187" s="33"/>
      <c r="AIS187" s="33"/>
      <c r="AIT187" s="33"/>
      <c r="AIU187" s="33"/>
      <c r="AIV187" s="33"/>
      <c r="AIW187" s="33"/>
      <c r="AIX187" s="33"/>
      <c r="AIY187" s="33"/>
      <c r="AIZ187" s="33"/>
      <c r="AJA187" s="33"/>
      <c r="AJB187" s="33"/>
      <c r="AJC187" s="33"/>
      <c r="AJD187" s="33"/>
      <c r="AJE187" s="33"/>
      <c r="AJF187" s="33"/>
      <c r="AJG187" s="33"/>
      <c r="AJH187" s="33"/>
      <c r="AJI187" s="33"/>
      <c r="AJJ187" s="33"/>
      <c r="AJK187" s="33"/>
      <c r="AJL187" s="33"/>
      <c r="AJM187" s="33"/>
      <c r="AJN187" s="33"/>
      <c r="AJO187" s="33"/>
      <c r="AJP187" s="33"/>
      <c r="AJQ187" s="33"/>
      <c r="AJR187" s="33"/>
      <c r="AJS187" s="33"/>
      <c r="AJT187" s="33"/>
      <c r="AJU187" s="33"/>
      <c r="AJV187" s="33"/>
      <c r="AJW187" s="33"/>
      <c r="AJX187" s="33"/>
      <c r="AJY187" s="33"/>
      <c r="AJZ187" s="33"/>
      <c r="AKA187" s="33"/>
      <c r="AKB187" s="33"/>
      <c r="AKC187" s="33"/>
      <c r="AKD187" s="33"/>
      <c r="AKE187" s="33"/>
      <c r="AKF187" s="33"/>
      <c r="AKG187" s="33"/>
      <c r="AKH187" s="33"/>
      <c r="AKI187" s="33"/>
      <c r="AKJ187" s="33"/>
      <c r="AKK187" s="33"/>
      <c r="AKL187" s="33"/>
      <c r="AKM187" s="33"/>
      <c r="AKN187" s="33"/>
      <c r="AKO187" s="33"/>
      <c r="AKP187" s="33"/>
      <c r="AKQ187" s="33"/>
      <c r="AKR187" s="33"/>
      <c r="AKS187" s="33"/>
      <c r="AKT187" s="33"/>
      <c r="AKU187" s="33"/>
      <c r="AKV187" s="33"/>
      <c r="AKW187" s="33"/>
      <c r="AKX187" s="33"/>
      <c r="AKY187" s="33"/>
      <c r="AKZ187" s="33"/>
      <c r="ALA187" s="33"/>
      <c r="ALB187" s="33"/>
      <c r="ALC187" s="33"/>
      <c r="ALD187" s="33"/>
      <c r="ALE187" s="33"/>
      <c r="ALF187" s="33"/>
      <c r="ALG187" s="33"/>
      <c r="ALH187" s="33"/>
      <c r="ALI187" s="33"/>
      <c r="ALJ187" s="33"/>
      <c r="ALK187" s="33"/>
      <c r="ALL187" s="33"/>
      <c r="ALM187" s="33"/>
      <c r="ALN187" s="33"/>
      <c r="ALO187" s="33"/>
      <c r="ALP187" s="33"/>
      <c r="ALQ187" s="33"/>
      <c r="ALR187" s="33"/>
      <c r="ALS187" s="33"/>
      <c r="ALT187" s="33"/>
      <c r="ALU187" s="33"/>
      <c r="ALV187" s="33"/>
      <c r="ALW187" s="33"/>
      <c r="ALX187" s="33"/>
      <c r="ALY187" s="33"/>
      <c r="ALZ187" s="33"/>
      <c r="AMA187" s="33"/>
      <c r="AMB187" s="33"/>
      <c r="AMC187" s="33"/>
      <c r="AMD187" s="33"/>
      <c r="AME187" s="33"/>
      <c r="AMF187" s="33"/>
      <c r="AMG187" s="33"/>
      <c r="AMH187" s="33"/>
      <c r="AMI187" s="33"/>
      <c r="AMJ187" s="33"/>
      <c r="AMK187" s="33"/>
      <c r="AML187" s="33"/>
      <c r="AMM187" s="33"/>
      <c r="AMN187" s="33"/>
      <c r="AMO187" s="33"/>
      <c r="AMP187" s="33"/>
      <c r="AMQ187" s="33"/>
      <c r="AMR187" s="33"/>
      <c r="AMS187" s="33"/>
      <c r="AMT187" s="33"/>
      <c r="AMU187" s="33"/>
      <c r="AMV187" s="33"/>
      <c r="AMW187" s="33"/>
      <c r="AMX187" s="33"/>
      <c r="AMY187" s="33"/>
      <c r="AMZ187" s="33"/>
      <c r="ANA187" s="33"/>
      <c r="ANB187" s="33"/>
      <c r="ANC187" s="33"/>
      <c r="AND187" s="33"/>
      <c r="ANE187" s="33"/>
      <c r="ANF187" s="33"/>
      <c r="ANG187" s="33"/>
      <c r="ANH187" s="33"/>
      <c r="ANI187" s="33"/>
      <c r="ANJ187" s="33"/>
      <c r="ANK187" s="33"/>
      <c r="ANL187" s="33"/>
      <c r="ANM187" s="33"/>
      <c r="ANN187" s="33"/>
      <c r="ANO187" s="33"/>
      <c r="ANP187" s="33"/>
      <c r="ANQ187" s="33"/>
      <c r="ANR187" s="33"/>
      <c r="ANS187" s="33"/>
      <c r="ANT187" s="33"/>
      <c r="ANU187" s="33"/>
      <c r="ANV187" s="33"/>
      <c r="ANW187" s="33"/>
      <c r="ANX187" s="33"/>
      <c r="ANY187" s="33"/>
      <c r="ANZ187" s="33"/>
      <c r="AOA187" s="33"/>
      <c r="AOB187" s="33"/>
      <c r="AOC187" s="33"/>
      <c r="AOD187" s="33"/>
      <c r="AOE187" s="33"/>
      <c r="AOF187" s="33"/>
      <c r="AOG187" s="33"/>
      <c r="AOH187" s="33"/>
      <c r="AOI187" s="33"/>
      <c r="AOJ187" s="33"/>
      <c r="AOK187" s="33"/>
      <c r="AOL187" s="33"/>
      <c r="AOM187" s="33"/>
      <c r="AON187" s="33"/>
      <c r="AOO187" s="33"/>
      <c r="AOP187" s="33"/>
      <c r="AOQ187" s="33"/>
      <c r="AOR187" s="33"/>
      <c r="AOS187" s="33"/>
      <c r="AOT187" s="33"/>
      <c r="AOU187" s="33"/>
      <c r="AOV187" s="33"/>
      <c r="AOW187" s="33"/>
      <c r="AOX187" s="33"/>
      <c r="AOY187" s="33"/>
      <c r="AOZ187" s="33"/>
      <c r="APA187" s="33"/>
      <c r="APB187" s="33"/>
      <c r="APC187" s="33"/>
      <c r="APD187" s="33"/>
      <c r="APE187" s="33"/>
      <c r="APF187" s="33"/>
      <c r="APG187" s="33"/>
      <c r="APH187" s="33"/>
      <c r="API187" s="33"/>
      <c r="APJ187" s="33"/>
      <c r="APK187" s="33"/>
      <c r="APL187" s="33"/>
      <c r="APM187" s="33"/>
      <c r="APN187" s="33"/>
      <c r="APO187" s="33"/>
      <c r="APP187" s="33"/>
      <c r="APQ187" s="33"/>
      <c r="APR187" s="33"/>
      <c r="APS187" s="33"/>
      <c r="APT187" s="33"/>
      <c r="APU187" s="33"/>
      <c r="APV187" s="33"/>
      <c r="APW187" s="33"/>
      <c r="APX187" s="33"/>
      <c r="APY187" s="33"/>
      <c r="APZ187" s="33"/>
      <c r="AQA187" s="33"/>
      <c r="AQB187" s="33"/>
      <c r="AQC187" s="33"/>
      <c r="AQD187" s="33"/>
      <c r="AQE187" s="33"/>
      <c r="AQF187" s="33"/>
      <c r="AQG187" s="33"/>
      <c r="AQH187" s="33"/>
      <c r="AQI187" s="33"/>
      <c r="AQJ187" s="33"/>
      <c r="AQK187" s="33"/>
      <c r="AQL187" s="33"/>
      <c r="AQM187" s="33"/>
      <c r="AQN187" s="33"/>
      <c r="AQO187" s="33"/>
      <c r="AQP187" s="33"/>
      <c r="AQQ187" s="33"/>
      <c r="AQR187" s="33"/>
      <c r="AQS187" s="33"/>
      <c r="AQT187" s="33"/>
      <c r="AQU187" s="33"/>
      <c r="AQV187" s="33"/>
      <c r="AQW187" s="33"/>
      <c r="AQX187" s="33"/>
      <c r="AQY187" s="33"/>
      <c r="AQZ187" s="33"/>
      <c r="ARA187" s="33"/>
      <c r="ARB187" s="33"/>
      <c r="ARC187" s="33"/>
      <c r="ARD187" s="33"/>
      <c r="ARE187" s="33"/>
      <c r="ARF187" s="33"/>
      <c r="ARG187" s="33"/>
      <c r="ARH187" s="33"/>
      <c r="ARI187" s="33"/>
      <c r="ARJ187" s="33"/>
      <c r="ARK187" s="33"/>
      <c r="ARL187" s="33"/>
      <c r="ARM187" s="33"/>
      <c r="ARN187" s="33"/>
      <c r="ARO187" s="33"/>
      <c r="ARP187" s="33"/>
      <c r="ARQ187" s="33"/>
      <c r="ARR187" s="33"/>
      <c r="ARS187" s="33"/>
      <c r="ART187" s="33"/>
      <c r="ARU187" s="33"/>
      <c r="ARV187" s="33"/>
      <c r="ARW187" s="33"/>
      <c r="ARX187" s="33"/>
      <c r="ARY187" s="33"/>
      <c r="ARZ187" s="33"/>
      <c r="ASA187" s="33"/>
      <c r="ASB187" s="33"/>
      <c r="ASC187" s="33"/>
      <c r="ASD187" s="33"/>
      <c r="ASE187" s="33"/>
      <c r="ASF187" s="33"/>
      <c r="ASG187" s="33"/>
      <c r="ASH187" s="33"/>
      <c r="ASI187" s="33"/>
      <c r="ASJ187" s="33"/>
      <c r="ASK187" s="33"/>
      <c r="ASL187" s="33"/>
      <c r="ASM187" s="33"/>
      <c r="ASN187" s="33"/>
      <c r="ASO187" s="33"/>
      <c r="ASP187" s="33"/>
      <c r="ASQ187" s="33"/>
      <c r="ASR187" s="33"/>
      <c r="ASS187" s="33"/>
      <c r="AST187" s="33"/>
      <c r="ASU187" s="33"/>
      <c r="ASV187" s="33"/>
      <c r="ASW187" s="33"/>
      <c r="ASX187" s="33"/>
      <c r="ASY187" s="33"/>
      <c r="ASZ187" s="33"/>
      <c r="ATA187" s="33"/>
      <c r="ATB187" s="33"/>
      <c r="ATC187" s="33"/>
      <c r="ATD187" s="33"/>
      <c r="ATE187" s="33"/>
      <c r="ATF187" s="33"/>
      <c r="ATG187" s="33"/>
      <c r="ATH187" s="33"/>
      <c r="ATI187" s="33"/>
      <c r="ATJ187" s="33"/>
      <c r="ATK187" s="33"/>
      <c r="ATL187" s="33"/>
      <c r="ATM187" s="33"/>
      <c r="ATN187" s="33"/>
      <c r="ATO187" s="33"/>
      <c r="ATP187" s="33"/>
      <c r="ATQ187" s="33"/>
      <c r="ATR187" s="33"/>
      <c r="ATS187" s="33"/>
      <c r="ATT187" s="33"/>
      <c r="ATU187" s="33"/>
      <c r="ATV187" s="33"/>
      <c r="ATW187" s="33"/>
      <c r="ATX187" s="33"/>
      <c r="ATY187" s="33"/>
      <c r="ATZ187" s="33"/>
      <c r="AUA187" s="33"/>
      <c r="AUB187" s="33"/>
      <c r="AUC187" s="33"/>
      <c r="AUD187" s="33"/>
      <c r="AUE187" s="33"/>
      <c r="AUF187" s="33"/>
      <c r="AUG187" s="33"/>
      <c r="AUH187" s="33"/>
      <c r="AUI187" s="33"/>
      <c r="AUJ187" s="33"/>
      <c r="AUK187" s="33"/>
      <c r="AUL187" s="33"/>
      <c r="AUM187" s="33"/>
      <c r="AUN187" s="33"/>
      <c r="AUO187" s="33"/>
      <c r="AUP187" s="33"/>
      <c r="AUQ187" s="33"/>
      <c r="AUR187" s="33"/>
      <c r="AUS187" s="33"/>
      <c r="AUT187" s="33"/>
      <c r="AUU187" s="33"/>
      <c r="AUV187" s="33"/>
      <c r="AUW187" s="33"/>
      <c r="AUX187" s="33"/>
      <c r="AUY187" s="33"/>
      <c r="AUZ187" s="33"/>
      <c r="AVA187" s="33"/>
      <c r="AVB187" s="33"/>
      <c r="AVC187" s="33"/>
      <c r="AVD187" s="33"/>
      <c r="AVE187" s="33"/>
      <c r="AVF187" s="33"/>
      <c r="AVG187" s="33"/>
      <c r="AVH187" s="33"/>
      <c r="AVI187" s="33"/>
      <c r="AVJ187" s="33"/>
      <c r="AVK187" s="33"/>
      <c r="AVL187" s="33"/>
      <c r="AVM187" s="33"/>
      <c r="AVN187" s="33"/>
      <c r="AVO187" s="33"/>
      <c r="AVP187" s="33"/>
      <c r="AVQ187" s="33"/>
      <c r="AVR187" s="33"/>
      <c r="AVS187" s="33"/>
      <c r="AVT187" s="33"/>
      <c r="AVU187" s="33"/>
      <c r="AVV187" s="33"/>
      <c r="AVW187" s="33"/>
      <c r="AVX187" s="33"/>
      <c r="AVY187" s="33"/>
      <c r="AVZ187" s="33"/>
      <c r="AWA187" s="33"/>
      <c r="AWB187" s="33"/>
      <c r="AWC187" s="33"/>
      <c r="AWD187" s="33"/>
      <c r="AWE187" s="33"/>
      <c r="AWF187" s="33"/>
      <c r="AWG187" s="33"/>
      <c r="AWH187" s="33"/>
      <c r="AWI187" s="33"/>
      <c r="AWJ187" s="33"/>
      <c r="AWK187" s="33"/>
      <c r="AWL187" s="33"/>
      <c r="AWM187" s="33"/>
      <c r="AWN187" s="33"/>
      <c r="AWO187" s="33"/>
      <c r="AWP187" s="33"/>
      <c r="AWQ187" s="33"/>
      <c r="AWR187" s="33"/>
      <c r="AWS187" s="33"/>
      <c r="AWT187" s="33"/>
      <c r="AWU187" s="33"/>
      <c r="AWV187" s="33"/>
      <c r="AWW187" s="33"/>
      <c r="AWX187" s="33"/>
      <c r="AWY187" s="33"/>
      <c r="AWZ187" s="33"/>
      <c r="AXA187" s="33"/>
      <c r="AXB187" s="33"/>
      <c r="AXC187" s="33"/>
      <c r="AXD187" s="33"/>
      <c r="AXE187" s="33"/>
      <c r="AXF187" s="33"/>
      <c r="AXG187" s="33"/>
      <c r="AXH187" s="33"/>
      <c r="AXI187" s="33"/>
      <c r="AXJ187" s="33"/>
      <c r="AXK187" s="33"/>
      <c r="AXL187" s="33"/>
      <c r="AXM187" s="33"/>
      <c r="AXN187" s="33"/>
      <c r="AXO187" s="33"/>
      <c r="AXP187" s="33"/>
      <c r="AXQ187" s="33"/>
      <c r="AXR187" s="33"/>
      <c r="AXS187" s="33"/>
      <c r="AXT187" s="33"/>
      <c r="AXU187" s="33"/>
      <c r="AXV187" s="33"/>
      <c r="AXW187" s="33"/>
      <c r="AXX187" s="33"/>
      <c r="AXY187" s="33"/>
      <c r="AXZ187" s="33"/>
      <c r="AYA187" s="33"/>
      <c r="AYB187" s="33"/>
      <c r="AYC187" s="33"/>
      <c r="AYD187" s="33"/>
      <c r="AYE187" s="33"/>
      <c r="AYF187" s="33"/>
      <c r="AYG187" s="33"/>
      <c r="AYH187" s="33"/>
      <c r="AYI187" s="33"/>
      <c r="AYJ187" s="33"/>
      <c r="AYK187" s="33"/>
      <c r="AYL187" s="33"/>
      <c r="AYM187" s="33"/>
      <c r="AYN187" s="33"/>
      <c r="AYO187" s="33"/>
      <c r="AYP187" s="33"/>
      <c r="AYQ187" s="33"/>
      <c r="AYR187" s="33"/>
      <c r="AYS187" s="33"/>
      <c r="AYT187" s="33"/>
      <c r="AYU187" s="33"/>
      <c r="AYV187" s="33"/>
      <c r="AYW187" s="33"/>
      <c r="AYX187" s="33"/>
      <c r="AYY187" s="33"/>
      <c r="AYZ187" s="33"/>
      <c r="AZA187" s="33"/>
      <c r="AZB187" s="33"/>
      <c r="AZC187" s="33"/>
      <c r="AZD187" s="33"/>
      <c r="AZE187" s="33"/>
      <c r="AZF187" s="33"/>
      <c r="AZG187" s="33"/>
      <c r="AZH187" s="33"/>
      <c r="AZI187" s="33"/>
      <c r="AZJ187" s="33"/>
      <c r="AZK187" s="33"/>
      <c r="AZL187" s="33"/>
      <c r="AZM187" s="33"/>
      <c r="AZN187" s="33"/>
      <c r="AZO187" s="33"/>
      <c r="AZP187" s="33"/>
      <c r="AZQ187" s="33"/>
      <c r="AZR187" s="33"/>
      <c r="AZS187" s="33"/>
      <c r="AZT187" s="33"/>
      <c r="AZU187" s="33"/>
      <c r="AZV187" s="33"/>
      <c r="AZW187" s="33"/>
      <c r="AZX187" s="33"/>
      <c r="AZY187" s="33"/>
      <c r="AZZ187" s="33"/>
      <c r="BAA187" s="33"/>
      <c r="BAB187" s="33"/>
      <c r="BAC187" s="33"/>
      <c r="BAD187" s="33"/>
      <c r="BAE187" s="33"/>
      <c r="BAF187" s="33"/>
      <c r="BAG187" s="33"/>
      <c r="BAH187" s="33"/>
      <c r="BAI187" s="33"/>
      <c r="BAJ187" s="33"/>
      <c r="BAK187" s="33"/>
      <c r="BAL187" s="33"/>
      <c r="BAM187" s="33"/>
      <c r="BAN187" s="33"/>
      <c r="BAO187" s="33"/>
      <c r="BAP187" s="33"/>
      <c r="BAQ187" s="33"/>
      <c r="BAR187" s="33"/>
      <c r="BAS187" s="33"/>
      <c r="BAT187" s="33"/>
      <c r="BAU187" s="33"/>
      <c r="BAV187" s="33"/>
      <c r="BAW187" s="33"/>
      <c r="BAX187" s="33"/>
      <c r="BAY187" s="33"/>
      <c r="BAZ187" s="33"/>
      <c r="BBA187" s="33"/>
      <c r="BBB187" s="33"/>
      <c r="BBC187" s="33"/>
      <c r="BBD187" s="33"/>
      <c r="BBE187" s="33"/>
      <c r="BBF187" s="33"/>
      <c r="BBG187" s="33"/>
      <c r="BBH187" s="33"/>
      <c r="BBI187" s="33"/>
      <c r="BBJ187" s="33"/>
      <c r="BBK187" s="33"/>
      <c r="BBL187" s="33"/>
      <c r="BBM187" s="33"/>
      <c r="BBN187" s="33"/>
      <c r="BBO187" s="33"/>
      <c r="BBP187" s="33"/>
      <c r="BBQ187" s="33"/>
      <c r="BBR187" s="33"/>
      <c r="BBS187" s="33"/>
      <c r="BBT187" s="33"/>
      <c r="BBU187" s="33"/>
      <c r="BBV187" s="33"/>
      <c r="BBW187" s="33"/>
      <c r="BBX187" s="33"/>
      <c r="BBY187" s="33"/>
      <c r="BBZ187" s="33"/>
      <c r="BCA187" s="33"/>
      <c r="BCB187" s="33"/>
      <c r="BCC187" s="33"/>
      <c r="BCD187" s="33"/>
      <c r="BCE187" s="33"/>
      <c r="BCF187" s="33"/>
      <c r="BCG187" s="33"/>
      <c r="BCH187" s="33"/>
      <c r="BCI187" s="33"/>
      <c r="BCJ187" s="33"/>
      <c r="BCK187" s="33"/>
      <c r="BCL187" s="33"/>
      <c r="BCM187" s="33"/>
      <c r="BCN187" s="33"/>
      <c r="BCO187" s="33"/>
      <c r="BCP187" s="33"/>
      <c r="BCQ187" s="33"/>
      <c r="BCR187" s="33"/>
      <c r="BCS187" s="33"/>
      <c r="BCT187" s="33"/>
      <c r="BCU187" s="33"/>
      <c r="BCV187" s="33"/>
      <c r="BCW187" s="33"/>
      <c r="BCX187" s="33"/>
      <c r="BCY187" s="33"/>
      <c r="BCZ187" s="33"/>
      <c r="BDA187" s="33"/>
      <c r="BDB187" s="33"/>
      <c r="BDC187" s="33"/>
      <c r="BDD187" s="33"/>
      <c r="BDE187" s="33"/>
      <c r="BDF187" s="33"/>
      <c r="BDG187" s="33"/>
      <c r="BDH187" s="33"/>
      <c r="BDI187" s="33"/>
      <c r="BDJ187" s="33"/>
      <c r="BDK187" s="33"/>
      <c r="BDL187" s="33"/>
      <c r="BDM187" s="33"/>
      <c r="BDN187" s="33"/>
      <c r="BDO187" s="33"/>
      <c r="BDP187" s="33"/>
      <c r="BDQ187" s="33"/>
      <c r="BDR187" s="33"/>
      <c r="BDS187" s="33"/>
      <c r="BDT187" s="33"/>
      <c r="BDU187" s="33"/>
      <c r="BDV187" s="33"/>
      <c r="BDW187" s="33"/>
      <c r="BDX187" s="33"/>
      <c r="BDY187" s="33"/>
      <c r="BDZ187" s="33"/>
      <c r="BEA187" s="33"/>
      <c r="BEB187" s="33"/>
      <c r="BEC187" s="33"/>
      <c r="BED187" s="33"/>
      <c r="BEE187" s="33"/>
      <c r="BEF187" s="33"/>
      <c r="BEG187" s="33"/>
      <c r="BEH187" s="33"/>
      <c r="BEI187" s="33"/>
      <c r="BEJ187" s="33"/>
      <c r="BEK187" s="33"/>
      <c r="BEL187" s="33"/>
      <c r="BEM187" s="33"/>
      <c r="BEN187" s="33"/>
      <c r="BEO187" s="33"/>
      <c r="BEP187" s="33"/>
      <c r="BEQ187" s="33"/>
      <c r="BER187" s="33"/>
      <c r="BES187" s="33"/>
      <c r="BET187" s="33"/>
      <c r="BEU187" s="33"/>
      <c r="BEV187" s="33"/>
      <c r="BEW187" s="33"/>
      <c r="BEX187" s="33"/>
      <c r="BEY187" s="33"/>
      <c r="BEZ187" s="33"/>
      <c r="BFA187" s="33"/>
      <c r="BFB187" s="33"/>
      <c r="BFC187" s="33"/>
      <c r="BFD187" s="33"/>
      <c r="BFE187" s="33"/>
      <c r="BFF187" s="33"/>
      <c r="BFG187" s="33"/>
      <c r="BFH187" s="33"/>
      <c r="BFI187" s="33"/>
      <c r="BFJ187" s="33"/>
      <c r="BFK187" s="33"/>
      <c r="BFL187" s="33"/>
      <c r="BFM187" s="33"/>
      <c r="BFN187" s="33"/>
      <c r="BFO187" s="33"/>
      <c r="BFP187" s="33"/>
      <c r="BFQ187" s="33"/>
      <c r="BFR187" s="33"/>
      <c r="BFS187" s="33"/>
      <c r="BFT187" s="33"/>
      <c r="BFU187" s="33"/>
      <c r="BFV187" s="33"/>
      <c r="BFW187" s="33"/>
      <c r="BFX187" s="33"/>
      <c r="BFY187" s="33"/>
      <c r="BFZ187" s="33"/>
      <c r="BGA187" s="33"/>
      <c r="BGB187" s="33"/>
      <c r="BGC187" s="33"/>
      <c r="BGD187" s="33"/>
      <c r="BGE187" s="33"/>
      <c r="BGF187" s="33"/>
      <c r="BGG187" s="33"/>
      <c r="BGH187" s="33"/>
      <c r="BGI187" s="33"/>
      <c r="BGJ187" s="33"/>
      <c r="BGK187" s="33"/>
      <c r="BGL187" s="33"/>
      <c r="BGM187" s="33"/>
      <c r="BGN187" s="33"/>
      <c r="BGO187" s="33"/>
      <c r="BGP187" s="33"/>
      <c r="BGQ187" s="33"/>
      <c r="BGR187" s="33"/>
      <c r="BGS187" s="33"/>
      <c r="BGT187" s="33"/>
      <c r="BGU187" s="33"/>
      <c r="BGV187" s="33"/>
      <c r="BGW187" s="33"/>
      <c r="BGX187" s="33"/>
      <c r="BGY187" s="33"/>
      <c r="BGZ187" s="33"/>
      <c r="BHA187" s="33"/>
      <c r="BHB187" s="33"/>
      <c r="BHC187" s="33"/>
      <c r="BHD187" s="33"/>
      <c r="BHE187" s="33"/>
      <c r="BHF187" s="33"/>
      <c r="BHG187" s="33"/>
      <c r="BHH187" s="33"/>
      <c r="BHI187" s="33"/>
      <c r="BHJ187" s="33"/>
      <c r="BHK187" s="33"/>
      <c r="BHL187" s="33"/>
      <c r="BHM187" s="33"/>
      <c r="BHN187" s="33"/>
      <c r="BHO187" s="33"/>
      <c r="BHP187" s="33"/>
      <c r="BHQ187" s="33"/>
      <c r="BHR187" s="33"/>
      <c r="BHS187" s="33"/>
      <c r="BHT187" s="33"/>
      <c r="BHU187" s="33"/>
      <c r="BHV187" s="33"/>
      <c r="BHW187" s="33"/>
      <c r="BHX187" s="33"/>
      <c r="BHY187" s="33"/>
      <c r="BHZ187" s="33"/>
      <c r="BIA187" s="33"/>
      <c r="BIB187" s="33"/>
      <c r="BIC187" s="33"/>
      <c r="BID187" s="33"/>
      <c r="BIE187" s="33"/>
      <c r="BIF187" s="33"/>
      <c r="BIG187" s="33"/>
      <c r="BIH187" s="33"/>
      <c r="BII187" s="33"/>
      <c r="BIJ187" s="33"/>
      <c r="BIK187" s="33"/>
      <c r="BIL187" s="33"/>
      <c r="BIM187" s="33"/>
      <c r="BIN187" s="33"/>
      <c r="BIO187" s="33"/>
      <c r="BIP187" s="33"/>
      <c r="BIQ187" s="33"/>
      <c r="BIR187" s="33"/>
      <c r="BIS187" s="33"/>
      <c r="BIT187" s="33"/>
      <c r="BIU187" s="33"/>
      <c r="BIV187" s="33"/>
      <c r="BIW187" s="33"/>
      <c r="BIX187" s="33"/>
      <c r="BIY187" s="33"/>
      <c r="BIZ187" s="33"/>
      <c r="BJA187" s="33"/>
      <c r="BJB187" s="33"/>
      <c r="BJC187" s="33"/>
      <c r="BJD187" s="33"/>
      <c r="BJE187" s="33"/>
      <c r="BJF187" s="33"/>
      <c r="BJG187" s="33"/>
      <c r="BJH187" s="33"/>
      <c r="BJI187" s="33"/>
      <c r="BJJ187" s="33"/>
      <c r="BJK187" s="33"/>
      <c r="BJL187" s="33"/>
      <c r="BJM187" s="33"/>
      <c r="BJN187" s="33"/>
      <c r="BJO187" s="33"/>
      <c r="BJP187" s="33"/>
      <c r="BJQ187" s="33"/>
      <c r="BJR187" s="33"/>
      <c r="BJS187" s="33"/>
      <c r="BJT187" s="33"/>
      <c r="BJU187" s="33"/>
      <c r="BJV187" s="33"/>
      <c r="BJW187" s="33"/>
      <c r="BJX187" s="33"/>
      <c r="BJY187" s="33"/>
      <c r="BJZ187" s="33"/>
      <c r="BKA187" s="33"/>
      <c r="BKB187" s="33"/>
      <c r="BKC187" s="33"/>
      <c r="BKD187" s="33"/>
      <c r="BKE187" s="33"/>
      <c r="BKF187" s="33"/>
      <c r="BKG187" s="33"/>
      <c r="BKH187" s="33"/>
      <c r="BKI187" s="33"/>
      <c r="BKJ187" s="33"/>
      <c r="BKK187" s="33"/>
      <c r="BKL187" s="33"/>
      <c r="BKM187" s="33"/>
      <c r="BKN187" s="33"/>
      <c r="BKO187" s="33"/>
      <c r="BKP187" s="33"/>
      <c r="BKQ187" s="33"/>
      <c r="BKR187" s="33"/>
      <c r="BKS187" s="33"/>
      <c r="BKT187" s="33"/>
      <c r="BKU187" s="33"/>
      <c r="BKV187" s="33"/>
      <c r="BKW187" s="33"/>
      <c r="BKX187" s="33"/>
      <c r="BKY187" s="33"/>
      <c r="BKZ187" s="33"/>
      <c r="BLA187" s="33"/>
      <c r="BLB187" s="33"/>
      <c r="BLC187" s="33"/>
      <c r="BLD187" s="33"/>
      <c r="BLE187" s="33"/>
      <c r="BLF187" s="33"/>
      <c r="BLG187" s="33"/>
      <c r="BLH187" s="33"/>
      <c r="BLI187" s="33"/>
      <c r="BLJ187" s="33"/>
      <c r="BLK187" s="33"/>
      <c r="BLL187" s="33"/>
      <c r="BLM187" s="33"/>
      <c r="BLN187" s="33"/>
      <c r="BLO187" s="33"/>
      <c r="BLP187" s="33"/>
      <c r="BLQ187" s="33"/>
      <c r="BLR187" s="33"/>
      <c r="BLS187" s="33"/>
      <c r="BLT187" s="33"/>
      <c r="BLU187" s="33"/>
      <c r="BLV187" s="33"/>
      <c r="BLW187" s="33"/>
      <c r="BLX187" s="33"/>
      <c r="BLY187" s="33"/>
      <c r="BLZ187" s="33"/>
      <c r="BMA187" s="33"/>
      <c r="BMB187" s="33"/>
      <c r="BMC187" s="33"/>
      <c r="BMD187" s="33"/>
      <c r="BME187" s="33"/>
      <c r="BMF187" s="33"/>
      <c r="BMG187" s="33"/>
      <c r="BMH187" s="33"/>
      <c r="BMI187" s="33"/>
      <c r="BMJ187" s="33"/>
      <c r="BMK187" s="33"/>
      <c r="BML187" s="33"/>
      <c r="BMM187" s="33"/>
      <c r="BMN187" s="33"/>
      <c r="BMO187" s="33"/>
      <c r="BMP187" s="33"/>
      <c r="BMQ187" s="33"/>
      <c r="BMR187" s="33"/>
      <c r="BMS187" s="33"/>
      <c r="BMT187" s="33"/>
      <c r="BMU187" s="33"/>
      <c r="BMV187" s="33"/>
      <c r="BMW187" s="33"/>
      <c r="BMX187" s="33"/>
      <c r="BMY187" s="33"/>
      <c r="BMZ187" s="33"/>
      <c r="BNA187" s="33"/>
      <c r="BNB187" s="33"/>
      <c r="BNC187" s="33"/>
      <c r="BND187" s="33"/>
      <c r="BNE187" s="33"/>
      <c r="BNF187" s="33"/>
      <c r="BNG187" s="33"/>
      <c r="BNH187" s="33"/>
      <c r="BNI187" s="33"/>
      <c r="BNJ187" s="33"/>
      <c r="BNK187" s="33"/>
      <c r="BNL187" s="33"/>
      <c r="BNM187" s="33"/>
      <c r="BNN187" s="33"/>
      <c r="BNO187" s="33"/>
      <c r="BNP187" s="33"/>
      <c r="BNQ187" s="33"/>
      <c r="BNR187" s="33"/>
      <c r="BNS187" s="33"/>
      <c r="BNT187" s="33"/>
      <c r="BNU187" s="33"/>
      <c r="BNV187" s="33"/>
      <c r="BNW187" s="33"/>
      <c r="BNX187" s="33"/>
      <c r="BNY187" s="33"/>
      <c r="BNZ187" s="33"/>
      <c r="BOA187" s="33"/>
      <c r="BOB187" s="33"/>
      <c r="BOC187" s="33"/>
      <c r="BOD187" s="33"/>
      <c r="BOE187" s="33"/>
      <c r="BOF187" s="33"/>
      <c r="BOG187" s="33"/>
      <c r="BOH187" s="33"/>
      <c r="BOI187" s="33"/>
      <c r="BOJ187" s="33"/>
      <c r="BOK187" s="33"/>
      <c r="BOL187" s="33"/>
      <c r="BOM187" s="33"/>
      <c r="BON187" s="33"/>
      <c r="BOO187" s="33"/>
      <c r="BOP187" s="33"/>
      <c r="BOQ187" s="33"/>
      <c r="BOR187" s="33"/>
      <c r="BOS187" s="33"/>
      <c r="BOT187" s="33"/>
      <c r="BOU187" s="33"/>
      <c r="BOV187" s="33"/>
      <c r="BOW187" s="33"/>
      <c r="BOX187" s="33"/>
      <c r="BOY187" s="33"/>
      <c r="BOZ187" s="33"/>
      <c r="BPA187" s="33"/>
      <c r="BPB187" s="33"/>
      <c r="BPC187" s="33"/>
      <c r="BPD187" s="33"/>
      <c r="BPE187" s="33"/>
      <c r="BPF187" s="33"/>
      <c r="BPG187" s="33"/>
      <c r="BPH187" s="33"/>
      <c r="BPI187" s="33"/>
      <c r="BPJ187" s="33"/>
      <c r="BPK187" s="33"/>
      <c r="BPL187" s="33"/>
      <c r="BPM187" s="33"/>
      <c r="BPN187" s="33"/>
      <c r="BPO187" s="33"/>
      <c r="BPP187" s="33"/>
      <c r="BPQ187" s="33"/>
      <c r="BPR187" s="33"/>
      <c r="BPS187" s="33"/>
      <c r="BPT187" s="33"/>
      <c r="BPU187" s="33"/>
      <c r="BPV187" s="33"/>
      <c r="BPW187" s="33"/>
      <c r="BPX187" s="33"/>
      <c r="BPY187" s="33"/>
      <c r="BPZ187" s="33"/>
      <c r="BQA187" s="33"/>
      <c r="BQB187" s="33"/>
      <c r="BQC187" s="33"/>
      <c r="BQD187" s="33"/>
      <c r="BQE187" s="33"/>
      <c r="BQF187" s="33"/>
      <c r="BQG187" s="33"/>
      <c r="BQH187" s="33"/>
      <c r="BQI187" s="33"/>
      <c r="BQJ187" s="33"/>
      <c r="BQK187" s="33"/>
      <c r="BQL187" s="33"/>
      <c r="BQM187" s="33"/>
      <c r="BQN187" s="33"/>
      <c r="BQO187" s="33"/>
      <c r="BQP187" s="33"/>
      <c r="BQQ187" s="33"/>
      <c r="BQR187" s="33"/>
      <c r="BQS187" s="33"/>
      <c r="BQT187" s="33"/>
      <c r="BQU187" s="33"/>
      <c r="BQV187" s="33"/>
      <c r="BQW187" s="33"/>
      <c r="BQX187" s="33"/>
      <c r="BQY187" s="33"/>
      <c r="BQZ187" s="33"/>
      <c r="BRA187" s="33"/>
      <c r="BRB187" s="33"/>
      <c r="BRC187" s="33"/>
      <c r="BRD187" s="33"/>
      <c r="BRE187" s="33"/>
      <c r="BRF187" s="33"/>
      <c r="BRG187" s="33"/>
      <c r="BRH187" s="33"/>
      <c r="BRI187" s="33"/>
      <c r="BRJ187" s="33"/>
      <c r="BRK187" s="33"/>
      <c r="BRL187" s="33"/>
      <c r="BRM187" s="33"/>
      <c r="BRN187" s="33"/>
      <c r="BRO187" s="33"/>
      <c r="BRP187" s="33"/>
      <c r="BRQ187" s="33"/>
      <c r="BRR187" s="33"/>
      <c r="BRS187" s="33"/>
      <c r="BRT187" s="33"/>
      <c r="BRU187" s="33"/>
      <c r="BRV187" s="33"/>
      <c r="BRW187" s="33"/>
      <c r="BRX187" s="33"/>
      <c r="BRY187" s="33"/>
      <c r="BRZ187" s="33"/>
      <c r="BSA187" s="33"/>
      <c r="BSB187" s="33"/>
      <c r="BSC187" s="33"/>
      <c r="BSD187" s="33"/>
      <c r="BSE187" s="33"/>
      <c r="BSF187" s="33"/>
      <c r="BSG187" s="33"/>
      <c r="BSH187" s="33"/>
      <c r="BSI187" s="33"/>
      <c r="BSJ187" s="33"/>
      <c r="BSK187" s="33"/>
      <c r="BSL187" s="33"/>
      <c r="BSM187" s="33"/>
      <c r="BSN187" s="33"/>
      <c r="BSO187" s="33"/>
      <c r="BSP187" s="33"/>
      <c r="BSQ187" s="33"/>
      <c r="BSR187" s="33"/>
      <c r="BSS187" s="33"/>
      <c r="BST187" s="33"/>
      <c r="BSU187" s="33"/>
      <c r="BSV187" s="33"/>
      <c r="BSW187" s="33"/>
      <c r="BSX187" s="33"/>
      <c r="BSY187" s="33"/>
      <c r="BSZ187" s="33"/>
      <c r="BTA187" s="33"/>
      <c r="BTB187" s="33"/>
      <c r="BTC187" s="33"/>
      <c r="BTD187" s="33"/>
      <c r="BTE187" s="33"/>
      <c r="BTF187" s="33"/>
      <c r="BTG187" s="33"/>
      <c r="BTH187" s="33"/>
      <c r="BTI187" s="33"/>
      <c r="BTJ187" s="33"/>
      <c r="BTK187" s="33"/>
      <c r="BTL187" s="33"/>
      <c r="BTM187" s="33"/>
      <c r="BTN187" s="33"/>
      <c r="BTO187" s="33"/>
      <c r="BTP187" s="33"/>
      <c r="BTQ187" s="33"/>
      <c r="BTR187" s="33"/>
      <c r="BTS187" s="33"/>
      <c r="BTT187" s="33"/>
      <c r="BTU187" s="33"/>
      <c r="BTV187" s="33"/>
      <c r="BTW187" s="33"/>
      <c r="BTX187" s="33"/>
      <c r="BTY187" s="33"/>
      <c r="BTZ187" s="33"/>
      <c r="BUA187" s="33"/>
      <c r="BUB187" s="33"/>
      <c r="BUC187" s="33"/>
      <c r="BUD187" s="33"/>
      <c r="BUE187" s="33"/>
      <c r="BUF187" s="33"/>
      <c r="BUG187" s="33"/>
      <c r="BUH187" s="33"/>
      <c r="BUI187" s="33"/>
      <c r="BUJ187" s="33"/>
      <c r="BUK187" s="33"/>
      <c r="BUL187" s="33"/>
      <c r="BUM187" s="33"/>
      <c r="BUN187" s="33"/>
      <c r="BUO187" s="33"/>
      <c r="BUP187" s="33"/>
      <c r="BUQ187" s="33"/>
      <c r="BUR187" s="33"/>
      <c r="BUS187" s="33"/>
      <c r="BUT187" s="33"/>
      <c r="BUU187" s="33"/>
      <c r="BUV187" s="33"/>
      <c r="BUW187" s="33"/>
      <c r="BUX187" s="33"/>
      <c r="BUY187" s="33"/>
      <c r="BUZ187" s="33"/>
      <c r="BVA187" s="33"/>
      <c r="BVB187" s="33"/>
      <c r="BVC187" s="33"/>
      <c r="BVD187" s="33"/>
      <c r="BVE187" s="33"/>
      <c r="BVF187" s="33"/>
      <c r="BVG187" s="33"/>
      <c r="BVH187" s="33"/>
      <c r="BVI187" s="33"/>
      <c r="BVJ187" s="33"/>
      <c r="BVK187" s="33"/>
      <c r="BVL187" s="33"/>
      <c r="BVM187" s="33"/>
      <c r="BVN187" s="33"/>
      <c r="BVO187" s="33"/>
      <c r="BVP187" s="33"/>
      <c r="BVQ187" s="33"/>
      <c r="BVR187" s="33"/>
      <c r="BVS187" s="33"/>
      <c r="BVT187" s="33"/>
      <c r="BVU187" s="33"/>
      <c r="BVV187" s="33"/>
      <c r="BVW187" s="33"/>
      <c r="BVX187" s="33"/>
      <c r="BVY187" s="33"/>
      <c r="BVZ187" s="33"/>
      <c r="BWA187" s="33"/>
      <c r="BWB187" s="33"/>
      <c r="BWC187" s="33"/>
      <c r="BWD187" s="33"/>
      <c r="BWE187" s="33"/>
      <c r="BWF187" s="33"/>
      <c r="BWG187" s="33"/>
      <c r="BWH187" s="33"/>
      <c r="BWI187" s="33"/>
      <c r="BWJ187" s="33"/>
      <c r="BWK187" s="33"/>
      <c r="BWL187" s="33"/>
      <c r="BWM187" s="33"/>
      <c r="BWN187" s="33"/>
      <c r="BWO187" s="33"/>
      <c r="BWP187" s="33"/>
      <c r="BWQ187" s="33"/>
      <c r="BWR187" s="33"/>
      <c r="BWS187" s="33"/>
      <c r="BWT187" s="33"/>
      <c r="BWU187" s="33"/>
      <c r="BWV187" s="33"/>
      <c r="BWW187" s="33"/>
      <c r="BWX187" s="33"/>
      <c r="BWY187" s="33"/>
      <c r="BWZ187" s="33"/>
      <c r="BXA187" s="33"/>
      <c r="BXB187" s="33"/>
      <c r="BXC187" s="33"/>
      <c r="BXD187" s="33"/>
      <c r="BXE187" s="33"/>
      <c r="BXF187" s="33"/>
      <c r="BXG187" s="33"/>
      <c r="BXH187" s="33"/>
      <c r="BXI187" s="33"/>
      <c r="BXJ187" s="33"/>
      <c r="BXK187" s="33"/>
      <c r="BXL187" s="33"/>
      <c r="BXM187" s="33"/>
      <c r="BXN187" s="33"/>
      <c r="BXO187" s="33"/>
      <c r="BXP187" s="33"/>
      <c r="BXQ187" s="33"/>
      <c r="BXR187" s="33"/>
      <c r="BXS187" s="33"/>
      <c r="BXT187" s="33"/>
      <c r="BXU187" s="33"/>
      <c r="BXV187" s="33"/>
      <c r="BXW187" s="33"/>
      <c r="BXX187" s="33"/>
      <c r="BXY187" s="33"/>
      <c r="BXZ187" s="33"/>
      <c r="BYA187" s="33"/>
      <c r="BYB187" s="33"/>
      <c r="BYC187" s="33"/>
      <c r="BYD187" s="33"/>
      <c r="BYE187" s="33"/>
      <c r="BYF187" s="33"/>
      <c r="BYG187" s="33"/>
      <c r="BYH187" s="33"/>
      <c r="BYI187" s="33"/>
      <c r="BYJ187" s="33"/>
      <c r="BYK187" s="33"/>
      <c r="BYL187" s="33"/>
      <c r="BYM187" s="33"/>
      <c r="BYN187" s="33"/>
      <c r="BYO187" s="33"/>
      <c r="BYP187" s="33"/>
      <c r="BYQ187" s="33"/>
      <c r="BYR187" s="33"/>
      <c r="BYS187" s="33"/>
      <c r="BYT187" s="33"/>
      <c r="BYU187" s="33"/>
      <c r="BYV187" s="33"/>
      <c r="BYW187" s="33"/>
      <c r="BYX187" s="33"/>
    </row>
    <row r="188" spans="1:2026" ht="24.95" customHeight="1" x14ac:dyDescent="0.25">
      <c r="A188" s="205" t="s">
        <v>1662</v>
      </c>
      <c r="B188" s="1" t="s">
        <v>349</v>
      </c>
      <c r="C188" s="1" t="s">
        <v>350</v>
      </c>
      <c r="D188" s="1" t="s">
        <v>62</v>
      </c>
      <c r="E188" s="1" t="s">
        <v>351</v>
      </c>
      <c r="F188" s="2" t="s">
        <v>336</v>
      </c>
      <c r="G188" s="1" t="s">
        <v>27</v>
      </c>
      <c r="H188" s="29" t="s">
        <v>352</v>
      </c>
      <c r="I188" s="1" t="s">
        <v>29</v>
      </c>
      <c r="J188" s="35" t="s">
        <v>345</v>
      </c>
      <c r="K188" s="36" t="s">
        <v>31</v>
      </c>
      <c r="L188" s="1" t="s">
        <v>51</v>
      </c>
      <c r="M188" s="37" t="s">
        <v>33</v>
      </c>
      <c r="N188" s="1" t="s">
        <v>34</v>
      </c>
      <c r="O188" s="38" t="s">
        <v>35</v>
      </c>
      <c r="P188" s="38"/>
      <c r="Q188" s="39" t="s">
        <v>36</v>
      </c>
      <c r="R188" s="39"/>
      <c r="S188" s="1" t="s">
        <v>353</v>
      </c>
      <c r="T188" s="145"/>
      <c r="U188" s="145"/>
      <c r="V188" s="1" t="s">
        <v>11</v>
      </c>
      <c r="W188" s="1"/>
      <c r="X188" s="1" t="s">
        <v>40</v>
      </c>
      <c r="Y188" s="1"/>
      <c r="Z188" s="1"/>
      <c r="AA188" s="1"/>
      <c r="AB188" s="30"/>
      <c r="AC188" s="30">
        <v>2650</v>
      </c>
      <c r="AD188" s="30"/>
      <c r="AE188" s="30">
        <v>12750</v>
      </c>
      <c r="AF188" s="30">
        <v>650</v>
      </c>
      <c r="AG188" s="30">
        <f t="shared" si="3"/>
        <v>16050</v>
      </c>
      <c r="AH188" s="110"/>
      <c r="AI188" s="30"/>
      <c r="AJ188" s="125"/>
      <c r="AK188" s="30"/>
      <c r="AL188" s="2" t="s">
        <v>38</v>
      </c>
      <c r="AM188" s="2"/>
      <c r="AN188" s="2"/>
      <c r="AO188" s="2"/>
    </row>
    <row r="189" spans="1:2026" ht="24.95" customHeight="1" x14ac:dyDescent="0.25">
      <c r="A189" s="205" t="s">
        <v>1662</v>
      </c>
      <c r="B189" s="1" t="s">
        <v>354</v>
      </c>
      <c r="C189" s="1" t="s">
        <v>350</v>
      </c>
      <c r="D189" s="1" t="s">
        <v>355</v>
      </c>
      <c r="E189" s="1" t="s">
        <v>351</v>
      </c>
      <c r="F189" s="2" t="s">
        <v>336</v>
      </c>
      <c r="G189" s="1" t="s">
        <v>27</v>
      </c>
      <c r="H189" s="29" t="s">
        <v>352</v>
      </c>
      <c r="I189" s="1" t="s">
        <v>29</v>
      </c>
      <c r="J189" s="35" t="s">
        <v>345</v>
      </c>
      <c r="K189" s="36" t="s">
        <v>31</v>
      </c>
      <c r="L189" s="1" t="s">
        <v>51</v>
      </c>
      <c r="M189" s="37" t="s">
        <v>33</v>
      </c>
      <c r="N189" s="1" t="s">
        <v>34</v>
      </c>
      <c r="O189" s="38" t="s">
        <v>35</v>
      </c>
      <c r="P189" s="38"/>
      <c r="Q189" s="39" t="s">
        <v>36</v>
      </c>
      <c r="R189" s="39"/>
      <c r="S189" s="1" t="s">
        <v>353</v>
      </c>
      <c r="T189" s="145"/>
      <c r="U189" s="145"/>
      <c r="V189" s="1" t="s">
        <v>11</v>
      </c>
      <c r="W189" s="1"/>
      <c r="X189" s="1" t="s">
        <v>40</v>
      </c>
      <c r="Y189" s="1"/>
      <c r="Z189" s="1"/>
      <c r="AA189" s="1"/>
      <c r="AB189" s="30"/>
      <c r="AC189" s="30">
        <v>2650</v>
      </c>
      <c r="AD189" s="30"/>
      <c r="AE189" s="30"/>
      <c r="AF189" s="30"/>
      <c r="AG189" s="30">
        <f t="shared" si="3"/>
        <v>2650</v>
      </c>
      <c r="AH189" s="110"/>
      <c r="AI189" s="30"/>
      <c r="AJ189" s="125"/>
      <c r="AK189" s="30"/>
      <c r="AL189" s="2" t="s">
        <v>38</v>
      </c>
      <c r="AM189" s="2"/>
      <c r="AN189" s="2"/>
      <c r="AO189" s="2"/>
    </row>
    <row r="190" spans="1:2026" ht="24.95" customHeight="1" x14ac:dyDescent="0.25">
      <c r="A190" s="205" t="s">
        <v>1662</v>
      </c>
      <c r="B190" s="1" t="s">
        <v>356</v>
      </c>
      <c r="C190" s="1" t="s">
        <v>69</v>
      </c>
      <c r="D190" s="1" t="s">
        <v>283</v>
      </c>
      <c r="E190" s="1" t="s">
        <v>357</v>
      </c>
      <c r="F190" s="2" t="s">
        <v>336</v>
      </c>
      <c r="G190" s="1" t="s">
        <v>27</v>
      </c>
      <c r="H190" s="29" t="s">
        <v>344</v>
      </c>
      <c r="I190" s="1" t="s">
        <v>29</v>
      </c>
      <c r="J190" s="35" t="s">
        <v>30</v>
      </c>
      <c r="K190" s="36" t="s">
        <v>31</v>
      </c>
      <c r="L190" s="1" t="s">
        <v>51</v>
      </c>
      <c r="M190" s="37" t="s">
        <v>33</v>
      </c>
      <c r="N190" s="1" t="s">
        <v>34</v>
      </c>
      <c r="O190" s="38" t="s">
        <v>35</v>
      </c>
      <c r="P190" s="38"/>
      <c r="Q190" s="39" t="s">
        <v>36</v>
      </c>
      <c r="R190" s="39"/>
      <c r="S190" s="1" t="s">
        <v>358</v>
      </c>
      <c r="T190" s="145"/>
      <c r="U190" s="145"/>
      <c r="V190" s="1" t="s">
        <v>11</v>
      </c>
      <c r="W190" s="1" t="s">
        <v>40</v>
      </c>
      <c r="X190" s="1"/>
      <c r="Y190" s="1"/>
      <c r="Z190" s="1" t="s">
        <v>40</v>
      </c>
      <c r="AA190" s="1" t="s">
        <v>359</v>
      </c>
      <c r="AB190" s="30">
        <v>20000</v>
      </c>
      <c r="AC190" s="30">
        <v>2650</v>
      </c>
      <c r="AD190" s="30"/>
      <c r="AE190" s="30">
        <v>12750</v>
      </c>
      <c r="AF190" s="30">
        <v>650</v>
      </c>
      <c r="AG190" s="30">
        <f t="shared" si="3"/>
        <v>36050</v>
      </c>
      <c r="AH190" s="110"/>
      <c r="AI190" s="30"/>
      <c r="AJ190" s="125"/>
      <c r="AK190" s="30"/>
      <c r="AL190" s="2" t="s">
        <v>38</v>
      </c>
      <c r="AM190" s="2"/>
      <c r="AN190" s="2"/>
      <c r="AO190" s="2"/>
    </row>
    <row r="191" spans="1:2026" ht="24.95" customHeight="1" x14ac:dyDescent="0.25">
      <c r="A191" s="205" t="s">
        <v>1662</v>
      </c>
      <c r="B191" s="1" t="s">
        <v>360</v>
      </c>
      <c r="C191" s="1" t="s">
        <v>69</v>
      </c>
      <c r="D191" s="1" t="s">
        <v>348</v>
      </c>
      <c r="E191" s="1" t="s">
        <v>357</v>
      </c>
      <c r="F191" s="2" t="s">
        <v>336</v>
      </c>
      <c r="G191" s="1" t="s">
        <v>27</v>
      </c>
      <c r="H191" s="29" t="s">
        <v>344</v>
      </c>
      <c r="I191" s="1" t="s">
        <v>29</v>
      </c>
      <c r="J191" s="35" t="s">
        <v>30</v>
      </c>
      <c r="K191" s="36" t="s">
        <v>31</v>
      </c>
      <c r="L191" s="1" t="s">
        <v>32</v>
      </c>
      <c r="M191" s="37" t="s">
        <v>33</v>
      </c>
      <c r="N191" s="1" t="s">
        <v>34</v>
      </c>
      <c r="O191" s="38" t="s">
        <v>35</v>
      </c>
      <c r="P191" s="38"/>
      <c r="Q191" s="39" t="s">
        <v>36</v>
      </c>
      <c r="R191" s="39"/>
      <c r="S191" s="1" t="s">
        <v>358</v>
      </c>
      <c r="T191" s="145"/>
      <c r="U191" s="145"/>
      <c r="V191" s="1" t="s">
        <v>11</v>
      </c>
      <c r="W191" s="1" t="s">
        <v>40</v>
      </c>
      <c r="X191" s="1"/>
      <c r="Y191" s="1"/>
      <c r="Z191" s="1" t="s">
        <v>40</v>
      </c>
      <c r="AA191" s="1" t="s">
        <v>359</v>
      </c>
      <c r="AB191" s="30">
        <v>20000</v>
      </c>
      <c r="AC191" s="30">
        <v>2650</v>
      </c>
      <c r="AD191" s="30"/>
      <c r="AE191" s="30">
        <v>12750</v>
      </c>
      <c r="AF191" s="30">
        <v>650</v>
      </c>
      <c r="AG191" s="30">
        <f t="shared" si="3"/>
        <v>36050</v>
      </c>
      <c r="AH191" s="110"/>
      <c r="AI191" s="30"/>
      <c r="AJ191" s="125"/>
      <c r="AK191" s="30"/>
      <c r="AL191" s="2" t="s">
        <v>38</v>
      </c>
      <c r="AM191" s="2"/>
      <c r="AN191" s="2"/>
      <c r="AO191" s="2"/>
    </row>
    <row r="192" spans="1:2026" ht="15" customHeight="1" x14ac:dyDescent="0.25">
      <c r="A192" s="205" t="s">
        <v>1662</v>
      </c>
      <c r="B192" s="1" t="s">
        <v>361</v>
      </c>
      <c r="C192" s="1" t="s">
        <v>362</v>
      </c>
      <c r="D192" s="1" t="s">
        <v>363</v>
      </c>
      <c r="E192" s="1" t="s">
        <v>364</v>
      </c>
      <c r="F192" s="1" t="s">
        <v>336</v>
      </c>
      <c r="G192" s="1" t="s">
        <v>27</v>
      </c>
      <c r="H192" s="29" t="s">
        <v>365</v>
      </c>
      <c r="I192" s="1" t="s">
        <v>212</v>
      </c>
      <c r="J192" s="35" t="s">
        <v>86</v>
      </c>
      <c r="K192" s="36" t="s">
        <v>31</v>
      </c>
      <c r="L192" s="1" t="s">
        <v>80</v>
      </c>
      <c r="M192" s="37" t="s">
        <v>33</v>
      </c>
      <c r="N192" s="1" t="s">
        <v>34</v>
      </c>
      <c r="O192" s="38" t="s">
        <v>35</v>
      </c>
      <c r="P192" s="38"/>
      <c r="Q192" s="39" t="s">
        <v>57</v>
      </c>
      <c r="R192" s="39"/>
      <c r="S192" s="1" t="s">
        <v>366</v>
      </c>
      <c r="T192" s="145"/>
      <c r="U192" s="145"/>
      <c r="V192" s="1" t="s">
        <v>59</v>
      </c>
      <c r="W192" s="1"/>
      <c r="X192" s="1"/>
      <c r="Y192" s="1"/>
      <c r="Z192" s="1"/>
      <c r="AA192" s="1"/>
      <c r="AB192" s="30"/>
      <c r="AC192" s="30">
        <v>3860</v>
      </c>
      <c r="AD192" s="30"/>
      <c r="AE192" s="30">
        <v>14000</v>
      </c>
      <c r="AF192" s="30">
        <v>650</v>
      </c>
      <c r="AG192" s="30">
        <f t="shared" si="3"/>
        <v>18510</v>
      </c>
      <c r="AH192" s="110"/>
      <c r="AI192" s="30"/>
      <c r="AJ192" s="125"/>
      <c r="AK192" s="30"/>
      <c r="AL192" s="2" t="s">
        <v>37</v>
      </c>
      <c r="AM192" s="2"/>
      <c r="AN192" s="2"/>
      <c r="AO192" s="2"/>
    </row>
    <row r="193" spans="1:2026" ht="24.95" customHeight="1" x14ac:dyDescent="0.25">
      <c r="A193" s="205" t="s">
        <v>1662</v>
      </c>
      <c r="B193" s="14" t="s">
        <v>367</v>
      </c>
      <c r="C193" s="14" t="s">
        <v>368</v>
      </c>
      <c r="D193" s="14" t="s">
        <v>62</v>
      </c>
      <c r="E193" s="14" t="s">
        <v>369</v>
      </c>
      <c r="F193" s="14" t="s">
        <v>336</v>
      </c>
      <c r="G193" s="14" t="s">
        <v>27</v>
      </c>
      <c r="H193" s="20" t="s">
        <v>370</v>
      </c>
      <c r="I193" s="14" t="s">
        <v>29</v>
      </c>
      <c r="J193" s="28" t="s">
        <v>168</v>
      </c>
      <c r="K193" s="14" t="s">
        <v>31</v>
      </c>
      <c r="L193" s="14" t="s">
        <v>32</v>
      </c>
      <c r="M193" s="14" t="s">
        <v>33</v>
      </c>
      <c r="N193" s="14" t="s">
        <v>34</v>
      </c>
      <c r="O193" s="17" t="s">
        <v>35</v>
      </c>
      <c r="P193" s="17"/>
      <c r="Q193" s="18" t="s">
        <v>371</v>
      </c>
      <c r="R193" s="18"/>
      <c r="S193" s="14" t="s">
        <v>372</v>
      </c>
      <c r="T193" s="151"/>
      <c r="U193" s="151"/>
      <c r="V193" s="14" t="s">
        <v>11</v>
      </c>
      <c r="W193" s="14" t="s">
        <v>40</v>
      </c>
      <c r="X193" s="14" t="s">
        <v>40</v>
      </c>
      <c r="Y193" s="14"/>
      <c r="Z193" s="14"/>
      <c r="AA193" s="14"/>
      <c r="AB193" s="19"/>
      <c r="AC193" s="19">
        <v>2650</v>
      </c>
      <c r="AD193" s="19"/>
      <c r="AE193" s="19">
        <v>12750</v>
      </c>
      <c r="AF193" s="19">
        <v>5250</v>
      </c>
      <c r="AG193" s="19">
        <f t="shared" si="3"/>
        <v>20650</v>
      </c>
      <c r="AH193" s="115"/>
      <c r="AI193" s="19"/>
      <c r="AJ193" s="132"/>
      <c r="AK193" s="19"/>
      <c r="AL193" s="15" t="s">
        <v>37</v>
      </c>
      <c r="AM193" s="15" t="s">
        <v>1485</v>
      </c>
      <c r="AN193" s="15"/>
      <c r="AO193" s="15"/>
    </row>
    <row r="194" spans="1:2026" ht="24.95" customHeight="1" x14ac:dyDescent="0.25">
      <c r="A194" s="205" t="s">
        <v>1662</v>
      </c>
      <c r="B194" s="14" t="s">
        <v>373</v>
      </c>
      <c r="C194" s="14" t="s">
        <v>368</v>
      </c>
      <c r="D194" s="14" t="s">
        <v>295</v>
      </c>
      <c r="E194" s="14" t="s">
        <v>369</v>
      </c>
      <c r="F194" s="14" t="s">
        <v>336</v>
      </c>
      <c r="G194" s="14" t="s">
        <v>27</v>
      </c>
      <c r="H194" s="20" t="s">
        <v>370</v>
      </c>
      <c r="I194" s="14" t="s">
        <v>29</v>
      </c>
      <c r="J194" s="28" t="s">
        <v>168</v>
      </c>
      <c r="K194" s="14" t="s">
        <v>31</v>
      </c>
      <c r="L194" s="14" t="s">
        <v>51</v>
      </c>
      <c r="M194" s="14" t="s">
        <v>33</v>
      </c>
      <c r="N194" s="14" t="s">
        <v>34</v>
      </c>
      <c r="O194" s="17" t="s">
        <v>107</v>
      </c>
      <c r="P194" s="17"/>
      <c r="Q194" s="18" t="s">
        <v>374</v>
      </c>
      <c r="R194" s="18"/>
      <c r="S194" s="15" t="s">
        <v>372</v>
      </c>
      <c r="T194" s="154"/>
      <c r="U194" s="154"/>
      <c r="V194" s="14" t="s">
        <v>11</v>
      </c>
      <c r="W194" s="14" t="s">
        <v>40</v>
      </c>
      <c r="X194" s="14" t="s">
        <v>40</v>
      </c>
      <c r="Y194" s="14"/>
      <c r="Z194" s="14"/>
      <c r="AA194" s="14"/>
      <c r="AB194" s="19"/>
      <c r="AC194" s="19">
        <v>2650</v>
      </c>
      <c r="AD194" s="19"/>
      <c r="AE194" s="19">
        <v>12750</v>
      </c>
      <c r="AF194" s="19">
        <v>5250</v>
      </c>
      <c r="AG194" s="19">
        <f t="shared" si="3"/>
        <v>20650</v>
      </c>
      <c r="AH194" s="115"/>
      <c r="AI194" s="19"/>
      <c r="AJ194" s="132"/>
      <c r="AK194" s="19"/>
      <c r="AL194" s="15" t="s">
        <v>37</v>
      </c>
      <c r="AM194" s="15" t="s">
        <v>1485</v>
      </c>
      <c r="AN194" s="15"/>
      <c r="AO194" s="15"/>
    </row>
    <row r="195" spans="1:2026" ht="15" customHeight="1" x14ac:dyDescent="0.25">
      <c r="A195" s="205" t="s">
        <v>1662</v>
      </c>
      <c r="B195" s="4"/>
      <c r="C195" s="4" t="s">
        <v>1585</v>
      </c>
      <c r="D195" s="4" t="s">
        <v>62</v>
      </c>
      <c r="E195" s="4" t="s">
        <v>1586</v>
      </c>
      <c r="F195" s="4" t="s">
        <v>336</v>
      </c>
      <c r="G195" s="4"/>
      <c r="H195" s="63" t="s">
        <v>56</v>
      </c>
      <c r="I195" s="4"/>
      <c r="J195" s="51"/>
      <c r="K195" s="4"/>
      <c r="L195" s="4"/>
      <c r="M195" s="4"/>
      <c r="N195" s="4"/>
      <c r="O195" s="6"/>
      <c r="P195" s="6"/>
      <c r="Q195" s="7"/>
      <c r="R195" s="7"/>
      <c r="S195" s="5"/>
      <c r="T195" s="172" t="s">
        <v>1589</v>
      </c>
      <c r="U195" s="90" t="s">
        <v>1590</v>
      </c>
      <c r="V195" s="4"/>
      <c r="W195" s="4"/>
      <c r="X195" s="4"/>
      <c r="Y195" s="4"/>
      <c r="Z195" s="4"/>
      <c r="AA195" s="4"/>
      <c r="AB195" s="8"/>
      <c r="AC195" s="8"/>
      <c r="AD195" s="8"/>
      <c r="AE195" s="8"/>
      <c r="AF195" s="8"/>
      <c r="AG195" s="8"/>
      <c r="AH195" s="111">
        <f>15</f>
        <v>15</v>
      </c>
      <c r="AI195" s="8">
        <v>7044.8</v>
      </c>
      <c r="AJ195" s="126"/>
      <c r="AK195" s="8">
        <v>7044.8</v>
      </c>
      <c r="AL195" s="5"/>
      <c r="AM195" s="5"/>
      <c r="AN195" s="5"/>
      <c r="AO195" s="5"/>
    </row>
    <row r="196" spans="1:2026" ht="15" customHeight="1" x14ac:dyDescent="0.25">
      <c r="A196" s="205" t="s">
        <v>1662</v>
      </c>
      <c r="B196" s="4"/>
      <c r="C196" s="4" t="s">
        <v>1585</v>
      </c>
      <c r="D196" s="4" t="s">
        <v>54</v>
      </c>
      <c r="E196" s="4" t="s">
        <v>1586</v>
      </c>
      <c r="F196" s="4" t="s">
        <v>336</v>
      </c>
      <c r="G196" s="4"/>
      <c r="H196" s="63" t="s">
        <v>56</v>
      </c>
      <c r="I196" s="4"/>
      <c r="J196" s="51"/>
      <c r="K196" s="4"/>
      <c r="L196" s="4"/>
      <c r="M196" s="4"/>
      <c r="N196" s="4"/>
      <c r="O196" s="6"/>
      <c r="P196" s="6"/>
      <c r="Q196" s="7"/>
      <c r="R196" s="7"/>
      <c r="S196" s="5"/>
      <c r="T196" s="172" t="s">
        <v>1587</v>
      </c>
      <c r="U196" s="90" t="s">
        <v>1588</v>
      </c>
      <c r="V196" s="4"/>
      <c r="W196" s="4"/>
      <c r="X196" s="4"/>
      <c r="Y196" s="4"/>
      <c r="Z196" s="4"/>
      <c r="AA196" s="4"/>
      <c r="AB196" s="8"/>
      <c r="AC196" s="8"/>
      <c r="AD196" s="8"/>
      <c r="AE196" s="8"/>
      <c r="AF196" s="8"/>
      <c r="AG196" s="8"/>
      <c r="AH196" s="111">
        <f>15</f>
        <v>15</v>
      </c>
      <c r="AI196" s="8">
        <f>9651.2</f>
        <v>9651.2000000000007</v>
      </c>
      <c r="AJ196" s="126"/>
      <c r="AK196" s="8">
        <f>9651.2</f>
        <v>9651.2000000000007</v>
      </c>
      <c r="AL196" s="5"/>
      <c r="AM196" s="5"/>
      <c r="AN196" s="5"/>
      <c r="AO196" s="5"/>
    </row>
    <row r="197" spans="1:2026" ht="24.95" customHeight="1" x14ac:dyDescent="0.25">
      <c r="A197" s="205" t="s">
        <v>1662</v>
      </c>
      <c r="B197" s="4" t="s">
        <v>375</v>
      </c>
      <c r="C197" s="4" t="s">
        <v>1497</v>
      </c>
      <c r="D197" s="4" t="s">
        <v>62</v>
      </c>
      <c r="E197" s="4" t="s">
        <v>376</v>
      </c>
      <c r="F197" s="4" t="s">
        <v>336</v>
      </c>
      <c r="G197" s="4" t="s">
        <v>27</v>
      </c>
      <c r="H197" s="87" t="s">
        <v>377</v>
      </c>
      <c r="I197" s="4" t="s">
        <v>29</v>
      </c>
      <c r="J197" s="4" t="s">
        <v>378</v>
      </c>
      <c r="K197" s="4" t="s">
        <v>31</v>
      </c>
      <c r="L197" s="4" t="s">
        <v>32</v>
      </c>
      <c r="M197" s="4" t="s">
        <v>33</v>
      </c>
      <c r="N197" s="4" t="s">
        <v>34</v>
      </c>
      <c r="O197" s="4" t="s">
        <v>35</v>
      </c>
      <c r="P197" s="4"/>
      <c r="Q197" s="4" t="s">
        <v>36</v>
      </c>
      <c r="R197" s="4"/>
      <c r="S197" s="4" t="s">
        <v>379</v>
      </c>
      <c r="T197" s="155" t="s">
        <v>1512</v>
      </c>
      <c r="U197" s="155" t="s">
        <v>1512</v>
      </c>
      <c r="V197" s="4" t="s">
        <v>11</v>
      </c>
      <c r="W197" s="4" t="s">
        <v>40</v>
      </c>
      <c r="X197" s="4" t="s">
        <v>40</v>
      </c>
      <c r="Y197" s="4"/>
      <c r="Z197" s="4"/>
      <c r="AA197" s="4"/>
      <c r="AB197" s="4"/>
      <c r="AC197" s="8">
        <v>2650</v>
      </c>
      <c r="AD197" s="4"/>
      <c r="AE197" s="8">
        <v>12750</v>
      </c>
      <c r="AF197" s="8">
        <v>650</v>
      </c>
      <c r="AG197" s="8">
        <f t="shared" si="3"/>
        <v>16050</v>
      </c>
      <c r="AH197" s="111">
        <f>21</f>
        <v>21</v>
      </c>
      <c r="AI197" s="8">
        <f>8946.12</f>
        <v>8946.1200000000008</v>
      </c>
      <c r="AJ197" s="134"/>
      <c r="AK197" s="8">
        <f>8946.12</f>
        <v>8946.1200000000008</v>
      </c>
      <c r="AL197" s="4" t="s">
        <v>38</v>
      </c>
      <c r="AM197" s="4" t="s">
        <v>1499</v>
      </c>
      <c r="AN197" s="173" t="s">
        <v>1512</v>
      </c>
      <c r="AO197" s="173" t="s">
        <v>1512</v>
      </c>
    </row>
    <row r="198" spans="1:2026" s="52" customFormat="1" ht="24.95" customHeight="1" x14ac:dyDescent="0.25">
      <c r="A198" s="205" t="s">
        <v>1662</v>
      </c>
      <c r="B198" s="4" t="s">
        <v>380</v>
      </c>
      <c r="C198" s="4" t="s">
        <v>1497</v>
      </c>
      <c r="D198" s="4" t="s">
        <v>295</v>
      </c>
      <c r="E198" s="4" t="s">
        <v>376</v>
      </c>
      <c r="F198" s="4" t="s">
        <v>336</v>
      </c>
      <c r="G198" s="4" t="s">
        <v>27</v>
      </c>
      <c r="H198" s="63" t="s">
        <v>377</v>
      </c>
      <c r="I198" s="4" t="s">
        <v>29</v>
      </c>
      <c r="J198" s="51" t="s">
        <v>378</v>
      </c>
      <c r="K198" s="4" t="s">
        <v>31</v>
      </c>
      <c r="L198" s="4" t="s">
        <v>51</v>
      </c>
      <c r="M198" s="4" t="s">
        <v>33</v>
      </c>
      <c r="N198" s="4" t="s">
        <v>34</v>
      </c>
      <c r="O198" s="6" t="s">
        <v>35</v>
      </c>
      <c r="P198" s="6"/>
      <c r="Q198" s="7" t="s">
        <v>36</v>
      </c>
      <c r="R198" s="7" t="s">
        <v>1476</v>
      </c>
      <c r="S198" s="4" t="s">
        <v>379</v>
      </c>
      <c r="T198" s="155" t="s">
        <v>1512</v>
      </c>
      <c r="U198" s="155" t="s">
        <v>1512</v>
      </c>
      <c r="V198" s="4" t="s">
        <v>11</v>
      </c>
      <c r="W198" s="4" t="s">
        <v>40</v>
      </c>
      <c r="X198" s="4" t="s">
        <v>40</v>
      </c>
      <c r="Y198" s="4"/>
      <c r="Z198" s="4"/>
      <c r="AA198" s="4"/>
      <c r="AB198" s="8"/>
      <c r="AC198" s="8">
        <v>2650</v>
      </c>
      <c r="AD198" s="8"/>
      <c r="AE198" s="8">
        <v>12750</v>
      </c>
      <c r="AF198" s="8">
        <v>650</v>
      </c>
      <c r="AG198" s="8">
        <f t="shared" si="3"/>
        <v>16050</v>
      </c>
      <c r="AH198" s="111">
        <v>21</v>
      </c>
      <c r="AI198" s="8">
        <v>17917.650000000001</v>
      </c>
      <c r="AJ198" s="126"/>
      <c r="AK198" s="8">
        <f>SUBTOTAL(9,AH198:AJ198)</f>
        <v>17938.650000000001</v>
      </c>
      <c r="AL198" s="5" t="s">
        <v>37</v>
      </c>
      <c r="AM198" s="5" t="s">
        <v>1499</v>
      </c>
      <c r="AN198" s="97">
        <v>43040</v>
      </c>
      <c r="AO198" s="173" t="s">
        <v>1512</v>
      </c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3"/>
      <c r="BH198" s="33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  <c r="BU198" s="33"/>
      <c r="BV198" s="33"/>
      <c r="BW198" s="33"/>
      <c r="BX198" s="33"/>
      <c r="BY198" s="33"/>
      <c r="BZ198" s="33"/>
      <c r="CA198" s="33"/>
      <c r="CB198" s="33"/>
      <c r="CC198" s="33"/>
      <c r="CD198" s="33"/>
      <c r="CE198" s="33"/>
      <c r="CF198" s="33"/>
      <c r="CG198" s="33"/>
      <c r="CH198" s="33"/>
      <c r="CI198" s="33"/>
      <c r="CJ198" s="33"/>
      <c r="CK198" s="33"/>
      <c r="CL198" s="33"/>
      <c r="CM198" s="33"/>
      <c r="CN198" s="33"/>
      <c r="CO198" s="33"/>
      <c r="CP198" s="33"/>
      <c r="CQ198" s="33"/>
      <c r="CR198" s="33"/>
      <c r="CS198" s="33"/>
      <c r="CT198" s="33"/>
      <c r="CU198" s="33"/>
      <c r="CV198" s="33"/>
      <c r="CW198" s="33"/>
      <c r="CX198" s="33"/>
      <c r="CY198" s="33"/>
      <c r="CZ198" s="33"/>
      <c r="DA198" s="33"/>
      <c r="DB198" s="33"/>
      <c r="DC198" s="33"/>
      <c r="DD198" s="33"/>
      <c r="DE198" s="33"/>
      <c r="DF198" s="33"/>
      <c r="DG198" s="33"/>
      <c r="DH198" s="33"/>
      <c r="DI198" s="33"/>
      <c r="DJ198" s="33"/>
      <c r="DK198" s="33"/>
      <c r="DL198" s="33"/>
      <c r="DM198" s="33"/>
      <c r="DN198" s="33"/>
      <c r="DO198" s="33"/>
      <c r="DP198" s="33"/>
      <c r="DQ198" s="33"/>
      <c r="DR198" s="33"/>
      <c r="DS198" s="33"/>
      <c r="DT198" s="33"/>
      <c r="DU198" s="33"/>
      <c r="DV198" s="33"/>
      <c r="DW198" s="33"/>
      <c r="DX198" s="33"/>
      <c r="DY198" s="33"/>
      <c r="DZ198" s="33"/>
      <c r="EA198" s="33"/>
      <c r="EB198" s="33"/>
      <c r="EC198" s="33"/>
      <c r="ED198" s="33"/>
      <c r="EE198" s="33"/>
      <c r="EF198" s="33"/>
      <c r="EG198" s="33"/>
      <c r="EH198" s="33"/>
      <c r="EI198" s="33"/>
      <c r="EJ198" s="33"/>
      <c r="EK198" s="33"/>
      <c r="EL198" s="33"/>
      <c r="EM198" s="33"/>
      <c r="EN198" s="33"/>
      <c r="EO198" s="33"/>
      <c r="EP198" s="33"/>
      <c r="EQ198" s="33"/>
      <c r="ER198" s="33"/>
      <c r="ES198" s="33"/>
      <c r="ET198" s="33"/>
      <c r="EU198" s="33"/>
      <c r="EV198" s="33"/>
      <c r="EW198" s="33"/>
      <c r="EX198" s="33"/>
      <c r="EY198" s="33"/>
      <c r="EZ198" s="33"/>
      <c r="FA198" s="33"/>
      <c r="FB198" s="33"/>
      <c r="FC198" s="33"/>
      <c r="FD198" s="33"/>
      <c r="FE198" s="33"/>
      <c r="FF198" s="33"/>
      <c r="FG198" s="33"/>
      <c r="FH198" s="33"/>
      <c r="FI198" s="33"/>
      <c r="FJ198" s="33"/>
      <c r="FK198" s="33"/>
      <c r="FL198" s="33"/>
      <c r="FM198" s="33"/>
      <c r="FN198" s="33"/>
      <c r="FO198" s="33"/>
      <c r="FP198" s="33"/>
      <c r="FQ198" s="33"/>
      <c r="FR198" s="33"/>
      <c r="FS198" s="33"/>
      <c r="FT198" s="33"/>
      <c r="FU198" s="33"/>
      <c r="FV198" s="33"/>
      <c r="FW198" s="33"/>
      <c r="FX198" s="33"/>
      <c r="FY198" s="33"/>
      <c r="FZ198" s="33"/>
      <c r="GA198" s="33"/>
      <c r="GB198" s="33"/>
      <c r="GC198" s="33"/>
      <c r="GD198" s="33"/>
      <c r="GE198" s="33"/>
      <c r="GF198" s="33"/>
      <c r="GG198" s="33"/>
      <c r="GH198" s="33"/>
      <c r="GI198" s="33"/>
      <c r="GJ198" s="33"/>
      <c r="GK198" s="33"/>
      <c r="GL198" s="33"/>
      <c r="GM198" s="33"/>
      <c r="GN198" s="33"/>
      <c r="GO198" s="33"/>
      <c r="GP198" s="33"/>
      <c r="GQ198" s="33"/>
      <c r="GR198" s="33"/>
      <c r="GS198" s="33"/>
      <c r="GT198" s="33"/>
      <c r="GU198" s="33"/>
      <c r="GV198" s="33"/>
      <c r="GW198" s="33"/>
      <c r="GX198" s="33"/>
      <c r="GY198" s="33"/>
      <c r="GZ198" s="33"/>
      <c r="HA198" s="33"/>
      <c r="HB198" s="33"/>
      <c r="HC198" s="33"/>
      <c r="HD198" s="33"/>
      <c r="HE198" s="33"/>
      <c r="HF198" s="33"/>
      <c r="HG198" s="33"/>
      <c r="HH198" s="33"/>
      <c r="HI198" s="33"/>
      <c r="HJ198" s="33"/>
      <c r="HK198" s="33"/>
      <c r="HL198" s="33"/>
      <c r="HM198" s="33"/>
      <c r="HN198" s="33"/>
      <c r="HO198" s="33"/>
      <c r="HP198" s="33"/>
      <c r="HQ198" s="33"/>
      <c r="HR198" s="33"/>
      <c r="HS198" s="33"/>
      <c r="HT198" s="33"/>
      <c r="HU198" s="33"/>
      <c r="HV198" s="33"/>
      <c r="HW198" s="33"/>
      <c r="HX198" s="33"/>
      <c r="HY198" s="33"/>
      <c r="HZ198" s="33"/>
      <c r="IA198" s="33"/>
      <c r="IB198" s="33"/>
      <c r="IC198" s="33"/>
      <c r="ID198" s="33"/>
      <c r="IE198" s="33"/>
      <c r="IF198" s="33"/>
      <c r="IG198" s="33"/>
      <c r="IH198" s="33"/>
      <c r="II198" s="33"/>
      <c r="IJ198" s="33"/>
      <c r="IK198" s="33"/>
      <c r="IL198" s="33"/>
      <c r="IM198" s="33"/>
      <c r="IN198" s="33"/>
      <c r="IO198" s="33"/>
      <c r="IP198" s="33"/>
      <c r="IQ198" s="33"/>
      <c r="IR198" s="33"/>
      <c r="IS198" s="33"/>
      <c r="IT198" s="33"/>
      <c r="IU198" s="33"/>
      <c r="IV198" s="33"/>
      <c r="IW198" s="33"/>
      <c r="IX198" s="33"/>
      <c r="IY198" s="33"/>
      <c r="IZ198" s="33"/>
      <c r="JA198" s="33"/>
      <c r="JB198" s="33"/>
      <c r="JC198" s="33"/>
      <c r="JD198" s="33"/>
      <c r="JE198" s="33"/>
      <c r="JF198" s="33"/>
      <c r="JG198" s="33"/>
      <c r="JH198" s="33"/>
      <c r="JI198" s="33"/>
      <c r="JJ198" s="33"/>
      <c r="JK198" s="33"/>
      <c r="JL198" s="33"/>
      <c r="JM198" s="33"/>
      <c r="JN198" s="33"/>
      <c r="JO198" s="33"/>
      <c r="JP198" s="33"/>
      <c r="JQ198" s="33"/>
      <c r="JR198" s="33"/>
      <c r="JS198" s="33"/>
      <c r="JT198" s="33"/>
      <c r="JU198" s="33"/>
      <c r="JV198" s="33"/>
      <c r="JW198" s="33"/>
      <c r="JX198" s="33"/>
      <c r="JY198" s="33"/>
      <c r="JZ198" s="33"/>
      <c r="KA198" s="33"/>
      <c r="KB198" s="33"/>
      <c r="KC198" s="33"/>
      <c r="KD198" s="33"/>
      <c r="KE198" s="33"/>
      <c r="KF198" s="33"/>
      <c r="KG198" s="33"/>
      <c r="KH198" s="33"/>
      <c r="KI198" s="33"/>
      <c r="KJ198" s="33"/>
      <c r="KK198" s="33"/>
      <c r="KL198" s="33"/>
      <c r="KM198" s="33"/>
      <c r="KN198" s="33"/>
      <c r="KO198" s="33"/>
      <c r="KP198" s="33"/>
      <c r="KQ198" s="33"/>
      <c r="KR198" s="33"/>
      <c r="KS198" s="33"/>
      <c r="KT198" s="33"/>
      <c r="KU198" s="33"/>
      <c r="KV198" s="33"/>
      <c r="KW198" s="33"/>
      <c r="KX198" s="33"/>
      <c r="KY198" s="33"/>
      <c r="KZ198" s="33"/>
      <c r="LA198" s="33"/>
      <c r="LB198" s="33"/>
      <c r="LC198" s="33"/>
      <c r="LD198" s="33"/>
      <c r="LE198" s="33"/>
      <c r="LF198" s="33"/>
      <c r="LG198" s="33"/>
      <c r="LH198" s="33"/>
      <c r="LI198" s="33"/>
      <c r="LJ198" s="33"/>
      <c r="LK198" s="33"/>
      <c r="LL198" s="33"/>
      <c r="LM198" s="33"/>
      <c r="LN198" s="33"/>
      <c r="LO198" s="33"/>
      <c r="LP198" s="33"/>
      <c r="LQ198" s="33"/>
      <c r="LR198" s="33"/>
      <c r="LS198" s="33"/>
      <c r="LT198" s="33"/>
      <c r="LU198" s="33"/>
      <c r="LV198" s="33"/>
      <c r="LW198" s="33"/>
      <c r="LX198" s="33"/>
      <c r="LY198" s="33"/>
      <c r="LZ198" s="33"/>
      <c r="MA198" s="33"/>
      <c r="MB198" s="33"/>
      <c r="MC198" s="33"/>
      <c r="MD198" s="33"/>
      <c r="ME198" s="33"/>
      <c r="MF198" s="33"/>
      <c r="MG198" s="33"/>
      <c r="MH198" s="33"/>
      <c r="MI198" s="33"/>
      <c r="MJ198" s="33"/>
      <c r="MK198" s="33"/>
      <c r="ML198" s="33"/>
      <c r="MM198" s="33"/>
      <c r="MN198" s="33"/>
      <c r="MO198" s="33"/>
      <c r="MP198" s="33"/>
      <c r="MQ198" s="33"/>
      <c r="MR198" s="33"/>
      <c r="MS198" s="33"/>
      <c r="MT198" s="33"/>
      <c r="MU198" s="33"/>
      <c r="MV198" s="33"/>
      <c r="MW198" s="33"/>
      <c r="MX198" s="33"/>
      <c r="MY198" s="33"/>
      <c r="MZ198" s="33"/>
      <c r="NA198" s="33"/>
      <c r="NB198" s="33"/>
      <c r="NC198" s="33"/>
      <c r="ND198" s="33"/>
      <c r="NE198" s="33"/>
      <c r="NF198" s="33"/>
      <c r="NG198" s="33"/>
      <c r="NH198" s="33"/>
      <c r="NI198" s="33"/>
      <c r="NJ198" s="33"/>
      <c r="NK198" s="33"/>
      <c r="NL198" s="33"/>
      <c r="NM198" s="33"/>
      <c r="NN198" s="33"/>
      <c r="NO198" s="33"/>
      <c r="NP198" s="33"/>
      <c r="NQ198" s="33"/>
      <c r="NR198" s="33"/>
      <c r="NS198" s="33"/>
      <c r="NT198" s="33"/>
      <c r="NU198" s="33"/>
      <c r="NV198" s="33"/>
      <c r="NW198" s="33"/>
      <c r="NX198" s="33"/>
      <c r="NY198" s="33"/>
      <c r="NZ198" s="33"/>
      <c r="OA198" s="33"/>
      <c r="OB198" s="33"/>
      <c r="OC198" s="33"/>
      <c r="OD198" s="33"/>
      <c r="OE198" s="33"/>
      <c r="OF198" s="33"/>
      <c r="OG198" s="33"/>
      <c r="OH198" s="33"/>
      <c r="OI198" s="33"/>
      <c r="OJ198" s="33"/>
      <c r="OK198" s="33"/>
      <c r="OL198" s="33"/>
      <c r="OM198" s="33"/>
      <c r="ON198" s="33"/>
      <c r="OO198" s="33"/>
      <c r="OP198" s="33"/>
      <c r="OQ198" s="33"/>
      <c r="OR198" s="33"/>
      <c r="OS198" s="33"/>
      <c r="OT198" s="33"/>
      <c r="OU198" s="33"/>
      <c r="OV198" s="33"/>
      <c r="OW198" s="33"/>
      <c r="OX198" s="33"/>
      <c r="OY198" s="33"/>
      <c r="OZ198" s="33"/>
      <c r="PA198" s="33"/>
      <c r="PB198" s="33"/>
      <c r="PC198" s="33"/>
      <c r="PD198" s="33"/>
      <c r="PE198" s="33"/>
      <c r="PF198" s="33"/>
      <c r="PG198" s="33"/>
      <c r="PH198" s="33"/>
      <c r="PI198" s="33"/>
      <c r="PJ198" s="33"/>
      <c r="PK198" s="33"/>
      <c r="PL198" s="33"/>
      <c r="PM198" s="33"/>
      <c r="PN198" s="33"/>
      <c r="PO198" s="33"/>
      <c r="PP198" s="33"/>
      <c r="PQ198" s="33"/>
      <c r="PR198" s="33"/>
      <c r="PS198" s="33"/>
      <c r="PT198" s="33"/>
      <c r="PU198" s="33"/>
      <c r="PV198" s="33"/>
      <c r="PW198" s="33"/>
      <c r="PX198" s="33"/>
      <c r="PY198" s="33"/>
      <c r="PZ198" s="33"/>
      <c r="QA198" s="33"/>
      <c r="QB198" s="33"/>
      <c r="QC198" s="33"/>
      <c r="QD198" s="33"/>
      <c r="QE198" s="33"/>
      <c r="QF198" s="33"/>
      <c r="QG198" s="33"/>
      <c r="QH198" s="33"/>
      <c r="QI198" s="33"/>
      <c r="QJ198" s="33"/>
      <c r="QK198" s="33"/>
      <c r="QL198" s="33"/>
      <c r="QM198" s="33"/>
      <c r="QN198" s="33"/>
      <c r="QO198" s="33"/>
      <c r="QP198" s="33"/>
      <c r="QQ198" s="33"/>
      <c r="QR198" s="33"/>
      <c r="QS198" s="33"/>
      <c r="QT198" s="33"/>
      <c r="QU198" s="33"/>
      <c r="QV198" s="33"/>
      <c r="QW198" s="33"/>
      <c r="QX198" s="33"/>
      <c r="QY198" s="33"/>
      <c r="QZ198" s="33"/>
      <c r="RA198" s="33"/>
      <c r="RB198" s="33"/>
      <c r="RC198" s="33"/>
      <c r="RD198" s="33"/>
      <c r="RE198" s="33"/>
      <c r="RF198" s="33"/>
      <c r="RG198" s="33"/>
      <c r="RH198" s="33"/>
      <c r="RI198" s="33"/>
      <c r="RJ198" s="33"/>
      <c r="RK198" s="33"/>
      <c r="RL198" s="33"/>
      <c r="RM198" s="33"/>
      <c r="RN198" s="33"/>
      <c r="RO198" s="33"/>
      <c r="RP198" s="33"/>
      <c r="RQ198" s="33"/>
      <c r="RR198" s="33"/>
      <c r="RS198" s="33"/>
      <c r="RT198" s="33"/>
      <c r="RU198" s="33"/>
      <c r="RV198" s="33"/>
      <c r="RW198" s="33"/>
      <c r="RX198" s="33"/>
      <c r="RY198" s="33"/>
      <c r="RZ198" s="33"/>
      <c r="SA198" s="33"/>
      <c r="SB198" s="33"/>
      <c r="SC198" s="33"/>
      <c r="SD198" s="33"/>
      <c r="SE198" s="33"/>
      <c r="SF198" s="33"/>
      <c r="SG198" s="33"/>
      <c r="SH198" s="33"/>
      <c r="SI198" s="33"/>
      <c r="SJ198" s="33"/>
      <c r="SK198" s="33"/>
      <c r="SL198" s="33"/>
      <c r="SM198" s="33"/>
      <c r="SN198" s="33"/>
      <c r="SO198" s="33"/>
      <c r="SP198" s="33"/>
      <c r="SQ198" s="33"/>
      <c r="SR198" s="33"/>
      <c r="SS198" s="33"/>
      <c r="ST198" s="33"/>
      <c r="SU198" s="33"/>
      <c r="SV198" s="33"/>
      <c r="SW198" s="33"/>
      <c r="SX198" s="33"/>
      <c r="SY198" s="33"/>
      <c r="SZ198" s="33"/>
      <c r="TA198" s="33"/>
      <c r="TB198" s="33"/>
      <c r="TC198" s="33"/>
      <c r="TD198" s="33"/>
      <c r="TE198" s="33"/>
      <c r="TF198" s="33"/>
      <c r="TG198" s="33"/>
      <c r="TH198" s="33"/>
      <c r="TI198" s="33"/>
      <c r="TJ198" s="33"/>
      <c r="TK198" s="33"/>
      <c r="TL198" s="33"/>
      <c r="TM198" s="33"/>
      <c r="TN198" s="33"/>
      <c r="TO198" s="33"/>
      <c r="TP198" s="33"/>
      <c r="TQ198" s="33"/>
      <c r="TR198" s="33"/>
      <c r="TS198" s="33"/>
      <c r="TT198" s="33"/>
      <c r="TU198" s="33"/>
      <c r="TV198" s="33"/>
      <c r="TW198" s="33"/>
      <c r="TX198" s="33"/>
      <c r="TY198" s="33"/>
      <c r="TZ198" s="33"/>
      <c r="UA198" s="33"/>
      <c r="UB198" s="33"/>
      <c r="UC198" s="33"/>
      <c r="UD198" s="33"/>
      <c r="UE198" s="33"/>
      <c r="UF198" s="33"/>
      <c r="UG198" s="33"/>
      <c r="UH198" s="33"/>
      <c r="UI198" s="33"/>
      <c r="UJ198" s="33"/>
      <c r="UK198" s="33"/>
      <c r="UL198" s="33"/>
      <c r="UM198" s="33"/>
      <c r="UN198" s="33"/>
      <c r="UO198" s="33"/>
      <c r="UP198" s="33"/>
      <c r="UQ198" s="33"/>
      <c r="UR198" s="33"/>
      <c r="US198" s="33"/>
      <c r="UT198" s="33"/>
      <c r="UU198" s="33"/>
      <c r="UV198" s="33"/>
      <c r="UW198" s="33"/>
      <c r="UX198" s="33"/>
      <c r="UY198" s="33"/>
      <c r="UZ198" s="33"/>
      <c r="VA198" s="33"/>
      <c r="VB198" s="33"/>
      <c r="VC198" s="33"/>
      <c r="VD198" s="33"/>
      <c r="VE198" s="33"/>
      <c r="VF198" s="33"/>
      <c r="VG198" s="33"/>
      <c r="VH198" s="33"/>
      <c r="VI198" s="33"/>
      <c r="VJ198" s="33"/>
      <c r="VK198" s="33"/>
      <c r="VL198" s="33"/>
      <c r="VM198" s="33"/>
      <c r="VN198" s="33"/>
      <c r="VO198" s="33"/>
      <c r="VP198" s="33"/>
      <c r="VQ198" s="33"/>
      <c r="VR198" s="33"/>
      <c r="VS198" s="33"/>
      <c r="VT198" s="33"/>
      <c r="VU198" s="33"/>
      <c r="VV198" s="33"/>
      <c r="VW198" s="33"/>
      <c r="VX198" s="33"/>
      <c r="VY198" s="33"/>
      <c r="VZ198" s="33"/>
      <c r="WA198" s="33"/>
      <c r="WB198" s="33"/>
      <c r="WC198" s="33"/>
      <c r="WD198" s="33"/>
      <c r="WE198" s="33"/>
      <c r="WF198" s="33"/>
      <c r="WG198" s="33"/>
      <c r="WH198" s="33"/>
      <c r="WI198" s="33"/>
      <c r="WJ198" s="33"/>
      <c r="WK198" s="33"/>
      <c r="WL198" s="33"/>
      <c r="WM198" s="33"/>
      <c r="WN198" s="33"/>
      <c r="WO198" s="33"/>
      <c r="WP198" s="33"/>
      <c r="WQ198" s="33"/>
      <c r="WR198" s="33"/>
      <c r="WS198" s="33"/>
      <c r="WT198" s="33"/>
      <c r="WU198" s="33"/>
      <c r="WV198" s="33"/>
      <c r="WW198" s="33"/>
      <c r="WX198" s="33"/>
      <c r="WY198" s="33"/>
      <c r="WZ198" s="33"/>
      <c r="XA198" s="33"/>
      <c r="XB198" s="33"/>
      <c r="XC198" s="33"/>
      <c r="XD198" s="33"/>
      <c r="XE198" s="33"/>
      <c r="XF198" s="33"/>
      <c r="XG198" s="33"/>
      <c r="XH198" s="33"/>
      <c r="XI198" s="33"/>
      <c r="XJ198" s="33"/>
      <c r="XK198" s="33"/>
      <c r="XL198" s="33"/>
      <c r="XM198" s="33"/>
      <c r="XN198" s="33"/>
      <c r="XO198" s="33"/>
      <c r="XP198" s="33"/>
      <c r="XQ198" s="33"/>
      <c r="XR198" s="33"/>
      <c r="XS198" s="33"/>
      <c r="XT198" s="33"/>
      <c r="XU198" s="33"/>
      <c r="XV198" s="33"/>
      <c r="XW198" s="33"/>
      <c r="XX198" s="33"/>
      <c r="XY198" s="33"/>
      <c r="XZ198" s="33"/>
      <c r="YA198" s="33"/>
      <c r="YB198" s="33"/>
      <c r="YC198" s="33"/>
      <c r="YD198" s="33"/>
      <c r="YE198" s="33"/>
      <c r="YF198" s="33"/>
      <c r="YG198" s="33"/>
      <c r="YH198" s="33"/>
      <c r="YI198" s="33"/>
      <c r="YJ198" s="33"/>
      <c r="YK198" s="33"/>
      <c r="YL198" s="33"/>
      <c r="YM198" s="33"/>
      <c r="YN198" s="33"/>
      <c r="YO198" s="33"/>
      <c r="YP198" s="33"/>
      <c r="YQ198" s="33"/>
      <c r="YR198" s="33"/>
      <c r="YS198" s="33"/>
      <c r="YT198" s="33"/>
      <c r="YU198" s="33"/>
      <c r="YV198" s="33"/>
      <c r="YW198" s="33"/>
      <c r="YX198" s="33"/>
      <c r="YY198" s="33"/>
      <c r="YZ198" s="33"/>
      <c r="ZA198" s="33"/>
      <c r="ZB198" s="33"/>
      <c r="ZC198" s="33"/>
      <c r="ZD198" s="33"/>
      <c r="ZE198" s="33"/>
      <c r="ZF198" s="33"/>
      <c r="ZG198" s="33"/>
      <c r="ZH198" s="33"/>
      <c r="ZI198" s="33"/>
      <c r="ZJ198" s="33"/>
      <c r="ZK198" s="33"/>
      <c r="ZL198" s="33"/>
      <c r="ZM198" s="33"/>
      <c r="ZN198" s="33"/>
      <c r="ZO198" s="33"/>
      <c r="ZP198" s="33"/>
      <c r="ZQ198" s="33"/>
      <c r="ZR198" s="33"/>
      <c r="ZS198" s="33"/>
      <c r="ZT198" s="33"/>
      <c r="ZU198" s="33"/>
      <c r="ZV198" s="33"/>
      <c r="ZW198" s="33"/>
      <c r="ZX198" s="33"/>
      <c r="ZY198" s="33"/>
      <c r="ZZ198" s="33"/>
      <c r="AAA198" s="33"/>
      <c r="AAB198" s="33"/>
      <c r="AAC198" s="33"/>
      <c r="AAD198" s="33"/>
      <c r="AAE198" s="33"/>
      <c r="AAF198" s="33"/>
      <c r="AAG198" s="33"/>
      <c r="AAH198" s="33"/>
      <c r="AAI198" s="33"/>
      <c r="AAJ198" s="33"/>
      <c r="AAK198" s="33"/>
      <c r="AAL198" s="33"/>
      <c r="AAM198" s="33"/>
      <c r="AAN198" s="33"/>
      <c r="AAO198" s="33"/>
      <c r="AAP198" s="33"/>
      <c r="AAQ198" s="33"/>
      <c r="AAR198" s="33"/>
      <c r="AAS198" s="33"/>
      <c r="AAT198" s="33"/>
      <c r="AAU198" s="33"/>
      <c r="AAV198" s="33"/>
      <c r="AAW198" s="33"/>
      <c r="AAX198" s="33"/>
      <c r="AAY198" s="33"/>
      <c r="AAZ198" s="33"/>
      <c r="ABA198" s="33"/>
      <c r="ABB198" s="33"/>
      <c r="ABC198" s="33"/>
      <c r="ABD198" s="33"/>
      <c r="ABE198" s="33"/>
      <c r="ABF198" s="33"/>
      <c r="ABG198" s="33"/>
      <c r="ABH198" s="33"/>
      <c r="ABI198" s="33"/>
      <c r="ABJ198" s="33"/>
      <c r="ABK198" s="33"/>
      <c r="ABL198" s="33"/>
      <c r="ABM198" s="33"/>
      <c r="ABN198" s="33"/>
      <c r="ABO198" s="33"/>
      <c r="ABP198" s="33"/>
      <c r="ABQ198" s="33"/>
      <c r="ABR198" s="33"/>
      <c r="ABS198" s="33"/>
      <c r="ABT198" s="33"/>
      <c r="ABU198" s="33"/>
      <c r="ABV198" s="33"/>
      <c r="ABW198" s="33"/>
      <c r="ABX198" s="33"/>
      <c r="ABY198" s="33"/>
      <c r="ABZ198" s="33"/>
      <c r="ACA198" s="33"/>
      <c r="ACB198" s="33"/>
      <c r="ACC198" s="33"/>
      <c r="ACD198" s="33"/>
      <c r="ACE198" s="33"/>
      <c r="ACF198" s="33"/>
      <c r="ACG198" s="33"/>
      <c r="ACH198" s="33"/>
      <c r="ACI198" s="33"/>
      <c r="ACJ198" s="33"/>
      <c r="ACK198" s="33"/>
      <c r="ACL198" s="33"/>
      <c r="ACM198" s="33"/>
      <c r="ACN198" s="33"/>
      <c r="ACO198" s="33"/>
      <c r="ACP198" s="33"/>
      <c r="ACQ198" s="33"/>
      <c r="ACR198" s="33"/>
      <c r="ACS198" s="33"/>
      <c r="ACT198" s="33"/>
      <c r="ACU198" s="33"/>
      <c r="ACV198" s="33"/>
      <c r="ACW198" s="33"/>
      <c r="ACX198" s="33"/>
      <c r="ACY198" s="33"/>
      <c r="ACZ198" s="33"/>
      <c r="ADA198" s="33"/>
      <c r="ADB198" s="33"/>
      <c r="ADC198" s="33"/>
      <c r="ADD198" s="33"/>
      <c r="ADE198" s="33"/>
      <c r="ADF198" s="33"/>
      <c r="ADG198" s="33"/>
      <c r="ADH198" s="33"/>
      <c r="ADI198" s="33"/>
      <c r="ADJ198" s="33"/>
      <c r="ADK198" s="33"/>
      <c r="ADL198" s="33"/>
      <c r="ADM198" s="33"/>
      <c r="ADN198" s="33"/>
      <c r="ADO198" s="33"/>
      <c r="ADP198" s="33"/>
      <c r="ADQ198" s="33"/>
      <c r="ADR198" s="33"/>
      <c r="ADS198" s="33"/>
      <c r="ADT198" s="33"/>
      <c r="ADU198" s="33"/>
      <c r="ADV198" s="33"/>
      <c r="ADW198" s="33"/>
      <c r="ADX198" s="33"/>
      <c r="ADY198" s="33"/>
      <c r="ADZ198" s="33"/>
      <c r="AEA198" s="33"/>
      <c r="AEB198" s="33"/>
      <c r="AEC198" s="33"/>
      <c r="AED198" s="33"/>
      <c r="AEE198" s="33"/>
      <c r="AEF198" s="33"/>
      <c r="AEG198" s="33"/>
      <c r="AEH198" s="33"/>
      <c r="AEI198" s="33"/>
      <c r="AEJ198" s="33"/>
      <c r="AEK198" s="33"/>
      <c r="AEL198" s="33"/>
      <c r="AEM198" s="33"/>
      <c r="AEN198" s="33"/>
      <c r="AEO198" s="33"/>
      <c r="AEP198" s="33"/>
      <c r="AEQ198" s="33"/>
      <c r="AER198" s="33"/>
      <c r="AES198" s="33"/>
      <c r="AET198" s="33"/>
      <c r="AEU198" s="33"/>
      <c r="AEV198" s="33"/>
      <c r="AEW198" s="33"/>
      <c r="AEX198" s="33"/>
      <c r="AEY198" s="33"/>
      <c r="AEZ198" s="33"/>
      <c r="AFA198" s="33"/>
      <c r="AFB198" s="33"/>
      <c r="AFC198" s="33"/>
      <c r="AFD198" s="33"/>
      <c r="AFE198" s="33"/>
      <c r="AFF198" s="33"/>
      <c r="AFG198" s="33"/>
      <c r="AFH198" s="33"/>
      <c r="AFI198" s="33"/>
      <c r="AFJ198" s="33"/>
      <c r="AFK198" s="33"/>
      <c r="AFL198" s="33"/>
      <c r="AFM198" s="33"/>
      <c r="AFN198" s="33"/>
      <c r="AFO198" s="33"/>
      <c r="AFP198" s="33"/>
      <c r="AFQ198" s="33"/>
      <c r="AFR198" s="33"/>
      <c r="AFS198" s="33"/>
      <c r="AFT198" s="33"/>
      <c r="AFU198" s="33"/>
      <c r="AFV198" s="33"/>
      <c r="AFW198" s="33"/>
      <c r="AFX198" s="33"/>
      <c r="AFY198" s="33"/>
      <c r="AFZ198" s="33"/>
      <c r="AGA198" s="33"/>
      <c r="AGB198" s="33"/>
      <c r="AGC198" s="33"/>
      <c r="AGD198" s="33"/>
      <c r="AGE198" s="33"/>
      <c r="AGF198" s="33"/>
      <c r="AGG198" s="33"/>
      <c r="AGH198" s="33"/>
      <c r="AGI198" s="33"/>
      <c r="AGJ198" s="33"/>
      <c r="AGK198" s="33"/>
      <c r="AGL198" s="33"/>
      <c r="AGM198" s="33"/>
      <c r="AGN198" s="33"/>
      <c r="AGO198" s="33"/>
      <c r="AGP198" s="33"/>
      <c r="AGQ198" s="33"/>
      <c r="AGR198" s="33"/>
      <c r="AGS198" s="33"/>
      <c r="AGT198" s="33"/>
      <c r="AGU198" s="33"/>
      <c r="AGV198" s="33"/>
      <c r="AGW198" s="33"/>
      <c r="AGX198" s="33"/>
      <c r="AGY198" s="33"/>
      <c r="AGZ198" s="33"/>
      <c r="AHA198" s="33"/>
      <c r="AHB198" s="33"/>
      <c r="AHC198" s="33"/>
      <c r="AHD198" s="33"/>
      <c r="AHE198" s="33"/>
      <c r="AHF198" s="33"/>
      <c r="AHG198" s="33"/>
      <c r="AHH198" s="33"/>
      <c r="AHI198" s="33"/>
      <c r="AHJ198" s="33"/>
      <c r="AHK198" s="33"/>
      <c r="AHL198" s="33"/>
      <c r="AHM198" s="33"/>
      <c r="AHN198" s="33"/>
      <c r="AHO198" s="33"/>
      <c r="AHP198" s="33"/>
      <c r="AHQ198" s="33"/>
      <c r="AHR198" s="33"/>
      <c r="AHS198" s="33"/>
      <c r="AHT198" s="33"/>
      <c r="AHU198" s="33"/>
      <c r="AHV198" s="33"/>
      <c r="AHW198" s="33"/>
      <c r="AHX198" s="33"/>
      <c r="AHY198" s="33"/>
      <c r="AHZ198" s="33"/>
      <c r="AIA198" s="33"/>
      <c r="AIB198" s="33"/>
      <c r="AIC198" s="33"/>
      <c r="AID198" s="33"/>
      <c r="AIE198" s="33"/>
      <c r="AIF198" s="33"/>
      <c r="AIG198" s="33"/>
      <c r="AIH198" s="33"/>
      <c r="AII198" s="33"/>
      <c r="AIJ198" s="33"/>
      <c r="AIK198" s="33"/>
      <c r="AIL198" s="33"/>
      <c r="AIM198" s="33"/>
      <c r="AIN198" s="33"/>
      <c r="AIO198" s="33"/>
      <c r="AIP198" s="33"/>
      <c r="AIQ198" s="33"/>
      <c r="AIR198" s="33"/>
      <c r="AIS198" s="33"/>
      <c r="AIT198" s="33"/>
      <c r="AIU198" s="33"/>
      <c r="AIV198" s="33"/>
      <c r="AIW198" s="33"/>
      <c r="AIX198" s="33"/>
      <c r="AIY198" s="33"/>
      <c r="AIZ198" s="33"/>
      <c r="AJA198" s="33"/>
      <c r="AJB198" s="33"/>
      <c r="AJC198" s="33"/>
      <c r="AJD198" s="33"/>
      <c r="AJE198" s="33"/>
      <c r="AJF198" s="33"/>
      <c r="AJG198" s="33"/>
      <c r="AJH198" s="33"/>
      <c r="AJI198" s="33"/>
      <c r="AJJ198" s="33"/>
      <c r="AJK198" s="33"/>
      <c r="AJL198" s="33"/>
      <c r="AJM198" s="33"/>
      <c r="AJN198" s="33"/>
      <c r="AJO198" s="33"/>
      <c r="AJP198" s="33"/>
      <c r="AJQ198" s="33"/>
      <c r="AJR198" s="33"/>
      <c r="AJS198" s="33"/>
      <c r="AJT198" s="33"/>
      <c r="AJU198" s="33"/>
      <c r="AJV198" s="33"/>
      <c r="AJW198" s="33"/>
      <c r="AJX198" s="33"/>
      <c r="AJY198" s="33"/>
      <c r="AJZ198" s="33"/>
      <c r="AKA198" s="33"/>
      <c r="AKB198" s="33"/>
      <c r="AKC198" s="33"/>
      <c r="AKD198" s="33"/>
      <c r="AKE198" s="33"/>
      <c r="AKF198" s="33"/>
      <c r="AKG198" s="33"/>
      <c r="AKH198" s="33"/>
      <c r="AKI198" s="33"/>
      <c r="AKJ198" s="33"/>
      <c r="AKK198" s="33"/>
      <c r="AKL198" s="33"/>
      <c r="AKM198" s="33"/>
      <c r="AKN198" s="33"/>
      <c r="AKO198" s="33"/>
      <c r="AKP198" s="33"/>
      <c r="AKQ198" s="33"/>
      <c r="AKR198" s="33"/>
      <c r="AKS198" s="33"/>
      <c r="AKT198" s="33"/>
      <c r="AKU198" s="33"/>
      <c r="AKV198" s="33"/>
      <c r="AKW198" s="33"/>
      <c r="AKX198" s="33"/>
      <c r="AKY198" s="33"/>
      <c r="AKZ198" s="33"/>
      <c r="ALA198" s="33"/>
      <c r="ALB198" s="33"/>
      <c r="ALC198" s="33"/>
      <c r="ALD198" s="33"/>
      <c r="ALE198" s="33"/>
      <c r="ALF198" s="33"/>
      <c r="ALG198" s="33"/>
      <c r="ALH198" s="33"/>
      <c r="ALI198" s="33"/>
      <c r="ALJ198" s="33"/>
      <c r="ALK198" s="33"/>
      <c r="ALL198" s="33"/>
      <c r="ALM198" s="33"/>
      <c r="ALN198" s="33"/>
      <c r="ALO198" s="33"/>
      <c r="ALP198" s="33"/>
      <c r="ALQ198" s="33"/>
      <c r="ALR198" s="33"/>
      <c r="ALS198" s="33"/>
      <c r="ALT198" s="33"/>
      <c r="ALU198" s="33"/>
      <c r="ALV198" s="33"/>
      <c r="ALW198" s="33"/>
      <c r="ALX198" s="33"/>
      <c r="ALY198" s="33"/>
      <c r="ALZ198" s="33"/>
      <c r="AMA198" s="33"/>
      <c r="AMB198" s="33"/>
      <c r="AMC198" s="33"/>
      <c r="AMD198" s="33"/>
      <c r="AME198" s="33"/>
      <c r="AMF198" s="33"/>
      <c r="AMG198" s="33"/>
      <c r="AMH198" s="33"/>
      <c r="AMI198" s="33"/>
      <c r="AMJ198" s="33"/>
      <c r="AMK198" s="33"/>
      <c r="AML198" s="33"/>
      <c r="AMM198" s="33"/>
      <c r="AMN198" s="33"/>
      <c r="AMO198" s="33"/>
      <c r="AMP198" s="33"/>
      <c r="AMQ198" s="33"/>
      <c r="AMR198" s="33"/>
      <c r="AMS198" s="33"/>
      <c r="AMT198" s="33"/>
      <c r="AMU198" s="33"/>
      <c r="AMV198" s="33"/>
      <c r="AMW198" s="33"/>
      <c r="AMX198" s="33"/>
      <c r="AMY198" s="33"/>
      <c r="AMZ198" s="33"/>
      <c r="ANA198" s="33"/>
      <c r="ANB198" s="33"/>
      <c r="ANC198" s="33"/>
      <c r="AND198" s="33"/>
      <c r="ANE198" s="33"/>
      <c r="ANF198" s="33"/>
      <c r="ANG198" s="33"/>
      <c r="ANH198" s="33"/>
      <c r="ANI198" s="33"/>
      <c r="ANJ198" s="33"/>
      <c r="ANK198" s="33"/>
      <c r="ANL198" s="33"/>
      <c r="ANM198" s="33"/>
      <c r="ANN198" s="33"/>
      <c r="ANO198" s="33"/>
      <c r="ANP198" s="33"/>
      <c r="ANQ198" s="33"/>
      <c r="ANR198" s="33"/>
      <c r="ANS198" s="33"/>
      <c r="ANT198" s="33"/>
      <c r="ANU198" s="33"/>
      <c r="ANV198" s="33"/>
      <c r="ANW198" s="33"/>
      <c r="ANX198" s="33"/>
      <c r="ANY198" s="33"/>
      <c r="ANZ198" s="33"/>
      <c r="AOA198" s="33"/>
      <c r="AOB198" s="33"/>
      <c r="AOC198" s="33"/>
      <c r="AOD198" s="33"/>
      <c r="AOE198" s="33"/>
      <c r="AOF198" s="33"/>
      <c r="AOG198" s="33"/>
      <c r="AOH198" s="33"/>
      <c r="AOI198" s="33"/>
      <c r="AOJ198" s="33"/>
      <c r="AOK198" s="33"/>
      <c r="AOL198" s="33"/>
      <c r="AOM198" s="33"/>
      <c r="AON198" s="33"/>
      <c r="AOO198" s="33"/>
      <c r="AOP198" s="33"/>
      <c r="AOQ198" s="33"/>
      <c r="AOR198" s="33"/>
      <c r="AOS198" s="33"/>
      <c r="AOT198" s="33"/>
      <c r="AOU198" s="33"/>
      <c r="AOV198" s="33"/>
      <c r="AOW198" s="33"/>
      <c r="AOX198" s="33"/>
      <c r="AOY198" s="33"/>
      <c r="AOZ198" s="33"/>
      <c r="APA198" s="33"/>
      <c r="APB198" s="33"/>
      <c r="APC198" s="33"/>
      <c r="APD198" s="33"/>
      <c r="APE198" s="33"/>
      <c r="APF198" s="33"/>
      <c r="APG198" s="33"/>
      <c r="APH198" s="33"/>
      <c r="API198" s="33"/>
      <c r="APJ198" s="33"/>
      <c r="APK198" s="33"/>
      <c r="APL198" s="33"/>
      <c r="APM198" s="33"/>
      <c r="APN198" s="33"/>
      <c r="APO198" s="33"/>
      <c r="APP198" s="33"/>
      <c r="APQ198" s="33"/>
      <c r="APR198" s="33"/>
      <c r="APS198" s="33"/>
      <c r="APT198" s="33"/>
      <c r="APU198" s="33"/>
      <c r="APV198" s="33"/>
      <c r="APW198" s="33"/>
      <c r="APX198" s="33"/>
      <c r="APY198" s="33"/>
      <c r="APZ198" s="33"/>
      <c r="AQA198" s="33"/>
      <c r="AQB198" s="33"/>
      <c r="AQC198" s="33"/>
      <c r="AQD198" s="33"/>
      <c r="AQE198" s="33"/>
      <c r="AQF198" s="33"/>
      <c r="AQG198" s="33"/>
      <c r="AQH198" s="33"/>
      <c r="AQI198" s="33"/>
      <c r="AQJ198" s="33"/>
      <c r="AQK198" s="33"/>
      <c r="AQL198" s="33"/>
      <c r="AQM198" s="33"/>
      <c r="AQN198" s="33"/>
      <c r="AQO198" s="33"/>
      <c r="AQP198" s="33"/>
      <c r="AQQ198" s="33"/>
      <c r="AQR198" s="33"/>
      <c r="AQS198" s="33"/>
      <c r="AQT198" s="33"/>
      <c r="AQU198" s="33"/>
      <c r="AQV198" s="33"/>
      <c r="AQW198" s="33"/>
      <c r="AQX198" s="33"/>
      <c r="AQY198" s="33"/>
      <c r="AQZ198" s="33"/>
      <c r="ARA198" s="33"/>
      <c r="ARB198" s="33"/>
      <c r="ARC198" s="33"/>
      <c r="ARD198" s="33"/>
      <c r="ARE198" s="33"/>
      <c r="ARF198" s="33"/>
      <c r="ARG198" s="33"/>
      <c r="ARH198" s="33"/>
      <c r="ARI198" s="33"/>
      <c r="ARJ198" s="33"/>
      <c r="ARK198" s="33"/>
      <c r="ARL198" s="33"/>
      <c r="ARM198" s="33"/>
      <c r="ARN198" s="33"/>
      <c r="ARO198" s="33"/>
      <c r="ARP198" s="33"/>
      <c r="ARQ198" s="33"/>
      <c r="ARR198" s="33"/>
      <c r="ARS198" s="33"/>
      <c r="ART198" s="33"/>
      <c r="ARU198" s="33"/>
      <c r="ARV198" s="33"/>
      <c r="ARW198" s="33"/>
      <c r="ARX198" s="33"/>
      <c r="ARY198" s="33"/>
      <c r="ARZ198" s="33"/>
      <c r="ASA198" s="33"/>
      <c r="ASB198" s="33"/>
      <c r="ASC198" s="33"/>
      <c r="ASD198" s="33"/>
      <c r="ASE198" s="33"/>
      <c r="ASF198" s="33"/>
      <c r="ASG198" s="33"/>
      <c r="ASH198" s="33"/>
      <c r="ASI198" s="33"/>
      <c r="ASJ198" s="33"/>
      <c r="ASK198" s="33"/>
      <c r="ASL198" s="33"/>
      <c r="ASM198" s="33"/>
      <c r="ASN198" s="33"/>
      <c r="ASO198" s="33"/>
      <c r="ASP198" s="33"/>
      <c r="ASQ198" s="33"/>
      <c r="ASR198" s="33"/>
      <c r="ASS198" s="33"/>
      <c r="AST198" s="33"/>
      <c r="ASU198" s="33"/>
      <c r="ASV198" s="33"/>
      <c r="ASW198" s="33"/>
      <c r="ASX198" s="33"/>
      <c r="ASY198" s="33"/>
      <c r="ASZ198" s="33"/>
      <c r="ATA198" s="33"/>
      <c r="ATB198" s="33"/>
      <c r="ATC198" s="33"/>
      <c r="ATD198" s="33"/>
      <c r="ATE198" s="33"/>
      <c r="ATF198" s="33"/>
      <c r="ATG198" s="33"/>
      <c r="ATH198" s="33"/>
      <c r="ATI198" s="33"/>
      <c r="ATJ198" s="33"/>
      <c r="ATK198" s="33"/>
      <c r="ATL198" s="33"/>
      <c r="ATM198" s="33"/>
      <c r="ATN198" s="33"/>
      <c r="ATO198" s="33"/>
      <c r="ATP198" s="33"/>
      <c r="ATQ198" s="33"/>
      <c r="ATR198" s="33"/>
      <c r="ATS198" s="33"/>
      <c r="ATT198" s="33"/>
      <c r="ATU198" s="33"/>
      <c r="ATV198" s="33"/>
      <c r="ATW198" s="33"/>
      <c r="ATX198" s="33"/>
      <c r="ATY198" s="33"/>
      <c r="ATZ198" s="33"/>
      <c r="AUA198" s="33"/>
      <c r="AUB198" s="33"/>
      <c r="AUC198" s="33"/>
      <c r="AUD198" s="33"/>
      <c r="AUE198" s="33"/>
      <c r="AUF198" s="33"/>
      <c r="AUG198" s="33"/>
      <c r="AUH198" s="33"/>
      <c r="AUI198" s="33"/>
      <c r="AUJ198" s="33"/>
      <c r="AUK198" s="33"/>
      <c r="AUL198" s="33"/>
      <c r="AUM198" s="33"/>
      <c r="AUN198" s="33"/>
      <c r="AUO198" s="33"/>
      <c r="AUP198" s="33"/>
      <c r="AUQ198" s="33"/>
      <c r="AUR198" s="33"/>
      <c r="AUS198" s="33"/>
      <c r="AUT198" s="33"/>
      <c r="AUU198" s="33"/>
      <c r="AUV198" s="33"/>
      <c r="AUW198" s="33"/>
      <c r="AUX198" s="33"/>
      <c r="AUY198" s="33"/>
      <c r="AUZ198" s="33"/>
      <c r="AVA198" s="33"/>
      <c r="AVB198" s="33"/>
      <c r="AVC198" s="33"/>
      <c r="AVD198" s="33"/>
      <c r="AVE198" s="33"/>
      <c r="AVF198" s="33"/>
      <c r="AVG198" s="33"/>
      <c r="AVH198" s="33"/>
      <c r="AVI198" s="33"/>
      <c r="AVJ198" s="33"/>
      <c r="AVK198" s="33"/>
      <c r="AVL198" s="33"/>
      <c r="AVM198" s="33"/>
      <c r="AVN198" s="33"/>
      <c r="AVO198" s="33"/>
      <c r="AVP198" s="33"/>
      <c r="AVQ198" s="33"/>
      <c r="AVR198" s="33"/>
      <c r="AVS198" s="33"/>
      <c r="AVT198" s="33"/>
      <c r="AVU198" s="33"/>
      <c r="AVV198" s="33"/>
      <c r="AVW198" s="33"/>
      <c r="AVX198" s="33"/>
      <c r="AVY198" s="33"/>
      <c r="AVZ198" s="33"/>
      <c r="AWA198" s="33"/>
      <c r="AWB198" s="33"/>
      <c r="AWC198" s="33"/>
      <c r="AWD198" s="33"/>
      <c r="AWE198" s="33"/>
      <c r="AWF198" s="33"/>
      <c r="AWG198" s="33"/>
      <c r="AWH198" s="33"/>
      <c r="AWI198" s="33"/>
      <c r="AWJ198" s="33"/>
      <c r="AWK198" s="33"/>
      <c r="AWL198" s="33"/>
      <c r="AWM198" s="33"/>
      <c r="AWN198" s="33"/>
      <c r="AWO198" s="33"/>
      <c r="AWP198" s="33"/>
      <c r="AWQ198" s="33"/>
      <c r="AWR198" s="33"/>
      <c r="AWS198" s="33"/>
      <c r="AWT198" s="33"/>
      <c r="AWU198" s="33"/>
      <c r="AWV198" s="33"/>
      <c r="AWW198" s="33"/>
      <c r="AWX198" s="33"/>
      <c r="AWY198" s="33"/>
      <c r="AWZ198" s="33"/>
      <c r="AXA198" s="33"/>
      <c r="AXB198" s="33"/>
      <c r="AXC198" s="33"/>
      <c r="AXD198" s="33"/>
      <c r="AXE198" s="33"/>
      <c r="AXF198" s="33"/>
      <c r="AXG198" s="33"/>
      <c r="AXH198" s="33"/>
      <c r="AXI198" s="33"/>
      <c r="AXJ198" s="33"/>
      <c r="AXK198" s="33"/>
      <c r="AXL198" s="33"/>
      <c r="AXM198" s="33"/>
      <c r="AXN198" s="33"/>
      <c r="AXO198" s="33"/>
      <c r="AXP198" s="33"/>
      <c r="AXQ198" s="33"/>
      <c r="AXR198" s="33"/>
      <c r="AXS198" s="33"/>
      <c r="AXT198" s="33"/>
      <c r="AXU198" s="33"/>
      <c r="AXV198" s="33"/>
      <c r="AXW198" s="33"/>
      <c r="AXX198" s="33"/>
      <c r="AXY198" s="33"/>
      <c r="AXZ198" s="33"/>
      <c r="AYA198" s="33"/>
      <c r="AYB198" s="33"/>
      <c r="AYC198" s="33"/>
      <c r="AYD198" s="33"/>
      <c r="AYE198" s="33"/>
      <c r="AYF198" s="33"/>
      <c r="AYG198" s="33"/>
      <c r="AYH198" s="33"/>
      <c r="AYI198" s="33"/>
      <c r="AYJ198" s="33"/>
      <c r="AYK198" s="33"/>
      <c r="AYL198" s="33"/>
      <c r="AYM198" s="33"/>
      <c r="AYN198" s="33"/>
      <c r="AYO198" s="33"/>
      <c r="AYP198" s="33"/>
      <c r="AYQ198" s="33"/>
      <c r="AYR198" s="33"/>
      <c r="AYS198" s="33"/>
      <c r="AYT198" s="33"/>
      <c r="AYU198" s="33"/>
      <c r="AYV198" s="33"/>
      <c r="AYW198" s="33"/>
      <c r="AYX198" s="33"/>
      <c r="AYY198" s="33"/>
      <c r="AYZ198" s="33"/>
      <c r="AZA198" s="33"/>
      <c r="AZB198" s="33"/>
      <c r="AZC198" s="33"/>
      <c r="AZD198" s="33"/>
      <c r="AZE198" s="33"/>
      <c r="AZF198" s="33"/>
      <c r="AZG198" s="33"/>
      <c r="AZH198" s="33"/>
      <c r="AZI198" s="33"/>
      <c r="AZJ198" s="33"/>
      <c r="AZK198" s="33"/>
      <c r="AZL198" s="33"/>
      <c r="AZM198" s="33"/>
      <c r="AZN198" s="33"/>
      <c r="AZO198" s="33"/>
      <c r="AZP198" s="33"/>
      <c r="AZQ198" s="33"/>
      <c r="AZR198" s="33"/>
      <c r="AZS198" s="33"/>
      <c r="AZT198" s="33"/>
      <c r="AZU198" s="33"/>
      <c r="AZV198" s="33"/>
      <c r="AZW198" s="33"/>
      <c r="AZX198" s="33"/>
      <c r="AZY198" s="33"/>
      <c r="AZZ198" s="33"/>
      <c r="BAA198" s="33"/>
      <c r="BAB198" s="33"/>
      <c r="BAC198" s="33"/>
      <c r="BAD198" s="33"/>
      <c r="BAE198" s="33"/>
      <c r="BAF198" s="33"/>
      <c r="BAG198" s="33"/>
      <c r="BAH198" s="33"/>
      <c r="BAI198" s="33"/>
      <c r="BAJ198" s="33"/>
      <c r="BAK198" s="33"/>
      <c r="BAL198" s="33"/>
      <c r="BAM198" s="33"/>
      <c r="BAN198" s="33"/>
      <c r="BAO198" s="33"/>
      <c r="BAP198" s="33"/>
      <c r="BAQ198" s="33"/>
      <c r="BAR198" s="33"/>
      <c r="BAS198" s="33"/>
      <c r="BAT198" s="33"/>
      <c r="BAU198" s="33"/>
      <c r="BAV198" s="33"/>
      <c r="BAW198" s="33"/>
      <c r="BAX198" s="33"/>
      <c r="BAY198" s="33"/>
      <c r="BAZ198" s="33"/>
      <c r="BBA198" s="33"/>
      <c r="BBB198" s="33"/>
      <c r="BBC198" s="33"/>
      <c r="BBD198" s="33"/>
      <c r="BBE198" s="33"/>
      <c r="BBF198" s="33"/>
      <c r="BBG198" s="33"/>
      <c r="BBH198" s="33"/>
      <c r="BBI198" s="33"/>
      <c r="BBJ198" s="33"/>
      <c r="BBK198" s="33"/>
      <c r="BBL198" s="33"/>
      <c r="BBM198" s="33"/>
      <c r="BBN198" s="33"/>
      <c r="BBO198" s="33"/>
      <c r="BBP198" s="33"/>
      <c r="BBQ198" s="33"/>
      <c r="BBR198" s="33"/>
      <c r="BBS198" s="33"/>
      <c r="BBT198" s="33"/>
      <c r="BBU198" s="33"/>
      <c r="BBV198" s="33"/>
      <c r="BBW198" s="33"/>
      <c r="BBX198" s="33"/>
      <c r="BBY198" s="33"/>
      <c r="BBZ198" s="33"/>
      <c r="BCA198" s="33"/>
      <c r="BCB198" s="33"/>
      <c r="BCC198" s="33"/>
      <c r="BCD198" s="33"/>
      <c r="BCE198" s="33"/>
      <c r="BCF198" s="33"/>
      <c r="BCG198" s="33"/>
      <c r="BCH198" s="33"/>
      <c r="BCI198" s="33"/>
      <c r="BCJ198" s="33"/>
      <c r="BCK198" s="33"/>
      <c r="BCL198" s="33"/>
      <c r="BCM198" s="33"/>
      <c r="BCN198" s="33"/>
      <c r="BCO198" s="33"/>
      <c r="BCP198" s="33"/>
      <c r="BCQ198" s="33"/>
      <c r="BCR198" s="33"/>
      <c r="BCS198" s="33"/>
      <c r="BCT198" s="33"/>
      <c r="BCU198" s="33"/>
      <c r="BCV198" s="33"/>
      <c r="BCW198" s="33"/>
      <c r="BCX198" s="33"/>
      <c r="BCY198" s="33"/>
      <c r="BCZ198" s="33"/>
      <c r="BDA198" s="33"/>
      <c r="BDB198" s="33"/>
      <c r="BDC198" s="33"/>
      <c r="BDD198" s="33"/>
      <c r="BDE198" s="33"/>
      <c r="BDF198" s="33"/>
      <c r="BDG198" s="33"/>
      <c r="BDH198" s="33"/>
      <c r="BDI198" s="33"/>
      <c r="BDJ198" s="33"/>
      <c r="BDK198" s="33"/>
      <c r="BDL198" s="33"/>
      <c r="BDM198" s="33"/>
      <c r="BDN198" s="33"/>
      <c r="BDO198" s="33"/>
      <c r="BDP198" s="33"/>
      <c r="BDQ198" s="33"/>
      <c r="BDR198" s="33"/>
      <c r="BDS198" s="33"/>
      <c r="BDT198" s="33"/>
      <c r="BDU198" s="33"/>
      <c r="BDV198" s="33"/>
      <c r="BDW198" s="33"/>
      <c r="BDX198" s="33"/>
      <c r="BDY198" s="33"/>
      <c r="BDZ198" s="33"/>
      <c r="BEA198" s="33"/>
      <c r="BEB198" s="33"/>
      <c r="BEC198" s="33"/>
      <c r="BED198" s="33"/>
      <c r="BEE198" s="33"/>
      <c r="BEF198" s="33"/>
      <c r="BEG198" s="33"/>
      <c r="BEH198" s="33"/>
      <c r="BEI198" s="33"/>
      <c r="BEJ198" s="33"/>
      <c r="BEK198" s="33"/>
      <c r="BEL198" s="33"/>
      <c r="BEM198" s="33"/>
      <c r="BEN198" s="33"/>
      <c r="BEO198" s="33"/>
      <c r="BEP198" s="33"/>
      <c r="BEQ198" s="33"/>
      <c r="BER198" s="33"/>
      <c r="BES198" s="33"/>
      <c r="BET198" s="33"/>
      <c r="BEU198" s="33"/>
      <c r="BEV198" s="33"/>
      <c r="BEW198" s="33"/>
      <c r="BEX198" s="33"/>
      <c r="BEY198" s="33"/>
      <c r="BEZ198" s="33"/>
      <c r="BFA198" s="33"/>
      <c r="BFB198" s="33"/>
      <c r="BFC198" s="33"/>
      <c r="BFD198" s="33"/>
      <c r="BFE198" s="33"/>
      <c r="BFF198" s="33"/>
      <c r="BFG198" s="33"/>
      <c r="BFH198" s="33"/>
      <c r="BFI198" s="33"/>
      <c r="BFJ198" s="33"/>
      <c r="BFK198" s="33"/>
      <c r="BFL198" s="33"/>
      <c r="BFM198" s="33"/>
      <c r="BFN198" s="33"/>
      <c r="BFO198" s="33"/>
      <c r="BFP198" s="33"/>
      <c r="BFQ198" s="33"/>
      <c r="BFR198" s="33"/>
      <c r="BFS198" s="33"/>
      <c r="BFT198" s="33"/>
      <c r="BFU198" s="33"/>
      <c r="BFV198" s="33"/>
      <c r="BFW198" s="33"/>
      <c r="BFX198" s="33"/>
      <c r="BFY198" s="33"/>
      <c r="BFZ198" s="33"/>
      <c r="BGA198" s="33"/>
      <c r="BGB198" s="33"/>
      <c r="BGC198" s="33"/>
      <c r="BGD198" s="33"/>
      <c r="BGE198" s="33"/>
      <c r="BGF198" s="33"/>
      <c r="BGG198" s="33"/>
      <c r="BGH198" s="33"/>
      <c r="BGI198" s="33"/>
      <c r="BGJ198" s="33"/>
      <c r="BGK198" s="33"/>
      <c r="BGL198" s="33"/>
      <c r="BGM198" s="33"/>
      <c r="BGN198" s="33"/>
      <c r="BGO198" s="33"/>
      <c r="BGP198" s="33"/>
      <c r="BGQ198" s="33"/>
      <c r="BGR198" s="33"/>
      <c r="BGS198" s="33"/>
      <c r="BGT198" s="33"/>
      <c r="BGU198" s="33"/>
      <c r="BGV198" s="33"/>
      <c r="BGW198" s="33"/>
      <c r="BGX198" s="33"/>
      <c r="BGY198" s="33"/>
      <c r="BGZ198" s="33"/>
      <c r="BHA198" s="33"/>
      <c r="BHB198" s="33"/>
      <c r="BHC198" s="33"/>
      <c r="BHD198" s="33"/>
      <c r="BHE198" s="33"/>
      <c r="BHF198" s="33"/>
      <c r="BHG198" s="33"/>
      <c r="BHH198" s="33"/>
      <c r="BHI198" s="33"/>
      <c r="BHJ198" s="33"/>
      <c r="BHK198" s="33"/>
      <c r="BHL198" s="33"/>
      <c r="BHM198" s="33"/>
      <c r="BHN198" s="33"/>
      <c r="BHO198" s="33"/>
      <c r="BHP198" s="33"/>
      <c r="BHQ198" s="33"/>
      <c r="BHR198" s="33"/>
      <c r="BHS198" s="33"/>
      <c r="BHT198" s="33"/>
      <c r="BHU198" s="33"/>
      <c r="BHV198" s="33"/>
      <c r="BHW198" s="33"/>
      <c r="BHX198" s="33"/>
      <c r="BHY198" s="33"/>
      <c r="BHZ198" s="33"/>
      <c r="BIA198" s="33"/>
      <c r="BIB198" s="33"/>
      <c r="BIC198" s="33"/>
      <c r="BID198" s="33"/>
      <c r="BIE198" s="33"/>
      <c r="BIF198" s="33"/>
      <c r="BIG198" s="33"/>
      <c r="BIH198" s="33"/>
      <c r="BII198" s="33"/>
      <c r="BIJ198" s="33"/>
      <c r="BIK198" s="33"/>
      <c r="BIL198" s="33"/>
      <c r="BIM198" s="33"/>
      <c r="BIN198" s="33"/>
      <c r="BIO198" s="33"/>
      <c r="BIP198" s="33"/>
      <c r="BIQ198" s="33"/>
      <c r="BIR198" s="33"/>
      <c r="BIS198" s="33"/>
      <c r="BIT198" s="33"/>
      <c r="BIU198" s="33"/>
      <c r="BIV198" s="33"/>
      <c r="BIW198" s="33"/>
      <c r="BIX198" s="33"/>
      <c r="BIY198" s="33"/>
      <c r="BIZ198" s="33"/>
      <c r="BJA198" s="33"/>
      <c r="BJB198" s="33"/>
      <c r="BJC198" s="33"/>
      <c r="BJD198" s="33"/>
      <c r="BJE198" s="33"/>
      <c r="BJF198" s="33"/>
      <c r="BJG198" s="33"/>
      <c r="BJH198" s="33"/>
      <c r="BJI198" s="33"/>
      <c r="BJJ198" s="33"/>
      <c r="BJK198" s="33"/>
      <c r="BJL198" s="33"/>
      <c r="BJM198" s="33"/>
      <c r="BJN198" s="33"/>
      <c r="BJO198" s="33"/>
      <c r="BJP198" s="33"/>
      <c r="BJQ198" s="33"/>
      <c r="BJR198" s="33"/>
      <c r="BJS198" s="33"/>
      <c r="BJT198" s="33"/>
      <c r="BJU198" s="33"/>
      <c r="BJV198" s="33"/>
      <c r="BJW198" s="33"/>
      <c r="BJX198" s="33"/>
      <c r="BJY198" s="33"/>
      <c r="BJZ198" s="33"/>
      <c r="BKA198" s="33"/>
      <c r="BKB198" s="33"/>
      <c r="BKC198" s="33"/>
      <c r="BKD198" s="33"/>
      <c r="BKE198" s="33"/>
      <c r="BKF198" s="33"/>
      <c r="BKG198" s="33"/>
      <c r="BKH198" s="33"/>
      <c r="BKI198" s="33"/>
      <c r="BKJ198" s="33"/>
      <c r="BKK198" s="33"/>
      <c r="BKL198" s="33"/>
      <c r="BKM198" s="33"/>
      <c r="BKN198" s="33"/>
      <c r="BKO198" s="33"/>
      <c r="BKP198" s="33"/>
      <c r="BKQ198" s="33"/>
      <c r="BKR198" s="33"/>
      <c r="BKS198" s="33"/>
      <c r="BKT198" s="33"/>
      <c r="BKU198" s="33"/>
      <c r="BKV198" s="33"/>
      <c r="BKW198" s="33"/>
      <c r="BKX198" s="33"/>
      <c r="BKY198" s="33"/>
      <c r="BKZ198" s="33"/>
      <c r="BLA198" s="33"/>
      <c r="BLB198" s="33"/>
      <c r="BLC198" s="33"/>
      <c r="BLD198" s="33"/>
      <c r="BLE198" s="33"/>
      <c r="BLF198" s="33"/>
      <c r="BLG198" s="33"/>
      <c r="BLH198" s="33"/>
      <c r="BLI198" s="33"/>
      <c r="BLJ198" s="33"/>
      <c r="BLK198" s="33"/>
      <c r="BLL198" s="33"/>
      <c r="BLM198" s="33"/>
      <c r="BLN198" s="33"/>
      <c r="BLO198" s="33"/>
      <c r="BLP198" s="33"/>
      <c r="BLQ198" s="33"/>
      <c r="BLR198" s="33"/>
      <c r="BLS198" s="33"/>
      <c r="BLT198" s="33"/>
      <c r="BLU198" s="33"/>
      <c r="BLV198" s="33"/>
      <c r="BLW198" s="33"/>
      <c r="BLX198" s="33"/>
      <c r="BLY198" s="33"/>
      <c r="BLZ198" s="33"/>
      <c r="BMA198" s="33"/>
      <c r="BMB198" s="33"/>
      <c r="BMC198" s="33"/>
      <c r="BMD198" s="33"/>
      <c r="BME198" s="33"/>
      <c r="BMF198" s="33"/>
      <c r="BMG198" s="33"/>
      <c r="BMH198" s="33"/>
      <c r="BMI198" s="33"/>
      <c r="BMJ198" s="33"/>
      <c r="BMK198" s="33"/>
      <c r="BML198" s="33"/>
      <c r="BMM198" s="33"/>
      <c r="BMN198" s="33"/>
      <c r="BMO198" s="33"/>
      <c r="BMP198" s="33"/>
      <c r="BMQ198" s="33"/>
      <c r="BMR198" s="33"/>
      <c r="BMS198" s="33"/>
      <c r="BMT198" s="33"/>
      <c r="BMU198" s="33"/>
      <c r="BMV198" s="33"/>
      <c r="BMW198" s="33"/>
      <c r="BMX198" s="33"/>
      <c r="BMY198" s="33"/>
      <c r="BMZ198" s="33"/>
      <c r="BNA198" s="33"/>
      <c r="BNB198" s="33"/>
      <c r="BNC198" s="33"/>
      <c r="BND198" s="33"/>
      <c r="BNE198" s="33"/>
      <c r="BNF198" s="33"/>
      <c r="BNG198" s="33"/>
      <c r="BNH198" s="33"/>
      <c r="BNI198" s="33"/>
      <c r="BNJ198" s="33"/>
      <c r="BNK198" s="33"/>
      <c r="BNL198" s="33"/>
      <c r="BNM198" s="33"/>
      <c r="BNN198" s="33"/>
      <c r="BNO198" s="33"/>
      <c r="BNP198" s="33"/>
      <c r="BNQ198" s="33"/>
      <c r="BNR198" s="33"/>
      <c r="BNS198" s="33"/>
      <c r="BNT198" s="33"/>
      <c r="BNU198" s="33"/>
      <c r="BNV198" s="33"/>
      <c r="BNW198" s="33"/>
      <c r="BNX198" s="33"/>
      <c r="BNY198" s="33"/>
      <c r="BNZ198" s="33"/>
      <c r="BOA198" s="33"/>
      <c r="BOB198" s="33"/>
      <c r="BOC198" s="33"/>
      <c r="BOD198" s="33"/>
      <c r="BOE198" s="33"/>
      <c r="BOF198" s="33"/>
      <c r="BOG198" s="33"/>
      <c r="BOH198" s="33"/>
      <c r="BOI198" s="33"/>
      <c r="BOJ198" s="33"/>
      <c r="BOK198" s="33"/>
      <c r="BOL198" s="33"/>
      <c r="BOM198" s="33"/>
      <c r="BON198" s="33"/>
      <c r="BOO198" s="33"/>
      <c r="BOP198" s="33"/>
      <c r="BOQ198" s="33"/>
      <c r="BOR198" s="33"/>
      <c r="BOS198" s="33"/>
      <c r="BOT198" s="33"/>
      <c r="BOU198" s="33"/>
      <c r="BOV198" s="33"/>
      <c r="BOW198" s="33"/>
      <c r="BOX198" s="33"/>
      <c r="BOY198" s="33"/>
      <c r="BOZ198" s="33"/>
      <c r="BPA198" s="33"/>
      <c r="BPB198" s="33"/>
      <c r="BPC198" s="33"/>
      <c r="BPD198" s="33"/>
      <c r="BPE198" s="33"/>
      <c r="BPF198" s="33"/>
      <c r="BPG198" s="33"/>
      <c r="BPH198" s="33"/>
      <c r="BPI198" s="33"/>
      <c r="BPJ198" s="33"/>
      <c r="BPK198" s="33"/>
      <c r="BPL198" s="33"/>
      <c r="BPM198" s="33"/>
      <c r="BPN198" s="33"/>
      <c r="BPO198" s="33"/>
      <c r="BPP198" s="33"/>
      <c r="BPQ198" s="33"/>
      <c r="BPR198" s="33"/>
      <c r="BPS198" s="33"/>
      <c r="BPT198" s="33"/>
      <c r="BPU198" s="33"/>
      <c r="BPV198" s="33"/>
      <c r="BPW198" s="33"/>
      <c r="BPX198" s="33"/>
      <c r="BPY198" s="33"/>
      <c r="BPZ198" s="33"/>
      <c r="BQA198" s="33"/>
      <c r="BQB198" s="33"/>
      <c r="BQC198" s="33"/>
      <c r="BQD198" s="33"/>
      <c r="BQE198" s="33"/>
      <c r="BQF198" s="33"/>
      <c r="BQG198" s="33"/>
      <c r="BQH198" s="33"/>
      <c r="BQI198" s="33"/>
      <c r="BQJ198" s="33"/>
      <c r="BQK198" s="33"/>
      <c r="BQL198" s="33"/>
      <c r="BQM198" s="33"/>
      <c r="BQN198" s="33"/>
      <c r="BQO198" s="33"/>
      <c r="BQP198" s="33"/>
      <c r="BQQ198" s="33"/>
      <c r="BQR198" s="33"/>
      <c r="BQS198" s="33"/>
      <c r="BQT198" s="33"/>
      <c r="BQU198" s="33"/>
      <c r="BQV198" s="33"/>
      <c r="BQW198" s="33"/>
      <c r="BQX198" s="33"/>
      <c r="BQY198" s="33"/>
      <c r="BQZ198" s="33"/>
      <c r="BRA198" s="33"/>
      <c r="BRB198" s="33"/>
      <c r="BRC198" s="33"/>
      <c r="BRD198" s="33"/>
      <c r="BRE198" s="33"/>
      <c r="BRF198" s="33"/>
      <c r="BRG198" s="33"/>
      <c r="BRH198" s="33"/>
      <c r="BRI198" s="33"/>
      <c r="BRJ198" s="33"/>
      <c r="BRK198" s="33"/>
      <c r="BRL198" s="33"/>
      <c r="BRM198" s="33"/>
      <c r="BRN198" s="33"/>
      <c r="BRO198" s="33"/>
      <c r="BRP198" s="33"/>
      <c r="BRQ198" s="33"/>
      <c r="BRR198" s="33"/>
      <c r="BRS198" s="33"/>
      <c r="BRT198" s="33"/>
      <c r="BRU198" s="33"/>
      <c r="BRV198" s="33"/>
      <c r="BRW198" s="33"/>
      <c r="BRX198" s="33"/>
      <c r="BRY198" s="33"/>
      <c r="BRZ198" s="33"/>
      <c r="BSA198" s="33"/>
      <c r="BSB198" s="33"/>
      <c r="BSC198" s="33"/>
      <c r="BSD198" s="33"/>
      <c r="BSE198" s="33"/>
      <c r="BSF198" s="33"/>
      <c r="BSG198" s="33"/>
      <c r="BSH198" s="33"/>
      <c r="BSI198" s="33"/>
      <c r="BSJ198" s="33"/>
      <c r="BSK198" s="33"/>
      <c r="BSL198" s="33"/>
      <c r="BSM198" s="33"/>
      <c r="BSN198" s="33"/>
      <c r="BSO198" s="33"/>
      <c r="BSP198" s="33"/>
      <c r="BSQ198" s="33"/>
      <c r="BSR198" s="33"/>
      <c r="BSS198" s="33"/>
      <c r="BST198" s="33"/>
      <c r="BSU198" s="33"/>
      <c r="BSV198" s="33"/>
      <c r="BSW198" s="33"/>
      <c r="BSX198" s="33"/>
      <c r="BSY198" s="33"/>
      <c r="BSZ198" s="33"/>
      <c r="BTA198" s="33"/>
      <c r="BTB198" s="33"/>
      <c r="BTC198" s="33"/>
      <c r="BTD198" s="33"/>
      <c r="BTE198" s="33"/>
      <c r="BTF198" s="33"/>
      <c r="BTG198" s="33"/>
      <c r="BTH198" s="33"/>
      <c r="BTI198" s="33"/>
      <c r="BTJ198" s="33"/>
      <c r="BTK198" s="33"/>
      <c r="BTL198" s="33"/>
      <c r="BTM198" s="33"/>
      <c r="BTN198" s="33"/>
      <c r="BTO198" s="33"/>
      <c r="BTP198" s="33"/>
      <c r="BTQ198" s="33"/>
      <c r="BTR198" s="33"/>
      <c r="BTS198" s="33"/>
      <c r="BTT198" s="33"/>
      <c r="BTU198" s="33"/>
      <c r="BTV198" s="33"/>
      <c r="BTW198" s="33"/>
      <c r="BTX198" s="33"/>
      <c r="BTY198" s="33"/>
      <c r="BTZ198" s="33"/>
      <c r="BUA198" s="33"/>
      <c r="BUB198" s="33"/>
      <c r="BUC198" s="33"/>
      <c r="BUD198" s="33"/>
      <c r="BUE198" s="33"/>
      <c r="BUF198" s="33"/>
      <c r="BUG198" s="33"/>
      <c r="BUH198" s="33"/>
      <c r="BUI198" s="33"/>
      <c r="BUJ198" s="33"/>
      <c r="BUK198" s="33"/>
      <c r="BUL198" s="33"/>
      <c r="BUM198" s="33"/>
      <c r="BUN198" s="33"/>
      <c r="BUO198" s="33"/>
      <c r="BUP198" s="33"/>
      <c r="BUQ198" s="33"/>
      <c r="BUR198" s="33"/>
      <c r="BUS198" s="33"/>
      <c r="BUT198" s="33"/>
      <c r="BUU198" s="33"/>
      <c r="BUV198" s="33"/>
      <c r="BUW198" s="33"/>
      <c r="BUX198" s="33"/>
      <c r="BUY198" s="33"/>
      <c r="BUZ198" s="33"/>
      <c r="BVA198" s="33"/>
      <c r="BVB198" s="33"/>
      <c r="BVC198" s="33"/>
      <c r="BVD198" s="33"/>
      <c r="BVE198" s="33"/>
      <c r="BVF198" s="33"/>
      <c r="BVG198" s="33"/>
      <c r="BVH198" s="33"/>
      <c r="BVI198" s="33"/>
      <c r="BVJ198" s="33"/>
      <c r="BVK198" s="33"/>
      <c r="BVL198" s="33"/>
      <c r="BVM198" s="33"/>
      <c r="BVN198" s="33"/>
      <c r="BVO198" s="33"/>
      <c r="BVP198" s="33"/>
      <c r="BVQ198" s="33"/>
      <c r="BVR198" s="33"/>
      <c r="BVS198" s="33"/>
      <c r="BVT198" s="33"/>
      <c r="BVU198" s="33"/>
      <c r="BVV198" s="33"/>
      <c r="BVW198" s="33"/>
      <c r="BVX198" s="33"/>
      <c r="BVY198" s="33"/>
      <c r="BVZ198" s="33"/>
      <c r="BWA198" s="33"/>
      <c r="BWB198" s="33"/>
      <c r="BWC198" s="33"/>
      <c r="BWD198" s="33"/>
      <c r="BWE198" s="33"/>
      <c r="BWF198" s="33"/>
      <c r="BWG198" s="33"/>
      <c r="BWH198" s="33"/>
      <c r="BWI198" s="33"/>
      <c r="BWJ198" s="33"/>
      <c r="BWK198" s="33"/>
      <c r="BWL198" s="33"/>
      <c r="BWM198" s="33"/>
      <c r="BWN198" s="33"/>
      <c r="BWO198" s="33"/>
      <c r="BWP198" s="33"/>
      <c r="BWQ198" s="33"/>
      <c r="BWR198" s="33"/>
      <c r="BWS198" s="33"/>
      <c r="BWT198" s="33"/>
      <c r="BWU198" s="33"/>
      <c r="BWV198" s="33"/>
      <c r="BWW198" s="33"/>
      <c r="BWX198" s="33"/>
      <c r="BWY198" s="33"/>
      <c r="BWZ198" s="33"/>
      <c r="BXA198" s="33"/>
      <c r="BXB198" s="33"/>
      <c r="BXC198" s="33"/>
      <c r="BXD198" s="33"/>
      <c r="BXE198" s="33"/>
      <c r="BXF198" s="33"/>
      <c r="BXG198" s="33"/>
      <c r="BXH198" s="33"/>
      <c r="BXI198" s="33"/>
      <c r="BXJ198" s="33"/>
      <c r="BXK198" s="33"/>
      <c r="BXL198" s="33"/>
      <c r="BXM198" s="33"/>
      <c r="BXN198" s="33"/>
      <c r="BXO198" s="33"/>
      <c r="BXP198" s="33"/>
      <c r="BXQ198" s="33"/>
      <c r="BXR198" s="33"/>
      <c r="BXS198" s="33"/>
      <c r="BXT198" s="33"/>
      <c r="BXU198" s="33"/>
      <c r="BXV198" s="33"/>
      <c r="BXW198" s="33"/>
      <c r="BXX198" s="33"/>
      <c r="BXY198" s="33"/>
      <c r="BXZ198" s="33"/>
      <c r="BYA198" s="33"/>
      <c r="BYB198" s="33"/>
      <c r="BYC198" s="33"/>
      <c r="BYD198" s="33"/>
      <c r="BYE198" s="33"/>
      <c r="BYF198" s="33"/>
      <c r="BYG198" s="33"/>
      <c r="BYH198" s="33"/>
      <c r="BYI198" s="33"/>
      <c r="BYJ198" s="33"/>
      <c r="BYK198" s="33"/>
      <c r="BYL198" s="33"/>
      <c r="BYM198" s="33"/>
      <c r="BYN198" s="33"/>
      <c r="BYO198" s="33"/>
      <c r="BYP198" s="33"/>
      <c r="BYQ198" s="33"/>
      <c r="BYR198" s="33"/>
      <c r="BYS198" s="33"/>
      <c r="BYT198" s="33"/>
      <c r="BYU198" s="33"/>
      <c r="BYV198" s="33"/>
      <c r="BYW198" s="33"/>
      <c r="BYX198" s="33"/>
    </row>
    <row r="199" spans="1:2026" s="52" customFormat="1" ht="15" customHeight="1" x14ac:dyDescent="0.25">
      <c r="A199" s="205" t="s">
        <v>1662</v>
      </c>
      <c r="B199" s="4"/>
      <c r="C199" s="4" t="s">
        <v>1488</v>
      </c>
      <c r="D199" s="4" t="s">
        <v>62</v>
      </c>
      <c r="E199" s="4" t="s">
        <v>1489</v>
      </c>
      <c r="F199" s="4" t="s">
        <v>336</v>
      </c>
      <c r="G199" s="4"/>
      <c r="H199" s="63" t="s">
        <v>352</v>
      </c>
      <c r="I199" s="4"/>
      <c r="J199" s="51"/>
      <c r="K199" s="4"/>
      <c r="L199" s="4"/>
      <c r="M199" s="4"/>
      <c r="N199" s="4"/>
      <c r="O199" s="6"/>
      <c r="P199" s="6" t="s">
        <v>1491</v>
      </c>
      <c r="Q199" s="7"/>
      <c r="R199" s="7" t="s">
        <v>1490</v>
      </c>
      <c r="S199" s="4"/>
      <c r="T199" s="146"/>
      <c r="U199" s="146"/>
      <c r="V199" s="4"/>
      <c r="W199" s="4"/>
      <c r="X199" s="4"/>
      <c r="Y199" s="4"/>
      <c r="Z199" s="4"/>
      <c r="AA199" s="4"/>
      <c r="AB199" s="8"/>
      <c r="AC199" s="8"/>
      <c r="AD199" s="8"/>
      <c r="AE199" s="8"/>
      <c r="AF199" s="8"/>
      <c r="AG199" s="8"/>
      <c r="AH199" s="111">
        <f>15</f>
        <v>15</v>
      </c>
      <c r="AI199" s="8">
        <f>4533</f>
        <v>4533</v>
      </c>
      <c r="AJ199" s="126"/>
      <c r="AK199" s="8">
        <f>4533</f>
        <v>4533</v>
      </c>
      <c r="AL199" s="5"/>
      <c r="AM199" s="5" t="s">
        <v>1499</v>
      </c>
      <c r="AN199" s="173" t="s">
        <v>1512</v>
      </c>
      <c r="AO199" s="17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3"/>
      <c r="BH199" s="33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  <c r="BU199" s="33"/>
      <c r="BV199" s="33"/>
      <c r="BW199" s="33"/>
      <c r="BX199" s="33"/>
      <c r="BY199" s="33"/>
      <c r="BZ199" s="33"/>
      <c r="CA199" s="33"/>
      <c r="CB199" s="33"/>
      <c r="CC199" s="33"/>
      <c r="CD199" s="33"/>
      <c r="CE199" s="33"/>
      <c r="CF199" s="33"/>
      <c r="CG199" s="33"/>
      <c r="CH199" s="33"/>
      <c r="CI199" s="33"/>
      <c r="CJ199" s="33"/>
      <c r="CK199" s="33"/>
      <c r="CL199" s="33"/>
      <c r="CM199" s="33"/>
      <c r="CN199" s="33"/>
      <c r="CO199" s="33"/>
      <c r="CP199" s="33"/>
      <c r="CQ199" s="33"/>
      <c r="CR199" s="33"/>
      <c r="CS199" s="33"/>
      <c r="CT199" s="33"/>
      <c r="CU199" s="33"/>
      <c r="CV199" s="33"/>
      <c r="CW199" s="33"/>
      <c r="CX199" s="33"/>
      <c r="CY199" s="33"/>
      <c r="CZ199" s="33"/>
      <c r="DA199" s="33"/>
      <c r="DB199" s="33"/>
      <c r="DC199" s="33"/>
      <c r="DD199" s="33"/>
      <c r="DE199" s="33"/>
      <c r="DF199" s="33"/>
      <c r="DG199" s="33"/>
      <c r="DH199" s="33"/>
      <c r="DI199" s="33"/>
      <c r="DJ199" s="33"/>
      <c r="DK199" s="33"/>
      <c r="DL199" s="33"/>
      <c r="DM199" s="33"/>
      <c r="DN199" s="33"/>
      <c r="DO199" s="33"/>
      <c r="DP199" s="33"/>
      <c r="DQ199" s="33"/>
      <c r="DR199" s="33"/>
      <c r="DS199" s="33"/>
      <c r="DT199" s="33"/>
      <c r="DU199" s="33"/>
      <c r="DV199" s="33"/>
      <c r="DW199" s="33"/>
      <c r="DX199" s="33"/>
      <c r="DY199" s="33"/>
      <c r="DZ199" s="33"/>
      <c r="EA199" s="33"/>
      <c r="EB199" s="33"/>
      <c r="EC199" s="33"/>
      <c r="ED199" s="33"/>
      <c r="EE199" s="33"/>
      <c r="EF199" s="33"/>
      <c r="EG199" s="33"/>
      <c r="EH199" s="33"/>
      <c r="EI199" s="33"/>
      <c r="EJ199" s="33"/>
      <c r="EK199" s="33"/>
      <c r="EL199" s="33"/>
      <c r="EM199" s="33"/>
      <c r="EN199" s="33"/>
      <c r="EO199" s="33"/>
      <c r="EP199" s="33"/>
      <c r="EQ199" s="33"/>
      <c r="ER199" s="33"/>
      <c r="ES199" s="33"/>
      <c r="ET199" s="33"/>
      <c r="EU199" s="33"/>
      <c r="EV199" s="33"/>
      <c r="EW199" s="33"/>
      <c r="EX199" s="33"/>
      <c r="EY199" s="33"/>
      <c r="EZ199" s="33"/>
      <c r="FA199" s="33"/>
      <c r="FB199" s="33"/>
      <c r="FC199" s="33"/>
      <c r="FD199" s="33"/>
      <c r="FE199" s="33"/>
      <c r="FF199" s="33"/>
      <c r="FG199" s="33"/>
      <c r="FH199" s="33"/>
      <c r="FI199" s="33"/>
      <c r="FJ199" s="33"/>
      <c r="FK199" s="33"/>
      <c r="FL199" s="33"/>
      <c r="FM199" s="33"/>
      <c r="FN199" s="33"/>
      <c r="FO199" s="33"/>
      <c r="FP199" s="33"/>
      <c r="FQ199" s="33"/>
      <c r="FR199" s="33"/>
      <c r="FS199" s="33"/>
      <c r="FT199" s="33"/>
      <c r="FU199" s="33"/>
      <c r="FV199" s="33"/>
      <c r="FW199" s="33"/>
      <c r="FX199" s="33"/>
      <c r="FY199" s="33"/>
      <c r="FZ199" s="33"/>
      <c r="GA199" s="33"/>
      <c r="GB199" s="33"/>
      <c r="GC199" s="33"/>
      <c r="GD199" s="33"/>
      <c r="GE199" s="33"/>
      <c r="GF199" s="33"/>
      <c r="GG199" s="33"/>
      <c r="GH199" s="33"/>
      <c r="GI199" s="33"/>
      <c r="GJ199" s="33"/>
      <c r="GK199" s="33"/>
      <c r="GL199" s="33"/>
      <c r="GM199" s="33"/>
      <c r="GN199" s="33"/>
      <c r="GO199" s="33"/>
      <c r="GP199" s="33"/>
      <c r="GQ199" s="33"/>
      <c r="GR199" s="33"/>
      <c r="GS199" s="33"/>
      <c r="GT199" s="33"/>
      <c r="GU199" s="33"/>
      <c r="GV199" s="33"/>
      <c r="GW199" s="33"/>
      <c r="GX199" s="33"/>
      <c r="GY199" s="33"/>
      <c r="GZ199" s="33"/>
      <c r="HA199" s="33"/>
      <c r="HB199" s="33"/>
      <c r="HC199" s="33"/>
      <c r="HD199" s="33"/>
      <c r="HE199" s="33"/>
      <c r="HF199" s="33"/>
      <c r="HG199" s="33"/>
      <c r="HH199" s="33"/>
      <c r="HI199" s="33"/>
      <c r="HJ199" s="33"/>
      <c r="HK199" s="33"/>
      <c r="HL199" s="33"/>
      <c r="HM199" s="33"/>
      <c r="HN199" s="33"/>
      <c r="HO199" s="33"/>
      <c r="HP199" s="33"/>
      <c r="HQ199" s="33"/>
      <c r="HR199" s="33"/>
      <c r="HS199" s="33"/>
      <c r="HT199" s="33"/>
      <c r="HU199" s="33"/>
      <c r="HV199" s="33"/>
      <c r="HW199" s="33"/>
      <c r="HX199" s="33"/>
      <c r="HY199" s="33"/>
      <c r="HZ199" s="33"/>
      <c r="IA199" s="33"/>
      <c r="IB199" s="33"/>
      <c r="IC199" s="33"/>
      <c r="ID199" s="33"/>
      <c r="IE199" s="33"/>
      <c r="IF199" s="33"/>
      <c r="IG199" s="33"/>
      <c r="IH199" s="33"/>
      <c r="II199" s="33"/>
      <c r="IJ199" s="33"/>
      <c r="IK199" s="33"/>
      <c r="IL199" s="33"/>
      <c r="IM199" s="33"/>
      <c r="IN199" s="33"/>
      <c r="IO199" s="33"/>
      <c r="IP199" s="33"/>
      <c r="IQ199" s="33"/>
      <c r="IR199" s="33"/>
      <c r="IS199" s="33"/>
      <c r="IT199" s="33"/>
      <c r="IU199" s="33"/>
      <c r="IV199" s="33"/>
      <c r="IW199" s="33"/>
      <c r="IX199" s="33"/>
      <c r="IY199" s="33"/>
      <c r="IZ199" s="33"/>
      <c r="JA199" s="33"/>
      <c r="JB199" s="33"/>
      <c r="JC199" s="33"/>
      <c r="JD199" s="33"/>
      <c r="JE199" s="33"/>
      <c r="JF199" s="33"/>
      <c r="JG199" s="33"/>
      <c r="JH199" s="33"/>
      <c r="JI199" s="33"/>
      <c r="JJ199" s="33"/>
      <c r="JK199" s="33"/>
      <c r="JL199" s="33"/>
      <c r="JM199" s="33"/>
      <c r="JN199" s="33"/>
      <c r="JO199" s="33"/>
      <c r="JP199" s="33"/>
      <c r="JQ199" s="33"/>
      <c r="JR199" s="33"/>
      <c r="JS199" s="33"/>
      <c r="JT199" s="33"/>
      <c r="JU199" s="33"/>
      <c r="JV199" s="33"/>
      <c r="JW199" s="33"/>
      <c r="JX199" s="33"/>
      <c r="JY199" s="33"/>
      <c r="JZ199" s="33"/>
      <c r="KA199" s="33"/>
      <c r="KB199" s="33"/>
      <c r="KC199" s="33"/>
      <c r="KD199" s="33"/>
      <c r="KE199" s="33"/>
      <c r="KF199" s="33"/>
      <c r="KG199" s="33"/>
      <c r="KH199" s="33"/>
      <c r="KI199" s="33"/>
      <c r="KJ199" s="33"/>
      <c r="KK199" s="33"/>
      <c r="KL199" s="33"/>
      <c r="KM199" s="33"/>
      <c r="KN199" s="33"/>
      <c r="KO199" s="33"/>
      <c r="KP199" s="33"/>
      <c r="KQ199" s="33"/>
      <c r="KR199" s="33"/>
      <c r="KS199" s="33"/>
      <c r="KT199" s="33"/>
      <c r="KU199" s="33"/>
      <c r="KV199" s="33"/>
      <c r="KW199" s="33"/>
      <c r="KX199" s="33"/>
      <c r="KY199" s="33"/>
      <c r="KZ199" s="33"/>
      <c r="LA199" s="33"/>
      <c r="LB199" s="33"/>
      <c r="LC199" s="33"/>
      <c r="LD199" s="33"/>
      <c r="LE199" s="33"/>
      <c r="LF199" s="33"/>
      <c r="LG199" s="33"/>
      <c r="LH199" s="33"/>
      <c r="LI199" s="33"/>
      <c r="LJ199" s="33"/>
      <c r="LK199" s="33"/>
      <c r="LL199" s="33"/>
      <c r="LM199" s="33"/>
      <c r="LN199" s="33"/>
      <c r="LO199" s="33"/>
      <c r="LP199" s="33"/>
      <c r="LQ199" s="33"/>
      <c r="LR199" s="33"/>
      <c r="LS199" s="33"/>
      <c r="LT199" s="33"/>
      <c r="LU199" s="33"/>
      <c r="LV199" s="33"/>
      <c r="LW199" s="33"/>
      <c r="LX199" s="33"/>
      <c r="LY199" s="33"/>
      <c r="LZ199" s="33"/>
      <c r="MA199" s="33"/>
      <c r="MB199" s="33"/>
      <c r="MC199" s="33"/>
      <c r="MD199" s="33"/>
      <c r="ME199" s="33"/>
      <c r="MF199" s="33"/>
      <c r="MG199" s="33"/>
      <c r="MH199" s="33"/>
      <c r="MI199" s="33"/>
      <c r="MJ199" s="33"/>
      <c r="MK199" s="33"/>
      <c r="ML199" s="33"/>
      <c r="MM199" s="33"/>
      <c r="MN199" s="33"/>
      <c r="MO199" s="33"/>
      <c r="MP199" s="33"/>
      <c r="MQ199" s="33"/>
      <c r="MR199" s="33"/>
      <c r="MS199" s="33"/>
      <c r="MT199" s="33"/>
      <c r="MU199" s="33"/>
      <c r="MV199" s="33"/>
      <c r="MW199" s="33"/>
      <c r="MX199" s="33"/>
      <c r="MY199" s="33"/>
      <c r="MZ199" s="33"/>
      <c r="NA199" s="33"/>
      <c r="NB199" s="33"/>
      <c r="NC199" s="33"/>
      <c r="ND199" s="33"/>
      <c r="NE199" s="33"/>
      <c r="NF199" s="33"/>
      <c r="NG199" s="33"/>
      <c r="NH199" s="33"/>
      <c r="NI199" s="33"/>
      <c r="NJ199" s="33"/>
      <c r="NK199" s="33"/>
      <c r="NL199" s="33"/>
      <c r="NM199" s="33"/>
      <c r="NN199" s="33"/>
      <c r="NO199" s="33"/>
      <c r="NP199" s="33"/>
      <c r="NQ199" s="33"/>
      <c r="NR199" s="33"/>
      <c r="NS199" s="33"/>
      <c r="NT199" s="33"/>
      <c r="NU199" s="33"/>
      <c r="NV199" s="33"/>
      <c r="NW199" s="33"/>
      <c r="NX199" s="33"/>
      <c r="NY199" s="33"/>
      <c r="NZ199" s="33"/>
      <c r="OA199" s="33"/>
      <c r="OB199" s="33"/>
      <c r="OC199" s="33"/>
      <c r="OD199" s="33"/>
      <c r="OE199" s="33"/>
      <c r="OF199" s="33"/>
      <c r="OG199" s="33"/>
      <c r="OH199" s="33"/>
      <c r="OI199" s="33"/>
      <c r="OJ199" s="33"/>
      <c r="OK199" s="33"/>
      <c r="OL199" s="33"/>
      <c r="OM199" s="33"/>
      <c r="ON199" s="33"/>
      <c r="OO199" s="33"/>
      <c r="OP199" s="33"/>
      <c r="OQ199" s="33"/>
      <c r="OR199" s="33"/>
      <c r="OS199" s="33"/>
      <c r="OT199" s="33"/>
      <c r="OU199" s="33"/>
      <c r="OV199" s="33"/>
      <c r="OW199" s="33"/>
      <c r="OX199" s="33"/>
      <c r="OY199" s="33"/>
      <c r="OZ199" s="33"/>
      <c r="PA199" s="33"/>
      <c r="PB199" s="33"/>
      <c r="PC199" s="33"/>
      <c r="PD199" s="33"/>
      <c r="PE199" s="33"/>
      <c r="PF199" s="33"/>
      <c r="PG199" s="33"/>
      <c r="PH199" s="33"/>
      <c r="PI199" s="33"/>
      <c r="PJ199" s="33"/>
      <c r="PK199" s="33"/>
      <c r="PL199" s="33"/>
      <c r="PM199" s="33"/>
      <c r="PN199" s="33"/>
      <c r="PO199" s="33"/>
      <c r="PP199" s="33"/>
      <c r="PQ199" s="33"/>
      <c r="PR199" s="33"/>
      <c r="PS199" s="33"/>
      <c r="PT199" s="33"/>
      <c r="PU199" s="33"/>
      <c r="PV199" s="33"/>
      <c r="PW199" s="33"/>
      <c r="PX199" s="33"/>
      <c r="PY199" s="33"/>
      <c r="PZ199" s="33"/>
      <c r="QA199" s="33"/>
      <c r="QB199" s="33"/>
      <c r="QC199" s="33"/>
      <c r="QD199" s="33"/>
      <c r="QE199" s="33"/>
      <c r="QF199" s="33"/>
      <c r="QG199" s="33"/>
      <c r="QH199" s="33"/>
      <c r="QI199" s="33"/>
      <c r="QJ199" s="33"/>
      <c r="QK199" s="33"/>
      <c r="QL199" s="33"/>
      <c r="QM199" s="33"/>
      <c r="QN199" s="33"/>
      <c r="QO199" s="33"/>
      <c r="QP199" s="33"/>
      <c r="QQ199" s="33"/>
      <c r="QR199" s="33"/>
      <c r="QS199" s="33"/>
      <c r="QT199" s="33"/>
      <c r="QU199" s="33"/>
      <c r="QV199" s="33"/>
      <c r="QW199" s="33"/>
      <c r="QX199" s="33"/>
      <c r="QY199" s="33"/>
      <c r="QZ199" s="33"/>
      <c r="RA199" s="33"/>
      <c r="RB199" s="33"/>
      <c r="RC199" s="33"/>
      <c r="RD199" s="33"/>
      <c r="RE199" s="33"/>
      <c r="RF199" s="33"/>
      <c r="RG199" s="33"/>
      <c r="RH199" s="33"/>
      <c r="RI199" s="33"/>
      <c r="RJ199" s="33"/>
      <c r="RK199" s="33"/>
      <c r="RL199" s="33"/>
      <c r="RM199" s="33"/>
      <c r="RN199" s="33"/>
      <c r="RO199" s="33"/>
      <c r="RP199" s="33"/>
      <c r="RQ199" s="33"/>
      <c r="RR199" s="33"/>
      <c r="RS199" s="33"/>
      <c r="RT199" s="33"/>
      <c r="RU199" s="33"/>
      <c r="RV199" s="33"/>
      <c r="RW199" s="33"/>
      <c r="RX199" s="33"/>
      <c r="RY199" s="33"/>
      <c r="RZ199" s="33"/>
      <c r="SA199" s="33"/>
      <c r="SB199" s="33"/>
      <c r="SC199" s="33"/>
      <c r="SD199" s="33"/>
      <c r="SE199" s="33"/>
      <c r="SF199" s="33"/>
      <c r="SG199" s="33"/>
      <c r="SH199" s="33"/>
      <c r="SI199" s="33"/>
      <c r="SJ199" s="33"/>
      <c r="SK199" s="33"/>
      <c r="SL199" s="33"/>
      <c r="SM199" s="33"/>
      <c r="SN199" s="33"/>
      <c r="SO199" s="33"/>
      <c r="SP199" s="33"/>
      <c r="SQ199" s="33"/>
      <c r="SR199" s="33"/>
      <c r="SS199" s="33"/>
      <c r="ST199" s="33"/>
      <c r="SU199" s="33"/>
      <c r="SV199" s="33"/>
      <c r="SW199" s="33"/>
      <c r="SX199" s="33"/>
      <c r="SY199" s="33"/>
      <c r="SZ199" s="33"/>
      <c r="TA199" s="33"/>
      <c r="TB199" s="33"/>
      <c r="TC199" s="33"/>
      <c r="TD199" s="33"/>
      <c r="TE199" s="33"/>
      <c r="TF199" s="33"/>
      <c r="TG199" s="33"/>
      <c r="TH199" s="33"/>
      <c r="TI199" s="33"/>
      <c r="TJ199" s="33"/>
      <c r="TK199" s="33"/>
      <c r="TL199" s="33"/>
      <c r="TM199" s="33"/>
      <c r="TN199" s="33"/>
      <c r="TO199" s="33"/>
      <c r="TP199" s="33"/>
      <c r="TQ199" s="33"/>
      <c r="TR199" s="33"/>
      <c r="TS199" s="33"/>
      <c r="TT199" s="33"/>
      <c r="TU199" s="33"/>
      <c r="TV199" s="33"/>
      <c r="TW199" s="33"/>
      <c r="TX199" s="33"/>
      <c r="TY199" s="33"/>
      <c r="TZ199" s="33"/>
      <c r="UA199" s="33"/>
      <c r="UB199" s="33"/>
      <c r="UC199" s="33"/>
      <c r="UD199" s="33"/>
      <c r="UE199" s="33"/>
      <c r="UF199" s="33"/>
      <c r="UG199" s="33"/>
      <c r="UH199" s="33"/>
      <c r="UI199" s="33"/>
      <c r="UJ199" s="33"/>
      <c r="UK199" s="33"/>
      <c r="UL199" s="33"/>
      <c r="UM199" s="33"/>
      <c r="UN199" s="33"/>
      <c r="UO199" s="33"/>
      <c r="UP199" s="33"/>
      <c r="UQ199" s="33"/>
      <c r="UR199" s="33"/>
      <c r="US199" s="33"/>
      <c r="UT199" s="33"/>
      <c r="UU199" s="33"/>
      <c r="UV199" s="33"/>
      <c r="UW199" s="33"/>
      <c r="UX199" s="33"/>
      <c r="UY199" s="33"/>
      <c r="UZ199" s="33"/>
      <c r="VA199" s="33"/>
      <c r="VB199" s="33"/>
      <c r="VC199" s="33"/>
      <c r="VD199" s="33"/>
      <c r="VE199" s="33"/>
      <c r="VF199" s="33"/>
      <c r="VG199" s="33"/>
      <c r="VH199" s="33"/>
      <c r="VI199" s="33"/>
      <c r="VJ199" s="33"/>
      <c r="VK199" s="33"/>
      <c r="VL199" s="33"/>
      <c r="VM199" s="33"/>
      <c r="VN199" s="33"/>
      <c r="VO199" s="33"/>
      <c r="VP199" s="33"/>
      <c r="VQ199" s="33"/>
      <c r="VR199" s="33"/>
      <c r="VS199" s="33"/>
      <c r="VT199" s="33"/>
      <c r="VU199" s="33"/>
      <c r="VV199" s="33"/>
      <c r="VW199" s="33"/>
      <c r="VX199" s="33"/>
      <c r="VY199" s="33"/>
      <c r="VZ199" s="33"/>
      <c r="WA199" s="33"/>
      <c r="WB199" s="33"/>
      <c r="WC199" s="33"/>
      <c r="WD199" s="33"/>
      <c r="WE199" s="33"/>
      <c r="WF199" s="33"/>
      <c r="WG199" s="33"/>
      <c r="WH199" s="33"/>
      <c r="WI199" s="33"/>
      <c r="WJ199" s="33"/>
      <c r="WK199" s="33"/>
      <c r="WL199" s="33"/>
      <c r="WM199" s="33"/>
      <c r="WN199" s="33"/>
      <c r="WO199" s="33"/>
      <c r="WP199" s="33"/>
      <c r="WQ199" s="33"/>
      <c r="WR199" s="33"/>
      <c r="WS199" s="33"/>
      <c r="WT199" s="33"/>
      <c r="WU199" s="33"/>
      <c r="WV199" s="33"/>
      <c r="WW199" s="33"/>
      <c r="WX199" s="33"/>
      <c r="WY199" s="33"/>
      <c r="WZ199" s="33"/>
      <c r="XA199" s="33"/>
      <c r="XB199" s="33"/>
      <c r="XC199" s="33"/>
      <c r="XD199" s="33"/>
      <c r="XE199" s="33"/>
      <c r="XF199" s="33"/>
      <c r="XG199" s="33"/>
      <c r="XH199" s="33"/>
      <c r="XI199" s="33"/>
      <c r="XJ199" s="33"/>
      <c r="XK199" s="33"/>
      <c r="XL199" s="33"/>
      <c r="XM199" s="33"/>
      <c r="XN199" s="33"/>
      <c r="XO199" s="33"/>
      <c r="XP199" s="33"/>
      <c r="XQ199" s="33"/>
      <c r="XR199" s="33"/>
      <c r="XS199" s="33"/>
      <c r="XT199" s="33"/>
      <c r="XU199" s="33"/>
      <c r="XV199" s="33"/>
      <c r="XW199" s="33"/>
      <c r="XX199" s="33"/>
      <c r="XY199" s="33"/>
      <c r="XZ199" s="33"/>
      <c r="YA199" s="33"/>
      <c r="YB199" s="33"/>
      <c r="YC199" s="33"/>
      <c r="YD199" s="33"/>
      <c r="YE199" s="33"/>
      <c r="YF199" s="33"/>
      <c r="YG199" s="33"/>
      <c r="YH199" s="33"/>
      <c r="YI199" s="33"/>
      <c r="YJ199" s="33"/>
      <c r="YK199" s="33"/>
      <c r="YL199" s="33"/>
      <c r="YM199" s="33"/>
      <c r="YN199" s="33"/>
      <c r="YO199" s="33"/>
      <c r="YP199" s="33"/>
      <c r="YQ199" s="33"/>
      <c r="YR199" s="33"/>
      <c r="YS199" s="33"/>
      <c r="YT199" s="33"/>
      <c r="YU199" s="33"/>
      <c r="YV199" s="33"/>
      <c r="YW199" s="33"/>
      <c r="YX199" s="33"/>
      <c r="YY199" s="33"/>
      <c r="YZ199" s="33"/>
      <c r="ZA199" s="33"/>
      <c r="ZB199" s="33"/>
      <c r="ZC199" s="33"/>
      <c r="ZD199" s="33"/>
      <c r="ZE199" s="33"/>
      <c r="ZF199" s="33"/>
      <c r="ZG199" s="33"/>
      <c r="ZH199" s="33"/>
      <c r="ZI199" s="33"/>
      <c r="ZJ199" s="33"/>
      <c r="ZK199" s="33"/>
      <c r="ZL199" s="33"/>
      <c r="ZM199" s="33"/>
      <c r="ZN199" s="33"/>
      <c r="ZO199" s="33"/>
      <c r="ZP199" s="33"/>
      <c r="ZQ199" s="33"/>
      <c r="ZR199" s="33"/>
      <c r="ZS199" s="33"/>
      <c r="ZT199" s="33"/>
      <c r="ZU199" s="33"/>
      <c r="ZV199" s="33"/>
      <c r="ZW199" s="33"/>
      <c r="ZX199" s="33"/>
      <c r="ZY199" s="33"/>
      <c r="ZZ199" s="33"/>
      <c r="AAA199" s="33"/>
      <c r="AAB199" s="33"/>
      <c r="AAC199" s="33"/>
      <c r="AAD199" s="33"/>
      <c r="AAE199" s="33"/>
      <c r="AAF199" s="33"/>
      <c r="AAG199" s="33"/>
      <c r="AAH199" s="33"/>
      <c r="AAI199" s="33"/>
      <c r="AAJ199" s="33"/>
      <c r="AAK199" s="33"/>
      <c r="AAL199" s="33"/>
      <c r="AAM199" s="33"/>
      <c r="AAN199" s="33"/>
      <c r="AAO199" s="33"/>
      <c r="AAP199" s="33"/>
      <c r="AAQ199" s="33"/>
      <c r="AAR199" s="33"/>
      <c r="AAS199" s="33"/>
      <c r="AAT199" s="33"/>
      <c r="AAU199" s="33"/>
      <c r="AAV199" s="33"/>
      <c r="AAW199" s="33"/>
      <c r="AAX199" s="33"/>
      <c r="AAY199" s="33"/>
      <c r="AAZ199" s="33"/>
      <c r="ABA199" s="33"/>
      <c r="ABB199" s="33"/>
      <c r="ABC199" s="33"/>
      <c r="ABD199" s="33"/>
      <c r="ABE199" s="33"/>
      <c r="ABF199" s="33"/>
      <c r="ABG199" s="33"/>
      <c r="ABH199" s="33"/>
      <c r="ABI199" s="33"/>
      <c r="ABJ199" s="33"/>
      <c r="ABK199" s="33"/>
      <c r="ABL199" s="33"/>
      <c r="ABM199" s="33"/>
      <c r="ABN199" s="33"/>
      <c r="ABO199" s="33"/>
      <c r="ABP199" s="33"/>
      <c r="ABQ199" s="33"/>
      <c r="ABR199" s="33"/>
      <c r="ABS199" s="33"/>
      <c r="ABT199" s="33"/>
      <c r="ABU199" s="33"/>
      <c r="ABV199" s="33"/>
      <c r="ABW199" s="33"/>
      <c r="ABX199" s="33"/>
      <c r="ABY199" s="33"/>
      <c r="ABZ199" s="33"/>
      <c r="ACA199" s="33"/>
      <c r="ACB199" s="33"/>
      <c r="ACC199" s="33"/>
      <c r="ACD199" s="33"/>
      <c r="ACE199" s="33"/>
      <c r="ACF199" s="33"/>
      <c r="ACG199" s="33"/>
      <c r="ACH199" s="33"/>
      <c r="ACI199" s="33"/>
      <c r="ACJ199" s="33"/>
      <c r="ACK199" s="33"/>
      <c r="ACL199" s="33"/>
      <c r="ACM199" s="33"/>
      <c r="ACN199" s="33"/>
      <c r="ACO199" s="33"/>
      <c r="ACP199" s="33"/>
      <c r="ACQ199" s="33"/>
      <c r="ACR199" s="33"/>
      <c r="ACS199" s="33"/>
      <c r="ACT199" s="33"/>
      <c r="ACU199" s="33"/>
      <c r="ACV199" s="33"/>
      <c r="ACW199" s="33"/>
      <c r="ACX199" s="33"/>
      <c r="ACY199" s="33"/>
      <c r="ACZ199" s="33"/>
      <c r="ADA199" s="33"/>
      <c r="ADB199" s="33"/>
      <c r="ADC199" s="33"/>
      <c r="ADD199" s="33"/>
      <c r="ADE199" s="33"/>
      <c r="ADF199" s="33"/>
      <c r="ADG199" s="33"/>
      <c r="ADH199" s="33"/>
      <c r="ADI199" s="33"/>
      <c r="ADJ199" s="33"/>
      <c r="ADK199" s="33"/>
      <c r="ADL199" s="33"/>
      <c r="ADM199" s="33"/>
      <c r="ADN199" s="33"/>
      <c r="ADO199" s="33"/>
      <c r="ADP199" s="33"/>
      <c r="ADQ199" s="33"/>
      <c r="ADR199" s="33"/>
      <c r="ADS199" s="33"/>
      <c r="ADT199" s="33"/>
      <c r="ADU199" s="33"/>
      <c r="ADV199" s="33"/>
      <c r="ADW199" s="33"/>
      <c r="ADX199" s="33"/>
      <c r="ADY199" s="33"/>
      <c r="ADZ199" s="33"/>
      <c r="AEA199" s="33"/>
      <c r="AEB199" s="33"/>
      <c r="AEC199" s="33"/>
      <c r="AED199" s="33"/>
      <c r="AEE199" s="33"/>
      <c r="AEF199" s="33"/>
      <c r="AEG199" s="33"/>
      <c r="AEH199" s="33"/>
      <c r="AEI199" s="33"/>
      <c r="AEJ199" s="33"/>
      <c r="AEK199" s="33"/>
      <c r="AEL199" s="33"/>
      <c r="AEM199" s="33"/>
      <c r="AEN199" s="33"/>
      <c r="AEO199" s="33"/>
      <c r="AEP199" s="33"/>
      <c r="AEQ199" s="33"/>
      <c r="AER199" s="33"/>
      <c r="AES199" s="33"/>
      <c r="AET199" s="33"/>
      <c r="AEU199" s="33"/>
      <c r="AEV199" s="33"/>
      <c r="AEW199" s="33"/>
      <c r="AEX199" s="33"/>
      <c r="AEY199" s="33"/>
      <c r="AEZ199" s="33"/>
      <c r="AFA199" s="33"/>
      <c r="AFB199" s="33"/>
      <c r="AFC199" s="33"/>
      <c r="AFD199" s="33"/>
      <c r="AFE199" s="33"/>
      <c r="AFF199" s="33"/>
      <c r="AFG199" s="33"/>
      <c r="AFH199" s="33"/>
      <c r="AFI199" s="33"/>
      <c r="AFJ199" s="33"/>
      <c r="AFK199" s="33"/>
      <c r="AFL199" s="33"/>
      <c r="AFM199" s="33"/>
      <c r="AFN199" s="33"/>
      <c r="AFO199" s="33"/>
      <c r="AFP199" s="33"/>
      <c r="AFQ199" s="33"/>
      <c r="AFR199" s="33"/>
      <c r="AFS199" s="33"/>
      <c r="AFT199" s="33"/>
      <c r="AFU199" s="33"/>
      <c r="AFV199" s="33"/>
      <c r="AFW199" s="33"/>
      <c r="AFX199" s="33"/>
      <c r="AFY199" s="33"/>
      <c r="AFZ199" s="33"/>
      <c r="AGA199" s="33"/>
      <c r="AGB199" s="33"/>
      <c r="AGC199" s="33"/>
      <c r="AGD199" s="33"/>
      <c r="AGE199" s="33"/>
      <c r="AGF199" s="33"/>
      <c r="AGG199" s="33"/>
      <c r="AGH199" s="33"/>
      <c r="AGI199" s="33"/>
      <c r="AGJ199" s="33"/>
      <c r="AGK199" s="33"/>
      <c r="AGL199" s="33"/>
      <c r="AGM199" s="33"/>
      <c r="AGN199" s="33"/>
      <c r="AGO199" s="33"/>
      <c r="AGP199" s="33"/>
      <c r="AGQ199" s="33"/>
      <c r="AGR199" s="33"/>
      <c r="AGS199" s="33"/>
      <c r="AGT199" s="33"/>
      <c r="AGU199" s="33"/>
      <c r="AGV199" s="33"/>
      <c r="AGW199" s="33"/>
      <c r="AGX199" s="33"/>
      <c r="AGY199" s="33"/>
      <c r="AGZ199" s="33"/>
      <c r="AHA199" s="33"/>
      <c r="AHB199" s="33"/>
      <c r="AHC199" s="33"/>
      <c r="AHD199" s="33"/>
      <c r="AHE199" s="33"/>
      <c r="AHF199" s="33"/>
      <c r="AHG199" s="33"/>
      <c r="AHH199" s="33"/>
      <c r="AHI199" s="33"/>
      <c r="AHJ199" s="33"/>
      <c r="AHK199" s="33"/>
      <c r="AHL199" s="33"/>
      <c r="AHM199" s="33"/>
      <c r="AHN199" s="33"/>
      <c r="AHO199" s="33"/>
      <c r="AHP199" s="33"/>
      <c r="AHQ199" s="33"/>
      <c r="AHR199" s="33"/>
      <c r="AHS199" s="33"/>
      <c r="AHT199" s="33"/>
      <c r="AHU199" s="33"/>
      <c r="AHV199" s="33"/>
      <c r="AHW199" s="33"/>
      <c r="AHX199" s="33"/>
      <c r="AHY199" s="33"/>
      <c r="AHZ199" s="33"/>
      <c r="AIA199" s="33"/>
      <c r="AIB199" s="33"/>
      <c r="AIC199" s="33"/>
      <c r="AID199" s="33"/>
      <c r="AIE199" s="33"/>
      <c r="AIF199" s="33"/>
      <c r="AIG199" s="33"/>
      <c r="AIH199" s="33"/>
      <c r="AII199" s="33"/>
      <c r="AIJ199" s="33"/>
      <c r="AIK199" s="33"/>
      <c r="AIL199" s="33"/>
      <c r="AIM199" s="33"/>
      <c r="AIN199" s="33"/>
      <c r="AIO199" s="33"/>
      <c r="AIP199" s="33"/>
      <c r="AIQ199" s="33"/>
      <c r="AIR199" s="33"/>
      <c r="AIS199" s="33"/>
      <c r="AIT199" s="33"/>
      <c r="AIU199" s="33"/>
      <c r="AIV199" s="33"/>
      <c r="AIW199" s="33"/>
      <c r="AIX199" s="33"/>
      <c r="AIY199" s="33"/>
      <c r="AIZ199" s="33"/>
      <c r="AJA199" s="33"/>
      <c r="AJB199" s="33"/>
      <c r="AJC199" s="33"/>
      <c r="AJD199" s="33"/>
      <c r="AJE199" s="33"/>
      <c r="AJF199" s="33"/>
      <c r="AJG199" s="33"/>
      <c r="AJH199" s="33"/>
      <c r="AJI199" s="33"/>
      <c r="AJJ199" s="33"/>
      <c r="AJK199" s="33"/>
      <c r="AJL199" s="33"/>
      <c r="AJM199" s="33"/>
      <c r="AJN199" s="33"/>
      <c r="AJO199" s="33"/>
      <c r="AJP199" s="33"/>
      <c r="AJQ199" s="33"/>
      <c r="AJR199" s="33"/>
      <c r="AJS199" s="33"/>
      <c r="AJT199" s="33"/>
      <c r="AJU199" s="33"/>
      <c r="AJV199" s="33"/>
      <c r="AJW199" s="33"/>
      <c r="AJX199" s="33"/>
      <c r="AJY199" s="33"/>
      <c r="AJZ199" s="33"/>
      <c r="AKA199" s="33"/>
      <c r="AKB199" s="33"/>
      <c r="AKC199" s="33"/>
      <c r="AKD199" s="33"/>
      <c r="AKE199" s="33"/>
      <c r="AKF199" s="33"/>
      <c r="AKG199" s="33"/>
      <c r="AKH199" s="33"/>
      <c r="AKI199" s="33"/>
      <c r="AKJ199" s="33"/>
      <c r="AKK199" s="33"/>
      <c r="AKL199" s="33"/>
      <c r="AKM199" s="33"/>
      <c r="AKN199" s="33"/>
      <c r="AKO199" s="33"/>
      <c r="AKP199" s="33"/>
      <c r="AKQ199" s="33"/>
      <c r="AKR199" s="33"/>
      <c r="AKS199" s="33"/>
      <c r="AKT199" s="33"/>
      <c r="AKU199" s="33"/>
      <c r="AKV199" s="33"/>
      <c r="AKW199" s="33"/>
      <c r="AKX199" s="33"/>
      <c r="AKY199" s="33"/>
      <c r="AKZ199" s="33"/>
      <c r="ALA199" s="33"/>
      <c r="ALB199" s="33"/>
      <c r="ALC199" s="33"/>
      <c r="ALD199" s="33"/>
      <c r="ALE199" s="33"/>
      <c r="ALF199" s="33"/>
      <c r="ALG199" s="33"/>
      <c r="ALH199" s="33"/>
      <c r="ALI199" s="33"/>
      <c r="ALJ199" s="33"/>
      <c r="ALK199" s="33"/>
      <c r="ALL199" s="33"/>
      <c r="ALM199" s="33"/>
      <c r="ALN199" s="33"/>
      <c r="ALO199" s="33"/>
      <c r="ALP199" s="33"/>
      <c r="ALQ199" s="33"/>
      <c r="ALR199" s="33"/>
      <c r="ALS199" s="33"/>
      <c r="ALT199" s="33"/>
      <c r="ALU199" s="33"/>
      <c r="ALV199" s="33"/>
      <c r="ALW199" s="33"/>
      <c r="ALX199" s="33"/>
      <c r="ALY199" s="33"/>
      <c r="ALZ199" s="33"/>
      <c r="AMA199" s="33"/>
      <c r="AMB199" s="33"/>
      <c r="AMC199" s="33"/>
      <c r="AMD199" s="33"/>
      <c r="AME199" s="33"/>
      <c r="AMF199" s="33"/>
      <c r="AMG199" s="33"/>
      <c r="AMH199" s="33"/>
      <c r="AMI199" s="33"/>
      <c r="AMJ199" s="33"/>
      <c r="AMK199" s="33"/>
      <c r="AML199" s="33"/>
      <c r="AMM199" s="33"/>
      <c r="AMN199" s="33"/>
      <c r="AMO199" s="33"/>
      <c r="AMP199" s="33"/>
      <c r="AMQ199" s="33"/>
      <c r="AMR199" s="33"/>
      <c r="AMS199" s="33"/>
      <c r="AMT199" s="33"/>
      <c r="AMU199" s="33"/>
      <c r="AMV199" s="33"/>
      <c r="AMW199" s="33"/>
      <c r="AMX199" s="33"/>
      <c r="AMY199" s="33"/>
      <c r="AMZ199" s="33"/>
      <c r="ANA199" s="33"/>
      <c r="ANB199" s="33"/>
      <c r="ANC199" s="33"/>
      <c r="AND199" s="33"/>
      <c r="ANE199" s="33"/>
      <c r="ANF199" s="33"/>
      <c r="ANG199" s="33"/>
      <c r="ANH199" s="33"/>
      <c r="ANI199" s="33"/>
      <c r="ANJ199" s="33"/>
      <c r="ANK199" s="33"/>
      <c r="ANL199" s="33"/>
      <c r="ANM199" s="33"/>
      <c r="ANN199" s="33"/>
      <c r="ANO199" s="33"/>
      <c r="ANP199" s="33"/>
      <c r="ANQ199" s="33"/>
      <c r="ANR199" s="33"/>
      <c r="ANS199" s="33"/>
      <c r="ANT199" s="33"/>
      <c r="ANU199" s="33"/>
      <c r="ANV199" s="33"/>
      <c r="ANW199" s="33"/>
      <c r="ANX199" s="33"/>
      <c r="ANY199" s="33"/>
      <c r="ANZ199" s="33"/>
      <c r="AOA199" s="33"/>
      <c r="AOB199" s="33"/>
      <c r="AOC199" s="33"/>
      <c r="AOD199" s="33"/>
      <c r="AOE199" s="33"/>
      <c r="AOF199" s="33"/>
      <c r="AOG199" s="33"/>
      <c r="AOH199" s="33"/>
      <c r="AOI199" s="33"/>
      <c r="AOJ199" s="33"/>
      <c r="AOK199" s="33"/>
      <c r="AOL199" s="33"/>
      <c r="AOM199" s="33"/>
      <c r="AON199" s="33"/>
      <c r="AOO199" s="33"/>
      <c r="AOP199" s="33"/>
      <c r="AOQ199" s="33"/>
      <c r="AOR199" s="33"/>
      <c r="AOS199" s="33"/>
      <c r="AOT199" s="33"/>
      <c r="AOU199" s="33"/>
      <c r="AOV199" s="33"/>
      <c r="AOW199" s="33"/>
      <c r="AOX199" s="33"/>
      <c r="AOY199" s="33"/>
      <c r="AOZ199" s="33"/>
      <c r="APA199" s="33"/>
      <c r="APB199" s="33"/>
      <c r="APC199" s="33"/>
      <c r="APD199" s="33"/>
      <c r="APE199" s="33"/>
      <c r="APF199" s="33"/>
      <c r="APG199" s="33"/>
      <c r="APH199" s="33"/>
      <c r="API199" s="33"/>
      <c r="APJ199" s="33"/>
      <c r="APK199" s="33"/>
      <c r="APL199" s="33"/>
      <c r="APM199" s="33"/>
      <c r="APN199" s="33"/>
      <c r="APO199" s="33"/>
      <c r="APP199" s="33"/>
      <c r="APQ199" s="33"/>
      <c r="APR199" s="33"/>
      <c r="APS199" s="33"/>
      <c r="APT199" s="33"/>
      <c r="APU199" s="33"/>
      <c r="APV199" s="33"/>
      <c r="APW199" s="33"/>
      <c r="APX199" s="33"/>
      <c r="APY199" s="33"/>
      <c r="APZ199" s="33"/>
      <c r="AQA199" s="33"/>
      <c r="AQB199" s="33"/>
      <c r="AQC199" s="33"/>
      <c r="AQD199" s="33"/>
      <c r="AQE199" s="33"/>
      <c r="AQF199" s="33"/>
      <c r="AQG199" s="33"/>
      <c r="AQH199" s="33"/>
      <c r="AQI199" s="33"/>
      <c r="AQJ199" s="33"/>
      <c r="AQK199" s="33"/>
      <c r="AQL199" s="33"/>
      <c r="AQM199" s="33"/>
      <c r="AQN199" s="33"/>
      <c r="AQO199" s="33"/>
      <c r="AQP199" s="33"/>
      <c r="AQQ199" s="33"/>
      <c r="AQR199" s="33"/>
      <c r="AQS199" s="33"/>
      <c r="AQT199" s="33"/>
      <c r="AQU199" s="33"/>
      <c r="AQV199" s="33"/>
      <c r="AQW199" s="33"/>
      <c r="AQX199" s="33"/>
      <c r="AQY199" s="33"/>
      <c r="AQZ199" s="33"/>
      <c r="ARA199" s="33"/>
      <c r="ARB199" s="33"/>
      <c r="ARC199" s="33"/>
      <c r="ARD199" s="33"/>
      <c r="ARE199" s="33"/>
      <c r="ARF199" s="33"/>
      <c r="ARG199" s="33"/>
      <c r="ARH199" s="33"/>
      <c r="ARI199" s="33"/>
      <c r="ARJ199" s="33"/>
      <c r="ARK199" s="33"/>
      <c r="ARL199" s="33"/>
      <c r="ARM199" s="33"/>
      <c r="ARN199" s="33"/>
      <c r="ARO199" s="33"/>
      <c r="ARP199" s="33"/>
      <c r="ARQ199" s="33"/>
      <c r="ARR199" s="33"/>
      <c r="ARS199" s="33"/>
      <c r="ART199" s="33"/>
      <c r="ARU199" s="33"/>
      <c r="ARV199" s="33"/>
      <c r="ARW199" s="33"/>
      <c r="ARX199" s="33"/>
      <c r="ARY199" s="33"/>
      <c r="ARZ199" s="33"/>
      <c r="ASA199" s="33"/>
      <c r="ASB199" s="33"/>
      <c r="ASC199" s="33"/>
      <c r="ASD199" s="33"/>
      <c r="ASE199" s="33"/>
      <c r="ASF199" s="33"/>
      <c r="ASG199" s="33"/>
      <c r="ASH199" s="33"/>
      <c r="ASI199" s="33"/>
      <c r="ASJ199" s="33"/>
      <c r="ASK199" s="33"/>
      <c r="ASL199" s="33"/>
      <c r="ASM199" s="33"/>
      <c r="ASN199" s="33"/>
      <c r="ASO199" s="33"/>
      <c r="ASP199" s="33"/>
      <c r="ASQ199" s="33"/>
      <c r="ASR199" s="33"/>
      <c r="ASS199" s="33"/>
      <c r="AST199" s="33"/>
      <c r="ASU199" s="33"/>
      <c r="ASV199" s="33"/>
      <c r="ASW199" s="33"/>
      <c r="ASX199" s="33"/>
      <c r="ASY199" s="33"/>
      <c r="ASZ199" s="33"/>
      <c r="ATA199" s="33"/>
      <c r="ATB199" s="33"/>
      <c r="ATC199" s="33"/>
      <c r="ATD199" s="33"/>
      <c r="ATE199" s="33"/>
      <c r="ATF199" s="33"/>
      <c r="ATG199" s="33"/>
      <c r="ATH199" s="33"/>
      <c r="ATI199" s="33"/>
      <c r="ATJ199" s="33"/>
      <c r="ATK199" s="33"/>
      <c r="ATL199" s="33"/>
      <c r="ATM199" s="33"/>
      <c r="ATN199" s="33"/>
      <c r="ATO199" s="33"/>
      <c r="ATP199" s="33"/>
      <c r="ATQ199" s="33"/>
      <c r="ATR199" s="33"/>
      <c r="ATS199" s="33"/>
      <c r="ATT199" s="33"/>
      <c r="ATU199" s="33"/>
      <c r="ATV199" s="33"/>
      <c r="ATW199" s="33"/>
      <c r="ATX199" s="33"/>
      <c r="ATY199" s="33"/>
      <c r="ATZ199" s="33"/>
      <c r="AUA199" s="33"/>
      <c r="AUB199" s="33"/>
      <c r="AUC199" s="33"/>
      <c r="AUD199" s="33"/>
      <c r="AUE199" s="33"/>
      <c r="AUF199" s="33"/>
      <c r="AUG199" s="33"/>
      <c r="AUH199" s="33"/>
      <c r="AUI199" s="33"/>
      <c r="AUJ199" s="33"/>
      <c r="AUK199" s="33"/>
      <c r="AUL199" s="33"/>
      <c r="AUM199" s="33"/>
      <c r="AUN199" s="33"/>
      <c r="AUO199" s="33"/>
      <c r="AUP199" s="33"/>
      <c r="AUQ199" s="33"/>
      <c r="AUR199" s="33"/>
      <c r="AUS199" s="33"/>
      <c r="AUT199" s="33"/>
      <c r="AUU199" s="33"/>
      <c r="AUV199" s="33"/>
      <c r="AUW199" s="33"/>
      <c r="AUX199" s="33"/>
      <c r="AUY199" s="33"/>
      <c r="AUZ199" s="33"/>
      <c r="AVA199" s="33"/>
      <c r="AVB199" s="33"/>
      <c r="AVC199" s="33"/>
      <c r="AVD199" s="33"/>
      <c r="AVE199" s="33"/>
      <c r="AVF199" s="33"/>
      <c r="AVG199" s="33"/>
      <c r="AVH199" s="33"/>
      <c r="AVI199" s="33"/>
      <c r="AVJ199" s="33"/>
      <c r="AVK199" s="33"/>
      <c r="AVL199" s="33"/>
      <c r="AVM199" s="33"/>
      <c r="AVN199" s="33"/>
      <c r="AVO199" s="33"/>
      <c r="AVP199" s="33"/>
      <c r="AVQ199" s="33"/>
      <c r="AVR199" s="33"/>
      <c r="AVS199" s="33"/>
      <c r="AVT199" s="33"/>
      <c r="AVU199" s="33"/>
      <c r="AVV199" s="33"/>
      <c r="AVW199" s="33"/>
      <c r="AVX199" s="33"/>
      <c r="AVY199" s="33"/>
      <c r="AVZ199" s="33"/>
      <c r="AWA199" s="33"/>
      <c r="AWB199" s="33"/>
      <c r="AWC199" s="33"/>
      <c r="AWD199" s="33"/>
      <c r="AWE199" s="33"/>
      <c r="AWF199" s="33"/>
      <c r="AWG199" s="33"/>
      <c r="AWH199" s="33"/>
      <c r="AWI199" s="33"/>
      <c r="AWJ199" s="33"/>
      <c r="AWK199" s="33"/>
      <c r="AWL199" s="33"/>
      <c r="AWM199" s="33"/>
      <c r="AWN199" s="33"/>
      <c r="AWO199" s="33"/>
      <c r="AWP199" s="33"/>
      <c r="AWQ199" s="33"/>
      <c r="AWR199" s="33"/>
      <c r="AWS199" s="33"/>
      <c r="AWT199" s="33"/>
      <c r="AWU199" s="33"/>
      <c r="AWV199" s="33"/>
      <c r="AWW199" s="33"/>
      <c r="AWX199" s="33"/>
      <c r="AWY199" s="33"/>
      <c r="AWZ199" s="33"/>
      <c r="AXA199" s="33"/>
      <c r="AXB199" s="33"/>
      <c r="AXC199" s="33"/>
      <c r="AXD199" s="33"/>
      <c r="AXE199" s="33"/>
      <c r="AXF199" s="33"/>
      <c r="AXG199" s="33"/>
      <c r="AXH199" s="33"/>
      <c r="AXI199" s="33"/>
      <c r="AXJ199" s="33"/>
      <c r="AXK199" s="33"/>
      <c r="AXL199" s="33"/>
      <c r="AXM199" s="33"/>
      <c r="AXN199" s="33"/>
      <c r="AXO199" s="33"/>
      <c r="AXP199" s="33"/>
      <c r="AXQ199" s="33"/>
      <c r="AXR199" s="33"/>
      <c r="AXS199" s="33"/>
      <c r="AXT199" s="33"/>
      <c r="AXU199" s="33"/>
      <c r="AXV199" s="33"/>
      <c r="AXW199" s="33"/>
      <c r="AXX199" s="33"/>
      <c r="AXY199" s="33"/>
      <c r="AXZ199" s="33"/>
      <c r="AYA199" s="33"/>
      <c r="AYB199" s="33"/>
      <c r="AYC199" s="33"/>
      <c r="AYD199" s="33"/>
      <c r="AYE199" s="33"/>
      <c r="AYF199" s="33"/>
      <c r="AYG199" s="33"/>
      <c r="AYH199" s="33"/>
      <c r="AYI199" s="33"/>
      <c r="AYJ199" s="33"/>
      <c r="AYK199" s="33"/>
      <c r="AYL199" s="33"/>
      <c r="AYM199" s="33"/>
      <c r="AYN199" s="33"/>
      <c r="AYO199" s="33"/>
      <c r="AYP199" s="33"/>
      <c r="AYQ199" s="33"/>
      <c r="AYR199" s="33"/>
      <c r="AYS199" s="33"/>
      <c r="AYT199" s="33"/>
      <c r="AYU199" s="33"/>
      <c r="AYV199" s="33"/>
      <c r="AYW199" s="33"/>
      <c r="AYX199" s="33"/>
      <c r="AYY199" s="33"/>
      <c r="AYZ199" s="33"/>
      <c r="AZA199" s="33"/>
      <c r="AZB199" s="33"/>
      <c r="AZC199" s="33"/>
      <c r="AZD199" s="33"/>
      <c r="AZE199" s="33"/>
      <c r="AZF199" s="33"/>
      <c r="AZG199" s="33"/>
      <c r="AZH199" s="33"/>
      <c r="AZI199" s="33"/>
      <c r="AZJ199" s="33"/>
      <c r="AZK199" s="33"/>
      <c r="AZL199" s="33"/>
      <c r="AZM199" s="33"/>
      <c r="AZN199" s="33"/>
      <c r="AZO199" s="33"/>
      <c r="AZP199" s="33"/>
      <c r="AZQ199" s="33"/>
      <c r="AZR199" s="33"/>
      <c r="AZS199" s="33"/>
      <c r="AZT199" s="33"/>
      <c r="AZU199" s="33"/>
      <c r="AZV199" s="33"/>
      <c r="AZW199" s="33"/>
      <c r="AZX199" s="33"/>
      <c r="AZY199" s="33"/>
      <c r="AZZ199" s="33"/>
      <c r="BAA199" s="33"/>
      <c r="BAB199" s="33"/>
      <c r="BAC199" s="33"/>
      <c r="BAD199" s="33"/>
      <c r="BAE199" s="33"/>
      <c r="BAF199" s="33"/>
      <c r="BAG199" s="33"/>
      <c r="BAH199" s="33"/>
      <c r="BAI199" s="33"/>
      <c r="BAJ199" s="33"/>
      <c r="BAK199" s="33"/>
      <c r="BAL199" s="33"/>
      <c r="BAM199" s="33"/>
      <c r="BAN199" s="33"/>
      <c r="BAO199" s="33"/>
      <c r="BAP199" s="33"/>
      <c r="BAQ199" s="33"/>
      <c r="BAR199" s="33"/>
      <c r="BAS199" s="33"/>
      <c r="BAT199" s="33"/>
      <c r="BAU199" s="33"/>
      <c r="BAV199" s="33"/>
      <c r="BAW199" s="33"/>
      <c r="BAX199" s="33"/>
      <c r="BAY199" s="33"/>
      <c r="BAZ199" s="33"/>
      <c r="BBA199" s="33"/>
      <c r="BBB199" s="33"/>
      <c r="BBC199" s="33"/>
      <c r="BBD199" s="33"/>
      <c r="BBE199" s="33"/>
      <c r="BBF199" s="33"/>
      <c r="BBG199" s="33"/>
      <c r="BBH199" s="33"/>
      <c r="BBI199" s="33"/>
      <c r="BBJ199" s="33"/>
      <c r="BBK199" s="33"/>
      <c r="BBL199" s="33"/>
      <c r="BBM199" s="33"/>
      <c r="BBN199" s="33"/>
      <c r="BBO199" s="33"/>
      <c r="BBP199" s="33"/>
      <c r="BBQ199" s="33"/>
      <c r="BBR199" s="33"/>
      <c r="BBS199" s="33"/>
      <c r="BBT199" s="33"/>
      <c r="BBU199" s="33"/>
      <c r="BBV199" s="33"/>
      <c r="BBW199" s="33"/>
      <c r="BBX199" s="33"/>
      <c r="BBY199" s="33"/>
      <c r="BBZ199" s="33"/>
      <c r="BCA199" s="33"/>
      <c r="BCB199" s="33"/>
      <c r="BCC199" s="33"/>
      <c r="BCD199" s="33"/>
      <c r="BCE199" s="33"/>
      <c r="BCF199" s="33"/>
      <c r="BCG199" s="33"/>
      <c r="BCH199" s="33"/>
      <c r="BCI199" s="33"/>
      <c r="BCJ199" s="33"/>
      <c r="BCK199" s="33"/>
      <c r="BCL199" s="33"/>
      <c r="BCM199" s="33"/>
      <c r="BCN199" s="33"/>
      <c r="BCO199" s="33"/>
      <c r="BCP199" s="33"/>
      <c r="BCQ199" s="33"/>
      <c r="BCR199" s="33"/>
      <c r="BCS199" s="33"/>
      <c r="BCT199" s="33"/>
      <c r="BCU199" s="33"/>
      <c r="BCV199" s="33"/>
      <c r="BCW199" s="33"/>
      <c r="BCX199" s="33"/>
      <c r="BCY199" s="33"/>
      <c r="BCZ199" s="33"/>
      <c r="BDA199" s="33"/>
      <c r="BDB199" s="33"/>
      <c r="BDC199" s="33"/>
      <c r="BDD199" s="33"/>
      <c r="BDE199" s="33"/>
      <c r="BDF199" s="33"/>
      <c r="BDG199" s="33"/>
      <c r="BDH199" s="33"/>
      <c r="BDI199" s="33"/>
      <c r="BDJ199" s="33"/>
      <c r="BDK199" s="33"/>
      <c r="BDL199" s="33"/>
      <c r="BDM199" s="33"/>
      <c r="BDN199" s="33"/>
      <c r="BDO199" s="33"/>
      <c r="BDP199" s="33"/>
      <c r="BDQ199" s="33"/>
      <c r="BDR199" s="33"/>
      <c r="BDS199" s="33"/>
      <c r="BDT199" s="33"/>
      <c r="BDU199" s="33"/>
      <c r="BDV199" s="33"/>
      <c r="BDW199" s="33"/>
      <c r="BDX199" s="33"/>
      <c r="BDY199" s="33"/>
      <c r="BDZ199" s="33"/>
      <c r="BEA199" s="33"/>
      <c r="BEB199" s="33"/>
      <c r="BEC199" s="33"/>
      <c r="BED199" s="33"/>
      <c r="BEE199" s="33"/>
      <c r="BEF199" s="33"/>
      <c r="BEG199" s="33"/>
      <c r="BEH199" s="33"/>
      <c r="BEI199" s="33"/>
      <c r="BEJ199" s="33"/>
      <c r="BEK199" s="33"/>
      <c r="BEL199" s="33"/>
      <c r="BEM199" s="33"/>
      <c r="BEN199" s="33"/>
      <c r="BEO199" s="33"/>
      <c r="BEP199" s="33"/>
      <c r="BEQ199" s="33"/>
      <c r="BER199" s="33"/>
      <c r="BES199" s="33"/>
      <c r="BET199" s="33"/>
      <c r="BEU199" s="33"/>
      <c r="BEV199" s="33"/>
      <c r="BEW199" s="33"/>
      <c r="BEX199" s="33"/>
      <c r="BEY199" s="33"/>
      <c r="BEZ199" s="33"/>
      <c r="BFA199" s="33"/>
      <c r="BFB199" s="33"/>
      <c r="BFC199" s="33"/>
      <c r="BFD199" s="33"/>
      <c r="BFE199" s="33"/>
      <c r="BFF199" s="33"/>
      <c r="BFG199" s="33"/>
      <c r="BFH199" s="33"/>
      <c r="BFI199" s="33"/>
      <c r="BFJ199" s="33"/>
      <c r="BFK199" s="33"/>
      <c r="BFL199" s="33"/>
      <c r="BFM199" s="33"/>
      <c r="BFN199" s="33"/>
      <c r="BFO199" s="33"/>
      <c r="BFP199" s="33"/>
      <c r="BFQ199" s="33"/>
      <c r="BFR199" s="33"/>
      <c r="BFS199" s="33"/>
      <c r="BFT199" s="33"/>
      <c r="BFU199" s="33"/>
      <c r="BFV199" s="33"/>
      <c r="BFW199" s="33"/>
      <c r="BFX199" s="33"/>
      <c r="BFY199" s="33"/>
      <c r="BFZ199" s="33"/>
      <c r="BGA199" s="33"/>
      <c r="BGB199" s="33"/>
      <c r="BGC199" s="33"/>
      <c r="BGD199" s="33"/>
      <c r="BGE199" s="33"/>
      <c r="BGF199" s="33"/>
      <c r="BGG199" s="33"/>
      <c r="BGH199" s="33"/>
      <c r="BGI199" s="33"/>
      <c r="BGJ199" s="33"/>
      <c r="BGK199" s="33"/>
      <c r="BGL199" s="33"/>
      <c r="BGM199" s="33"/>
      <c r="BGN199" s="33"/>
      <c r="BGO199" s="33"/>
      <c r="BGP199" s="33"/>
      <c r="BGQ199" s="33"/>
      <c r="BGR199" s="33"/>
      <c r="BGS199" s="33"/>
      <c r="BGT199" s="33"/>
      <c r="BGU199" s="33"/>
      <c r="BGV199" s="33"/>
      <c r="BGW199" s="33"/>
      <c r="BGX199" s="33"/>
      <c r="BGY199" s="33"/>
      <c r="BGZ199" s="33"/>
      <c r="BHA199" s="33"/>
      <c r="BHB199" s="33"/>
      <c r="BHC199" s="33"/>
      <c r="BHD199" s="33"/>
      <c r="BHE199" s="33"/>
      <c r="BHF199" s="33"/>
      <c r="BHG199" s="33"/>
      <c r="BHH199" s="33"/>
      <c r="BHI199" s="33"/>
      <c r="BHJ199" s="33"/>
      <c r="BHK199" s="33"/>
      <c r="BHL199" s="33"/>
      <c r="BHM199" s="33"/>
      <c r="BHN199" s="33"/>
      <c r="BHO199" s="33"/>
      <c r="BHP199" s="33"/>
      <c r="BHQ199" s="33"/>
      <c r="BHR199" s="33"/>
      <c r="BHS199" s="33"/>
      <c r="BHT199" s="33"/>
      <c r="BHU199" s="33"/>
      <c r="BHV199" s="33"/>
      <c r="BHW199" s="33"/>
      <c r="BHX199" s="33"/>
      <c r="BHY199" s="33"/>
      <c r="BHZ199" s="33"/>
      <c r="BIA199" s="33"/>
      <c r="BIB199" s="33"/>
      <c r="BIC199" s="33"/>
      <c r="BID199" s="33"/>
      <c r="BIE199" s="33"/>
      <c r="BIF199" s="33"/>
      <c r="BIG199" s="33"/>
      <c r="BIH199" s="33"/>
      <c r="BII199" s="33"/>
      <c r="BIJ199" s="33"/>
      <c r="BIK199" s="33"/>
      <c r="BIL199" s="33"/>
      <c r="BIM199" s="33"/>
      <c r="BIN199" s="33"/>
      <c r="BIO199" s="33"/>
      <c r="BIP199" s="33"/>
      <c r="BIQ199" s="33"/>
      <c r="BIR199" s="33"/>
      <c r="BIS199" s="33"/>
      <c r="BIT199" s="33"/>
      <c r="BIU199" s="33"/>
      <c r="BIV199" s="33"/>
      <c r="BIW199" s="33"/>
      <c r="BIX199" s="33"/>
      <c r="BIY199" s="33"/>
      <c r="BIZ199" s="33"/>
      <c r="BJA199" s="33"/>
      <c r="BJB199" s="33"/>
      <c r="BJC199" s="33"/>
      <c r="BJD199" s="33"/>
      <c r="BJE199" s="33"/>
      <c r="BJF199" s="33"/>
      <c r="BJG199" s="33"/>
      <c r="BJH199" s="33"/>
      <c r="BJI199" s="33"/>
      <c r="BJJ199" s="33"/>
      <c r="BJK199" s="33"/>
      <c r="BJL199" s="33"/>
      <c r="BJM199" s="33"/>
      <c r="BJN199" s="33"/>
      <c r="BJO199" s="33"/>
      <c r="BJP199" s="33"/>
      <c r="BJQ199" s="33"/>
      <c r="BJR199" s="33"/>
      <c r="BJS199" s="33"/>
      <c r="BJT199" s="33"/>
      <c r="BJU199" s="33"/>
      <c r="BJV199" s="33"/>
      <c r="BJW199" s="33"/>
      <c r="BJX199" s="33"/>
      <c r="BJY199" s="33"/>
      <c r="BJZ199" s="33"/>
      <c r="BKA199" s="33"/>
      <c r="BKB199" s="33"/>
      <c r="BKC199" s="33"/>
      <c r="BKD199" s="33"/>
      <c r="BKE199" s="33"/>
      <c r="BKF199" s="33"/>
      <c r="BKG199" s="33"/>
      <c r="BKH199" s="33"/>
      <c r="BKI199" s="33"/>
      <c r="BKJ199" s="33"/>
      <c r="BKK199" s="33"/>
      <c r="BKL199" s="33"/>
      <c r="BKM199" s="33"/>
      <c r="BKN199" s="33"/>
      <c r="BKO199" s="33"/>
      <c r="BKP199" s="33"/>
      <c r="BKQ199" s="33"/>
      <c r="BKR199" s="33"/>
      <c r="BKS199" s="33"/>
      <c r="BKT199" s="33"/>
      <c r="BKU199" s="33"/>
      <c r="BKV199" s="33"/>
      <c r="BKW199" s="33"/>
      <c r="BKX199" s="33"/>
      <c r="BKY199" s="33"/>
      <c r="BKZ199" s="33"/>
      <c r="BLA199" s="33"/>
      <c r="BLB199" s="33"/>
      <c r="BLC199" s="33"/>
      <c r="BLD199" s="33"/>
      <c r="BLE199" s="33"/>
      <c r="BLF199" s="33"/>
      <c r="BLG199" s="33"/>
      <c r="BLH199" s="33"/>
      <c r="BLI199" s="33"/>
      <c r="BLJ199" s="33"/>
      <c r="BLK199" s="33"/>
      <c r="BLL199" s="33"/>
      <c r="BLM199" s="33"/>
      <c r="BLN199" s="33"/>
      <c r="BLO199" s="33"/>
      <c r="BLP199" s="33"/>
      <c r="BLQ199" s="33"/>
      <c r="BLR199" s="33"/>
      <c r="BLS199" s="33"/>
      <c r="BLT199" s="33"/>
      <c r="BLU199" s="33"/>
      <c r="BLV199" s="33"/>
      <c r="BLW199" s="33"/>
      <c r="BLX199" s="33"/>
      <c r="BLY199" s="33"/>
      <c r="BLZ199" s="33"/>
      <c r="BMA199" s="33"/>
      <c r="BMB199" s="33"/>
      <c r="BMC199" s="33"/>
      <c r="BMD199" s="33"/>
      <c r="BME199" s="33"/>
      <c r="BMF199" s="33"/>
      <c r="BMG199" s="33"/>
      <c r="BMH199" s="33"/>
      <c r="BMI199" s="33"/>
      <c r="BMJ199" s="33"/>
      <c r="BMK199" s="33"/>
      <c r="BML199" s="33"/>
      <c r="BMM199" s="33"/>
      <c r="BMN199" s="33"/>
      <c r="BMO199" s="33"/>
      <c r="BMP199" s="33"/>
      <c r="BMQ199" s="33"/>
      <c r="BMR199" s="33"/>
      <c r="BMS199" s="33"/>
      <c r="BMT199" s="33"/>
      <c r="BMU199" s="33"/>
      <c r="BMV199" s="33"/>
      <c r="BMW199" s="33"/>
      <c r="BMX199" s="33"/>
      <c r="BMY199" s="33"/>
      <c r="BMZ199" s="33"/>
      <c r="BNA199" s="33"/>
      <c r="BNB199" s="33"/>
      <c r="BNC199" s="33"/>
      <c r="BND199" s="33"/>
      <c r="BNE199" s="33"/>
      <c r="BNF199" s="33"/>
      <c r="BNG199" s="33"/>
      <c r="BNH199" s="33"/>
      <c r="BNI199" s="33"/>
      <c r="BNJ199" s="33"/>
      <c r="BNK199" s="33"/>
      <c r="BNL199" s="33"/>
      <c r="BNM199" s="33"/>
      <c r="BNN199" s="33"/>
      <c r="BNO199" s="33"/>
      <c r="BNP199" s="33"/>
      <c r="BNQ199" s="33"/>
      <c r="BNR199" s="33"/>
      <c r="BNS199" s="33"/>
      <c r="BNT199" s="33"/>
      <c r="BNU199" s="33"/>
      <c r="BNV199" s="33"/>
      <c r="BNW199" s="33"/>
      <c r="BNX199" s="33"/>
      <c r="BNY199" s="33"/>
      <c r="BNZ199" s="33"/>
      <c r="BOA199" s="33"/>
      <c r="BOB199" s="33"/>
      <c r="BOC199" s="33"/>
      <c r="BOD199" s="33"/>
      <c r="BOE199" s="33"/>
      <c r="BOF199" s="33"/>
      <c r="BOG199" s="33"/>
      <c r="BOH199" s="33"/>
      <c r="BOI199" s="33"/>
      <c r="BOJ199" s="33"/>
      <c r="BOK199" s="33"/>
      <c r="BOL199" s="33"/>
      <c r="BOM199" s="33"/>
      <c r="BON199" s="33"/>
      <c r="BOO199" s="33"/>
      <c r="BOP199" s="33"/>
      <c r="BOQ199" s="33"/>
      <c r="BOR199" s="33"/>
      <c r="BOS199" s="33"/>
      <c r="BOT199" s="33"/>
      <c r="BOU199" s="33"/>
      <c r="BOV199" s="33"/>
      <c r="BOW199" s="33"/>
      <c r="BOX199" s="33"/>
      <c r="BOY199" s="33"/>
      <c r="BOZ199" s="33"/>
      <c r="BPA199" s="33"/>
      <c r="BPB199" s="33"/>
      <c r="BPC199" s="33"/>
      <c r="BPD199" s="33"/>
      <c r="BPE199" s="33"/>
      <c r="BPF199" s="33"/>
      <c r="BPG199" s="33"/>
      <c r="BPH199" s="33"/>
      <c r="BPI199" s="33"/>
      <c r="BPJ199" s="33"/>
      <c r="BPK199" s="33"/>
      <c r="BPL199" s="33"/>
      <c r="BPM199" s="33"/>
      <c r="BPN199" s="33"/>
      <c r="BPO199" s="33"/>
      <c r="BPP199" s="33"/>
      <c r="BPQ199" s="33"/>
      <c r="BPR199" s="33"/>
      <c r="BPS199" s="33"/>
      <c r="BPT199" s="33"/>
      <c r="BPU199" s="33"/>
      <c r="BPV199" s="33"/>
      <c r="BPW199" s="33"/>
      <c r="BPX199" s="33"/>
      <c r="BPY199" s="33"/>
      <c r="BPZ199" s="33"/>
      <c r="BQA199" s="33"/>
      <c r="BQB199" s="33"/>
      <c r="BQC199" s="33"/>
      <c r="BQD199" s="33"/>
      <c r="BQE199" s="33"/>
      <c r="BQF199" s="33"/>
      <c r="BQG199" s="33"/>
      <c r="BQH199" s="33"/>
      <c r="BQI199" s="33"/>
      <c r="BQJ199" s="33"/>
      <c r="BQK199" s="33"/>
      <c r="BQL199" s="33"/>
      <c r="BQM199" s="33"/>
      <c r="BQN199" s="33"/>
      <c r="BQO199" s="33"/>
      <c r="BQP199" s="33"/>
      <c r="BQQ199" s="33"/>
      <c r="BQR199" s="33"/>
      <c r="BQS199" s="33"/>
      <c r="BQT199" s="33"/>
      <c r="BQU199" s="33"/>
      <c r="BQV199" s="33"/>
      <c r="BQW199" s="33"/>
      <c r="BQX199" s="33"/>
      <c r="BQY199" s="33"/>
      <c r="BQZ199" s="33"/>
      <c r="BRA199" s="33"/>
      <c r="BRB199" s="33"/>
      <c r="BRC199" s="33"/>
      <c r="BRD199" s="33"/>
      <c r="BRE199" s="33"/>
      <c r="BRF199" s="33"/>
      <c r="BRG199" s="33"/>
      <c r="BRH199" s="33"/>
      <c r="BRI199" s="33"/>
      <c r="BRJ199" s="33"/>
      <c r="BRK199" s="33"/>
      <c r="BRL199" s="33"/>
      <c r="BRM199" s="33"/>
      <c r="BRN199" s="33"/>
      <c r="BRO199" s="33"/>
      <c r="BRP199" s="33"/>
      <c r="BRQ199" s="33"/>
      <c r="BRR199" s="33"/>
      <c r="BRS199" s="33"/>
      <c r="BRT199" s="33"/>
      <c r="BRU199" s="33"/>
      <c r="BRV199" s="33"/>
      <c r="BRW199" s="33"/>
      <c r="BRX199" s="33"/>
      <c r="BRY199" s="33"/>
      <c r="BRZ199" s="33"/>
      <c r="BSA199" s="33"/>
      <c r="BSB199" s="33"/>
      <c r="BSC199" s="33"/>
      <c r="BSD199" s="33"/>
      <c r="BSE199" s="33"/>
      <c r="BSF199" s="33"/>
      <c r="BSG199" s="33"/>
      <c r="BSH199" s="33"/>
      <c r="BSI199" s="33"/>
      <c r="BSJ199" s="33"/>
      <c r="BSK199" s="33"/>
      <c r="BSL199" s="33"/>
      <c r="BSM199" s="33"/>
      <c r="BSN199" s="33"/>
      <c r="BSO199" s="33"/>
      <c r="BSP199" s="33"/>
      <c r="BSQ199" s="33"/>
      <c r="BSR199" s="33"/>
      <c r="BSS199" s="33"/>
      <c r="BST199" s="33"/>
      <c r="BSU199" s="33"/>
      <c r="BSV199" s="33"/>
      <c r="BSW199" s="33"/>
      <c r="BSX199" s="33"/>
      <c r="BSY199" s="33"/>
      <c r="BSZ199" s="33"/>
      <c r="BTA199" s="33"/>
      <c r="BTB199" s="33"/>
      <c r="BTC199" s="33"/>
      <c r="BTD199" s="33"/>
      <c r="BTE199" s="33"/>
      <c r="BTF199" s="33"/>
      <c r="BTG199" s="33"/>
      <c r="BTH199" s="33"/>
      <c r="BTI199" s="33"/>
      <c r="BTJ199" s="33"/>
      <c r="BTK199" s="33"/>
      <c r="BTL199" s="33"/>
      <c r="BTM199" s="33"/>
      <c r="BTN199" s="33"/>
      <c r="BTO199" s="33"/>
      <c r="BTP199" s="33"/>
      <c r="BTQ199" s="33"/>
      <c r="BTR199" s="33"/>
      <c r="BTS199" s="33"/>
      <c r="BTT199" s="33"/>
      <c r="BTU199" s="33"/>
      <c r="BTV199" s="33"/>
      <c r="BTW199" s="33"/>
      <c r="BTX199" s="33"/>
      <c r="BTY199" s="33"/>
      <c r="BTZ199" s="33"/>
      <c r="BUA199" s="33"/>
      <c r="BUB199" s="33"/>
      <c r="BUC199" s="33"/>
      <c r="BUD199" s="33"/>
      <c r="BUE199" s="33"/>
      <c r="BUF199" s="33"/>
      <c r="BUG199" s="33"/>
      <c r="BUH199" s="33"/>
      <c r="BUI199" s="33"/>
      <c r="BUJ199" s="33"/>
      <c r="BUK199" s="33"/>
      <c r="BUL199" s="33"/>
      <c r="BUM199" s="33"/>
      <c r="BUN199" s="33"/>
      <c r="BUO199" s="33"/>
      <c r="BUP199" s="33"/>
      <c r="BUQ199" s="33"/>
      <c r="BUR199" s="33"/>
      <c r="BUS199" s="33"/>
      <c r="BUT199" s="33"/>
      <c r="BUU199" s="33"/>
      <c r="BUV199" s="33"/>
      <c r="BUW199" s="33"/>
      <c r="BUX199" s="33"/>
      <c r="BUY199" s="33"/>
      <c r="BUZ199" s="33"/>
      <c r="BVA199" s="33"/>
      <c r="BVB199" s="33"/>
      <c r="BVC199" s="33"/>
      <c r="BVD199" s="33"/>
      <c r="BVE199" s="33"/>
      <c r="BVF199" s="33"/>
      <c r="BVG199" s="33"/>
      <c r="BVH199" s="33"/>
      <c r="BVI199" s="33"/>
      <c r="BVJ199" s="33"/>
      <c r="BVK199" s="33"/>
      <c r="BVL199" s="33"/>
      <c r="BVM199" s="33"/>
      <c r="BVN199" s="33"/>
      <c r="BVO199" s="33"/>
      <c r="BVP199" s="33"/>
      <c r="BVQ199" s="33"/>
      <c r="BVR199" s="33"/>
      <c r="BVS199" s="33"/>
      <c r="BVT199" s="33"/>
      <c r="BVU199" s="33"/>
      <c r="BVV199" s="33"/>
      <c r="BVW199" s="33"/>
      <c r="BVX199" s="33"/>
      <c r="BVY199" s="33"/>
      <c r="BVZ199" s="33"/>
      <c r="BWA199" s="33"/>
      <c r="BWB199" s="33"/>
      <c r="BWC199" s="33"/>
      <c r="BWD199" s="33"/>
      <c r="BWE199" s="33"/>
      <c r="BWF199" s="33"/>
      <c r="BWG199" s="33"/>
      <c r="BWH199" s="33"/>
      <c r="BWI199" s="33"/>
      <c r="BWJ199" s="33"/>
      <c r="BWK199" s="33"/>
      <c r="BWL199" s="33"/>
      <c r="BWM199" s="33"/>
      <c r="BWN199" s="33"/>
      <c r="BWO199" s="33"/>
      <c r="BWP199" s="33"/>
      <c r="BWQ199" s="33"/>
      <c r="BWR199" s="33"/>
      <c r="BWS199" s="33"/>
      <c r="BWT199" s="33"/>
      <c r="BWU199" s="33"/>
      <c r="BWV199" s="33"/>
      <c r="BWW199" s="33"/>
      <c r="BWX199" s="33"/>
      <c r="BWY199" s="33"/>
      <c r="BWZ199" s="33"/>
      <c r="BXA199" s="33"/>
      <c r="BXB199" s="33"/>
      <c r="BXC199" s="33"/>
      <c r="BXD199" s="33"/>
      <c r="BXE199" s="33"/>
      <c r="BXF199" s="33"/>
      <c r="BXG199" s="33"/>
      <c r="BXH199" s="33"/>
      <c r="BXI199" s="33"/>
      <c r="BXJ199" s="33"/>
      <c r="BXK199" s="33"/>
      <c r="BXL199" s="33"/>
      <c r="BXM199" s="33"/>
      <c r="BXN199" s="33"/>
      <c r="BXO199" s="33"/>
      <c r="BXP199" s="33"/>
      <c r="BXQ199" s="33"/>
      <c r="BXR199" s="33"/>
      <c r="BXS199" s="33"/>
      <c r="BXT199" s="33"/>
      <c r="BXU199" s="33"/>
      <c r="BXV199" s="33"/>
      <c r="BXW199" s="33"/>
      <c r="BXX199" s="33"/>
      <c r="BXY199" s="33"/>
      <c r="BXZ199" s="33"/>
      <c r="BYA199" s="33"/>
      <c r="BYB199" s="33"/>
      <c r="BYC199" s="33"/>
      <c r="BYD199" s="33"/>
      <c r="BYE199" s="33"/>
      <c r="BYF199" s="33"/>
      <c r="BYG199" s="33"/>
      <c r="BYH199" s="33"/>
      <c r="BYI199" s="33"/>
      <c r="BYJ199" s="33"/>
      <c r="BYK199" s="33"/>
      <c r="BYL199" s="33"/>
      <c r="BYM199" s="33"/>
      <c r="BYN199" s="33"/>
      <c r="BYO199" s="33"/>
      <c r="BYP199" s="33"/>
      <c r="BYQ199" s="33"/>
      <c r="BYR199" s="33"/>
      <c r="BYS199" s="33"/>
      <c r="BYT199" s="33"/>
      <c r="BYU199" s="33"/>
      <c r="BYV199" s="33"/>
      <c r="BYW199" s="33"/>
      <c r="BYX199" s="33"/>
    </row>
    <row r="200" spans="1:2026" s="52" customFormat="1" ht="15" customHeight="1" x14ac:dyDescent="0.25">
      <c r="A200" s="205" t="s">
        <v>1662</v>
      </c>
      <c r="B200" s="4"/>
      <c r="C200" s="4" t="s">
        <v>1488</v>
      </c>
      <c r="D200" s="4" t="s">
        <v>355</v>
      </c>
      <c r="E200" s="4" t="s">
        <v>1489</v>
      </c>
      <c r="F200" s="4" t="s">
        <v>336</v>
      </c>
      <c r="G200" s="4"/>
      <c r="H200" s="63" t="s">
        <v>352</v>
      </c>
      <c r="I200" s="4"/>
      <c r="J200" s="51"/>
      <c r="K200" s="4"/>
      <c r="L200" s="4"/>
      <c r="M200" s="4"/>
      <c r="N200" s="4"/>
      <c r="O200" s="6"/>
      <c r="P200" s="6" t="s">
        <v>1491</v>
      </c>
      <c r="Q200" s="7"/>
      <c r="R200" s="7"/>
      <c r="S200" s="4"/>
      <c r="T200" s="146"/>
      <c r="U200" s="146"/>
      <c r="V200" s="4"/>
      <c r="W200" s="4"/>
      <c r="X200" s="4"/>
      <c r="Y200" s="4"/>
      <c r="Z200" s="4"/>
      <c r="AA200" s="4"/>
      <c r="AB200" s="8"/>
      <c r="AC200" s="8"/>
      <c r="AD200" s="8"/>
      <c r="AE200" s="8"/>
      <c r="AF200" s="8"/>
      <c r="AG200" s="8"/>
      <c r="AH200" s="111">
        <f>15</f>
        <v>15</v>
      </c>
      <c r="AI200" s="8">
        <f>4533</f>
        <v>4533</v>
      </c>
      <c r="AJ200" s="126"/>
      <c r="AK200" s="8">
        <f>4533</f>
        <v>4533</v>
      </c>
      <c r="AL200" s="5"/>
      <c r="AM200" s="5" t="s">
        <v>1499</v>
      </c>
      <c r="AN200" s="173" t="s">
        <v>1512</v>
      </c>
      <c r="AO200" s="17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  <c r="BD200" s="33"/>
      <c r="BE200" s="33"/>
      <c r="BF200" s="33"/>
      <c r="BG200" s="33"/>
      <c r="BH200" s="33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  <c r="BU200" s="33"/>
      <c r="BV200" s="33"/>
      <c r="BW200" s="33"/>
      <c r="BX200" s="33"/>
      <c r="BY200" s="33"/>
      <c r="BZ200" s="33"/>
      <c r="CA200" s="33"/>
      <c r="CB200" s="33"/>
      <c r="CC200" s="33"/>
      <c r="CD200" s="33"/>
      <c r="CE200" s="33"/>
      <c r="CF200" s="33"/>
      <c r="CG200" s="33"/>
      <c r="CH200" s="33"/>
      <c r="CI200" s="33"/>
      <c r="CJ200" s="33"/>
      <c r="CK200" s="33"/>
      <c r="CL200" s="33"/>
      <c r="CM200" s="33"/>
      <c r="CN200" s="33"/>
      <c r="CO200" s="33"/>
      <c r="CP200" s="33"/>
      <c r="CQ200" s="33"/>
      <c r="CR200" s="33"/>
      <c r="CS200" s="33"/>
      <c r="CT200" s="33"/>
      <c r="CU200" s="33"/>
      <c r="CV200" s="33"/>
      <c r="CW200" s="33"/>
      <c r="CX200" s="33"/>
      <c r="CY200" s="33"/>
      <c r="CZ200" s="33"/>
      <c r="DA200" s="33"/>
      <c r="DB200" s="33"/>
      <c r="DC200" s="33"/>
      <c r="DD200" s="33"/>
      <c r="DE200" s="33"/>
      <c r="DF200" s="33"/>
      <c r="DG200" s="33"/>
      <c r="DH200" s="33"/>
      <c r="DI200" s="33"/>
      <c r="DJ200" s="33"/>
      <c r="DK200" s="33"/>
      <c r="DL200" s="33"/>
      <c r="DM200" s="33"/>
      <c r="DN200" s="33"/>
      <c r="DO200" s="33"/>
      <c r="DP200" s="33"/>
      <c r="DQ200" s="33"/>
      <c r="DR200" s="33"/>
      <c r="DS200" s="33"/>
      <c r="DT200" s="33"/>
      <c r="DU200" s="33"/>
      <c r="DV200" s="33"/>
      <c r="DW200" s="33"/>
      <c r="DX200" s="33"/>
      <c r="DY200" s="33"/>
      <c r="DZ200" s="33"/>
      <c r="EA200" s="33"/>
      <c r="EB200" s="33"/>
      <c r="EC200" s="33"/>
      <c r="ED200" s="33"/>
      <c r="EE200" s="33"/>
      <c r="EF200" s="33"/>
      <c r="EG200" s="33"/>
      <c r="EH200" s="33"/>
      <c r="EI200" s="33"/>
      <c r="EJ200" s="33"/>
      <c r="EK200" s="33"/>
      <c r="EL200" s="33"/>
      <c r="EM200" s="33"/>
      <c r="EN200" s="33"/>
      <c r="EO200" s="33"/>
      <c r="EP200" s="33"/>
      <c r="EQ200" s="33"/>
      <c r="ER200" s="33"/>
      <c r="ES200" s="33"/>
      <c r="ET200" s="33"/>
      <c r="EU200" s="33"/>
      <c r="EV200" s="33"/>
      <c r="EW200" s="33"/>
      <c r="EX200" s="33"/>
      <c r="EY200" s="33"/>
      <c r="EZ200" s="33"/>
      <c r="FA200" s="33"/>
      <c r="FB200" s="33"/>
      <c r="FC200" s="33"/>
      <c r="FD200" s="33"/>
      <c r="FE200" s="33"/>
      <c r="FF200" s="33"/>
      <c r="FG200" s="33"/>
      <c r="FH200" s="33"/>
      <c r="FI200" s="33"/>
      <c r="FJ200" s="33"/>
      <c r="FK200" s="33"/>
      <c r="FL200" s="33"/>
      <c r="FM200" s="33"/>
      <c r="FN200" s="33"/>
      <c r="FO200" s="33"/>
      <c r="FP200" s="33"/>
      <c r="FQ200" s="33"/>
      <c r="FR200" s="33"/>
      <c r="FS200" s="33"/>
      <c r="FT200" s="33"/>
      <c r="FU200" s="33"/>
      <c r="FV200" s="33"/>
      <c r="FW200" s="33"/>
      <c r="FX200" s="33"/>
      <c r="FY200" s="33"/>
      <c r="FZ200" s="33"/>
      <c r="GA200" s="33"/>
      <c r="GB200" s="33"/>
      <c r="GC200" s="33"/>
      <c r="GD200" s="33"/>
      <c r="GE200" s="33"/>
      <c r="GF200" s="33"/>
      <c r="GG200" s="33"/>
      <c r="GH200" s="33"/>
      <c r="GI200" s="33"/>
      <c r="GJ200" s="33"/>
      <c r="GK200" s="33"/>
      <c r="GL200" s="33"/>
      <c r="GM200" s="33"/>
      <c r="GN200" s="33"/>
      <c r="GO200" s="33"/>
      <c r="GP200" s="33"/>
      <c r="GQ200" s="33"/>
      <c r="GR200" s="33"/>
      <c r="GS200" s="33"/>
      <c r="GT200" s="33"/>
      <c r="GU200" s="33"/>
      <c r="GV200" s="33"/>
      <c r="GW200" s="33"/>
      <c r="GX200" s="33"/>
      <c r="GY200" s="33"/>
      <c r="GZ200" s="33"/>
      <c r="HA200" s="33"/>
      <c r="HB200" s="33"/>
      <c r="HC200" s="33"/>
      <c r="HD200" s="33"/>
      <c r="HE200" s="33"/>
      <c r="HF200" s="33"/>
      <c r="HG200" s="33"/>
      <c r="HH200" s="33"/>
      <c r="HI200" s="33"/>
      <c r="HJ200" s="33"/>
      <c r="HK200" s="33"/>
      <c r="HL200" s="33"/>
      <c r="HM200" s="33"/>
      <c r="HN200" s="33"/>
      <c r="HO200" s="33"/>
      <c r="HP200" s="33"/>
      <c r="HQ200" s="33"/>
      <c r="HR200" s="33"/>
      <c r="HS200" s="33"/>
      <c r="HT200" s="33"/>
      <c r="HU200" s="33"/>
      <c r="HV200" s="33"/>
      <c r="HW200" s="33"/>
      <c r="HX200" s="33"/>
      <c r="HY200" s="33"/>
      <c r="HZ200" s="33"/>
      <c r="IA200" s="33"/>
      <c r="IB200" s="33"/>
      <c r="IC200" s="33"/>
      <c r="ID200" s="33"/>
      <c r="IE200" s="33"/>
      <c r="IF200" s="33"/>
      <c r="IG200" s="33"/>
      <c r="IH200" s="33"/>
      <c r="II200" s="33"/>
      <c r="IJ200" s="33"/>
      <c r="IK200" s="33"/>
      <c r="IL200" s="33"/>
      <c r="IM200" s="33"/>
      <c r="IN200" s="33"/>
      <c r="IO200" s="33"/>
      <c r="IP200" s="33"/>
      <c r="IQ200" s="33"/>
      <c r="IR200" s="33"/>
      <c r="IS200" s="33"/>
      <c r="IT200" s="33"/>
      <c r="IU200" s="33"/>
      <c r="IV200" s="33"/>
      <c r="IW200" s="33"/>
      <c r="IX200" s="33"/>
      <c r="IY200" s="33"/>
      <c r="IZ200" s="33"/>
      <c r="JA200" s="33"/>
      <c r="JB200" s="33"/>
      <c r="JC200" s="33"/>
      <c r="JD200" s="33"/>
      <c r="JE200" s="33"/>
      <c r="JF200" s="33"/>
      <c r="JG200" s="33"/>
      <c r="JH200" s="33"/>
      <c r="JI200" s="33"/>
      <c r="JJ200" s="33"/>
      <c r="JK200" s="33"/>
      <c r="JL200" s="33"/>
      <c r="JM200" s="33"/>
      <c r="JN200" s="33"/>
      <c r="JO200" s="33"/>
      <c r="JP200" s="33"/>
      <c r="JQ200" s="33"/>
      <c r="JR200" s="33"/>
      <c r="JS200" s="33"/>
      <c r="JT200" s="33"/>
      <c r="JU200" s="33"/>
      <c r="JV200" s="33"/>
      <c r="JW200" s="33"/>
      <c r="JX200" s="33"/>
      <c r="JY200" s="33"/>
      <c r="JZ200" s="33"/>
      <c r="KA200" s="33"/>
      <c r="KB200" s="33"/>
      <c r="KC200" s="33"/>
      <c r="KD200" s="33"/>
      <c r="KE200" s="33"/>
      <c r="KF200" s="33"/>
      <c r="KG200" s="33"/>
      <c r="KH200" s="33"/>
      <c r="KI200" s="33"/>
      <c r="KJ200" s="33"/>
      <c r="KK200" s="33"/>
      <c r="KL200" s="33"/>
      <c r="KM200" s="33"/>
      <c r="KN200" s="33"/>
      <c r="KO200" s="33"/>
      <c r="KP200" s="33"/>
      <c r="KQ200" s="33"/>
      <c r="KR200" s="33"/>
      <c r="KS200" s="33"/>
      <c r="KT200" s="33"/>
      <c r="KU200" s="33"/>
      <c r="KV200" s="33"/>
      <c r="KW200" s="33"/>
      <c r="KX200" s="33"/>
      <c r="KY200" s="33"/>
      <c r="KZ200" s="33"/>
      <c r="LA200" s="33"/>
      <c r="LB200" s="33"/>
      <c r="LC200" s="33"/>
      <c r="LD200" s="33"/>
      <c r="LE200" s="33"/>
      <c r="LF200" s="33"/>
      <c r="LG200" s="33"/>
      <c r="LH200" s="33"/>
      <c r="LI200" s="33"/>
      <c r="LJ200" s="33"/>
      <c r="LK200" s="33"/>
      <c r="LL200" s="33"/>
      <c r="LM200" s="33"/>
      <c r="LN200" s="33"/>
      <c r="LO200" s="33"/>
      <c r="LP200" s="33"/>
      <c r="LQ200" s="33"/>
      <c r="LR200" s="33"/>
      <c r="LS200" s="33"/>
      <c r="LT200" s="33"/>
      <c r="LU200" s="33"/>
      <c r="LV200" s="33"/>
      <c r="LW200" s="33"/>
      <c r="LX200" s="33"/>
      <c r="LY200" s="33"/>
      <c r="LZ200" s="33"/>
      <c r="MA200" s="33"/>
      <c r="MB200" s="33"/>
      <c r="MC200" s="33"/>
      <c r="MD200" s="33"/>
      <c r="ME200" s="33"/>
      <c r="MF200" s="33"/>
      <c r="MG200" s="33"/>
      <c r="MH200" s="33"/>
      <c r="MI200" s="33"/>
      <c r="MJ200" s="33"/>
      <c r="MK200" s="33"/>
      <c r="ML200" s="33"/>
      <c r="MM200" s="33"/>
      <c r="MN200" s="33"/>
      <c r="MO200" s="33"/>
      <c r="MP200" s="33"/>
      <c r="MQ200" s="33"/>
      <c r="MR200" s="33"/>
      <c r="MS200" s="33"/>
      <c r="MT200" s="33"/>
      <c r="MU200" s="33"/>
      <c r="MV200" s="33"/>
      <c r="MW200" s="33"/>
      <c r="MX200" s="33"/>
      <c r="MY200" s="33"/>
      <c r="MZ200" s="33"/>
      <c r="NA200" s="33"/>
      <c r="NB200" s="33"/>
      <c r="NC200" s="33"/>
      <c r="ND200" s="33"/>
      <c r="NE200" s="33"/>
      <c r="NF200" s="33"/>
      <c r="NG200" s="33"/>
      <c r="NH200" s="33"/>
      <c r="NI200" s="33"/>
      <c r="NJ200" s="33"/>
      <c r="NK200" s="33"/>
      <c r="NL200" s="33"/>
      <c r="NM200" s="33"/>
      <c r="NN200" s="33"/>
      <c r="NO200" s="33"/>
      <c r="NP200" s="33"/>
      <c r="NQ200" s="33"/>
      <c r="NR200" s="33"/>
      <c r="NS200" s="33"/>
      <c r="NT200" s="33"/>
      <c r="NU200" s="33"/>
      <c r="NV200" s="33"/>
      <c r="NW200" s="33"/>
      <c r="NX200" s="33"/>
      <c r="NY200" s="33"/>
      <c r="NZ200" s="33"/>
      <c r="OA200" s="33"/>
      <c r="OB200" s="33"/>
      <c r="OC200" s="33"/>
      <c r="OD200" s="33"/>
      <c r="OE200" s="33"/>
      <c r="OF200" s="33"/>
      <c r="OG200" s="33"/>
      <c r="OH200" s="33"/>
      <c r="OI200" s="33"/>
      <c r="OJ200" s="33"/>
      <c r="OK200" s="33"/>
      <c r="OL200" s="33"/>
      <c r="OM200" s="33"/>
      <c r="ON200" s="33"/>
      <c r="OO200" s="33"/>
      <c r="OP200" s="33"/>
      <c r="OQ200" s="33"/>
      <c r="OR200" s="33"/>
      <c r="OS200" s="33"/>
      <c r="OT200" s="33"/>
      <c r="OU200" s="33"/>
      <c r="OV200" s="33"/>
      <c r="OW200" s="33"/>
      <c r="OX200" s="33"/>
      <c r="OY200" s="33"/>
      <c r="OZ200" s="33"/>
      <c r="PA200" s="33"/>
      <c r="PB200" s="33"/>
      <c r="PC200" s="33"/>
      <c r="PD200" s="33"/>
      <c r="PE200" s="33"/>
      <c r="PF200" s="33"/>
      <c r="PG200" s="33"/>
      <c r="PH200" s="33"/>
      <c r="PI200" s="33"/>
      <c r="PJ200" s="33"/>
      <c r="PK200" s="33"/>
      <c r="PL200" s="33"/>
      <c r="PM200" s="33"/>
      <c r="PN200" s="33"/>
      <c r="PO200" s="33"/>
      <c r="PP200" s="33"/>
      <c r="PQ200" s="33"/>
      <c r="PR200" s="33"/>
      <c r="PS200" s="33"/>
      <c r="PT200" s="33"/>
      <c r="PU200" s="33"/>
      <c r="PV200" s="33"/>
      <c r="PW200" s="33"/>
      <c r="PX200" s="33"/>
      <c r="PY200" s="33"/>
      <c r="PZ200" s="33"/>
      <c r="QA200" s="33"/>
      <c r="QB200" s="33"/>
      <c r="QC200" s="33"/>
      <c r="QD200" s="33"/>
      <c r="QE200" s="33"/>
      <c r="QF200" s="33"/>
      <c r="QG200" s="33"/>
      <c r="QH200" s="33"/>
      <c r="QI200" s="33"/>
      <c r="QJ200" s="33"/>
      <c r="QK200" s="33"/>
      <c r="QL200" s="33"/>
      <c r="QM200" s="33"/>
      <c r="QN200" s="33"/>
      <c r="QO200" s="33"/>
      <c r="QP200" s="33"/>
      <c r="QQ200" s="33"/>
      <c r="QR200" s="33"/>
      <c r="QS200" s="33"/>
      <c r="QT200" s="33"/>
      <c r="QU200" s="33"/>
      <c r="QV200" s="33"/>
      <c r="QW200" s="33"/>
      <c r="QX200" s="33"/>
      <c r="QY200" s="33"/>
      <c r="QZ200" s="33"/>
      <c r="RA200" s="33"/>
      <c r="RB200" s="33"/>
      <c r="RC200" s="33"/>
      <c r="RD200" s="33"/>
      <c r="RE200" s="33"/>
      <c r="RF200" s="33"/>
      <c r="RG200" s="33"/>
      <c r="RH200" s="33"/>
      <c r="RI200" s="33"/>
      <c r="RJ200" s="33"/>
      <c r="RK200" s="33"/>
      <c r="RL200" s="33"/>
      <c r="RM200" s="33"/>
      <c r="RN200" s="33"/>
      <c r="RO200" s="33"/>
      <c r="RP200" s="33"/>
      <c r="RQ200" s="33"/>
      <c r="RR200" s="33"/>
      <c r="RS200" s="33"/>
      <c r="RT200" s="33"/>
      <c r="RU200" s="33"/>
      <c r="RV200" s="33"/>
      <c r="RW200" s="33"/>
      <c r="RX200" s="33"/>
      <c r="RY200" s="33"/>
      <c r="RZ200" s="33"/>
      <c r="SA200" s="33"/>
      <c r="SB200" s="33"/>
      <c r="SC200" s="33"/>
      <c r="SD200" s="33"/>
      <c r="SE200" s="33"/>
      <c r="SF200" s="33"/>
      <c r="SG200" s="33"/>
      <c r="SH200" s="33"/>
      <c r="SI200" s="33"/>
      <c r="SJ200" s="33"/>
      <c r="SK200" s="33"/>
      <c r="SL200" s="33"/>
      <c r="SM200" s="33"/>
      <c r="SN200" s="33"/>
      <c r="SO200" s="33"/>
      <c r="SP200" s="33"/>
      <c r="SQ200" s="33"/>
      <c r="SR200" s="33"/>
      <c r="SS200" s="33"/>
      <c r="ST200" s="33"/>
      <c r="SU200" s="33"/>
      <c r="SV200" s="33"/>
      <c r="SW200" s="33"/>
      <c r="SX200" s="33"/>
      <c r="SY200" s="33"/>
      <c r="SZ200" s="33"/>
      <c r="TA200" s="33"/>
      <c r="TB200" s="33"/>
      <c r="TC200" s="33"/>
      <c r="TD200" s="33"/>
      <c r="TE200" s="33"/>
      <c r="TF200" s="33"/>
      <c r="TG200" s="33"/>
      <c r="TH200" s="33"/>
      <c r="TI200" s="33"/>
      <c r="TJ200" s="33"/>
      <c r="TK200" s="33"/>
      <c r="TL200" s="33"/>
      <c r="TM200" s="33"/>
      <c r="TN200" s="33"/>
      <c r="TO200" s="33"/>
      <c r="TP200" s="33"/>
      <c r="TQ200" s="33"/>
      <c r="TR200" s="33"/>
      <c r="TS200" s="33"/>
      <c r="TT200" s="33"/>
      <c r="TU200" s="33"/>
      <c r="TV200" s="33"/>
      <c r="TW200" s="33"/>
      <c r="TX200" s="33"/>
      <c r="TY200" s="33"/>
      <c r="TZ200" s="33"/>
      <c r="UA200" s="33"/>
      <c r="UB200" s="33"/>
      <c r="UC200" s="33"/>
      <c r="UD200" s="33"/>
      <c r="UE200" s="33"/>
      <c r="UF200" s="33"/>
      <c r="UG200" s="33"/>
      <c r="UH200" s="33"/>
      <c r="UI200" s="33"/>
      <c r="UJ200" s="33"/>
      <c r="UK200" s="33"/>
      <c r="UL200" s="33"/>
      <c r="UM200" s="33"/>
      <c r="UN200" s="33"/>
      <c r="UO200" s="33"/>
      <c r="UP200" s="33"/>
      <c r="UQ200" s="33"/>
      <c r="UR200" s="33"/>
      <c r="US200" s="33"/>
      <c r="UT200" s="33"/>
      <c r="UU200" s="33"/>
      <c r="UV200" s="33"/>
      <c r="UW200" s="33"/>
      <c r="UX200" s="33"/>
      <c r="UY200" s="33"/>
      <c r="UZ200" s="33"/>
      <c r="VA200" s="33"/>
      <c r="VB200" s="33"/>
      <c r="VC200" s="33"/>
      <c r="VD200" s="33"/>
      <c r="VE200" s="33"/>
      <c r="VF200" s="33"/>
      <c r="VG200" s="33"/>
      <c r="VH200" s="33"/>
      <c r="VI200" s="33"/>
      <c r="VJ200" s="33"/>
      <c r="VK200" s="33"/>
      <c r="VL200" s="33"/>
      <c r="VM200" s="33"/>
      <c r="VN200" s="33"/>
      <c r="VO200" s="33"/>
      <c r="VP200" s="33"/>
      <c r="VQ200" s="33"/>
      <c r="VR200" s="33"/>
      <c r="VS200" s="33"/>
      <c r="VT200" s="33"/>
      <c r="VU200" s="33"/>
      <c r="VV200" s="33"/>
      <c r="VW200" s="33"/>
      <c r="VX200" s="33"/>
      <c r="VY200" s="33"/>
      <c r="VZ200" s="33"/>
      <c r="WA200" s="33"/>
      <c r="WB200" s="33"/>
      <c r="WC200" s="33"/>
      <c r="WD200" s="33"/>
      <c r="WE200" s="33"/>
      <c r="WF200" s="33"/>
      <c r="WG200" s="33"/>
      <c r="WH200" s="33"/>
      <c r="WI200" s="33"/>
      <c r="WJ200" s="33"/>
      <c r="WK200" s="33"/>
      <c r="WL200" s="33"/>
      <c r="WM200" s="33"/>
      <c r="WN200" s="33"/>
      <c r="WO200" s="33"/>
      <c r="WP200" s="33"/>
      <c r="WQ200" s="33"/>
      <c r="WR200" s="33"/>
      <c r="WS200" s="33"/>
      <c r="WT200" s="33"/>
      <c r="WU200" s="33"/>
      <c r="WV200" s="33"/>
      <c r="WW200" s="33"/>
      <c r="WX200" s="33"/>
      <c r="WY200" s="33"/>
      <c r="WZ200" s="33"/>
      <c r="XA200" s="33"/>
      <c r="XB200" s="33"/>
      <c r="XC200" s="33"/>
      <c r="XD200" s="33"/>
      <c r="XE200" s="33"/>
      <c r="XF200" s="33"/>
      <c r="XG200" s="33"/>
      <c r="XH200" s="33"/>
      <c r="XI200" s="33"/>
      <c r="XJ200" s="33"/>
      <c r="XK200" s="33"/>
      <c r="XL200" s="33"/>
      <c r="XM200" s="33"/>
      <c r="XN200" s="33"/>
      <c r="XO200" s="33"/>
      <c r="XP200" s="33"/>
      <c r="XQ200" s="33"/>
      <c r="XR200" s="33"/>
      <c r="XS200" s="33"/>
      <c r="XT200" s="33"/>
      <c r="XU200" s="33"/>
      <c r="XV200" s="33"/>
      <c r="XW200" s="33"/>
      <c r="XX200" s="33"/>
      <c r="XY200" s="33"/>
      <c r="XZ200" s="33"/>
      <c r="YA200" s="33"/>
      <c r="YB200" s="33"/>
      <c r="YC200" s="33"/>
      <c r="YD200" s="33"/>
      <c r="YE200" s="33"/>
      <c r="YF200" s="33"/>
      <c r="YG200" s="33"/>
      <c r="YH200" s="33"/>
      <c r="YI200" s="33"/>
      <c r="YJ200" s="33"/>
      <c r="YK200" s="33"/>
      <c r="YL200" s="33"/>
      <c r="YM200" s="33"/>
      <c r="YN200" s="33"/>
      <c r="YO200" s="33"/>
      <c r="YP200" s="33"/>
      <c r="YQ200" s="33"/>
      <c r="YR200" s="33"/>
      <c r="YS200" s="33"/>
      <c r="YT200" s="33"/>
      <c r="YU200" s="33"/>
      <c r="YV200" s="33"/>
      <c r="YW200" s="33"/>
      <c r="YX200" s="33"/>
      <c r="YY200" s="33"/>
      <c r="YZ200" s="33"/>
      <c r="ZA200" s="33"/>
      <c r="ZB200" s="33"/>
      <c r="ZC200" s="33"/>
      <c r="ZD200" s="33"/>
      <c r="ZE200" s="33"/>
      <c r="ZF200" s="33"/>
      <c r="ZG200" s="33"/>
      <c r="ZH200" s="33"/>
      <c r="ZI200" s="33"/>
      <c r="ZJ200" s="33"/>
      <c r="ZK200" s="33"/>
      <c r="ZL200" s="33"/>
      <c r="ZM200" s="33"/>
      <c r="ZN200" s="33"/>
      <c r="ZO200" s="33"/>
      <c r="ZP200" s="33"/>
      <c r="ZQ200" s="33"/>
      <c r="ZR200" s="33"/>
      <c r="ZS200" s="33"/>
      <c r="ZT200" s="33"/>
      <c r="ZU200" s="33"/>
      <c r="ZV200" s="33"/>
      <c r="ZW200" s="33"/>
      <c r="ZX200" s="33"/>
      <c r="ZY200" s="33"/>
      <c r="ZZ200" s="33"/>
      <c r="AAA200" s="33"/>
      <c r="AAB200" s="33"/>
      <c r="AAC200" s="33"/>
      <c r="AAD200" s="33"/>
      <c r="AAE200" s="33"/>
      <c r="AAF200" s="33"/>
      <c r="AAG200" s="33"/>
      <c r="AAH200" s="33"/>
      <c r="AAI200" s="33"/>
      <c r="AAJ200" s="33"/>
      <c r="AAK200" s="33"/>
      <c r="AAL200" s="33"/>
      <c r="AAM200" s="33"/>
      <c r="AAN200" s="33"/>
      <c r="AAO200" s="33"/>
      <c r="AAP200" s="33"/>
      <c r="AAQ200" s="33"/>
      <c r="AAR200" s="33"/>
      <c r="AAS200" s="33"/>
      <c r="AAT200" s="33"/>
      <c r="AAU200" s="33"/>
      <c r="AAV200" s="33"/>
      <c r="AAW200" s="33"/>
      <c r="AAX200" s="33"/>
      <c r="AAY200" s="33"/>
      <c r="AAZ200" s="33"/>
      <c r="ABA200" s="33"/>
      <c r="ABB200" s="33"/>
      <c r="ABC200" s="33"/>
      <c r="ABD200" s="33"/>
      <c r="ABE200" s="33"/>
      <c r="ABF200" s="33"/>
      <c r="ABG200" s="33"/>
      <c r="ABH200" s="33"/>
      <c r="ABI200" s="33"/>
      <c r="ABJ200" s="33"/>
      <c r="ABK200" s="33"/>
      <c r="ABL200" s="33"/>
      <c r="ABM200" s="33"/>
      <c r="ABN200" s="33"/>
      <c r="ABO200" s="33"/>
      <c r="ABP200" s="33"/>
      <c r="ABQ200" s="33"/>
      <c r="ABR200" s="33"/>
      <c r="ABS200" s="33"/>
      <c r="ABT200" s="33"/>
      <c r="ABU200" s="33"/>
      <c r="ABV200" s="33"/>
      <c r="ABW200" s="33"/>
      <c r="ABX200" s="33"/>
      <c r="ABY200" s="33"/>
      <c r="ABZ200" s="33"/>
      <c r="ACA200" s="33"/>
      <c r="ACB200" s="33"/>
      <c r="ACC200" s="33"/>
      <c r="ACD200" s="33"/>
      <c r="ACE200" s="33"/>
      <c r="ACF200" s="33"/>
      <c r="ACG200" s="33"/>
      <c r="ACH200" s="33"/>
      <c r="ACI200" s="33"/>
      <c r="ACJ200" s="33"/>
      <c r="ACK200" s="33"/>
      <c r="ACL200" s="33"/>
      <c r="ACM200" s="33"/>
      <c r="ACN200" s="33"/>
      <c r="ACO200" s="33"/>
      <c r="ACP200" s="33"/>
      <c r="ACQ200" s="33"/>
      <c r="ACR200" s="33"/>
      <c r="ACS200" s="33"/>
      <c r="ACT200" s="33"/>
      <c r="ACU200" s="33"/>
      <c r="ACV200" s="33"/>
      <c r="ACW200" s="33"/>
      <c r="ACX200" s="33"/>
      <c r="ACY200" s="33"/>
      <c r="ACZ200" s="33"/>
      <c r="ADA200" s="33"/>
      <c r="ADB200" s="33"/>
      <c r="ADC200" s="33"/>
      <c r="ADD200" s="33"/>
      <c r="ADE200" s="33"/>
      <c r="ADF200" s="33"/>
      <c r="ADG200" s="33"/>
      <c r="ADH200" s="33"/>
      <c r="ADI200" s="33"/>
      <c r="ADJ200" s="33"/>
      <c r="ADK200" s="33"/>
      <c r="ADL200" s="33"/>
      <c r="ADM200" s="33"/>
      <c r="ADN200" s="33"/>
      <c r="ADO200" s="33"/>
      <c r="ADP200" s="33"/>
      <c r="ADQ200" s="33"/>
      <c r="ADR200" s="33"/>
      <c r="ADS200" s="33"/>
      <c r="ADT200" s="33"/>
      <c r="ADU200" s="33"/>
      <c r="ADV200" s="33"/>
      <c r="ADW200" s="33"/>
      <c r="ADX200" s="33"/>
      <c r="ADY200" s="33"/>
      <c r="ADZ200" s="33"/>
      <c r="AEA200" s="33"/>
      <c r="AEB200" s="33"/>
      <c r="AEC200" s="33"/>
      <c r="AED200" s="33"/>
      <c r="AEE200" s="33"/>
      <c r="AEF200" s="33"/>
      <c r="AEG200" s="33"/>
      <c r="AEH200" s="33"/>
      <c r="AEI200" s="33"/>
      <c r="AEJ200" s="33"/>
      <c r="AEK200" s="33"/>
      <c r="AEL200" s="33"/>
      <c r="AEM200" s="33"/>
      <c r="AEN200" s="33"/>
      <c r="AEO200" s="33"/>
      <c r="AEP200" s="33"/>
      <c r="AEQ200" s="33"/>
      <c r="AER200" s="33"/>
      <c r="AES200" s="33"/>
      <c r="AET200" s="33"/>
      <c r="AEU200" s="33"/>
      <c r="AEV200" s="33"/>
      <c r="AEW200" s="33"/>
      <c r="AEX200" s="33"/>
      <c r="AEY200" s="33"/>
      <c r="AEZ200" s="33"/>
      <c r="AFA200" s="33"/>
      <c r="AFB200" s="33"/>
      <c r="AFC200" s="33"/>
      <c r="AFD200" s="33"/>
      <c r="AFE200" s="33"/>
      <c r="AFF200" s="33"/>
      <c r="AFG200" s="33"/>
      <c r="AFH200" s="33"/>
      <c r="AFI200" s="33"/>
      <c r="AFJ200" s="33"/>
      <c r="AFK200" s="33"/>
      <c r="AFL200" s="33"/>
      <c r="AFM200" s="33"/>
      <c r="AFN200" s="33"/>
      <c r="AFO200" s="33"/>
      <c r="AFP200" s="33"/>
      <c r="AFQ200" s="33"/>
      <c r="AFR200" s="33"/>
      <c r="AFS200" s="33"/>
      <c r="AFT200" s="33"/>
      <c r="AFU200" s="33"/>
      <c r="AFV200" s="33"/>
      <c r="AFW200" s="33"/>
      <c r="AFX200" s="33"/>
      <c r="AFY200" s="33"/>
      <c r="AFZ200" s="33"/>
      <c r="AGA200" s="33"/>
      <c r="AGB200" s="33"/>
      <c r="AGC200" s="33"/>
      <c r="AGD200" s="33"/>
      <c r="AGE200" s="33"/>
      <c r="AGF200" s="33"/>
      <c r="AGG200" s="33"/>
      <c r="AGH200" s="33"/>
      <c r="AGI200" s="33"/>
      <c r="AGJ200" s="33"/>
      <c r="AGK200" s="33"/>
      <c r="AGL200" s="33"/>
      <c r="AGM200" s="33"/>
      <c r="AGN200" s="33"/>
      <c r="AGO200" s="33"/>
      <c r="AGP200" s="33"/>
      <c r="AGQ200" s="33"/>
      <c r="AGR200" s="33"/>
      <c r="AGS200" s="33"/>
      <c r="AGT200" s="33"/>
      <c r="AGU200" s="33"/>
      <c r="AGV200" s="33"/>
      <c r="AGW200" s="33"/>
      <c r="AGX200" s="33"/>
      <c r="AGY200" s="33"/>
      <c r="AGZ200" s="33"/>
      <c r="AHA200" s="33"/>
      <c r="AHB200" s="33"/>
      <c r="AHC200" s="33"/>
      <c r="AHD200" s="33"/>
      <c r="AHE200" s="33"/>
      <c r="AHF200" s="33"/>
      <c r="AHG200" s="33"/>
      <c r="AHH200" s="33"/>
      <c r="AHI200" s="33"/>
      <c r="AHJ200" s="33"/>
      <c r="AHK200" s="33"/>
      <c r="AHL200" s="33"/>
      <c r="AHM200" s="33"/>
      <c r="AHN200" s="33"/>
      <c r="AHO200" s="33"/>
      <c r="AHP200" s="33"/>
      <c r="AHQ200" s="33"/>
      <c r="AHR200" s="33"/>
      <c r="AHS200" s="33"/>
      <c r="AHT200" s="33"/>
      <c r="AHU200" s="33"/>
      <c r="AHV200" s="33"/>
      <c r="AHW200" s="33"/>
      <c r="AHX200" s="33"/>
      <c r="AHY200" s="33"/>
      <c r="AHZ200" s="33"/>
      <c r="AIA200" s="33"/>
      <c r="AIB200" s="33"/>
      <c r="AIC200" s="33"/>
      <c r="AID200" s="33"/>
      <c r="AIE200" s="33"/>
      <c r="AIF200" s="33"/>
      <c r="AIG200" s="33"/>
      <c r="AIH200" s="33"/>
      <c r="AII200" s="33"/>
      <c r="AIJ200" s="33"/>
      <c r="AIK200" s="33"/>
      <c r="AIL200" s="33"/>
      <c r="AIM200" s="33"/>
      <c r="AIN200" s="33"/>
      <c r="AIO200" s="33"/>
      <c r="AIP200" s="33"/>
      <c r="AIQ200" s="33"/>
      <c r="AIR200" s="33"/>
      <c r="AIS200" s="33"/>
      <c r="AIT200" s="33"/>
      <c r="AIU200" s="33"/>
      <c r="AIV200" s="33"/>
      <c r="AIW200" s="33"/>
      <c r="AIX200" s="33"/>
      <c r="AIY200" s="33"/>
      <c r="AIZ200" s="33"/>
      <c r="AJA200" s="33"/>
      <c r="AJB200" s="33"/>
      <c r="AJC200" s="33"/>
      <c r="AJD200" s="33"/>
      <c r="AJE200" s="33"/>
      <c r="AJF200" s="33"/>
      <c r="AJG200" s="33"/>
      <c r="AJH200" s="33"/>
      <c r="AJI200" s="33"/>
      <c r="AJJ200" s="33"/>
      <c r="AJK200" s="33"/>
      <c r="AJL200" s="33"/>
      <c r="AJM200" s="33"/>
      <c r="AJN200" s="33"/>
      <c r="AJO200" s="33"/>
      <c r="AJP200" s="33"/>
      <c r="AJQ200" s="33"/>
      <c r="AJR200" s="33"/>
      <c r="AJS200" s="33"/>
      <c r="AJT200" s="33"/>
      <c r="AJU200" s="33"/>
      <c r="AJV200" s="33"/>
      <c r="AJW200" s="33"/>
      <c r="AJX200" s="33"/>
      <c r="AJY200" s="33"/>
      <c r="AJZ200" s="33"/>
      <c r="AKA200" s="33"/>
      <c r="AKB200" s="33"/>
      <c r="AKC200" s="33"/>
      <c r="AKD200" s="33"/>
      <c r="AKE200" s="33"/>
      <c r="AKF200" s="33"/>
      <c r="AKG200" s="33"/>
      <c r="AKH200" s="33"/>
      <c r="AKI200" s="33"/>
      <c r="AKJ200" s="33"/>
      <c r="AKK200" s="33"/>
      <c r="AKL200" s="33"/>
      <c r="AKM200" s="33"/>
      <c r="AKN200" s="33"/>
      <c r="AKO200" s="33"/>
      <c r="AKP200" s="33"/>
      <c r="AKQ200" s="33"/>
      <c r="AKR200" s="33"/>
      <c r="AKS200" s="33"/>
      <c r="AKT200" s="33"/>
      <c r="AKU200" s="33"/>
      <c r="AKV200" s="33"/>
      <c r="AKW200" s="33"/>
      <c r="AKX200" s="33"/>
      <c r="AKY200" s="33"/>
      <c r="AKZ200" s="33"/>
      <c r="ALA200" s="33"/>
      <c r="ALB200" s="33"/>
      <c r="ALC200" s="33"/>
      <c r="ALD200" s="33"/>
      <c r="ALE200" s="33"/>
      <c r="ALF200" s="33"/>
      <c r="ALG200" s="33"/>
      <c r="ALH200" s="33"/>
      <c r="ALI200" s="33"/>
      <c r="ALJ200" s="33"/>
      <c r="ALK200" s="33"/>
      <c r="ALL200" s="33"/>
      <c r="ALM200" s="33"/>
      <c r="ALN200" s="33"/>
      <c r="ALO200" s="33"/>
      <c r="ALP200" s="33"/>
      <c r="ALQ200" s="33"/>
      <c r="ALR200" s="33"/>
      <c r="ALS200" s="33"/>
      <c r="ALT200" s="33"/>
      <c r="ALU200" s="33"/>
      <c r="ALV200" s="33"/>
      <c r="ALW200" s="33"/>
      <c r="ALX200" s="33"/>
      <c r="ALY200" s="33"/>
      <c r="ALZ200" s="33"/>
      <c r="AMA200" s="33"/>
      <c r="AMB200" s="33"/>
      <c r="AMC200" s="33"/>
      <c r="AMD200" s="33"/>
      <c r="AME200" s="33"/>
      <c r="AMF200" s="33"/>
      <c r="AMG200" s="33"/>
      <c r="AMH200" s="33"/>
      <c r="AMI200" s="33"/>
      <c r="AMJ200" s="33"/>
      <c r="AMK200" s="33"/>
      <c r="AML200" s="33"/>
      <c r="AMM200" s="33"/>
      <c r="AMN200" s="33"/>
      <c r="AMO200" s="33"/>
      <c r="AMP200" s="33"/>
      <c r="AMQ200" s="33"/>
      <c r="AMR200" s="33"/>
      <c r="AMS200" s="33"/>
      <c r="AMT200" s="33"/>
      <c r="AMU200" s="33"/>
      <c r="AMV200" s="33"/>
      <c r="AMW200" s="33"/>
      <c r="AMX200" s="33"/>
      <c r="AMY200" s="33"/>
      <c r="AMZ200" s="33"/>
      <c r="ANA200" s="33"/>
      <c r="ANB200" s="33"/>
      <c r="ANC200" s="33"/>
      <c r="AND200" s="33"/>
      <c r="ANE200" s="33"/>
      <c r="ANF200" s="33"/>
      <c r="ANG200" s="33"/>
      <c r="ANH200" s="33"/>
      <c r="ANI200" s="33"/>
      <c r="ANJ200" s="33"/>
      <c r="ANK200" s="33"/>
      <c r="ANL200" s="33"/>
      <c r="ANM200" s="33"/>
      <c r="ANN200" s="33"/>
      <c r="ANO200" s="33"/>
      <c r="ANP200" s="33"/>
      <c r="ANQ200" s="33"/>
      <c r="ANR200" s="33"/>
      <c r="ANS200" s="33"/>
      <c r="ANT200" s="33"/>
      <c r="ANU200" s="33"/>
      <c r="ANV200" s="33"/>
      <c r="ANW200" s="33"/>
      <c r="ANX200" s="33"/>
      <c r="ANY200" s="33"/>
      <c r="ANZ200" s="33"/>
      <c r="AOA200" s="33"/>
      <c r="AOB200" s="33"/>
      <c r="AOC200" s="33"/>
      <c r="AOD200" s="33"/>
      <c r="AOE200" s="33"/>
      <c r="AOF200" s="33"/>
      <c r="AOG200" s="33"/>
      <c r="AOH200" s="33"/>
      <c r="AOI200" s="33"/>
      <c r="AOJ200" s="33"/>
      <c r="AOK200" s="33"/>
      <c r="AOL200" s="33"/>
      <c r="AOM200" s="33"/>
      <c r="AON200" s="33"/>
      <c r="AOO200" s="33"/>
      <c r="AOP200" s="33"/>
      <c r="AOQ200" s="33"/>
      <c r="AOR200" s="33"/>
      <c r="AOS200" s="33"/>
      <c r="AOT200" s="33"/>
      <c r="AOU200" s="33"/>
      <c r="AOV200" s="33"/>
      <c r="AOW200" s="33"/>
      <c r="AOX200" s="33"/>
      <c r="AOY200" s="33"/>
      <c r="AOZ200" s="33"/>
      <c r="APA200" s="33"/>
      <c r="APB200" s="33"/>
      <c r="APC200" s="33"/>
      <c r="APD200" s="33"/>
      <c r="APE200" s="33"/>
      <c r="APF200" s="33"/>
      <c r="APG200" s="33"/>
      <c r="APH200" s="33"/>
      <c r="API200" s="33"/>
      <c r="APJ200" s="33"/>
      <c r="APK200" s="33"/>
      <c r="APL200" s="33"/>
      <c r="APM200" s="33"/>
      <c r="APN200" s="33"/>
      <c r="APO200" s="33"/>
      <c r="APP200" s="33"/>
      <c r="APQ200" s="33"/>
      <c r="APR200" s="33"/>
      <c r="APS200" s="33"/>
      <c r="APT200" s="33"/>
      <c r="APU200" s="33"/>
      <c r="APV200" s="33"/>
      <c r="APW200" s="33"/>
      <c r="APX200" s="33"/>
      <c r="APY200" s="33"/>
      <c r="APZ200" s="33"/>
      <c r="AQA200" s="33"/>
      <c r="AQB200" s="33"/>
      <c r="AQC200" s="33"/>
      <c r="AQD200" s="33"/>
      <c r="AQE200" s="33"/>
      <c r="AQF200" s="33"/>
      <c r="AQG200" s="33"/>
      <c r="AQH200" s="33"/>
      <c r="AQI200" s="33"/>
      <c r="AQJ200" s="33"/>
      <c r="AQK200" s="33"/>
      <c r="AQL200" s="33"/>
      <c r="AQM200" s="33"/>
      <c r="AQN200" s="33"/>
      <c r="AQO200" s="33"/>
      <c r="AQP200" s="33"/>
      <c r="AQQ200" s="33"/>
      <c r="AQR200" s="33"/>
      <c r="AQS200" s="33"/>
      <c r="AQT200" s="33"/>
      <c r="AQU200" s="33"/>
      <c r="AQV200" s="33"/>
      <c r="AQW200" s="33"/>
      <c r="AQX200" s="33"/>
      <c r="AQY200" s="33"/>
      <c r="AQZ200" s="33"/>
      <c r="ARA200" s="33"/>
      <c r="ARB200" s="33"/>
      <c r="ARC200" s="33"/>
      <c r="ARD200" s="33"/>
      <c r="ARE200" s="33"/>
      <c r="ARF200" s="33"/>
      <c r="ARG200" s="33"/>
      <c r="ARH200" s="33"/>
      <c r="ARI200" s="33"/>
      <c r="ARJ200" s="33"/>
      <c r="ARK200" s="33"/>
      <c r="ARL200" s="33"/>
      <c r="ARM200" s="33"/>
      <c r="ARN200" s="33"/>
      <c r="ARO200" s="33"/>
      <c r="ARP200" s="33"/>
      <c r="ARQ200" s="33"/>
      <c r="ARR200" s="33"/>
      <c r="ARS200" s="33"/>
      <c r="ART200" s="33"/>
      <c r="ARU200" s="33"/>
      <c r="ARV200" s="33"/>
      <c r="ARW200" s="33"/>
      <c r="ARX200" s="33"/>
      <c r="ARY200" s="33"/>
      <c r="ARZ200" s="33"/>
      <c r="ASA200" s="33"/>
      <c r="ASB200" s="33"/>
      <c r="ASC200" s="33"/>
      <c r="ASD200" s="33"/>
      <c r="ASE200" s="33"/>
      <c r="ASF200" s="33"/>
      <c r="ASG200" s="33"/>
      <c r="ASH200" s="33"/>
      <c r="ASI200" s="33"/>
      <c r="ASJ200" s="33"/>
      <c r="ASK200" s="33"/>
      <c r="ASL200" s="33"/>
      <c r="ASM200" s="33"/>
      <c r="ASN200" s="33"/>
      <c r="ASO200" s="33"/>
      <c r="ASP200" s="33"/>
      <c r="ASQ200" s="33"/>
      <c r="ASR200" s="33"/>
      <c r="ASS200" s="33"/>
      <c r="AST200" s="33"/>
      <c r="ASU200" s="33"/>
      <c r="ASV200" s="33"/>
      <c r="ASW200" s="33"/>
      <c r="ASX200" s="33"/>
      <c r="ASY200" s="33"/>
      <c r="ASZ200" s="33"/>
      <c r="ATA200" s="33"/>
      <c r="ATB200" s="33"/>
      <c r="ATC200" s="33"/>
      <c r="ATD200" s="33"/>
      <c r="ATE200" s="33"/>
      <c r="ATF200" s="33"/>
      <c r="ATG200" s="33"/>
      <c r="ATH200" s="33"/>
      <c r="ATI200" s="33"/>
      <c r="ATJ200" s="33"/>
      <c r="ATK200" s="33"/>
      <c r="ATL200" s="33"/>
      <c r="ATM200" s="33"/>
      <c r="ATN200" s="33"/>
      <c r="ATO200" s="33"/>
      <c r="ATP200" s="33"/>
      <c r="ATQ200" s="33"/>
      <c r="ATR200" s="33"/>
      <c r="ATS200" s="33"/>
      <c r="ATT200" s="33"/>
      <c r="ATU200" s="33"/>
      <c r="ATV200" s="33"/>
      <c r="ATW200" s="33"/>
      <c r="ATX200" s="33"/>
      <c r="ATY200" s="33"/>
      <c r="ATZ200" s="33"/>
      <c r="AUA200" s="33"/>
      <c r="AUB200" s="33"/>
      <c r="AUC200" s="33"/>
      <c r="AUD200" s="33"/>
      <c r="AUE200" s="33"/>
      <c r="AUF200" s="33"/>
      <c r="AUG200" s="33"/>
      <c r="AUH200" s="33"/>
      <c r="AUI200" s="33"/>
      <c r="AUJ200" s="33"/>
      <c r="AUK200" s="33"/>
      <c r="AUL200" s="33"/>
      <c r="AUM200" s="33"/>
      <c r="AUN200" s="33"/>
      <c r="AUO200" s="33"/>
      <c r="AUP200" s="33"/>
      <c r="AUQ200" s="33"/>
      <c r="AUR200" s="33"/>
      <c r="AUS200" s="33"/>
      <c r="AUT200" s="33"/>
      <c r="AUU200" s="33"/>
      <c r="AUV200" s="33"/>
      <c r="AUW200" s="33"/>
      <c r="AUX200" s="33"/>
      <c r="AUY200" s="33"/>
      <c r="AUZ200" s="33"/>
      <c r="AVA200" s="33"/>
      <c r="AVB200" s="33"/>
      <c r="AVC200" s="33"/>
      <c r="AVD200" s="33"/>
      <c r="AVE200" s="33"/>
      <c r="AVF200" s="33"/>
      <c r="AVG200" s="33"/>
      <c r="AVH200" s="33"/>
      <c r="AVI200" s="33"/>
      <c r="AVJ200" s="33"/>
      <c r="AVK200" s="33"/>
      <c r="AVL200" s="33"/>
      <c r="AVM200" s="33"/>
      <c r="AVN200" s="33"/>
      <c r="AVO200" s="33"/>
      <c r="AVP200" s="33"/>
      <c r="AVQ200" s="33"/>
      <c r="AVR200" s="33"/>
      <c r="AVS200" s="33"/>
      <c r="AVT200" s="33"/>
      <c r="AVU200" s="33"/>
      <c r="AVV200" s="33"/>
      <c r="AVW200" s="33"/>
      <c r="AVX200" s="33"/>
      <c r="AVY200" s="33"/>
      <c r="AVZ200" s="33"/>
      <c r="AWA200" s="33"/>
      <c r="AWB200" s="33"/>
      <c r="AWC200" s="33"/>
      <c r="AWD200" s="33"/>
      <c r="AWE200" s="33"/>
      <c r="AWF200" s="33"/>
      <c r="AWG200" s="33"/>
      <c r="AWH200" s="33"/>
      <c r="AWI200" s="33"/>
      <c r="AWJ200" s="33"/>
      <c r="AWK200" s="33"/>
      <c r="AWL200" s="33"/>
      <c r="AWM200" s="33"/>
      <c r="AWN200" s="33"/>
      <c r="AWO200" s="33"/>
      <c r="AWP200" s="33"/>
      <c r="AWQ200" s="33"/>
      <c r="AWR200" s="33"/>
      <c r="AWS200" s="33"/>
      <c r="AWT200" s="33"/>
      <c r="AWU200" s="33"/>
      <c r="AWV200" s="33"/>
      <c r="AWW200" s="33"/>
      <c r="AWX200" s="33"/>
      <c r="AWY200" s="33"/>
      <c r="AWZ200" s="33"/>
      <c r="AXA200" s="33"/>
      <c r="AXB200" s="33"/>
      <c r="AXC200" s="33"/>
      <c r="AXD200" s="33"/>
      <c r="AXE200" s="33"/>
      <c r="AXF200" s="33"/>
      <c r="AXG200" s="33"/>
      <c r="AXH200" s="33"/>
      <c r="AXI200" s="33"/>
      <c r="AXJ200" s="33"/>
      <c r="AXK200" s="33"/>
      <c r="AXL200" s="33"/>
      <c r="AXM200" s="33"/>
      <c r="AXN200" s="33"/>
      <c r="AXO200" s="33"/>
      <c r="AXP200" s="33"/>
      <c r="AXQ200" s="33"/>
      <c r="AXR200" s="33"/>
      <c r="AXS200" s="33"/>
      <c r="AXT200" s="33"/>
      <c r="AXU200" s="33"/>
      <c r="AXV200" s="33"/>
      <c r="AXW200" s="33"/>
      <c r="AXX200" s="33"/>
      <c r="AXY200" s="33"/>
      <c r="AXZ200" s="33"/>
      <c r="AYA200" s="33"/>
      <c r="AYB200" s="33"/>
      <c r="AYC200" s="33"/>
      <c r="AYD200" s="33"/>
      <c r="AYE200" s="33"/>
      <c r="AYF200" s="33"/>
      <c r="AYG200" s="33"/>
      <c r="AYH200" s="33"/>
      <c r="AYI200" s="33"/>
      <c r="AYJ200" s="33"/>
      <c r="AYK200" s="33"/>
      <c r="AYL200" s="33"/>
      <c r="AYM200" s="33"/>
      <c r="AYN200" s="33"/>
      <c r="AYO200" s="33"/>
      <c r="AYP200" s="33"/>
      <c r="AYQ200" s="33"/>
      <c r="AYR200" s="33"/>
      <c r="AYS200" s="33"/>
      <c r="AYT200" s="33"/>
      <c r="AYU200" s="33"/>
      <c r="AYV200" s="33"/>
      <c r="AYW200" s="33"/>
      <c r="AYX200" s="33"/>
      <c r="AYY200" s="33"/>
      <c r="AYZ200" s="33"/>
      <c r="AZA200" s="33"/>
      <c r="AZB200" s="33"/>
      <c r="AZC200" s="33"/>
      <c r="AZD200" s="33"/>
      <c r="AZE200" s="33"/>
      <c r="AZF200" s="33"/>
      <c r="AZG200" s="33"/>
      <c r="AZH200" s="33"/>
      <c r="AZI200" s="33"/>
      <c r="AZJ200" s="33"/>
      <c r="AZK200" s="33"/>
      <c r="AZL200" s="33"/>
      <c r="AZM200" s="33"/>
      <c r="AZN200" s="33"/>
      <c r="AZO200" s="33"/>
      <c r="AZP200" s="33"/>
      <c r="AZQ200" s="33"/>
      <c r="AZR200" s="33"/>
      <c r="AZS200" s="33"/>
      <c r="AZT200" s="33"/>
      <c r="AZU200" s="33"/>
      <c r="AZV200" s="33"/>
      <c r="AZW200" s="33"/>
      <c r="AZX200" s="33"/>
      <c r="AZY200" s="33"/>
      <c r="AZZ200" s="33"/>
      <c r="BAA200" s="33"/>
      <c r="BAB200" s="33"/>
      <c r="BAC200" s="33"/>
      <c r="BAD200" s="33"/>
      <c r="BAE200" s="33"/>
      <c r="BAF200" s="33"/>
      <c r="BAG200" s="33"/>
      <c r="BAH200" s="33"/>
      <c r="BAI200" s="33"/>
      <c r="BAJ200" s="33"/>
      <c r="BAK200" s="33"/>
      <c r="BAL200" s="33"/>
      <c r="BAM200" s="33"/>
      <c r="BAN200" s="33"/>
      <c r="BAO200" s="33"/>
      <c r="BAP200" s="33"/>
      <c r="BAQ200" s="33"/>
      <c r="BAR200" s="33"/>
      <c r="BAS200" s="33"/>
      <c r="BAT200" s="33"/>
      <c r="BAU200" s="33"/>
      <c r="BAV200" s="33"/>
      <c r="BAW200" s="33"/>
      <c r="BAX200" s="33"/>
      <c r="BAY200" s="33"/>
      <c r="BAZ200" s="33"/>
      <c r="BBA200" s="33"/>
      <c r="BBB200" s="33"/>
      <c r="BBC200" s="33"/>
      <c r="BBD200" s="33"/>
      <c r="BBE200" s="33"/>
      <c r="BBF200" s="33"/>
      <c r="BBG200" s="33"/>
      <c r="BBH200" s="33"/>
      <c r="BBI200" s="33"/>
      <c r="BBJ200" s="33"/>
      <c r="BBK200" s="33"/>
      <c r="BBL200" s="33"/>
      <c r="BBM200" s="33"/>
      <c r="BBN200" s="33"/>
      <c r="BBO200" s="33"/>
      <c r="BBP200" s="33"/>
      <c r="BBQ200" s="33"/>
      <c r="BBR200" s="33"/>
      <c r="BBS200" s="33"/>
      <c r="BBT200" s="33"/>
      <c r="BBU200" s="33"/>
      <c r="BBV200" s="33"/>
      <c r="BBW200" s="33"/>
      <c r="BBX200" s="33"/>
      <c r="BBY200" s="33"/>
      <c r="BBZ200" s="33"/>
      <c r="BCA200" s="33"/>
      <c r="BCB200" s="33"/>
      <c r="BCC200" s="33"/>
      <c r="BCD200" s="33"/>
      <c r="BCE200" s="33"/>
      <c r="BCF200" s="33"/>
      <c r="BCG200" s="33"/>
      <c r="BCH200" s="33"/>
      <c r="BCI200" s="33"/>
      <c r="BCJ200" s="33"/>
      <c r="BCK200" s="33"/>
      <c r="BCL200" s="33"/>
      <c r="BCM200" s="33"/>
      <c r="BCN200" s="33"/>
      <c r="BCO200" s="33"/>
      <c r="BCP200" s="33"/>
      <c r="BCQ200" s="33"/>
      <c r="BCR200" s="33"/>
      <c r="BCS200" s="33"/>
      <c r="BCT200" s="33"/>
      <c r="BCU200" s="33"/>
      <c r="BCV200" s="33"/>
      <c r="BCW200" s="33"/>
      <c r="BCX200" s="33"/>
      <c r="BCY200" s="33"/>
      <c r="BCZ200" s="33"/>
      <c r="BDA200" s="33"/>
      <c r="BDB200" s="33"/>
      <c r="BDC200" s="33"/>
      <c r="BDD200" s="33"/>
      <c r="BDE200" s="33"/>
      <c r="BDF200" s="33"/>
      <c r="BDG200" s="33"/>
      <c r="BDH200" s="33"/>
      <c r="BDI200" s="33"/>
      <c r="BDJ200" s="33"/>
      <c r="BDK200" s="33"/>
      <c r="BDL200" s="33"/>
      <c r="BDM200" s="33"/>
      <c r="BDN200" s="33"/>
      <c r="BDO200" s="33"/>
      <c r="BDP200" s="33"/>
      <c r="BDQ200" s="33"/>
      <c r="BDR200" s="33"/>
      <c r="BDS200" s="33"/>
      <c r="BDT200" s="33"/>
      <c r="BDU200" s="33"/>
      <c r="BDV200" s="33"/>
      <c r="BDW200" s="33"/>
      <c r="BDX200" s="33"/>
      <c r="BDY200" s="33"/>
      <c r="BDZ200" s="33"/>
      <c r="BEA200" s="33"/>
      <c r="BEB200" s="33"/>
      <c r="BEC200" s="33"/>
      <c r="BED200" s="33"/>
      <c r="BEE200" s="33"/>
      <c r="BEF200" s="33"/>
      <c r="BEG200" s="33"/>
      <c r="BEH200" s="33"/>
      <c r="BEI200" s="33"/>
      <c r="BEJ200" s="33"/>
      <c r="BEK200" s="33"/>
      <c r="BEL200" s="33"/>
      <c r="BEM200" s="33"/>
      <c r="BEN200" s="33"/>
      <c r="BEO200" s="33"/>
      <c r="BEP200" s="33"/>
      <c r="BEQ200" s="33"/>
      <c r="BER200" s="33"/>
      <c r="BES200" s="33"/>
      <c r="BET200" s="33"/>
      <c r="BEU200" s="33"/>
      <c r="BEV200" s="33"/>
      <c r="BEW200" s="33"/>
      <c r="BEX200" s="33"/>
      <c r="BEY200" s="33"/>
      <c r="BEZ200" s="33"/>
      <c r="BFA200" s="33"/>
      <c r="BFB200" s="33"/>
      <c r="BFC200" s="33"/>
      <c r="BFD200" s="33"/>
      <c r="BFE200" s="33"/>
      <c r="BFF200" s="33"/>
      <c r="BFG200" s="33"/>
      <c r="BFH200" s="33"/>
      <c r="BFI200" s="33"/>
      <c r="BFJ200" s="33"/>
      <c r="BFK200" s="33"/>
      <c r="BFL200" s="33"/>
      <c r="BFM200" s="33"/>
      <c r="BFN200" s="33"/>
      <c r="BFO200" s="33"/>
      <c r="BFP200" s="33"/>
      <c r="BFQ200" s="33"/>
      <c r="BFR200" s="33"/>
      <c r="BFS200" s="33"/>
      <c r="BFT200" s="33"/>
      <c r="BFU200" s="33"/>
      <c r="BFV200" s="33"/>
      <c r="BFW200" s="33"/>
      <c r="BFX200" s="33"/>
      <c r="BFY200" s="33"/>
      <c r="BFZ200" s="33"/>
      <c r="BGA200" s="33"/>
      <c r="BGB200" s="33"/>
      <c r="BGC200" s="33"/>
      <c r="BGD200" s="33"/>
      <c r="BGE200" s="33"/>
      <c r="BGF200" s="33"/>
      <c r="BGG200" s="33"/>
      <c r="BGH200" s="33"/>
      <c r="BGI200" s="33"/>
      <c r="BGJ200" s="33"/>
      <c r="BGK200" s="33"/>
      <c r="BGL200" s="33"/>
      <c r="BGM200" s="33"/>
      <c r="BGN200" s="33"/>
      <c r="BGO200" s="33"/>
      <c r="BGP200" s="33"/>
      <c r="BGQ200" s="33"/>
      <c r="BGR200" s="33"/>
      <c r="BGS200" s="33"/>
      <c r="BGT200" s="33"/>
      <c r="BGU200" s="33"/>
      <c r="BGV200" s="33"/>
      <c r="BGW200" s="33"/>
      <c r="BGX200" s="33"/>
      <c r="BGY200" s="33"/>
      <c r="BGZ200" s="33"/>
      <c r="BHA200" s="33"/>
      <c r="BHB200" s="33"/>
      <c r="BHC200" s="33"/>
      <c r="BHD200" s="33"/>
      <c r="BHE200" s="33"/>
      <c r="BHF200" s="33"/>
      <c r="BHG200" s="33"/>
      <c r="BHH200" s="33"/>
      <c r="BHI200" s="33"/>
      <c r="BHJ200" s="33"/>
      <c r="BHK200" s="33"/>
      <c r="BHL200" s="33"/>
      <c r="BHM200" s="33"/>
      <c r="BHN200" s="33"/>
      <c r="BHO200" s="33"/>
      <c r="BHP200" s="33"/>
      <c r="BHQ200" s="33"/>
      <c r="BHR200" s="33"/>
      <c r="BHS200" s="33"/>
      <c r="BHT200" s="33"/>
      <c r="BHU200" s="33"/>
      <c r="BHV200" s="33"/>
      <c r="BHW200" s="33"/>
      <c r="BHX200" s="33"/>
      <c r="BHY200" s="33"/>
      <c r="BHZ200" s="33"/>
      <c r="BIA200" s="33"/>
      <c r="BIB200" s="33"/>
      <c r="BIC200" s="33"/>
      <c r="BID200" s="33"/>
      <c r="BIE200" s="33"/>
      <c r="BIF200" s="33"/>
      <c r="BIG200" s="33"/>
      <c r="BIH200" s="33"/>
      <c r="BII200" s="33"/>
      <c r="BIJ200" s="33"/>
      <c r="BIK200" s="33"/>
      <c r="BIL200" s="33"/>
      <c r="BIM200" s="33"/>
      <c r="BIN200" s="33"/>
      <c r="BIO200" s="33"/>
      <c r="BIP200" s="33"/>
      <c r="BIQ200" s="33"/>
      <c r="BIR200" s="33"/>
      <c r="BIS200" s="33"/>
      <c r="BIT200" s="33"/>
      <c r="BIU200" s="33"/>
      <c r="BIV200" s="33"/>
      <c r="BIW200" s="33"/>
      <c r="BIX200" s="33"/>
      <c r="BIY200" s="33"/>
      <c r="BIZ200" s="33"/>
      <c r="BJA200" s="33"/>
      <c r="BJB200" s="33"/>
      <c r="BJC200" s="33"/>
      <c r="BJD200" s="33"/>
      <c r="BJE200" s="33"/>
      <c r="BJF200" s="33"/>
      <c r="BJG200" s="33"/>
      <c r="BJH200" s="33"/>
      <c r="BJI200" s="33"/>
      <c r="BJJ200" s="33"/>
      <c r="BJK200" s="33"/>
      <c r="BJL200" s="33"/>
      <c r="BJM200" s="33"/>
      <c r="BJN200" s="33"/>
      <c r="BJO200" s="33"/>
      <c r="BJP200" s="33"/>
      <c r="BJQ200" s="33"/>
      <c r="BJR200" s="33"/>
      <c r="BJS200" s="33"/>
      <c r="BJT200" s="33"/>
      <c r="BJU200" s="33"/>
      <c r="BJV200" s="33"/>
      <c r="BJW200" s="33"/>
      <c r="BJX200" s="33"/>
      <c r="BJY200" s="33"/>
      <c r="BJZ200" s="33"/>
      <c r="BKA200" s="33"/>
      <c r="BKB200" s="33"/>
      <c r="BKC200" s="33"/>
      <c r="BKD200" s="33"/>
      <c r="BKE200" s="33"/>
      <c r="BKF200" s="33"/>
      <c r="BKG200" s="33"/>
      <c r="BKH200" s="33"/>
      <c r="BKI200" s="33"/>
      <c r="BKJ200" s="33"/>
      <c r="BKK200" s="33"/>
      <c r="BKL200" s="33"/>
      <c r="BKM200" s="33"/>
      <c r="BKN200" s="33"/>
      <c r="BKO200" s="33"/>
      <c r="BKP200" s="33"/>
      <c r="BKQ200" s="33"/>
      <c r="BKR200" s="33"/>
      <c r="BKS200" s="33"/>
      <c r="BKT200" s="33"/>
      <c r="BKU200" s="33"/>
      <c r="BKV200" s="33"/>
      <c r="BKW200" s="33"/>
      <c r="BKX200" s="33"/>
      <c r="BKY200" s="33"/>
      <c r="BKZ200" s="33"/>
      <c r="BLA200" s="33"/>
      <c r="BLB200" s="33"/>
      <c r="BLC200" s="33"/>
      <c r="BLD200" s="33"/>
      <c r="BLE200" s="33"/>
      <c r="BLF200" s="33"/>
      <c r="BLG200" s="33"/>
      <c r="BLH200" s="33"/>
      <c r="BLI200" s="33"/>
      <c r="BLJ200" s="33"/>
      <c r="BLK200" s="33"/>
      <c r="BLL200" s="33"/>
      <c r="BLM200" s="33"/>
      <c r="BLN200" s="33"/>
      <c r="BLO200" s="33"/>
      <c r="BLP200" s="33"/>
      <c r="BLQ200" s="33"/>
      <c r="BLR200" s="33"/>
      <c r="BLS200" s="33"/>
      <c r="BLT200" s="33"/>
      <c r="BLU200" s="33"/>
      <c r="BLV200" s="33"/>
      <c r="BLW200" s="33"/>
      <c r="BLX200" s="33"/>
      <c r="BLY200" s="33"/>
      <c r="BLZ200" s="33"/>
      <c r="BMA200" s="33"/>
      <c r="BMB200" s="33"/>
      <c r="BMC200" s="33"/>
      <c r="BMD200" s="33"/>
      <c r="BME200" s="33"/>
      <c r="BMF200" s="33"/>
      <c r="BMG200" s="33"/>
      <c r="BMH200" s="33"/>
      <c r="BMI200" s="33"/>
      <c r="BMJ200" s="33"/>
      <c r="BMK200" s="33"/>
      <c r="BML200" s="33"/>
      <c r="BMM200" s="33"/>
      <c r="BMN200" s="33"/>
      <c r="BMO200" s="33"/>
      <c r="BMP200" s="33"/>
      <c r="BMQ200" s="33"/>
      <c r="BMR200" s="33"/>
      <c r="BMS200" s="33"/>
      <c r="BMT200" s="33"/>
      <c r="BMU200" s="33"/>
      <c r="BMV200" s="33"/>
      <c r="BMW200" s="33"/>
      <c r="BMX200" s="33"/>
      <c r="BMY200" s="33"/>
      <c r="BMZ200" s="33"/>
      <c r="BNA200" s="33"/>
      <c r="BNB200" s="33"/>
      <c r="BNC200" s="33"/>
      <c r="BND200" s="33"/>
      <c r="BNE200" s="33"/>
      <c r="BNF200" s="33"/>
      <c r="BNG200" s="33"/>
      <c r="BNH200" s="33"/>
      <c r="BNI200" s="33"/>
      <c r="BNJ200" s="33"/>
      <c r="BNK200" s="33"/>
      <c r="BNL200" s="33"/>
      <c r="BNM200" s="33"/>
      <c r="BNN200" s="33"/>
      <c r="BNO200" s="33"/>
      <c r="BNP200" s="33"/>
      <c r="BNQ200" s="33"/>
      <c r="BNR200" s="33"/>
      <c r="BNS200" s="33"/>
      <c r="BNT200" s="33"/>
      <c r="BNU200" s="33"/>
      <c r="BNV200" s="33"/>
      <c r="BNW200" s="33"/>
      <c r="BNX200" s="33"/>
      <c r="BNY200" s="33"/>
      <c r="BNZ200" s="33"/>
      <c r="BOA200" s="33"/>
      <c r="BOB200" s="33"/>
      <c r="BOC200" s="33"/>
      <c r="BOD200" s="33"/>
      <c r="BOE200" s="33"/>
      <c r="BOF200" s="33"/>
      <c r="BOG200" s="33"/>
      <c r="BOH200" s="33"/>
      <c r="BOI200" s="33"/>
      <c r="BOJ200" s="33"/>
      <c r="BOK200" s="33"/>
      <c r="BOL200" s="33"/>
      <c r="BOM200" s="33"/>
      <c r="BON200" s="33"/>
      <c r="BOO200" s="33"/>
      <c r="BOP200" s="33"/>
      <c r="BOQ200" s="33"/>
      <c r="BOR200" s="33"/>
      <c r="BOS200" s="33"/>
      <c r="BOT200" s="33"/>
      <c r="BOU200" s="33"/>
      <c r="BOV200" s="33"/>
      <c r="BOW200" s="33"/>
      <c r="BOX200" s="33"/>
      <c r="BOY200" s="33"/>
      <c r="BOZ200" s="33"/>
      <c r="BPA200" s="33"/>
      <c r="BPB200" s="33"/>
      <c r="BPC200" s="33"/>
      <c r="BPD200" s="33"/>
      <c r="BPE200" s="33"/>
      <c r="BPF200" s="33"/>
      <c r="BPG200" s="33"/>
      <c r="BPH200" s="33"/>
      <c r="BPI200" s="33"/>
      <c r="BPJ200" s="33"/>
      <c r="BPK200" s="33"/>
      <c r="BPL200" s="33"/>
      <c r="BPM200" s="33"/>
      <c r="BPN200" s="33"/>
      <c r="BPO200" s="33"/>
      <c r="BPP200" s="33"/>
      <c r="BPQ200" s="33"/>
      <c r="BPR200" s="33"/>
      <c r="BPS200" s="33"/>
      <c r="BPT200" s="33"/>
      <c r="BPU200" s="33"/>
      <c r="BPV200" s="33"/>
      <c r="BPW200" s="33"/>
      <c r="BPX200" s="33"/>
      <c r="BPY200" s="33"/>
      <c r="BPZ200" s="33"/>
      <c r="BQA200" s="33"/>
      <c r="BQB200" s="33"/>
      <c r="BQC200" s="33"/>
      <c r="BQD200" s="33"/>
      <c r="BQE200" s="33"/>
      <c r="BQF200" s="33"/>
      <c r="BQG200" s="33"/>
      <c r="BQH200" s="33"/>
      <c r="BQI200" s="33"/>
      <c r="BQJ200" s="33"/>
      <c r="BQK200" s="33"/>
      <c r="BQL200" s="33"/>
      <c r="BQM200" s="33"/>
      <c r="BQN200" s="33"/>
      <c r="BQO200" s="33"/>
      <c r="BQP200" s="33"/>
      <c r="BQQ200" s="33"/>
      <c r="BQR200" s="33"/>
      <c r="BQS200" s="33"/>
      <c r="BQT200" s="33"/>
      <c r="BQU200" s="33"/>
      <c r="BQV200" s="33"/>
      <c r="BQW200" s="33"/>
      <c r="BQX200" s="33"/>
      <c r="BQY200" s="33"/>
      <c r="BQZ200" s="33"/>
      <c r="BRA200" s="33"/>
      <c r="BRB200" s="33"/>
      <c r="BRC200" s="33"/>
      <c r="BRD200" s="33"/>
      <c r="BRE200" s="33"/>
      <c r="BRF200" s="33"/>
      <c r="BRG200" s="33"/>
      <c r="BRH200" s="33"/>
      <c r="BRI200" s="33"/>
      <c r="BRJ200" s="33"/>
      <c r="BRK200" s="33"/>
      <c r="BRL200" s="33"/>
      <c r="BRM200" s="33"/>
      <c r="BRN200" s="33"/>
      <c r="BRO200" s="33"/>
      <c r="BRP200" s="33"/>
      <c r="BRQ200" s="33"/>
      <c r="BRR200" s="33"/>
      <c r="BRS200" s="33"/>
      <c r="BRT200" s="33"/>
      <c r="BRU200" s="33"/>
      <c r="BRV200" s="33"/>
      <c r="BRW200" s="33"/>
      <c r="BRX200" s="33"/>
      <c r="BRY200" s="33"/>
      <c r="BRZ200" s="33"/>
      <c r="BSA200" s="33"/>
      <c r="BSB200" s="33"/>
      <c r="BSC200" s="33"/>
      <c r="BSD200" s="33"/>
      <c r="BSE200" s="33"/>
      <c r="BSF200" s="33"/>
      <c r="BSG200" s="33"/>
      <c r="BSH200" s="33"/>
      <c r="BSI200" s="33"/>
      <c r="BSJ200" s="33"/>
      <c r="BSK200" s="33"/>
      <c r="BSL200" s="33"/>
      <c r="BSM200" s="33"/>
      <c r="BSN200" s="33"/>
      <c r="BSO200" s="33"/>
      <c r="BSP200" s="33"/>
      <c r="BSQ200" s="33"/>
      <c r="BSR200" s="33"/>
      <c r="BSS200" s="33"/>
      <c r="BST200" s="33"/>
      <c r="BSU200" s="33"/>
      <c r="BSV200" s="33"/>
      <c r="BSW200" s="33"/>
      <c r="BSX200" s="33"/>
      <c r="BSY200" s="33"/>
      <c r="BSZ200" s="33"/>
      <c r="BTA200" s="33"/>
      <c r="BTB200" s="33"/>
      <c r="BTC200" s="33"/>
      <c r="BTD200" s="33"/>
      <c r="BTE200" s="33"/>
      <c r="BTF200" s="33"/>
      <c r="BTG200" s="33"/>
      <c r="BTH200" s="33"/>
      <c r="BTI200" s="33"/>
      <c r="BTJ200" s="33"/>
      <c r="BTK200" s="33"/>
      <c r="BTL200" s="33"/>
      <c r="BTM200" s="33"/>
      <c r="BTN200" s="33"/>
      <c r="BTO200" s="33"/>
      <c r="BTP200" s="33"/>
      <c r="BTQ200" s="33"/>
      <c r="BTR200" s="33"/>
      <c r="BTS200" s="33"/>
      <c r="BTT200" s="33"/>
      <c r="BTU200" s="33"/>
      <c r="BTV200" s="33"/>
      <c r="BTW200" s="33"/>
      <c r="BTX200" s="33"/>
      <c r="BTY200" s="33"/>
      <c r="BTZ200" s="33"/>
      <c r="BUA200" s="33"/>
      <c r="BUB200" s="33"/>
      <c r="BUC200" s="33"/>
      <c r="BUD200" s="33"/>
      <c r="BUE200" s="33"/>
      <c r="BUF200" s="33"/>
      <c r="BUG200" s="33"/>
      <c r="BUH200" s="33"/>
      <c r="BUI200" s="33"/>
      <c r="BUJ200" s="33"/>
      <c r="BUK200" s="33"/>
      <c r="BUL200" s="33"/>
      <c r="BUM200" s="33"/>
      <c r="BUN200" s="33"/>
      <c r="BUO200" s="33"/>
      <c r="BUP200" s="33"/>
      <c r="BUQ200" s="33"/>
      <c r="BUR200" s="33"/>
      <c r="BUS200" s="33"/>
      <c r="BUT200" s="33"/>
      <c r="BUU200" s="33"/>
      <c r="BUV200" s="33"/>
      <c r="BUW200" s="33"/>
      <c r="BUX200" s="33"/>
      <c r="BUY200" s="33"/>
      <c r="BUZ200" s="33"/>
      <c r="BVA200" s="33"/>
      <c r="BVB200" s="33"/>
      <c r="BVC200" s="33"/>
      <c r="BVD200" s="33"/>
      <c r="BVE200" s="33"/>
      <c r="BVF200" s="33"/>
      <c r="BVG200" s="33"/>
      <c r="BVH200" s="33"/>
      <c r="BVI200" s="33"/>
      <c r="BVJ200" s="33"/>
      <c r="BVK200" s="33"/>
      <c r="BVL200" s="33"/>
      <c r="BVM200" s="33"/>
      <c r="BVN200" s="33"/>
      <c r="BVO200" s="33"/>
      <c r="BVP200" s="33"/>
      <c r="BVQ200" s="33"/>
      <c r="BVR200" s="33"/>
      <c r="BVS200" s="33"/>
      <c r="BVT200" s="33"/>
      <c r="BVU200" s="33"/>
      <c r="BVV200" s="33"/>
      <c r="BVW200" s="33"/>
      <c r="BVX200" s="33"/>
      <c r="BVY200" s="33"/>
      <c r="BVZ200" s="33"/>
      <c r="BWA200" s="33"/>
      <c r="BWB200" s="33"/>
      <c r="BWC200" s="33"/>
      <c r="BWD200" s="33"/>
      <c r="BWE200" s="33"/>
      <c r="BWF200" s="33"/>
      <c r="BWG200" s="33"/>
      <c r="BWH200" s="33"/>
      <c r="BWI200" s="33"/>
      <c r="BWJ200" s="33"/>
      <c r="BWK200" s="33"/>
      <c r="BWL200" s="33"/>
      <c r="BWM200" s="33"/>
      <c r="BWN200" s="33"/>
      <c r="BWO200" s="33"/>
      <c r="BWP200" s="33"/>
      <c r="BWQ200" s="33"/>
      <c r="BWR200" s="33"/>
      <c r="BWS200" s="33"/>
      <c r="BWT200" s="33"/>
      <c r="BWU200" s="33"/>
      <c r="BWV200" s="33"/>
      <c r="BWW200" s="33"/>
      <c r="BWX200" s="33"/>
      <c r="BWY200" s="33"/>
      <c r="BWZ200" s="33"/>
      <c r="BXA200" s="33"/>
      <c r="BXB200" s="33"/>
      <c r="BXC200" s="33"/>
      <c r="BXD200" s="33"/>
      <c r="BXE200" s="33"/>
      <c r="BXF200" s="33"/>
      <c r="BXG200" s="33"/>
      <c r="BXH200" s="33"/>
      <c r="BXI200" s="33"/>
      <c r="BXJ200" s="33"/>
      <c r="BXK200" s="33"/>
      <c r="BXL200" s="33"/>
      <c r="BXM200" s="33"/>
      <c r="BXN200" s="33"/>
      <c r="BXO200" s="33"/>
      <c r="BXP200" s="33"/>
      <c r="BXQ200" s="33"/>
      <c r="BXR200" s="33"/>
      <c r="BXS200" s="33"/>
      <c r="BXT200" s="33"/>
      <c r="BXU200" s="33"/>
      <c r="BXV200" s="33"/>
      <c r="BXW200" s="33"/>
      <c r="BXX200" s="33"/>
      <c r="BXY200" s="33"/>
      <c r="BXZ200" s="33"/>
      <c r="BYA200" s="33"/>
      <c r="BYB200" s="33"/>
      <c r="BYC200" s="33"/>
      <c r="BYD200" s="33"/>
      <c r="BYE200" s="33"/>
      <c r="BYF200" s="33"/>
      <c r="BYG200" s="33"/>
      <c r="BYH200" s="33"/>
      <c r="BYI200" s="33"/>
      <c r="BYJ200" s="33"/>
      <c r="BYK200" s="33"/>
      <c r="BYL200" s="33"/>
      <c r="BYM200" s="33"/>
      <c r="BYN200" s="33"/>
      <c r="BYO200" s="33"/>
      <c r="BYP200" s="33"/>
      <c r="BYQ200" s="33"/>
      <c r="BYR200" s="33"/>
      <c r="BYS200" s="33"/>
      <c r="BYT200" s="33"/>
      <c r="BYU200" s="33"/>
      <c r="BYV200" s="33"/>
      <c r="BYW200" s="33"/>
      <c r="BYX200" s="33"/>
    </row>
    <row r="201" spans="1:2026" ht="24.95" customHeight="1" x14ac:dyDescent="0.25">
      <c r="A201" s="205" t="s">
        <v>1662</v>
      </c>
      <c r="B201" s="4" t="s">
        <v>381</v>
      </c>
      <c r="C201" s="4" t="s">
        <v>382</v>
      </c>
      <c r="D201" s="4" t="s">
        <v>62</v>
      </c>
      <c r="E201" s="4" t="s">
        <v>383</v>
      </c>
      <c r="F201" s="5" t="s">
        <v>336</v>
      </c>
      <c r="G201" s="1" t="s">
        <v>27</v>
      </c>
      <c r="H201" s="11" t="s">
        <v>352</v>
      </c>
      <c r="I201" s="1" t="s">
        <v>29</v>
      </c>
      <c r="J201" s="35" t="s">
        <v>345</v>
      </c>
      <c r="K201" s="36" t="s">
        <v>31</v>
      </c>
      <c r="L201" s="1" t="s">
        <v>51</v>
      </c>
      <c r="M201" s="37" t="s">
        <v>33</v>
      </c>
      <c r="N201" s="1" t="s">
        <v>34</v>
      </c>
      <c r="O201" s="6" t="s">
        <v>35</v>
      </c>
      <c r="P201" s="6"/>
      <c r="Q201" s="7" t="s">
        <v>36</v>
      </c>
      <c r="R201" s="7"/>
      <c r="S201" s="4" t="s">
        <v>384</v>
      </c>
      <c r="T201" s="152"/>
      <c r="U201" s="152"/>
      <c r="V201" s="4" t="s">
        <v>11</v>
      </c>
      <c r="W201" s="1"/>
      <c r="X201" s="1"/>
      <c r="Y201" s="1"/>
      <c r="Z201" s="1" t="s">
        <v>40</v>
      </c>
      <c r="AA201" s="1" t="s">
        <v>385</v>
      </c>
      <c r="AB201" s="8"/>
      <c r="AC201" s="8">
        <v>2650</v>
      </c>
      <c r="AD201" s="8"/>
      <c r="AE201" s="8">
        <v>12750</v>
      </c>
      <c r="AF201" s="8">
        <v>5250</v>
      </c>
      <c r="AG201" s="8">
        <f t="shared" si="3"/>
        <v>20650</v>
      </c>
      <c r="AH201" s="167">
        <f>21</f>
        <v>21</v>
      </c>
      <c r="AI201" s="94">
        <f>5562.86</f>
        <v>5562.86</v>
      </c>
      <c r="AJ201" s="129"/>
      <c r="AK201" s="94">
        <f>5562.86</f>
        <v>5562.86</v>
      </c>
      <c r="AL201" s="5" t="s">
        <v>37</v>
      </c>
      <c r="AM201" s="5" t="s">
        <v>1499</v>
      </c>
      <c r="AN201" s="173" t="s">
        <v>1512</v>
      </c>
      <c r="AO201" s="173" t="s">
        <v>1512</v>
      </c>
    </row>
    <row r="202" spans="1:2026" ht="24.95" customHeight="1" x14ac:dyDescent="0.25">
      <c r="A202" s="205" t="s">
        <v>1662</v>
      </c>
      <c r="B202" s="37" t="s">
        <v>386</v>
      </c>
      <c r="C202" s="37" t="s">
        <v>382</v>
      </c>
      <c r="D202" s="37" t="s">
        <v>355</v>
      </c>
      <c r="E202" s="37" t="s">
        <v>383</v>
      </c>
      <c r="F202" s="41" t="s">
        <v>336</v>
      </c>
      <c r="G202" s="37" t="s">
        <v>27</v>
      </c>
      <c r="H202" s="71" t="s">
        <v>352</v>
      </c>
      <c r="I202" s="37" t="s">
        <v>29</v>
      </c>
      <c r="J202" s="72" t="s">
        <v>345</v>
      </c>
      <c r="K202" s="37" t="s">
        <v>31</v>
      </c>
      <c r="L202" s="37" t="s">
        <v>32</v>
      </c>
      <c r="M202" s="37" t="s">
        <v>33</v>
      </c>
      <c r="N202" s="37" t="s">
        <v>34</v>
      </c>
      <c r="O202" s="73" t="s">
        <v>35</v>
      </c>
      <c r="P202" s="73"/>
      <c r="Q202" s="74" t="s">
        <v>36</v>
      </c>
      <c r="R202" s="74"/>
      <c r="S202" s="37" t="s">
        <v>387</v>
      </c>
      <c r="T202" s="156"/>
      <c r="U202" s="156"/>
      <c r="V202" s="37" t="s">
        <v>11</v>
      </c>
      <c r="W202" s="37"/>
      <c r="X202" s="37"/>
      <c r="Y202" s="37"/>
      <c r="Z202" s="37" t="s">
        <v>40</v>
      </c>
      <c r="AA202" s="37" t="s">
        <v>385</v>
      </c>
      <c r="AB202" s="75"/>
      <c r="AC202" s="75">
        <v>2650</v>
      </c>
      <c r="AD202" s="75"/>
      <c r="AE202" s="75">
        <v>12750</v>
      </c>
      <c r="AF202" s="75">
        <v>650</v>
      </c>
      <c r="AG202" s="75">
        <f t="shared" si="3"/>
        <v>16050</v>
      </c>
      <c r="AH202" s="117"/>
      <c r="AI202" s="75"/>
      <c r="AJ202" s="135"/>
      <c r="AK202" s="75"/>
      <c r="AL202" s="41" t="s">
        <v>37</v>
      </c>
      <c r="AM202" s="41" t="s">
        <v>1498</v>
      </c>
      <c r="AN202" s="41"/>
      <c r="AO202" s="41"/>
    </row>
    <row r="203" spans="1:2026" ht="15" customHeight="1" x14ac:dyDescent="0.25">
      <c r="A203" s="205" t="s">
        <v>1662</v>
      </c>
      <c r="B203" s="4"/>
      <c r="C203" s="4" t="s">
        <v>389</v>
      </c>
      <c r="D203" s="4" t="s">
        <v>128</v>
      </c>
      <c r="E203" s="4" t="s">
        <v>390</v>
      </c>
      <c r="F203" s="4" t="s">
        <v>336</v>
      </c>
      <c r="G203" s="4"/>
      <c r="H203" s="90" t="s">
        <v>344</v>
      </c>
      <c r="I203" s="4"/>
      <c r="J203" s="51"/>
      <c r="K203" s="4"/>
      <c r="L203" s="4"/>
      <c r="M203" s="4"/>
      <c r="N203" s="4"/>
      <c r="O203" s="6"/>
      <c r="P203" s="6"/>
      <c r="Q203" s="7"/>
      <c r="R203" s="7"/>
      <c r="S203" s="4"/>
      <c r="T203" s="152"/>
      <c r="U203" s="152"/>
      <c r="V203" s="4"/>
      <c r="W203" s="4"/>
      <c r="X203" s="4"/>
      <c r="Y203" s="4"/>
      <c r="Z203" s="4"/>
      <c r="AA203" s="4"/>
      <c r="AB203" s="8"/>
      <c r="AC203" s="8"/>
      <c r="AD203" s="8"/>
      <c r="AE203" s="8"/>
      <c r="AF203" s="8"/>
      <c r="AG203" s="8"/>
      <c r="AH203" s="111">
        <f>18</f>
        <v>18</v>
      </c>
      <c r="AI203" s="94">
        <f>7978.18</f>
        <v>7978.18</v>
      </c>
      <c r="AJ203" s="129"/>
      <c r="AK203" s="94">
        <f>7978.18</f>
        <v>7978.18</v>
      </c>
      <c r="AL203" s="5"/>
      <c r="AM203" s="5" t="s">
        <v>1499</v>
      </c>
      <c r="AN203" s="96"/>
      <c r="AO203" s="105"/>
    </row>
    <row r="204" spans="1:2026" ht="24.95" customHeight="1" x14ac:dyDescent="0.25">
      <c r="A204" s="205" t="s">
        <v>1662</v>
      </c>
      <c r="B204" s="4" t="s">
        <v>388</v>
      </c>
      <c r="C204" s="4" t="s">
        <v>389</v>
      </c>
      <c r="D204" s="4" t="s">
        <v>363</v>
      </c>
      <c r="E204" s="4" t="s">
        <v>390</v>
      </c>
      <c r="F204" s="4" t="s">
        <v>336</v>
      </c>
      <c r="G204" s="4" t="s">
        <v>27</v>
      </c>
      <c r="H204" s="11" t="s">
        <v>365</v>
      </c>
      <c r="I204" s="4" t="s">
        <v>29</v>
      </c>
      <c r="J204" s="51" t="s">
        <v>345</v>
      </c>
      <c r="K204" s="4" t="s">
        <v>31</v>
      </c>
      <c r="L204" s="4" t="s">
        <v>80</v>
      </c>
      <c r="M204" s="4" t="s">
        <v>33</v>
      </c>
      <c r="N204" s="4" t="s">
        <v>34</v>
      </c>
      <c r="O204" s="6" t="s">
        <v>35</v>
      </c>
      <c r="P204" s="6"/>
      <c r="Q204" s="7" t="s">
        <v>57</v>
      </c>
      <c r="R204" s="7"/>
      <c r="S204" s="4" t="s">
        <v>391</v>
      </c>
      <c r="T204" s="152">
        <v>1706003.6</v>
      </c>
      <c r="U204" s="152">
        <v>9240648.6899999995</v>
      </c>
      <c r="V204" s="4" t="s">
        <v>11</v>
      </c>
      <c r="W204" s="4"/>
      <c r="X204" s="4"/>
      <c r="Y204" s="4"/>
      <c r="Z204" s="4" t="s">
        <v>40</v>
      </c>
      <c r="AA204" s="4" t="s">
        <v>392</v>
      </c>
      <c r="AB204" s="8"/>
      <c r="AC204" s="8">
        <v>3860</v>
      </c>
      <c r="AD204" s="8"/>
      <c r="AE204" s="8">
        <v>14000</v>
      </c>
      <c r="AF204" s="8">
        <v>650</v>
      </c>
      <c r="AG204" s="8">
        <f t="shared" si="3"/>
        <v>18510</v>
      </c>
      <c r="AH204" s="111">
        <f>7</f>
        <v>7</v>
      </c>
      <c r="AI204" s="94">
        <f>6282.92</f>
        <v>6282.92</v>
      </c>
      <c r="AJ204" s="129"/>
      <c r="AK204" s="94">
        <f>AI204</f>
        <v>6282.92</v>
      </c>
      <c r="AL204" s="5" t="s">
        <v>37</v>
      </c>
      <c r="AM204" s="5" t="s">
        <v>1499</v>
      </c>
      <c r="AN204" s="96">
        <v>43344</v>
      </c>
      <c r="AO204" s="173" t="s">
        <v>1512</v>
      </c>
    </row>
    <row r="205" spans="1:2026" ht="15" customHeight="1" x14ac:dyDescent="0.25">
      <c r="A205" s="205" t="s">
        <v>1662</v>
      </c>
      <c r="B205" s="4" t="s">
        <v>393</v>
      </c>
      <c r="C205" s="4" t="s">
        <v>394</v>
      </c>
      <c r="D205" s="4" t="s">
        <v>363</v>
      </c>
      <c r="E205" s="4" t="s">
        <v>395</v>
      </c>
      <c r="F205" s="4" t="s">
        <v>336</v>
      </c>
      <c r="G205" s="4" t="s">
        <v>27</v>
      </c>
      <c r="H205" s="11" t="s">
        <v>365</v>
      </c>
      <c r="I205" s="4" t="s">
        <v>212</v>
      </c>
      <c r="J205" s="51" t="s">
        <v>86</v>
      </c>
      <c r="K205" s="4" t="s">
        <v>31</v>
      </c>
      <c r="L205" s="4" t="s">
        <v>51</v>
      </c>
      <c r="M205" s="4" t="s">
        <v>33</v>
      </c>
      <c r="N205" s="4" t="s">
        <v>34</v>
      </c>
      <c r="O205" s="6" t="s">
        <v>35</v>
      </c>
      <c r="P205" s="6"/>
      <c r="Q205" s="7" t="s">
        <v>57</v>
      </c>
      <c r="R205" s="7"/>
      <c r="S205" s="4" t="s">
        <v>396</v>
      </c>
      <c r="T205" s="152">
        <v>1705867.23</v>
      </c>
      <c r="U205" s="152">
        <v>9241082.4399999995</v>
      </c>
      <c r="V205" s="4" t="s">
        <v>59</v>
      </c>
      <c r="W205" s="4"/>
      <c r="X205" s="4"/>
      <c r="Y205" s="4"/>
      <c r="Z205" s="4"/>
      <c r="AA205" s="4"/>
      <c r="AB205" s="8"/>
      <c r="AC205" s="8">
        <v>2650</v>
      </c>
      <c r="AD205" s="8"/>
      <c r="AE205" s="8">
        <v>14000</v>
      </c>
      <c r="AF205" s="8">
        <v>5250</v>
      </c>
      <c r="AG205" s="8">
        <f t="shared" si="3"/>
        <v>21900</v>
      </c>
      <c r="AH205" s="111">
        <f>5</f>
        <v>5</v>
      </c>
      <c r="AI205" s="94">
        <f>4487.8</f>
        <v>4487.8</v>
      </c>
      <c r="AJ205" s="129"/>
      <c r="AK205" s="94">
        <f>AI205</f>
        <v>4487.8</v>
      </c>
      <c r="AL205" s="5" t="s">
        <v>37</v>
      </c>
      <c r="AM205" s="5" t="s">
        <v>1499</v>
      </c>
      <c r="AN205" s="96">
        <v>43344</v>
      </c>
      <c r="AO205" s="173" t="s">
        <v>1512</v>
      </c>
    </row>
    <row r="206" spans="1:2026" ht="15" customHeight="1" x14ac:dyDescent="0.25">
      <c r="A206" s="205" t="s">
        <v>1662</v>
      </c>
      <c r="B206" s="4" t="s">
        <v>397</v>
      </c>
      <c r="C206" s="4" t="s">
        <v>398</v>
      </c>
      <c r="D206" s="4" t="s">
        <v>185</v>
      </c>
      <c r="E206" s="4" t="s">
        <v>399</v>
      </c>
      <c r="F206" s="5" t="s">
        <v>336</v>
      </c>
      <c r="G206" s="4" t="s">
        <v>27</v>
      </c>
      <c r="H206" s="11" t="s">
        <v>187</v>
      </c>
      <c r="I206" s="4" t="s">
        <v>29</v>
      </c>
      <c r="J206" s="51" t="s">
        <v>30</v>
      </c>
      <c r="K206" s="4" t="s">
        <v>31</v>
      </c>
      <c r="L206" s="4" t="s">
        <v>32</v>
      </c>
      <c r="M206" s="4" t="s">
        <v>33</v>
      </c>
      <c r="N206" s="4" t="s">
        <v>34</v>
      </c>
      <c r="O206" s="6" t="s">
        <v>35</v>
      </c>
      <c r="P206" s="6"/>
      <c r="Q206" s="7" t="s">
        <v>36</v>
      </c>
      <c r="R206" s="7"/>
      <c r="S206" s="4" t="s">
        <v>400</v>
      </c>
      <c r="T206" s="146"/>
      <c r="U206" s="146"/>
      <c r="V206" s="4" t="s">
        <v>59</v>
      </c>
      <c r="W206" s="4"/>
      <c r="X206" s="4"/>
      <c r="Y206" s="4"/>
      <c r="Z206" s="4"/>
      <c r="AA206" s="4"/>
      <c r="AB206" s="8"/>
      <c r="AC206" s="8">
        <v>2650</v>
      </c>
      <c r="AD206" s="8"/>
      <c r="AE206" s="8">
        <v>12750</v>
      </c>
      <c r="AF206" s="8">
        <v>5250</v>
      </c>
      <c r="AG206" s="8">
        <f t="shared" si="3"/>
        <v>20650</v>
      </c>
      <c r="AH206" s="111"/>
      <c r="AI206" s="8"/>
      <c r="AJ206" s="126"/>
      <c r="AK206" s="8"/>
      <c r="AL206" s="5" t="s">
        <v>37</v>
      </c>
      <c r="AM206" s="5" t="s">
        <v>1499</v>
      </c>
      <c r="AN206" s="96">
        <v>43344</v>
      </c>
      <c r="AO206" s="173" t="s">
        <v>1512</v>
      </c>
    </row>
    <row r="207" spans="1:2026" ht="15" customHeight="1" x14ac:dyDescent="0.25">
      <c r="A207" s="205" t="s">
        <v>1662</v>
      </c>
      <c r="B207" s="4" t="s">
        <v>401</v>
      </c>
      <c r="C207" s="4" t="s">
        <v>398</v>
      </c>
      <c r="D207" s="4" t="s">
        <v>190</v>
      </c>
      <c r="E207" s="4" t="s">
        <v>399</v>
      </c>
      <c r="F207" s="5" t="s">
        <v>336</v>
      </c>
      <c r="G207" s="4" t="s">
        <v>27</v>
      </c>
      <c r="H207" s="11" t="s">
        <v>187</v>
      </c>
      <c r="I207" s="4" t="s">
        <v>29</v>
      </c>
      <c r="J207" s="51" t="s">
        <v>30</v>
      </c>
      <c r="K207" s="4" t="s">
        <v>31</v>
      </c>
      <c r="L207" s="4" t="s">
        <v>32</v>
      </c>
      <c r="M207" s="4" t="s">
        <v>33</v>
      </c>
      <c r="N207" s="4" t="s">
        <v>34</v>
      </c>
      <c r="O207" s="6" t="s">
        <v>35</v>
      </c>
      <c r="P207" s="6"/>
      <c r="Q207" s="7" t="s">
        <v>36</v>
      </c>
      <c r="R207" s="7"/>
      <c r="S207" s="4" t="s">
        <v>402</v>
      </c>
      <c r="T207" s="146"/>
      <c r="U207" s="146"/>
      <c r="V207" s="4" t="s">
        <v>59</v>
      </c>
      <c r="W207" s="4"/>
      <c r="X207" s="4"/>
      <c r="Y207" s="4"/>
      <c r="Z207" s="4"/>
      <c r="AA207" s="4"/>
      <c r="AB207" s="8">
        <v>12500</v>
      </c>
      <c r="AC207" s="8">
        <v>2650</v>
      </c>
      <c r="AD207" s="8"/>
      <c r="AE207" s="8">
        <v>12750</v>
      </c>
      <c r="AF207" s="8">
        <v>650</v>
      </c>
      <c r="AG207" s="8">
        <f t="shared" si="3"/>
        <v>28550</v>
      </c>
      <c r="AH207" s="111"/>
      <c r="AI207" s="8"/>
      <c r="AJ207" s="126"/>
      <c r="AK207" s="8"/>
      <c r="AL207" s="5" t="s">
        <v>37</v>
      </c>
      <c r="AM207" s="5" t="s">
        <v>1499</v>
      </c>
      <c r="AN207" s="96">
        <v>43344</v>
      </c>
      <c r="AO207" s="173" t="s">
        <v>1512</v>
      </c>
    </row>
    <row r="208" spans="1:2026" s="52" customFormat="1" ht="24.95" customHeight="1" x14ac:dyDescent="0.25">
      <c r="A208" s="205" t="s">
        <v>1662</v>
      </c>
      <c r="B208" s="4" t="s">
        <v>403</v>
      </c>
      <c r="C208" s="4" t="s">
        <v>404</v>
      </c>
      <c r="D208" s="4" t="s">
        <v>283</v>
      </c>
      <c r="E208" s="4" t="s">
        <v>405</v>
      </c>
      <c r="F208" s="5" t="s">
        <v>336</v>
      </c>
      <c r="G208" s="4" t="s">
        <v>105</v>
      </c>
      <c r="H208" s="11" t="s">
        <v>344</v>
      </c>
      <c r="I208" s="4" t="s">
        <v>29</v>
      </c>
      <c r="J208" s="51" t="s">
        <v>30</v>
      </c>
      <c r="K208" s="4" t="s">
        <v>31</v>
      </c>
      <c r="L208" s="4" t="s">
        <v>51</v>
      </c>
      <c r="M208" s="4" t="s">
        <v>33</v>
      </c>
      <c r="N208" s="4" t="s">
        <v>106</v>
      </c>
      <c r="O208" s="6" t="s">
        <v>107</v>
      </c>
      <c r="P208" s="6"/>
      <c r="Q208" s="7" t="s">
        <v>36</v>
      </c>
      <c r="R208" s="7" t="s">
        <v>1480</v>
      </c>
      <c r="S208" s="4" t="s">
        <v>406</v>
      </c>
      <c r="T208" s="146">
        <v>1705270.554</v>
      </c>
      <c r="U208" s="146">
        <v>9243071.9759999998</v>
      </c>
      <c r="V208" s="4" t="s">
        <v>11</v>
      </c>
      <c r="W208" s="4" t="s">
        <v>40</v>
      </c>
      <c r="X208" s="4"/>
      <c r="Y208" s="4"/>
      <c r="Z208" s="4" t="s">
        <v>40</v>
      </c>
      <c r="AA208" s="4" t="s">
        <v>407</v>
      </c>
      <c r="AB208" s="8"/>
      <c r="AC208" s="8">
        <v>2650</v>
      </c>
      <c r="AD208" s="8"/>
      <c r="AE208" s="8">
        <v>2250</v>
      </c>
      <c r="AF208" s="8"/>
      <c r="AG208" s="8">
        <f t="shared" si="3"/>
        <v>4900</v>
      </c>
      <c r="AH208" s="111">
        <v>27</v>
      </c>
      <c r="AI208" s="8">
        <v>28077.06</v>
      </c>
      <c r="AJ208" s="126"/>
      <c r="AK208" s="8">
        <f>SUBTOTAL(9,AI208:AJ208)</f>
        <v>28077.06</v>
      </c>
      <c r="AL208" s="5" t="s">
        <v>37</v>
      </c>
      <c r="AM208" s="5" t="s">
        <v>1499</v>
      </c>
      <c r="AN208" s="96">
        <v>43344</v>
      </c>
      <c r="AO208" s="173" t="s">
        <v>1512</v>
      </c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3"/>
      <c r="BA208" s="33"/>
      <c r="BB208" s="33"/>
      <c r="BC208" s="33"/>
      <c r="BD208" s="33"/>
      <c r="BE208" s="33"/>
      <c r="BF208" s="33"/>
      <c r="BG208" s="33"/>
      <c r="BH208" s="33"/>
      <c r="BI208" s="33"/>
      <c r="BJ208" s="33"/>
      <c r="BK208" s="33"/>
      <c r="BL208" s="33"/>
      <c r="BM208" s="33"/>
      <c r="BN208" s="33"/>
      <c r="BO208" s="33"/>
      <c r="BP208" s="33"/>
      <c r="BQ208" s="33"/>
      <c r="BR208" s="33"/>
      <c r="BS208" s="33"/>
      <c r="BT208" s="33"/>
      <c r="BU208" s="33"/>
      <c r="BV208" s="33"/>
      <c r="BW208" s="33"/>
      <c r="BX208" s="33"/>
      <c r="BY208" s="33"/>
      <c r="BZ208" s="33"/>
      <c r="CA208" s="33"/>
      <c r="CB208" s="33"/>
      <c r="CC208" s="33"/>
      <c r="CD208" s="33"/>
      <c r="CE208" s="33"/>
      <c r="CF208" s="33"/>
      <c r="CG208" s="33"/>
      <c r="CH208" s="33"/>
      <c r="CI208" s="33"/>
      <c r="CJ208" s="33"/>
      <c r="CK208" s="33"/>
      <c r="CL208" s="33"/>
      <c r="CM208" s="33"/>
      <c r="CN208" s="33"/>
      <c r="CO208" s="33"/>
      <c r="CP208" s="33"/>
      <c r="CQ208" s="33"/>
      <c r="CR208" s="33"/>
      <c r="CS208" s="33"/>
      <c r="CT208" s="33"/>
      <c r="CU208" s="33"/>
      <c r="CV208" s="33"/>
      <c r="CW208" s="33"/>
      <c r="CX208" s="33"/>
      <c r="CY208" s="33"/>
      <c r="CZ208" s="33"/>
      <c r="DA208" s="33"/>
      <c r="DB208" s="33"/>
      <c r="DC208" s="33"/>
      <c r="DD208" s="33"/>
      <c r="DE208" s="33"/>
      <c r="DF208" s="33"/>
      <c r="DG208" s="33"/>
      <c r="DH208" s="33"/>
      <c r="DI208" s="33"/>
      <c r="DJ208" s="33"/>
      <c r="DK208" s="33"/>
      <c r="DL208" s="33"/>
      <c r="DM208" s="33"/>
      <c r="DN208" s="33"/>
      <c r="DO208" s="33"/>
      <c r="DP208" s="33"/>
      <c r="DQ208" s="33"/>
      <c r="DR208" s="33"/>
      <c r="DS208" s="33"/>
      <c r="DT208" s="33"/>
      <c r="DU208" s="33"/>
      <c r="DV208" s="33"/>
      <c r="DW208" s="33"/>
      <c r="DX208" s="33"/>
      <c r="DY208" s="33"/>
      <c r="DZ208" s="33"/>
      <c r="EA208" s="33"/>
      <c r="EB208" s="33"/>
      <c r="EC208" s="33"/>
      <c r="ED208" s="33"/>
      <c r="EE208" s="33"/>
      <c r="EF208" s="33"/>
      <c r="EG208" s="33"/>
      <c r="EH208" s="33"/>
      <c r="EI208" s="33"/>
      <c r="EJ208" s="33"/>
      <c r="EK208" s="33"/>
      <c r="EL208" s="33"/>
      <c r="EM208" s="33"/>
      <c r="EN208" s="33"/>
      <c r="EO208" s="33"/>
      <c r="EP208" s="33"/>
      <c r="EQ208" s="33"/>
      <c r="ER208" s="33"/>
      <c r="ES208" s="33"/>
      <c r="ET208" s="33"/>
      <c r="EU208" s="33"/>
      <c r="EV208" s="33"/>
      <c r="EW208" s="33"/>
      <c r="EX208" s="33"/>
      <c r="EY208" s="33"/>
      <c r="EZ208" s="33"/>
      <c r="FA208" s="33"/>
      <c r="FB208" s="33"/>
      <c r="FC208" s="33"/>
      <c r="FD208" s="33"/>
      <c r="FE208" s="33"/>
      <c r="FF208" s="33"/>
      <c r="FG208" s="33"/>
      <c r="FH208" s="33"/>
      <c r="FI208" s="33"/>
      <c r="FJ208" s="33"/>
      <c r="FK208" s="33"/>
      <c r="FL208" s="33"/>
      <c r="FM208" s="33"/>
      <c r="FN208" s="33"/>
      <c r="FO208" s="33"/>
      <c r="FP208" s="33"/>
      <c r="FQ208" s="33"/>
      <c r="FR208" s="33"/>
      <c r="FS208" s="33"/>
      <c r="FT208" s="33"/>
      <c r="FU208" s="33"/>
      <c r="FV208" s="33"/>
      <c r="FW208" s="33"/>
      <c r="FX208" s="33"/>
      <c r="FY208" s="33"/>
      <c r="FZ208" s="33"/>
      <c r="GA208" s="33"/>
      <c r="GB208" s="33"/>
      <c r="GC208" s="33"/>
      <c r="GD208" s="33"/>
      <c r="GE208" s="33"/>
      <c r="GF208" s="33"/>
      <c r="GG208" s="33"/>
      <c r="GH208" s="33"/>
      <c r="GI208" s="33"/>
      <c r="GJ208" s="33"/>
      <c r="GK208" s="33"/>
      <c r="GL208" s="33"/>
      <c r="GM208" s="33"/>
      <c r="GN208" s="33"/>
      <c r="GO208" s="33"/>
      <c r="GP208" s="33"/>
      <c r="GQ208" s="33"/>
      <c r="GR208" s="33"/>
      <c r="GS208" s="33"/>
      <c r="GT208" s="33"/>
      <c r="GU208" s="33"/>
      <c r="GV208" s="33"/>
      <c r="GW208" s="33"/>
      <c r="GX208" s="33"/>
      <c r="GY208" s="33"/>
      <c r="GZ208" s="33"/>
      <c r="HA208" s="33"/>
      <c r="HB208" s="33"/>
      <c r="HC208" s="33"/>
      <c r="HD208" s="33"/>
      <c r="HE208" s="33"/>
      <c r="HF208" s="33"/>
      <c r="HG208" s="33"/>
      <c r="HH208" s="33"/>
      <c r="HI208" s="33"/>
      <c r="HJ208" s="33"/>
      <c r="HK208" s="33"/>
      <c r="HL208" s="33"/>
      <c r="HM208" s="33"/>
      <c r="HN208" s="33"/>
      <c r="HO208" s="33"/>
      <c r="HP208" s="33"/>
      <c r="HQ208" s="33"/>
      <c r="HR208" s="33"/>
      <c r="HS208" s="33"/>
      <c r="HT208" s="33"/>
      <c r="HU208" s="33"/>
      <c r="HV208" s="33"/>
      <c r="HW208" s="33"/>
      <c r="HX208" s="33"/>
      <c r="HY208" s="33"/>
      <c r="HZ208" s="33"/>
      <c r="IA208" s="33"/>
      <c r="IB208" s="33"/>
      <c r="IC208" s="33"/>
      <c r="ID208" s="33"/>
      <c r="IE208" s="33"/>
      <c r="IF208" s="33"/>
      <c r="IG208" s="33"/>
      <c r="IH208" s="33"/>
      <c r="II208" s="33"/>
      <c r="IJ208" s="33"/>
      <c r="IK208" s="33"/>
      <c r="IL208" s="33"/>
      <c r="IM208" s="33"/>
      <c r="IN208" s="33"/>
      <c r="IO208" s="33"/>
      <c r="IP208" s="33"/>
      <c r="IQ208" s="33"/>
      <c r="IR208" s="33"/>
      <c r="IS208" s="33"/>
      <c r="IT208" s="33"/>
      <c r="IU208" s="33"/>
      <c r="IV208" s="33"/>
      <c r="IW208" s="33"/>
      <c r="IX208" s="33"/>
      <c r="IY208" s="33"/>
      <c r="IZ208" s="33"/>
      <c r="JA208" s="33"/>
      <c r="JB208" s="33"/>
      <c r="JC208" s="33"/>
      <c r="JD208" s="33"/>
      <c r="JE208" s="33"/>
      <c r="JF208" s="33"/>
      <c r="JG208" s="33"/>
      <c r="JH208" s="33"/>
      <c r="JI208" s="33"/>
      <c r="JJ208" s="33"/>
      <c r="JK208" s="33"/>
      <c r="JL208" s="33"/>
      <c r="JM208" s="33"/>
      <c r="JN208" s="33"/>
      <c r="JO208" s="33"/>
      <c r="JP208" s="33"/>
      <c r="JQ208" s="33"/>
      <c r="JR208" s="33"/>
      <c r="JS208" s="33"/>
      <c r="JT208" s="33"/>
      <c r="JU208" s="33"/>
      <c r="JV208" s="33"/>
      <c r="JW208" s="33"/>
      <c r="JX208" s="33"/>
      <c r="JY208" s="33"/>
      <c r="JZ208" s="33"/>
      <c r="KA208" s="33"/>
      <c r="KB208" s="33"/>
      <c r="KC208" s="33"/>
      <c r="KD208" s="33"/>
      <c r="KE208" s="33"/>
      <c r="KF208" s="33"/>
      <c r="KG208" s="33"/>
      <c r="KH208" s="33"/>
      <c r="KI208" s="33"/>
      <c r="KJ208" s="33"/>
      <c r="KK208" s="33"/>
      <c r="KL208" s="33"/>
      <c r="KM208" s="33"/>
      <c r="KN208" s="33"/>
      <c r="KO208" s="33"/>
      <c r="KP208" s="33"/>
      <c r="KQ208" s="33"/>
      <c r="KR208" s="33"/>
      <c r="KS208" s="33"/>
      <c r="KT208" s="33"/>
      <c r="KU208" s="33"/>
      <c r="KV208" s="33"/>
      <c r="KW208" s="33"/>
      <c r="KX208" s="33"/>
      <c r="KY208" s="33"/>
      <c r="KZ208" s="33"/>
      <c r="LA208" s="33"/>
      <c r="LB208" s="33"/>
      <c r="LC208" s="33"/>
      <c r="LD208" s="33"/>
      <c r="LE208" s="33"/>
      <c r="LF208" s="33"/>
      <c r="LG208" s="33"/>
      <c r="LH208" s="33"/>
      <c r="LI208" s="33"/>
      <c r="LJ208" s="33"/>
      <c r="LK208" s="33"/>
      <c r="LL208" s="33"/>
      <c r="LM208" s="33"/>
      <c r="LN208" s="33"/>
      <c r="LO208" s="33"/>
      <c r="LP208" s="33"/>
      <c r="LQ208" s="33"/>
      <c r="LR208" s="33"/>
      <c r="LS208" s="33"/>
      <c r="LT208" s="33"/>
      <c r="LU208" s="33"/>
      <c r="LV208" s="33"/>
      <c r="LW208" s="33"/>
      <c r="LX208" s="33"/>
      <c r="LY208" s="33"/>
      <c r="LZ208" s="33"/>
      <c r="MA208" s="33"/>
      <c r="MB208" s="33"/>
      <c r="MC208" s="33"/>
      <c r="MD208" s="33"/>
      <c r="ME208" s="33"/>
      <c r="MF208" s="33"/>
      <c r="MG208" s="33"/>
      <c r="MH208" s="33"/>
      <c r="MI208" s="33"/>
      <c r="MJ208" s="33"/>
      <c r="MK208" s="33"/>
      <c r="ML208" s="33"/>
      <c r="MM208" s="33"/>
      <c r="MN208" s="33"/>
      <c r="MO208" s="33"/>
      <c r="MP208" s="33"/>
      <c r="MQ208" s="33"/>
      <c r="MR208" s="33"/>
      <c r="MS208" s="33"/>
      <c r="MT208" s="33"/>
      <c r="MU208" s="33"/>
      <c r="MV208" s="33"/>
      <c r="MW208" s="33"/>
      <c r="MX208" s="33"/>
      <c r="MY208" s="33"/>
      <c r="MZ208" s="33"/>
      <c r="NA208" s="33"/>
      <c r="NB208" s="33"/>
      <c r="NC208" s="33"/>
      <c r="ND208" s="33"/>
      <c r="NE208" s="33"/>
      <c r="NF208" s="33"/>
      <c r="NG208" s="33"/>
      <c r="NH208" s="33"/>
      <c r="NI208" s="33"/>
      <c r="NJ208" s="33"/>
      <c r="NK208" s="33"/>
      <c r="NL208" s="33"/>
      <c r="NM208" s="33"/>
      <c r="NN208" s="33"/>
      <c r="NO208" s="33"/>
      <c r="NP208" s="33"/>
      <c r="NQ208" s="33"/>
      <c r="NR208" s="33"/>
      <c r="NS208" s="33"/>
      <c r="NT208" s="33"/>
      <c r="NU208" s="33"/>
      <c r="NV208" s="33"/>
      <c r="NW208" s="33"/>
      <c r="NX208" s="33"/>
      <c r="NY208" s="33"/>
      <c r="NZ208" s="33"/>
      <c r="OA208" s="33"/>
      <c r="OB208" s="33"/>
      <c r="OC208" s="33"/>
      <c r="OD208" s="33"/>
      <c r="OE208" s="33"/>
      <c r="OF208" s="33"/>
      <c r="OG208" s="33"/>
      <c r="OH208" s="33"/>
      <c r="OI208" s="33"/>
      <c r="OJ208" s="33"/>
      <c r="OK208" s="33"/>
      <c r="OL208" s="33"/>
      <c r="OM208" s="33"/>
      <c r="ON208" s="33"/>
      <c r="OO208" s="33"/>
      <c r="OP208" s="33"/>
      <c r="OQ208" s="33"/>
      <c r="OR208" s="33"/>
      <c r="OS208" s="33"/>
      <c r="OT208" s="33"/>
      <c r="OU208" s="33"/>
      <c r="OV208" s="33"/>
      <c r="OW208" s="33"/>
      <c r="OX208" s="33"/>
      <c r="OY208" s="33"/>
      <c r="OZ208" s="33"/>
      <c r="PA208" s="33"/>
      <c r="PB208" s="33"/>
      <c r="PC208" s="33"/>
      <c r="PD208" s="33"/>
      <c r="PE208" s="33"/>
      <c r="PF208" s="33"/>
      <c r="PG208" s="33"/>
      <c r="PH208" s="33"/>
      <c r="PI208" s="33"/>
      <c r="PJ208" s="33"/>
      <c r="PK208" s="33"/>
      <c r="PL208" s="33"/>
      <c r="PM208" s="33"/>
      <c r="PN208" s="33"/>
      <c r="PO208" s="33"/>
      <c r="PP208" s="33"/>
      <c r="PQ208" s="33"/>
      <c r="PR208" s="33"/>
      <c r="PS208" s="33"/>
      <c r="PT208" s="33"/>
      <c r="PU208" s="33"/>
      <c r="PV208" s="33"/>
      <c r="PW208" s="33"/>
      <c r="PX208" s="33"/>
      <c r="PY208" s="33"/>
      <c r="PZ208" s="33"/>
      <c r="QA208" s="33"/>
      <c r="QB208" s="33"/>
      <c r="QC208" s="33"/>
      <c r="QD208" s="33"/>
      <c r="QE208" s="33"/>
      <c r="QF208" s="33"/>
      <c r="QG208" s="33"/>
      <c r="QH208" s="33"/>
      <c r="QI208" s="33"/>
      <c r="QJ208" s="33"/>
      <c r="QK208" s="33"/>
      <c r="QL208" s="33"/>
      <c r="QM208" s="33"/>
      <c r="QN208" s="33"/>
      <c r="QO208" s="33"/>
      <c r="QP208" s="33"/>
      <c r="QQ208" s="33"/>
      <c r="QR208" s="33"/>
      <c r="QS208" s="33"/>
      <c r="QT208" s="33"/>
      <c r="QU208" s="33"/>
      <c r="QV208" s="33"/>
      <c r="QW208" s="33"/>
      <c r="QX208" s="33"/>
      <c r="QY208" s="33"/>
      <c r="QZ208" s="33"/>
      <c r="RA208" s="33"/>
      <c r="RB208" s="33"/>
      <c r="RC208" s="33"/>
      <c r="RD208" s="33"/>
      <c r="RE208" s="33"/>
      <c r="RF208" s="33"/>
      <c r="RG208" s="33"/>
      <c r="RH208" s="33"/>
      <c r="RI208" s="33"/>
      <c r="RJ208" s="33"/>
      <c r="RK208" s="33"/>
      <c r="RL208" s="33"/>
      <c r="RM208" s="33"/>
      <c r="RN208" s="33"/>
      <c r="RO208" s="33"/>
      <c r="RP208" s="33"/>
      <c r="RQ208" s="33"/>
      <c r="RR208" s="33"/>
      <c r="RS208" s="33"/>
      <c r="RT208" s="33"/>
      <c r="RU208" s="33"/>
      <c r="RV208" s="33"/>
      <c r="RW208" s="33"/>
      <c r="RX208" s="33"/>
      <c r="RY208" s="33"/>
      <c r="RZ208" s="33"/>
      <c r="SA208" s="33"/>
      <c r="SB208" s="33"/>
      <c r="SC208" s="33"/>
      <c r="SD208" s="33"/>
      <c r="SE208" s="33"/>
      <c r="SF208" s="33"/>
      <c r="SG208" s="33"/>
      <c r="SH208" s="33"/>
      <c r="SI208" s="33"/>
      <c r="SJ208" s="33"/>
      <c r="SK208" s="33"/>
      <c r="SL208" s="33"/>
      <c r="SM208" s="33"/>
      <c r="SN208" s="33"/>
      <c r="SO208" s="33"/>
      <c r="SP208" s="33"/>
      <c r="SQ208" s="33"/>
      <c r="SR208" s="33"/>
      <c r="SS208" s="33"/>
      <c r="ST208" s="33"/>
      <c r="SU208" s="33"/>
      <c r="SV208" s="33"/>
      <c r="SW208" s="33"/>
      <c r="SX208" s="33"/>
      <c r="SY208" s="33"/>
      <c r="SZ208" s="33"/>
      <c r="TA208" s="33"/>
      <c r="TB208" s="33"/>
      <c r="TC208" s="33"/>
      <c r="TD208" s="33"/>
      <c r="TE208" s="33"/>
      <c r="TF208" s="33"/>
      <c r="TG208" s="33"/>
      <c r="TH208" s="33"/>
      <c r="TI208" s="33"/>
      <c r="TJ208" s="33"/>
      <c r="TK208" s="33"/>
      <c r="TL208" s="33"/>
      <c r="TM208" s="33"/>
      <c r="TN208" s="33"/>
      <c r="TO208" s="33"/>
      <c r="TP208" s="33"/>
      <c r="TQ208" s="33"/>
      <c r="TR208" s="33"/>
      <c r="TS208" s="33"/>
      <c r="TT208" s="33"/>
      <c r="TU208" s="33"/>
      <c r="TV208" s="33"/>
      <c r="TW208" s="33"/>
      <c r="TX208" s="33"/>
      <c r="TY208" s="33"/>
      <c r="TZ208" s="33"/>
      <c r="UA208" s="33"/>
      <c r="UB208" s="33"/>
      <c r="UC208" s="33"/>
      <c r="UD208" s="33"/>
      <c r="UE208" s="33"/>
      <c r="UF208" s="33"/>
      <c r="UG208" s="33"/>
      <c r="UH208" s="33"/>
      <c r="UI208" s="33"/>
      <c r="UJ208" s="33"/>
      <c r="UK208" s="33"/>
      <c r="UL208" s="33"/>
      <c r="UM208" s="33"/>
      <c r="UN208" s="33"/>
      <c r="UO208" s="33"/>
      <c r="UP208" s="33"/>
      <c r="UQ208" s="33"/>
      <c r="UR208" s="33"/>
      <c r="US208" s="33"/>
      <c r="UT208" s="33"/>
      <c r="UU208" s="33"/>
      <c r="UV208" s="33"/>
      <c r="UW208" s="33"/>
      <c r="UX208" s="33"/>
      <c r="UY208" s="33"/>
      <c r="UZ208" s="33"/>
      <c r="VA208" s="33"/>
      <c r="VB208" s="33"/>
      <c r="VC208" s="33"/>
      <c r="VD208" s="33"/>
      <c r="VE208" s="33"/>
      <c r="VF208" s="33"/>
      <c r="VG208" s="33"/>
      <c r="VH208" s="33"/>
      <c r="VI208" s="33"/>
      <c r="VJ208" s="33"/>
      <c r="VK208" s="33"/>
      <c r="VL208" s="33"/>
      <c r="VM208" s="33"/>
      <c r="VN208" s="33"/>
      <c r="VO208" s="33"/>
      <c r="VP208" s="33"/>
      <c r="VQ208" s="33"/>
      <c r="VR208" s="33"/>
      <c r="VS208" s="33"/>
      <c r="VT208" s="33"/>
      <c r="VU208" s="33"/>
      <c r="VV208" s="33"/>
      <c r="VW208" s="33"/>
      <c r="VX208" s="33"/>
      <c r="VY208" s="33"/>
      <c r="VZ208" s="33"/>
      <c r="WA208" s="33"/>
      <c r="WB208" s="33"/>
      <c r="WC208" s="33"/>
      <c r="WD208" s="33"/>
      <c r="WE208" s="33"/>
      <c r="WF208" s="33"/>
      <c r="WG208" s="33"/>
      <c r="WH208" s="33"/>
      <c r="WI208" s="33"/>
      <c r="WJ208" s="33"/>
      <c r="WK208" s="33"/>
      <c r="WL208" s="33"/>
      <c r="WM208" s="33"/>
      <c r="WN208" s="33"/>
      <c r="WO208" s="33"/>
      <c r="WP208" s="33"/>
      <c r="WQ208" s="33"/>
      <c r="WR208" s="33"/>
      <c r="WS208" s="33"/>
      <c r="WT208" s="33"/>
      <c r="WU208" s="33"/>
      <c r="WV208" s="33"/>
      <c r="WW208" s="33"/>
      <c r="WX208" s="33"/>
      <c r="WY208" s="33"/>
      <c r="WZ208" s="33"/>
      <c r="XA208" s="33"/>
      <c r="XB208" s="33"/>
      <c r="XC208" s="33"/>
      <c r="XD208" s="33"/>
      <c r="XE208" s="33"/>
      <c r="XF208" s="33"/>
      <c r="XG208" s="33"/>
      <c r="XH208" s="33"/>
      <c r="XI208" s="33"/>
      <c r="XJ208" s="33"/>
      <c r="XK208" s="33"/>
      <c r="XL208" s="33"/>
      <c r="XM208" s="33"/>
      <c r="XN208" s="33"/>
      <c r="XO208" s="33"/>
      <c r="XP208" s="33"/>
      <c r="XQ208" s="33"/>
      <c r="XR208" s="33"/>
      <c r="XS208" s="33"/>
      <c r="XT208" s="33"/>
      <c r="XU208" s="33"/>
      <c r="XV208" s="33"/>
      <c r="XW208" s="33"/>
      <c r="XX208" s="33"/>
      <c r="XY208" s="33"/>
      <c r="XZ208" s="33"/>
      <c r="YA208" s="33"/>
      <c r="YB208" s="33"/>
      <c r="YC208" s="33"/>
      <c r="YD208" s="33"/>
      <c r="YE208" s="33"/>
      <c r="YF208" s="33"/>
      <c r="YG208" s="33"/>
      <c r="YH208" s="33"/>
      <c r="YI208" s="33"/>
      <c r="YJ208" s="33"/>
      <c r="YK208" s="33"/>
      <c r="YL208" s="33"/>
      <c r="YM208" s="33"/>
      <c r="YN208" s="33"/>
      <c r="YO208" s="33"/>
      <c r="YP208" s="33"/>
      <c r="YQ208" s="33"/>
      <c r="YR208" s="33"/>
      <c r="YS208" s="33"/>
      <c r="YT208" s="33"/>
      <c r="YU208" s="33"/>
      <c r="YV208" s="33"/>
      <c r="YW208" s="33"/>
      <c r="YX208" s="33"/>
      <c r="YY208" s="33"/>
      <c r="YZ208" s="33"/>
      <c r="ZA208" s="33"/>
      <c r="ZB208" s="33"/>
      <c r="ZC208" s="33"/>
      <c r="ZD208" s="33"/>
      <c r="ZE208" s="33"/>
      <c r="ZF208" s="33"/>
      <c r="ZG208" s="33"/>
      <c r="ZH208" s="33"/>
      <c r="ZI208" s="33"/>
      <c r="ZJ208" s="33"/>
      <c r="ZK208" s="33"/>
      <c r="ZL208" s="33"/>
      <c r="ZM208" s="33"/>
      <c r="ZN208" s="33"/>
      <c r="ZO208" s="33"/>
      <c r="ZP208" s="33"/>
      <c r="ZQ208" s="33"/>
      <c r="ZR208" s="33"/>
      <c r="ZS208" s="33"/>
      <c r="ZT208" s="33"/>
      <c r="ZU208" s="33"/>
      <c r="ZV208" s="33"/>
      <c r="ZW208" s="33"/>
      <c r="ZX208" s="33"/>
      <c r="ZY208" s="33"/>
      <c r="ZZ208" s="33"/>
      <c r="AAA208" s="33"/>
      <c r="AAB208" s="33"/>
      <c r="AAC208" s="33"/>
      <c r="AAD208" s="33"/>
      <c r="AAE208" s="33"/>
      <c r="AAF208" s="33"/>
      <c r="AAG208" s="33"/>
      <c r="AAH208" s="33"/>
      <c r="AAI208" s="33"/>
      <c r="AAJ208" s="33"/>
      <c r="AAK208" s="33"/>
      <c r="AAL208" s="33"/>
      <c r="AAM208" s="33"/>
      <c r="AAN208" s="33"/>
      <c r="AAO208" s="33"/>
      <c r="AAP208" s="33"/>
      <c r="AAQ208" s="33"/>
      <c r="AAR208" s="33"/>
      <c r="AAS208" s="33"/>
      <c r="AAT208" s="33"/>
      <c r="AAU208" s="33"/>
      <c r="AAV208" s="33"/>
      <c r="AAW208" s="33"/>
      <c r="AAX208" s="33"/>
      <c r="AAY208" s="33"/>
      <c r="AAZ208" s="33"/>
      <c r="ABA208" s="33"/>
      <c r="ABB208" s="33"/>
      <c r="ABC208" s="33"/>
      <c r="ABD208" s="33"/>
      <c r="ABE208" s="33"/>
      <c r="ABF208" s="33"/>
      <c r="ABG208" s="33"/>
      <c r="ABH208" s="33"/>
      <c r="ABI208" s="33"/>
      <c r="ABJ208" s="33"/>
      <c r="ABK208" s="33"/>
      <c r="ABL208" s="33"/>
      <c r="ABM208" s="33"/>
      <c r="ABN208" s="33"/>
      <c r="ABO208" s="33"/>
      <c r="ABP208" s="33"/>
      <c r="ABQ208" s="33"/>
      <c r="ABR208" s="33"/>
      <c r="ABS208" s="33"/>
      <c r="ABT208" s="33"/>
      <c r="ABU208" s="33"/>
      <c r="ABV208" s="33"/>
      <c r="ABW208" s="33"/>
      <c r="ABX208" s="33"/>
      <c r="ABY208" s="33"/>
      <c r="ABZ208" s="33"/>
      <c r="ACA208" s="33"/>
      <c r="ACB208" s="33"/>
      <c r="ACC208" s="33"/>
      <c r="ACD208" s="33"/>
      <c r="ACE208" s="33"/>
      <c r="ACF208" s="33"/>
      <c r="ACG208" s="33"/>
      <c r="ACH208" s="33"/>
      <c r="ACI208" s="33"/>
      <c r="ACJ208" s="33"/>
      <c r="ACK208" s="33"/>
      <c r="ACL208" s="33"/>
      <c r="ACM208" s="33"/>
      <c r="ACN208" s="33"/>
      <c r="ACO208" s="33"/>
      <c r="ACP208" s="33"/>
      <c r="ACQ208" s="33"/>
      <c r="ACR208" s="33"/>
      <c r="ACS208" s="33"/>
      <c r="ACT208" s="33"/>
      <c r="ACU208" s="33"/>
      <c r="ACV208" s="33"/>
      <c r="ACW208" s="33"/>
      <c r="ACX208" s="33"/>
      <c r="ACY208" s="33"/>
      <c r="ACZ208" s="33"/>
      <c r="ADA208" s="33"/>
      <c r="ADB208" s="33"/>
      <c r="ADC208" s="33"/>
      <c r="ADD208" s="33"/>
      <c r="ADE208" s="33"/>
      <c r="ADF208" s="33"/>
      <c r="ADG208" s="33"/>
      <c r="ADH208" s="33"/>
      <c r="ADI208" s="33"/>
      <c r="ADJ208" s="33"/>
      <c r="ADK208" s="33"/>
      <c r="ADL208" s="33"/>
      <c r="ADM208" s="33"/>
      <c r="ADN208" s="33"/>
      <c r="ADO208" s="33"/>
      <c r="ADP208" s="33"/>
      <c r="ADQ208" s="33"/>
      <c r="ADR208" s="33"/>
      <c r="ADS208" s="33"/>
      <c r="ADT208" s="33"/>
      <c r="ADU208" s="33"/>
      <c r="ADV208" s="33"/>
      <c r="ADW208" s="33"/>
      <c r="ADX208" s="33"/>
      <c r="ADY208" s="33"/>
      <c r="ADZ208" s="33"/>
      <c r="AEA208" s="33"/>
      <c r="AEB208" s="33"/>
      <c r="AEC208" s="33"/>
      <c r="AED208" s="33"/>
      <c r="AEE208" s="33"/>
      <c r="AEF208" s="33"/>
      <c r="AEG208" s="33"/>
      <c r="AEH208" s="33"/>
      <c r="AEI208" s="33"/>
      <c r="AEJ208" s="33"/>
      <c r="AEK208" s="33"/>
      <c r="AEL208" s="33"/>
      <c r="AEM208" s="33"/>
      <c r="AEN208" s="33"/>
      <c r="AEO208" s="33"/>
      <c r="AEP208" s="33"/>
      <c r="AEQ208" s="33"/>
      <c r="AER208" s="33"/>
      <c r="AES208" s="33"/>
      <c r="AET208" s="33"/>
      <c r="AEU208" s="33"/>
      <c r="AEV208" s="33"/>
      <c r="AEW208" s="33"/>
      <c r="AEX208" s="33"/>
      <c r="AEY208" s="33"/>
      <c r="AEZ208" s="33"/>
      <c r="AFA208" s="33"/>
      <c r="AFB208" s="33"/>
      <c r="AFC208" s="33"/>
      <c r="AFD208" s="33"/>
      <c r="AFE208" s="33"/>
      <c r="AFF208" s="33"/>
      <c r="AFG208" s="33"/>
      <c r="AFH208" s="33"/>
      <c r="AFI208" s="33"/>
      <c r="AFJ208" s="33"/>
      <c r="AFK208" s="33"/>
      <c r="AFL208" s="33"/>
      <c r="AFM208" s="33"/>
      <c r="AFN208" s="33"/>
      <c r="AFO208" s="33"/>
      <c r="AFP208" s="33"/>
      <c r="AFQ208" s="33"/>
      <c r="AFR208" s="33"/>
      <c r="AFS208" s="33"/>
      <c r="AFT208" s="33"/>
      <c r="AFU208" s="33"/>
      <c r="AFV208" s="33"/>
      <c r="AFW208" s="33"/>
      <c r="AFX208" s="33"/>
      <c r="AFY208" s="33"/>
      <c r="AFZ208" s="33"/>
      <c r="AGA208" s="33"/>
      <c r="AGB208" s="33"/>
      <c r="AGC208" s="33"/>
      <c r="AGD208" s="33"/>
      <c r="AGE208" s="33"/>
      <c r="AGF208" s="33"/>
      <c r="AGG208" s="33"/>
      <c r="AGH208" s="33"/>
      <c r="AGI208" s="33"/>
      <c r="AGJ208" s="33"/>
      <c r="AGK208" s="33"/>
      <c r="AGL208" s="33"/>
      <c r="AGM208" s="33"/>
      <c r="AGN208" s="33"/>
      <c r="AGO208" s="33"/>
      <c r="AGP208" s="33"/>
      <c r="AGQ208" s="33"/>
      <c r="AGR208" s="33"/>
      <c r="AGS208" s="33"/>
      <c r="AGT208" s="33"/>
      <c r="AGU208" s="33"/>
      <c r="AGV208" s="33"/>
      <c r="AGW208" s="33"/>
      <c r="AGX208" s="33"/>
      <c r="AGY208" s="33"/>
      <c r="AGZ208" s="33"/>
      <c r="AHA208" s="33"/>
      <c r="AHB208" s="33"/>
      <c r="AHC208" s="33"/>
      <c r="AHD208" s="33"/>
      <c r="AHE208" s="33"/>
      <c r="AHF208" s="33"/>
      <c r="AHG208" s="33"/>
      <c r="AHH208" s="33"/>
      <c r="AHI208" s="33"/>
      <c r="AHJ208" s="33"/>
      <c r="AHK208" s="33"/>
      <c r="AHL208" s="33"/>
      <c r="AHM208" s="33"/>
      <c r="AHN208" s="33"/>
      <c r="AHO208" s="33"/>
      <c r="AHP208" s="33"/>
      <c r="AHQ208" s="33"/>
      <c r="AHR208" s="33"/>
      <c r="AHS208" s="33"/>
      <c r="AHT208" s="33"/>
      <c r="AHU208" s="33"/>
      <c r="AHV208" s="33"/>
      <c r="AHW208" s="33"/>
      <c r="AHX208" s="33"/>
      <c r="AHY208" s="33"/>
      <c r="AHZ208" s="33"/>
      <c r="AIA208" s="33"/>
      <c r="AIB208" s="33"/>
      <c r="AIC208" s="33"/>
      <c r="AID208" s="33"/>
      <c r="AIE208" s="33"/>
      <c r="AIF208" s="33"/>
      <c r="AIG208" s="33"/>
      <c r="AIH208" s="33"/>
      <c r="AII208" s="33"/>
      <c r="AIJ208" s="33"/>
      <c r="AIK208" s="33"/>
      <c r="AIL208" s="33"/>
      <c r="AIM208" s="33"/>
      <c r="AIN208" s="33"/>
      <c r="AIO208" s="33"/>
      <c r="AIP208" s="33"/>
      <c r="AIQ208" s="33"/>
      <c r="AIR208" s="33"/>
      <c r="AIS208" s="33"/>
      <c r="AIT208" s="33"/>
      <c r="AIU208" s="33"/>
      <c r="AIV208" s="33"/>
      <c r="AIW208" s="33"/>
      <c r="AIX208" s="33"/>
      <c r="AIY208" s="33"/>
      <c r="AIZ208" s="33"/>
      <c r="AJA208" s="33"/>
      <c r="AJB208" s="33"/>
      <c r="AJC208" s="33"/>
      <c r="AJD208" s="33"/>
      <c r="AJE208" s="33"/>
      <c r="AJF208" s="33"/>
      <c r="AJG208" s="33"/>
      <c r="AJH208" s="33"/>
      <c r="AJI208" s="33"/>
      <c r="AJJ208" s="33"/>
      <c r="AJK208" s="33"/>
      <c r="AJL208" s="33"/>
      <c r="AJM208" s="33"/>
      <c r="AJN208" s="33"/>
      <c r="AJO208" s="33"/>
      <c r="AJP208" s="33"/>
      <c r="AJQ208" s="33"/>
      <c r="AJR208" s="33"/>
      <c r="AJS208" s="33"/>
      <c r="AJT208" s="33"/>
      <c r="AJU208" s="33"/>
      <c r="AJV208" s="33"/>
      <c r="AJW208" s="33"/>
      <c r="AJX208" s="33"/>
      <c r="AJY208" s="33"/>
      <c r="AJZ208" s="33"/>
      <c r="AKA208" s="33"/>
      <c r="AKB208" s="33"/>
      <c r="AKC208" s="33"/>
      <c r="AKD208" s="33"/>
      <c r="AKE208" s="33"/>
      <c r="AKF208" s="33"/>
      <c r="AKG208" s="33"/>
      <c r="AKH208" s="33"/>
      <c r="AKI208" s="33"/>
      <c r="AKJ208" s="33"/>
      <c r="AKK208" s="33"/>
      <c r="AKL208" s="33"/>
      <c r="AKM208" s="33"/>
      <c r="AKN208" s="33"/>
      <c r="AKO208" s="33"/>
      <c r="AKP208" s="33"/>
      <c r="AKQ208" s="33"/>
      <c r="AKR208" s="33"/>
      <c r="AKS208" s="33"/>
      <c r="AKT208" s="33"/>
      <c r="AKU208" s="33"/>
      <c r="AKV208" s="33"/>
      <c r="AKW208" s="33"/>
      <c r="AKX208" s="33"/>
      <c r="AKY208" s="33"/>
      <c r="AKZ208" s="33"/>
      <c r="ALA208" s="33"/>
      <c r="ALB208" s="33"/>
      <c r="ALC208" s="33"/>
      <c r="ALD208" s="33"/>
      <c r="ALE208" s="33"/>
      <c r="ALF208" s="33"/>
      <c r="ALG208" s="33"/>
      <c r="ALH208" s="33"/>
      <c r="ALI208" s="33"/>
      <c r="ALJ208" s="33"/>
      <c r="ALK208" s="33"/>
      <c r="ALL208" s="33"/>
      <c r="ALM208" s="33"/>
      <c r="ALN208" s="33"/>
      <c r="ALO208" s="33"/>
      <c r="ALP208" s="33"/>
      <c r="ALQ208" s="33"/>
      <c r="ALR208" s="33"/>
      <c r="ALS208" s="33"/>
      <c r="ALT208" s="33"/>
      <c r="ALU208" s="33"/>
      <c r="ALV208" s="33"/>
      <c r="ALW208" s="33"/>
      <c r="ALX208" s="33"/>
      <c r="ALY208" s="33"/>
      <c r="ALZ208" s="33"/>
      <c r="AMA208" s="33"/>
      <c r="AMB208" s="33"/>
      <c r="AMC208" s="33"/>
      <c r="AMD208" s="33"/>
      <c r="AME208" s="33"/>
      <c r="AMF208" s="33"/>
      <c r="AMG208" s="33"/>
      <c r="AMH208" s="33"/>
      <c r="AMI208" s="33"/>
      <c r="AMJ208" s="33"/>
      <c r="AMK208" s="33"/>
      <c r="AML208" s="33"/>
      <c r="AMM208" s="33"/>
      <c r="AMN208" s="33"/>
      <c r="AMO208" s="33"/>
      <c r="AMP208" s="33"/>
      <c r="AMQ208" s="33"/>
      <c r="AMR208" s="33"/>
      <c r="AMS208" s="33"/>
      <c r="AMT208" s="33"/>
      <c r="AMU208" s="33"/>
      <c r="AMV208" s="33"/>
      <c r="AMW208" s="33"/>
      <c r="AMX208" s="33"/>
      <c r="AMY208" s="33"/>
      <c r="AMZ208" s="33"/>
      <c r="ANA208" s="33"/>
      <c r="ANB208" s="33"/>
      <c r="ANC208" s="33"/>
      <c r="AND208" s="33"/>
      <c r="ANE208" s="33"/>
      <c r="ANF208" s="33"/>
      <c r="ANG208" s="33"/>
      <c r="ANH208" s="33"/>
      <c r="ANI208" s="33"/>
      <c r="ANJ208" s="33"/>
      <c r="ANK208" s="33"/>
      <c r="ANL208" s="33"/>
      <c r="ANM208" s="33"/>
      <c r="ANN208" s="33"/>
      <c r="ANO208" s="33"/>
      <c r="ANP208" s="33"/>
      <c r="ANQ208" s="33"/>
      <c r="ANR208" s="33"/>
      <c r="ANS208" s="33"/>
      <c r="ANT208" s="33"/>
      <c r="ANU208" s="33"/>
      <c r="ANV208" s="33"/>
      <c r="ANW208" s="33"/>
      <c r="ANX208" s="33"/>
      <c r="ANY208" s="33"/>
      <c r="ANZ208" s="33"/>
      <c r="AOA208" s="33"/>
      <c r="AOB208" s="33"/>
      <c r="AOC208" s="33"/>
      <c r="AOD208" s="33"/>
      <c r="AOE208" s="33"/>
      <c r="AOF208" s="33"/>
      <c r="AOG208" s="33"/>
      <c r="AOH208" s="33"/>
      <c r="AOI208" s="33"/>
      <c r="AOJ208" s="33"/>
      <c r="AOK208" s="33"/>
      <c r="AOL208" s="33"/>
      <c r="AOM208" s="33"/>
      <c r="AON208" s="33"/>
      <c r="AOO208" s="33"/>
      <c r="AOP208" s="33"/>
      <c r="AOQ208" s="33"/>
      <c r="AOR208" s="33"/>
      <c r="AOS208" s="33"/>
      <c r="AOT208" s="33"/>
      <c r="AOU208" s="33"/>
      <c r="AOV208" s="33"/>
      <c r="AOW208" s="33"/>
      <c r="AOX208" s="33"/>
      <c r="AOY208" s="33"/>
      <c r="AOZ208" s="33"/>
      <c r="APA208" s="33"/>
      <c r="APB208" s="33"/>
      <c r="APC208" s="33"/>
      <c r="APD208" s="33"/>
      <c r="APE208" s="33"/>
      <c r="APF208" s="33"/>
      <c r="APG208" s="33"/>
      <c r="APH208" s="33"/>
      <c r="API208" s="33"/>
      <c r="APJ208" s="33"/>
      <c r="APK208" s="33"/>
      <c r="APL208" s="33"/>
      <c r="APM208" s="33"/>
      <c r="APN208" s="33"/>
      <c r="APO208" s="33"/>
      <c r="APP208" s="33"/>
      <c r="APQ208" s="33"/>
      <c r="APR208" s="33"/>
      <c r="APS208" s="33"/>
      <c r="APT208" s="33"/>
      <c r="APU208" s="33"/>
      <c r="APV208" s="33"/>
      <c r="APW208" s="33"/>
      <c r="APX208" s="33"/>
      <c r="APY208" s="33"/>
      <c r="APZ208" s="33"/>
      <c r="AQA208" s="33"/>
      <c r="AQB208" s="33"/>
      <c r="AQC208" s="33"/>
      <c r="AQD208" s="33"/>
      <c r="AQE208" s="33"/>
      <c r="AQF208" s="33"/>
      <c r="AQG208" s="33"/>
      <c r="AQH208" s="33"/>
      <c r="AQI208" s="33"/>
      <c r="AQJ208" s="33"/>
      <c r="AQK208" s="33"/>
      <c r="AQL208" s="33"/>
      <c r="AQM208" s="33"/>
      <c r="AQN208" s="33"/>
      <c r="AQO208" s="33"/>
      <c r="AQP208" s="33"/>
      <c r="AQQ208" s="33"/>
      <c r="AQR208" s="33"/>
      <c r="AQS208" s="33"/>
      <c r="AQT208" s="33"/>
      <c r="AQU208" s="33"/>
      <c r="AQV208" s="33"/>
      <c r="AQW208" s="33"/>
      <c r="AQX208" s="33"/>
      <c r="AQY208" s="33"/>
      <c r="AQZ208" s="33"/>
      <c r="ARA208" s="33"/>
      <c r="ARB208" s="33"/>
      <c r="ARC208" s="33"/>
      <c r="ARD208" s="33"/>
      <c r="ARE208" s="33"/>
      <c r="ARF208" s="33"/>
      <c r="ARG208" s="33"/>
      <c r="ARH208" s="33"/>
      <c r="ARI208" s="33"/>
      <c r="ARJ208" s="33"/>
      <c r="ARK208" s="33"/>
      <c r="ARL208" s="33"/>
      <c r="ARM208" s="33"/>
      <c r="ARN208" s="33"/>
      <c r="ARO208" s="33"/>
      <c r="ARP208" s="33"/>
      <c r="ARQ208" s="33"/>
      <c r="ARR208" s="33"/>
      <c r="ARS208" s="33"/>
      <c r="ART208" s="33"/>
      <c r="ARU208" s="33"/>
      <c r="ARV208" s="33"/>
      <c r="ARW208" s="33"/>
      <c r="ARX208" s="33"/>
      <c r="ARY208" s="33"/>
      <c r="ARZ208" s="33"/>
      <c r="ASA208" s="33"/>
      <c r="ASB208" s="33"/>
      <c r="ASC208" s="33"/>
      <c r="ASD208" s="33"/>
      <c r="ASE208" s="33"/>
      <c r="ASF208" s="33"/>
      <c r="ASG208" s="33"/>
      <c r="ASH208" s="33"/>
      <c r="ASI208" s="33"/>
      <c r="ASJ208" s="33"/>
      <c r="ASK208" s="33"/>
      <c r="ASL208" s="33"/>
      <c r="ASM208" s="33"/>
      <c r="ASN208" s="33"/>
      <c r="ASO208" s="33"/>
      <c r="ASP208" s="33"/>
      <c r="ASQ208" s="33"/>
      <c r="ASR208" s="33"/>
      <c r="ASS208" s="33"/>
      <c r="AST208" s="33"/>
      <c r="ASU208" s="33"/>
      <c r="ASV208" s="33"/>
      <c r="ASW208" s="33"/>
      <c r="ASX208" s="33"/>
      <c r="ASY208" s="33"/>
      <c r="ASZ208" s="33"/>
      <c r="ATA208" s="33"/>
      <c r="ATB208" s="33"/>
      <c r="ATC208" s="33"/>
      <c r="ATD208" s="33"/>
      <c r="ATE208" s="33"/>
      <c r="ATF208" s="33"/>
      <c r="ATG208" s="33"/>
      <c r="ATH208" s="33"/>
      <c r="ATI208" s="33"/>
      <c r="ATJ208" s="33"/>
      <c r="ATK208" s="33"/>
      <c r="ATL208" s="33"/>
      <c r="ATM208" s="33"/>
      <c r="ATN208" s="33"/>
      <c r="ATO208" s="33"/>
      <c r="ATP208" s="33"/>
      <c r="ATQ208" s="33"/>
      <c r="ATR208" s="33"/>
      <c r="ATS208" s="33"/>
      <c r="ATT208" s="33"/>
      <c r="ATU208" s="33"/>
      <c r="ATV208" s="33"/>
      <c r="ATW208" s="33"/>
      <c r="ATX208" s="33"/>
      <c r="ATY208" s="33"/>
      <c r="ATZ208" s="33"/>
      <c r="AUA208" s="33"/>
      <c r="AUB208" s="33"/>
      <c r="AUC208" s="33"/>
      <c r="AUD208" s="33"/>
      <c r="AUE208" s="33"/>
      <c r="AUF208" s="33"/>
      <c r="AUG208" s="33"/>
      <c r="AUH208" s="33"/>
      <c r="AUI208" s="33"/>
      <c r="AUJ208" s="33"/>
      <c r="AUK208" s="33"/>
      <c r="AUL208" s="33"/>
      <c r="AUM208" s="33"/>
      <c r="AUN208" s="33"/>
      <c r="AUO208" s="33"/>
      <c r="AUP208" s="33"/>
      <c r="AUQ208" s="33"/>
      <c r="AUR208" s="33"/>
      <c r="AUS208" s="33"/>
      <c r="AUT208" s="33"/>
      <c r="AUU208" s="33"/>
      <c r="AUV208" s="33"/>
      <c r="AUW208" s="33"/>
      <c r="AUX208" s="33"/>
      <c r="AUY208" s="33"/>
      <c r="AUZ208" s="33"/>
      <c r="AVA208" s="33"/>
      <c r="AVB208" s="33"/>
      <c r="AVC208" s="33"/>
      <c r="AVD208" s="33"/>
      <c r="AVE208" s="33"/>
      <c r="AVF208" s="33"/>
      <c r="AVG208" s="33"/>
      <c r="AVH208" s="33"/>
      <c r="AVI208" s="33"/>
      <c r="AVJ208" s="33"/>
      <c r="AVK208" s="33"/>
      <c r="AVL208" s="33"/>
      <c r="AVM208" s="33"/>
      <c r="AVN208" s="33"/>
      <c r="AVO208" s="33"/>
      <c r="AVP208" s="33"/>
      <c r="AVQ208" s="33"/>
      <c r="AVR208" s="33"/>
      <c r="AVS208" s="33"/>
      <c r="AVT208" s="33"/>
      <c r="AVU208" s="33"/>
      <c r="AVV208" s="33"/>
      <c r="AVW208" s="33"/>
      <c r="AVX208" s="33"/>
      <c r="AVY208" s="33"/>
      <c r="AVZ208" s="33"/>
      <c r="AWA208" s="33"/>
      <c r="AWB208" s="33"/>
      <c r="AWC208" s="33"/>
      <c r="AWD208" s="33"/>
      <c r="AWE208" s="33"/>
      <c r="AWF208" s="33"/>
      <c r="AWG208" s="33"/>
      <c r="AWH208" s="33"/>
      <c r="AWI208" s="33"/>
      <c r="AWJ208" s="33"/>
      <c r="AWK208" s="33"/>
      <c r="AWL208" s="33"/>
      <c r="AWM208" s="33"/>
      <c r="AWN208" s="33"/>
      <c r="AWO208" s="33"/>
      <c r="AWP208" s="33"/>
      <c r="AWQ208" s="33"/>
      <c r="AWR208" s="33"/>
      <c r="AWS208" s="33"/>
      <c r="AWT208" s="33"/>
      <c r="AWU208" s="33"/>
      <c r="AWV208" s="33"/>
      <c r="AWW208" s="33"/>
      <c r="AWX208" s="33"/>
      <c r="AWY208" s="33"/>
      <c r="AWZ208" s="33"/>
      <c r="AXA208" s="33"/>
      <c r="AXB208" s="33"/>
      <c r="AXC208" s="33"/>
      <c r="AXD208" s="33"/>
      <c r="AXE208" s="33"/>
      <c r="AXF208" s="33"/>
      <c r="AXG208" s="33"/>
      <c r="AXH208" s="33"/>
      <c r="AXI208" s="33"/>
      <c r="AXJ208" s="33"/>
      <c r="AXK208" s="33"/>
      <c r="AXL208" s="33"/>
      <c r="AXM208" s="33"/>
      <c r="AXN208" s="33"/>
      <c r="AXO208" s="33"/>
      <c r="AXP208" s="33"/>
      <c r="AXQ208" s="33"/>
      <c r="AXR208" s="33"/>
      <c r="AXS208" s="33"/>
      <c r="AXT208" s="33"/>
      <c r="AXU208" s="33"/>
      <c r="AXV208" s="33"/>
      <c r="AXW208" s="33"/>
      <c r="AXX208" s="33"/>
      <c r="AXY208" s="33"/>
      <c r="AXZ208" s="33"/>
      <c r="AYA208" s="33"/>
      <c r="AYB208" s="33"/>
      <c r="AYC208" s="33"/>
      <c r="AYD208" s="33"/>
      <c r="AYE208" s="33"/>
      <c r="AYF208" s="33"/>
      <c r="AYG208" s="33"/>
      <c r="AYH208" s="33"/>
      <c r="AYI208" s="33"/>
      <c r="AYJ208" s="33"/>
      <c r="AYK208" s="33"/>
      <c r="AYL208" s="33"/>
      <c r="AYM208" s="33"/>
      <c r="AYN208" s="33"/>
      <c r="AYO208" s="33"/>
      <c r="AYP208" s="33"/>
      <c r="AYQ208" s="33"/>
      <c r="AYR208" s="33"/>
      <c r="AYS208" s="33"/>
      <c r="AYT208" s="33"/>
      <c r="AYU208" s="33"/>
      <c r="AYV208" s="33"/>
      <c r="AYW208" s="33"/>
      <c r="AYX208" s="33"/>
      <c r="AYY208" s="33"/>
      <c r="AYZ208" s="33"/>
      <c r="AZA208" s="33"/>
      <c r="AZB208" s="33"/>
      <c r="AZC208" s="33"/>
      <c r="AZD208" s="33"/>
      <c r="AZE208" s="33"/>
      <c r="AZF208" s="33"/>
      <c r="AZG208" s="33"/>
      <c r="AZH208" s="33"/>
      <c r="AZI208" s="33"/>
      <c r="AZJ208" s="33"/>
      <c r="AZK208" s="33"/>
      <c r="AZL208" s="33"/>
      <c r="AZM208" s="33"/>
      <c r="AZN208" s="33"/>
      <c r="AZO208" s="33"/>
      <c r="AZP208" s="33"/>
      <c r="AZQ208" s="33"/>
      <c r="AZR208" s="33"/>
      <c r="AZS208" s="33"/>
      <c r="AZT208" s="33"/>
      <c r="AZU208" s="33"/>
      <c r="AZV208" s="33"/>
      <c r="AZW208" s="33"/>
      <c r="AZX208" s="33"/>
      <c r="AZY208" s="33"/>
      <c r="AZZ208" s="33"/>
      <c r="BAA208" s="33"/>
      <c r="BAB208" s="33"/>
      <c r="BAC208" s="33"/>
      <c r="BAD208" s="33"/>
      <c r="BAE208" s="33"/>
      <c r="BAF208" s="33"/>
      <c r="BAG208" s="33"/>
      <c r="BAH208" s="33"/>
      <c r="BAI208" s="33"/>
      <c r="BAJ208" s="33"/>
      <c r="BAK208" s="33"/>
      <c r="BAL208" s="33"/>
      <c r="BAM208" s="33"/>
      <c r="BAN208" s="33"/>
      <c r="BAO208" s="33"/>
      <c r="BAP208" s="33"/>
      <c r="BAQ208" s="33"/>
      <c r="BAR208" s="33"/>
      <c r="BAS208" s="33"/>
      <c r="BAT208" s="33"/>
      <c r="BAU208" s="33"/>
      <c r="BAV208" s="33"/>
      <c r="BAW208" s="33"/>
      <c r="BAX208" s="33"/>
      <c r="BAY208" s="33"/>
      <c r="BAZ208" s="33"/>
      <c r="BBA208" s="33"/>
      <c r="BBB208" s="33"/>
      <c r="BBC208" s="33"/>
      <c r="BBD208" s="33"/>
      <c r="BBE208" s="33"/>
      <c r="BBF208" s="33"/>
      <c r="BBG208" s="33"/>
      <c r="BBH208" s="33"/>
      <c r="BBI208" s="33"/>
      <c r="BBJ208" s="33"/>
      <c r="BBK208" s="33"/>
      <c r="BBL208" s="33"/>
      <c r="BBM208" s="33"/>
      <c r="BBN208" s="33"/>
      <c r="BBO208" s="33"/>
      <c r="BBP208" s="33"/>
      <c r="BBQ208" s="33"/>
      <c r="BBR208" s="33"/>
      <c r="BBS208" s="33"/>
      <c r="BBT208" s="33"/>
      <c r="BBU208" s="33"/>
      <c r="BBV208" s="33"/>
      <c r="BBW208" s="33"/>
      <c r="BBX208" s="33"/>
      <c r="BBY208" s="33"/>
      <c r="BBZ208" s="33"/>
      <c r="BCA208" s="33"/>
      <c r="BCB208" s="33"/>
      <c r="BCC208" s="33"/>
      <c r="BCD208" s="33"/>
      <c r="BCE208" s="33"/>
      <c r="BCF208" s="33"/>
      <c r="BCG208" s="33"/>
      <c r="BCH208" s="33"/>
      <c r="BCI208" s="33"/>
      <c r="BCJ208" s="33"/>
      <c r="BCK208" s="33"/>
      <c r="BCL208" s="33"/>
      <c r="BCM208" s="33"/>
      <c r="BCN208" s="33"/>
      <c r="BCO208" s="33"/>
      <c r="BCP208" s="33"/>
      <c r="BCQ208" s="33"/>
      <c r="BCR208" s="33"/>
      <c r="BCS208" s="33"/>
      <c r="BCT208" s="33"/>
      <c r="BCU208" s="33"/>
      <c r="BCV208" s="33"/>
      <c r="BCW208" s="33"/>
      <c r="BCX208" s="33"/>
      <c r="BCY208" s="33"/>
      <c r="BCZ208" s="33"/>
      <c r="BDA208" s="33"/>
      <c r="BDB208" s="33"/>
      <c r="BDC208" s="33"/>
      <c r="BDD208" s="33"/>
      <c r="BDE208" s="33"/>
      <c r="BDF208" s="33"/>
      <c r="BDG208" s="33"/>
      <c r="BDH208" s="33"/>
      <c r="BDI208" s="33"/>
      <c r="BDJ208" s="33"/>
      <c r="BDK208" s="33"/>
      <c r="BDL208" s="33"/>
      <c r="BDM208" s="33"/>
      <c r="BDN208" s="33"/>
      <c r="BDO208" s="33"/>
      <c r="BDP208" s="33"/>
      <c r="BDQ208" s="33"/>
      <c r="BDR208" s="33"/>
      <c r="BDS208" s="33"/>
      <c r="BDT208" s="33"/>
      <c r="BDU208" s="33"/>
      <c r="BDV208" s="33"/>
      <c r="BDW208" s="33"/>
      <c r="BDX208" s="33"/>
      <c r="BDY208" s="33"/>
      <c r="BDZ208" s="33"/>
      <c r="BEA208" s="33"/>
      <c r="BEB208" s="33"/>
      <c r="BEC208" s="33"/>
      <c r="BED208" s="33"/>
      <c r="BEE208" s="33"/>
      <c r="BEF208" s="33"/>
      <c r="BEG208" s="33"/>
      <c r="BEH208" s="33"/>
      <c r="BEI208" s="33"/>
      <c r="BEJ208" s="33"/>
      <c r="BEK208" s="33"/>
      <c r="BEL208" s="33"/>
      <c r="BEM208" s="33"/>
      <c r="BEN208" s="33"/>
      <c r="BEO208" s="33"/>
      <c r="BEP208" s="33"/>
      <c r="BEQ208" s="33"/>
      <c r="BER208" s="33"/>
      <c r="BES208" s="33"/>
      <c r="BET208" s="33"/>
      <c r="BEU208" s="33"/>
      <c r="BEV208" s="33"/>
      <c r="BEW208" s="33"/>
      <c r="BEX208" s="33"/>
      <c r="BEY208" s="33"/>
      <c r="BEZ208" s="33"/>
      <c r="BFA208" s="33"/>
      <c r="BFB208" s="33"/>
      <c r="BFC208" s="33"/>
      <c r="BFD208" s="33"/>
      <c r="BFE208" s="33"/>
      <c r="BFF208" s="33"/>
      <c r="BFG208" s="33"/>
      <c r="BFH208" s="33"/>
      <c r="BFI208" s="33"/>
      <c r="BFJ208" s="33"/>
      <c r="BFK208" s="33"/>
      <c r="BFL208" s="33"/>
      <c r="BFM208" s="33"/>
      <c r="BFN208" s="33"/>
      <c r="BFO208" s="33"/>
      <c r="BFP208" s="33"/>
      <c r="BFQ208" s="33"/>
      <c r="BFR208" s="33"/>
      <c r="BFS208" s="33"/>
      <c r="BFT208" s="33"/>
      <c r="BFU208" s="33"/>
      <c r="BFV208" s="33"/>
      <c r="BFW208" s="33"/>
      <c r="BFX208" s="33"/>
      <c r="BFY208" s="33"/>
      <c r="BFZ208" s="33"/>
      <c r="BGA208" s="33"/>
      <c r="BGB208" s="33"/>
      <c r="BGC208" s="33"/>
      <c r="BGD208" s="33"/>
      <c r="BGE208" s="33"/>
      <c r="BGF208" s="33"/>
      <c r="BGG208" s="33"/>
      <c r="BGH208" s="33"/>
      <c r="BGI208" s="33"/>
      <c r="BGJ208" s="33"/>
      <c r="BGK208" s="33"/>
      <c r="BGL208" s="33"/>
      <c r="BGM208" s="33"/>
      <c r="BGN208" s="33"/>
      <c r="BGO208" s="33"/>
      <c r="BGP208" s="33"/>
      <c r="BGQ208" s="33"/>
      <c r="BGR208" s="33"/>
      <c r="BGS208" s="33"/>
      <c r="BGT208" s="33"/>
      <c r="BGU208" s="33"/>
      <c r="BGV208" s="33"/>
      <c r="BGW208" s="33"/>
      <c r="BGX208" s="33"/>
      <c r="BGY208" s="33"/>
      <c r="BGZ208" s="33"/>
      <c r="BHA208" s="33"/>
      <c r="BHB208" s="33"/>
      <c r="BHC208" s="33"/>
      <c r="BHD208" s="33"/>
      <c r="BHE208" s="33"/>
      <c r="BHF208" s="33"/>
      <c r="BHG208" s="33"/>
      <c r="BHH208" s="33"/>
      <c r="BHI208" s="33"/>
      <c r="BHJ208" s="33"/>
      <c r="BHK208" s="33"/>
      <c r="BHL208" s="33"/>
      <c r="BHM208" s="33"/>
      <c r="BHN208" s="33"/>
      <c r="BHO208" s="33"/>
      <c r="BHP208" s="33"/>
      <c r="BHQ208" s="33"/>
      <c r="BHR208" s="33"/>
      <c r="BHS208" s="33"/>
      <c r="BHT208" s="33"/>
      <c r="BHU208" s="33"/>
      <c r="BHV208" s="33"/>
      <c r="BHW208" s="33"/>
      <c r="BHX208" s="33"/>
      <c r="BHY208" s="33"/>
      <c r="BHZ208" s="33"/>
      <c r="BIA208" s="33"/>
      <c r="BIB208" s="33"/>
      <c r="BIC208" s="33"/>
      <c r="BID208" s="33"/>
      <c r="BIE208" s="33"/>
      <c r="BIF208" s="33"/>
      <c r="BIG208" s="33"/>
      <c r="BIH208" s="33"/>
      <c r="BII208" s="33"/>
      <c r="BIJ208" s="33"/>
      <c r="BIK208" s="33"/>
      <c r="BIL208" s="33"/>
      <c r="BIM208" s="33"/>
      <c r="BIN208" s="33"/>
      <c r="BIO208" s="33"/>
      <c r="BIP208" s="33"/>
      <c r="BIQ208" s="33"/>
      <c r="BIR208" s="33"/>
      <c r="BIS208" s="33"/>
      <c r="BIT208" s="33"/>
      <c r="BIU208" s="33"/>
      <c r="BIV208" s="33"/>
      <c r="BIW208" s="33"/>
      <c r="BIX208" s="33"/>
      <c r="BIY208" s="33"/>
      <c r="BIZ208" s="33"/>
      <c r="BJA208" s="33"/>
      <c r="BJB208" s="33"/>
      <c r="BJC208" s="33"/>
      <c r="BJD208" s="33"/>
      <c r="BJE208" s="33"/>
      <c r="BJF208" s="33"/>
      <c r="BJG208" s="33"/>
      <c r="BJH208" s="33"/>
      <c r="BJI208" s="33"/>
      <c r="BJJ208" s="33"/>
      <c r="BJK208" s="33"/>
      <c r="BJL208" s="33"/>
      <c r="BJM208" s="33"/>
      <c r="BJN208" s="33"/>
      <c r="BJO208" s="33"/>
      <c r="BJP208" s="33"/>
      <c r="BJQ208" s="33"/>
      <c r="BJR208" s="33"/>
      <c r="BJS208" s="33"/>
      <c r="BJT208" s="33"/>
      <c r="BJU208" s="33"/>
      <c r="BJV208" s="33"/>
      <c r="BJW208" s="33"/>
      <c r="BJX208" s="33"/>
      <c r="BJY208" s="33"/>
      <c r="BJZ208" s="33"/>
      <c r="BKA208" s="33"/>
      <c r="BKB208" s="33"/>
      <c r="BKC208" s="33"/>
      <c r="BKD208" s="33"/>
      <c r="BKE208" s="33"/>
      <c r="BKF208" s="33"/>
      <c r="BKG208" s="33"/>
      <c r="BKH208" s="33"/>
      <c r="BKI208" s="33"/>
      <c r="BKJ208" s="33"/>
      <c r="BKK208" s="33"/>
      <c r="BKL208" s="33"/>
      <c r="BKM208" s="33"/>
      <c r="BKN208" s="33"/>
      <c r="BKO208" s="33"/>
      <c r="BKP208" s="33"/>
      <c r="BKQ208" s="33"/>
      <c r="BKR208" s="33"/>
      <c r="BKS208" s="33"/>
      <c r="BKT208" s="33"/>
      <c r="BKU208" s="33"/>
      <c r="BKV208" s="33"/>
      <c r="BKW208" s="33"/>
      <c r="BKX208" s="33"/>
      <c r="BKY208" s="33"/>
      <c r="BKZ208" s="33"/>
      <c r="BLA208" s="33"/>
      <c r="BLB208" s="33"/>
      <c r="BLC208" s="33"/>
      <c r="BLD208" s="33"/>
      <c r="BLE208" s="33"/>
      <c r="BLF208" s="33"/>
      <c r="BLG208" s="33"/>
      <c r="BLH208" s="33"/>
      <c r="BLI208" s="33"/>
      <c r="BLJ208" s="33"/>
      <c r="BLK208" s="33"/>
      <c r="BLL208" s="33"/>
      <c r="BLM208" s="33"/>
      <c r="BLN208" s="33"/>
      <c r="BLO208" s="33"/>
      <c r="BLP208" s="33"/>
      <c r="BLQ208" s="33"/>
      <c r="BLR208" s="33"/>
      <c r="BLS208" s="33"/>
      <c r="BLT208" s="33"/>
      <c r="BLU208" s="33"/>
      <c r="BLV208" s="33"/>
      <c r="BLW208" s="33"/>
      <c r="BLX208" s="33"/>
      <c r="BLY208" s="33"/>
      <c r="BLZ208" s="33"/>
      <c r="BMA208" s="33"/>
      <c r="BMB208" s="33"/>
      <c r="BMC208" s="33"/>
      <c r="BMD208" s="33"/>
      <c r="BME208" s="33"/>
      <c r="BMF208" s="33"/>
      <c r="BMG208" s="33"/>
      <c r="BMH208" s="33"/>
      <c r="BMI208" s="33"/>
      <c r="BMJ208" s="33"/>
      <c r="BMK208" s="33"/>
      <c r="BML208" s="33"/>
      <c r="BMM208" s="33"/>
      <c r="BMN208" s="33"/>
      <c r="BMO208" s="33"/>
      <c r="BMP208" s="33"/>
      <c r="BMQ208" s="33"/>
      <c r="BMR208" s="33"/>
      <c r="BMS208" s="33"/>
      <c r="BMT208" s="33"/>
      <c r="BMU208" s="33"/>
      <c r="BMV208" s="33"/>
      <c r="BMW208" s="33"/>
      <c r="BMX208" s="33"/>
      <c r="BMY208" s="33"/>
      <c r="BMZ208" s="33"/>
      <c r="BNA208" s="33"/>
      <c r="BNB208" s="33"/>
      <c r="BNC208" s="33"/>
      <c r="BND208" s="33"/>
      <c r="BNE208" s="33"/>
      <c r="BNF208" s="33"/>
      <c r="BNG208" s="33"/>
      <c r="BNH208" s="33"/>
      <c r="BNI208" s="33"/>
      <c r="BNJ208" s="33"/>
      <c r="BNK208" s="33"/>
      <c r="BNL208" s="33"/>
      <c r="BNM208" s="33"/>
      <c r="BNN208" s="33"/>
      <c r="BNO208" s="33"/>
      <c r="BNP208" s="33"/>
      <c r="BNQ208" s="33"/>
      <c r="BNR208" s="33"/>
      <c r="BNS208" s="33"/>
      <c r="BNT208" s="33"/>
      <c r="BNU208" s="33"/>
      <c r="BNV208" s="33"/>
      <c r="BNW208" s="33"/>
      <c r="BNX208" s="33"/>
      <c r="BNY208" s="33"/>
      <c r="BNZ208" s="33"/>
      <c r="BOA208" s="33"/>
      <c r="BOB208" s="33"/>
      <c r="BOC208" s="33"/>
      <c r="BOD208" s="33"/>
      <c r="BOE208" s="33"/>
      <c r="BOF208" s="33"/>
      <c r="BOG208" s="33"/>
      <c r="BOH208" s="33"/>
      <c r="BOI208" s="33"/>
      <c r="BOJ208" s="33"/>
      <c r="BOK208" s="33"/>
      <c r="BOL208" s="33"/>
      <c r="BOM208" s="33"/>
      <c r="BON208" s="33"/>
      <c r="BOO208" s="33"/>
      <c r="BOP208" s="33"/>
      <c r="BOQ208" s="33"/>
      <c r="BOR208" s="33"/>
      <c r="BOS208" s="33"/>
      <c r="BOT208" s="33"/>
      <c r="BOU208" s="33"/>
      <c r="BOV208" s="33"/>
      <c r="BOW208" s="33"/>
      <c r="BOX208" s="33"/>
      <c r="BOY208" s="33"/>
      <c r="BOZ208" s="33"/>
      <c r="BPA208" s="33"/>
      <c r="BPB208" s="33"/>
      <c r="BPC208" s="33"/>
      <c r="BPD208" s="33"/>
      <c r="BPE208" s="33"/>
      <c r="BPF208" s="33"/>
      <c r="BPG208" s="33"/>
      <c r="BPH208" s="33"/>
      <c r="BPI208" s="33"/>
      <c r="BPJ208" s="33"/>
      <c r="BPK208" s="33"/>
      <c r="BPL208" s="33"/>
      <c r="BPM208" s="33"/>
      <c r="BPN208" s="33"/>
      <c r="BPO208" s="33"/>
      <c r="BPP208" s="33"/>
      <c r="BPQ208" s="33"/>
      <c r="BPR208" s="33"/>
      <c r="BPS208" s="33"/>
      <c r="BPT208" s="33"/>
      <c r="BPU208" s="33"/>
      <c r="BPV208" s="33"/>
      <c r="BPW208" s="33"/>
      <c r="BPX208" s="33"/>
      <c r="BPY208" s="33"/>
      <c r="BPZ208" s="33"/>
      <c r="BQA208" s="33"/>
      <c r="BQB208" s="33"/>
      <c r="BQC208" s="33"/>
      <c r="BQD208" s="33"/>
      <c r="BQE208" s="33"/>
      <c r="BQF208" s="33"/>
      <c r="BQG208" s="33"/>
      <c r="BQH208" s="33"/>
      <c r="BQI208" s="33"/>
      <c r="BQJ208" s="33"/>
      <c r="BQK208" s="33"/>
      <c r="BQL208" s="33"/>
      <c r="BQM208" s="33"/>
      <c r="BQN208" s="33"/>
      <c r="BQO208" s="33"/>
      <c r="BQP208" s="33"/>
      <c r="BQQ208" s="33"/>
      <c r="BQR208" s="33"/>
      <c r="BQS208" s="33"/>
      <c r="BQT208" s="33"/>
      <c r="BQU208" s="33"/>
      <c r="BQV208" s="33"/>
      <c r="BQW208" s="33"/>
      <c r="BQX208" s="33"/>
      <c r="BQY208" s="33"/>
      <c r="BQZ208" s="33"/>
      <c r="BRA208" s="33"/>
      <c r="BRB208" s="33"/>
      <c r="BRC208" s="33"/>
      <c r="BRD208" s="33"/>
      <c r="BRE208" s="33"/>
      <c r="BRF208" s="33"/>
      <c r="BRG208" s="33"/>
      <c r="BRH208" s="33"/>
      <c r="BRI208" s="33"/>
      <c r="BRJ208" s="33"/>
      <c r="BRK208" s="33"/>
      <c r="BRL208" s="33"/>
      <c r="BRM208" s="33"/>
      <c r="BRN208" s="33"/>
      <c r="BRO208" s="33"/>
      <c r="BRP208" s="33"/>
      <c r="BRQ208" s="33"/>
      <c r="BRR208" s="33"/>
      <c r="BRS208" s="33"/>
      <c r="BRT208" s="33"/>
      <c r="BRU208" s="33"/>
      <c r="BRV208" s="33"/>
      <c r="BRW208" s="33"/>
      <c r="BRX208" s="33"/>
      <c r="BRY208" s="33"/>
      <c r="BRZ208" s="33"/>
      <c r="BSA208" s="33"/>
      <c r="BSB208" s="33"/>
      <c r="BSC208" s="33"/>
      <c r="BSD208" s="33"/>
      <c r="BSE208" s="33"/>
      <c r="BSF208" s="33"/>
      <c r="BSG208" s="33"/>
      <c r="BSH208" s="33"/>
      <c r="BSI208" s="33"/>
      <c r="BSJ208" s="33"/>
      <c r="BSK208" s="33"/>
      <c r="BSL208" s="33"/>
      <c r="BSM208" s="33"/>
      <c r="BSN208" s="33"/>
      <c r="BSO208" s="33"/>
      <c r="BSP208" s="33"/>
      <c r="BSQ208" s="33"/>
      <c r="BSR208" s="33"/>
      <c r="BSS208" s="33"/>
      <c r="BST208" s="33"/>
      <c r="BSU208" s="33"/>
      <c r="BSV208" s="33"/>
      <c r="BSW208" s="33"/>
      <c r="BSX208" s="33"/>
      <c r="BSY208" s="33"/>
      <c r="BSZ208" s="33"/>
      <c r="BTA208" s="33"/>
      <c r="BTB208" s="33"/>
      <c r="BTC208" s="33"/>
      <c r="BTD208" s="33"/>
      <c r="BTE208" s="33"/>
      <c r="BTF208" s="33"/>
      <c r="BTG208" s="33"/>
      <c r="BTH208" s="33"/>
      <c r="BTI208" s="33"/>
      <c r="BTJ208" s="33"/>
      <c r="BTK208" s="33"/>
      <c r="BTL208" s="33"/>
      <c r="BTM208" s="33"/>
      <c r="BTN208" s="33"/>
      <c r="BTO208" s="33"/>
      <c r="BTP208" s="33"/>
      <c r="BTQ208" s="33"/>
      <c r="BTR208" s="33"/>
      <c r="BTS208" s="33"/>
      <c r="BTT208" s="33"/>
      <c r="BTU208" s="33"/>
      <c r="BTV208" s="33"/>
      <c r="BTW208" s="33"/>
      <c r="BTX208" s="33"/>
      <c r="BTY208" s="33"/>
      <c r="BTZ208" s="33"/>
      <c r="BUA208" s="33"/>
      <c r="BUB208" s="33"/>
      <c r="BUC208" s="33"/>
      <c r="BUD208" s="33"/>
      <c r="BUE208" s="33"/>
      <c r="BUF208" s="33"/>
      <c r="BUG208" s="33"/>
      <c r="BUH208" s="33"/>
      <c r="BUI208" s="33"/>
      <c r="BUJ208" s="33"/>
      <c r="BUK208" s="33"/>
      <c r="BUL208" s="33"/>
      <c r="BUM208" s="33"/>
      <c r="BUN208" s="33"/>
      <c r="BUO208" s="33"/>
      <c r="BUP208" s="33"/>
      <c r="BUQ208" s="33"/>
      <c r="BUR208" s="33"/>
      <c r="BUS208" s="33"/>
      <c r="BUT208" s="33"/>
      <c r="BUU208" s="33"/>
      <c r="BUV208" s="33"/>
      <c r="BUW208" s="33"/>
      <c r="BUX208" s="33"/>
      <c r="BUY208" s="33"/>
      <c r="BUZ208" s="33"/>
      <c r="BVA208" s="33"/>
      <c r="BVB208" s="33"/>
      <c r="BVC208" s="33"/>
      <c r="BVD208" s="33"/>
      <c r="BVE208" s="33"/>
      <c r="BVF208" s="33"/>
      <c r="BVG208" s="33"/>
      <c r="BVH208" s="33"/>
      <c r="BVI208" s="33"/>
      <c r="BVJ208" s="33"/>
      <c r="BVK208" s="33"/>
      <c r="BVL208" s="33"/>
      <c r="BVM208" s="33"/>
      <c r="BVN208" s="33"/>
      <c r="BVO208" s="33"/>
      <c r="BVP208" s="33"/>
      <c r="BVQ208" s="33"/>
      <c r="BVR208" s="33"/>
      <c r="BVS208" s="33"/>
      <c r="BVT208" s="33"/>
      <c r="BVU208" s="33"/>
      <c r="BVV208" s="33"/>
      <c r="BVW208" s="33"/>
      <c r="BVX208" s="33"/>
      <c r="BVY208" s="33"/>
      <c r="BVZ208" s="33"/>
      <c r="BWA208" s="33"/>
      <c r="BWB208" s="33"/>
      <c r="BWC208" s="33"/>
      <c r="BWD208" s="33"/>
      <c r="BWE208" s="33"/>
      <c r="BWF208" s="33"/>
      <c r="BWG208" s="33"/>
      <c r="BWH208" s="33"/>
      <c r="BWI208" s="33"/>
      <c r="BWJ208" s="33"/>
      <c r="BWK208" s="33"/>
      <c r="BWL208" s="33"/>
      <c r="BWM208" s="33"/>
      <c r="BWN208" s="33"/>
      <c r="BWO208" s="33"/>
      <c r="BWP208" s="33"/>
      <c r="BWQ208" s="33"/>
      <c r="BWR208" s="33"/>
      <c r="BWS208" s="33"/>
      <c r="BWT208" s="33"/>
      <c r="BWU208" s="33"/>
      <c r="BWV208" s="33"/>
      <c r="BWW208" s="33"/>
      <c r="BWX208" s="33"/>
      <c r="BWY208" s="33"/>
      <c r="BWZ208" s="33"/>
      <c r="BXA208" s="33"/>
      <c r="BXB208" s="33"/>
      <c r="BXC208" s="33"/>
      <c r="BXD208" s="33"/>
      <c r="BXE208" s="33"/>
      <c r="BXF208" s="33"/>
      <c r="BXG208" s="33"/>
      <c r="BXH208" s="33"/>
      <c r="BXI208" s="33"/>
      <c r="BXJ208" s="33"/>
      <c r="BXK208" s="33"/>
      <c r="BXL208" s="33"/>
      <c r="BXM208" s="33"/>
      <c r="BXN208" s="33"/>
      <c r="BXO208" s="33"/>
      <c r="BXP208" s="33"/>
      <c r="BXQ208" s="33"/>
      <c r="BXR208" s="33"/>
      <c r="BXS208" s="33"/>
      <c r="BXT208" s="33"/>
      <c r="BXU208" s="33"/>
      <c r="BXV208" s="33"/>
      <c r="BXW208" s="33"/>
      <c r="BXX208" s="33"/>
      <c r="BXY208" s="33"/>
      <c r="BXZ208" s="33"/>
      <c r="BYA208" s="33"/>
      <c r="BYB208" s="33"/>
      <c r="BYC208" s="33"/>
      <c r="BYD208" s="33"/>
      <c r="BYE208" s="33"/>
      <c r="BYF208" s="33"/>
      <c r="BYG208" s="33"/>
      <c r="BYH208" s="33"/>
      <c r="BYI208" s="33"/>
      <c r="BYJ208" s="33"/>
      <c r="BYK208" s="33"/>
      <c r="BYL208" s="33"/>
      <c r="BYM208" s="33"/>
      <c r="BYN208" s="33"/>
      <c r="BYO208" s="33"/>
      <c r="BYP208" s="33"/>
      <c r="BYQ208" s="33"/>
      <c r="BYR208" s="33"/>
      <c r="BYS208" s="33"/>
      <c r="BYT208" s="33"/>
      <c r="BYU208" s="33"/>
      <c r="BYV208" s="33"/>
      <c r="BYW208" s="33"/>
      <c r="BYX208" s="33"/>
    </row>
    <row r="209" spans="1:2026" s="52" customFormat="1" ht="24.95" customHeight="1" x14ac:dyDescent="0.25">
      <c r="A209" s="205" t="s">
        <v>1662</v>
      </c>
      <c r="B209" s="4" t="s">
        <v>408</v>
      </c>
      <c r="C209" s="4" t="s">
        <v>404</v>
      </c>
      <c r="D209" s="4" t="s">
        <v>348</v>
      </c>
      <c r="E209" s="4" t="s">
        <v>405</v>
      </c>
      <c r="F209" s="5" t="s">
        <v>336</v>
      </c>
      <c r="G209" s="4" t="s">
        <v>105</v>
      </c>
      <c r="H209" s="11" t="s">
        <v>344</v>
      </c>
      <c r="I209" s="4" t="s">
        <v>29</v>
      </c>
      <c r="J209" s="51" t="s">
        <v>30</v>
      </c>
      <c r="K209" s="4" t="s">
        <v>31</v>
      </c>
      <c r="L209" s="4" t="s">
        <v>32</v>
      </c>
      <c r="M209" s="4" t="s">
        <v>33</v>
      </c>
      <c r="N209" s="4" t="s">
        <v>106</v>
      </c>
      <c r="O209" s="6" t="s">
        <v>107</v>
      </c>
      <c r="P209" s="6"/>
      <c r="Q209" s="7" t="s">
        <v>36</v>
      </c>
      <c r="R209" s="7" t="s">
        <v>1236</v>
      </c>
      <c r="S209" s="4" t="s">
        <v>406</v>
      </c>
      <c r="T209" s="146">
        <v>1705270.5530000001</v>
      </c>
      <c r="U209" s="146">
        <v>9243090.3910000008</v>
      </c>
      <c r="V209" s="4" t="s">
        <v>11</v>
      </c>
      <c r="W209" s="4" t="s">
        <v>40</v>
      </c>
      <c r="X209" s="4"/>
      <c r="Y209" s="4"/>
      <c r="Z209" s="4" t="s">
        <v>40</v>
      </c>
      <c r="AA209" s="4" t="s">
        <v>407</v>
      </c>
      <c r="AB209" s="8"/>
      <c r="AC209" s="8">
        <v>2650</v>
      </c>
      <c r="AD209" s="8"/>
      <c r="AE209" s="8">
        <v>2250</v>
      </c>
      <c r="AF209" s="8"/>
      <c r="AG209" s="8">
        <f t="shared" si="3"/>
        <v>4900</v>
      </c>
      <c r="AH209" s="111">
        <v>18</v>
      </c>
      <c r="AI209" s="8">
        <v>18718.04</v>
      </c>
      <c r="AJ209" s="126"/>
      <c r="AK209" s="8">
        <f>SUBTOTAL(9,AI209:AJ209)</f>
        <v>18718.04</v>
      </c>
      <c r="AL209" s="5" t="s">
        <v>37</v>
      </c>
      <c r="AM209" s="5" t="s">
        <v>1499</v>
      </c>
      <c r="AN209" s="96">
        <v>43344</v>
      </c>
      <c r="AO209" s="173" t="s">
        <v>1512</v>
      </c>
      <c r="AP209" s="33"/>
      <c r="AQ209" s="33"/>
      <c r="AR209" s="33"/>
      <c r="AS209" s="33"/>
      <c r="AT209" s="33"/>
      <c r="AU209" s="33"/>
      <c r="AV209" s="33"/>
      <c r="AW209" s="33"/>
      <c r="AX209" s="33"/>
      <c r="AY209" s="33"/>
      <c r="AZ209" s="33"/>
      <c r="BA209" s="33"/>
      <c r="BB209" s="33"/>
      <c r="BC209" s="33"/>
      <c r="BD209" s="33"/>
      <c r="BE209" s="33"/>
      <c r="BF209" s="33"/>
      <c r="BG209" s="33"/>
      <c r="BH209" s="33"/>
      <c r="BI209" s="33"/>
      <c r="BJ209" s="33"/>
      <c r="BK209" s="33"/>
      <c r="BL209" s="33"/>
      <c r="BM209" s="33"/>
      <c r="BN209" s="33"/>
      <c r="BO209" s="33"/>
      <c r="BP209" s="33"/>
      <c r="BQ209" s="33"/>
      <c r="BR209" s="33"/>
      <c r="BS209" s="33"/>
      <c r="BT209" s="33"/>
      <c r="BU209" s="33"/>
      <c r="BV209" s="33"/>
      <c r="BW209" s="33"/>
      <c r="BX209" s="33"/>
      <c r="BY209" s="33"/>
      <c r="BZ209" s="33"/>
      <c r="CA209" s="33"/>
      <c r="CB209" s="33"/>
      <c r="CC209" s="33"/>
      <c r="CD209" s="33"/>
      <c r="CE209" s="33"/>
      <c r="CF209" s="33"/>
      <c r="CG209" s="33"/>
      <c r="CH209" s="33"/>
      <c r="CI209" s="33"/>
      <c r="CJ209" s="33"/>
      <c r="CK209" s="33"/>
      <c r="CL209" s="33"/>
      <c r="CM209" s="33"/>
      <c r="CN209" s="33"/>
      <c r="CO209" s="33"/>
      <c r="CP209" s="33"/>
      <c r="CQ209" s="33"/>
      <c r="CR209" s="33"/>
      <c r="CS209" s="33"/>
      <c r="CT209" s="33"/>
      <c r="CU209" s="33"/>
      <c r="CV209" s="33"/>
      <c r="CW209" s="33"/>
      <c r="CX209" s="33"/>
      <c r="CY209" s="33"/>
      <c r="CZ209" s="33"/>
      <c r="DA209" s="33"/>
      <c r="DB209" s="33"/>
      <c r="DC209" s="33"/>
      <c r="DD209" s="33"/>
      <c r="DE209" s="33"/>
      <c r="DF209" s="33"/>
      <c r="DG209" s="33"/>
      <c r="DH209" s="33"/>
      <c r="DI209" s="33"/>
      <c r="DJ209" s="33"/>
      <c r="DK209" s="33"/>
      <c r="DL209" s="33"/>
      <c r="DM209" s="33"/>
      <c r="DN209" s="33"/>
      <c r="DO209" s="33"/>
      <c r="DP209" s="33"/>
      <c r="DQ209" s="33"/>
      <c r="DR209" s="33"/>
      <c r="DS209" s="33"/>
      <c r="DT209" s="33"/>
      <c r="DU209" s="33"/>
      <c r="DV209" s="33"/>
      <c r="DW209" s="33"/>
      <c r="DX209" s="33"/>
      <c r="DY209" s="33"/>
      <c r="DZ209" s="33"/>
      <c r="EA209" s="33"/>
      <c r="EB209" s="33"/>
      <c r="EC209" s="33"/>
      <c r="ED209" s="33"/>
      <c r="EE209" s="33"/>
      <c r="EF209" s="33"/>
      <c r="EG209" s="33"/>
      <c r="EH209" s="33"/>
      <c r="EI209" s="33"/>
      <c r="EJ209" s="33"/>
      <c r="EK209" s="33"/>
      <c r="EL209" s="33"/>
      <c r="EM209" s="33"/>
      <c r="EN209" s="33"/>
      <c r="EO209" s="33"/>
      <c r="EP209" s="33"/>
      <c r="EQ209" s="33"/>
      <c r="ER209" s="33"/>
      <c r="ES209" s="33"/>
      <c r="ET209" s="33"/>
      <c r="EU209" s="33"/>
      <c r="EV209" s="33"/>
      <c r="EW209" s="33"/>
      <c r="EX209" s="33"/>
      <c r="EY209" s="33"/>
      <c r="EZ209" s="33"/>
      <c r="FA209" s="33"/>
      <c r="FB209" s="33"/>
      <c r="FC209" s="33"/>
      <c r="FD209" s="33"/>
      <c r="FE209" s="33"/>
      <c r="FF209" s="33"/>
      <c r="FG209" s="33"/>
      <c r="FH209" s="33"/>
      <c r="FI209" s="33"/>
      <c r="FJ209" s="33"/>
      <c r="FK209" s="33"/>
      <c r="FL209" s="33"/>
      <c r="FM209" s="33"/>
      <c r="FN209" s="33"/>
      <c r="FO209" s="33"/>
      <c r="FP209" s="33"/>
      <c r="FQ209" s="33"/>
      <c r="FR209" s="33"/>
      <c r="FS209" s="33"/>
      <c r="FT209" s="33"/>
      <c r="FU209" s="33"/>
      <c r="FV209" s="33"/>
      <c r="FW209" s="33"/>
      <c r="FX209" s="33"/>
      <c r="FY209" s="33"/>
      <c r="FZ209" s="33"/>
      <c r="GA209" s="33"/>
      <c r="GB209" s="33"/>
      <c r="GC209" s="33"/>
      <c r="GD209" s="33"/>
      <c r="GE209" s="33"/>
      <c r="GF209" s="33"/>
      <c r="GG209" s="33"/>
      <c r="GH209" s="33"/>
      <c r="GI209" s="33"/>
      <c r="GJ209" s="33"/>
      <c r="GK209" s="33"/>
      <c r="GL209" s="33"/>
      <c r="GM209" s="33"/>
      <c r="GN209" s="33"/>
      <c r="GO209" s="33"/>
      <c r="GP209" s="33"/>
      <c r="GQ209" s="33"/>
      <c r="GR209" s="33"/>
      <c r="GS209" s="33"/>
      <c r="GT209" s="33"/>
      <c r="GU209" s="33"/>
      <c r="GV209" s="33"/>
      <c r="GW209" s="33"/>
      <c r="GX209" s="33"/>
      <c r="GY209" s="33"/>
      <c r="GZ209" s="33"/>
      <c r="HA209" s="33"/>
      <c r="HB209" s="33"/>
      <c r="HC209" s="33"/>
      <c r="HD209" s="33"/>
      <c r="HE209" s="33"/>
      <c r="HF209" s="33"/>
      <c r="HG209" s="33"/>
      <c r="HH209" s="33"/>
      <c r="HI209" s="33"/>
      <c r="HJ209" s="33"/>
      <c r="HK209" s="33"/>
      <c r="HL209" s="33"/>
      <c r="HM209" s="33"/>
      <c r="HN209" s="33"/>
      <c r="HO209" s="33"/>
      <c r="HP209" s="33"/>
      <c r="HQ209" s="33"/>
      <c r="HR209" s="33"/>
      <c r="HS209" s="33"/>
      <c r="HT209" s="33"/>
      <c r="HU209" s="33"/>
      <c r="HV209" s="33"/>
      <c r="HW209" s="33"/>
      <c r="HX209" s="33"/>
      <c r="HY209" s="33"/>
      <c r="HZ209" s="33"/>
      <c r="IA209" s="33"/>
      <c r="IB209" s="33"/>
      <c r="IC209" s="33"/>
      <c r="ID209" s="33"/>
      <c r="IE209" s="33"/>
      <c r="IF209" s="33"/>
      <c r="IG209" s="33"/>
      <c r="IH209" s="33"/>
      <c r="II209" s="33"/>
      <c r="IJ209" s="33"/>
      <c r="IK209" s="33"/>
      <c r="IL209" s="33"/>
      <c r="IM209" s="33"/>
      <c r="IN209" s="33"/>
      <c r="IO209" s="33"/>
      <c r="IP209" s="33"/>
      <c r="IQ209" s="33"/>
      <c r="IR209" s="33"/>
      <c r="IS209" s="33"/>
      <c r="IT209" s="33"/>
      <c r="IU209" s="33"/>
      <c r="IV209" s="33"/>
      <c r="IW209" s="33"/>
      <c r="IX209" s="33"/>
      <c r="IY209" s="33"/>
      <c r="IZ209" s="33"/>
      <c r="JA209" s="33"/>
      <c r="JB209" s="33"/>
      <c r="JC209" s="33"/>
      <c r="JD209" s="33"/>
      <c r="JE209" s="33"/>
      <c r="JF209" s="33"/>
      <c r="JG209" s="33"/>
      <c r="JH209" s="33"/>
      <c r="JI209" s="33"/>
      <c r="JJ209" s="33"/>
      <c r="JK209" s="33"/>
      <c r="JL209" s="33"/>
      <c r="JM209" s="33"/>
      <c r="JN209" s="33"/>
      <c r="JO209" s="33"/>
      <c r="JP209" s="33"/>
      <c r="JQ209" s="33"/>
      <c r="JR209" s="33"/>
      <c r="JS209" s="33"/>
      <c r="JT209" s="33"/>
      <c r="JU209" s="33"/>
      <c r="JV209" s="33"/>
      <c r="JW209" s="33"/>
      <c r="JX209" s="33"/>
      <c r="JY209" s="33"/>
      <c r="JZ209" s="33"/>
      <c r="KA209" s="33"/>
      <c r="KB209" s="33"/>
      <c r="KC209" s="33"/>
      <c r="KD209" s="33"/>
      <c r="KE209" s="33"/>
      <c r="KF209" s="33"/>
      <c r="KG209" s="33"/>
      <c r="KH209" s="33"/>
      <c r="KI209" s="33"/>
      <c r="KJ209" s="33"/>
      <c r="KK209" s="33"/>
      <c r="KL209" s="33"/>
      <c r="KM209" s="33"/>
      <c r="KN209" s="33"/>
      <c r="KO209" s="33"/>
      <c r="KP209" s="33"/>
      <c r="KQ209" s="33"/>
      <c r="KR209" s="33"/>
      <c r="KS209" s="33"/>
      <c r="KT209" s="33"/>
      <c r="KU209" s="33"/>
      <c r="KV209" s="33"/>
      <c r="KW209" s="33"/>
      <c r="KX209" s="33"/>
      <c r="KY209" s="33"/>
      <c r="KZ209" s="33"/>
      <c r="LA209" s="33"/>
      <c r="LB209" s="33"/>
      <c r="LC209" s="33"/>
      <c r="LD209" s="33"/>
      <c r="LE209" s="33"/>
      <c r="LF209" s="33"/>
      <c r="LG209" s="33"/>
      <c r="LH209" s="33"/>
      <c r="LI209" s="33"/>
      <c r="LJ209" s="33"/>
      <c r="LK209" s="33"/>
      <c r="LL209" s="33"/>
      <c r="LM209" s="33"/>
      <c r="LN209" s="33"/>
      <c r="LO209" s="33"/>
      <c r="LP209" s="33"/>
      <c r="LQ209" s="33"/>
      <c r="LR209" s="33"/>
      <c r="LS209" s="33"/>
      <c r="LT209" s="33"/>
      <c r="LU209" s="33"/>
      <c r="LV209" s="33"/>
      <c r="LW209" s="33"/>
      <c r="LX209" s="33"/>
      <c r="LY209" s="33"/>
      <c r="LZ209" s="33"/>
      <c r="MA209" s="33"/>
      <c r="MB209" s="33"/>
      <c r="MC209" s="33"/>
      <c r="MD209" s="33"/>
      <c r="ME209" s="33"/>
      <c r="MF209" s="33"/>
      <c r="MG209" s="33"/>
      <c r="MH209" s="33"/>
      <c r="MI209" s="33"/>
      <c r="MJ209" s="33"/>
      <c r="MK209" s="33"/>
      <c r="ML209" s="33"/>
      <c r="MM209" s="33"/>
      <c r="MN209" s="33"/>
      <c r="MO209" s="33"/>
      <c r="MP209" s="33"/>
      <c r="MQ209" s="33"/>
      <c r="MR209" s="33"/>
      <c r="MS209" s="33"/>
      <c r="MT209" s="33"/>
      <c r="MU209" s="33"/>
      <c r="MV209" s="33"/>
      <c r="MW209" s="33"/>
      <c r="MX209" s="33"/>
      <c r="MY209" s="33"/>
      <c r="MZ209" s="33"/>
      <c r="NA209" s="33"/>
      <c r="NB209" s="33"/>
      <c r="NC209" s="33"/>
      <c r="ND209" s="33"/>
      <c r="NE209" s="33"/>
      <c r="NF209" s="33"/>
      <c r="NG209" s="33"/>
      <c r="NH209" s="33"/>
      <c r="NI209" s="33"/>
      <c r="NJ209" s="33"/>
      <c r="NK209" s="33"/>
      <c r="NL209" s="33"/>
      <c r="NM209" s="33"/>
      <c r="NN209" s="33"/>
      <c r="NO209" s="33"/>
      <c r="NP209" s="33"/>
      <c r="NQ209" s="33"/>
      <c r="NR209" s="33"/>
      <c r="NS209" s="33"/>
      <c r="NT209" s="33"/>
      <c r="NU209" s="33"/>
      <c r="NV209" s="33"/>
      <c r="NW209" s="33"/>
      <c r="NX209" s="33"/>
      <c r="NY209" s="33"/>
      <c r="NZ209" s="33"/>
      <c r="OA209" s="33"/>
      <c r="OB209" s="33"/>
      <c r="OC209" s="33"/>
      <c r="OD209" s="33"/>
      <c r="OE209" s="33"/>
      <c r="OF209" s="33"/>
      <c r="OG209" s="33"/>
      <c r="OH209" s="33"/>
      <c r="OI209" s="33"/>
      <c r="OJ209" s="33"/>
      <c r="OK209" s="33"/>
      <c r="OL209" s="33"/>
      <c r="OM209" s="33"/>
      <c r="ON209" s="33"/>
      <c r="OO209" s="33"/>
      <c r="OP209" s="33"/>
      <c r="OQ209" s="33"/>
      <c r="OR209" s="33"/>
      <c r="OS209" s="33"/>
      <c r="OT209" s="33"/>
      <c r="OU209" s="33"/>
      <c r="OV209" s="33"/>
      <c r="OW209" s="33"/>
      <c r="OX209" s="33"/>
      <c r="OY209" s="33"/>
      <c r="OZ209" s="33"/>
      <c r="PA209" s="33"/>
      <c r="PB209" s="33"/>
      <c r="PC209" s="33"/>
      <c r="PD209" s="33"/>
      <c r="PE209" s="33"/>
      <c r="PF209" s="33"/>
      <c r="PG209" s="33"/>
      <c r="PH209" s="33"/>
      <c r="PI209" s="33"/>
      <c r="PJ209" s="33"/>
      <c r="PK209" s="33"/>
      <c r="PL209" s="33"/>
      <c r="PM209" s="33"/>
      <c r="PN209" s="33"/>
      <c r="PO209" s="33"/>
      <c r="PP209" s="33"/>
      <c r="PQ209" s="33"/>
      <c r="PR209" s="33"/>
      <c r="PS209" s="33"/>
      <c r="PT209" s="33"/>
      <c r="PU209" s="33"/>
      <c r="PV209" s="33"/>
      <c r="PW209" s="33"/>
      <c r="PX209" s="33"/>
      <c r="PY209" s="33"/>
      <c r="PZ209" s="33"/>
      <c r="QA209" s="33"/>
      <c r="QB209" s="33"/>
      <c r="QC209" s="33"/>
      <c r="QD209" s="33"/>
      <c r="QE209" s="33"/>
      <c r="QF209" s="33"/>
      <c r="QG209" s="33"/>
      <c r="QH209" s="33"/>
      <c r="QI209" s="33"/>
      <c r="QJ209" s="33"/>
      <c r="QK209" s="33"/>
      <c r="QL209" s="33"/>
      <c r="QM209" s="33"/>
      <c r="QN209" s="33"/>
      <c r="QO209" s="33"/>
      <c r="QP209" s="33"/>
      <c r="QQ209" s="33"/>
      <c r="QR209" s="33"/>
      <c r="QS209" s="33"/>
      <c r="QT209" s="33"/>
      <c r="QU209" s="33"/>
      <c r="QV209" s="33"/>
      <c r="QW209" s="33"/>
      <c r="QX209" s="33"/>
      <c r="QY209" s="33"/>
      <c r="QZ209" s="33"/>
      <c r="RA209" s="33"/>
      <c r="RB209" s="33"/>
      <c r="RC209" s="33"/>
      <c r="RD209" s="33"/>
      <c r="RE209" s="33"/>
      <c r="RF209" s="33"/>
      <c r="RG209" s="33"/>
      <c r="RH209" s="33"/>
      <c r="RI209" s="33"/>
      <c r="RJ209" s="33"/>
      <c r="RK209" s="33"/>
      <c r="RL209" s="33"/>
      <c r="RM209" s="33"/>
      <c r="RN209" s="33"/>
      <c r="RO209" s="33"/>
      <c r="RP209" s="33"/>
      <c r="RQ209" s="33"/>
      <c r="RR209" s="33"/>
      <c r="RS209" s="33"/>
      <c r="RT209" s="33"/>
      <c r="RU209" s="33"/>
      <c r="RV209" s="33"/>
      <c r="RW209" s="33"/>
      <c r="RX209" s="33"/>
      <c r="RY209" s="33"/>
      <c r="RZ209" s="33"/>
      <c r="SA209" s="33"/>
      <c r="SB209" s="33"/>
      <c r="SC209" s="33"/>
      <c r="SD209" s="33"/>
      <c r="SE209" s="33"/>
      <c r="SF209" s="33"/>
      <c r="SG209" s="33"/>
      <c r="SH209" s="33"/>
      <c r="SI209" s="33"/>
      <c r="SJ209" s="33"/>
      <c r="SK209" s="33"/>
      <c r="SL209" s="33"/>
      <c r="SM209" s="33"/>
      <c r="SN209" s="33"/>
      <c r="SO209" s="33"/>
      <c r="SP209" s="33"/>
      <c r="SQ209" s="33"/>
      <c r="SR209" s="33"/>
      <c r="SS209" s="33"/>
      <c r="ST209" s="33"/>
      <c r="SU209" s="33"/>
      <c r="SV209" s="33"/>
      <c r="SW209" s="33"/>
      <c r="SX209" s="33"/>
      <c r="SY209" s="33"/>
      <c r="SZ209" s="33"/>
      <c r="TA209" s="33"/>
      <c r="TB209" s="33"/>
      <c r="TC209" s="33"/>
      <c r="TD209" s="33"/>
      <c r="TE209" s="33"/>
      <c r="TF209" s="33"/>
      <c r="TG209" s="33"/>
      <c r="TH209" s="33"/>
      <c r="TI209" s="33"/>
      <c r="TJ209" s="33"/>
      <c r="TK209" s="33"/>
      <c r="TL209" s="33"/>
      <c r="TM209" s="33"/>
      <c r="TN209" s="33"/>
      <c r="TO209" s="33"/>
      <c r="TP209" s="33"/>
      <c r="TQ209" s="33"/>
      <c r="TR209" s="33"/>
      <c r="TS209" s="33"/>
      <c r="TT209" s="33"/>
      <c r="TU209" s="33"/>
      <c r="TV209" s="33"/>
      <c r="TW209" s="33"/>
      <c r="TX209" s="33"/>
      <c r="TY209" s="33"/>
      <c r="TZ209" s="33"/>
      <c r="UA209" s="33"/>
      <c r="UB209" s="33"/>
      <c r="UC209" s="33"/>
      <c r="UD209" s="33"/>
      <c r="UE209" s="33"/>
      <c r="UF209" s="33"/>
      <c r="UG209" s="33"/>
      <c r="UH209" s="33"/>
      <c r="UI209" s="33"/>
      <c r="UJ209" s="33"/>
      <c r="UK209" s="33"/>
      <c r="UL209" s="33"/>
      <c r="UM209" s="33"/>
      <c r="UN209" s="33"/>
      <c r="UO209" s="33"/>
      <c r="UP209" s="33"/>
      <c r="UQ209" s="33"/>
      <c r="UR209" s="33"/>
      <c r="US209" s="33"/>
      <c r="UT209" s="33"/>
      <c r="UU209" s="33"/>
      <c r="UV209" s="33"/>
      <c r="UW209" s="33"/>
      <c r="UX209" s="33"/>
      <c r="UY209" s="33"/>
      <c r="UZ209" s="33"/>
      <c r="VA209" s="33"/>
      <c r="VB209" s="33"/>
      <c r="VC209" s="33"/>
      <c r="VD209" s="33"/>
      <c r="VE209" s="33"/>
      <c r="VF209" s="33"/>
      <c r="VG209" s="33"/>
      <c r="VH209" s="33"/>
      <c r="VI209" s="33"/>
      <c r="VJ209" s="33"/>
      <c r="VK209" s="33"/>
      <c r="VL209" s="33"/>
      <c r="VM209" s="33"/>
      <c r="VN209" s="33"/>
      <c r="VO209" s="33"/>
      <c r="VP209" s="33"/>
      <c r="VQ209" s="33"/>
      <c r="VR209" s="33"/>
      <c r="VS209" s="33"/>
      <c r="VT209" s="33"/>
      <c r="VU209" s="33"/>
      <c r="VV209" s="33"/>
      <c r="VW209" s="33"/>
      <c r="VX209" s="33"/>
      <c r="VY209" s="33"/>
      <c r="VZ209" s="33"/>
      <c r="WA209" s="33"/>
      <c r="WB209" s="33"/>
      <c r="WC209" s="33"/>
      <c r="WD209" s="33"/>
      <c r="WE209" s="33"/>
      <c r="WF209" s="33"/>
      <c r="WG209" s="33"/>
      <c r="WH209" s="33"/>
      <c r="WI209" s="33"/>
      <c r="WJ209" s="33"/>
      <c r="WK209" s="33"/>
      <c r="WL209" s="33"/>
      <c r="WM209" s="33"/>
      <c r="WN209" s="33"/>
      <c r="WO209" s="33"/>
      <c r="WP209" s="33"/>
      <c r="WQ209" s="33"/>
      <c r="WR209" s="33"/>
      <c r="WS209" s="33"/>
      <c r="WT209" s="33"/>
      <c r="WU209" s="33"/>
      <c r="WV209" s="33"/>
      <c r="WW209" s="33"/>
      <c r="WX209" s="33"/>
      <c r="WY209" s="33"/>
      <c r="WZ209" s="33"/>
      <c r="XA209" s="33"/>
      <c r="XB209" s="33"/>
      <c r="XC209" s="33"/>
      <c r="XD209" s="33"/>
      <c r="XE209" s="33"/>
      <c r="XF209" s="33"/>
      <c r="XG209" s="33"/>
      <c r="XH209" s="33"/>
      <c r="XI209" s="33"/>
      <c r="XJ209" s="33"/>
      <c r="XK209" s="33"/>
      <c r="XL209" s="33"/>
      <c r="XM209" s="33"/>
      <c r="XN209" s="33"/>
      <c r="XO209" s="33"/>
      <c r="XP209" s="33"/>
      <c r="XQ209" s="33"/>
      <c r="XR209" s="33"/>
      <c r="XS209" s="33"/>
      <c r="XT209" s="33"/>
      <c r="XU209" s="33"/>
      <c r="XV209" s="33"/>
      <c r="XW209" s="33"/>
      <c r="XX209" s="33"/>
      <c r="XY209" s="33"/>
      <c r="XZ209" s="33"/>
      <c r="YA209" s="33"/>
      <c r="YB209" s="33"/>
      <c r="YC209" s="33"/>
      <c r="YD209" s="33"/>
      <c r="YE209" s="33"/>
      <c r="YF209" s="33"/>
      <c r="YG209" s="33"/>
      <c r="YH209" s="33"/>
      <c r="YI209" s="33"/>
      <c r="YJ209" s="33"/>
      <c r="YK209" s="33"/>
      <c r="YL209" s="33"/>
      <c r="YM209" s="33"/>
      <c r="YN209" s="33"/>
      <c r="YO209" s="33"/>
      <c r="YP209" s="33"/>
      <c r="YQ209" s="33"/>
      <c r="YR209" s="33"/>
      <c r="YS209" s="33"/>
      <c r="YT209" s="33"/>
      <c r="YU209" s="33"/>
      <c r="YV209" s="33"/>
      <c r="YW209" s="33"/>
      <c r="YX209" s="33"/>
      <c r="YY209" s="33"/>
      <c r="YZ209" s="33"/>
      <c r="ZA209" s="33"/>
      <c r="ZB209" s="33"/>
      <c r="ZC209" s="33"/>
      <c r="ZD209" s="33"/>
      <c r="ZE209" s="33"/>
      <c r="ZF209" s="33"/>
      <c r="ZG209" s="33"/>
      <c r="ZH209" s="33"/>
      <c r="ZI209" s="33"/>
      <c r="ZJ209" s="33"/>
      <c r="ZK209" s="33"/>
      <c r="ZL209" s="33"/>
      <c r="ZM209" s="33"/>
      <c r="ZN209" s="33"/>
      <c r="ZO209" s="33"/>
      <c r="ZP209" s="33"/>
      <c r="ZQ209" s="33"/>
      <c r="ZR209" s="33"/>
      <c r="ZS209" s="33"/>
      <c r="ZT209" s="33"/>
      <c r="ZU209" s="33"/>
      <c r="ZV209" s="33"/>
      <c r="ZW209" s="33"/>
      <c r="ZX209" s="33"/>
      <c r="ZY209" s="33"/>
      <c r="ZZ209" s="33"/>
      <c r="AAA209" s="33"/>
      <c r="AAB209" s="33"/>
      <c r="AAC209" s="33"/>
      <c r="AAD209" s="33"/>
      <c r="AAE209" s="33"/>
      <c r="AAF209" s="33"/>
      <c r="AAG209" s="33"/>
      <c r="AAH209" s="33"/>
      <c r="AAI209" s="33"/>
      <c r="AAJ209" s="33"/>
      <c r="AAK209" s="33"/>
      <c r="AAL209" s="33"/>
      <c r="AAM209" s="33"/>
      <c r="AAN209" s="33"/>
      <c r="AAO209" s="33"/>
      <c r="AAP209" s="33"/>
      <c r="AAQ209" s="33"/>
      <c r="AAR209" s="33"/>
      <c r="AAS209" s="33"/>
      <c r="AAT209" s="33"/>
      <c r="AAU209" s="33"/>
      <c r="AAV209" s="33"/>
      <c r="AAW209" s="33"/>
      <c r="AAX209" s="33"/>
      <c r="AAY209" s="33"/>
      <c r="AAZ209" s="33"/>
      <c r="ABA209" s="33"/>
      <c r="ABB209" s="33"/>
      <c r="ABC209" s="33"/>
      <c r="ABD209" s="33"/>
      <c r="ABE209" s="33"/>
      <c r="ABF209" s="33"/>
      <c r="ABG209" s="33"/>
      <c r="ABH209" s="33"/>
      <c r="ABI209" s="33"/>
      <c r="ABJ209" s="33"/>
      <c r="ABK209" s="33"/>
      <c r="ABL209" s="33"/>
      <c r="ABM209" s="33"/>
      <c r="ABN209" s="33"/>
      <c r="ABO209" s="33"/>
      <c r="ABP209" s="33"/>
      <c r="ABQ209" s="33"/>
      <c r="ABR209" s="33"/>
      <c r="ABS209" s="33"/>
      <c r="ABT209" s="33"/>
      <c r="ABU209" s="33"/>
      <c r="ABV209" s="33"/>
      <c r="ABW209" s="33"/>
      <c r="ABX209" s="33"/>
      <c r="ABY209" s="33"/>
      <c r="ABZ209" s="33"/>
      <c r="ACA209" s="33"/>
      <c r="ACB209" s="33"/>
      <c r="ACC209" s="33"/>
      <c r="ACD209" s="33"/>
      <c r="ACE209" s="33"/>
      <c r="ACF209" s="33"/>
      <c r="ACG209" s="33"/>
      <c r="ACH209" s="33"/>
      <c r="ACI209" s="33"/>
      <c r="ACJ209" s="33"/>
      <c r="ACK209" s="33"/>
      <c r="ACL209" s="33"/>
      <c r="ACM209" s="33"/>
      <c r="ACN209" s="33"/>
      <c r="ACO209" s="33"/>
      <c r="ACP209" s="33"/>
      <c r="ACQ209" s="33"/>
      <c r="ACR209" s="33"/>
      <c r="ACS209" s="33"/>
      <c r="ACT209" s="33"/>
      <c r="ACU209" s="33"/>
      <c r="ACV209" s="33"/>
      <c r="ACW209" s="33"/>
      <c r="ACX209" s="33"/>
      <c r="ACY209" s="33"/>
      <c r="ACZ209" s="33"/>
      <c r="ADA209" s="33"/>
      <c r="ADB209" s="33"/>
      <c r="ADC209" s="33"/>
      <c r="ADD209" s="33"/>
      <c r="ADE209" s="33"/>
      <c r="ADF209" s="33"/>
      <c r="ADG209" s="33"/>
      <c r="ADH209" s="33"/>
      <c r="ADI209" s="33"/>
      <c r="ADJ209" s="33"/>
      <c r="ADK209" s="33"/>
      <c r="ADL209" s="33"/>
      <c r="ADM209" s="33"/>
      <c r="ADN209" s="33"/>
      <c r="ADO209" s="33"/>
      <c r="ADP209" s="33"/>
      <c r="ADQ209" s="33"/>
      <c r="ADR209" s="33"/>
      <c r="ADS209" s="33"/>
      <c r="ADT209" s="33"/>
      <c r="ADU209" s="33"/>
      <c r="ADV209" s="33"/>
      <c r="ADW209" s="33"/>
      <c r="ADX209" s="33"/>
      <c r="ADY209" s="33"/>
      <c r="ADZ209" s="33"/>
      <c r="AEA209" s="33"/>
      <c r="AEB209" s="33"/>
      <c r="AEC209" s="33"/>
      <c r="AED209" s="33"/>
      <c r="AEE209" s="33"/>
      <c r="AEF209" s="33"/>
      <c r="AEG209" s="33"/>
      <c r="AEH209" s="33"/>
      <c r="AEI209" s="33"/>
      <c r="AEJ209" s="33"/>
      <c r="AEK209" s="33"/>
      <c r="AEL209" s="33"/>
      <c r="AEM209" s="33"/>
      <c r="AEN209" s="33"/>
      <c r="AEO209" s="33"/>
      <c r="AEP209" s="33"/>
      <c r="AEQ209" s="33"/>
      <c r="AER209" s="33"/>
      <c r="AES209" s="33"/>
      <c r="AET209" s="33"/>
      <c r="AEU209" s="33"/>
      <c r="AEV209" s="33"/>
      <c r="AEW209" s="33"/>
      <c r="AEX209" s="33"/>
      <c r="AEY209" s="33"/>
      <c r="AEZ209" s="33"/>
      <c r="AFA209" s="33"/>
      <c r="AFB209" s="33"/>
      <c r="AFC209" s="33"/>
      <c r="AFD209" s="33"/>
      <c r="AFE209" s="33"/>
      <c r="AFF209" s="33"/>
      <c r="AFG209" s="33"/>
      <c r="AFH209" s="33"/>
      <c r="AFI209" s="33"/>
      <c r="AFJ209" s="33"/>
      <c r="AFK209" s="33"/>
      <c r="AFL209" s="33"/>
      <c r="AFM209" s="33"/>
      <c r="AFN209" s="33"/>
      <c r="AFO209" s="33"/>
      <c r="AFP209" s="33"/>
      <c r="AFQ209" s="33"/>
      <c r="AFR209" s="33"/>
      <c r="AFS209" s="33"/>
      <c r="AFT209" s="33"/>
      <c r="AFU209" s="33"/>
      <c r="AFV209" s="33"/>
      <c r="AFW209" s="33"/>
      <c r="AFX209" s="33"/>
      <c r="AFY209" s="33"/>
      <c r="AFZ209" s="33"/>
      <c r="AGA209" s="33"/>
      <c r="AGB209" s="33"/>
      <c r="AGC209" s="33"/>
      <c r="AGD209" s="33"/>
      <c r="AGE209" s="33"/>
      <c r="AGF209" s="33"/>
      <c r="AGG209" s="33"/>
      <c r="AGH209" s="33"/>
      <c r="AGI209" s="33"/>
      <c r="AGJ209" s="33"/>
      <c r="AGK209" s="33"/>
      <c r="AGL209" s="33"/>
      <c r="AGM209" s="33"/>
      <c r="AGN209" s="33"/>
      <c r="AGO209" s="33"/>
      <c r="AGP209" s="33"/>
      <c r="AGQ209" s="33"/>
      <c r="AGR209" s="33"/>
      <c r="AGS209" s="33"/>
      <c r="AGT209" s="33"/>
      <c r="AGU209" s="33"/>
      <c r="AGV209" s="33"/>
      <c r="AGW209" s="33"/>
      <c r="AGX209" s="33"/>
      <c r="AGY209" s="33"/>
      <c r="AGZ209" s="33"/>
      <c r="AHA209" s="33"/>
      <c r="AHB209" s="33"/>
      <c r="AHC209" s="33"/>
      <c r="AHD209" s="33"/>
      <c r="AHE209" s="33"/>
      <c r="AHF209" s="33"/>
      <c r="AHG209" s="33"/>
      <c r="AHH209" s="33"/>
      <c r="AHI209" s="33"/>
      <c r="AHJ209" s="33"/>
      <c r="AHK209" s="33"/>
      <c r="AHL209" s="33"/>
      <c r="AHM209" s="33"/>
      <c r="AHN209" s="33"/>
      <c r="AHO209" s="33"/>
      <c r="AHP209" s="33"/>
      <c r="AHQ209" s="33"/>
      <c r="AHR209" s="33"/>
      <c r="AHS209" s="33"/>
      <c r="AHT209" s="33"/>
      <c r="AHU209" s="33"/>
      <c r="AHV209" s="33"/>
      <c r="AHW209" s="33"/>
      <c r="AHX209" s="33"/>
      <c r="AHY209" s="33"/>
      <c r="AHZ209" s="33"/>
      <c r="AIA209" s="33"/>
      <c r="AIB209" s="33"/>
      <c r="AIC209" s="33"/>
      <c r="AID209" s="33"/>
      <c r="AIE209" s="33"/>
      <c r="AIF209" s="33"/>
      <c r="AIG209" s="33"/>
      <c r="AIH209" s="33"/>
      <c r="AII209" s="33"/>
      <c r="AIJ209" s="33"/>
      <c r="AIK209" s="33"/>
      <c r="AIL209" s="33"/>
      <c r="AIM209" s="33"/>
      <c r="AIN209" s="33"/>
      <c r="AIO209" s="33"/>
      <c r="AIP209" s="33"/>
      <c r="AIQ209" s="33"/>
      <c r="AIR209" s="33"/>
      <c r="AIS209" s="33"/>
      <c r="AIT209" s="33"/>
      <c r="AIU209" s="33"/>
      <c r="AIV209" s="33"/>
      <c r="AIW209" s="33"/>
      <c r="AIX209" s="33"/>
      <c r="AIY209" s="33"/>
      <c r="AIZ209" s="33"/>
      <c r="AJA209" s="33"/>
      <c r="AJB209" s="33"/>
      <c r="AJC209" s="33"/>
      <c r="AJD209" s="33"/>
      <c r="AJE209" s="33"/>
      <c r="AJF209" s="33"/>
      <c r="AJG209" s="33"/>
      <c r="AJH209" s="33"/>
      <c r="AJI209" s="33"/>
      <c r="AJJ209" s="33"/>
      <c r="AJK209" s="33"/>
      <c r="AJL209" s="33"/>
      <c r="AJM209" s="33"/>
      <c r="AJN209" s="33"/>
      <c r="AJO209" s="33"/>
      <c r="AJP209" s="33"/>
      <c r="AJQ209" s="33"/>
      <c r="AJR209" s="33"/>
      <c r="AJS209" s="33"/>
      <c r="AJT209" s="33"/>
      <c r="AJU209" s="33"/>
      <c r="AJV209" s="33"/>
      <c r="AJW209" s="33"/>
      <c r="AJX209" s="33"/>
      <c r="AJY209" s="33"/>
      <c r="AJZ209" s="33"/>
      <c r="AKA209" s="33"/>
      <c r="AKB209" s="33"/>
      <c r="AKC209" s="33"/>
      <c r="AKD209" s="33"/>
      <c r="AKE209" s="33"/>
      <c r="AKF209" s="33"/>
      <c r="AKG209" s="33"/>
      <c r="AKH209" s="33"/>
      <c r="AKI209" s="33"/>
      <c r="AKJ209" s="33"/>
      <c r="AKK209" s="33"/>
      <c r="AKL209" s="33"/>
      <c r="AKM209" s="33"/>
      <c r="AKN209" s="33"/>
      <c r="AKO209" s="33"/>
      <c r="AKP209" s="33"/>
      <c r="AKQ209" s="33"/>
      <c r="AKR209" s="33"/>
      <c r="AKS209" s="33"/>
      <c r="AKT209" s="33"/>
      <c r="AKU209" s="33"/>
      <c r="AKV209" s="33"/>
      <c r="AKW209" s="33"/>
      <c r="AKX209" s="33"/>
      <c r="AKY209" s="33"/>
      <c r="AKZ209" s="33"/>
      <c r="ALA209" s="33"/>
      <c r="ALB209" s="33"/>
      <c r="ALC209" s="33"/>
      <c r="ALD209" s="33"/>
      <c r="ALE209" s="33"/>
      <c r="ALF209" s="33"/>
      <c r="ALG209" s="33"/>
      <c r="ALH209" s="33"/>
      <c r="ALI209" s="33"/>
      <c r="ALJ209" s="33"/>
      <c r="ALK209" s="33"/>
      <c r="ALL209" s="33"/>
      <c r="ALM209" s="33"/>
      <c r="ALN209" s="33"/>
      <c r="ALO209" s="33"/>
      <c r="ALP209" s="33"/>
      <c r="ALQ209" s="33"/>
      <c r="ALR209" s="33"/>
      <c r="ALS209" s="33"/>
      <c r="ALT209" s="33"/>
      <c r="ALU209" s="33"/>
      <c r="ALV209" s="33"/>
      <c r="ALW209" s="33"/>
      <c r="ALX209" s="33"/>
      <c r="ALY209" s="33"/>
      <c r="ALZ209" s="33"/>
      <c r="AMA209" s="33"/>
      <c r="AMB209" s="33"/>
      <c r="AMC209" s="33"/>
      <c r="AMD209" s="33"/>
      <c r="AME209" s="33"/>
      <c r="AMF209" s="33"/>
      <c r="AMG209" s="33"/>
      <c r="AMH209" s="33"/>
      <c r="AMI209" s="33"/>
      <c r="AMJ209" s="33"/>
      <c r="AMK209" s="33"/>
      <c r="AML209" s="33"/>
      <c r="AMM209" s="33"/>
      <c r="AMN209" s="33"/>
      <c r="AMO209" s="33"/>
      <c r="AMP209" s="33"/>
      <c r="AMQ209" s="33"/>
      <c r="AMR209" s="33"/>
      <c r="AMS209" s="33"/>
      <c r="AMT209" s="33"/>
      <c r="AMU209" s="33"/>
      <c r="AMV209" s="33"/>
      <c r="AMW209" s="33"/>
      <c r="AMX209" s="33"/>
      <c r="AMY209" s="33"/>
      <c r="AMZ209" s="33"/>
      <c r="ANA209" s="33"/>
      <c r="ANB209" s="33"/>
      <c r="ANC209" s="33"/>
      <c r="AND209" s="33"/>
      <c r="ANE209" s="33"/>
      <c r="ANF209" s="33"/>
      <c r="ANG209" s="33"/>
      <c r="ANH209" s="33"/>
      <c r="ANI209" s="33"/>
      <c r="ANJ209" s="33"/>
      <c r="ANK209" s="33"/>
      <c r="ANL209" s="33"/>
      <c r="ANM209" s="33"/>
      <c r="ANN209" s="33"/>
      <c r="ANO209" s="33"/>
      <c r="ANP209" s="33"/>
      <c r="ANQ209" s="33"/>
      <c r="ANR209" s="33"/>
      <c r="ANS209" s="33"/>
      <c r="ANT209" s="33"/>
      <c r="ANU209" s="33"/>
      <c r="ANV209" s="33"/>
      <c r="ANW209" s="33"/>
      <c r="ANX209" s="33"/>
      <c r="ANY209" s="33"/>
      <c r="ANZ209" s="33"/>
      <c r="AOA209" s="33"/>
      <c r="AOB209" s="33"/>
      <c r="AOC209" s="33"/>
      <c r="AOD209" s="33"/>
      <c r="AOE209" s="33"/>
      <c r="AOF209" s="33"/>
      <c r="AOG209" s="33"/>
      <c r="AOH209" s="33"/>
      <c r="AOI209" s="33"/>
      <c r="AOJ209" s="33"/>
      <c r="AOK209" s="33"/>
      <c r="AOL209" s="33"/>
      <c r="AOM209" s="33"/>
      <c r="AON209" s="33"/>
      <c r="AOO209" s="33"/>
      <c r="AOP209" s="33"/>
      <c r="AOQ209" s="33"/>
      <c r="AOR209" s="33"/>
      <c r="AOS209" s="33"/>
      <c r="AOT209" s="33"/>
      <c r="AOU209" s="33"/>
      <c r="AOV209" s="33"/>
      <c r="AOW209" s="33"/>
      <c r="AOX209" s="33"/>
      <c r="AOY209" s="33"/>
      <c r="AOZ209" s="33"/>
      <c r="APA209" s="33"/>
      <c r="APB209" s="33"/>
      <c r="APC209" s="33"/>
      <c r="APD209" s="33"/>
      <c r="APE209" s="33"/>
      <c r="APF209" s="33"/>
      <c r="APG209" s="33"/>
      <c r="APH209" s="33"/>
      <c r="API209" s="33"/>
      <c r="APJ209" s="33"/>
      <c r="APK209" s="33"/>
      <c r="APL209" s="33"/>
      <c r="APM209" s="33"/>
      <c r="APN209" s="33"/>
      <c r="APO209" s="33"/>
      <c r="APP209" s="33"/>
      <c r="APQ209" s="33"/>
      <c r="APR209" s="33"/>
      <c r="APS209" s="33"/>
      <c r="APT209" s="33"/>
      <c r="APU209" s="33"/>
      <c r="APV209" s="33"/>
      <c r="APW209" s="33"/>
      <c r="APX209" s="33"/>
      <c r="APY209" s="33"/>
      <c r="APZ209" s="33"/>
      <c r="AQA209" s="33"/>
      <c r="AQB209" s="33"/>
      <c r="AQC209" s="33"/>
      <c r="AQD209" s="33"/>
      <c r="AQE209" s="33"/>
      <c r="AQF209" s="33"/>
      <c r="AQG209" s="33"/>
      <c r="AQH209" s="33"/>
      <c r="AQI209" s="33"/>
      <c r="AQJ209" s="33"/>
      <c r="AQK209" s="33"/>
      <c r="AQL209" s="33"/>
      <c r="AQM209" s="33"/>
      <c r="AQN209" s="33"/>
      <c r="AQO209" s="33"/>
      <c r="AQP209" s="33"/>
      <c r="AQQ209" s="33"/>
      <c r="AQR209" s="33"/>
      <c r="AQS209" s="33"/>
      <c r="AQT209" s="33"/>
      <c r="AQU209" s="33"/>
      <c r="AQV209" s="33"/>
      <c r="AQW209" s="33"/>
      <c r="AQX209" s="33"/>
      <c r="AQY209" s="33"/>
      <c r="AQZ209" s="33"/>
      <c r="ARA209" s="33"/>
      <c r="ARB209" s="33"/>
      <c r="ARC209" s="33"/>
      <c r="ARD209" s="33"/>
      <c r="ARE209" s="33"/>
      <c r="ARF209" s="33"/>
      <c r="ARG209" s="33"/>
      <c r="ARH209" s="33"/>
      <c r="ARI209" s="33"/>
      <c r="ARJ209" s="33"/>
      <c r="ARK209" s="33"/>
      <c r="ARL209" s="33"/>
      <c r="ARM209" s="33"/>
      <c r="ARN209" s="33"/>
      <c r="ARO209" s="33"/>
      <c r="ARP209" s="33"/>
      <c r="ARQ209" s="33"/>
      <c r="ARR209" s="33"/>
      <c r="ARS209" s="33"/>
      <c r="ART209" s="33"/>
      <c r="ARU209" s="33"/>
      <c r="ARV209" s="33"/>
      <c r="ARW209" s="33"/>
      <c r="ARX209" s="33"/>
      <c r="ARY209" s="33"/>
      <c r="ARZ209" s="33"/>
      <c r="ASA209" s="33"/>
      <c r="ASB209" s="33"/>
      <c r="ASC209" s="33"/>
      <c r="ASD209" s="33"/>
      <c r="ASE209" s="33"/>
      <c r="ASF209" s="33"/>
      <c r="ASG209" s="33"/>
      <c r="ASH209" s="33"/>
      <c r="ASI209" s="33"/>
      <c r="ASJ209" s="33"/>
      <c r="ASK209" s="33"/>
      <c r="ASL209" s="33"/>
      <c r="ASM209" s="33"/>
      <c r="ASN209" s="33"/>
      <c r="ASO209" s="33"/>
      <c r="ASP209" s="33"/>
      <c r="ASQ209" s="33"/>
      <c r="ASR209" s="33"/>
      <c r="ASS209" s="33"/>
      <c r="AST209" s="33"/>
      <c r="ASU209" s="33"/>
      <c r="ASV209" s="33"/>
      <c r="ASW209" s="33"/>
      <c r="ASX209" s="33"/>
      <c r="ASY209" s="33"/>
      <c r="ASZ209" s="33"/>
      <c r="ATA209" s="33"/>
      <c r="ATB209" s="33"/>
      <c r="ATC209" s="33"/>
      <c r="ATD209" s="33"/>
      <c r="ATE209" s="33"/>
      <c r="ATF209" s="33"/>
      <c r="ATG209" s="33"/>
      <c r="ATH209" s="33"/>
      <c r="ATI209" s="33"/>
      <c r="ATJ209" s="33"/>
      <c r="ATK209" s="33"/>
      <c r="ATL209" s="33"/>
      <c r="ATM209" s="33"/>
      <c r="ATN209" s="33"/>
      <c r="ATO209" s="33"/>
      <c r="ATP209" s="33"/>
      <c r="ATQ209" s="33"/>
      <c r="ATR209" s="33"/>
      <c r="ATS209" s="33"/>
      <c r="ATT209" s="33"/>
      <c r="ATU209" s="33"/>
      <c r="ATV209" s="33"/>
      <c r="ATW209" s="33"/>
      <c r="ATX209" s="33"/>
      <c r="ATY209" s="33"/>
      <c r="ATZ209" s="33"/>
      <c r="AUA209" s="33"/>
      <c r="AUB209" s="33"/>
      <c r="AUC209" s="33"/>
      <c r="AUD209" s="33"/>
      <c r="AUE209" s="33"/>
      <c r="AUF209" s="33"/>
      <c r="AUG209" s="33"/>
      <c r="AUH209" s="33"/>
      <c r="AUI209" s="33"/>
      <c r="AUJ209" s="33"/>
      <c r="AUK209" s="33"/>
      <c r="AUL209" s="33"/>
      <c r="AUM209" s="33"/>
      <c r="AUN209" s="33"/>
      <c r="AUO209" s="33"/>
      <c r="AUP209" s="33"/>
      <c r="AUQ209" s="33"/>
      <c r="AUR209" s="33"/>
      <c r="AUS209" s="33"/>
      <c r="AUT209" s="33"/>
      <c r="AUU209" s="33"/>
      <c r="AUV209" s="33"/>
      <c r="AUW209" s="33"/>
      <c r="AUX209" s="33"/>
      <c r="AUY209" s="33"/>
      <c r="AUZ209" s="33"/>
      <c r="AVA209" s="33"/>
      <c r="AVB209" s="33"/>
      <c r="AVC209" s="33"/>
      <c r="AVD209" s="33"/>
      <c r="AVE209" s="33"/>
      <c r="AVF209" s="33"/>
      <c r="AVG209" s="33"/>
      <c r="AVH209" s="33"/>
      <c r="AVI209" s="33"/>
      <c r="AVJ209" s="33"/>
      <c r="AVK209" s="33"/>
      <c r="AVL209" s="33"/>
      <c r="AVM209" s="33"/>
      <c r="AVN209" s="33"/>
      <c r="AVO209" s="33"/>
      <c r="AVP209" s="33"/>
      <c r="AVQ209" s="33"/>
      <c r="AVR209" s="33"/>
      <c r="AVS209" s="33"/>
      <c r="AVT209" s="33"/>
      <c r="AVU209" s="33"/>
      <c r="AVV209" s="33"/>
      <c r="AVW209" s="33"/>
      <c r="AVX209" s="33"/>
      <c r="AVY209" s="33"/>
      <c r="AVZ209" s="33"/>
      <c r="AWA209" s="33"/>
      <c r="AWB209" s="33"/>
      <c r="AWC209" s="33"/>
      <c r="AWD209" s="33"/>
      <c r="AWE209" s="33"/>
      <c r="AWF209" s="33"/>
      <c r="AWG209" s="33"/>
      <c r="AWH209" s="33"/>
      <c r="AWI209" s="33"/>
      <c r="AWJ209" s="33"/>
      <c r="AWK209" s="33"/>
      <c r="AWL209" s="33"/>
      <c r="AWM209" s="33"/>
      <c r="AWN209" s="33"/>
      <c r="AWO209" s="33"/>
      <c r="AWP209" s="33"/>
      <c r="AWQ209" s="33"/>
      <c r="AWR209" s="33"/>
      <c r="AWS209" s="33"/>
      <c r="AWT209" s="33"/>
      <c r="AWU209" s="33"/>
      <c r="AWV209" s="33"/>
      <c r="AWW209" s="33"/>
      <c r="AWX209" s="33"/>
      <c r="AWY209" s="33"/>
      <c r="AWZ209" s="33"/>
      <c r="AXA209" s="33"/>
      <c r="AXB209" s="33"/>
      <c r="AXC209" s="33"/>
      <c r="AXD209" s="33"/>
      <c r="AXE209" s="33"/>
      <c r="AXF209" s="33"/>
      <c r="AXG209" s="33"/>
      <c r="AXH209" s="33"/>
      <c r="AXI209" s="33"/>
      <c r="AXJ209" s="33"/>
      <c r="AXK209" s="33"/>
      <c r="AXL209" s="33"/>
      <c r="AXM209" s="33"/>
      <c r="AXN209" s="33"/>
      <c r="AXO209" s="33"/>
      <c r="AXP209" s="33"/>
      <c r="AXQ209" s="33"/>
      <c r="AXR209" s="33"/>
      <c r="AXS209" s="33"/>
      <c r="AXT209" s="33"/>
      <c r="AXU209" s="33"/>
      <c r="AXV209" s="33"/>
      <c r="AXW209" s="33"/>
      <c r="AXX209" s="33"/>
      <c r="AXY209" s="33"/>
      <c r="AXZ209" s="33"/>
      <c r="AYA209" s="33"/>
      <c r="AYB209" s="33"/>
      <c r="AYC209" s="33"/>
      <c r="AYD209" s="33"/>
      <c r="AYE209" s="33"/>
      <c r="AYF209" s="33"/>
      <c r="AYG209" s="33"/>
      <c r="AYH209" s="33"/>
      <c r="AYI209" s="33"/>
      <c r="AYJ209" s="33"/>
      <c r="AYK209" s="33"/>
      <c r="AYL209" s="33"/>
      <c r="AYM209" s="33"/>
      <c r="AYN209" s="33"/>
      <c r="AYO209" s="33"/>
      <c r="AYP209" s="33"/>
      <c r="AYQ209" s="33"/>
      <c r="AYR209" s="33"/>
      <c r="AYS209" s="33"/>
      <c r="AYT209" s="33"/>
      <c r="AYU209" s="33"/>
      <c r="AYV209" s="33"/>
      <c r="AYW209" s="33"/>
      <c r="AYX209" s="33"/>
      <c r="AYY209" s="33"/>
      <c r="AYZ209" s="33"/>
      <c r="AZA209" s="33"/>
      <c r="AZB209" s="33"/>
      <c r="AZC209" s="33"/>
      <c r="AZD209" s="33"/>
      <c r="AZE209" s="33"/>
      <c r="AZF209" s="33"/>
      <c r="AZG209" s="33"/>
      <c r="AZH209" s="33"/>
      <c r="AZI209" s="33"/>
      <c r="AZJ209" s="33"/>
      <c r="AZK209" s="33"/>
      <c r="AZL209" s="33"/>
      <c r="AZM209" s="33"/>
      <c r="AZN209" s="33"/>
      <c r="AZO209" s="33"/>
      <c r="AZP209" s="33"/>
      <c r="AZQ209" s="33"/>
      <c r="AZR209" s="33"/>
      <c r="AZS209" s="33"/>
      <c r="AZT209" s="33"/>
      <c r="AZU209" s="33"/>
      <c r="AZV209" s="33"/>
      <c r="AZW209" s="33"/>
      <c r="AZX209" s="33"/>
      <c r="AZY209" s="33"/>
      <c r="AZZ209" s="33"/>
      <c r="BAA209" s="33"/>
      <c r="BAB209" s="33"/>
      <c r="BAC209" s="33"/>
      <c r="BAD209" s="33"/>
      <c r="BAE209" s="33"/>
      <c r="BAF209" s="33"/>
      <c r="BAG209" s="33"/>
      <c r="BAH209" s="33"/>
      <c r="BAI209" s="33"/>
      <c r="BAJ209" s="33"/>
      <c r="BAK209" s="33"/>
      <c r="BAL209" s="33"/>
      <c r="BAM209" s="33"/>
      <c r="BAN209" s="33"/>
      <c r="BAO209" s="33"/>
      <c r="BAP209" s="33"/>
      <c r="BAQ209" s="33"/>
      <c r="BAR209" s="33"/>
      <c r="BAS209" s="33"/>
      <c r="BAT209" s="33"/>
      <c r="BAU209" s="33"/>
      <c r="BAV209" s="33"/>
      <c r="BAW209" s="33"/>
      <c r="BAX209" s="33"/>
      <c r="BAY209" s="33"/>
      <c r="BAZ209" s="33"/>
      <c r="BBA209" s="33"/>
      <c r="BBB209" s="33"/>
      <c r="BBC209" s="33"/>
      <c r="BBD209" s="33"/>
      <c r="BBE209" s="33"/>
      <c r="BBF209" s="33"/>
      <c r="BBG209" s="33"/>
      <c r="BBH209" s="33"/>
      <c r="BBI209" s="33"/>
      <c r="BBJ209" s="33"/>
      <c r="BBK209" s="33"/>
      <c r="BBL209" s="33"/>
      <c r="BBM209" s="33"/>
      <c r="BBN209" s="33"/>
      <c r="BBO209" s="33"/>
      <c r="BBP209" s="33"/>
      <c r="BBQ209" s="33"/>
      <c r="BBR209" s="33"/>
      <c r="BBS209" s="33"/>
      <c r="BBT209" s="33"/>
      <c r="BBU209" s="33"/>
      <c r="BBV209" s="33"/>
      <c r="BBW209" s="33"/>
      <c r="BBX209" s="33"/>
      <c r="BBY209" s="33"/>
      <c r="BBZ209" s="33"/>
      <c r="BCA209" s="33"/>
      <c r="BCB209" s="33"/>
      <c r="BCC209" s="33"/>
      <c r="BCD209" s="33"/>
      <c r="BCE209" s="33"/>
      <c r="BCF209" s="33"/>
      <c r="BCG209" s="33"/>
      <c r="BCH209" s="33"/>
      <c r="BCI209" s="33"/>
      <c r="BCJ209" s="33"/>
      <c r="BCK209" s="33"/>
      <c r="BCL209" s="33"/>
      <c r="BCM209" s="33"/>
      <c r="BCN209" s="33"/>
      <c r="BCO209" s="33"/>
      <c r="BCP209" s="33"/>
      <c r="BCQ209" s="33"/>
      <c r="BCR209" s="33"/>
      <c r="BCS209" s="33"/>
      <c r="BCT209" s="33"/>
      <c r="BCU209" s="33"/>
      <c r="BCV209" s="33"/>
      <c r="BCW209" s="33"/>
      <c r="BCX209" s="33"/>
      <c r="BCY209" s="33"/>
      <c r="BCZ209" s="33"/>
      <c r="BDA209" s="33"/>
      <c r="BDB209" s="33"/>
      <c r="BDC209" s="33"/>
      <c r="BDD209" s="33"/>
      <c r="BDE209" s="33"/>
      <c r="BDF209" s="33"/>
      <c r="BDG209" s="33"/>
      <c r="BDH209" s="33"/>
      <c r="BDI209" s="33"/>
      <c r="BDJ209" s="33"/>
      <c r="BDK209" s="33"/>
      <c r="BDL209" s="33"/>
      <c r="BDM209" s="33"/>
      <c r="BDN209" s="33"/>
      <c r="BDO209" s="33"/>
      <c r="BDP209" s="33"/>
      <c r="BDQ209" s="33"/>
      <c r="BDR209" s="33"/>
      <c r="BDS209" s="33"/>
      <c r="BDT209" s="33"/>
      <c r="BDU209" s="33"/>
      <c r="BDV209" s="33"/>
      <c r="BDW209" s="33"/>
      <c r="BDX209" s="33"/>
      <c r="BDY209" s="33"/>
      <c r="BDZ209" s="33"/>
      <c r="BEA209" s="33"/>
      <c r="BEB209" s="33"/>
      <c r="BEC209" s="33"/>
      <c r="BED209" s="33"/>
      <c r="BEE209" s="33"/>
      <c r="BEF209" s="33"/>
      <c r="BEG209" s="33"/>
      <c r="BEH209" s="33"/>
      <c r="BEI209" s="33"/>
      <c r="BEJ209" s="33"/>
      <c r="BEK209" s="33"/>
      <c r="BEL209" s="33"/>
      <c r="BEM209" s="33"/>
      <c r="BEN209" s="33"/>
      <c r="BEO209" s="33"/>
      <c r="BEP209" s="33"/>
      <c r="BEQ209" s="33"/>
      <c r="BER209" s="33"/>
      <c r="BES209" s="33"/>
      <c r="BET209" s="33"/>
      <c r="BEU209" s="33"/>
      <c r="BEV209" s="33"/>
      <c r="BEW209" s="33"/>
      <c r="BEX209" s="33"/>
      <c r="BEY209" s="33"/>
      <c r="BEZ209" s="33"/>
      <c r="BFA209" s="33"/>
      <c r="BFB209" s="33"/>
      <c r="BFC209" s="33"/>
      <c r="BFD209" s="33"/>
      <c r="BFE209" s="33"/>
      <c r="BFF209" s="33"/>
      <c r="BFG209" s="33"/>
      <c r="BFH209" s="33"/>
      <c r="BFI209" s="33"/>
      <c r="BFJ209" s="33"/>
      <c r="BFK209" s="33"/>
      <c r="BFL209" s="33"/>
      <c r="BFM209" s="33"/>
      <c r="BFN209" s="33"/>
      <c r="BFO209" s="33"/>
      <c r="BFP209" s="33"/>
      <c r="BFQ209" s="33"/>
      <c r="BFR209" s="33"/>
      <c r="BFS209" s="33"/>
      <c r="BFT209" s="33"/>
      <c r="BFU209" s="33"/>
      <c r="BFV209" s="33"/>
      <c r="BFW209" s="33"/>
      <c r="BFX209" s="33"/>
      <c r="BFY209" s="33"/>
      <c r="BFZ209" s="33"/>
      <c r="BGA209" s="33"/>
      <c r="BGB209" s="33"/>
      <c r="BGC209" s="33"/>
      <c r="BGD209" s="33"/>
      <c r="BGE209" s="33"/>
      <c r="BGF209" s="33"/>
      <c r="BGG209" s="33"/>
      <c r="BGH209" s="33"/>
      <c r="BGI209" s="33"/>
      <c r="BGJ209" s="33"/>
      <c r="BGK209" s="33"/>
      <c r="BGL209" s="33"/>
      <c r="BGM209" s="33"/>
      <c r="BGN209" s="33"/>
      <c r="BGO209" s="33"/>
      <c r="BGP209" s="33"/>
      <c r="BGQ209" s="33"/>
      <c r="BGR209" s="33"/>
      <c r="BGS209" s="33"/>
      <c r="BGT209" s="33"/>
      <c r="BGU209" s="33"/>
      <c r="BGV209" s="33"/>
      <c r="BGW209" s="33"/>
      <c r="BGX209" s="33"/>
      <c r="BGY209" s="33"/>
      <c r="BGZ209" s="33"/>
      <c r="BHA209" s="33"/>
      <c r="BHB209" s="33"/>
      <c r="BHC209" s="33"/>
      <c r="BHD209" s="33"/>
      <c r="BHE209" s="33"/>
      <c r="BHF209" s="33"/>
      <c r="BHG209" s="33"/>
      <c r="BHH209" s="33"/>
      <c r="BHI209" s="33"/>
      <c r="BHJ209" s="33"/>
      <c r="BHK209" s="33"/>
      <c r="BHL209" s="33"/>
      <c r="BHM209" s="33"/>
      <c r="BHN209" s="33"/>
      <c r="BHO209" s="33"/>
      <c r="BHP209" s="33"/>
      <c r="BHQ209" s="33"/>
      <c r="BHR209" s="33"/>
      <c r="BHS209" s="33"/>
      <c r="BHT209" s="33"/>
      <c r="BHU209" s="33"/>
      <c r="BHV209" s="33"/>
      <c r="BHW209" s="33"/>
      <c r="BHX209" s="33"/>
      <c r="BHY209" s="33"/>
      <c r="BHZ209" s="33"/>
      <c r="BIA209" s="33"/>
      <c r="BIB209" s="33"/>
      <c r="BIC209" s="33"/>
      <c r="BID209" s="33"/>
      <c r="BIE209" s="33"/>
      <c r="BIF209" s="33"/>
      <c r="BIG209" s="33"/>
      <c r="BIH209" s="33"/>
      <c r="BII209" s="33"/>
      <c r="BIJ209" s="33"/>
      <c r="BIK209" s="33"/>
      <c r="BIL209" s="33"/>
      <c r="BIM209" s="33"/>
      <c r="BIN209" s="33"/>
      <c r="BIO209" s="33"/>
      <c r="BIP209" s="33"/>
      <c r="BIQ209" s="33"/>
      <c r="BIR209" s="33"/>
      <c r="BIS209" s="33"/>
      <c r="BIT209" s="33"/>
      <c r="BIU209" s="33"/>
      <c r="BIV209" s="33"/>
      <c r="BIW209" s="33"/>
      <c r="BIX209" s="33"/>
      <c r="BIY209" s="33"/>
      <c r="BIZ209" s="33"/>
      <c r="BJA209" s="33"/>
      <c r="BJB209" s="33"/>
      <c r="BJC209" s="33"/>
      <c r="BJD209" s="33"/>
      <c r="BJE209" s="33"/>
      <c r="BJF209" s="33"/>
      <c r="BJG209" s="33"/>
      <c r="BJH209" s="33"/>
      <c r="BJI209" s="33"/>
      <c r="BJJ209" s="33"/>
      <c r="BJK209" s="33"/>
      <c r="BJL209" s="33"/>
      <c r="BJM209" s="33"/>
      <c r="BJN209" s="33"/>
      <c r="BJO209" s="33"/>
      <c r="BJP209" s="33"/>
      <c r="BJQ209" s="33"/>
      <c r="BJR209" s="33"/>
      <c r="BJS209" s="33"/>
      <c r="BJT209" s="33"/>
      <c r="BJU209" s="33"/>
      <c r="BJV209" s="33"/>
      <c r="BJW209" s="33"/>
      <c r="BJX209" s="33"/>
      <c r="BJY209" s="33"/>
      <c r="BJZ209" s="33"/>
      <c r="BKA209" s="33"/>
      <c r="BKB209" s="33"/>
      <c r="BKC209" s="33"/>
      <c r="BKD209" s="33"/>
      <c r="BKE209" s="33"/>
      <c r="BKF209" s="33"/>
      <c r="BKG209" s="33"/>
      <c r="BKH209" s="33"/>
      <c r="BKI209" s="33"/>
      <c r="BKJ209" s="33"/>
      <c r="BKK209" s="33"/>
      <c r="BKL209" s="33"/>
      <c r="BKM209" s="33"/>
      <c r="BKN209" s="33"/>
      <c r="BKO209" s="33"/>
      <c r="BKP209" s="33"/>
      <c r="BKQ209" s="33"/>
      <c r="BKR209" s="33"/>
      <c r="BKS209" s="33"/>
      <c r="BKT209" s="33"/>
      <c r="BKU209" s="33"/>
      <c r="BKV209" s="33"/>
      <c r="BKW209" s="33"/>
      <c r="BKX209" s="33"/>
      <c r="BKY209" s="33"/>
      <c r="BKZ209" s="33"/>
      <c r="BLA209" s="33"/>
      <c r="BLB209" s="33"/>
      <c r="BLC209" s="33"/>
      <c r="BLD209" s="33"/>
      <c r="BLE209" s="33"/>
      <c r="BLF209" s="33"/>
      <c r="BLG209" s="33"/>
      <c r="BLH209" s="33"/>
      <c r="BLI209" s="33"/>
      <c r="BLJ209" s="33"/>
      <c r="BLK209" s="33"/>
      <c r="BLL209" s="33"/>
      <c r="BLM209" s="33"/>
      <c r="BLN209" s="33"/>
      <c r="BLO209" s="33"/>
      <c r="BLP209" s="33"/>
      <c r="BLQ209" s="33"/>
      <c r="BLR209" s="33"/>
      <c r="BLS209" s="33"/>
      <c r="BLT209" s="33"/>
      <c r="BLU209" s="33"/>
      <c r="BLV209" s="33"/>
      <c r="BLW209" s="33"/>
      <c r="BLX209" s="33"/>
      <c r="BLY209" s="33"/>
      <c r="BLZ209" s="33"/>
      <c r="BMA209" s="33"/>
      <c r="BMB209" s="33"/>
      <c r="BMC209" s="33"/>
      <c r="BMD209" s="33"/>
      <c r="BME209" s="33"/>
      <c r="BMF209" s="33"/>
      <c r="BMG209" s="33"/>
      <c r="BMH209" s="33"/>
      <c r="BMI209" s="33"/>
      <c r="BMJ209" s="33"/>
      <c r="BMK209" s="33"/>
      <c r="BML209" s="33"/>
      <c r="BMM209" s="33"/>
      <c r="BMN209" s="33"/>
      <c r="BMO209" s="33"/>
      <c r="BMP209" s="33"/>
      <c r="BMQ209" s="33"/>
      <c r="BMR209" s="33"/>
      <c r="BMS209" s="33"/>
      <c r="BMT209" s="33"/>
      <c r="BMU209" s="33"/>
      <c r="BMV209" s="33"/>
      <c r="BMW209" s="33"/>
      <c r="BMX209" s="33"/>
      <c r="BMY209" s="33"/>
      <c r="BMZ209" s="33"/>
      <c r="BNA209" s="33"/>
      <c r="BNB209" s="33"/>
      <c r="BNC209" s="33"/>
      <c r="BND209" s="33"/>
      <c r="BNE209" s="33"/>
      <c r="BNF209" s="33"/>
      <c r="BNG209" s="33"/>
      <c r="BNH209" s="33"/>
      <c r="BNI209" s="33"/>
      <c r="BNJ209" s="33"/>
      <c r="BNK209" s="33"/>
      <c r="BNL209" s="33"/>
      <c r="BNM209" s="33"/>
      <c r="BNN209" s="33"/>
      <c r="BNO209" s="33"/>
      <c r="BNP209" s="33"/>
      <c r="BNQ209" s="33"/>
      <c r="BNR209" s="33"/>
      <c r="BNS209" s="33"/>
      <c r="BNT209" s="33"/>
      <c r="BNU209" s="33"/>
      <c r="BNV209" s="33"/>
      <c r="BNW209" s="33"/>
      <c r="BNX209" s="33"/>
      <c r="BNY209" s="33"/>
      <c r="BNZ209" s="33"/>
      <c r="BOA209" s="33"/>
      <c r="BOB209" s="33"/>
      <c r="BOC209" s="33"/>
      <c r="BOD209" s="33"/>
      <c r="BOE209" s="33"/>
      <c r="BOF209" s="33"/>
      <c r="BOG209" s="33"/>
      <c r="BOH209" s="33"/>
      <c r="BOI209" s="33"/>
      <c r="BOJ209" s="33"/>
      <c r="BOK209" s="33"/>
      <c r="BOL209" s="33"/>
      <c r="BOM209" s="33"/>
      <c r="BON209" s="33"/>
      <c r="BOO209" s="33"/>
      <c r="BOP209" s="33"/>
      <c r="BOQ209" s="33"/>
      <c r="BOR209" s="33"/>
      <c r="BOS209" s="33"/>
      <c r="BOT209" s="33"/>
      <c r="BOU209" s="33"/>
      <c r="BOV209" s="33"/>
      <c r="BOW209" s="33"/>
      <c r="BOX209" s="33"/>
      <c r="BOY209" s="33"/>
      <c r="BOZ209" s="33"/>
      <c r="BPA209" s="33"/>
      <c r="BPB209" s="33"/>
      <c r="BPC209" s="33"/>
      <c r="BPD209" s="33"/>
      <c r="BPE209" s="33"/>
      <c r="BPF209" s="33"/>
      <c r="BPG209" s="33"/>
      <c r="BPH209" s="33"/>
      <c r="BPI209" s="33"/>
      <c r="BPJ209" s="33"/>
      <c r="BPK209" s="33"/>
      <c r="BPL209" s="33"/>
      <c r="BPM209" s="33"/>
      <c r="BPN209" s="33"/>
      <c r="BPO209" s="33"/>
      <c r="BPP209" s="33"/>
      <c r="BPQ209" s="33"/>
      <c r="BPR209" s="33"/>
      <c r="BPS209" s="33"/>
      <c r="BPT209" s="33"/>
      <c r="BPU209" s="33"/>
      <c r="BPV209" s="33"/>
      <c r="BPW209" s="33"/>
      <c r="BPX209" s="33"/>
      <c r="BPY209" s="33"/>
      <c r="BPZ209" s="33"/>
      <c r="BQA209" s="33"/>
      <c r="BQB209" s="33"/>
      <c r="BQC209" s="33"/>
      <c r="BQD209" s="33"/>
      <c r="BQE209" s="33"/>
      <c r="BQF209" s="33"/>
      <c r="BQG209" s="33"/>
      <c r="BQH209" s="33"/>
      <c r="BQI209" s="33"/>
      <c r="BQJ209" s="33"/>
      <c r="BQK209" s="33"/>
      <c r="BQL209" s="33"/>
      <c r="BQM209" s="33"/>
      <c r="BQN209" s="33"/>
      <c r="BQO209" s="33"/>
      <c r="BQP209" s="33"/>
      <c r="BQQ209" s="33"/>
      <c r="BQR209" s="33"/>
      <c r="BQS209" s="33"/>
      <c r="BQT209" s="33"/>
      <c r="BQU209" s="33"/>
      <c r="BQV209" s="33"/>
      <c r="BQW209" s="33"/>
      <c r="BQX209" s="33"/>
      <c r="BQY209" s="33"/>
      <c r="BQZ209" s="33"/>
      <c r="BRA209" s="33"/>
      <c r="BRB209" s="33"/>
      <c r="BRC209" s="33"/>
      <c r="BRD209" s="33"/>
      <c r="BRE209" s="33"/>
      <c r="BRF209" s="33"/>
      <c r="BRG209" s="33"/>
      <c r="BRH209" s="33"/>
      <c r="BRI209" s="33"/>
      <c r="BRJ209" s="33"/>
      <c r="BRK209" s="33"/>
      <c r="BRL209" s="33"/>
      <c r="BRM209" s="33"/>
      <c r="BRN209" s="33"/>
      <c r="BRO209" s="33"/>
      <c r="BRP209" s="33"/>
      <c r="BRQ209" s="33"/>
      <c r="BRR209" s="33"/>
      <c r="BRS209" s="33"/>
      <c r="BRT209" s="33"/>
      <c r="BRU209" s="33"/>
      <c r="BRV209" s="33"/>
      <c r="BRW209" s="33"/>
      <c r="BRX209" s="33"/>
      <c r="BRY209" s="33"/>
      <c r="BRZ209" s="33"/>
      <c r="BSA209" s="33"/>
      <c r="BSB209" s="33"/>
      <c r="BSC209" s="33"/>
      <c r="BSD209" s="33"/>
      <c r="BSE209" s="33"/>
      <c r="BSF209" s="33"/>
      <c r="BSG209" s="33"/>
      <c r="BSH209" s="33"/>
      <c r="BSI209" s="33"/>
      <c r="BSJ209" s="33"/>
      <c r="BSK209" s="33"/>
      <c r="BSL209" s="33"/>
      <c r="BSM209" s="33"/>
      <c r="BSN209" s="33"/>
      <c r="BSO209" s="33"/>
      <c r="BSP209" s="33"/>
      <c r="BSQ209" s="33"/>
      <c r="BSR209" s="33"/>
      <c r="BSS209" s="33"/>
      <c r="BST209" s="33"/>
      <c r="BSU209" s="33"/>
      <c r="BSV209" s="33"/>
      <c r="BSW209" s="33"/>
      <c r="BSX209" s="33"/>
      <c r="BSY209" s="33"/>
      <c r="BSZ209" s="33"/>
      <c r="BTA209" s="33"/>
      <c r="BTB209" s="33"/>
      <c r="BTC209" s="33"/>
      <c r="BTD209" s="33"/>
      <c r="BTE209" s="33"/>
      <c r="BTF209" s="33"/>
      <c r="BTG209" s="33"/>
      <c r="BTH209" s="33"/>
      <c r="BTI209" s="33"/>
      <c r="BTJ209" s="33"/>
      <c r="BTK209" s="33"/>
      <c r="BTL209" s="33"/>
      <c r="BTM209" s="33"/>
      <c r="BTN209" s="33"/>
      <c r="BTO209" s="33"/>
      <c r="BTP209" s="33"/>
      <c r="BTQ209" s="33"/>
      <c r="BTR209" s="33"/>
      <c r="BTS209" s="33"/>
      <c r="BTT209" s="33"/>
      <c r="BTU209" s="33"/>
      <c r="BTV209" s="33"/>
      <c r="BTW209" s="33"/>
      <c r="BTX209" s="33"/>
      <c r="BTY209" s="33"/>
      <c r="BTZ209" s="33"/>
      <c r="BUA209" s="33"/>
      <c r="BUB209" s="33"/>
      <c r="BUC209" s="33"/>
      <c r="BUD209" s="33"/>
      <c r="BUE209" s="33"/>
      <c r="BUF209" s="33"/>
      <c r="BUG209" s="33"/>
      <c r="BUH209" s="33"/>
      <c r="BUI209" s="33"/>
      <c r="BUJ209" s="33"/>
      <c r="BUK209" s="33"/>
      <c r="BUL209" s="33"/>
      <c r="BUM209" s="33"/>
      <c r="BUN209" s="33"/>
      <c r="BUO209" s="33"/>
      <c r="BUP209" s="33"/>
      <c r="BUQ209" s="33"/>
      <c r="BUR209" s="33"/>
      <c r="BUS209" s="33"/>
      <c r="BUT209" s="33"/>
      <c r="BUU209" s="33"/>
      <c r="BUV209" s="33"/>
      <c r="BUW209" s="33"/>
      <c r="BUX209" s="33"/>
      <c r="BUY209" s="33"/>
      <c r="BUZ209" s="33"/>
      <c r="BVA209" s="33"/>
      <c r="BVB209" s="33"/>
      <c r="BVC209" s="33"/>
      <c r="BVD209" s="33"/>
      <c r="BVE209" s="33"/>
      <c r="BVF209" s="33"/>
      <c r="BVG209" s="33"/>
      <c r="BVH209" s="33"/>
      <c r="BVI209" s="33"/>
      <c r="BVJ209" s="33"/>
      <c r="BVK209" s="33"/>
      <c r="BVL209" s="33"/>
      <c r="BVM209" s="33"/>
      <c r="BVN209" s="33"/>
      <c r="BVO209" s="33"/>
      <c r="BVP209" s="33"/>
      <c r="BVQ209" s="33"/>
      <c r="BVR209" s="33"/>
      <c r="BVS209" s="33"/>
      <c r="BVT209" s="33"/>
      <c r="BVU209" s="33"/>
      <c r="BVV209" s="33"/>
      <c r="BVW209" s="33"/>
      <c r="BVX209" s="33"/>
      <c r="BVY209" s="33"/>
      <c r="BVZ209" s="33"/>
      <c r="BWA209" s="33"/>
      <c r="BWB209" s="33"/>
      <c r="BWC209" s="33"/>
      <c r="BWD209" s="33"/>
      <c r="BWE209" s="33"/>
      <c r="BWF209" s="33"/>
      <c r="BWG209" s="33"/>
      <c r="BWH209" s="33"/>
      <c r="BWI209" s="33"/>
      <c r="BWJ209" s="33"/>
      <c r="BWK209" s="33"/>
      <c r="BWL209" s="33"/>
      <c r="BWM209" s="33"/>
      <c r="BWN209" s="33"/>
      <c r="BWO209" s="33"/>
      <c r="BWP209" s="33"/>
      <c r="BWQ209" s="33"/>
      <c r="BWR209" s="33"/>
      <c r="BWS209" s="33"/>
      <c r="BWT209" s="33"/>
      <c r="BWU209" s="33"/>
      <c r="BWV209" s="33"/>
      <c r="BWW209" s="33"/>
      <c r="BWX209" s="33"/>
      <c r="BWY209" s="33"/>
      <c r="BWZ209" s="33"/>
      <c r="BXA209" s="33"/>
      <c r="BXB209" s="33"/>
      <c r="BXC209" s="33"/>
      <c r="BXD209" s="33"/>
      <c r="BXE209" s="33"/>
      <c r="BXF209" s="33"/>
      <c r="BXG209" s="33"/>
      <c r="BXH209" s="33"/>
      <c r="BXI209" s="33"/>
      <c r="BXJ209" s="33"/>
      <c r="BXK209" s="33"/>
      <c r="BXL209" s="33"/>
      <c r="BXM209" s="33"/>
      <c r="BXN209" s="33"/>
      <c r="BXO209" s="33"/>
      <c r="BXP209" s="33"/>
      <c r="BXQ209" s="33"/>
      <c r="BXR209" s="33"/>
      <c r="BXS209" s="33"/>
      <c r="BXT209" s="33"/>
      <c r="BXU209" s="33"/>
      <c r="BXV209" s="33"/>
      <c r="BXW209" s="33"/>
      <c r="BXX209" s="33"/>
      <c r="BXY209" s="33"/>
      <c r="BXZ209" s="33"/>
      <c r="BYA209" s="33"/>
      <c r="BYB209" s="33"/>
      <c r="BYC209" s="33"/>
      <c r="BYD209" s="33"/>
      <c r="BYE209" s="33"/>
      <c r="BYF209" s="33"/>
      <c r="BYG209" s="33"/>
      <c r="BYH209" s="33"/>
      <c r="BYI209" s="33"/>
      <c r="BYJ209" s="33"/>
      <c r="BYK209" s="33"/>
      <c r="BYL209" s="33"/>
      <c r="BYM209" s="33"/>
      <c r="BYN209" s="33"/>
      <c r="BYO209" s="33"/>
      <c r="BYP209" s="33"/>
      <c r="BYQ209" s="33"/>
      <c r="BYR209" s="33"/>
      <c r="BYS209" s="33"/>
      <c r="BYT209" s="33"/>
      <c r="BYU209" s="33"/>
      <c r="BYV209" s="33"/>
      <c r="BYW209" s="33"/>
      <c r="BYX209" s="33"/>
    </row>
    <row r="210" spans="1:2026" ht="15" customHeight="1" x14ac:dyDescent="0.25">
      <c r="A210" s="205" t="s">
        <v>1662</v>
      </c>
      <c r="B210" s="4" t="s">
        <v>409</v>
      </c>
      <c r="C210" s="4" t="s">
        <v>333</v>
      </c>
      <c r="D210" s="4" t="s">
        <v>1541</v>
      </c>
      <c r="E210" s="4" t="s">
        <v>411</v>
      </c>
      <c r="F210" s="4" t="s">
        <v>336</v>
      </c>
      <c r="G210" s="4" t="s">
        <v>27</v>
      </c>
      <c r="H210" s="11" t="s">
        <v>412</v>
      </c>
      <c r="I210" s="4" t="s">
        <v>29</v>
      </c>
      <c r="J210" s="51" t="s">
        <v>345</v>
      </c>
      <c r="K210" s="4" t="s">
        <v>31</v>
      </c>
      <c r="L210" s="4" t="s">
        <v>80</v>
      </c>
      <c r="M210" s="4" t="s">
        <v>33</v>
      </c>
      <c r="N210" s="4" t="s">
        <v>34</v>
      </c>
      <c r="O210" s="6" t="s">
        <v>35</v>
      </c>
      <c r="P210" s="6"/>
      <c r="Q210" s="7" t="s">
        <v>57</v>
      </c>
      <c r="R210" s="7"/>
      <c r="S210" s="4" t="s">
        <v>413</v>
      </c>
      <c r="T210" s="157">
        <v>1705608.24</v>
      </c>
      <c r="U210" s="157">
        <v>9240514</v>
      </c>
      <c r="V210" s="4" t="s">
        <v>59</v>
      </c>
      <c r="W210" s="4"/>
      <c r="X210" s="4"/>
      <c r="Y210" s="4"/>
      <c r="Z210" s="4"/>
      <c r="AA210" s="4"/>
      <c r="AB210" s="8"/>
      <c r="AC210" s="8">
        <v>3860</v>
      </c>
      <c r="AD210" s="8"/>
      <c r="AE210" s="8">
        <v>12750</v>
      </c>
      <c r="AF210" s="8">
        <v>650</v>
      </c>
      <c r="AG210" s="8">
        <f t="shared" si="3"/>
        <v>17260</v>
      </c>
      <c r="AH210" s="111">
        <f>15</f>
        <v>15</v>
      </c>
      <c r="AI210" s="8">
        <f>13463.4</f>
        <v>13463.4</v>
      </c>
      <c r="AJ210" s="126"/>
      <c r="AK210" s="8">
        <f>AI210</f>
        <v>13463.4</v>
      </c>
      <c r="AL210" s="5" t="s">
        <v>37</v>
      </c>
      <c r="AM210" s="5" t="s">
        <v>1499</v>
      </c>
      <c r="AN210" s="96">
        <v>43344</v>
      </c>
      <c r="AO210" s="173" t="s">
        <v>1512</v>
      </c>
    </row>
    <row r="211" spans="1:2026" ht="15" customHeight="1" x14ac:dyDescent="0.25">
      <c r="A211" s="205" t="s">
        <v>1662</v>
      </c>
      <c r="B211" s="4" t="s">
        <v>409</v>
      </c>
      <c r="C211" s="4" t="s">
        <v>333</v>
      </c>
      <c r="D211" s="4" t="s">
        <v>410</v>
      </c>
      <c r="E211" s="4" t="s">
        <v>335</v>
      </c>
      <c r="F211" s="5" t="s">
        <v>336</v>
      </c>
      <c r="G211" s="4" t="s">
        <v>27</v>
      </c>
      <c r="H211" s="11" t="s">
        <v>412</v>
      </c>
      <c r="I211" s="4" t="s">
        <v>29</v>
      </c>
      <c r="J211" s="51" t="s">
        <v>30</v>
      </c>
      <c r="K211" s="4" t="s">
        <v>31</v>
      </c>
      <c r="L211" s="4" t="s">
        <v>32</v>
      </c>
      <c r="M211" s="4" t="s">
        <v>33</v>
      </c>
      <c r="N211" s="4" t="s">
        <v>34</v>
      </c>
      <c r="O211" s="6" t="s">
        <v>35</v>
      </c>
      <c r="P211" s="6"/>
      <c r="Q211" s="7" t="s">
        <v>57</v>
      </c>
      <c r="R211" s="7"/>
      <c r="S211" s="4" t="s">
        <v>414</v>
      </c>
      <c r="T211" s="157">
        <v>1705526.4</v>
      </c>
      <c r="U211" s="157">
        <v>9240533.7100000009</v>
      </c>
      <c r="V211" s="4" t="s">
        <v>59</v>
      </c>
      <c r="W211" s="4"/>
      <c r="X211" s="4"/>
      <c r="Y211" s="4"/>
      <c r="Z211" s="4"/>
      <c r="AA211" s="4"/>
      <c r="AB211" s="8"/>
      <c r="AC211" s="8">
        <v>2650</v>
      </c>
      <c r="AD211" s="8"/>
      <c r="AE211" s="8">
        <v>14000</v>
      </c>
      <c r="AF211" s="8">
        <v>650</v>
      </c>
      <c r="AG211" s="8">
        <f t="shared" si="3"/>
        <v>17300</v>
      </c>
      <c r="AH211" s="111">
        <f>15</f>
        <v>15</v>
      </c>
      <c r="AI211" s="8">
        <f>13463.4</f>
        <v>13463.4</v>
      </c>
      <c r="AJ211" s="126"/>
      <c r="AK211" s="8">
        <f>AI211</f>
        <v>13463.4</v>
      </c>
      <c r="AL211" s="5" t="s">
        <v>37</v>
      </c>
      <c r="AM211" s="5" t="s">
        <v>1499</v>
      </c>
      <c r="AN211" s="96">
        <v>43344</v>
      </c>
      <c r="AO211" s="173" t="s">
        <v>1512</v>
      </c>
    </row>
    <row r="212" spans="1:2026" s="52" customFormat="1" ht="24.95" customHeight="1" x14ac:dyDescent="0.25">
      <c r="A212" s="205" t="s">
        <v>1662</v>
      </c>
      <c r="B212" s="4" t="s">
        <v>415</v>
      </c>
      <c r="C212" s="4" t="s">
        <v>416</v>
      </c>
      <c r="D212" s="4" t="s">
        <v>62</v>
      </c>
      <c r="E212" s="4" t="s">
        <v>417</v>
      </c>
      <c r="F212" s="5" t="s">
        <v>336</v>
      </c>
      <c r="G212" s="4" t="s">
        <v>27</v>
      </c>
      <c r="H212" s="11" t="s">
        <v>352</v>
      </c>
      <c r="I212" s="4" t="s">
        <v>29</v>
      </c>
      <c r="J212" s="51" t="s">
        <v>345</v>
      </c>
      <c r="K212" s="4" t="s">
        <v>31</v>
      </c>
      <c r="L212" s="4" t="s">
        <v>80</v>
      </c>
      <c r="M212" s="4" t="s">
        <v>33</v>
      </c>
      <c r="N212" s="4" t="s">
        <v>34</v>
      </c>
      <c r="O212" s="6" t="s">
        <v>35</v>
      </c>
      <c r="P212" s="6" t="s">
        <v>1475</v>
      </c>
      <c r="Q212" s="7" t="s">
        <v>36</v>
      </c>
      <c r="R212" s="7" t="s">
        <v>1476</v>
      </c>
      <c r="S212" s="4" t="s">
        <v>418</v>
      </c>
      <c r="T212" s="146">
        <v>1706141.8289999999</v>
      </c>
      <c r="U212" s="146">
        <v>9243989.0529999994</v>
      </c>
      <c r="V212" s="4" t="s">
        <v>11</v>
      </c>
      <c r="W212" s="4"/>
      <c r="X212" s="4" t="s">
        <v>40</v>
      </c>
      <c r="Y212" s="4"/>
      <c r="Z212" s="4"/>
      <c r="AA212" s="4"/>
      <c r="AB212" s="8"/>
      <c r="AC212" s="8">
        <v>3860</v>
      </c>
      <c r="AD212" s="8"/>
      <c r="AE212" s="8">
        <v>12750</v>
      </c>
      <c r="AF212" s="8">
        <v>650</v>
      </c>
      <c r="AG212" s="8">
        <f t="shared" si="3"/>
        <v>17260</v>
      </c>
      <c r="AH212" s="111">
        <f>21</f>
        <v>21</v>
      </c>
      <c r="AI212" s="8">
        <v>18691.689999999999</v>
      </c>
      <c r="AJ212" s="126"/>
      <c r="AK212" s="8">
        <f>SUM(AI212:AJ212)</f>
        <v>18691.689999999999</v>
      </c>
      <c r="AL212" s="5" t="s">
        <v>37</v>
      </c>
      <c r="AM212" s="5" t="s">
        <v>1499</v>
      </c>
      <c r="AN212" s="96">
        <v>43191</v>
      </c>
      <c r="AO212" s="173" t="s">
        <v>1512</v>
      </c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3"/>
      <c r="BA212" s="33"/>
      <c r="BB212" s="33"/>
      <c r="BC212" s="33"/>
      <c r="BD212" s="33"/>
      <c r="BE212" s="33"/>
      <c r="BF212" s="33"/>
      <c r="BG212" s="33"/>
      <c r="BH212" s="33"/>
      <c r="BI212" s="33"/>
      <c r="BJ212" s="33"/>
      <c r="BK212" s="33"/>
      <c r="BL212" s="33"/>
      <c r="BM212" s="33"/>
      <c r="BN212" s="33"/>
      <c r="BO212" s="33"/>
      <c r="BP212" s="33"/>
      <c r="BQ212" s="33"/>
      <c r="BR212" s="33"/>
      <c r="BS212" s="33"/>
      <c r="BT212" s="33"/>
      <c r="BU212" s="33"/>
      <c r="BV212" s="33"/>
      <c r="BW212" s="33"/>
      <c r="BX212" s="33"/>
      <c r="BY212" s="33"/>
      <c r="BZ212" s="33"/>
      <c r="CA212" s="33"/>
      <c r="CB212" s="33"/>
      <c r="CC212" s="33"/>
      <c r="CD212" s="33"/>
      <c r="CE212" s="33"/>
      <c r="CF212" s="33"/>
      <c r="CG212" s="33"/>
      <c r="CH212" s="33"/>
      <c r="CI212" s="33"/>
      <c r="CJ212" s="33"/>
      <c r="CK212" s="33"/>
      <c r="CL212" s="33"/>
      <c r="CM212" s="33"/>
      <c r="CN212" s="33"/>
      <c r="CO212" s="33"/>
      <c r="CP212" s="33"/>
      <c r="CQ212" s="33"/>
      <c r="CR212" s="33"/>
      <c r="CS212" s="33"/>
      <c r="CT212" s="33"/>
      <c r="CU212" s="33"/>
      <c r="CV212" s="33"/>
      <c r="CW212" s="33"/>
      <c r="CX212" s="33"/>
      <c r="CY212" s="33"/>
      <c r="CZ212" s="33"/>
      <c r="DA212" s="33"/>
      <c r="DB212" s="33"/>
      <c r="DC212" s="33"/>
      <c r="DD212" s="33"/>
      <c r="DE212" s="33"/>
      <c r="DF212" s="33"/>
      <c r="DG212" s="33"/>
      <c r="DH212" s="33"/>
      <c r="DI212" s="33"/>
      <c r="DJ212" s="33"/>
      <c r="DK212" s="33"/>
      <c r="DL212" s="33"/>
      <c r="DM212" s="33"/>
      <c r="DN212" s="33"/>
      <c r="DO212" s="33"/>
      <c r="DP212" s="33"/>
      <c r="DQ212" s="33"/>
      <c r="DR212" s="33"/>
      <c r="DS212" s="33"/>
      <c r="DT212" s="33"/>
      <c r="DU212" s="33"/>
      <c r="DV212" s="33"/>
      <c r="DW212" s="33"/>
      <c r="DX212" s="33"/>
      <c r="DY212" s="33"/>
      <c r="DZ212" s="33"/>
      <c r="EA212" s="33"/>
      <c r="EB212" s="33"/>
      <c r="EC212" s="33"/>
      <c r="ED212" s="33"/>
      <c r="EE212" s="33"/>
      <c r="EF212" s="33"/>
      <c r="EG212" s="33"/>
      <c r="EH212" s="33"/>
      <c r="EI212" s="33"/>
      <c r="EJ212" s="33"/>
      <c r="EK212" s="33"/>
      <c r="EL212" s="33"/>
      <c r="EM212" s="33"/>
      <c r="EN212" s="33"/>
      <c r="EO212" s="33"/>
      <c r="EP212" s="33"/>
      <c r="EQ212" s="33"/>
      <c r="ER212" s="33"/>
      <c r="ES212" s="33"/>
      <c r="ET212" s="33"/>
      <c r="EU212" s="33"/>
      <c r="EV212" s="33"/>
      <c r="EW212" s="33"/>
      <c r="EX212" s="33"/>
      <c r="EY212" s="33"/>
      <c r="EZ212" s="33"/>
      <c r="FA212" s="33"/>
      <c r="FB212" s="33"/>
      <c r="FC212" s="33"/>
      <c r="FD212" s="33"/>
      <c r="FE212" s="33"/>
      <c r="FF212" s="33"/>
      <c r="FG212" s="33"/>
      <c r="FH212" s="33"/>
      <c r="FI212" s="33"/>
      <c r="FJ212" s="33"/>
      <c r="FK212" s="33"/>
      <c r="FL212" s="33"/>
      <c r="FM212" s="33"/>
      <c r="FN212" s="33"/>
      <c r="FO212" s="33"/>
      <c r="FP212" s="33"/>
      <c r="FQ212" s="33"/>
      <c r="FR212" s="33"/>
      <c r="FS212" s="33"/>
      <c r="FT212" s="33"/>
      <c r="FU212" s="33"/>
      <c r="FV212" s="33"/>
      <c r="FW212" s="33"/>
      <c r="FX212" s="33"/>
      <c r="FY212" s="33"/>
      <c r="FZ212" s="33"/>
      <c r="GA212" s="33"/>
      <c r="GB212" s="33"/>
      <c r="GC212" s="33"/>
      <c r="GD212" s="33"/>
      <c r="GE212" s="33"/>
      <c r="GF212" s="33"/>
      <c r="GG212" s="33"/>
      <c r="GH212" s="33"/>
      <c r="GI212" s="33"/>
      <c r="GJ212" s="33"/>
      <c r="GK212" s="33"/>
      <c r="GL212" s="33"/>
      <c r="GM212" s="33"/>
      <c r="GN212" s="33"/>
      <c r="GO212" s="33"/>
      <c r="GP212" s="33"/>
      <c r="GQ212" s="33"/>
      <c r="GR212" s="33"/>
      <c r="GS212" s="33"/>
      <c r="GT212" s="33"/>
      <c r="GU212" s="33"/>
      <c r="GV212" s="33"/>
      <c r="GW212" s="33"/>
      <c r="GX212" s="33"/>
      <c r="GY212" s="33"/>
      <c r="GZ212" s="33"/>
      <c r="HA212" s="33"/>
      <c r="HB212" s="33"/>
      <c r="HC212" s="33"/>
      <c r="HD212" s="33"/>
      <c r="HE212" s="33"/>
      <c r="HF212" s="33"/>
      <c r="HG212" s="33"/>
      <c r="HH212" s="33"/>
      <c r="HI212" s="33"/>
      <c r="HJ212" s="33"/>
      <c r="HK212" s="33"/>
      <c r="HL212" s="33"/>
      <c r="HM212" s="33"/>
      <c r="HN212" s="33"/>
      <c r="HO212" s="33"/>
      <c r="HP212" s="33"/>
      <c r="HQ212" s="33"/>
      <c r="HR212" s="33"/>
      <c r="HS212" s="33"/>
      <c r="HT212" s="33"/>
      <c r="HU212" s="33"/>
      <c r="HV212" s="33"/>
      <c r="HW212" s="33"/>
      <c r="HX212" s="33"/>
      <c r="HY212" s="33"/>
      <c r="HZ212" s="33"/>
      <c r="IA212" s="33"/>
      <c r="IB212" s="33"/>
      <c r="IC212" s="33"/>
      <c r="ID212" s="33"/>
      <c r="IE212" s="33"/>
      <c r="IF212" s="33"/>
      <c r="IG212" s="33"/>
      <c r="IH212" s="33"/>
      <c r="II212" s="33"/>
      <c r="IJ212" s="33"/>
      <c r="IK212" s="33"/>
      <c r="IL212" s="33"/>
      <c r="IM212" s="33"/>
      <c r="IN212" s="33"/>
      <c r="IO212" s="33"/>
      <c r="IP212" s="33"/>
      <c r="IQ212" s="33"/>
      <c r="IR212" s="33"/>
      <c r="IS212" s="33"/>
      <c r="IT212" s="33"/>
      <c r="IU212" s="33"/>
      <c r="IV212" s="33"/>
      <c r="IW212" s="33"/>
      <c r="IX212" s="33"/>
      <c r="IY212" s="33"/>
      <c r="IZ212" s="33"/>
      <c r="JA212" s="33"/>
      <c r="JB212" s="33"/>
      <c r="JC212" s="33"/>
      <c r="JD212" s="33"/>
      <c r="JE212" s="33"/>
      <c r="JF212" s="33"/>
      <c r="JG212" s="33"/>
      <c r="JH212" s="33"/>
      <c r="JI212" s="33"/>
      <c r="JJ212" s="33"/>
      <c r="JK212" s="33"/>
      <c r="JL212" s="33"/>
      <c r="JM212" s="33"/>
      <c r="JN212" s="33"/>
      <c r="JO212" s="33"/>
      <c r="JP212" s="33"/>
      <c r="JQ212" s="33"/>
      <c r="JR212" s="33"/>
      <c r="JS212" s="33"/>
      <c r="JT212" s="33"/>
      <c r="JU212" s="33"/>
      <c r="JV212" s="33"/>
      <c r="JW212" s="33"/>
      <c r="JX212" s="33"/>
      <c r="JY212" s="33"/>
      <c r="JZ212" s="33"/>
      <c r="KA212" s="33"/>
      <c r="KB212" s="33"/>
      <c r="KC212" s="33"/>
      <c r="KD212" s="33"/>
      <c r="KE212" s="33"/>
      <c r="KF212" s="33"/>
      <c r="KG212" s="33"/>
      <c r="KH212" s="33"/>
      <c r="KI212" s="33"/>
      <c r="KJ212" s="33"/>
      <c r="KK212" s="33"/>
      <c r="KL212" s="33"/>
      <c r="KM212" s="33"/>
      <c r="KN212" s="33"/>
      <c r="KO212" s="33"/>
      <c r="KP212" s="33"/>
      <c r="KQ212" s="33"/>
      <c r="KR212" s="33"/>
      <c r="KS212" s="33"/>
      <c r="KT212" s="33"/>
      <c r="KU212" s="33"/>
      <c r="KV212" s="33"/>
      <c r="KW212" s="33"/>
      <c r="KX212" s="33"/>
      <c r="KY212" s="33"/>
      <c r="KZ212" s="33"/>
      <c r="LA212" s="33"/>
      <c r="LB212" s="33"/>
      <c r="LC212" s="33"/>
      <c r="LD212" s="33"/>
      <c r="LE212" s="33"/>
      <c r="LF212" s="33"/>
      <c r="LG212" s="33"/>
      <c r="LH212" s="33"/>
      <c r="LI212" s="33"/>
      <c r="LJ212" s="33"/>
      <c r="LK212" s="33"/>
      <c r="LL212" s="33"/>
      <c r="LM212" s="33"/>
      <c r="LN212" s="33"/>
      <c r="LO212" s="33"/>
      <c r="LP212" s="33"/>
      <c r="LQ212" s="33"/>
      <c r="LR212" s="33"/>
      <c r="LS212" s="33"/>
      <c r="LT212" s="33"/>
      <c r="LU212" s="33"/>
      <c r="LV212" s="33"/>
      <c r="LW212" s="33"/>
      <c r="LX212" s="33"/>
      <c r="LY212" s="33"/>
      <c r="LZ212" s="33"/>
      <c r="MA212" s="33"/>
      <c r="MB212" s="33"/>
      <c r="MC212" s="33"/>
      <c r="MD212" s="33"/>
      <c r="ME212" s="33"/>
      <c r="MF212" s="33"/>
      <c r="MG212" s="33"/>
      <c r="MH212" s="33"/>
      <c r="MI212" s="33"/>
      <c r="MJ212" s="33"/>
      <c r="MK212" s="33"/>
      <c r="ML212" s="33"/>
      <c r="MM212" s="33"/>
      <c r="MN212" s="33"/>
      <c r="MO212" s="33"/>
      <c r="MP212" s="33"/>
      <c r="MQ212" s="33"/>
      <c r="MR212" s="33"/>
      <c r="MS212" s="33"/>
      <c r="MT212" s="33"/>
      <c r="MU212" s="33"/>
      <c r="MV212" s="33"/>
      <c r="MW212" s="33"/>
      <c r="MX212" s="33"/>
      <c r="MY212" s="33"/>
      <c r="MZ212" s="33"/>
      <c r="NA212" s="33"/>
      <c r="NB212" s="33"/>
      <c r="NC212" s="33"/>
      <c r="ND212" s="33"/>
      <c r="NE212" s="33"/>
      <c r="NF212" s="33"/>
      <c r="NG212" s="33"/>
      <c r="NH212" s="33"/>
      <c r="NI212" s="33"/>
      <c r="NJ212" s="33"/>
      <c r="NK212" s="33"/>
      <c r="NL212" s="33"/>
      <c r="NM212" s="33"/>
      <c r="NN212" s="33"/>
      <c r="NO212" s="33"/>
      <c r="NP212" s="33"/>
      <c r="NQ212" s="33"/>
      <c r="NR212" s="33"/>
      <c r="NS212" s="33"/>
      <c r="NT212" s="33"/>
      <c r="NU212" s="33"/>
      <c r="NV212" s="33"/>
      <c r="NW212" s="33"/>
      <c r="NX212" s="33"/>
      <c r="NY212" s="33"/>
      <c r="NZ212" s="33"/>
      <c r="OA212" s="33"/>
      <c r="OB212" s="33"/>
      <c r="OC212" s="33"/>
      <c r="OD212" s="33"/>
      <c r="OE212" s="33"/>
      <c r="OF212" s="33"/>
      <c r="OG212" s="33"/>
      <c r="OH212" s="33"/>
      <c r="OI212" s="33"/>
      <c r="OJ212" s="33"/>
      <c r="OK212" s="33"/>
      <c r="OL212" s="33"/>
      <c r="OM212" s="33"/>
      <c r="ON212" s="33"/>
      <c r="OO212" s="33"/>
      <c r="OP212" s="33"/>
      <c r="OQ212" s="33"/>
      <c r="OR212" s="33"/>
      <c r="OS212" s="33"/>
      <c r="OT212" s="33"/>
      <c r="OU212" s="33"/>
      <c r="OV212" s="33"/>
      <c r="OW212" s="33"/>
      <c r="OX212" s="33"/>
      <c r="OY212" s="33"/>
      <c r="OZ212" s="33"/>
      <c r="PA212" s="33"/>
      <c r="PB212" s="33"/>
      <c r="PC212" s="33"/>
      <c r="PD212" s="33"/>
      <c r="PE212" s="33"/>
      <c r="PF212" s="33"/>
      <c r="PG212" s="33"/>
      <c r="PH212" s="33"/>
      <c r="PI212" s="33"/>
      <c r="PJ212" s="33"/>
      <c r="PK212" s="33"/>
      <c r="PL212" s="33"/>
      <c r="PM212" s="33"/>
      <c r="PN212" s="33"/>
      <c r="PO212" s="33"/>
      <c r="PP212" s="33"/>
      <c r="PQ212" s="33"/>
      <c r="PR212" s="33"/>
      <c r="PS212" s="33"/>
      <c r="PT212" s="33"/>
      <c r="PU212" s="33"/>
      <c r="PV212" s="33"/>
      <c r="PW212" s="33"/>
      <c r="PX212" s="33"/>
      <c r="PY212" s="33"/>
      <c r="PZ212" s="33"/>
      <c r="QA212" s="33"/>
      <c r="QB212" s="33"/>
      <c r="QC212" s="33"/>
      <c r="QD212" s="33"/>
      <c r="QE212" s="33"/>
      <c r="QF212" s="33"/>
      <c r="QG212" s="33"/>
      <c r="QH212" s="33"/>
      <c r="QI212" s="33"/>
      <c r="QJ212" s="33"/>
      <c r="QK212" s="33"/>
      <c r="QL212" s="33"/>
      <c r="QM212" s="33"/>
      <c r="QN212" s="33"/>
      <c r="QO212" s="33"/>
      <c r="QP212" s="33"/>
      <c r="QQ212" s="33"/>
      <c r="QR212" s="33"/>
      <c r="QS212" s="33"/>
      <c r="QT212" s="33"/>
      <c r="QU212" s="33"/>
      <c r="QV212" s="33"/>
      <c r="QW212" s="33"/>
      <c r="QX212" s="33"/>
      <c r="QY212" s="33"/>
      <c r="QZ212" s="33"/>
      <c r="RA212" s="33"/>
      <c r="RB212" s="33"/>
      <c r="RC212" s="33"/>
      <c r="RD212" s="33"/>
      <c r="RE212" s="33"/>
      <c r="RF212" s="33"/>
      <c r="RG212" s="33"/>
      <c r="RH212" s="33"/>
      <c r="RI212" s="33"/>
      <c r="RJ212" s="33"/>
      <c r="RK212" s="33"/>
      <c r="RL212" s="33"/>
      <c r="RM212" s="33"/>
      <c r="RN212" s="33"/>
      <c r="RO212" s="33"/>
      <c r="RP212" s="33"/>
      <c r="RQ212" s="33"/>
      <c r="RR212" s="33"/>
      <c r="RS212" s="33"/>
      <c r="RT212" s="33"/>
      <c r="RU212" s="33"/>
      <c r="RV212" s="33"/>
      <c r="RW212" s="33"/>
      <c r="RX212" s="33"/>
      <c r="RY212" s="33"/>
      <c r="RZ212" s="33"/>
      <c r="SA212" s="33"/>
      <c r="SB212" s="33"/>
      <c r="SC212" s="33"/>
      <c r="SD212" s="33"/>
      <c r="SE212" s="33"/>
      <c r="SF212" s="33"/>
      <c r="SG212" s="33"/>
      <c r="SH212" s="33"/>
      <c r="SI212" s="33"/>
      <c r="SJ212" s="33"/>
      <c r="SK212" s="33"/>
      <c r="SL212" s="33"/>
      <c r="SM212" s="33"/>
      <c r="SN212" s="33"/>
      <c r="SO212" s="33"/>
      <c r="SP212" s="33"/>
      <c r="SQ212" s="33"/>
      <c r="SR212" s="33"/>
      <c r="SS212" s="33"/>
      <c r="ST212" s="33"/>
      <c r="SU212" s="33"/>
      <c r="SV212" s="33"/>
      <c r="SW212" s="33"/>
      <c r="SX212" s="33"/>
      <c r="SY212" s="33"/>
      <c r="SZ212" s="33"/>
      <c r="TA212" s="33"/>
      <c r="TB212" s="33"/>
      <c r="TC212" s="33"/>
      <c r="TD212" s="33"/>
      <c r="TE212" s="33"/>
      <c r="TF212" s="33"/>
      <c r="TG212" s="33"/>
      <c r="TH212" s="33"/>
      <c r="TI212" s="33"/>
      <c r="TJ212" s="33"/>
      <c r="TK212" s="33"/>
      <c r="TL212" s="33"/>
      <c r="TM212" s="33"/>
      <c r="TN212" s="33"/>
      <c r="TO212" s="33"/>
      <c r="TP212" s="33"/>
      <c r="TQ212" s="33"/>
      <c r="TR212" s="33"/>
      <c r="TS212" s="33"/>
      <c r="TT212" s="33"/>
      <c r="TU212" s="33"/>
      <c r="TV212" s="33"/>
      <c r="TW212" s="33"/>
      <c r="TX212" s="33"/>
      <c r="TY212" s="33"/>
      <c r="TZ212" s="33"/>
      <c r="UA212" s="33"/>
      <c r="UB212" s="33"/>
      <c r="UC212" s="33"/>
      <c r="UD212" s="33"/>
      <c r="UE212" s="33"/>
      <c r="UF212" s="33"/>
      <c r="UG212" s="33"/>
      <c r="UH212" s="33"/>
      <c r="UI212" s="33"/>
      <c r="UJ212" s="33"/>
      <c r="UK212" s="33"/>
      <c r="UL212" s="33"/>
      <c r="UM212" s="33"/>
      <c r="UN212" s="33"/>
      <c r="UO212" s="33"/>
      <c r="UP212" s="33"/>
      <c r="UQ212" s="33"/>
      <c r="UR212" s="33"/>
      <c r="US212" s="33"/>
      <c r="UT212" s="33"/>
      <c r="UU212" s="33"/>
      <c r="UV212" s="33"/>
      <c r="UW212" s="33"/>
      <c r="UX212" s="33"/>
      <c r="UY212" s="33"/>
      <c r="UZ212" s="33"/>
      <c r="VA212" s="33"/>
      <c r="VB212" s="33"/>
      <c r="VC212" s="33"/>
      <c r="VD212" s="33"/>
      <c r="VE212" s="33"/>
      <c r="VF212" s="33"/>
      <c r="VG212" s="33"/>
      <c r="VH212" s="33"/>
      <c r="VI212" s="33"/>
      <c r="VJ212" s="33"/>
      <c r="VK212" s="33"/>
      <c r="VL212" s="33"/>
      <c r="VM212" s="33"/>
      <c r="VN212" s="33"/>
      <c r="VO212" s="33"/>
      <c r="VP212" s="33"/>
      <c r="VQ212" s="33"/>
      <c r="VR212" s="33"/>
      <c r="VS212" s="33"/>
      <c r="VT212" s="33"/>
      <c r="VU212" s="33"/>
      <c r="VV212" s="33"/>
      <c r="VW212" s="33"/>
      <c r="VX212" s="33"/>
      <c r="VY212" s="33"/>
      <c r="VZ212" s="33"/>
      <c r="WA212" s="33"/>
      <c r="WB212" s="33"/>
      <c r="WC212" s="33"/>
      <c r="WD212" s="33"/>
      <c r="WE212" s="33"/>
      <c r="WF212" s="33"/>
      <c r="WG212" s="33"/>
      <c r="WH212" s="33"/>
      <c r="WI212" s="33"/>
      <c r="WJ212" s="33"/>
      <c r="WK212" s="33"/>
      <c r="WL212" s="33"/>
      <c r="WM212" s="33"/>
      <c r="WN212" s="33"/>
      <c r="WO212" s="33"/>
      <c r="WP212" s="33"/>
      <c r="WQ212" s="33"/>
      <c r="WR212" s="33"/>
      <c r="WS212" s="33"/>
      <c r="WT212" s="33"/>
      <c r="WU212" s="33"/>
      <c r="WV212" s="33"/>
      <c r="WW212" s="33"/>
      <c r="WX212" s="33"/>
      <c r="WY212" s="33"/>
      <c r="WZ212" s="33"/>
      <c r="XA212" s="33"/>
      <c r="XB212" s="33"/>
      <c r="XC212" s="33"/>
      <c r="XD212" s="33"/>
      <c r="XE212" s="33"/>
      <c r="XF212" s="33"/>
      <c r="XG212" s="33"/>
      <c r="XH212" s="33"/>
      <c r="XI212" s="33"/>
      <c r="XJ212" s="33"/>
      <c r="XK212" s="33"/>
      <c r="XL212" s="33"/>
      <c r="XM212" s="33"/>
      <c r="XN212" s="33"/>
      <c r="XO212" s="33"/>
      <c r="XP212" s="33"/>
      <c r="XQ212" s="33"/>
      <c r="XR212" s="33"/>
      <c r="XS212" s="33"/>
      <c r="XT212" s="33"/>
      <c r="XU212" s="33"/>
      <c r="XV212" s="33"/>
      <c r="XW212" s="33"/>
      <c r="XX212" s="33"/>
      <c r="XY212" s="33"/>
      <c r="XZ212" s="33"/>
      <c r="YA212" s="33"/>
      <c r="YB212" s="33"/>
      <c r="YC212" s="33"/>
      <c r="YD212" s="33"/>
      <c r="YE212" s="33"/>
      <c r="YF212" s="33"/>
      <c r="YG212" s="33"/>
      <c r="YH212" s="33"/>
      <c r="YI212" s="33"/>
      <c r="YJ212" s="33"/>
      <c r="YK212" s="33"/>
      <c r="YL212" s="33"/>
      <c r="YM212" s="33"/>
      <c r="YN212" s="33"/>
      <c r="YO212" s="33"/>
      <c r="YP212" s="33"/>
      <c r="YQ212" s="33"/>
      <c r="YR212" s="33"/>
      <c r="YS212" s="33"/>
      <c r="YT212" s="33"/>
      <c r="YU212" s="33"/>
      <c r="YV212" s="33"/>
      <c r="YW212" s="33"/>
      <c r="YX212" s="33"/>
      <c r="YY212" s="33"/>
      <c r="YZ212" s="33"/>
      <c r="ZA212" s="33"/>
      <c r="ZB212" s="33"/>
      <c r="ZC212" s="33"/>
      <c r="ZD212" s="33"/>
      <c r="ZE212" s="33"/>
      <c r="ZF212" s="33"/>
      <c r="ZG212" s="33"/>
      <c r="ZH212" s="33"/>
      <c r="ZI212" s="33"/>
      <c r="ZJ212" s="33"/>
      <c r="ZK212" s="33"/>
      <c r="ZL212" s="33"/>
      <c r="ZM212" s="33"/>
      <c r="ZN212" s="33"/>
      <c r="ZO212" s="33"/>
      <c r="ZP212" s="33"/>
      <c r="ZQ212" s="33"/>
      <c r="ZR212" s="33"/>
      <c r="ZS212" s="33"/>
      <c r="ZT212" s="33"/>
      <c r="ZU212" s="33"/>
      <c r="ZV212" s="33"/>
      <c r="ZW212" s="33"/>
      <c r="ZX212" s="33"/>
      <c r="ZY212" s="33"/>
      <c r="ZZ212" s="33"/>
      <c r="AAA212" s="33"/>
      <c r="AAB212" s="33"/>
      <c r="AAC212" s="33"/>
      <c r="AAD212" s="33"/>
      <c r="AAE212" s="33"/>
      <c r="AAF212" s="33"/>
      <c r="AAG212" s="33"/>
      <c r="AAH212" s="33"/>
      <c r="AAI212" s="33"/>
      <c r="AAJ212" s="33"/>
      <c r="AAK212" s="33"/>
      <c r="AAL212" s="33"/>
      <c r="AAM212" s="33"/>
      <c r="AAN212" s="33"/>
      <c r="AAO212" s="33"/>
      <c r="AAP212" s="33"/>
      <c r="AAQ212" s="33"/>
      <c r="AAR212" s="33"/>
      <c r="AAS212" s="33"/>
      <c r="AAT212" s="33"/>
      <c r="AAU212" s="33"/>
      <c r="AAV212" s="33"/>
      <c r="AAW212" s="33"/>
      <c r="AAX212" s="33"/>
      <c r="AAY212" s="33"/>
      <c r="AAZ212" s="33"/>
      <c r="ABA212" s="33"/>
      <c r="ABB212" s="33"/>
      <c r="ABC212" s="33"/>
      <c r="ABD212" s="33"/>
      <c r="ABE212" s="33"/>
      <c r="ABF212" s="33"/>
      <c r="ABG212" s="33"/>
      <c r="ABH212" s="33"/>
      <c r="ABI212" s="33"/>
      <c r="ABJ212" s="33"/>
      <c r="ABK212" s="33"/>
      <c r="ABL212" s="33"/>
      <c r="ABM212" s="33"/>
      <c r="ABN212" s="33"/>
      <c r="ABO212" s="33"/>
      <c r="ABP212" s="33"/>
      <c r="ABQ212" s="33"/>
      <c r="ABR212" s="33"/>
      <c r="ABS212" s="33"/>
      <c r="ABT212" s="33"/>
      <c r="ABU212" s="33"/>
      <c r="ABV212" s="33"/>
      <c r="ABW212" s="33"/>
      <c r="ABX212" s="33"/>
      <c r="ABY212" s="33"/>
      <c r="ABZ212" s="33"/>
      <c r="ACA212" s="33"/>
      <c r="ACB212" s="33"/>
      <c r="ACC212" s="33"/>
      <c r="ACD212" s="33"/>
      <c r="ACE212" s="33"/>
      <c r="ACF212" s="33"/>
      <c r="ACG212" s="33"/>
      <c r="ACH212" s="33"/>
      <c r="ACI212" s="33"/>
      <c r="ACJ212" s="33"/>
      <c r="ACK212" s="33"/>
      <c r="ACL212" s="33"/>
      <c r="ACM212" s="33"/>
      <c r="ACN212" s="33"/>
      <c r="ACO212" s="33"/>
      <c r="ACP212" s="33"/>
      <c r="ACQ212" s="33"/>
      <c r="ACR212" s="33"/>
      <c r="ACS212" s="33"/>
      <c r="ACT212" s="33"/>
      <c r="ACU212" s="33"/>
      <c r="ACV212" s="33"/>
      <c r="ACW212" s="33"/>
      <c r="ACX212" s="33"/>
      <c r="ACY212" s="33"/>
      <c r="ACZ212" s="33"/>
      <c r="ADA212" s="33"/>
      <c r="ADB212" s="33"/>
      <c r="ADC212" s="33"/>
      <c r="ADD212" s="33"/>
      <c r="ADE212" s="33"/>
      <c r="ADF212" s="33"/>
      <c r="ADG212" s="33"/>
      <c r="ADH212" s="33"/>
      <c r="ADI212" s="33"/>
      <c r="ADJ212" s="33"/>
      <c r="ADK212" s="33"/>
      <c r="ADL212" s="33"/>
      <c r="ADM212" s="33"/>
      <c r="ADN212" s="33"/>
      <c r="ADO212" s="33"/>
      <c r="ADP212" s="33"/>
      <c r="ADQ212" s="33"/>
      <c r="ADR212" s="33"/>
      <c r="ADS212" s="33"/>
      <c r="ADT212" s="33"/>
      <c r="ADU212" s="33"/>
      <c r="ADV212" s="33"/>
      <c r="ADW212" s="33"/>
      <c r="ADX212" s="33"/>
      <c r="ADY212" s="33"/>
      <c r="ADZ212" s="33"/>
      <c r="AEA212" s="33"/>
      <c r="AEB212" s="33"/>
      <c r="AEC212" s="33"/>
      <c r="AED212" s="33"/>
      <c r="AEE212" s="33"/>
      <c r="AEF212" s="33"/>
      <c r="AEG212" s="33"/>
      <c r="AEH212" s="33"/>
      <c r="AEI212" s="33"/>
      <c r="AEJ212" s="33"/>
      <c r="AEK212" s="33"/>
      <c r="AEL212" s="33"/>
      <c r="AEM212" s="33"/>
      <c r="AEN212" s="33"/>
      <c r="AEO212" s="33"/>
      <c r="AEP212" s="33"/>
      <c r="AEQ212" s="33"/>
      <c r="AER212" s="33"/>
      <c r="AES212" s="33"/>
      <c r="AET212" s="33"/>
      <c r="AEU212" s="33"/>
      <c r="AEV212" s="33"/>
      <c r="AEW212" s="33"/>
      <c r="AEX212" s="33"/>
      <c r="AEY212" s="33"/>
      <c r="AEZ212" s="33"/>
      <c r="AFA212" s="33"/>
      <c r="AFB212" s="33"/>
      <c r="AFC212" s="33"/>
      <c r="AFD212" s="33"/>
      <c r="AFE212" s="33"/>
      <c r="AFF212" s="33"/>
      <c r="AFG212" s="33"/>
      <c r="AFH212" s="33"/>
      <c r="AFI212" s="33"/>
      <c r="AFJ212" s="33"/>
      <c r="AFK212" s="33"/>
      <c r="AFL212" s="33"/>
      <c r="AFM212" s="33"/>
      <c r="AFN212" s="33"/>
      <c r="AFO212" s="33"/>
      <c r="AFP212" s="33"/>
      <c r="AFQ212" s="33"/>
      <c r="AFR212" s="33"/>
      <c r="AFS212" s="33"/>
      <c r="AFT212" s="33"/>
      <c r="AFU212" s="33"/>
      <c r="AFV212" s="33"/>
      <c r="AFW212" s="33"/>
      <c r="AFX212" s="33"/>
      <c r="AFY212" s="33"/>
      <c r="AFZ212" s="33"/>
      <c r="AGA212" s="33"/>
      <c r="AGB212" s="33"/>
      <c r="AGC212" s="33"/>
      <c r="AGD212" s="33"/>
      <c r="AGE212" s="33"/>
      <c r="AGF212" s="33"/>
      <c r="AGG212" s="33"/>
      <c r="AGH212" s="33"/>
      <c r="AGI212" s="33"/>
      <c r="AGJ212" s="33"/>
      <c r="AGK212" s="33"/>
      <c r="AGL212" s="33"/>
      <c r="AGM212" s="33"/>
      <c r="AGN212" s="33"/>
      <c r="AGO212" s="33"/>
      <c r="AGP212" s="33"/>
      <c r="AGQ212" s="33"/>
      <c r="AGR212" s="33"/>
      <c r="AGS212" s="33"/>
      <c r="AGT212" s="33"/>
      <c r="AGU212" s="33"/>
      <c r="AGV212" s="33"/>
      <c r="AGW212" s="33"/>
      <c r="AGX212" s="33"/>
      <c r="AGY212" s="33"/>
      <c r="AGZ212" s="33"/>
      <c r="AHA212" s="33"/>
      <c r="AHB212" s="33"/>
      <c r="AHC212" s="33"/>
      <c r="AHD212" s="33"/>
      <c r="AHE212" s="33"/>
      <c r="AHF212" s="33"/>
      <c r="AHG212" s="33"/>
      <c r="AHH212" s="33"/>
      <c r="AHI212" s="33"/>
      <c r="AHJ212" s="33"/>
      <c r="AHK212" s="33"/>
      <c r="AHL212" s="33"/>
      <c r="AHM212" s="33"/>
      <c r="AHN212" s="33"/>
      <c r="AHO212" s="33"/>
      <c r="AHP212" s="33"/>
      <c r="AHQ212" s="33"/>
      <c r="AHR212" s="33"/>
      <c r="AHS212" s="33"/>
      <c r="AHT212" s="33"/>
      <c r="AHU212" s="33"/>
      <c r="AHV212" s="33"/>
      <c r="AHW212" s="33"/>
      <c r="AHX212" s="33"/>
      <c r="AHY212" s="33"/>
      <c r="AHZ212" s="33"/>
      <c r="AIA212" s="33"/>
      <c r="AIB212" s="33"/>
      <c r="AIC212" s="33"/>
      <c r="AID212" s="33"/>
      <c r="AIE212" s="33"/>
      <c r="AIF212" s="33"/>
      <c r="AIG212" s="33"/>
      <c r="AIH212" s="33"/>
      <c r="AII212" s="33"/>
      <c r="AIJ212" s="33"/>
      <c r="AIK212" s="33"/>
      <c r="AIL212" s="33"/>
      <c r="AIM212" s="33"/>
      <c r="AIN212" s="33"/>
      <c r="AIO212" s="33"/>
      <c r="AIP212" s="33"/>
      <c r="AIQ212" s="33"/>
      <c r="AIR212" s="33"/>
      <c r="AIS212" s="33"/>
      <c r="AIT212" s="33"/>
      <c r="AIU212" s="33"/>
      <c r="AIV212" s="33"/>
      <c r="AIW212" s="33"/>
      <c r="AIX212" s="33"/>
      <c r="AIY212" s="33"/>
      <c r="AIZ212" s="33"/>
      <c r="AJA212" s="33"/>
      <c r="AJB212" s="33"/>
      <c r="AJC212" s="33"/>
      <c r="AJD212" s="33"/>
      <c r="AJE212" s="33"/>
      <c r="AJF212" s="33"/>
      <c r="AJG212" s="33"/>
      <c r="AJH212" s="33"/>
      <c r="AJI212" s="33"/>
      <c r="AJJ212" s="33"/>
      <c r="AJK212" s="33"/>
      <c r="AJL212" s="33"/>
      <c r="AJM212" s="33"/>
      <c r="AJN212" s="33"/>
      <c r="AJO212" s="33"/>
      <c r="AJP212" s="33"/>
      <c r="AJQ212" s="33"/>
      <c r="AJR212" s="33"/>
      <c r="AJS212" s="33"/>
      <c r="AJT212" s="33"/>
      <c r="AJU212" s="33"/>
      <c r="AJV212" s="33"/>
      <c r="AJW212" s="33"/>
      <c r="AJX212" s="33"/>
      <c r="AJY212" s="33"/>
      <c r="AJZ212" s="33"/>
      <c r="AKA212" s="33"/>
      <c r="AKB212" s="33"/>
      <c r="AKC212" s="33"/>
      <c r="AKD212" s="33"/>
      <c r="AKE212" s="33"/>
      <c r="AKF212" s="33"/>
      <c r="AKG212" s="33"/>
      <c r="AKH212" s="33"/>
      <c r="AKI212" s="33"/>
      <c r="AKJ212" s="33"/>
      <c r="AKK212" s="33"/>
      <c r="AKL212" s="33"/>
      <c r="AKM212" s="33"/>
      <c r="AKN212" s="33"/>
      <c r="AKO212" s="33"/>
      <c r="AKP212" s="33"/>
      <c r="AKQ212" s="33"/>
      <c r="AKR212" s="33"/>
      <c r="AKS212" s="33"/>
      <c r="AKT212" s="33"/>
      <c r="AKU212" s="33"/>
      <c r="AKV212" s="33"/>
      <c r="AKW212" s="33"/>
      <c r="AKX212" s="33"/>
      <c r="AKY212" s="33"/>
      <c r="AKZ212" s="33"/>
      <c r="ALA212" s="33"/>
      <c r="ALB212" s="33"/>
      <c r="ALC212" s="33"/>
      <c r="ALD212" s="33"/>
      <c r="ALE212" s="33"/>
      <c r="ALF212" s="33"/>
      <c r="ALG212" s="33"/>
      <c r="ALH212" s="33"/>
      <c r="ALI212" s="33"/>
      <c r="ALJ212" s="33"/>
      <c r="ALK212" s="33"/>
      <c r="ALL212" s="33"/>
      <c r="ALM212" s="33"/>
      <c r="ALN212" s="33"/>
      <c r="ALO212" s="33"/>
      <c r="ALP212" s="33"/>
      <c r="ALQ212" s="33"/>
      <c r="ALR212" s="33"/>
      <c r="ALS212" s="33"/>
      <c r="ALT212" s="33"/>
      <c r="ALU212" s="33"/>
      <c r="ALV212" s="33"/>
      <c r="ALW212" s="33"/>
      <c r="ALX212" s="33"/>
      <c r="ALY212" s="33"/>
      <c r="ALZ212" s="33"/>
      <c r="AMA212" s="33"/>
      <c r="AMB212" s="33"/>
      <c r="AMC212" s="33"/>
      <c r="AMD212" s="33"/>
      <c r="AME212" s="33"/>
      <c r="AMF212" s="33"/>
      <c r="AMG212" s="33"/>
      <c r="AMH212" s="33"/>
      <c r="AMI212" s="33"/>
      <c r="AMJ212" s="33"/>
      <c r="AMK212" s="33"/>
      <c r="AML212" s="33"/>
      <c r="AMM212" s="33"/>
      <c r="AMN212" s="33"/>
      <c r="AMO212" s="33"/>
      <c r="AMP212" s="33"/>
      <c r="AMQ212" s="33"/>
      <c r="AMR212" s="33"/>
      <c r="AMS212" s="33"/>
      <c r="AMT212" s="33"/>
      <c r="AMU212" s="33"/>
      <c r="AMV212" s="33"/>
      <c r="AMW212" s="33"/>
      <c r="AMX212" s="33"/>
      <c r="AMY212" s="33"/>
      <c r="AMZ212" s="33"/>
      <c r="ANA212" s="33"/>
      <c r="ANB212" s="33"/>
      <c r="ANC212" s="33"/>
      <c r="AND212" s="33"/>
      <c r="ANE212" s="33"/>
      <c r="ANF212" s="33"/>
      <c r="ANG212" s="33"/>
      <c r="ANH212" s="33"/>
      <c r="ANI212" s="33"/>
      <c r="ANJ212" s="33"/>
      <c r="ANK212" s="33"/>
      <c r="ANL212" s="33"/>
      <c r="ANM212" s="33"/>
      <c r="ANN212" s="33"/>
      <c r="ANO212" s="33"/>
      <c r="ANP212" s="33"/>
      <c r="ANQ212" s="33"/>
      <c r="ANR212" s="33"/>
      <c r="ANS212" s="33"/>
      <c r="ANT212" s="33"/>
      <c r="ANU212" s="33"/>
      <c r="ANV212" s="33"/>
      <c r="ANW212" s="33"/>
      <c r="ANX212" s="33"/>
      <c r="ANY212" s="33"/>
      <c r="ANZ212" s="33"/>
      <c r="AOA212" s="33"/>
      <c r="AOB212" s="33"/>
      <c r="AOC212" s="33"/>
      <c r="AOD212" s="33"/>
      <c r="AOE212" s="33"/>
      <c r="AOF212" s="33"/>
      <c r="AOG212" s="33"/>
      <c r="AOH212" s="33"/>
      <c r="AOI212" s="33"/>
      <c r="AOJ212" s="33"/>
      <c r="AOK212" s="33"/>
      <c r="AOL212" s="33"/>
      <c r="AOM212" s="33"/>
      <c r="AON212" s="33"/>
      <c r="AOO212" s="33"/>
      <c r="AOP212" s="33"/>
      <c r="AOQ212" s="33"/>
      <c r="AOR212" s="33"/>
      <c r="AOS212" s="33"/>
      <c r="AOT212" s="33"/>
      <c r="AOU212" s="33"/>
      <c r="AOV212" s="33"/>
      <c r="AOW212" s="33"/>
      <c r="AOX212" s="33"/>
      <c r="AOY212" s="33"/>
      <c r="AOZ212" s="33"/>
      <c r="APA212" s="33"/>
      <c r="APB212" s="33"/>
      <c r="APC212" s="33"/>
      <c r="APD212" s="33"/>
      <c r="APE212" s="33"/>
      <c r="APF212" s="33"/>
      <c r="APG212" s="33"/>
      <c r="APH212" s="33"/>
      <c r="API212" s="33"/>
      <c r="APJ212" s="33"/>
      <c r="APK212" s="33"/>
      <c r="APL212" s="33"/>
      <c r="APM212" s="33"/>
      <c r="APN212" s="33"/>
      <c r="APO212" s="33"/>
      <c r="APP212" s="33"/>
      <c r="APQ212" s="33"/>
      <c r="APR212" s="33"/>
      <c r="APS212" s="33"/>
      <c r="APT212" s="33"/>
      <c r="APU212" s="33"/>
      <c r="APV212" s="33"/>
      <c r="APW212" s="33"/>
      <c r="APX212" s="33"/>
      <c r="APY212" s="33"/>
      <c r="APZ212" s="33"/>
      <c r="AQA212" s="33"/>
      <c r="AQB212" s="33"/>
      <c r="AQC212" s="33"/>
      <c r="AQD212" s="33"/>
      <c r="AQE212" s="33"/>
      <c r="AQF212" s="33"/>
      <c r="AQG212" s="33"/>
      <c r="AQH212" s="33"/>
      <c r="AQI212" s="33"/>
      <c r="AQJ212" s="33"/>
      <c r="AQK212" s="33"/>
      <c r="AQL212" s="33"/>
      <c r="AQM212" s="33"/>
      <c r="AQN212" s="33"/>
      <c r="AQO212" s="33"/>
      <c r="AQP212" s="33"/>
      <c r="AQQ212" s="33"/>
      <c r="AQR212" s="33"/>
      <c r="AQS212" s="33"/>
      <c r="AQT212" s="33"/>
      <c r="AQU212" s="33"/>
      <c r="AQV212" s="33"/>
      <c r="AQW212" s="33"/>
      <c r="AQX212" s="33"/>
      <c r="AQY212" s="33"/>
      <c r="AQZ212" s="33"/>
      <c r="ARA212" s="33"/>
      <c r="ARB212" s="33"/>
      <c r="ARC212" s="33"/>
      <c r="ARD212" s="33"/>
      <c r="ARE212" s="33"/>
      <c r="ARF212" s="33"/>
      <c r="ARG212" s="33"/>
      <c r="ARH212" s="33"/>
      <c r="ARI212" s="33"/>
      <c r="ARJ212" s="33"/>
      <c r="ARK212" s="33"/>
      <c r="ARL212" s="33"/>
      <c r="ARM212" s="33"/>
      <c r="ARN212" s="33"/>
      <c r="ARO212" s="33"/>
      <c r="ARP212" s="33"/>
      <c r="ARQ212" s="33"/>
      <c r="ARR212" s="33"/>
      <c r="ARS212" s="33"/>
      <c r="ART212" s="33"/>
      <c r="ARU212" s="33"/>
      <c r="ARV212" s="33"/>
      <c r="ARW212" s="33"/>
      <c r="ARX212" s="33"/>
      <c r="ARY212" s="33"/>
      <c r="ARZ212" s="33"/>
      <c r="ASA212" s="33"/>
      <c r="ASB212" s="33"/>
      <c r="ASC212" s="33"/>
      <c r="ASD212" s="33"/>
      <c r="ASE212" s="33"/>
      <c r="ASF212" s="33"/>
      <c r="ASG212" s="33"/>
      <c r="ASH212" s="33"/>
      <c r="ASI212" s="33"/>
      <c r="ASJ212" s="33"/>
      <c r="ASK212" s="33"/>
      <c r="ASL212" s="33"/>
      <c r="ASM212" s="33"/>
      <c r="ASN212" s="33"/>
      <c r="ASO212" s="33"/>
      <c r="ASP212" s="33"/>
      <c r="ASQ212" s="33"/>
      <c r="ASR212" s="33"/>
      <c r="ASS212" s="33"/>
      <c r="AST212" s="33"/>
      <c r="ASU212" s="33"/>
      <c r="ASV212" s="33"/>
      <c r="ASW212" s="33"/>
      <c r="ASX212" s="33"/>
      <c r="ASY212" s="33"/>
      <c r="ASZ212" s="33"/>
      <c r="ATA212" s="33"/>
      <c r="ATB212" s="33"/>
      <c r="ATC212" s="33"/>
      <c r="ATD212" s="33"/>
      <c r="ATE212" s="33"/>
      <c r="ATF212" s="33"/>
      <c r="ATG212" s="33"/>
      <c r="ATH212" s="33"/>
      <c r="ATI212" s="33"/>
      <c r="ATJ212" s="33"/>
      <c r="ATK212" s="33"/>
      <c r="ATL212" s="33"/>
      <c r="ATM212" s="33"/>
      <c r="ATN212" s="33"/>
      <c r="ATO212" s="33"/>
      <c r="ATP212" s="33"/>
      <c r="ATQ212" s="33"/>
      <c r="ATR212" s="33"/>
      <c r="ATS212" s="33"/>
      <c r="ATT212" s="33"/>
      <c r="ATU212" s="33"/>
      <c r="ATV212" s="33"/>
      <c r="ATW212" s="33"/>
      <c r="ATX212" s="33"/>
      <c r="ATY212" s="33"/>
      <c r="ATZ212" s="33"/>
      <c r="AUA212" s="33"/>
      <c r="AUB212" s="33"/>
      <c r="AUC212" s="33"/>
      <c r="AUD212" s="33"/>
      <c r="AUE212" s="33"/>
      <c r="AUF212" s="33"/>
      <c r="AUG212" s="33"/>
      <c r="AUH212" s="33"/>
      <c r="AUI212" s="33"/>
      <c r="AUJ212" s="33"/>
      <c r="AUK212" s="33"/>
      <c r="AUL212" s="33"/>
      <c r="AUM212" s="33"/>
      <c r="AUN212" s="33"/>
      <c r="AUO212" s="33"/>
      <c r="AUP212" s="33"/>
      <c r="AUQ212" s="33"/>
      <c r="AUR212" s="33"/>
      <c r="AUS212" s="33"/>
      <c r="AUT212" s="33"/>
      <c r="AUU212" s="33"/>
      <c r="AUV212" s="33"/>
      <c r="AUW212" s="33"/>
      <c r="AUX212" s="33"/>
      <c r="AUY212" s="33"/>
      <c r="AUZ212" s="33"/>
      <c r="AVA212" s="33"/>
      <c r="AVB212" s="33"/>
      <c r="AVC212" s="33"/>
      <c r="AVD212" s="33"/>
      <c r="AVE212" s="33"/>
      <c r="AVF212" s="33"/>
      <c r="AVG212" s="33"/>
      <c r="AVH212" s="33"/>
      <c r="AVI212" s="33"/>
      <c r="AVJ212" s="33"/>
      <c r="AVK212" s="33"/>
      <c r="AVL212" s="33"/>
      <c r="AVM212" s="33"/>
      <c r="AVN212" s="33"/>
      <c r="AVO212" s="33"/>
      <c r="AVP212" s="33"/>
      <c r="AVQ212" s="33"/>
      <c r="AVR212" s="33"/>
      <c r="AVS212" s="33"/>
      <c r="AVT212" s="33"/>
      <c r="AVU212" s="33"/>
      <c r="AVV212" s="33"/>
      <c r="AVW212" s="33"/>
      <c r="AVX212" s="33"/>
      <c r="AVY212" s="33"/>
      <c r="AVZ212" s="33"/>
      <c r="AWA212" s="33"/>
      <c r="AWB212" s="33"/>
      <c r="AWC212" s="33"/>
      <c r="AWD212" s="33"/>
      <c r="AWE212" s="33"/>
      <c r="AWF212" s="33"/>
      <c r="AWG212" s="33"/>
      <c r="AWH212" s="33"/>
      <c r="AWI212" s="33"/>
      <c r="AWJ212" s="33"/>
      <c r="AWK212" s="33"/>
      <c r="AWL212" s="33"/>
      <c r="AWM212" s="33"/>
      <c r="AWN212" s="33"/>
      <c r="AWO212" s="33"/>
      <c r="AWP212" s="33"/>
      <c r="AWQ212" s="33"/>
      <c r="AWR212" s="33"/>
      <c r="AWS212" s="33"/>
      <c r="AWT212" s="33"/>
      <c r="AWU212" s="33"/>
      <c r="AWV212" s="33"/>
      <c r="AWW212" s="33"/>
      <c r="AWX212" s="33"/>
      <c r="AWY212" s="33"/>
      <c r="AWZ212" s="33"/>
      <c r="AXA212" s="33"/>
      <c r="AXB212" s="33"/>
      <c r="AXC212" s="33"/>
      <c r="AXD212" s="33"/>
      <c r="AXE212" s="33"/>
      <c r="AXF212" s="33"/>
      <c r="AXG212" s="33"/>
      <c r="AXH212" s="33"/>
      <c r="AXI212" s="33"/>
      <c r="AXJ212" s="33"/>
      <c r="AXK212" s="33"/>
      <c r="AXL212" s="33"/>
      <c r="AXM212" s="33"/>
      <c r="AXN212" s="33"/>
      <c r="AXO212" s="33"/>
      <c r="AXP212" s="33"/>
      <c r="AXQ212" s="33"/>
      <c r="AXR212" s="33"/>
      <c r="AXS212" s="33"/>
      <c r="AXT212" s="33"/>
      <c r="AXU212" s="33"/>
      <c r="AXV212" s="33"/>
      <c r="AXW212" s="33"/>
      <c r="AXX212" s="33"/>
      <c r="AXY212" s="33"/>
      <c r="AXZ212" s="33"/>
      <c r="AYA212" s="33"/>
      <c r="AYB212" s="33"/>
      <c r="AYC212" s="33"/>
      <c r="AYD212" s="33"/>
      <c r="AYE212" s="33"/>
      <c r="AYF212" s="33"/>
      <c r="AYG212" s="33"/>
      <c r="AYH212" s="33"/>
      <c r="AYI212" s="33"/>
      <c r="AYJ212" s="33"/>
      <c r="AYK212" s="33"/>
      <c r="AYL212" s="33"/>
      <c r="AYM212" s="33"/>
      <c r="AYN212" s="33"/>
      <c r="AYO212" s="33"/>
      <c r="AYP212" s="33"/>
      <c r="AYQ212" s="33"/>
      <c r="AYR212" s="33"/>
      <c r="AYS212" s="33"/>
      <c r="AYT212" s="33"/>
      <c r="AYU212" s="33"/>
      <c r="AYV212" s="33"/>
      <c r="AYW212" s="33"/>
      <c r="AYX212" s="33"/>
      <c r="AYY212" s="33"/>
      <c r="AYZ212" s="33"/>
      <c r="AZA212" s="33"/>
      <c r="AZB212" s="33"/>
      <c r="AZC212" s="33"/>
      <c r="AZD212" s="33"/>
      <c r="AZE212" s="33"/>
      <c r="AZF212" s="33"/>
      <c r="AZG212" s="33"/>
      <c r="AZH212" s="33"/>
      <c r="AZI212" s="33"/>
      <c r="AZJ212" s="33"/>
      <c r="AZK212" s="33"/>
      <c r="AZL212" s="33"/>
      <c r="AZM212" s="33"/>
      <c r="AZN212" s="33"/>
      <c r="AZO212" s="33"/>
      <c r="AZP212" s="33"/>
      <c r="AZQ212" s="33"/>
      <c r="AZR212" s="33"/>
      <c r="AZS212" s="33"/>
      <c r="AZT212" s="33"/>
      <c r="AZU212" s="33"/>
      <c r="AZV212" s="33"/>
      <c r="AZW212" s="33"/>
      <c r="AZX212" s="33"/>
      <c r="AZY212" s="33"/>
      <c r="AZZ212" s="33"/>
      <c r="BAA212" s="33"/>
      <c r="BAB212" s="33"/>
      <c r="BAC212" s="33"/>
      <c r="BAD212" s="33"/>
      <c r="BAE212" s="33"/>
      <c r="BAF212" s="33"/>
      <c r="BAG212" s="33"/>
      <c r="BAH212" s="33"/>
      <c r="BAI212" s="33"/>
      <c r="BAJ212" s="33"/>
      <c r="BAK212" s="33"/>
      <c r="BAL212" s="33"/>
      <c r="BAM212" s="33"/>
      <c r="BAN212" s="33"/>
      <c r="BAO212" s="33"/>
      <c r="BAP212" s="33"/>
      <c r="BAQ212" s="33"/>
      <c r="BAR212" s="33"/>
      <c r="BAS212" s="33"/>
      <c r="BAT212" s="33"/>
      <c r="BAU212" s="33"/>
      <c r="BAV212" s="33"/>
      <c r="BAW212" s="33"/>
      <c r="BAX212" s="33"/>
      <c r="BAY212" s="33"/>
      <c r="BAZ212" s="33"/>
      <c r="BBA212" s="33"/>
      <c r="BBB212" s="33"/>
      <c r="BBC212" s="33"/>
      <c r="BBD212" s="33"/>
      <c r="BBE212" s="33"/>
      <c r="BBF212" s="33"/>
      <c r="BBG212" s="33"/>
      <c r="BBH212" s="33"/>
      <c r="BBI212" s="33"/>
      <c r="BBJ212" s="33"/>
      <c r="BBK212" s="33"/>
      <c r="BBL212" s="33"/>
      <c r="BBM212" s="33"/>
      <c r="BBN212" s="33"/>
      <c r="BBO212" s="33"/>
      <c r="BBP212" s="33"/>
      <c r="BBQ212" s="33"/>
      <c r="BBR212" s="33"/>
      <c r="BBS212" s="33"/>
      <c r="BBT212" s="33"/>
      <c r="BBU212" s="33"/>
      <c r="BBV212" s="33"/>
      <c r="BBW212" s="33"/>
      <c r="BBX212" s="33"/>
      <c r="BBY212" s="33"/>
      <c r="BBZ212" s="33"/>
      <c r="BCA212" s="33"/>
      <c r="BCB212" s="33"/>
      <c r="BCC212" s="33"/>
      <c r="BCD212" s="33"/>
      <c r="BCE212" s="33"/>
      <c r="BCF212" s="33"/>
      <c r="BCG212" s="33"/>
      <c r="BCH212" s="33"/>
      <c r="BCI212" s="33"/>
      <c r="BCJ212" s="33"/>
      <c r="BCK212" s="33"/>
      <c r="BCL212" s="33"/>
      <c r="BCM212" s="33"/>
      <c r="BCN212" s="33"/>
      <c r="BCO212" s="33"/>
      <c r="BCP212" s="33"/>
      <c r="BCQ212" s="33"/>
      <c r="BCR212" s="33"/>
      <c r="BCS212" s="33"/>
      <c r="BCT212" s="33"/>
      <c r="BCU212" s="33"/>
      <c r="BCV212" s="33"/>
      <c r="BCW212" s="33"/>
      <c r="BCX212" s="33"/>
      <c r="BCY212" s="33"/>
      <c r="BCZ212" s="33"/>
      <c r="BDA212" s="33"/>
      <c r="BDB212" s="33"/>
      <c r="BDC212" s="33"/>
      <c r="BDD212" s="33"/>
      <c r="BDE212" s="33"/>
      <c r="BDF212" s="33"/>
      <c r="BDG212" s="33"/>
      <c r="BDH212" s="33"/>
      <c r="BDI212" s="33"/>
      <c r="BDJ212" s="33"/>
      <c r="BDK212" s="33"/>
      <c r="BDL212" s="33"/>
      <c r="BDM212" s="33"/>
      <c r="BDN212" s="33"/>
      <c r="BDO212" s="33"/>
      <c r="BDP212" s="33"/>
      <c r="BDQ212" s="33"/>
      <c r="BDR212" s="33"/>
      <c r="BDS212" s="33"/>
      <c r="BDT212" s="33"/>
      <c r="BDU212" s="33"/>
      <c r="BDV212" s="33"/>
      <c r="BDW212" s="33"/>
      <c r="BDX212" s="33"/>
      <c r="BDY212" s="33"/>
      <c r="BDZ212" s="33"/>
      <c r="BEA212" s="33"/>
      <c r="BEB212" s="33"/>
      <c r="BEC212" s="33"/>
      <c r="BED212" s="33"/>
      <c r="BEE212" s="33"/>
      <c r="BEF212" s="33"/>
      <c r="BEG212" s="33"/>
      <c r="BEH212" s="33"/>
      <c r="BEI212" s="33"/>
      <c r="BEJ212" s="33"/>
      <c r="BEK212" s="33"/>
      <c r="BEL212" s="33"/>
      <c r="BEM212" s="33"/>
      <c r="BEN212" s="33"/>
      <c r="BEO212" s="33"/>
      <c r="BEP212" s="33"/>
      <c r="BEQ212" s="33"/>
      <c r="BER212" s="33"/>
      <c r="BES212" s="33"/>
      <c r="BET212" s="33"/>
      <c r="BEU212" s="33"/>
      <c r="BEV212" s="33"/>
      <c r="BEW212" s="33"/>
      <c r="BEX212" s="33"/>
      <c r="BEY212" s="33"/>
      <c r="BEZ212" s="33"/>
      <c r="BFA212" s="33"/>
      <c r="BFB212" s="33"/>
      <c r="BFC212" s="33"/>
      <c r="BFD212" s="33"/>
      <c r="BFE212" s="33"/>
      <c r="BFF212" s="33"/>
      <c r="BFG212" s="33"/>
      <c r="BFH212" s="33"/>
      <c r="BFI212" s="33"/>
      <c r="BFJ212" s="33"/>
      <c r="BFK212" s="33"/>
      <c r="BFL212" s="33"/>
      <c r="BFM212" s="33"/>
      <c r="BFN212" s="33"/>
      <c r="BFO212" s="33"/>
      <c r="BFP212" s="33"/>
      <c r="BFQ212" s="33"/>
      <c r="BFR212" s="33"/>
      <c r="BFS212" s="33"/>
      <c r="BFT212" s="33"/>
      <c r="BFU212" s="33"/>
      <c r="BFV212" s="33"/>
      <c r="BFW212" s="33"/>
      <c r="BFX212" s="33"/>
      <c r="BFY212" s="33"/>
      <c r="BFZ212" s="33"/>
      <c r="BGA212" s="33"/>
      <c r="BGB212" s="33"/>
      <c r="BGC212" s="33"/>
      <c r="BGD212" s="33"/>
      <c r="BGE212" s="33"/>
      <c r="BGF212" s="33"/>
      <c r="BGG212" s="33"/>
      <c r="BGH212" s="33"/>
      <c r="BGI212" s="33"/>
      <c r="BGJ212" s="33"/>
      <c r="BGK212" s="33"/>
      <c r="BGL212" s="33"/>
      <c r="BGM212" s="33"/>
      <c r="BGN212" s="33"/>
      <c r="BGO212" s="33"/>
      <c r="BGP212" s="33"/>
      <c r="BGQ212" s="33"/>
      <c r="BGR212" s="33"/>
      <c r="BGS212" s="33"/>
      <c r="BGT212" s="33"/>
      <c r="BGU212" s="33"/>
      <c r="BGV212" s="33"/>
      <c r="BGW212" s="33"/>
      <c r="BGX212" s="33"/>
      <c r="BGY212" s="33"/>
      <c r="BGZ212" s="33"/>
      <c r="BHA212" s="33"/>
      <c r="BHB212" s="33"/>
      <c r="BHC212" s="33"/>
      <c r="BHD212" s="33"/>
      <c r="BHE212" s="33"/>
      <c r="BHF212" s="33"/>
      <c r="BHG212" s="33"/>
      <c r="BHH212" s="33"/>
      <c r="BHI212" s="33"/>
      <c r="BHJ212" s="33"/>
      <c r="BHK212" s="33"/>
      <c r="BHL212" s="33"/>
      <c r="BHM212" s="33"/>
      <c r="BHN212" s="33"/>
      <c r="BHO212" s="33"/>
      <c r="BHP212" s="33"/>
      <c r="BHQ212" s="33"/>
      <c r="BHR212" s="33"/>
      <c r="BHS212" s="33"/>
      <c r="BHT212" s="33"/>
      <c r="BHU212" s="33"/>
      <c r="BHV212" s="33"/>
      <c r="BHW212" s="33"/>
      <c r="BHX212" s="33"/>
      <c r="BHY212" s="33"/>
      <c r="BHZ212" s="33"/>
      <c r="BIA212" s="33"/>
      <c r="BIB212" s="33"/>
      <c r="BIC212" s="33"/>
      <c r="BID212" s="33"/>
      <c r="BIE212" s="33"/>
      <c r="BIF212" s="33"/>
      <c r="BIG212" s="33"/>
      <c r="BIH212" s="33"/>
      <c r="BII212" s="33"/>
      <c r="BIJ212" s="33"/>
      <c r="BIK212" s="33"/>
      <c r="BIL212" s="33"/>
      <c r="BIM212" s="33"/>
      <c r="BIN212" s="33"/>
      <c r="BIO212" s="33"/>
      <c r="BIP212" s="33"/>
      <c r="BIQ212" s="33"/>
      <c r="BIR212" s="33"/>
      <c r="BIS212" s="33"/>
      <c r="BIT212" s="33"/>
      <c r="BIU212" s="33"/>
      <c r="BIV212" s="33"/>
      <c r="BIW212" s="33"/>
      <c r="BIX212" s="33"/>
      <c r="BIY212" s="33"/>
      <c r="BIZ212" s="33"/>
      <c r="BJA212" s="33"/>
      <c r="BJB212" s="33"/>
      <c r="BJC212" s="33"/>
      <c r="BJD212" s="33"/>
      <c r="BJE212" s="33"/>
      <c r="BJF212" s="33"/>
      <c r="BJG212" s="33"/>
      <c r="BJH212" s="33"/>
      <c r="BJI212" s="33"/>
      <c r="BJJ212" s="33"/>
      <c r="BJK212" s="33"/>
      <c r="BJL212" s="33"/>
      <c r="BJM212" s="33"/>
      <c r="BJN212" s="33"/>
      <c r="BJO212" s="33"/>
      <c r="BJP212" s="33"/>
      <c r="BJQ212" s="33"/>
      <c r="BJR212" s="33"/>
      <c r="BJS212" s="33"/>
      <c r="BJT212" s="33"/>
      <c r="BJU212" s="33"/>
      <c r="BJV212" s="33"/>
      <c r="BJW212" s="33"/>
      <c r="BJX212" s="33"/>
      <c r="BJY212" s="33"/>
      <c r="BJZ212" s="33"/>
      <c r="BKA212" s="33"/>
      <c r="BKB212" s="33"/>
      <c r="BKC212" s="33"/>
      <c r="BKD212" s="33"/>
      <c r="BKE212" s="33"/>
      <c r="BKF212" s="33"/>
      <c r="BKG212" s="33"/>
      <c r="BKH212" s="33"/>
      <c r="BKI212" s="33"/>
      <c r="BKJ212" s="33"/>
      <c r="BKK212" s="33"/>
      <c r="BKL212" s="33"/>
      <c r="BKM212" s="33"/>
      <c r="BKN212" s="33"/>
      <c r="BKO212" s="33"/>
      <c r="BKP212" s="33"/>
      <c r="BKQ212" s="33"/>
      <c r="BKR212" s="33"/>
      <c r="BKS212" s="33"/>
      <c r="BKT212" s="33"/>
      <c r="BKU212" s="33"/>
      <c r="BKV212" s="33"/>
      <c r="BKW212" s="33"/>
      <c r="BKX212" s="33"/>
      <c r="BKY212" s="33"/>
      <c r="BKZ212" s="33"/>
      <c r="BLA212" s="33"/>
      <c r="BLB212" s="33"/>
      <c r="BLC212" s="33"/>
      <c r="BLD212" s="33"/>
      <c r="BLE212" s="33"/>
      <c r="BLF212" s="33"/>
      <c r="BLG212" s="33"/>
      <c r="BLH212" s="33"/>
      <c r="BLI212" s="33"/>
      <c r="BLJ212" s="33"/>
      <c r="BLK212" s="33"/>
      <c r="BLL212" s="33"/>
      <c r="BLM212" s="33"/>
      <c r="BLN212" s="33"/>
      <c r="BLO212" s="33"/>
      <c r="BLP212" s="33"/>
      <c r="BLQ212" s="33"/>
      <c r="BLR212" s="33"/>
      <c r="BLS212" s="33"/>
      <c r="BLT212" s="33"/>
      <c r="BLU212" s="33"/>
      <c r="BLV212" s="33"/>
      <c r="BLW212" s="33"/>
      <c r="BLX212" s="33"/>
      <c r="BLY212" s="33"/>
      <c r="BLZ212" s="33"/>
      <c r="BMA212" s="33"/>
      <c r="BMB212" s="33"/>
      <c r="BMC212" s="33"/>
      <c r="BMD212" s="33"/>
      <c r="BME212" s="33"/>
      <c r="BMF212" s="33"/>
      <c r="BMG212" s="33"/>
      <c r="BMH212" s="33"/>
      <c r="BMI212" s="33"/>
      <c r="BMJ212" s="33"/>
      <c r="BMK212" s="33"/>
      <c r="BML212" s="33"/>
      <c r="BMM212" s="33"/>
      <c r="BMN212" s="33"/>
      <c r="BMO212" s="33"/>
      <c r="BMP212" s="33"/>
      <c r="BMQ212" s="33"/>
      <c r="BMR212" s="33"/>
      <c r="BMS212" s="33"/>
      <c r="BMT212" s="33"/>
      <c r="BMU212" s="33"/>
      <c r="BMV212" s="33"/>
      <c r="BMW212" s="33"/>
      <c r="BMX212" s="33"/>
      <c r="BMY212" s="33"/>
      <c r="BMZ212" s="33"/>
      <c r="BNA212" s="33"/>
      <c r="BNB212" s="33"/>
      <c r="BNC212" s="33"/>
      <c r="BND212" s="33"/>
      <c r="BNE212" s="33"/>
      <c r="BNF212" s="33"/>
      <c r="BNG212" s="33"/>
      <c r="BNH212" s="33"/>
      <c r="BNI212" s="33"/>
      <c r="BNJ212" s="33"/>
      <c r="BNK212" s="33"/>
      <c r="BNL212" s="33"/>
      <c r="BNM212" s="33"/>
      <c r="BNN212" s="33"/>
      <c r="BNO212" s="33"/>
      <c r="BNP212" s="33"/>
      <c r="BNQ212" s="33"/>
      <c r="BNR212" s="33"/>
      <c r="BNS212" s="33"/>
      <c r="BNT212" s="33"/>
      <c r="BNU212" s="33"/>
      <c r="BNV212" s="33"/>
      <c r="BNW212" s="33"/>
      <c r="BNX212" s="33"/>
      <c r="BNY212" s="33"/>
      <c r="BNZ212" s="33"/>
      <c r="BOA212" s="33"/>
      <c r="BOB212" s="33"/>
      <c r="BOC212" s="33"/>
      <c r="BOD212" s="33"/>
      <c r="BOE212" s="33"/>
      <c r="BOF212" s="33"/>
      <c r="BOG212" s="33"/>
      <c r="BOH212" s="33"/>
      <c r="BOI212" s="33"/>
      <c r="BOJ212" s="33"/>
      <c r="BOK212" s="33"/>
      <c r="BOL212" s="33"/>
      <c r="BOM212" s="33"/>
      <c r="BON212" s="33"/>
      <c r="BOO212" s="33"/>
      <c r="BOP212" s="33"/>
      <c r="BOQ212" s="33"/>
      <c r="BOR212" s="33"/>
      <c r="BOS212" s="33"/>
      <c r="BOT212" s="33"/>
      <c r="BOU212" s="33"/>
      <c r="BOV212" s="33"/>
      <c r="BOW212" s="33"/>
      <c r="BOX212" s="33"/>
      <c r="BOY212" s="33"/>
      <c r="BOZ212" s="33"/>
      <c r="BPA212" s="33"/>
      <c r="BPB212" s="33"/>
      <c r="BPC212" s="33"/>
      <c r="BPD212" s="33"/>
      <c r="BPE212" s="33"/>
      <c r="BPF212" s="33"/>
      <c r="BPG212" s="33"/>
      <c r="BPH212" s="33"/>
      <c r="BPI212" s="33"/>
      <c r="BPJ212" s="33"/>
      <c r="BPK212" s="33"/>
      <c r="BPL212" s="33"/>
      <c r="BPM212" s="33"/>
      <c r="BPN212" s="33"/>
      <c r="BPO212" s="33"/>
      <c r="BPP212" s="33"/>
      <c r="BPQ212" s="33"/>
      <c r="BPR212" s="33"/>
      <c r="BPS212" s="33"/>
      <c r="BPT212" s="33"/>
      <c r="BPU212" s="33"/>
      <c r="BPV212" s="33"/>
      <c r="BPW212" s="33"/>
      <c r="BPX212" s="33"/>
      <c r="BPY212" s="33"/>
      <c r="BPZ212" s="33"/>
      <c r="BQA212" s="33"/>
      <c r="BQB212" s="33"/>
      <c r="BQC212" s="33"/>
      <c r="BQD212" s="33"/>
      <c r="BQE212" s="33"/>
      <c r="BQF212" s="33"/>
      <c r="BQG212" s="33"/>
      <c r="BQH212" s="33"/>
      <c r="BQI212" s="33"/>
      <c r="BQJ212" s="33"/>
      <c r="BQK212" s="33"/>
      <c r="BQL212" s="33"/>
      <c r="BQM212" s="33"/>
      <c r="BQN212" s="33"/>
      <c r="BQO212" s="33"/>
      <c r="BQP212" s="33"/>
      <c r="BQQ212" s="33"/>
      <c r="BQR212" s="33"/>
      <c r="BQS212" s="33"/>
      <c r="BQT212" s="33"/>
      <c r="BQU212" s="33"/>
      <c r="BQV212" s="33"/>
      <c r="BQW212" s="33"/>
      <c r="BQX212" s="33"/>
      <c r="BQY212" s="33"/>
      <c r="BQZ212" s="33"/>
      <c r="BRA212" s="33"/>
      <c r="BRB212" s="33"/>
      <c r="BRC212" s="33"/>
      <c r="BRD212" s="33"/>
      <c r="BRE212" s="33"/>
      <c r="BRF212" s="33"/>
      <c r="BRG212" s="33"/>
      <c r="BRH212" s="33"/>
      <c r="BRI212" s="33"/>
      <c r="BRJ212" s="33"/>
      <c r="BRK212" s="33"/>
      <c r="BRL212" s="33"/>
      <c r="BRM212" s="33"/>
      <c r="BRN212" s="33"/>
      <c r="BRO212" s="33"/>
      <c r="BRP212" s="33"/>
      <c r="BRQ212" s="33"/>
      <c r="BRR212" s="33"/>
      <c r="BRS212" s="33"/>
      <c r="BRT212" s="33"/>
      <c r="BRU212" s="33"/>
      <c r="BRV212" s="33"/>
      <c r="BRW212" s="33"/>
      <c r="BRX212" s="33"/>
      <c r="BRY212" s="33"/>
      <c r="BRZ212" s="33"/>
      <c r="BSA212" s="33"/>
      <c r="BSB212" s="33"/>
      <c r="BSC212" s="33"/>
      <c r="BSD212" s="33"/>
      <c r="BSE212" s="33"/>
      <c r="BSF212" s="33"/>
      <c r="BSG212" s="33"/>
      <c r="BSH212" s="33"/>
      <c r="BSI212" s="33"/>
      <c r="BSJ212" s="33"/>
      <c r="BSK212" s="33"/>
      <c r="BSL212" s="33"/>
      <c r="BSM212" s="33"/>
      <c r="BSN212" s="33"/>
      <c r="BSO212" s="33"/>
      <c r="BSP212" s="33"/>
      <c r="BSQ212" s="33"/>
      <c r="BSR212" s="33"/>
      <c r="BSS212" s="33"/>
      <c r="BST212" s="33"/>
      <c r="BSU212" s="33"/>
      <c r="BSV212" s="33"/>
      <c r="BSW212" s="33"/>
      <c r="BSX212" s="33"/>
      <c r="BSY212" s="33"/>
      <c r="BSZ212" s="33"/>
      <c r="BTA212" s="33"/>
      <c r="BTB212" s="33"/>
      <c r="BTC212" s="33"/>
      <c r="BTD212" s="33"/>
      <c r="BTE212" s="33"/>
      <c r="BTF212" s="33"/>
      <c r="BTG212" s="33"/>
      <c r="BTH212" s="33"/>
      <c r="BTI212" s="33"/>
      <c r="BTJ212" s="33"/>
      <c r="BTK212" s="33"/>
      <c r="BTL212" s="33"/>
      <c r="BTM212" s="33"/>
      <c r="BTN212" s="33"/>
      <c r="BTO212" s="33"/>
      <c r="BTP212" s="33"/>
      <c r="BTQ212" s="33"/>
      <c r="BTR212" s="33"/>
      <c r="BTS212" s="33"/>
      <c r="BTT212" s="33"/>
      <c r="BTU212" s="33"/>
      <c r="BTV212" s="33"/>
      <c r="BTW212" s="33"/>
      <c r="BTX212" s="33"/>
      <c r="BTY212" s="33"/>
      <c r="BTZ212" s="33"/>
      <c r="BUA212" s="33"/>
      <c r="BUB212" s="33"/>
      <c r="BUC212" s="33"/>
      <c r="BUD212" s="33"/>
      <c r="BUE212" s="33"/>
      <c r="BUF212" s="33"/>
      <c r="BUG212" s="33"/>
      <c r="BUH212" s="33"/>
      <c r="BUI212" s="33"/>
      <c r="BUJ212" s="33"/>
      <c r="BUK212" s="33"/>
      <c r="BUL212" s="33"/>
      <c r="BUM212" s="33"/>
      <c r="BUN212" s="33"/>
      <c r="BUO212" s="33"/>
      <c r="BUP212" s="33"/>
      <c r="BUQ212" s="33"/>
      <c r="BUR212" s="33"/>
      <c r="BUS212" s="33"/>
      <c r="BUT212" s="33"/>
      <c r="BUU212" s="33"/>
      <c r="BUV212" s="33"/>
      <c r="BUW212" s="33"/>
      <c r="BUX212" s="33"/>
      <c r="BUY212" s="33"/>
      <c r="BUZ212" s="33"/>
      <c r="BVA212" s="33"/>
      <c r="BVB212" s="33"/>
      <c r="BVC212" s="33"/>
      <c r="BVD212" s="33"/>
      <c r="BVE212" s="33"/>
      <c r="BVF212" s="33"/>
      <c r="BVG212" s="33"/>
      <c r="BVH212" s="33"/>
      <c r="BVI212" s="33"/>
      <c r="BVJ212" s="33"/>
      <c r="BVK212" s="33"/>
      <c r="BVL212" s="33"/>
      <c r="BVM212" s="33"/>
      <c r="BVN212" s="33"/>
      <c r="BVO212" s="33"/>
      <c r="BVP212" s="33"/>
      <c r="BVQ212" s="33"/>
      <c r="BVR212" s="33"/>
      <c r="BVS212" s="33"/>
      <c r="BVT212" s="33"/>
      <c r="BVU212" s="33"/>
      <c r="BVV212" s="33"/>
      <c r="BVW212" s="33"/>
      <c r="BVX212" s="33"/>
      <c r="BVY212" s="33"/>
      <c r="BVZ212" s="33"/>
      <c r="BWA212" s="33"/>
      <c r="BWB212" s="33"/>
      <c r="BWC212" s="33"/>
      <c r="BWD212" s="33"/>
      <c r="BWE212" s="33"/>
      <c r="BWF212" s="33"/>
      <c r="BWG212" s="33"/>
      <c r="BWH212" s="33"/>
      <c r="BWI212" s="33"/>
      <c r="BWJ212" s="33"/>
      <c r="BWK212" s="33"/>
      <c r="BWL212" s="33"/>
      <c r="BWM212" s="33"/>
      <c r="BWN212" s="33"/>
      <c r="BWO212" s="33"/>
      <c r="BWP212" s="33"/>
      <c r="BWQ212" s="33"/>
      <c r="BWR212" s="33"/>
      <c r="BWS212" s="33"/>
      <c r="BWT212" s="33"/>
      <c r="BWU212" s="33"/>
      <c r="BWV212" s="33"/>
      <c r="BWW212" s="33"/>
      <c r="BWX212" s="33"/>
      <c r="BWY212" s="33"/>
      <c r="BWZ212" s="33"/>
      <c r="BXA212" s="33"/>
      <c r="BXB212" s="33"/>
      <c r="BXC212" s="33"/>
      <c r="BXD212" s="33"/>
      <c r="BXE212" s="33"/>
      <c r="BXF212" s="33"/>
      <c r="BXG212" s="33"/>
      <c r="BXH212" s="33"/>
      <c r="BXI212" s="33"/>
      <c r="BXJ212" s="33"/>
      <c r="BXK212" s="33"/>
      <c r="BXL212" s="33"/>
      <c r="BXM212" s="33"/>
      <c r="BXN212" s="33"/>
      <c r="BXO212" s="33"/>
      <c r="BXP212" s="33"/>
      <c r="BXQ212" s="33"/>
      <c r="BXR212" s="33"/>
      <c r="BXS212" s="33"/>
      <c r="BXT212" s="33"/>
      <c r="BXU212" s="33"/>
      <c r="BXV212" s="33"/>
      <c r="BXW212" s="33"/>
      <c r="BXX212" s="33"/>
      <c r="BXY212" s="33"/>
      <c r="BXZ212" s="33"/>
      <c r="BYA212" s="33"/>
      <c r="BYB212" s="33"/>
      <c r="BYC212" s="33"/>
      <c r="BYD212" s="33"/>
      <c r="BYE212" s="33"/>
      <c r="BYF212" s="33"/>
      <c r="BYG212" s="33"/>
      <c r="BYH212" s="33"/>
      <c r="BYI212" s="33"/>
      <c r="BYJ212" s="33"/>
      <c r="BYK212" s="33"/>
      <c r="BYL212" s="33"/>
      <c r="BYM212" s="33"/>
      <c r="BYN212" s="33"/>
      <c r="BYO212" s="33"/>
      <c r="BYP212" s="33"/>
      <c r="BYQ212" s="33"/>
      <c r="BYR212" s="33"/>
      <c r="BYS212" s="33"/>
      <c r="BYT212" s="33"/>
      <c r="BYU212" s="33"/>
      <c r="BYV212" s="33"/>
      <c r="BYW212" s="33"/>
      <c r="BYX212" s="33"/>
    </row>
    <row r="213" spans="1:2026" ht="24.95" customHeight="1" x14ac:dyDescent="0.25">
      <c r="A213" s="205" t="s">
        <v>1662</v>
      </c>
      <c r="B213" s="1" t="s">
        <v>419</v>
      </c>
      <c r="C213" s="1" t="s">
        <v>416</v>
      </c>
      <c r="D213" s="1" t="s">
        <v>355</v>
      </c>
      <c r="E213" s="1" t="s">
        <v>417</v>
      </c>
      <c r="F213" s="2" t="s">
        <v>336</v>
      </c>
      <c r="G213" s="1" t="s">
        <v>27</v>
      </c>
      <c r="H213" s="29" t="s">
        <v>352</v>
      </c>
      <c r="I213" s="1" t="s">
        <v>29</v>
      </c>
      <c r="J213" s="35" t="s">
        <v>345</v>
      </c>
      <c r="K213" s="36" t="s">
        <v>31</v>
      </c>
      <c r="L213" s="1" t="s">
        <v>80</v>
      </c>
      <c r="M213" s="37" t="s">
        <v>33</v>
      </c>
      <c r="N213" s="1" t="s">
        <v>34</v>
      </c>
      <c r="O213" s="38" t="s">
        <v>35</v>
      </c>
      <c r="P213" s="38"/>
      <c r="Q213" s="39" t="s">
        <v>36</v>
      </c>
      <c r="R213" s="39"/>
      <c r="S213" s="1" t="s">
        <v>418</v>
      </c>
      <c r="T213" s="145"/>
      <c r="U213" s="145"/>
      <c r="V213" s="1" t="s">
        <v>11</v>
      </c>
      <c r="W213" s="1"/>
      <c r="X213" s="1" t="s">
        <v>40</v>
      </c>
      <c r="Y213" s="1"/>
      <c r="Z213" s="1"/>
      <c r="AA213" s="1"/>
      <c r="AB213" s="30"/>
      <c r="AC213" s="30">
        <v>3860</v>
      </c>
      <c r="AD213" s="30"/>
      <c r="AE213" s="30">
        <v>12750</v>
      </c>
      <c r="AF213" s="30">
        <v>650</v>
      </c>
      <c r="AG213" s="30">
        <f t="shared" si="3"/>
        <v>17260</v>
      </c>
      <c r="AH213" s="110"/>
      <c r="AI213" s="30"/>
      <c r="AJ213" s="125"/>
      <c r="AK213" s="30"/>
      <c r="AL213" s="2" t="s">
        <v>38</v>
      </c>
      <c r="AM213" s="2"/>
      <c r="AN213" s="2"/>
      <c r="AO213" s="2"/>
    </row>
    <row r="214" spans="1:2026" ht="24.95" customHeight="1" x14ac:dyDescent="0.25">
      <c r="A214" s="205" t="s">
        <v>1662</v>
      </c>
      <c r="B214" s="4" t="s">
        <v>420</v>
      </c>
      <c r="C214" s="4" t="s">
        <v>421</v>
      </c>
      <c r="D214" s="4" t="s">
        <v>177</v>
      </c>
      <c r="E214" s="4" t="s">
        <v>422</v>
      </c>
      <c r="F214" s="5" t="s">
        <v>336</v>
      </c>
      <c r="G214" s="1" t="s">
        <v>27</v>
      </c>
      <c r="H214" s="63" t="s">
        <v>423</v>
      </c>
      <c r="I214" s="1" t="s">
        <v>29</v>
      </c>
      <c r="J214" s="35" t="s">
        <v>424</v>
      </c>
      <c r="K214" s="36" t="s">
        <v>31</v>
      </c>
      <c r="L214" s="1" t="s">
        <v>32</v>
      </c>
      <c r="M214" s="37" t="s">
        <v>33</v>
      </c>
      <c r="N214" s="1" t="s">
        <v>34</v>
      </c>
      <c r="O214" s="6" t="s">
        <v>35</v>
      </c>
      <c r="P214" s="6"/>
      <c r="Q214" s="7" t="s">
        <v>36</v>
      </c>
      <c r="R214" s="7"/>
      <c r="S214" s="4" t="s">
        <v>425</v>
      </c>
      <c r="T214" s="146"/>
      <c r="U214" s="146"/>
      <c r="V214" s="4" t="s">
        <v>11</v>
      </c>
      <c r="W214" s="1"/>
      <c r="X214" s="1" t="s">
        <v>40</v>
      </c>
      <c r="Y214" s="1"/>
      <c r="Z214" s="1"/>
      <c r="AA214" s="1"/>
      <c r="AB214" s="8"/>
      <c r="AC214" s="8">
        <v>2650</v>
      </c>
      <c r="AD214" s="8"/>
      <c r="AE214" s="8">
        <v>12750</v>
      </c>
      <c r="AF214" s="8">
        <v>650</v>
      </c>
      <c r="AG214" s="8">
        <f t="shared" si="3"/>
        <v>16050</v>
      </c>
      <c r="AH214" s="111">
        <f>15</f>
        <v>15</v>
      </c>
      <c r="AI214" s="94">
        <f>1665</f>
        <v>1665</v>
      </c>
      <c r="AJ214" s="129"/>
      <c r="AK214" s="94">
        <f>1665</f>
        <v>1665</v>
      </c>
      <c r="AL214" s="5" t="s">
        <v>37</v>
      </c>
      <c r="AM214" s="5" t="s">
        <v>1499</v>
      </c>
      <c r="AN214" s="173" t="s">
        <v>1512</v>
      </c>
      <c r="AO214" s="173" t="s">
        <v>1512</v>
      </c>
    </row>
    <row r="215" spans="1:2026" ht="24.95" customHeight="1" x14ac:dyDescent="0.25">
      <c r="A215" s="205" t="s">
        <v>1662</v>
      </c>
      <c r="B215" s="4" t="s">
        <v>426</v>
      </c>
      <c r="C215" s="4" t="s">
        <v>421</v>
      </c>
      <c r="D215" s="4" t="s">
        <v>172</v>
      </c>
      <c r="E215" s="4" t="s">
        <v>422</v>
      </c>
      <c r="F215" s="5" t="s">
        <v>336</v>
      </c>
      <c r="G215" s="1" t="s">
        <v>27</v>
      </c>
      <c r="H215" s="63" t="s">
        <v>423</v>
      </c>
      <c r="I215" s="1" t="s">
        <v>29</v>
      </c>
      <c r="J215" s="35" t="s">
        <v>424</v>
      </c>
      <c r="K215" s="36" t="s">
        <v>31</v>
      </c>
      <c r="L215" s="1" t="s">
        <v>32</v>
      </c>
      <c r="M215" s="37" t="s">
        <v>33</v>
      </c>
      <c r="N215" s="1" t="s">
        <v>34</v>
      </c>
      <c r="O215" s="6" t="s">
        <v>35</v>
      </c>
      <c r="P215" s="6"/>
      <c r="Q215" s="7" t="s">
        <v>36</v>
      </c>
      <c r="R215" s="7"/>
      <c r="S215" s="4" t="s">
        <v>427</v>
      </c>
      <c r="T215" s="146"/>
      <c r="U215" s="146"/>
      <c r="V215" s="4" t="s">
        <v>11</v>
      </c>
      <c r="W215" s="1"/>
      <c r="X215" s="1" t="s">
        <v>40</v>
      </c>
      <c r="Y215" s="1"/>
      <c r="Z215" s="1"/>
      <c r="AA215" s="1"/>
      <c r="AB215" s="8"/>
      <c r="AC215" s="8">
        <v>2650</v>
      </c>
      <c r="AD215" s="8"/>
      <c r="AE215" s="8">
        <v>12750</v>
      </c>
      <c r="AF215" s="8">
        <v>5250</v>
      </c>
      <c r="AG215" s="8">
        <f t="shared" si="3"/>
        <v>20650</v>
      </c>
      <c r="AH215" s="111">
        <f>15</f>
        <v>15</v>
      </c>
      <c r="AI215" s="94">
        <f>1665</f>
        <v>1665</v>
      </c>
      <c r="AJ215" s="129"/>
      <c r="AK215" s="94">
        <f>1665</f>
        <v>1665</v>
      </c>
      <c r="AL215" s="5" t="s">
        <v>37</v>
      </c>
      <c r="AM215" s="5" t="s">
        <v>1499</v>
      </c>
      <c r="AN215" s="173" t="s">
        <v>1512</v>
      </c>
      <c r="AO215" s="173" t="s">
        <v>1512</v>
      </c>
    </row>
    <row r="216" spans="1:2026" ht="15" customHeight="1" x14ac:dyDescent="0.25">
      <c r="A216" s="205" t="s">
        <v>1662</v>
      </c>
      <c r="B216" s="4" t="s">
        <v>428</v>
      </c>
      <c r="C216" s="4" t="s">
        <v>429</v>
      </c>
      <c r="D216" s="4" t="s">
        <v>363</v>
      </c>
      <c r="E216" s="4" t="s">
        <v>430</v>
      </c>
      <c r="F216" s="4" t="s">
        <v>336</v>
      </c>
      <c r="G216" s="4" t="s">
        <v>27</v>
      </c>
      <c r="H216" s="11" t="s">
        <v>365</v>
      </c>
      <c r="I216" s="4" t="s">
        <v>29</v>
      </c>
      <c r="J216" s="51" t="s">
        <v>30</v>
      </c>
      <c r="K216" s="4" t="s">
        <v>31</v>
      </c>
      <c r="L216" s="4" t="s">
        <v>51</v>
      </c>
      <c r="M216" s="4" t="s">
        <v>33</v>
      </c>
      <c r="N216" s="4" t="s">
        <v>34</v>
      </c>
      <c r="O216" s="6" t="s">
        <v>35</v>
      </c>
      <c r="P216" s="6"/>
      <c r="Q216" s="7" t="s">
        <v>57</v>
      </c>
      <c r="R216" s="7"/>
      <c r="S216" s="4" t="s">
        <v>431</v>
      </c>
      <c r="T216" s="150">
        <v>1705222.98</v>
      </c>
      <c r="U216" s="150">
        <v>9241016.9199999999</v>
      </c>
      <c r="V216" s="4" t="s">
        <v>59</v>
      </c>
      <c r="W216" s="4"/>
      <c r="X216" s="4"/>
      <c r="Y216" s="4"/>
      <c r="Z216" s="4"/>
      <c r="AA216" s="4"/>
      <c r="AB216" s="8"/>
      <c r="AC216" s="8">
        <v>2650</v>
      </c>
      <c r="AD216" s="8"/>
      <c r="AE216" s="8">
        <v>14000</v>
      </c>
      <c r="AF216" s="8">
        <v>650</v>
      </c>
      <c r="AG216" s="8">
        <f t="shared" si="3"/>
        <v>17300</v>
      </c>
      <c r="AH216" s="111">
        <f>5</f>
        <v>5</v>
      </c>
      <c r="AI216" s="8">
        <f>4487.8</f>
        <v>4487.8</v>
      </c>
      <c r="AJ216" s="126"/>
      <c r="AK216" s="8">
        <f>AI216</f>
        <v>4487.8</v>
      </c>
      <c r="AL216" s="5" t="s">
        <v>37</v>
      </c>
      <c r="AM216" s="5" t="s">
        <v>1499</v>
      </c>
      <c r="AN216" s="96">
        <v>43344</v>
      </c>
      <c r="AO216" s="173" t="s">
        <v>1512</v>
      </c>
    </row>
    <row r="217" spans="1:2026" s="47" customFormat="1" ht="15" customHeight="1" x14ac:dyDescent="0.25">
      <c r="A217" s="205" t="s">
        <v>1662</v>
      </c>
      <c r="B217" s="1" t="s">
        <v>432</v>
      </c>
      <c r="C217" s="1" t="s">
        <v>433</v>
      </c>
      <c r="D217" s="1" t="s">
        <v>334</v>
      </c>
      <c r="E217" s="1" t="s">
        <v>434</v>
      </c>
      <c r="F217" s="2" t="s">
        <v>336</v>
      </c>
      <c r="G217" s="1" t="s">
        <v>27</v>
      </c>
      <c r="H217" s="29" t="s">
        <v>435</v>
      </c>
      <c r="I217" s="1" t="s">
        <v>29</v>
      </c>
      <c r="J217" s="35" t="s">
        <v>30</v>
      </c>
      <c r="K217" s="1" t="s">
        <v>31</v>
      </c>
      <c r="L217" s="1" t="s">
        <v>51</v>
      </c>
      <c r="M217" s="1" t="s">
        <v>33</v>
      </c>
      <c r="N217" s="1" t="s">
        <v>34</v>
      </c>
      <c r="O217" s="38" t="s">
        <v>35</v>
      </c>
      <c r="P217" s="38"/>
      <c r="Q217" s="39" t="s">
        <v>36</v>
      </c>
      <c r="R217" s="39"/>
      <c r="S217" s="1" t="s">
        <v>436</v>
      </c>
      <c r="T217" s="145"/>
      <c r="U217" s="145"/>
      <c r="V217" s="1" t="s">
        <v>59</v>
      </c>
      <c r="W217" s="1"/>
      <c r="X217" s="1"/>
      <c r="Y217" s="1"/>
      <c r="Z217" s="1"/>
      <c r="AA217" s="1"/>
      <c r="AB217" s="30">
        <v>20000</v>
      </c>
      <c r="AC217" s="30">
        <v>2650</v>
      </c>
      <c r="AD217" s="30"/>
      <c r="AE217" s="30">
        <v>12750</v>
      </c>
      <c r="AF217" s="30">
        <v>650</v>
      </c>
      <c r="AG217" s="30">
        <f t="shared" si="3"/>
        <v>36050</v>
      </c>
      <c r="AH217" s="110"/>
      <c r="AI217" s="30"/>
      <c r="AJ217" s="125"/>
      <c r="AK217" s="30"/>
      <c r="AL217" s="2" t="s">
        <v>37</v>
      </c>
      <c r="AM217" s="2"/>
      <c r="AN217" s="2"/>
      <c r="AO217" s="2"/>
      <c r="AP217" s="33"/>
      <c r="AQ217" s="33"/>
      <c r="AR217" s="33"/>
      <c r="AS217" s="33"/>
      <c r="AT217" s="33"/>
      <c r="AU217" s="33"/>
      <c r="AV217" s="33"/>
      <c r="AW217" s="33"/>
      <c r="AX217" s="33"/>
      <c r="AY217" s="33"/>
      <c r="AZ217" s="33"/>
      <c r="BA217" s="33"/>
      <c r="BB217" s="33"/>
      <c r="BC217" s="33"/>
      <c r="BD217" s="33"/>
      <c r="BE217" s="33"/>
      <c r="BF217" s="33"/>
      <c r="BG217" s="33"/>
      <c r="BH217" s="33"/>
      <c r="BI217" s="33"/>
      <c r="BJ217" s="33"/>
      <c r="BK217" s="33"/>
      <c r="BL217" s="33"/>
      <c r="BM217" s="33"/>
      <c r="BN217" s="33"/>
      <c r="BO217" s="33"/>
      <c r="BP217" s="33"/>
      <c r="BQ217" s="33"/>
      <c r="BR217" s="33"/>
      <c r="BS217" s="33"/>
      <c r="BT217" s="33"/>
      <c r="BU217" s="33"/>
      <c r="BV217" s="33"/>
      <c r="BW217" s="33"/>
      <c r="BX217" s="33"/>
      <c r="BY217" s="33"/>
      <c r="BZ217" s="33"/>
      <c r="CA217" s="33"/>
      <c r="CB217" s="33"/>
      <c r="CC217" s="33"/>
      <c r="CD217" s="33"/>
      <c r="CE217" s="33"/>
      <c r="CF217" s="33"/>
      <c r="CG217" s="33"/>
      <c r="CH217" s="33"/>
      <c r="CI217" s="33"/>
      <c r="CJ217" s="33"/>
      <c r="CK217" s="33"/>
      <c r="CL217" s="33"/>
      <c r="CM217" s="33"/>
      <c r="CN217" s="33"/>
      <c r="CO217" s="33"/>
      <c r="CP217" s="33"/>
      <c r="CQ217" s="33"/>
      <c r="CR217" s="33"/>
      <c r="CS217" s="33"/>
      <c r="CT217" s="33"/>
      <c r="CU217" s="33"/>
      <c r="CV217" s="33"/>
      <c r="CW217" s="33"/>
      <c r="CX217" s="33"/>
      <c r="CY217" s="33"/>
      <c r="CZ217" s="33"/>
      <c r="DA217" s="33"/>
      <c r="DB217" s="33"/>
      <c r="DC217" s="33"/>
      <c r="DD217" s="33"/>
      <c r="DE217" s="33"/>
      <c r="DF217" s="33"/>
      <c r="DG217" s="33"/>
      <c r="DH217" s="33"/>
      <c r="DI217" s="33"/>
      <c r="DJ217" s="33"/>
      <c r="DK217" s="33"/>
      <c r="DL217" s="33"/>
      <c r="DM217" s="33"/>
      <c r="DN217" s="33"/>
      <c r="DO217" s="33"/>
      <c r="DP217" s="33"/>
      <c r="DQ217" s="33"/>
      <c r="DR217" s="33"/>
      <c r="DS217" s="33"/>
      <c r="DT217" s="33"/>
      <c r="DU217" s="33"/>
      <c r="DV217" s="33"/>
      <c r="DW217" s="33"/>
      <c r="DX217" s="33"/>
      <c r="DY217" s="33"/>
      <c r="DZ217" s="33"/>
      <c r="EA217" s="33"/>
      <c r="EB217" s="33"/>
      <c r="EC217" s="33"/>
      <c r="ED217" s="33"/>
      <c r="EE217" s="33"/>
      <c r="EF217" s="33"/>
      <c r="EG217" s="33"/>
      <c r="EH217" s="33"/>
      <c r="EI217" s="33"/>
      <c r="EJ217" s="33"/>
      <c r="EK217" s="33"/>
      <c r="EL217" s="33"/>
      <c r="EM217" s="33"/>
      <c r="EN217" s="33"/>
      <c r="EO217" s="33"/>
      <c r="EP217" s="33"/>
      <c r="EQ217" s="33"/>
      <c r="ER217" s="33"/>
      <c r="ES217" s="33"/>
      <c r="ET217" s="33"/>
      <c r="EU217" s="33"/>
      <c r="EV217" s="33"/>
      <c r="EW217" s="33"/>
      <c r="EX217" s="33"/>
      <c r="EY217" s="33"/>
      <c r="EZ217" s="33"/>
      <c r="FA217" s="33"/>
      <c r="FB217" s="33"/>
      <c r="FC217" s="33"/>
      <c r="FD217" s="33"/>
      <c r="FE217" s="33"/>
      <c r="FF217" s="33"/>
      <c r="FG217" s="33"/>
      <c r="FH217" s="33"/>
      <c r="FI217" s="33"/>
      <c r="FJ217" s="33"/>
      <c r="FK217" s="33"/>
      <c r="FL217" s="33"/>
      <c r="FM217" s="33"/>
      <c r="FN217" s="33"/>
      <c r="FO217" s="33"/>
      <c r="FP217" s="33"/>
      <c r="FQ217" s="33"/>
      <c r="FR217" s="33"/>
      <c r="FS217" s="33"/>
      <c r="FT217" s="33"/>
      <c r="FU217" s="33"/>
      <c r="FV217" s="33"/>
      <c r="FW217" s="33"/>
      <c r="FX217" s="33"/>
      <c r="FY217" s="33"/>
      <c r="FZ217" s="33"/>
      <c r="GA217" s="33"/>
      <c r="GB217" s="33"/>
      <c r="GC217" s="33"/>
      <c r="GD217" s="33"/>
      <c r="GE217" s="33"/>
      <c r="GF217" s="33"/>
      <c r="GG217" s="33"/>
      <c r="GH217" s="33"/>
      <c r="GI217" s="33"/>
      <c r="GJ217" s="33"/>
      <c r="GK217" s="33"/>
      <c r="GL217" s="33"/>
      <c r="GM217" s="33"/>
      <c r="GN217" s="33"/>
      <c r="GO217" s="33"/>
      <c r="GP217" s="33"/>
      <c r="GQ217" s="33"/>
      <c r="GR217" s="33"/>
      <c r="GS217" s="33"/>
      <c r="GT217" s="33"/>
      <c r="GU217" s="33"/>
      <c r="GV217" s="33"/>
      <c r="GW217" s="33"/>
      <c r="GX217" s="33"/>
      <c r="GY217" s="33"/>
      <c r="GZ217" s="33"/>
      <c r="HA217" s="33"/>
      <c r="HB217" s="33"/>
      <c r="HC217" s="33"/>
      <c r="HD217" s="33"/>
      <c r="HE217" s="33"/>
      <c r="HF217" s="33"/>
      <c r="HG217" s="33"/>
      <c r="HH217" s="33"/>
      <c r="HI217" s="33"/>
      <c r="HJ217" s="33"/>
      <c r="HK217" s="33"/>
      <c r="HL217" s="33"/>
      <c r="HM217" s="33"/>
      <c r="HN217" s="33"/>
      <c r="HO217" s="33"/>
      <c r="HP217" s="33"/>
      <c r="HQ217" s="33"/>
      <c r="HR217" s="33"/>
      <c r="HS217" s="33"/>
      <c r="HT217" s="33"/>
      <c r="HU217" s="33"/>
      <c r="HV217" s="33"/>
      <c r="HW217" s="33"/>
      <c r="HX217" s="33"/>
      <c r="HY217" s="33"/>
      <c r="HZ217" s="33"/>
      <c r="IA217" s="33"/>
      <c r="IB217" s="33"/>
      <c r="IC217" s="33"/>
      <c r="ID217" s="33"/>
      <c r="IE217" s="33"/>
      <c r="IF217" s="33"/>
      <c r="IG217" s="33"/>
      <c r="IH217" s="33"/>
      <c r="II217" s="33"/>
      <c r="IJ217" s="33"/>
      <c r="IK217" s="33"/>
      <c r="IL217" s="33"/>
      <c r="IM217" s="33"/>
      <c r="IN217" s="33"/>
      <c r="IO217" s="33"/>
      <c r="IP217" s="33"/>
      <c r="IQ217" s="33"/>
      <c r="IR217" s="33"/>
      <c r="IS217" s="33"/>
      <c r="IT217" s="33"/>
      <c r="IU217" s="33"/>
      <c r="IV217" s="33"/>
      <c r="IW217" s="33"/>
      <c r="IX217" s="33"/>
      <c r="IY217" s="33"/>
      <c r="IZ217" s="33"/>
      <c r="JA217" s="33"/>
      <c r="JB217" s="33"/>
      <c r="JC217" s="33"/>
      <c r="JD217" s="33"/>
      <c r="JE217" s="33"/>
      <c r="JF217" s="33"/>
      <c r="JG217" s="33"/>
      <c r="JH217" s="33"/>
      <c r="JI217" s="33"/>
      <c r="JJ217" s="33"/>
      <c r="JK217" s="33"/>
      <c r="JL217" s="33"/>
      <c r="JM217" s="33"/>
      <c r="JN217" s="33"/>
      <c r="JO217" s="33"/>
      <c r="JP217" s="33"/>
      <c r="JQ217" s="33"/>
      <c r="JR217" s="33"/>
      <c r="JS217" s="33"/>
      <c r="JT217" s="33"/>
      <c r="JU217" s="33"/>
      <c r="JV217" s="33"/>
      <c r="JW217" s="33"/>
      <c r="JX217" s="33"/>
      <c r="JY217" s="33"/>
      <c r="JZ217" s="33"/>
      <c r="KA217" s="33"/>
      <c r="KB217" s="33"/>
      <c r="KC217" s="33"/>
      <c r="KD217" s="33"/>
      <c r="KE217" s="33"/>
      <c r="KF217" s="33"/>
      <c r="KG217" s="33"/>
      <c r="KH217" s="33"/>
      <c r="KI217" s="33"/>
      <c r="KJ217" s="33"/>
      <c r="KK217" s="33"/>
      <c r="KL217" s="33"/>
      <c r="KM217" s="33"/>
      <c r="KN217" s="33"/>
      <c r="KO217" s="33"/>
      <c r="KP217" s="33"/>
      <c r="KQ217" s="33"/>
      <c r="KR217" s="33"/>
      <c r="KS217" s="33"/>
      <c r="KT217" s="33"/>
      <c r="KU217" s="33"/>
      <c r="KV217" s="33"/>
      <c r="KW217" s="33"/>
      <c r="KX217" s="33"/>
      <c r="KY217" s="33"/>
      <c r="KZ217" s="33"/>
      <c r="LA217" s="33"/>
      <c r="LB217" s="33"/>
      <c r="LC217" s="33"/>
      <c r="LD217" s="33"/>
      <c r="LE217" s="33"/>
      <c r="LF217" s="33"/>
      <c r="LG217" s="33"/>
      <c r="LH217" s="33"/>
      <c r="LI217" s="33"/>
      <c r="LJ217" s="33"/>
      <c r="LK217" s="33"/>
      <c r="LL217" s="33"/>
      <c r="LM217" s="33"/>
      <c r="LN217" s="33"/>
      <c r="LO217" s="33"/>
      <c r="LP217" s="33"/>
      <c r="LQ217" s="33"/>
      <c r="LR217" s="33"/>
      <c r="LS217" s="33"/>
      <c r="LT217" s="33"/>
      <c r="LU217" s="33"/>
      <c r="LV217" s="33"/>
      <c r="LW217" s="33"/>
      <c r="LX217" s="33"/>
      <c r="LY217" s="33"/>
      <c r="LZ217" s="33"/>
      <c r="MA217" s="33"/>
      <c r="MB217" s="33"/>
      <c r="MC217" s="33"/>
      <c r="MD217" s="33"/>
      <c r="ME217" s="33"/>
      <c r="MF217" s="33"/>
      <c r="MG217" s="33"/>
      <c r="MH217" s="33"/>
      <c r="MI217" s="33"/>
      <c r="MJ217" s="33"/>
      <c r="MK217" s="33"/>
      <c r="ML217" s="33"/>
      <c r="MM217" s="33"/>
      <c r="MN217" s="33"/>
      <c r="MO217" s="33"/>
      <c r="MP217" s="33"/>
      <c r="MQ217" s="33"/>
      <c r="MR217" s="33"/>
      <c r="MS217" s="33"/>
      <c r="MT217" s="33"/>
      <c r="MU217" s="33"/>
      <c r="MV217" s="33"/>
      <c r="MW217" s="33"/>
      <c r="MX217" s="33"/>
      <c r="MY217" s="33"/>
      <c r="MZ217" s="33"/>
      <c r="NA217" s="33"/>
      <c r="NB217" s="33"/>
      <c r="NC217" s="33"/>
      <c r="ND217" s="33"/>
      <c r="NE217" s="33"/>
      <c r="NF217" s="33"/>
      <c r="NG217" s="33"/>
      <c r="NH217" s="33"/>
      <c r="NI217" s="33"/>
      <c r="NJ217" s="33"/>
      <c r="NK217" s="33"/>
      <c r="NL217" s="33"/>
      <c r="NM217" s="33"/>
      <c r="NN217" s="33"/>
      <c r="NO217" s="33"/>
      <c r="NP217" s="33"/>
      <c r="NQ217" s="33"/>
      <c r="NR217" s="33"/>
      <c r="NS217" s="33"/>
      <c r="NT217" s="33"/>
      <c r="NU217" s="33"/>
      <c r="NV217" s="33"/>
      <c r="NW217" s="33"/>
      <c r="NX217" s="33"/>
      <c r="NY217" s="33"/>
      <c r="NZ217" s="33"/>
      <c r="OA217" s="33"/>
      <c r="OB217" s="33"/>
      <c r="OC217" s="33"/>
      <c r="OD217" s="33"/>
      <c r="OE217" s="33"/>
      <c r="OF217" s="33"/>
      <c r="OG217" s="33"/>
      <c r="OH217" s="33"/>
      <c r="OI217" s="33"/>
      <c r="OJ217" s="33"/>
      <c r="OK217" s="33"/>
      <c r="OL217" s="33"/>
      <c r="OM217" s="33"/>
      <c r="ON217" s="33"/>
      <c r="OO217" s="33"/>
      <c r="OP217" s="33"/>
      <c r="OQ217" s="33"/>
      <c r="OR217" s="33"/>
      <c r="OS217" s="33"/>
      <c r="OT217" s="33"/>
      <c r="OU217" s="33"/>
      <c r="OV217" s="33"/>
      <c r="OW217" s="33"/>
      <c r="OX217" s="33"/>
      <c r="OY217" s="33"/>
      <c r="OZ217" s="33"/>
      <c r="PA217" s="33"/>
      <c r="PB217" s="33"/>
      <c r="PC217" s="33"/>
      <c r="PD217" s="33"/>
      <c r="PE217" s="33"/>
      <c r="PF217" s="33"/>
      <c r="PG217" s="33"/>
      <c r="PH217" s="33"/>
      <c r="PI217" s="33"/>
      <c r="PJ217" s="33"/>
      <c r="PK217" s="33"/>
      <c r="PL217" s="33"/>
      <c r="PM217" s="33"/>
      <c r="PN217" s="33"/>
      <c r="PO217" s="33"/>
      <c r="PP217" s="33"/>
      <c r="PQ217" s="33"/>
      <c r="PR217" s="33"/>
      <c r="PS217" s="33"/>
      <c r="PT217" s="33"/>
      <c r="PU217" s="33"/>
      <c r="PV217" s="33"/>
      <c r="PW217" s="33"/>
      <c r="PX217" s="33"/>
      <c r="PY217" s="33"/>
      <c r="PZ217" s="33"/>
      <c r="QA217" s="33"/>
      <c r="QB217" s="33"/>
      <c r="QC217" s="33"/>
      <c r="QD217" s="33"/>
      <c r="QE217" s="33"/>
      <c r="QF217" s="33"/>
      <c r="QG217" s="33"/>
      <c r="QH217" s="33"/>
      <c r="QI217" s="33"/>
      <c r="QJ217" s="33"/>
      <c r="QK217" s="33"/>
      <c r="QL217" s="33"/>
      <c r="QM217" s="33"/>
      <c r="QN217" s="33"/>
      <c r="QO217" s="33"/>
      <c r="QP217" s="33"/>
      <c r="QQ217" s="33"/>
      <c r="QR217" s="33"/>
      <c r="QS217" s="33"/>
      <c r="QT217" s="33"/>
      <c r="QU217" s="33"/>
      <c r="QV217" s="33"/>
      <c r="QW217" s="33"/>
      <c r="QX217" s="33"/>
      <c r="QY217" s="33"/>
      <c r="QZ217" s="33"/>
      <c r="RA217" s="33"/>
      <c r="RB217" s="33"/>
      <c r="RC217" s="33"/>
      <c r="RD217" s="33"/>
      <c r="RE217" s="33"/>
      <c r="RF217" s="33"/>
      <c r="RG217" s="33"/>
      <c r="RH217" s="33"/>
      <c r="RI217" s="33"/>
      <c r="RJ217" s="33"/>
      <c r="RK217" s="33"/>
      <c r="RL217" s="33"/>
      <c r="RM217" s="33"/>
      <c r="RN217" s="33"/>
      <c r="RO217" s="33"/>
      <c r="RP217" s="33"/>
      <c r="RQ217" s="33"/>
      <c r="RR217" s="33"/>
      <c r="RS217" s="33"/>
      <c r="RT217" s="33"/>
      <c r="RU217" s="33"/>
      <c r="RV217" s="33"/>
      <c r="RW217" s="33"/>
      <c r="RX217" s="33"/>
      <c r="RY217" s="33"/>
      <c r="RZ217" s="33"/>
      <c r="SA217" s="33"/>
      <c r="SB217" s="33"/>
      <c r="SC217" s="33"/>
      <c r="SD217" s="33"/>
      <c r="SE217" s="33"/>
      <c r="SF217" s="33"/>
      <c r="SG217" s="33"/>
      <c r="SH217" s="33"/>
      <c r="SI217" s="33"/>
      <c r="SJ217" s="33"/>
      <c r="SK217" s="33"/>
      <c r="SL217" s="33"/>
      <c r="SM217" s="33"/>
      <c r="SN217" s="33"/>
      <c r="SO217" s="33"/>
      <c r="SP217" s="33"/>
      <c r="SQ217" s="33"/>
      <c r="SR217" s="33"/>
      <c r="SS217" s="33"/>
      <c r="ST217" s="33"/>
      <c r="SU217" s="33"/>
      <c r="SV217" s="33"/>
      <c r="SW217" s="33"/>
      <c r="SX217" s="33"/>
      <c r="SY217" s="33"/>
      <c r="SZ217" s="33"/>
      <c r="TA217" s="33"/>
      <c r="TB217" s="33"/>
      <c r="TC217" s="33"/>
      <c r="TD217" s="33"/>
      <c r="TE217" s="33"/>
      <c r="TF217" s="33"/>
      <c r="TG217" s="33"/>
      <c r="TH217" s="33"/>
      <c r="TI217" s="33"/>
      <c r="TJ217" s="33"/>
      <c r="TK217" s="33"/>
      <c r="TL217" s="33"/>
      <c r="TM217" s="33"/>
      <c r="TN217" s="33"/>
      <c r="TO217" s="33"/>
      <c r="TP217" s="33"/>
      <c r="TQ217" s="33"/>
      <c r="TR217" s="33"/>
      <c r="TS217" s="33"/>
      <c r="TT217" s="33"/>
      <c r="TU217" s="33"/>
      <c r="TV217" s="33"/>
      <c r="TW217" s="33"/>
      <c r="TX217" s="33"/>
      <c r="TY217" s="33"/>
      <c r="TZ217" s="33"/>
      <c r="UA217" s="33"/>
      <c r="UB217" s="33"/>
      <c r="UC217" s="33"/>
      <c r="UD217" s="33"/>
      <c r="UE217" s="33"/>
      <c r="UF217" s="33"/>
      <c r="UG217" s="33"/>
      <c r="UH217" s="33"/>
      <c r="UI217" s="33"/>
      <c r="UJ217" s="33"/>
      <c r="UK217" s="33"/>
      <c r="UL217" s="33"/>
      <c r="UM217" s="33"/>
      <c r="UN217" s="33"/>
      <c r="UO217" s="33"/>
      <c r="UP217" s="33"/>
      <c r="UQ217" s="33"/>
      <c r="UR217" s="33"/>
      <c r="US217" s="33"/>
      <c r="UT217" s="33"/>
      <c r="UU217" s="33"/>
      <c r="UV217" s="33"/>
      <c r="UW217" s="33"/>
      <c r="UX217" s="33"/>
      <c r="UY217" s="33"/>
      <c r="UZ217" s="33"/>
      <c r="VA217" s="33"/>
      <c r="VB217" s="33"/>
      <c r="VC217" s="33"/>
      <c r="VD217" s="33"/>
      <c r="VE217" s="33"/>
      <c r="VF217" s="33"/>
      <c r="VG217" s="33"/>
      <c r="VH217" s="33"/>
      <c r="VI217" s="33"/>
      <c r="VJ217" s="33"/>
      <c r="VK217" s="33"/>
      <c r="VL217" s="33"/>
      <c r="VM217" s="33"/>
      <c r="VN217" s="33"/>
      <c r="VO217" s="33"/>
      <c r="VP217" s="33"/>
      <c r="VQ217" s="33"/>
      <c r="VR217" s="33"/>
      <c r="VS217" s="33"/>
      <c r="VT217" s="33"/>
      <c r="VU217" s="33"/>
      <c r="VV217" s="33"/>
      <c r="VW217" s="33"/>
      <c r="VX217" s="33"/>
      <c r="VY217" s="33"/>
      <c r="VZ217" s="33"/>
      <c r="WA217" s="33"/>
      <c r="WB217" s="33"/>
      <c r="WC217" s="33"/>
      <c r="WD217" s="33"/>
      <c r="WE217" s="33"/>
      <c r="WF217" s="33"/>
      <c r="WG217" s="33"/>
      <c r="WH217" s="33"/>
      <c r="WI217" s="33"/>
      <c r="WJ217" s="33"/>
      <c r="WK217" s="33"/>
      <c r="WL217" s="33"/>
      <c r="WM217" s="33"/>
      <c r="WN217" s="33"/>
      <c r="WO217" s="33"/>
      <c r="WP217" s="33"/>
      <c r="WQ217" s="33"/>
      <c r="WR217" s="33"/>
      <c r="WS217" s="33"/>
      <c r="WT217" s="33"/>
      <c r="WU217" s="33"/>
      <c r="WV217" s="33"/>
      <c r="WW217" s="33"/>
      <c r="WX217" s="33"/>
      <c r="WY217" s="33"/>
      <c r="WZ217" s="33"/>
      <c r="XA217" s="33"/>
      <c r="XB217" s="33"/>
      <c r="XC217" s="33"/>
      <c r="XD217" s="33"/>
      <c r="XE217" s="33"/>
      <c r="XF217" s="33"/>
      <c r="XG217" s="33"/>
      <c r="XH217" s="33"/>
      <c r="XI217" s="33"/>
      <c r="XJ217" s="33"/>
      <c r="XK217" s="33"/>
      <c r="XL217" s="33"/>
      <c r="XM217" s="33"/>
      <c r="XN217" s="33"/>
      <c r="XO217" s="33"/>
      <c r="XP217" s="33"/>
      <c r="XQ217" s="33"/>
      <c r="XR217" s="33"/>
      <c r="XS217" s="33"/>
      <c r="XT217" s="33"/>
      <c r="XU217" s="33"/>
      <c r="XV217" s="33"/>
      <c r="XW217" s="33"/>
      <c r="XX217" s="33"/>
      <c r="XY217" s="33"/>
      <c r="XZ217" s="33"/>
      <c r="YA217" s="33"/>
      <c r="YB217" s="33"/>
      <c r="YC217" s="33"/>
      <c r="YD217" s="33"/>
      <c r="YE217" s="33"/>
      <c r="YF217" s="33"/>
      <c r="YG217" s="33"/>
      <c r="YH217" s="33"/>
      <c r="YI217" s="33"/>
      <c r="YJ217" s="33"/>
      <c r="YK217" s="33"/>
      <c r="YL217" s="33"/>
      <c r="YM217" s="33"/>
      <c r="YN217" s="33"/>
      <c r="YO217" s="33"/>
      <c r="YP217" s="33"/>
      <c r="YQ217" s="33"/>
      <c r="YR217" s="33"/>
      <c r="YS217" s="33"/>
      <c r="YT217" s="33"/>
      <c r="YU217" s="33"/>
      <c r="YV217" s="33"/>
      <c r="YW217" s="33"/>
      <c r="YX217" s="33"/>
      <c r="YY217" s="33"/>
      <c r="YZ217" s="33"/>
      <c r="ZA217" s="33"/>
      <c r="ZB217" s="33"/>
      <c r="ZC217" s="33"/>
      <c r="ZD217" s="33"/>
      <c r="ZE217" s="33"/>
      <c r="ZF217" s="33"/>
      <c r="ZG217" s="33"/>
      <c r="ZH217" s="33"/>
      <c r="ZI217" s="33"/>
      <c r="ZJ217" s="33"/>
      <c r="ZK217" s="33"/>
      <c r="ZL217" s="33"/>
      <c r="ZM217" s="33"/>
      <c r="ZN217" s="33"/>
      <c r="ZO217" s="33"/>
      <c r="ZP217" s="33"/>
      <c r="ZQ217" s="33"/>
      <c r="ZR217" s="33"/>
      <c r="ZS217" s="33"/>
      <c r="ZT217" s="33"/>
      <c r="ZU217" s="33"/>
      <c r="ZV217" s="33"/>
      <c r="ZW217" s="33"/>
      <c r="ZX217" s="33"/>
      <c r="ZY217" s="33"/>
      <c r="ZZ217" s="33"/>
      <c r="AAA217" s="33"/>
      <c r="AAB217" s="33"/>
      <c r="AAC217" s="33"/>
      <c r="AAD217" s="33"/>
      <c r="AAE217" s="33"/>
      <c r="AAF217" s="33"/>
      <c r="AAG217" s="33"/>
      <c r="AAH217" s="33"/>
      <c r="AAI217" s="33"/>
      <c r="AAJ217" s="33"/>
      <c r="AAK217" s="33"/>
      <c r="AAL217" s="33"/>
      <c r="AAM217" s="33"/>
      <c r="AAN217" s="33"/>
      <c r="AAO217" s="33"/>
      <c r="AAP217" s="33"/>
      <c r="AAQ217" s="33"/>
      <c r="AAR217" s="33"/>
      <c r="AAS217" s="33"/>
      <c r="AAT217" s="33"/>
      <c r="AAU217" s="33"/>
      <c r="AAV217" s="33"/>
      <c r="AAW217" s="33"/>
      <c r="AAX217" s="33"/>
      <c r="AAY217" s="33"/>
      <c r="AAZ217" s="33"/>
      <c r="ABA217" s="33"/>
      <c r="ABB217" s="33"/>
      <c r="ABC217" s="33"/>
      <c r="ABD217" s="33"/>
      <c r="ABE217" s="33"/>
      <c r="ABF217" s="33"/>
      <c r="ABG217" s="33"/>
      <c r="ABH217" s="33"/>
      <c r="ABI217" s="33"/>
      <c r="ABJ217" s="33"/>
      <c r="ABK217" s="33"/>
      <c r="ABL217" s="33"/>
      <c r="ABM217" s="33"/>
      <c r="ABN217" s="33"/>
      <c r="ABO217" s="33"/>
      <c r="ABP217" s="33"/>
      <c r="ABQ217" s="33"/>
      <c r="ABR217" s="33"/>
      <c r="ABS217" s="33"/>
      <c r="ABT217" s="33"/>
      <c r="ABU217" s="33"/>
      <c r="ABV217" s="33"/>
      <c r="ABW217" s="33"/>
      <c r="ABX217" s="33"/>
      <c r="ABY217" s="33"/>
      <c r="ABZ217" s="33"/>
      <c r="ACA217" s="33"/>
      <c r="ACB217" s="33"/>
      <c r="ACC217" s="33"/>
      <c r="ACD217" s="33"/>
      <c r="ACE217" s="33"/>
      <c r="ACF217" s="33"/>
      <c r="ACG217" s="33"/>
      <c r="ACH217" s="33"/>
      <c r="ACI217" s="33"/>
      <c r="ACJ217" s="33"/>
      <c r="ACK217" s="33"/>
      <c r="ACL217" s="33"/>
      <c r="ACM217" s="33"/>
      <c r="ACN217" s="33"/>
      <c r="ACO217" s="33"/>
      <c r="ACP217" s="33"/>
      <c r="ACQ217" s="33"/>
      <c r="ACR217" s="33"/>
      <c r="ACS217" s="33"/>
      <c r="ACT217" s="33"/>
      <c r="ACU217" s="33"/>
      <c r="ACV217" s="33"/>
      <c r="ACW217" s="33"/>
      <c r="ACX217" s="33"/>
      <c r="ACY217" s="33"/>
      <c r="ACZ217" s="33"/>
      <c r="ADA217" s="33"/>
      <c r="ADB217" s="33"/>
      <c r="ADC217" s="33"/>
      <c r="ADD217" s="33"/>
      <c r="ADE217" s="33"/>
      <c r="ADF217" s="33"/>
      <c r="ADG217" s="33"/>
      <c r="ADH217" s="33"/>
      <c r="ADI217" s="33"/>
      <c r="ADJ217" s="33"/>
      <c r="ADK217" s="33"/>
      <c r="ADL217" s="33"/>
      <c r="ADM217" s="33"/>
      <c r="ADN217" s="33"/>
      <c r="ADO217" s="33"/>
      <c r="ADP217" s="33"/>
      <c r="ADQ217" s="33"/>
      <c r="ADR217" s="33"/>
      <c r="ADS217" s="33"/>
      <c r="ADT217" s="33"/>
      <c r="ADU217" s="33"/>
      <c r="ADV217" s="33"/>
      <c r="ADW217" s="33"/>
      <c r="ADX217" s="33"/>
      <c r="ADY217" s="33"/>
      <c r="ADZ217" s="33"/>
      <c r="AEA217" s="33"/>
      <c r="AEB217" s="33"/>
      <c r="AEC217" s="33"/>
      <c r="AED217" s="33"/>
      <c r="AEE217" s="33"/>
      <c r="AEF217" s="33"/>
      <c r="AEG217" s="33"/>
      <c r="AEH217" s="33"/>
      <c r="AEI217" s="33"/>
      <c r="AEJ217" s="33"/>
      <c r="AEK217" s="33"/>
      <c r="AEL217" s="33"/>
      <c r="AEM217" s="33"/>
      <c r="AEN217" s="33"/>
      <c r="AEO217" s="33"/>
      <c r="AEP217" s="33"/>
      <c r="AEQ217" s="33"/>
      <c r="AER217" s="33"/>
      <c r="AES217" s="33"/>
      <c r="AET217" s="33"/>
      <c r="AEU217" s="33"/>
      <c r="AEV217" s="33"/>
      <c r="AEW217" s="33"/>
      <c r="AEX217" s="33"/>
      <c r="AEY217" s="33"/>
      <c r="AEZ217" s="33"/>
      <c r="AFA217" s="33"/>
      <c r="AFB217" s="33"/>
      <c r="AFC217" s="33"/>
      <c r="AFD217" s="33"/>
      <c r="AFE217" s="33"/>
      <c r="AFF217" s="33"/>
      <c r="AFG217" s="33"/>
      <c r="AFH217" s="33"/>
      <c r="AFI217" s="33"/>
      <c r="AFJ217" s="33"/>
      <c r="AFK217" s="33"/>
      <c r="AFL217" s="33"/>
      <c r="AFM217" s="33"/>
      <c r="AFN217" s="33"/>
      <c r="AFO217" s="33"/>
      <c r="AFP217" s="33"/>
      <c r="AFQ217" s="33"/>
      <c r="AFR217" s="33"/>
      <c r="AFS217" s="33"/>
      <c r="AFT217" s="33"/>
      <c r="AFU217" s="33"/>
      <c r="AFV217" s="33"/>
      <c r="AFW217" s="33"/>
      <c r="AFX217" s="33"/>
      <c r="AFY217" s="33"/>
      <c r="AFZ217" s="33"/>
      <c r="AGA217" s="33"/>
      <c r="AGB217" s="33"/>
      <c r="AGC217" s="33"/>
      <c r="AGD217" s="33"/>
      <c r="AGE217" s="33"/>
      <c r="AGF217" s="33"/>
      <c r="AGG217" s="33"/>
      <c r="AGH217" s="33"/>
      <c r="AGI217" s="33"/>
      <c r="AGJ217" s="33"/>
      <c r="AGK217" s="33"/>
      <c r="AGL217" s="33"/>
      <c r="AGM217" s="33"/>
      <c r="AGN217" s="33"/>
      <c r="AGO217" s="33"/>
      <c r="AGP217" s="33"/>
      <c r="AGQ217" s="33"/>
      <c r="AGR217" s="33"/>
      <c r="AGS217" s="33"/>
      <c r="AGT217" s="33"/>
      <c r="AGU217" s="33"/>
      <c r="AGV217" s="33"/>
      <c r="AGW217" s="33"/>
      <c r="AGX217" s="33"/>
      <c r="AGY217" s="33"/>
      <c r="AGZ217" s="33"/>
      <c r="AHA217" s="33"/>
      <c r="AHB217" s="33"/>
      <c r="AHC217" s="33"/>
      <c r="AHD217" s="33"/>
      <c r="AHE217" s="33"/>
      <c r="AHF217" s="33"/>
      <c r="AHG217" s="33"/>
      <c r="AHH217" s="33"/>
      <c r="AHI217" s="33"/>
      <c r="AHJ217" s="33"/>
      <c r="AHK217" s="33"/>
      <c r="AHL217" s="33"/>
      <c r="AHM217" s="33"/>
      <c r="AHN217" s="33"/>
      <c r="AHO217" s="33"/>
      <c r="AHP217" s="33"/>
      <c r="AHQ217" s="33"/>
      <c r="AHR217" s="33"/>
      <c r="AHS217" s="33"/>
      <c r="AHT217" s="33"/>
      <c r="AHU217" s="33"/>
      <c r="AHV217" s="33"/>
      <c r="AHW217" s="33"/>
      <c r="AHX217" s="33"/>
      <c r="AHY217" s="33"/>
      <c r="AHZ217" s="33"/>
      <c r="AIA217" s="33"/>
      <c r="AIB217" s="33"/>
      <c r="AIC217" s="33"/>
      <c r="AID217" s="33"/>
      <c r="AIE217" s="33"/>
      <c r="AIF217" s="33"/>
      <c r="AIG217" s="33"/>
      <c r="AIH217" s="33"/>
      <c r="AII217" s="33"/>
      <c r="AIJ217" s="33"/>
      <c r="AIK217" s="33"/>
      <c r="AIL217" s="33"/>
      <c r="AIM217" s="33"/>
      <c r="AIN217" s="33"/>
      <c r="AIO217" s="33"/>
      <c r="AIP217" s="33"/>
      <c r="AIQ217" s="33"/>
      <c r="AIR217" s="33"/>
      <c r="AIS217" s="33"/>
      <c r="AIT217" s="33"/>
      <c r="AIU217" s="33"/>
      <c r="AIV217" s="33"/>
      <c r="AIW217" s="33"/>
      <c r="AIX217" s="33"/>
      <c r="AIY217" s="33"/>
      <c r="AIZ217" s="33"/>
      <c r="AJA217" s="33"/>
      <c r="AJB217" s="33"/>
      <c r="AJC217" s="33"/>
      <c r="AJD217" s="33"/>
      <c r="AJE217" s="33"/>
      <c r="AJF217" s="33"/>
      <c r="AJG217" s="33"/>
      <c r="AJH217" s="33"/>
      <c r="AJI217" s="33"/>
      <c r="AJJ217" s="33"/>
      <c r="AJK217" s="33"/>
      <c r="AJL217" s="33"/>
      <c r="AJM217" s="33"/>
      <c r="AJN217" s="33"/>
      <c r="AJO217" s="33"/>
      <c r="AJP217" s="33"/>
      <c r="AJQ217" s="33"/>
      <c r="AJR217" s="33"/>
      <c r="AJS217" s="33"/>
      <c r="AJT217" s="33"/>
      <c r="AJU217" s="33"/>
      <c r="AJV217" s="33"/>
      <c r="AJW217" s="33"/>
      <c r="AJX217" s="33"/>
      <c r="AJY217" s="33"/>
      <c r="AJZ217" s="33"/>
      <c r="AKA217" s="33"/>
      <c r="AKB217" s="33"/>
      <c r="AKC217" s="33"/>
      <c r="AKD217" s="33"/>
      <c r="AKE217" s="33"/>
      <c r="AKF217" s="33"/>
      <c r="AKG217" s="33"/>
      <c r="AKH217" s="33"/>
      <c r="AKI217" s="33"/>
      <c r="AKJ217" s="33"/>
      <c r="AKK217" s="33"/>
      <c r="AKL217" s="33"/>
      <c r="AKM217" s="33"/>
      <c r="AKN217" s="33"/>
      <c r="AKO217" s="33"/>
      <c r="AKP217" s="33"/>
      <c r="AKQ217" s="33"/>
      <c r="AKR217" s="33"/>
      <c r="AKS217" s="33"/>
      <c r="AKT217" s="33"/>
      <c r="AKU217" s="33"/>
      <c r="AKV217" s="33"/>
      <c r="AKW217" s="33"/>
      <c r="AKX217" s="33"/>
      <c r="AKY217" s="33"/>
      <c r="AKZ217" s="33"/>
      <c r="ALA217" s="33"/>
      <c r="ALB217" s="33"/>
      <c r="ALC217" s="33"/>
      <c r="ALD217" s="33"/>
      <c r="ALE217" s="33"/>
      <c r="ALF217" s="33"/>
      <c r="ALG217" s="33"/>
      <c r="ALH217" s="33"/>
      <c r="ALI217" s="33"/>
      <c r="ALJ217" s="33"/>
      <c r="ALK217" s="33"/>
      <c r="ALL217" s="33"/>
      <c r="ALM217" s="33"/>
      <c r="ALN217" s="33"/>
      <c r="ALO217" s="33"/>
      <c r="ALP217" s="33"/>
      <c r="ALQ217" s="33"/>
      <c r="ALR217" s="33"/>
      <c r="ALS217" s="33"/>
      <c r="ALT217" s="33"/>
      <c r="ALU217" s="33"/>
      <c r="ALV217" s="33"/>
      <c r="ALW217" s="33"/>
      <c r="ALX217" s="33"/>
      <c r="ALY217" s="33"/>
      <c r="ALZ217" s="33"/>
      <c r="AMA217" s="33"/>
      <c r="AMB217" s="33"/>
      <c r="AMC217" s="33"/>
      <c r="AMD217" s="33"/>
      <c r="AME217" s="33"/>
      <c r="AMF217" s="33"/>
      <c r="AMG217" s="33"/>
      <c r="AMH217" s="33"/>
      <c r="AMI217" s="33"/>
      <c r="AMJ217" s="33"/>
      <c r="AMK217" s="33"/>
      <c r="AML217" s="33"/>
      <c r="AMM217" s="33"/>
      <c r="AMN217" s="33"/>
      <c r="AMO217" s="33"/>
      <c r="AMP217" s="33"/>
      <c r="AMQ217" s="33"/>
      <c r="AMR217" s="33"/>
      <c r="AMS217" s="33"/>
      <c r="AMT217" s="33"/>
      <c r="AMU217" s="33"/>
      <c r="AMV217" s="33"/>
      <c r="AMW217" s="33"/>
      <c r="AMX217" s="33"/>
      <c r="AMY217" s="33"/>
      <c r="AMZ217" s="33"/>
      <c r="ANA217" s="33"/>
      <c r="ANB217" s="33"/>
      <c r="ANC217" s="33"/>
      <c r="AND217" s="33"/>
      <c r="ANE217" s="33"/>
      <c r="ANF217" s="33"/>
      <c r="ANG217" s="33"/>
      <c r="ANH217" s="33"/>
      <c r="ANI217" s="33"/>
      <c r="ANJ217" s="33"/>
      <c r="ANK217" s="33"/>
      <c r="ANL217" s="33"/>
      <c r="ANM217" s="33"/>
      <c r="ANN217" s="33"/>
      <c r="ANO217" s="33"/>
      <c r="ANP217" s="33"/>
      <c r="ANQ217" s="33"/>
      <c r="ANR217" s="33"/>
      <c r="ANS217" s="33"/>
      <c r="ANT217" s="33"/>
      <c r="ANU217" s="33"/>
      <c r="ANV217" s="33"/>
      <c r="ANW217" s="33"/>
      <c r="ANX217" s="33"/>
      <c r="ANY217" s="33"/>
      <c r="ANZ217" s="33"/>
      <c r="AOA217" s="33"/>
      <c r="AOB217" s="33"/>
      <c r="AOC217" s="33"/>
      <c r="AOD217" s="33"/>
      <c r="AOE217" s="33"/>
      <c r="AOF217" s="33"/>
      <c r="AOG217" s="33"/>
      <c r="AOH217" s="33"/>
      <c r="AOI217" s="33"/>
      <c r="AOJ217" s="33"/>
      <c r="AOK217" s="33"/>
      <c r="AOL217" s="33"/>
      <c r="AOM217" s="33"/>
      <c r="AON217" s="33"/>
      <c r="AOO217" s="33"/>
      <c r="AOP217" s="33"/>
      <c r="AOQ217" s="33"/>
      <c r="AOR217" s="33"/>
      <c r="AOS217" s="33"/>
      <c r="AOT217" s="33"/>
      <c r="AOU217" s="33"/>
      <c r="AOV217" s="33"/>
      <c r="AOW217" s="33"/>
      <c r="AOX217" s="33"/>
      <c r="AOY217" s="33"/>
      <c r="AOZ217" s="33"/>
      <c r="APA217" s="33"/>
      <c r="APB217" s="33"/>
      <c r="APC217" s="33"/>
      <c r="APD217" s="33"/>
      <c r="APE217" s="33"/>
      <c r="APF217" s="33"/>
      <c r="APG217" s="33"/>
      <c r="APH217" s="33"/>
      <c r="API217" s="33"/>
      <c r="APJ217" s="33"/>
      <c r="APK217" s="33"/>
      <c r="APL217" s="33"/>
      <c r="APM217" s="33"/>
      <c r="APN217" s="33"/>
      <c r="APO217" s="33"/>
      <c r="APP217" s="33"/>
      <c r="APQ217" s="33"/>
      <c r="APR217" s="33"/>
      <c r="APS217" s="33"/>
      <c r="APT217" s="33"/>
      <c r="APU217" s="33"/>
      <c r="APV217" s="33"/>
      <c r="APW217" s="33"/>
      <c r="APX217" s="33"/>
      <c r="APY217" s="33"/>
      <c r="APZ217" s="33"/>
      <c r="AQA217" s="33"/>
      <c r="AQB217" s="33"/>
      <c r="AQC217" s="33"/>
      <c r="AQD217" s="33"/>
      <c r="AQE217" s="33"/>
      <c r="AQF217" s="33"/>
      <c r="AQG217" s="33"/>
      <c r="AQH217" s="33"/>
      <c r="AQI217" s="33"/>
      <c r="AQJ217" s="33"/>
      <c r="AQK217" s="33"/>
      <c r="AQL217" s="33"/>
      <c r="AQM217" s="33"/>
      <c r="AQN217" s="33"/>
      <c r="AQO217" s="33"/>
      <c r="AQP217" s="33"/>
      <c r="AQQ217" s="33"/>
      <c r="AQR217" s="33"/>
      <c r="AQS217" s="33"/>
      <c r="AQT217" s="33"/>
      <c r="AQU217" s="33"/>
      <c r="AQV217" s="33"/>
      <c r="AQW217" s="33"/>
      <c r="AQX217" s="33"/>
      <c r="AQY217" s="33"/>
      <c r="AQZ217" s="33"/>
      <c r="ARA217" s="33"/>
      <c r="ARB217" s="33"/>
      <c r="ARC217" s="33"/>
      <c r="ARD217" s="33"/>
      <c r="ARE217" s="33"/>
      <c r="ARF217" s="33"/>
      <c r="ARG217" s="33"/>
      <c r="ARH217" s="33"/>
      <c r="ARI217" s="33"/>
      <c r="ARJ217" s="33"/>
      <c r="ARK217" s="33"/>
      <c r="ARL217" s="33"/>
      <c r="ARM217" s="33"/>
      <c r="ARN217" s="33"/>
      <c r="ARO217" s="33"/>
      <c r="ARP217" s="33"/>
      <c r="ARQ217" s="33"/>
      <c r="ARR217" s="33"/>
      <c r="ARS217" s="33"/>
      <c r="ART217" s="33"/>
      <c r="ARU217" s="33"/>
      <c r="ARV217" s="33"/>
      <c r="ARW217" s="33"/>
      <c r="ARX217" s="33"/>
      <c r="ARY217" s="33"/>
      <c r="ARZ217" s="33"/>
      <c r="ASA217" s="33"/>
      <c r="ASB217" s="33"/>
      <c r="ASC217" s="33"/>
      <c r="ASD217" s="33"/>
      <c r="ASE217" s="33"/>
      <c r="ASF217" s="33"/>
      <c r="ASG217" s="33"/>
      <c r="ASH217" s="33"/>
      <c r="ASI217" s="33"/>
      <c r="ASJ217" s="33"/>
      <c r="ASK217" s="33"/>
      <c r="ASL217" s="33"/>
      <c r="ASM217" s="33"/>
      <c r="ASN217" s="33"/>
      <c r="ASO217" s="33"/>
      <c r="ASP217" s="33"/>
      <c r="ASQ217" s="33"/>
      <c r="ASR217" s="33"/>
      <c r="ASS217" s="33"/>
      <c r="AST217" s="33"/>
      <c r="ASU217" s="33"/>
      <c r="ASV217" s="33"/>
      <c r="ASW217" s="33"/>
      <c r="ASX217" s="33"/>
      <c r="ASY217" s="33"/>
      <c r="ASZ217" s="33"/>
      <c r="ATA217" s="33"/>
      <c r="ATB217" s="33"/>
      <c r="ATC217" s="33"/>
      <c r="ATD217" s="33"/>
      <c r="ATE217" s="33"/>
      <c r="ATF217" s="33"/>
      <c r="ATG217" s="33"/>
      <c r="ATH217" s="33"/>
      <c r="ATI217" s="33"/>
      <c r="ATJ217" s="33"/>
      <c r="ATK217" s="33"/>
      <c r="ATL217" s="33"/>
      <c r="ATM217" s="33"/>
      <c r="ATN217" s="33"/>
      <c r="ATO217" s="33"/>
      <c r="ATP217" s="33"/>
      <c r="ATQ217" s="33"/>
      <c r="ATR217" s="33"/>
      <c r="ATS217" s="33"/>
      <c r="ATT217" s="33"/>
      <c r="ATU217" s="33"/>
      <c r="ATV217" s="33"/>
      <c r="ATW217" s="33"/>
      <c r="ATX217" s="33"/>
      <c r="ATY217" s="33"/>
      <c r="ATZ217" s="33"/>
      <c r="AUA217" s="33"/>
      <c r="AUB217" s="33"/>
      <c r="AUC217" s="33"/>
      <c r="AUD217" s="33"/>
      <c r="AUE217" s="33"/>
      <c r="AUF217" s="33"/>
      <c r="AUG217" s="33"/>
      <c r="AUH217" s="33"/>
      <c r="AUI217" s="33"/>
      <c r="AUJ217" s="33"/>
      <c r="AUK217" s="33"/>
      <c r="AUL217" s="33"/>
      <c r="AUM217" s="33"/>
      <c r="AUN217" s="33"/>
      <c r="AUO217" s="33"/>
      <c r="AUP217" s="33"/>
      <c r="AUQ217" s="33"/>
      <c r="AUR217" s="33"/>
      <c r="AUS217" s="33"/>
      <c r="AUT217" s="33"/>
      <c r="AUU217" s="33"/>
      <c r="AUV217" s="33"/>
      <c r="AUW217" s="33"/>
      <c r="AUX217" s="33"/>
      <c r="AUY217" s="33"/>
      <c r="AUZ217" s="33"/>
      <c r="AVA217" s="33"/>
      <c r="AVB217" s="33"/>
      <c r="AVC217" s="33"/>
      <c r="AVD217" s="33"/>
      <c r="AVE217" s="33"/>
      <c r="AVF217" s="33"/>
      <c r="AVG217" s="33"/>
      <c r="AVH217" s="33"/>
      <c r="AVI217" s="33"/>
      <c r="AVJ217" s="33"/>
      <c r="AVK217" s="33"/>
      <c r="AVL217" s="33"/>
      <c r="AVM217" s="33"/>
      <c r="AVN217" s="33"/>
      <c r="AVO217" s="33"/>
      <c r="AVP217" s="33"/>
      <c r="AVQ217" s="33"/>
      <c r="AVR217" s="33"/>
      <c r="AVS217" s="33"/>
      <c r="AVT217" s="33"/>
      <c r="AVU217" s="33"/>
      <c r="AVV217" s="33"/>
      <c r="AVW217" s="33"/>
      <c r="AVX217" s="33"/>
      <c r="AVY217" s="33"/>
      <c r="AVZ217" s="33"/>
      <c r="AWA217" s="33"/>
      <c r="AWB217" s="33"/>
      <c r="AWC217" s="33"/>
      <c r="AWD217" s="33"/>
      <c r="AWE217" s="33"/>
      <c r="AWF217" s="33"/>
      <c r="AWG217" s="33"/>
      <c r="AWH217" s="33"/>
      <c r="AWI217" s="33"/>
      <c r="AWJ217" s="33"/>
      <c r="AWK217" s="33"/>
      <c r="AWL217" s="33"/>
      <c r="AWM217" s="33"/>
      <c r="AWN217" s="33"/>
      <c r="AWO217" s="33"/>
      <c r="AWP217" s="33"/>
      <c r="AWQ217" s="33"/>
      <c r="AWR217" s="33"/>
      <c r="AWS217" s="33"/>
      <c r="AWT217" s="33"/>
      <c r="AWU217" s="33"/>
      <c r="AWV217" s="33"/>
      <c r="AWW217" s="33"/>
      <c r="AWX217" s="33"/>
      <c r="AWY217" s="33"/>
      <c r="AWZ217" s="33"/>
      <c r="AXA217" s="33"/>
      <c r="AXB217" s="33"/>
      <c r="AXC217" s="33"/>
      <c r="AXD217" s="33"/>
      <c r="AXE217" s="33"/>
      <c r="AXF217" s="33"/>
      <c r="AXG217" s="33"/>
      <c r="AXH217" s="33"/>
      <c r="AXI217" s="33"/>
      <c r="AXJ217" s="33"/>
      <c r="AXK217" s="33"/>
      <c r="AXL217" s="33"/>
      <c r="AXM217" s="33"/>
      <c r="AXN217" s="33"/>
      <c r="AXO217" s="33"/>
      <c r="AXP217" s="33"/>
      <c r="AXQ217" s="33"/>
      <c r="AXR217" s="33"/>
      <c r="AXS217" s="33"/>
      <c r="AXT217" s="33"/>
      <c r="AXU217" s="33"/>
      <c r="AXV217" s="33"/>
      <c r="AXW217" s="33"/>
      <c r="AXX217" s="33"/>
      <c r="AXY217" s="33"/>
      <c r="AXZ217" s="33"/>
      <c r="AYA217" s="33"/>
      <c r="AYB217" s="33"/>
      <c r="AYC217" s="33"/>
      <c r="AYD217" s="33"/>
      <c r="AYE217" s="33"/>
      <c r="AYF217" s="33"/>
      <c r="AYG217" s="33"/>
      <c r="AYH217" s="33"/>
      <c r="AYI217" s="33"/>
      <c r="AYJ217" s="33"/>
      <c r="AYK217" s="33"/>
      <c r="AYL217" s="33"/>
      <c r="AYM217" s="33"/>
      <c r="AYN217" s="33"/>
      <c r="AYO217" s="33"/>
      <c r="AYP217" s="33"/>
      <c r="AYQ217" s="33"/>
      <c r="AYR217" s="33"/>
      <c r="AYS217" s="33"/>
      <c r="AYT217" s="33"/>
      <c r="AYU217" s="33"/>
      <c r="AYV217" s="33"/>
      <c r="AYW217" s="33"/>
      <c r="AYX217" s="33"/>
      <c r="AYY217" s="33"/>
      <c r="AYZ217" s="33"/>
      <c r="AZA217" s="33"/>
      <c r="AZB217" s="33"/>
      <c r="AZC217" s="33"/>
      <c r="AZD217" s="33"/>
      <c r="AZE217" s="33"/>
      <c r="AZF217" s="33"/>
      <c r="AZG217" s="33"/>
      <c r="AZH217" s="33"/>
      <c r="AZI217" s="33"/>
      <c r="AZJ217" s="33"/>
      <c r="AZK217" s="33"/>
      <c r="AZL217" s="33"/>
      <c r="AZM217" s="33"/>
      <c r="AZN217" s="33"/>
      <c r="AZO217" s="33"/>
      <c r="AZP217" s="33"/>
      <c r="AZQ217" s="33"/>
      <c r="AZR217" s="33"/>
      <c r="AZS217" s="33"/>
      <c r="AZT217" s="33"/>
      <c r="AZU217" s="33"/>
      <c r="AZV217" s="33"/>
      <c r="AZW217" s="33"/>
      <c r="AZX217" s="33"/>
      <c r="AZY217" s="33"/>
      <c r="AZZ217" s="33"/>
      <c r="BAA217" s="33"/>
      <c r="BAB217" s="33"/>
      <c r="BAC217" s="33"/>
      <c r="BAD217" s="33"/>
      <c r="BAE217" s="33"/>
      <c r="BAF217" s="33"/>
      <c r="BAG217" s="33"/>
      <c r="BAH217" s="33"/>
      <c r="BAI217" s="33"/>
      <c r="BAJ217" s="33"/>
      <c r="BAK217" s="33"/>
      <c r="BAL217" s="33"/>
      <c r="BAM217" s="33"/>
      <c r="BAN217" s="33"/>
      <c r="BAO217" s="33"/>
      <c r="BAP217" s="33"/>
      <c r="BAQ217" s="33"/>
      <c r="BAR217" s="33"/>
      <c r="BAS217" s="33"/>
      <c r="BAT217" s="33"/>
      <c r="BAU217" s="33"/>
      <c r="BAV217" s="33"/>
      <c r="BAW217" s="33"/>
      <c r="BAX217" s="33"/>
      <c r="BAY217" s="33"/>
      <c r="BAZ217" s="33"/>
      <c r="BBA217" s="33"/>
      <c r="BBB217" s="33"/>
      <c r="BBC217" s="33"/>
      <c r="BBD217" s="33"/>
      <c r="BBE217" s="33"/>
      <c r="BBF217" s="33"/>
      <c r="BBG217" s="33"/>
      <c r="BBH217" s="33"/>
      <c r="BBI217" s="33"/>
      <c r="BBJ217" s="33"/>
      <c r="BBK217" s="33"/>
      <c r="BBL217" s="33"/>
      <c r="BBM217" s="33"/>
      <c r="BBN217" s="33"/>
      <c r="BBO217" s="33"/>
      <c r="BBP217" s="33"/>
      <c r="BBQ217" s="33"/>
      <c r="BBR217" s="33"/>
      <c r="BBS217" s="33"/>
      <c r="BBT217" s="33"/>
      <c r="BBU217" s="33"/>
      <c r="BBV217" s="33"/>
      <c r="BBW217" s="33"/>
      <c r="BBX217" s="33"/>
      <c r="BBY217" s="33"/>
      <c r="BBZ217" s="33"/>
      <c r="BCA217" s="33"/>
      <c r="BCB217" s="33"/>
      <c r="BCC217" s="33"/>
      <c r="BCD217" s="33"/>
      <c r="BCE217" s="33"/>
      <c r="BCF217" s="33"/>
      <c r="BCG217" s="33"/>
      <c r="BCH217" s="33"/>
      <c r="BCI217" s="33"/>
      <c r="BCJ217" s="33"/>
      <c r="BCK217" s="33"/>
      <c r="BCL217" s="33"/>
      <c r="BCM217" s="33"/>
      <c r="BCN217" s="33"/>
      <c r="BCO217" s="33"/>
      <c r="BCP217" s="33"/>
      <c r="BCQ217" s="33"/>
      <c r="BCR217" s="33"/>
      <c r="BCS217" s="33"/>
      <c r="BCT217" s="33"/>
      <c r="BCU217" s="33"/>
      <c r="BCV217" s="33"/>
      <c r="BCW217" s="33"/>
      <c r="BCX217" s="33"/>
      <c r="BCY217" s="33"/>
      <c r="BCZ217" s="33"/>
      <c r="BDA217" s="33"/>
      <c r="BDB217" s="33"/>
      <c r="BDC217" s="33"/>
      <c r="BDD217" s="33"/>
      <c r="BDE217" s="33"/>
      <c r="BDF217" s="33"/>
      <c r="BDG217" s="33"/>
      <c r="BDH217" s="33"/>
      <c r="BDI217" s="33"/>
      <c r="BDJ217" s="33"/>
      <c r="BDK217" s="33"/>
      <c r="BDL217" s="33"/>
      <c r="BDM217" s="33"/>
      <c r="BDN217" s="33"/>
      <c r="BDO217" s="33"/>
      <c r="BDP217" s="33"/>
      <c r="BDQ217" s="33"/>
      <c r="BDR217" s="33"/>
      <c r="BDS217" s="33"/>
      <c r="BDT217" s="33"/>
      <c r="BDU217" s="33"/>
      <c r="BDV217" s="33"/>
      <c r="BDW217" s="33"/>
      <c r="BDX217" s="33"/>
      <c r="BDY217" s="33"/>
      <c r="BDZ217" s="33"/>
      <c r="BEA217" s="33"/>
      <c r="BEB217" s="33"/>
      <c r="BEC217" s="33"/>
      <c r="BED217" s="33"/>
      <c r="BEE217" s="33"/>
      <c r="BEF217" s="33"/>
      <c r="BEG217" s="33"/>
      <c r="BEH217" s="33"/>
      <c r="BEI217" s="33"/>
      <c r="BEJ217" s="33"/>
      <c r="BEK217" s="33"/>
      <c r="BEL217" s="33"/>
      <c r="BEM217" s="33"/>
      <c r="BEN217" s="33"/>
      <c r="BEO217" s="33"/>
      <c r="BEP217" s="33"/>
      <c r="BEQ217" s="33"/>
      <c r="BER217" s="33"/>
      <c r="BES217" s="33"/>
      <c r="BET217" s="33"/>
      <c r="BEU217" s="33"/>
      <c r="BEV217" s="33"/>
      <c r="BEW217" s="33"/>
      <c r="BEX217" s="33"/>
      <c r="BEY217" s="33"/>
      <c r="BEZ217" s="33"/>
      <c r="BFA217" s="33"/>
      <c r="BFB217" s="33"/>
      <c r="BFC217" s="33"/>
      <c r="BFD217" s="33"/>
      <c r="BFE217" s="33"/>
      <c r="BFF217" s="33"/>
      <c r="BFG217" s="33"/>
      <c r="BFH217" s="33"/>
      <c r="BFI217" s="33"/>
      <c r="BFJ217" s="33"/>
      <c r="BFK217" s="33"/>
      <c r="BFL217" s="33"/>
      <c r="BFM217" s="33"/>
      <c r="BFN217" s="33"/>
      <c r="BFO217" s="33"/>
      <c r="BFP217" s="33"/>
      <c r="BFQ217" s="33"/>
      <c r="BFR217" s="33"/>
      <c r="BFS217" s="33"/>
      <c r="BFT217" s="33"/>
      <c r="BFU217" s="33"/>
      <c r="BFV217" s="33"/>
      <c r="BFW217" s="33"/>
      <c r="BFX217" s="33"/>
      <c r="BFY217" s="33"/>
      <c r="BFZ217" s="33"/>
      <c r="BGA217" s="33"/>
      <c r="BGB217" s="33"/>
      <c r="BGC217" s="33"/>
      <c r="BGD217" s="33"/>
      <c r="BGE217" s="33"/>
      <c r="BGF217" s="33"/>
      <c r="BGG217" s="33"/>
      <c r="BGH217" s="33"/>
      <c r="BGI217" s="33"/>
      <c r="BGJ217" s="33"/>
      <c r="BGK217" s="33"/>
      <c r="BGL217" s="33"/>
      <c r="BGM217" s="33"/>
      <c r="BGN217" s="33"/>
      <c r="BGO217" s="33"/>
      <c r="BGP217" s="33"/>
      <c r="BGQ217" s="33"/>
      <c r="BGR217" s="33"/>
      <c r="BGS217" s="33"/>
      <c r="BGT217" s="33"/>
      <c r="BGU217" s="33"/>
      <c r="BGV217" s="33"/>
      <c r="BGW217" s="33"/>
      <c r="BGX217" s="33"/>
      <c r="BGY217" s="33"/>
      <c r="BGZ217" s="33"/>
      <c r="BHA217" s="33"/>
      <c r="BHB217" s="33"/>
      <c r="BHC217" s="33"/>
      <c r="BHD217" s="33"/>
      <c r="BHE217" s="33"/>
      <c r="BHF217" s="33"/>
      <c r="BHG217" s="33"/>
      <c r="BHH217" s="33"/>
      <c r="BHI217" s="33"/>
      <c r="BHJ217" s="33"/>
      <c r="BHK217" s="33"/>
      <c r="BHL217" s="33"/>
      <c r="BHM217" s="33"/>
      <c r="BHN217" s="33"/>
      <c r="BHO217" s="33"/>
      <c r="BHP217" s="33"/>
      <c r="BHQ217" s="33"/>
      <c r="BHR217" s="33"/>
      <c r="BHS217" s="33"/>
      <c r="BHT217" s="33"/>
      <c r="BHU217" s="33"/>
      <c r="BHV217" s="33"/>
      <c r="BHW217" s="33"/>
      <c r="BHX217" s="33"/>
      <c r="BHY217" s="33"/>
      <c r="BHZ217" s="33"/>
      <c r="BIA217" s="33"/>
      <c r="BIB217" s="33"/>
      <c r="BIC217" s="33"/>
      <c r="BID217" s="33"/>
      <c r="BIE217" s="33"/>
      <c r="BIF217" s="33"/>
      <c r="BIG217" s="33"/>
      <c r="BIH217" s="33"/>
      <c r="BII217" s="33"/>
      <c r="BIJ217" s="33"/>
      <c r="BIK217" s="33"/>
      <c r="BIL217" s="33"/>
      <c r="BIM217" s="33"/>
      <c r="BIN217" s="33"/>
      <c r="BIO217" s="33"/>
      <c r="BIP217" s="33"/>
      <c r="BIQ217" s="33"/>
      <c r="BIR217" s="33"/>
      <c r="BIS217" s="33"/>
      <c r="BIT217" s="33"/>
      <c r="BIU217" s="33"/>
      <c r="BIV217" s="33"/>
      <c r="BIW217" s="33"/>
      <c r="BIX217" s="33"/>
      <c r="BIY217" s="33"/>
      <c r="BIZ217" s="33"/>
      <c r="BJA217" s="33"/>
      <c r="BJB217" s="33"/>
      <c r="BJC217" s="33"/>
      <c r="BJD217" s="33"/>
      <c r="BJE217" s="33"/>
      <c r="BJF217" s="33"/>
      <c r="BJG217" s="33"/>
      <c r="BJH217" s="33"/>
      <c r="BJI217" s="33"/>
      <c r="BJJ217" s="33"/>
      <c r="BJK217" s="33"/>
      <c r="BJL217" s="33"/>
      <c r="BJM217" s="33"/>
      <c r="BJN217" s="33"/>
      <c r="BJO217" s="33"/>
      <c r="BJP217" s="33"/>
      <c r="BJQ217" s="33"/>
      <c r="BJR217" s="33"/>
      <c r="BJS217" s="33"/>
      <c r="BJT217" s="33"/>
      <c r="BJU217" s="33"/>
      <c r="BJV217" s="33"/>
      <c r="BJW217" s="33"/>
      <c r="BJX217" s="33"/>
      <c r="BJY217" s="33"/>
      <c r="BJZ217" s="33"/>
      <c r="BKA217" s="33"/>
      <c r="BKB217" s="33"/>
      <c r="BKC217" s="33"/>
      <c r="BKD217" s="33"/>
      <c r="BKE217" s="33"/>
      <c r="BKF217" s="33"/>
      <c r="BKG217" s="33"/>
      <c r="BKH217" s="33"/>
      <c r="BKI217" s="33"/>
      <c r="BKJ217" s="33"/>
      <c r="BKK217" s="33"/>
      <c r="BKL217" s="33"/>
      <c r="BKM217" s="33"/>
      <c r="BKN217" s="33"/>
      <c r="BKO217" s="33"/>
      <c r="BKP217" s="33"/>
      <c r="BKQ217" s="33"/>
      <c r="BKR217" s="33"/>
      <c r="BKS217" s="33"/>
      <c r="BKT217" s="33"/>
      <c r="BKU217" s="33"/>
      <c r="BKV217" s="33"/>
      <c r="BKW217" s="33"/>
      <c r="BKX217" s="33"/>
      <c r="BKY217" s="33"/>
      <c r="BKZ217" s="33"/>
      <c r="BLA217" s="33"/>
      <c r="BLB217" s="33"/>
      <c r="BLC217" s="33"/>
      <c r="BLD217" s="33"/>
      <c r="BLE217" s="33"/>
      <c r="BLF217" s="33"/>
      <c r="BLG217" s="33"/>
      <c r="BLH217" s="33"/>
      <c r="BLI217" s="33"/>
      <c r="BLJ217" s="33"/>
      <c r="BLK217" s="33"/>
      <c r="BLL217" s="33"/>
      <c r="BLM217" s="33"/>
      <c r="BLN217" s="33"/>
      <c r="BLO217" s="33"/>
      <c r="BLP217" s="33"/>
      <c r="BLQ217" s="33"/>
      <c r="BLR217" s="33"/>
      <c r="BLS217" s="33"/>
      <c r="BLT217" s="33"/>
      <c r="BLU217" s="33"/>
      <c r="BLV217" s="33"/>
      <c r="BLW217" s="33"/>
      <c r="BLX217" s="33"/>
      <c r="BLY217" s="33"/>
      <c r="BLZ217" s="33"/>
      <c r="BMA217" s="33"/>
      <c r="BMB217" s="33"/>
      <c r="BMC217" s="33"/>
      <c r="BMD217" s="33"/>
      <c r="BME217" s="33"/>
      <c r="BMF217" s="33"/>
      <c r="BMG217" s="33"/>
      <c r="BMH217" s="33"/>
      <c r="BMI217" s="33"/>
      <c r="BMJ217" s="33"/>
      <c r="BMK217" s="33"/>
      <c r="BML217" s="33"/>
      <c r="BMM217" s="33"/>
      <c r="BMN217" s="33"/>
      <c r="BMO217" s="33"/>
      <c r="BMP217" s="33"/>
      <c r="BMQ217" s="33"/>
      <c r="BMR217" s="33"/>
      <c r="BMS217" s="33"/>
      <c r="BMT217" s="33"/>
      <c r="BMU217" s="33"/>
      <c r="BMV217" s="33"/>
      <c r="BMW217" s="33"/>
      <c r="BMX217" s="33"/>
      <c r="BMY217" s="33"/>
      <c r="BMZ217" s="33"/>
      <c r="BNA217" s="33"/>
      <c r="BNB217" s="33"/>
      <c r="BNC217" s="33"/>
      <c r="BND217" s="33"/>
      <c r="BNE217" s="33"/>
      <c r="BNF217" s="33"/>
      <c r="BNG217" s="33"/>
      <c r="BNH217" s="33"/>
      <c r="BNI217" s="33"/>
      <c r="BNJ217" s="33"/>
      <c r="BNK217" s="33"/>
      <c r="BNL217" s="33"/>
      <c r="BNM217" s="33"/>
      <c r="BNN217" s="33"/>
      <c r="BNO217" s="33"/>
      <c r="BNP217" s="33"/>
      <c r="BNQ217" s="33"/>
      <c r="BNR217" s="33"/>
      <c r="BNS217" s="33"/>
      <c r="BNT217" s="33"/>
      <c r="BNU217" s="33"/>
      <c r="BNV217" s="33"/>
      <c r="BNW217" s="33"/>
      <c r="BNX217" s="33"/>
      <c r="BNY217" s="33"/>
      <c r="BNZ217" s="33"/>
      <c r="BOA217" s="33"/>
      <c r="BOB217" s="33"/>
      <c r="BOC217" s="33"/>
      <c r="BOD217" s="33"/>
      <c r="BOE217" s="33"/>
      <c r="BOF217" s="33"/>
      <c r="BOG217" s="33"/>
      <c r="BOH217" s="33"/>
      <c r="BOI217" s="33"/>
      <c r="BOJ217" s="33"/>
      <c r="BOK217" s="33"/>
      <c r="BOL217" s="33"/>
      <c r="BOM217" s="33"/>
      <c r="BON217" s="33"/>
      <c r="BOO217" s="33"/>
      <c r="BOP217" s="33"/>
      <c r="BOQ217" s="33"/>
      <c r="BOR217" s="33"/>
      <c r="BOS217" s="33"/>
      <c r="BOT217" s="33"/>
      <c r="BOU217" s="33"/>
      <c r="BOV217" s="33"/>
      <c r="BOW217" s="33"/>
      <c r="BOX217" s="33"/>
      <c r="BOY217" s="33"/>
      <c r="BOZ217" s="33"/>
      <c r="BPA217" s="33"/>
      <c r="BPB217" s="33"/>
      <c r="BPC217" s="33"/>
      <c r="BPD217" s="33"/>
      <c r="BPE217" s="33"/>
      <c r="BPF217" s="33"/>
      <c r="BPG217" s="33"/>
      <c r="BPH217" s="33"/>
      <c r="BPI217" s="33"/>
      <c r="BPJ217" s="33"/>
      <c r="BPK217" s="33"/>
      <c r="BPL217" s="33"/>
      <c r="BPM217" s="33"/>
      <c r="BPN217" s="33"/>
      <c r="BPO217" s="33"/>
      <c r="BPP217" s="33"/>
      <c r="BPQ217" s="33"/>
      <c r="BPR217" s="33"/>
      <c r="BPS217" s="33"/>
      <c r="BPT217" s="33"/>
      <c r="BPU217" s="33"/>
      <c r="BPV217" s="33"/>
      <c r="BPW217" s="33"/>
      <c r="BPX217" s="33"/>
      <c r="BPY217" s="33"/>
      <c r="BPZ217" s="33"/>
      <c r="BQA217" s="33"/>
      <c r="BQB217" s="33"/>
      <c r="BQC217" s="33"/>
      <c r="BQD217" s="33"/>
      <c r="BQE217" s="33"/>
      <c r="BQF217" s="33"/>
      <c r="BQG217" s="33"/>
      <c r="BQH217" s="33"/>
      <c r="BQI217" s="33"/>
      <c r="BQJ217" s="33"/>
      <c r="BQK217" s="33"/>
      <c r="BQL217" s="33"/>
      <c r="BQM217" s="33"/>
      <c r="BQN217" s="33"/>
      <c r="BQO217" s="33"/>
      <c r="BQP217" s="33"/>
      <c r="BQQ217" s="33"/>
      <c r="BQR217" s="33"/>
      <c r="BQS217" s="33"/>
      <c r="BQT217" s="33"/>
      <c r="BQU217" s="33"/>
      <c r="BQV217" s="33"/>
      <c r="BQW217" s="33"/>
      <c r="BQX217" s="33"/>
      <c r="BQY217" s="33"/>
      <c r="BQZ217" s="33"/>
      <c r="BRA217" s="33"/>
      <c r="BRB217" s="33"/>
      <c r="BRC217" s="33"/>
      <c r="BRD217" s="33"/>
      <c r="BRE217" s="33"/>
      <c r="BRF217" s="33"/>
      <c r="BRG217" s="33"/>
      <c r="BRH217" s="33"/>
      <c r="BRI217" s="33"/>
      <c r="BRJ217" s="33"/>
      <c r="BRK217" s="33"/>
      <c r="BRL217" s="33"/>
      <c r="BRM217" s="33"/>
      <c r="BRN217" s="33"/>
      <c r="BRO217" s="33"/>
      <c r="BRP217" s="33"/>
      <c r="BRQ217" s="33"/>
      <c r="BRR217" s="33"/>
      <c r="BRS217" s="33"/>
      <c r="BRT217" s="33"/>
      <c r="BRU217" s="33"/>
      <c r="BRV217" s="33"/>
      <c r="BRW217" s="33"/>
      <c r="BRX217" s="33"/>
      <c r="BRY217" s="33"/>
      <c r="BRZ217" s="33"/>
      <c r="BSA217" s="33"/>
      <c r="BSB217" s="33"/>
      <c r="BSC217" s="33"/>
      <c r="BSD217" s="33"/>
      <c r="BSE217" s="33"/>
      <c r="BSF217" s="33"/>
      <c r="BSG217" s="33"/>
      <c r="BSH217" s="33"/>
      <c r="BSI217" s="33"/>
      <c r="BSJ217" s="33"/>
      <c r="BSK217" s="33"/>
      <c r="BSL217" s="33"/>
      <c r="BSM217" s="33"/>
      <c r="BSN217" s="33"/>
      <c r="BSO217" s="33"/>
      <c r="BSP217" s="33"/>
      <c r="BSQ217" s="33"/>
      <c r="BSR217" s="33"/>
      <c r="BSS217" s="33"/>
      <c r="BST217" s="33"/>
      <c r="BSU217" s="33"/>
      <c r="BSV217" s="33"/>
      <c r="BSW217" s="33"/>
      <c r="BSX217" s="33"/>
      <c r="BSY217" s="33"/>
      <c r="BSZ217" s="33"/>
      <c r="BTA217" s="33"/>
      <c r="BTB217" s="33"/>
      <c r="BTC217" s="33"/>
      <c r="BTD217" s="33"/>
      <c r="BTE217" s="33"/>
      <c r="BTF217" s="33"/>
      <c r="BTG217" s="33"/>
      <c r="BTH217" s="33"/>
      <c r="BTI217" s="33"/>
      <c r="BTJ217" s="33"/>
      <c r="BTK217" s="33"/>
      <c r="BTL217" s="33"/>
      <c r="BTM217" s="33"/>
      <c r="BTN217" s="33"/>
      <c r="BTO217" s="33"/>
      <c r="BTP217" s="33"/>
      <c r="BTQ217" s="33"/>
      <c r="BTR217" s="33"/>
      <c r="BTS217" s="33"/>
      <c r="BTT217" s="33"/>
      <c r="BTU217" s="33"/>
      <c r="BTV217" s="33"/>
      <c r="BTW217" s="33"/>
      <c r="BTX217" s="33"/>
      <c r="BTY217" s="33"/>
      <c r="BTZ217" s="33"/>
      <c r="BUA217" s="33"/>
      <c r="BUB217" s="33"/>
      <c r="BUC217" s="33"/>
      <c r="BUD217" s="33"/>
      <c r="BUE217" s="33"/>
      <c r="BUF217" s="33"/>
      <c r="BUG217" s="33"/>
      <c r="BUH217" s="33"/>
      <c r="BUI217" s="33"/>
      <c r="BUJ217" s="33"/>
      <c r="BUK217" s="33"/>
      <c r="BUL217" s="33"/>
      <c r="BUM217" s="33"/>
      <c r="BUN217" s="33"/>
      <c r="BUO217" s="33"/>
      <c r="BUP217" s="33"/>
      <c r="BUQ217" s="33"/>
      <c r="BUR217" s="33"/>
      <c r="BUS217" s="33"/>
      <c r="BUT217" s="33"/>
      <c r="BUU217" s="33"/>
      <c r="BUV217" s="33"/>
      <c r="BUW217" s="33"/>
      <c r="BUX217" s="33"/>
      <c r="BUY217" s="33"/>
      <c r="BUZ217" s="33"/>
      <c r="BVA217" s="33"/>
      <c r="BVB217" s="33"/>
      <c r="BVC217" s="33"/>
      <c r="BVD217" s="33"/>
      <c r="BVE217" s="33"/>
      <c r="BVF217" s="33"/>
      <c r="BVG217" s="33"/>
      <c r="BVH217" s="33"/>
      <c r="BVI217" s="33"/>
      <c r="BVJ217" s="33"/>
      <c r="BVK217" s="33"/>
      <c r="BVL217" s="33"/>
      <c r="BVM217" s="33"/>
      <c r="BVN217" s="33"/>
      <c r="BVO217" s="33"/>
      <c r="BVP217" s="33"/>
      <c r="BVQ217" s="33"/>
      <c r="BVR217" s="33"/>
      <c r="BVS217" s="33"/>
      <c r="BVT217" s="33"/>
      <c r="BVU217" s="33"/>
      <c r="BVV217" s="33"/>
      <c r="BVW217" s="33"/>
      <c r="BVX217" s="33"/>
      <c r="BVY217" s="33"/>
      <c r="BVZ217" s="33"/>
      <c r="BWA217" s="33"/>
      <c r="BWB217" s="33"/>
      <c r="BWC217" s="33"/>
      <c r="BWD217" s="33"/>
      <c r="BWE217" s="33"/>
      <c r="BWF217" s="33"/>
      <c r="BWG217" s="33"/>
      <c r="BWH217" s="33"/>
      <c r="BWI217" s="33"/>
      <c r="BWJ217" s="33"/>
      <c r="BWK217" s="33"/>
      <c r="BWL217" s="33"/>
      <c r="BWM217" s="33"/>
      <c r="BWN217" s="33"/>
      <c r="BWO217" s="33"/>
      <c r="BWP217" s="33"/>
      <c r="BWQ217" s="33"/>
      <c r="BWR217" s="33"/>
      <c r="BWS217" s="33"/>
      <c r="BWT217" s="33"/>
      <c r="BWU217" s="33"/>
      <c r="BWV217" s="33"/>
      <c r="BWW217" s="33"/>
      <c r="BWX217" s="33"/>
      <c r="BWY217" s="33"/>
      <c r="BWZ217" s="33"/>
      <c r="BXA217" s="33"/>
      <c r="BXB217" s="33"/>
      <c r="BXC217" s="33"/>
      <c r="BXD217" s="33"/>
      <c r="BXE217" s="33"/>
      <c r="BXF217" s="33"/>
      <c r="BXG217" s="33"/>
      <c r="BXH217" s="33"/>
      <c r="BXI217" s="33"/>
      <c r="BXJ217" s="33"/>
      <c r="BXK217" s="33"/>
      <c r="BXL217" s="33"/>
      <c r="BXM217" s="33"/>
      <c r="BXN217" s="33"/>
      <c r="BXO217" s="33"/>
      <c r="BXP217" s="33"/>
      <c r="BXQ217" s="33"/>
      <c r="BXR217" s="33"/>
      <c r="BXS217" s="33"/>
      <c r="BXT217" s="33"/>
      <c r="BXU217" s="33"/>
      <c r="BXV217" s="33"/>
      <c r="BXW217" s="33"/>
      <c r="BXX217" s="33"/>
      <c r="BXY217" s="33"/>
      <c r="BXZ217" s="33"/>
      <c r="BYA217" s="33"/>
      <c r="BYB217" s="33"/>
      <c r="BYC217" s="33"/>
      <c r="BYD217" s="33"/>
      <c r="BYE217" s="33"/>
      <c r="BYF217" s="33"/>
      <c r="BYG217" s="33"/>
      <c r="BYH217" s="33"/>
      <c r="BYI217" s="33"/>
      <c r="BYJ217" s="33"/>
      <c r="BYK217" s="33"/>
      <c r="BYL217" s="33"/>
      <c r="BYM217" s="33"/>
      <c r="BYN217" s="33"/>
      <c r="BYO217" s="33"/>
      <c r="BYP217" s="33"/>
      <c r="BYQ217" s="33"/>
      <c r="BYR217" s="33"/>
      <c r="BYS217" s="33"/>
      <c r="BYT217" s="33"/>
      <c r="BYU217" s="33"/>
      <c r="BYV217" s="33"/>
      <c r="BYW217" s="33"/>
      <c r="BYX217" s="33"/>
    </row>
    <row r="218" spans="1:2026" s="47" customFormat="1" ht="15" customHeight="1" x14ac:dyDescent="0.25">
      <c r="A218" s="205" t="s">
        <v>1662</v>
      </c>
      <c r="B218" s="1" t="s">
        <v>437</v>
      </c>
      <c r="C218" s="1" t="s">
        <v>433</v>
      </c>
      <c r="D218" s="1" t="s">
        <v>410</v>
      </c>
      <c r="E218" s="1" t="s">
        <v>434</v>
      </c>
      <c r="F218" s="2" t="s">
        <v>336</v>
      </c>
      <c r="G218" s="1" t="s">
        <v>27</v>
      </c>
      <c r="H218" s="29" t="s">
        <v>435</v>
      </c>
      <c r="I218" s="1" t="s">
        <v>29</v>
      </c>
      <c r="J218" s="35" t="s">
        <v>30</v>
      </c>
      <c r="K218" s="1" t="s">
        <v>31</v>
      </c>
      <c r="L218" s="1" t="s">
        <v>80</v>
      </c>
      <c r="M218" s="1" t="s">
        <v>33</v>
      </c>
      <c r="N218" s="1" t="s">
        <v>34</v>
      </c>
      <c r="O218" s="38" t="s">
        <v>35</v>
      </c>
      <c r="P218" s="38"/>
      <c r="Q218" s="39" t="s">
        <v>36</v>
      </c>
      <c r="R218" s="39"/>
      <c r="S218" s="1" t="s">
        <v>438</v>
      </c>
      <c r="T218" s="145"/>
      <c r="U218" s="145"/>
      <c r="V218" s="1" t="s">
        <v>59</v>
      </c>
      <c r="W218" s="1"/>
      <c r="X218" s="1"/>
      <c r="Y218" s="1"/>
      <c r="Z218" s="1"/>
      <c r="AA218" s="1"/>
      <c r="AB218" s="30">
        <v>12500</v>
      </c>
      <c r="AC218" s="30">
        <v>3860</v>
      </c>
      <c r="AD218" s="30"/>
      <c r="AE218" s="30">
        <v>12750</v>
      </c>
      <c r="AF218" s="30">
        <v>650</v>
      </c>
      <c r="AG218" s="30">
        <f t="shared" si="3"/>
        <v>29760</v>
      </c>
      <c r="AH218" s="110"/>
      <c r="AI218" s="30"/>
      <c r="AJ218" s="125"/>
      <c r="AK218" s="30"/>
      <c r="AL218" s="2" t="s">
        <v>37</v>
      </c>
      <c r="AM218" s="2"/>
      <c r="AN218" s="2"/>
      <c r="AO218" s="2"/>
      <c r="AP218" s="33"/>
      <c r="AQ218" s="33"/>
      <c r="AR218" s="33"/>
      <c r="AS218" s="33"/>
      <c r="AT218" s="33"/>
      <c r="AU218" s="33"/>
      <c r="AV218" s="33"/>
      <c r="AW218" s="33"/>
      <c r="AX218" s="33"/>
      <c r="AY218" s="33"/>
      <c r="AZ218" s="33"/>
      <c r="BA218" s="33"/>
      <c r="BB218" s="33"/>
      <c r="BC218" s="33"/>
      <c r="BD218" s="33"/>
      <c r="BE218" s="33"/>
      <c r="BF218" s="33"/>
      <c r="BG218" s="33"/>
      <c r="BH218" s="33"/>
      <c r="BI218" s="33"/>
      <c r="BJ218" s="33"/>
      <c r="BK218" s="33"/>
      <c r="BL218" s="33"/>
      <c r="BM218" s="33"/>
      <c r="BN218" s="33"/>
      <c r="BO218" s="33"/>
      <c r="BP218" s="33"/>
      <c r="BQ218" s="33"/>
      <c r="BR218" s="33"/>
      <c r="BS218" s="33"/>
      <c r="BT218" s="33"/>
      <c r="BU218" s="33"/>
      <c r="BV218" s="33"/>
      <c r="BW218" s="33"/>
      <c r="BX218" s="33"/>
      <c r="BY218" s="33"/>
      <c r="BZ218" s="33"/>
      <c r="CA218" s="33"/>
      <c r="CB218" s="33"/>
      <c r="CC218" s="33"/>
      <c r="CD218" s="33"/>
      <c r="CE218" s="33"/>
      <c r="CF218" s="33"/>
      <c r="CG218" s="33"/>
      <c r="CH218" s="33"/>
      <c r="CI218" s="33"/>
      <c r="CJ218" s="33"/>
      <c r="CK218" s="33"/>
      <c r="CL218" s="33"/>
      <c r="CM218" s="33"/>
      <c r="CN218" s="33"/>
      <c r="CO218" s="33"/>
      <c r="CP218" s="33"/>
      <c r="CQ218" s="33"/>
      <c r="CR218" s="33"/>
      <c r="CS218" s="33"/>
      <c r="CT218" s="33"/>
      <c r="CU218" s="33"/>
      <c r="CV218" s="33"/>
      <c r="CW218" s="33"/>
      <c r="CX218" s="33"/>
      <c r="CY218" s="33"/>
      <c r="CZ218" s="33"/>
      <c r="DA218" s="33"/>
      <c r="DB218" s="33"/>
      <c r="DC218" s="33"/>
      <c r="DD218" s="33"/>
      <c r="DE218" s="33"/>
      <c r="DF218" s="33"/>
      <c r="DG218" s="33"/>
      <c r="DH218" s="33"/>
      <c r="DI218" s="33"/>
      <c r="DJ218" s="33"/>
      <c r="DK218" s="33"/>
      <c r="DL218" s="33"/>
      <c r="DM218" s="33"/>
      <c r="DN218" s="33"/>
      <c r="DO218" s="33"/>
      <c r="DP218" s="33"/>
      <c r="DQ218" s="33"/>
      <c r="DR218" s="33"/>
      <c r="DS218" s="33"/>
      <c r="DT218" s="33"/>
      <c r="DU218" s="33"/>
      <c r="DV218" s="33"/>
      <c r="DW218" s="33"/>
      <c r="DX218" s="33"/>
      <c r="DY218" s="33"/>
      <c r="DZ218" s="33"/>
      <c r="EA218" s="33"/>
      <c r="EB218" s="33"/>
      <c r="EC218" s="33"/>
      <c r="ED218" s="33"/>
      <c r="EE218" s="33"/>
      <c r="EF218" s="33"/>
      <c r="EG218" s="33"/>
      <c r="EH218" s="33"/>
      <c r="EI218" s="33"/>
      <c r="EJ218" s="33"/>
      <c r="EK218" s="33"/>
      <c r="EL218" s="33"/>
      <c r="EM218" s="33"/>
      <c r="EN218" s="33"/>
      <c r="EO218" s="33"/>
      <c r="EP218" s="33"/>
      <c r="EQ218" s="33"/>
      <c r="ER218" s="33"/>
      <c r="ES218" s="33"/>
      <c r="ET218" s="33"/>
      <c r="EU218" s="33"/>
      <c r="EV218" s="33"/>
      <c r="EW218" s="33"/>
      <c r="EX218" s="33"/>
      <c r="EY218" s="33"/>
      <c r="EZ218" s="33"/>
      <c r="FA218" s="33"/>
      <c r="FB218" s="33"/>
      <c r="FC218" s="33"/>
      <c r="FD218" s="33"/>
      <c r="FE218" s="33"/>
      <c r="FF218" s="33"/>
      <c r="FG218" s="33"/>
      <c r="FH218" s="33"/>
      <c r="FI218" s="33"/>
      <c r="FJ218" s="33"/>
      <c r="FK218" s="33"/>
      <c r="FL218" s="33"/>
      <c r="FM218" s="33"/>
      <c r="FN218" s="33"/>
      <c r="FO218" s="33"/>
      <c r="FP218" s="33"/>
      <c r="FQ218" s="33"/>
      <c r="FR218" s="33"/>
      <c r="FS218" s="33"/>
      <c r="FT218" s="33"/>
      <c r="FU218" s="33"/>
      <c r="FV218" s="33"/>
      <c r="FW218" s="33"/>
      <c r="FX218" s="33"/>
      <c r="FY218" s="33"/>
      <c r="FZ218" s="33"/>
      <c r="GA218" s="33"/>
      <c r="GB218" s="33"/>
      <c r="GC218" s="33"/>
      <c r="GD218" s="33"/>
      <c r="GE218" s="33"/>
      <c r="GF218" s="33"/>
      <c r="GG218" s="33"/>
      <c r="GH218" s="33"/>
      <c r="GI218" s="33"/>
      <c r="GJ218" s="33"/>
      <c r="GK218" s="33"/>
      <c r="GL218" s="33"/>
      <c r="GM218" s="33"/>
      <c r="GN218" s="33"/>
      <c r="GO218" s="33"/>
      <c r="GP218" s="33"/>
      <c r="GQ218" s="33"/>
      <c r="GR218" s="33"/>
      <c r="GS218" s="33"/>
      <c r="GT218" s="33"/>
      <c r="GU218" s="33"/>
      <c r="GV218" s="33"/>
      <c r="GW218" s="33"/>
      <c r="GX218" s="33"/>
      <c r="GY218" s="33"/>
      <c r="GZ218" s="33"/>
      <c r="HA218" s="33"/>
      <c r="HB218" s="33"/>
      <c r="HC218" s="33"/>
      <c r="HD218" s="33"/>
      <c r="HE218" s="33"/>
      <c r="HF218" s="33"/>
      <c r="HG218" s="33"/>
      <c r="HH218" s="33"/>
      <c r="HI218" s="33"/>
      <c r="HJ218" s="33"/>
      <c r="HK218" s="33"/>
      <c r="HL218" s="33"/>
      <c r="HM218" s="33"/>
      <c r="HN218" s="33"/>
      <c r="HO218" s="33"/>
      <c r="HP218" s="33"/>
      <c r="HQ218" s="33"/>
      <c r="HR218" s="33"/>
      <c r="HS218" s="33"/>
      <c r="HT218" s="33"/>
      <c r="HU218" s="33"/>
      <c r="HV218" s="33"/>
      <c r="HW218" s="33"/>
      <c r="HX218" s="33"/>
      <c r="HY218" s="33"/>
      <c r="HZ218" s="33"/>
      <c r="IA218" s="33"/>
      <c r="IB218" s="33"/>
      <c r="IC218" s="33"/>
      <c r="ID218" s="33"/>
      <c r="IE218" s="33"/>
      <c r="IF218" s="33"/>
      <c r="IG218" s="33"/>
      <c r="IH218" s="33"/>
      <c r="II218" s="33"/>
      <c r="IJ218" s="33"/>
      <c r="IK218" s="33"/>
      <c r="IL218" s="33"/>
      <c r="IM218" s="33"/>
      <c r="IN218" s="33"/>
      <c r="IO218" s="33"/>
      <c r="IP218" s="33"/>
      <c r="IQ218" s="33"/>
      <c r="IR218" s="33"/>
      <c r="IS218" s="33"/>
      <c r="IT218" s="33"/>
      <c r="IU218" s="33"/>
      <c r="IV218" s="33"/>
      <c r="IW218" s="33"/>
      <c r="IX218" s="33"/>
      <c r="IY218" s="33"/>
      <c r="IZ218" s="33"/>
      <c r="JA218" s="33"/>
      <c r="JB218" s="33"/>
      <c r="JC218" s="33"/>
      <c r="JD218" s="33"/>
      <c r="JE218" s="33"/>
      <c r="JF218" s="33"/>
      <c r="JG218" s="33"/>
      <c r="JH218" s="33"/>
      <c r="JI218" s="33"/>
      <c r="JJ218" s="33"/>
      <c r="JK218" s="33"/>
      <c r="JL218" s="33"/>
      <c r="JM218" s="33"/>
      <c r="JN218" s="33"/>
      <c r="JO218" s="33"/>
      <c r="JP218" s="33"/>
      <c r="JQ218" s="33"/>
      <c r="JR218" s="33"/>
      <c r="JS218" s="33"/>
      <c r="JT218" s="33"/>
      <c r="JU218" s="33"/>
      <c r="JV218" s="33"/>
      <c r="JW218" s="33"/>
      <c r="JX218" s="33"/>
      <c r="JY218" s="33"/>
      <c r="JZ218" s="33"/>
      <c r="KA218" s="33"/>
      <c r="KB218" s="33"/>
      <c r="KC218" s="33"/>
      <c r="KD218" s="33"/>
      <c r="KE218" s="33"/>
      <c r="KF218" s="33"/>
      <c r="KG218" s="33"/>
      <c r="KH218" s="33"/>
      <c r="KI218" s="33"/>
      <c r="KJ218" s="33"/>
      <c r="KK218" s="33"/>
      <c r="KL218" s="33"/>
      <c r="KM218" s="33"/>
      <c r="KN218" s="33"/>
      <c r="KO218" s="33"/>
      <c r="KP218" s="33"/>
      <c r="KQ218" s="33"/>
      <c r="KR218" s="33"/>
      <c r="KS218" s="33"/>
      <c r="KT218" s="33"/>
      <c r="KU218" s="33"/>
      <c r="KV218" s="33"/>
      <c r="KW218" s="33"/>
      <c r="KX218" s="33"/>
      <c r="KY218" s="33"/>
      <c r="KZ218" s="33"/>
      <c r="LA218" s="33"/>
      <c r="LB218" s="33"/>
      <c r="LC218" s="33"/>
      <c r="LD218" s="33"/>
      <c r="LE218" s="33"/>
      <c r="LF218" s="33"/>
      <c r="LG218" s="33"/>
      <c r="LH218" s="33"/>
      <c r="LI218" s="33"/>
      <c r="LJ218" s="33"/>
      <c r="LK218" s="33"/>
      <c r="LL218" s="33"/>
      <c r="LM218" s="33"/>
      <c r="LN218" s="33"/>
      <c r="LO218" s="33"/>
      <c r="LP218" s="33"/>
      <c r="LQ218" s="33"/>
      <c r="LR218" s="33"/>
      <c r="LS218" s="33"/>
      <c r="LT218" s="33"/>
      <c r="LU218" s="33"/>
      <c r="LV218" s="33"/>
      <c r="LW218" s="33"/>
      <c r="LX218" s="33"/>
      <c r="LY218" s="33"/>
      <c r="LZ218" s="33"/>
      <c r="MA218" s="33"/>
      <c r="MB218" s="33"/>
      <c r="MC218" s="33"/>
      <c r="MD218" s="33"/>
      <c r="ME218" s="33"/>
      <c r="MF218" s="33"/>
      <c r="MG218" s="33"/>
      <c r="MH218" s="33"/>
      <c r="MI218" s="33"/>
      <c r="MJ218" s="33"/>
      <c r="MK218" s="33"/>
      <c r="ML218" s="33"/>
      <c r="MM218" s="33"/>
      <c r="MN218" s="33"/>
      <c r="MO218" s="33"/>
      <c r="MP218" s="33"/>
      <c r="MQ218" s="33"/>
      <c r="MR218" s="33"/>
      <c r="MS218" s="33"/>
      <c r="MT218" s="33"/>
      <c r="MU218" s="33"/>
      <c r="MV218" s="33"/>
      <c r="MW218" s="33"/>
      <c r="MX218" s="33"/>
      <c r="MY218" s="33"/>
      <c r="MZ218" s="33"/>
      <c r="NA218" s="33"/>
      <c r="NB218" s="33"/>
      <c r="NC218" s="33"/>
      <c r="ND218" s="33"/>
      <c r="NE218" s="33"/>
      <c r="NF218" s="33"/>
      <c r="NG218" s="33"/>
      <c r="NH218" s="33"/>
      <c r="NI218" s="33"/>
      <c r="NJ218" s="33"/>
      <c r="NK218" s="33"/>
      <c r="NL218" s="33"/>
      <c r="NM218" s="33"/>
      <c r="NN218" s="33"/>
      <c r="NO218" s="33"/>
      <c r="NP218" s="33"/>
      <c r="NQ218" s="33"/>
      <c r="NR218" s="33"/>
      <c r="NS218" s="33"/>
      <c r="NT218" s="33"/>
      <c r="NU218" s="33"/>
      <c r="NV218" s="33"/>
      <c r="NW218" s="33"/>
      <c r="NX218" s="33"/>
      <c r="NY218" s="33"/>
      <c r="NZ218" s="33"/>
      <c r="OA218" s="33"/>
      <c r="OB218" s="33"/>
      <c r="OC218" s="33"/>
      <c r="OD218" s="33"/>
      <c r="OE218" s="33"/>
      <c r="OF218" s="33"/>
      <c r="OG218" s="33"/>
      <c r="OH218" s="33"/>
      <c r="OI218" s="33"/>
      <c r="OJ218" s="33"/>
      <c r="OK218" s="33"/>
      <c r="OL218" s="33"/>
      <c r="OM218" s="33"/>
      <c r="ON218" s="33"/>
      <c r="OO218" s="33"/>
      <c r="OP218" s="33"/>
      <c r="OQ218" s="33"/>
      <c r="OR218" s="33"/>
      <c r="OS218" s="33"/>
      <c r="OT218" s="33"/>
      <c r="OU218" s="33"/>
      <c r="OV218" s="33"/>
      <c r="OW218" s="33"/>
      <c r="OX218" s="33"/>
      <c r="OY218" s="33"/>
      <c r="OZ218" s="33"/>
      <c r="PA218" s="33"/>
      <c r="PB218" s="33"/>
      <c r="PC218" s="33"/>
      <c r="PD218" s="33"/>
      <c r="PE218" s="33"/>
      <c r="PF218" s="33"/>
      <c r="PG218" s="33"/>
      <c r="PH218" s="33"/>
      <c r="PI218" s="33"/>
      <c r="PJ218" s="33"/>
      <c r="PK218" s="33"/>
      <c r="PL218" s="33"/>
      <c r="PM218" s="33"/>
      <c r="PN218" s="33"/>
      <c r="PO218" s="33"/>
      <c r="PP218" s="33"/>
      <c r="PQ218" s="33"/>
      <c r="PR218" s="33"/>
      <c r="PS218" s="33"/>
      <c r="PT218" s="33"/>
      <c r="PU218" s="33"/>
      <c r="PV218" s="33"/>
      <c r="PW218" s="33"/>
      <c r="PX218" s="33"/>
      <c r="PY218" s="33"/>
      <c r="PZ218" s="33"/>
      <c r="QA218" s="33"/>
      <c r="QB218" s="33"/>
      <c r="QC218" s="33"/>
      <c r="QD218" s="33"/>
      <c r="QE218" s="33"/>
      <c r="QF218" s="33"/>
      <c r="QG218" s="33"/>
      <c r="QH218" s="33"/>
      <c r="QI218" s="33"/>
      <c r="QJ218" s="33"/>
      <c r="QK218" s="33"/>
      <c r="QL218" s="33"/>
      <c r="QM218" s="33"/>
      <c r="QN218" s="33"/>
      <c r="QO218" s="33"/>
      <c r="QP218" s="33"/>
      <c r="QQ218" s="33"/>
      <c r="QR218" s="33"/>
      <c r="QS218" s="33"/>
      <c r="QT218" s="33"/>
      <c r="QU218" s="33"/>
      <c r="QV218" s="33"/>
      <c r="QW218" s="33"/>
      <c r="QX218" s="33"/>
      <c r="QY218" s="33"/>
      <c r="QZ218" s="33"/>
      <c r="RA218" s="33"/>
      <c r="RB218" s="33"/>
      <c r="RC218" s="33"/>
      <c r="RD218" s="33"/>
      <c r="RE218" s="33"/>
      <c r="RF218" s="33"/>
      <c r="RG218" s="33"/>
      <c r="RH218" s="33"/>
      <c r="RI218" s="33"/>
      <c r="RJ218" s="33"/>
      <c r="RK218" s="33"/>
      <c r="RL218" s="33"/>
      <c r="RM218" s="33"/>
      <c r="RN218" s="33"/>
      <c r="RO218" s="33"/>
      <c r="RP218" s="33"/>
      <c r="RQ218" s="33"/>
      <c r="RR218" s="33"/>
      <c r="RS218" s="33"/>
      <c r="RT218" s="33"/>
      <c r="RU218" s="33"/>
      <c r="RV218" s="33"/>
      <c r="RW218" s="33"/>
      <c r="RX218" s="33"/>
      <c r="RY218" s="33"/>
      <c r="RZ218" s="33"/>
      <c r="SA218" s="33"/>
      <c r="SB218" s="33"/>
      <c r="SC218" s="33"/>
      <c r="SD218" s="33"/>
      <c r="SE218" s="33"/>
      <c r="SF218" s="33"/>
      <c r="SG218" s="33"/>
      <c r="SH218" s="33"/>
      <c r="SI218" s="33"/>
      <c r="SJ218" s="33"/>
      <c r="SK218" s="33"/>
      <c r="SL218" s="33"/>
      <c r="SM218" s="33"/>
      <c r="SN218" s="33"/>
      <c r="SO218" s="33"/>
      <c r="SP218" s="33"/>
      <c r="SQ218" s="33"/>
      <c r="SR218" s="33"/>
      <c r="SS218" s="33"/>
      <c r="ST218" s="33"/>
      <c r="SU218" s="33"/>
      <c r="SV218" s="33"/>
      <c r="SW218" s="33"/>
      <c r="SX218" s="33"/>
      <c r="SY218" s="33"/>
      <c r="SZ218" s="33"/>
      <c r="TA218" s="33"/>
      <c r="TB218" s="33"/>
      <c r="TC218" s="33"/>
      <c r="TD218" s="33"/>
      <c r="TE218" s="33"/>
      <c r="TF218" s="33"/>
      <c r="TG218" s="33"/>
      <c r="TH218" s="33"/>
      <c r="TI218" s="33"/>
      <c r="TJ218" s="33"/>
      <c r="TK218" s="33"/>
      <c r="TL218" s="33"/>
      <c r="TM218" s="33"/>
      <c r="TN218" s="33"/>
      <c r="TO218" s="33"/>
      <c r="TP218" s="33"/>
      <c r="TQ218" s="33"/>
      <c r="TR218" s="33"/>
      <c r="TS218" s="33"/>
      <c r="TT218" s="33"/>
      <c r="TU218" s="33"/>
      <c r="TV218" s="33"/>
      <c r="TW218" s="33"/>
      <c r="TX218" s="33"/>
      <c r="TY218" s="33"/>
      <c r="TZ218" s="33"/>
      <c r="UA218" s="33"/>
      <c r="UB218" s="33"/>
      <c r="UC218" s="33"/>
      <c r="UD218" s="33"/>
      <c r="UE218" s="33"/>
      <c r="UF218" s="33"/>
      <c r="UG218" s="33"/>
      <c r="UH218" s="33"/>
      <c r="UI218" s="33"/>
      <c r="UJ218" s="33"/>
      <c r="UK218" s="33"/>
      <c r="UL218" s="33"/>
      <c r="UM218" s="33"/>
      <c r="UN218" s="33"/>
      <c r="UO218" s="33"/>
      <c r="UP218" s="33"/>
      <c r="UQ218" s="33"/>
      <c r="UR218" s="33"/>
      <c r="US218" s="33"/>
      <c r="UT218" s="33"/>
      <c r="UU218" s="33"/>
      <c r="UV218" s="33"/>
      <c r="UW218" s="33"/>
      <c r="UX218" s="33"/>
      <c r="UY218" s="33"/>
      <c r="UZ218" s="33"/>
      <c r="VA218" s="33"/>
      <c r="VB218" s="33"/>
      <c r="VC218" s="33"/>
      <c r="VD218" s="33"/>
      <c r="VE218" s="33"/>
      <c r="VF218" s="33"/>
      <c r="VG218" s="33"/>
      <c r="VH218" s="33"/>
      <c r="VI218" s="33"/>
      <c r="VJ218" s="33"/>
      <c r="VK218" s="33"/>
      <c r="VL218" s="33"/>
      <c r="VM218" s="33"/>
      <c r="VN218" s="33"/>
      <c r="VO218" s="33"/>
      <c r="VP218" s="33"/>
      <c r="VQ218" s="33"/>
      <c r="VR218" s="33"/>
      <c r="VS218" s="33"/>
      <c r="VT218" s="33"/>
      <c r="VU218" s="33"/>
      <c r="VV218" s="33"/>
      <c r="VW218" s="33"/>
      <c r="VX218" s="33"/>
      <c r="VY218" s="33"/>
      <c r="VZ218" s="33"/>
      <c r="WA218" s="33"/>
      <c r="WB218" s="33"/>
      <c r="WC218" s="33"/>
      <c r="WD218" s="33"/>
      <c r="WE218" s="33"/>
      <c r="WF218" s="33"/>
      <c r="WG218" s="33"/>
      <c r="WH218" s="33"/>
      <c r="WI218" s="33"/>
      <c r="WJ218" s="33"/>
      <c r="WK218" s="33"/>
      <c r="WL218" s="33"/>
      <c r="WM218" s="33"/>
      <c r="WN218" s="33"/>
      <c r="WO218" s="33"/>
      <c r="WP218" s="33"/>
      <c r="WQ218" s="33"/>
      <c r="WR218" s="33"/>
      <c r="WS218" s="33"/>
      <c r="WT218" s="33"/>
      <c r="WU218" s="33"/>
      <c r="WV218" s="33"/>
      <c r="WW218" s="33"/>
      <c r="WX218" s="33"/>
      <c r="WY218" s="33"/>
      <c r="WZ218" s="33"/>
      <c r="XA218" s="33"/>
      <c r="XB218" s="33"/>
      <c r="XC218" s="33"/>
      <c r="XD218" s="33"/>
      <c r="XE218" s="33"/>
      <c r="XF218" s="33"/>
      <c r="XG218" s="33"/>
      <c r="XH218" s="33"/>
      <c r="XI218" s="33"/>
      <c r="XJ218" s="33"/>
      <c r="XK218" s="33"/>
      <c r="XL218" s="33"/>
      <c r="XM218" s="33"/>
      <c r="XN218" s="33"/>
      <c r="XO218" s="33"/>
      <c r="XP218" s="33"/>
      <c r="XQ218" s="33"/>
      <c r="XR218" s="33"/>
      <c r="XS218" s="33"/>
      <c r="XT218" s="33"/>
      <c r="XU218" s="33"/>
      <c r="XV218" s="33"/>
      <c r="XW218" s="33"/>
      <c r="XX218" s="33"/>
      <c r="XY218" s="33"/>
      <c r="XZ218" s="33"/>
      <c r="YA218" s="33"/>
      <c r="YB218" s="33"/>
      <c r="YC218" s="33"/>
      <c r="YD218" s="33"/>
      <c r="YE218" s="33"/>
      <c r="YF218" s="33"/>
      <c r="YG218" s="33"/>
      <c r="YH218" s="33"/>
      <c r="YI218" s="33"/>
      <c r="YJ218" s="33"/>
      <c r="YK218" s="33"/>
      <c r="YL218" s="33"/>
      <c r="YM218" s="33"/>
      <c r="YN218" s="33"/>
      <c r="YO218" s="33"/>
      <c r="YP218" s="33"/>
      <c r="YQ218" s="33"/>
      <c r="YR218" s="33"/>
      <c r="YS218" s="33"/>
      <c r="YT218" s="33"/>
      <c r="YU218" s="33"/>
      <c r="YV218" s="33"/>
      <c r="YW218" s="33"/>
      <c r="YX218" s="33"/>
      <c r="YY218" s="33"/>
      <c r="YZ218" s="33"/>
      <c r="ZA218" s="33"/>
      <c r="ZB218" s="33"/>
      <c r="ZC218" s="33"/>
      <c r="ZD218" s="33"/>
      <c r="ZE218" s="33"/>
      <c r="ZF218" s="33"/>
      <c r="ZG218" s="33"/>
      <c r="ZH218" s="33"/>
      <c r="ZI218" s="33"/>
      <c r="ZJ218" s="33"/>
      <c r="ZK218" s="33"/>
      <c r="ZL218" s="33"/>
      <c r="ZM218" s="33"/>
      <c r="ZN218" s="33"/>
      <c r="ZO218" s="33"/>
      <c r="ZP218" s="33"/>
      <c r="ZQ218" s="33"/>
      <c r="ZR218" s="33"/>
      <c r="ZS218" s="33"/>
      <c r="ZT218" s="33"/>
      <c r="ZU218" s="33"/>
      <c r="ZV218" s="33"/>
      <c r="ZW218" s="33"/>
      <c r="ZX218" s="33"/>
      <c r="ZY218" s="33"/>
      <c r="ZZ218" s="33"/>
      <c r="AAA218" s="33"/>
      <c r="AAB218" s="33"/>
      <c r="AAC218" s="33"/>
      <c r="AAD218" s="33"/>
      <c r="AAE218" s="33"/>
      <c r="AAF218" s="33"/>
      <c r="AAG218" s="33"/>
      <c r="AAH218" s="33"/>
      <c r="AAI218" s="33"/>
      <c r="AAJ218" s="33"/>
      <c r="AAK218" s="33"/>
      <c r="AAL218" s="33"/>
      <c r="AAM218" s="33"/>
      <c r="AAN218" s="33"/>
      <c r="AAO218" s="33"/>
      <c r="AAP218" s="33"/>
      <c r="AAQ218" s="33"/>
      <c r="AAR218" s="33"/>
      <c r="AAS218" s="33"/>
      <c r="AAT218" s="33"/>
      <c r="AAU218" s="33"/>
      <c r="AAV218" s="33"/>
      <c r="AAW218" s="33"/>
      <c r="AAX218" s="33"/>
      <c r="AAY218" s="33"/>
      <c r="AAZ218" s="33"/>
      <c r="ABA218" s="33"/>
      <c r="ABB218" s="33"/>
      <c r="ABC218" s="33"/>
      <c r="ABD218" s="33"/>
      <c r="ABE218" s="33"/>
      <c r="ABF218" s="33"/>
      <c r="ABG218" s="33"/>
      <c r="ABH218" s="33"/>
      <c r="ABI218" s="33"/>
      <c r="ABJ218" s="33"/>
      <c r="ABK218" s="33"/>
      <c r="ABL218" s="33"/>
      <c r="ABM218" s="33"/>
      <c r="ABN218" s="33"/>
      <c r="ABO218" s="33"/>
      <c r="ABP218" s="33"/>
      <c r="ABQ218" s="33"/>
      <c r="ABR218" s="33"/>
      <c r="ABS218" s="33"/>
      <c r="ABT218" s="33"/>
      <c r="ABU218" s="33"/>
      <c r="ABV218" s="33"/>
      <c r="ABW218" s="33"/>
      <c r="ABX218" s="33"/>
      <c r="ABY218" s="33"/>
      <c r="ABZ218" s="33"/>
      <c r="ACA218" s="33"/>
      <c r="ACB218" s="33"/>
      <c r="ACC218" s="33"/>
      <c r="ACD218" s="33"/>
      <c r="ACE218" s="33"/>
      <c r="ACF218" s="33"/>
      <c r="ACG218" s="33"/>
      <c r="ACH218" s="33"/>
      <c r="ACI218" s="33"/>
      <c r="ACJ218" s="33"/>
      <c r="ACK218" s="33"/>
      <c r="ACL218" s="33"/>
      <c r="ACM218" s="33"/>
      <c r="ACN218" s="33"/>
      <c r="ACO218" s="33"/>
      <c r="ACP218" s="33"/>
      <c r="ACQ218" s="33"/>
      <c r="ACR218" s="33"/>
      <c r="ACS218" s="33"/>
      <c r="ACT218" s="33"/>
      <c r="ACU218" s="33"/>
      <c r="ACV218" s="33"/>
      <c r="ACW218" s="33"/>
      <c r="ACX218" s="33"/>
      <c r="ACY218" s="33"/>
      <c r="ACZ218" s="33"/>
      <c r="ADA218" s="33"/>
      <c r="ADB218" s="33"/>
      <c r="ADC218" s="33"/>
      <c r="ADD218" s="33"/>
      <c r="ADE218" s="33"/>
      <c r="ADF218" s="33"/>
      <c r="ADG218" s="33"/>
      <c r="ADH218" s="33"/>
      <c r="ADI218" s="33"/>
      <c r="ADJ218" s="33"/>
      <c r="ADK218" s="33"/>
      <c r="ADL218" s="33"/>
      <c r="ADM218" s="33"/>
      <c r="ADN218" s="33"/>
      <c r="ADO218" s="33"/>
      <c r="ADP218" s="33"/>
      <c r="ADQ218" s="33"/>
      <c r="ADR218" s="33"/>
      <c r="ADS218" s="33"/>
      <c r="ADT218" s="33"/>
      <c r="ADU218" s="33"/>
      <c r="ADV218" s="33"/>
      <c r="ADW218" s="33"/>
      <c r="ADX218" s="33"/>
      <c r="ADY218" s="33"/>
      <c r="ADZ218" s="33"/>
      <c r="AEA218" s="33"/>
      <c r="AEB218" s="33"/>
      <c r="AEC218" s="33"/>
      <c r="AED218" s="33"/>
      <c r="AEE218" s="33"/>
      <c r="AEF218" s="33"/>
      <c r="AEG218" s="33"/>
      <c r="AEH218" s="33"/>
      <c r="AEI218" s="33"/>
      <c r="AEJ218" s="33"/>
      <c r="AEK218" s="33"/>
      <c r="AEL218" s="33"/>
      <c r="AEM218" s="33"/>
      <c r="AEN218" s="33"/>
      <c r="AEO218" s="33"/>
      <c r="AEP218" s="33"/>
      <c r="AEQ218" s="33"/>
      <c r="AER218" s="33"/>
      <c r="AES218" s="33"/>
      <c r="AET218" s="33"/>
      <c r="AEU218" s="33"/>
      <c r="AEV218" s="33"/>
      <c r="AEW218" s="33"/>
      <c r="AEX218" s="33"/>
      <c r="AEY218" s="33"/>
      <c r="AEZ218" s="33"/>
      <c r="AFA218" s="33"/>
      <c r="AFB218" s="33"/>
      <c r="AFC218" s="33"/>
      <c r="AFD218" s="33"/>
      <c r="AFE218" s="33"/>
      <c r="AFF218" s="33"/>
      <c r="AFG218" s="33"/>
      <c r="AFH218" s="33"/>
      <c r="AFI218" s="33"/>
      <c r="AFJ218" s="33"/>
      <c r="AFK218" s="33"/>
      <c r="AFL218" s="33"/>
      <c r="AFM218" s="33"/>
      <c r="AFN218" s="33"/>
      <c r="AFO218" s="33"/>
      <c r="AFP218" s="33"/>
      <c r="AFQ218" s="33"/>
      <c r="AFR218" s="33"/>
      <c r="AFS218" s="33"/>
      <c r="AFT218" s="33"/>
      <c r="AFU218" s="33"/>
      <c r="AFV218" s="33"/>
      <c r="AFW218" s="33"/>
      <c r="AFX218" s="33"/>
      <c r="AFY218" s="33"/>
      <c r="AFZ218" s="33"/>
      <c r="AGA218" s="33"/>
      <c r="AGB218" s="33"/>
      <c r="AGC218" s="33"/>
      <c r="AGD218" s="33"/>
      <c r="AGE218" s="33"/>
      <c r="AGF218" s="33"/>
      <c r="AGG218" s="33"/>
      <c r="AGH218" s="33"/>
      <c r="AGI218" s="33"/>
      <c r="AGJ218" s="33"/>
      <c r="AGK218" s="33"/>
      <c r="AGL218" s="33"/>
      <c r="AGM218" s="33"/>
      <c r="AGN218" s="33"/>
      <c r="AGO218" s="33"/>
      <c r="AGP218" s="33"/>
      <c r="AGQ218" s="33"/>
      <c r="AGR218" s="33"/>
      <c r="AGS218" s="33"/>
      <c r="AGT218" s="33"/>
      <c r="AGU218" s="33"/>
      <c r="AGV218" s="33"/>
      <c r="AGW218" s="33"/>
      <c r="AGX218" s="33"/>
      <c r="AGY218" s="33"/>
      <c r="AGZ218" s="33"/>
      <c r="AHA218" s="33"/>
      <c r="AHB218" s="33"/>
      <c r="AHC218" s="33"/>
      <c r="AHD218" s="33"/>
      <c r="AHE218" s="33"/>
      <c r="AHF218" s="33"/>
      <c r="AHG218" s="33"/>
      <c r="AHH218" s="33"/>
      <c r="AHI218" s="33"/>
      <c r="AHJ218" s="33"/>
      <c r="AHK218" s="33"/>
      <c r="AHL218" s="33"/>
      <c r="AHM218" s="33"/>
      <c r="AHN218" s="33"/>
      <c r="AHO218" s="33"/>
      <c r="AHP218" s="33"/>
      <c r="AHQ218" s="33"/>
      <c r="AHR218" s="33"/>
      <c r="AHS218" s="33"/>
      <c r="AHT218" s="33"/>
      <c r="AHU218" s="33"/>
      <c r="AHV218" s="33"/>
      <c r="AHW218" s="33"/>
      <c r="AHX218" s="33"/>
      <c r="AHY218" s="33"/>
      <c r="AHZ218" s="33"/>
      <c r="AIA218" s="33"/>
      <c r="AIB218" s="33"/>
      <c r="AIC218" s="33"/>
      <c r="AID218" s="33"/>
      <c r="AIE218" s="33"/>
      <c r="AIF218" s="33"/>
      <c r="AIG218" s="33"/>
      <c r="AIH218" s="33"/>
      <c r="AII218" s="33"/>
      <c r="AIJ218" s="33"/>
      <c r="AIK218" s="33"/>
      <c r="AIL218" s="33"/>
      <c r="AIM218" s="33"/>
      <c r="AIN218" s="33"/>
      <c r="AIO218" s="33"/>
      <c r="AIP218" s="33"/>
      <c r="AIQ218" s="33"/>
      <c r="AIR218" s="33"/>
      <c r="AIS218" s="33"/>
      <c r="AIT218" s="33"/>
      <c r="AIU218" s="33"/>
      <c r="AIV218" s="33"/>
      <c r="AIW218" s="33"/>
      <c r="AIX218" s="33"/>
      <c r="AIY218" s="33"/>
      <c r="AIZ218" s="33"/>
      <c r="AJA218" s="33"/>
      <c r="AJB218" s="33"/>
      <c r="AJC218" s="33"/>
      <c r="AJD218" s="33"/>
      <c r="AJE218" s="33"/>
      <c r="AJF218" s="33"/>
      <c r="AJG218" s="33"/>
      <c r="AJH218" s="33"/>
      <c r="AJI218" s="33"/>
      <c r="AJJ218" s="33"/>
      <c r="AJK218" s="33"/>
      <c r="AJL218" s="33"/>
      <c r="AJM218" s="33"/>
      <c r="AJN218" s="33"/>
      <c r="AJO218" s="33"/>
      <c r="AJP218" s="33"/>
      <c r="AJQ218" s="33"/>
      <c r="AJR218" s="33"/>
      <c r="AJS218" s="33"/>
      <c r="AJT218" s="33"/>
      <c r="AJU218" s="33"/>
      <c r="AJV218" s="33"/>
      <c r="AJW218" s="33"/>
      <c r="AJX218" s="33"/>
      <c r="AJY218" s="33"/>
      <c r="AJZ218" s="33"/>
      <c r="AKA218" s="33"/>
      <c r="AKB218" s="33"/>
      <c r="AKC218" s="33"/>
      <c r="AKD218" s="33"/>
      <c r="AKE218" s="33"/>
      <c r="AKF218" s="33"/>
      <c r="AKG218" s="33"/>
      <c r="AKH218" s="33"/>
      <c r="AKI218" s="33"/>
      <c r="AKJ218" s="33"/>
      <c r="AKK218" s="33"/>
      <c r="AKL218" s="33"/>
      <c r="AKM218" s="33"/>
      <c r="AKN218" s="33"/>
      <c r="AKO218" s="33"/>
      <c r="AKP218" s="33"/>
      <c r="AKQ218" s="33"/>
      <c r="AKR218" s="33"/>
      <c r="AKS218" s="33"/>
      <c r="AKT218" s="33"/>
      <c r="AKU218" s="33"/>
      <c r="AKV218" s="33"/>
      <c r="AKW218" s="33"/>
      <c r="AKX218" s="33"/>
      <c r="AKY218" s="33"/>
      <c r="AKZ218" s="33"/>
      <c r="ALA218" s="33"/>
      <c r="ALB218" s="33"/>
      <c r="ALC218" s="33"/>
      <c r="ALD218" s="33"/>
      <c r="ALE218" s="33"/>
      <c r="ALF218" s="33"/>
      <c r="ALG218" s="33"/>
      <c r="ALH218" s="33"/>
      <c r="ALI218" s="33"/>
      <c r="ALJ218" s="33"/>
      <c r="ALK218" s="33"/>
      <c r="ALL218" s="33"/>
      <c r="ALM218" s="33"/>
      <c r="ALN218" s="33"/>
      <c r="ALO218" s="33"/>
      <c r="ALP218" s="33"/>
      <c r="ALQ218" s="33"/>
      <c r="ALR218" s="33"/>
      <c r="ALS218" s="33"/>
      <c r="ALT218" s="33"/>
      <c r="ALU218" s="33"/>
      <c r="ALV218" s="33"/>
      <c r="ALW218" s="33"/>
      <c r="ALX218" s="33"/>
      <c r="ALY218" s="33"/>
      <c r="ALZ218" s="33"/>
      <c r="AMA218" s="33"/>
      <c r="AMB218" s="33"/>
      <c r="AMC218" s="33"/>
      <c r="AMD218" s="33"/>
      <c r="AME218" s="33"/>
      <c r="AMF218" s="33"/>
      <c r="AMG218" s="33"/>
      <c r="AMH218" s="33"/>
      <c r="AMI218" s="33"/>
      <c r="AMJ218" s="33"/>
      <c r="AMK218" s="33"/>
      <c r="AML218" s="33"/>
      <c r="AMM218" s="33"/>
      <c r="AMN218" s="33"/>
      <c r="AMO218" s="33"/>
      <c r="AMP218" s="33"/>
      <c r="AMQ218" s="33"/>
      <c r="AMR218" s="33"/>
      <c r="AMS218" s="33"/>
      <c r="AMT218" s="33"/>
      <c r="AMU218" s="33"/>
      <c r="AMV218" s="33"/>
      <c r="AMW218" s="33"/>
      <c r="AMX218" s="33"/>
      <c r="AMY218" s="33"/>
      <c r="AMZ218" s="33"/>
      <c r="ANA218" s="33"/>
      <c r="ANB218" s="33"/>
      <c r="ANC218" s="33"/>
      <c r="AND218" s="33"/>
      <c r="ANE218" s="33"/>
      <c r="ANF218" s="33"/>
      <c r="ANG218" s="33"/>
      <c r="ANH218" s="33"/>
      <c r="ANI218" s="33"/>
      <c r="ANJ218" s="33"/>
      <c r="ANK218" s="33"/>
      <c r="ANL218" s="33"/>
      <c r="ANM218" s="33"/>
      <c r="ANN218" s="33"/>
      <c r="ANO218" s="33"/>
      <c r="ANP218" s="33"/>
      <c r="ANQ218" s="33"/>
      <c r="ANR218" s="33"/>
      <c r="ANS218" s="33"/>
      <c r="ANT218" s="33"/>
      <c r="ANU218" s="33"/>
      <c r="ANV218" s="33"/>
      <c r="ANW218" s="33"/>
      <c r="ANX218" s="33"/>
      <c r="ANY218" s="33"/>
      <c r="ANZ218" s="33"/>
      <c r="AOA218" s="33"/>
      <c r="AOB218" s="33"/>
      <c r="AOC218" s="33"/>
      <c r="AOD218" s="33"/>
      <c r="AOE218" s="33"/>
      <c r="AOF218" s="33"/>
      <c r="AOG218" s="33"/>
      <c r="AOH218" s="33"/>
      <c r="AOI218" s="33"/>
      <c r="AOJ218" s="33"/>
      <c r="AOK218" s="33"/>
      <c r="AOL218" s="33"/>
      <c r="AOM218" s="33"/>
      <c r="AON218" s="33"/>
      <c r="AOO218" s="33"/>
      <c r="AOP218" s="33"/>
      <c r="AOQ218" s="33"/>
      <c r="AOR218" s="33"/>
      <c r="AOS218" s="33"/>
      <c r="AOT218" s="33"/>
      <c r="AOU218" s="33"/>
      <c r="AOV218" s="33"/>
      <c r="AOW218" s="33"/>
      <c r="AOX218" s="33"/>
      <c r="AOY218" s="33"/>
      <c r="AOZ218" s="33"/>
      <c r="APA218" s="33"/>
      <c r="APB218" s="33"/>
      <c r="APC218" s="33"/>
      <c r="APD218" s="33"/>
      <c r="APE218" s="33"/>
      <c r="APF218" s="33"/>
      <c r="APG218" s="33"/>
      <c r="APH218" s="33"/>
      <c r="API218" s="33"/>
      <c r="APJ218" s="33"/>
      <c r="APK218" s="33"/>
      <c r="APL218" s="33"/>
      <c r="APM218" s="33"/>
      <c r="APN218" s="33"/>
      <c r="APO218" s="33"/>
      <c r="APP218" s="33"/>
      <c r="APQ218" s="33"/>
      <c r="APR218" s="33"/>
      <c r="APS218" s="33"/>
      <c r="APT218" s="33"/>
      <c r="APU218" s="33"/>
      <c r="APV218" s="33"/>
      <c r="APW218" s="33"/>
      <c r="APX218" s="33"/>
      <c r="APY218" s="33"/>
      <c r="APZ218" s="33"/>
      <c r="AQA218" s="33"/>
      <c r="AQB218" s="33"/>
      <c r="AQC218" s="33"/>
      <c r="AQD218" s="33"/>
      <c r="AQE218" s="33"/>
      <c r="AQF218" s="33"/>
      <c r="AQG218" s="33"/>
      <c r="AQH218" s="33"/>
      <c r="AQI218" s="33"/>
      <c r="AQJ218" s="33"/>
      <c r="AQK218" s="33"/>
      <c r="AQL218" s="33"/>
      <c r="AQM218" s="33"/>
      <c r="AQN218" s="33"/>
      <c r="AQO218" s="33"/>
      <c r="AQP218" s="33"/>
      <c r="AQQ218" s="33"/>
      <c r="AQR218" s="33"/>
      <c r="AQS218" s="33"/>
      <c r="AQT218" s="33"/>
      <c r="AQU218" s="33"/>
      <c r="AQV218" s="33"/>
      <c r="AQW218" s="33"/>
      <c r="AQX218" s="33"/>
      <c r="AQY218" s="33"/>
      <c r="AQZ218" s="33"/>
      <c r="ARA218" s="33"/>
      <c r="ARB218" s="33"/>
      <c r="ARC218" s="33"/>
      <c r="ARD218" s="33"/>
      <c r="ARE218" s="33"/>
      <c r="ARF218" s="33"/>
      <c r="ARG218" s="33"/>
      <c r="ARH218" s="33"/>
      <c r="ARI218" s="33"/>
      <c r="ARJ218" s="33"/>
      <c r="ARK218" s="33"/>
      <c r="ARL218" s="33"/>
      <c r="ARM218" s="33"/>
      <c r="ARN218" s="33"/>
      <c r="ARO218" s="33"/>
      <c r="ARP218" s="33"/>
      <c r="ARQ218" s="33"/>
      <c r="ARR218" s="33"/>
      <c r="ARS218" s="33"/>
      <c r="ART218" s="33"/>
      <c r="ARU218" s="33"/>
      <c r="ARV218" s="33"/>
      <c r="ARW218" s="33"/>
      <c r="ARX218" s="33"/>
      <c r="ARY218" s="33"/>
      <c r="ARZ218" s="33"/>
      <c r="ASA218" s="33"/>
      <c r="ASB218" s="33"/>
      <c r="ASC218" s="33"/>
      <c r="ASD218" s="33"/>
      <c r="ASE218" s="33"/>
      <c r="ASF218" s="33"/>
      <c r="ASG218" s="33"/>
      <c r="ASH218" s="33"/>
      <c r="ASI218" s="33"/>
      <c r="ASJ218" s="33"/>
      <c r="ASK218" s="33"/>
      <c r="ASL218" s="33"/>
      <c r="ASM218" s="33"/>
      <c r="ASN218" s="33"/>
      <c r="ASO218" s="33"/>
      <c r="ASP218" s="33"/>
      <c r="ASQ218" s="33"/>
      <c r="ASR218" s="33"/>
      <c r="ASS218" s="33"/>
      <c r="AST218" s="33"/>
      <c r="ASU218" s="33"/>
      <c r="ASV218" s="33"/>
      <c r="ASW218" s="33"/>
      <c r="ASX218" s="33"/>
      <c r="ASY218" s="33"/>
      <c r="ASZ218" s="33"/>
      <c r="ATA218" s="33"/>
      <c r="ATB218" s="33"/>
      <c r="ATC218" s="33"/>
      <c r="ATD218" s="33"/>
      <c r="ATE218" s="33"/>
      <c r="ATF218" s="33"/>
      <c r="ATG218" s="33"/>
      <c r="ATH218" s="33"/>
      <c r="ATI218" s="33"/>
      <c r="ATJ218" s="33"/>
      <c r="ATK218" s="33"/>
      <c r="ATL218" s="33"/>
      <c r="ATM218" s="33"/>
      <c r="ATN218" s="33"/>
      <c r="ATO218" s="33"/>
      <c r="ATP218" s="33"/>
      <c r="ATQ218" s="33"/>
      <c r="ATR218" s="33"/>
      <c r="ATS218" s="33"/>
      <c r="ATT218" s="33"/>
      <c r="ATU218" s="33"/>
      <c r="ATV218" s="33"/>
      <c r="ATW218" s="33"/>
      <c r="ATX218" s="33"/>
      <c r="ATY218" s="33"/>
      <c r="ATZ218" s="33"/>
      <c r="AUA218" s="33"/>
      <c r="AUB218" s="33"/>
      <c r="AUC218" s="33"/>
      <c r="AUD218" s="33"/>
      <c r="AUE218" s="33"/>
      <c r="AUF218" s="33"/>
      <c r="AUG218" s="33"/>
      <c r="AUH218" s="33"/>
      <c r="AUI218" s="33"/>
      <c r="AUJ218" s="33"/>
      <c r="AUK218" s="33"/>
      <c r="AUL218" s="33"/>
      <c r="AUM218" s="33"/>
      <c r="AUN218" s="33"/>
      <c r="AUO218" s="33"/>
      <c r="AUP218" s="33"/>
      <c r="AUQ218" s="33"/>
      <c r="AUR218" s="33"/>
      <c r="AUS218" s="33"/>
      <c r="AUT218" s="33"/>
      <c r="AUU218" s="33"/>
      <c r="AUV218" s="33"/>
      <c r="AUW218" s="33"/>
      <c r="AUX218" s="33"/>
      <c r="AUY218" s="33"/>
      <c r="AUZ218" s="33"/>
      <c r="AVA218" s="33"/>
      <c r="AVB218" s="33"/>
      <c r="AVC218" s="33"/>
      <c r="AVD218" s="33"/>
      <c r="AVE218" s="33"/>
      <c r="AVF218" s="33"/>
      <c r="AVG218" s="33"/>
      <c r="AVH218" s="33"/>
      <c r="AVI218" s="33"/>
      <c r="AVJ218" s="33"/>
      <c r="AVK218" s="33"/>
      <c r="AVL218" s="33"/>
      <c r="AVM218" s="33"/>
      <c r="AVN218" s="33"/>
      <c r="AVO218" s="33"/>
      <c r="AVP218" s="33"/>
      <c r="AVQ218" s="33"/>
      <c r="AVR218" s="33"/>
      <c r="AVS218" s="33"/>
      <c r="AVT218" s="33"/>
      <c r="AVU218" s="33"/>
      <c r="AVV218" s="33"/>
      <c r="AVW218" s="33"/>
      <c r="AVX218" s="33"/>
      <c r="AVY218" s="33"/>
      <c r="AVZ218" s="33"/>
      <c r="AWA218" s="33"/>
      <c r="AWB218" s="33"/>
      <c r="AWC218" s="33"/>
      <c r="AWD218" s="33"/>
      <c r="AWE218" s="33"/>
      <c r="AWF218" s="33"/>
      <c r="AWG218" s="33"/>
      <c r="AWH218" s="33"/>
      <c r="AWI218" s="33"/>
      <c r="AWJ218" s="33"/>
      <c r="AWK218" s="33"/>
      <c r="AWL218" s="33"/>
      <c r="AWM218" s="33"/>
      <c r="AWN218" s="33"/>
      <c r="AWO218" s="33"/>
      <c r="AWP218" s="33"/>
      <c r="AWQ218" s="33"/>
      <c r="AWR218" s="33"/>
      <c r="AWS218" s="33"/>
      <c r="AWT218" s="33"/>
      <c r="AWU218" s="33"/>
      <c r="AWV218" s="33"/>
      <c r="AWW218" s="33"/>
      <c r="AWX218" s="33"/>
      <c r="AWY218" s="33"/>
      <c r="AWZ218" s="33"/>
      <c r="AXA218" s="33"/>
      <c r="AXB218" s="33"/>
      <c r="AXC218" s="33"/>
      <c r="AXD218" s="33"/>
      <c r="AXE218" s="33"/>
      <c r="AXF218" s="33"/>
      <c r="AXG218" s="33"/>
      <c r="AXH218" s="33"/>
      <c r="AXI218" s="33"/>
      <c r="AXJ218" s="33"/>
      <c r="AXK218" s="33"/>
      <c r="AXL218" s="33"/>
      <c r="AXM218" s="33"/>
      <c r="AXN218" s="33"/>
      <c r="AXO218" s="33"/>
      <c r="AXP218" s="33"/>
      <c r="AXQ218" s="33"/>
      <c r="AXR218" s="33"/>
      <c r="AXS218" s="33"/>
      <c r="AXT218" s="33"/>
      <c r="AXU218" s="33"/>
      <c r="AXV218" s="33"/>
      <c r="AXW218" s="33"/>
      <c r="AXX218" s="33"/>
      <c r="AXY218" s="33"/>
      <c r="AXZ218" s="33"/>
      <c r="AYA218" s="33"/>
      <c r="AYB218" s="33"/>
      <c r="AYC218" s="33"/>
      <c r="AYD218" s="33"/>
      <c r="AYE218" s="33"/>
      <c r="AYF218" s="33"/>
      <c r="AYG218" s="33"/>
      <c r="AYH218" s="33"/>
      <c r="AYI218" s="33"/>
      <c r="AYJ218" s="33"/>
      <c r="AYK218" s="33"/>
      <c r="AYL218" s="33"/>
      <c r="AYM218" s="33"/>
      <c r="AYN218" s="33"/>
      <c r="AYO218" s="33"/>
      <c r="AYP218" s="33"/>
      <c r="AYQ218" s="33"/>
      <c r="AYR218" s="33"/>
      <c r="AYS218" s="33"/>
      <c r="AYT218" s="33"/>
      <c r="AYU218" s="33"/>
      <c r="AYV218" s="33"/>
      <c r="AYW218" s="33"/>
      <c r="AYX218" s="33"/>
      <c r="AYY218" s="33"/>
      <c r="AYZ218" s="33"/>
      <c r="AZA218" s="33"/>
      <c r="AZB218" s="33"/>
      <c r="AZC218" s="33"/>
      <c r="AZD218" s="33"/>
      <c r="AZE218" s="33"/>
      <c r="AZF218" s="33"/>
      <c r="AZG218" s="33"/>
      <c r="AZH218" s="33"/>
      <c r="AZI218" s="33"/>
      <c r="AZJ218" s="33"/>
      <c r="AZK218" s="33"/>
      <c r="AZL218" s="33"/>
      <c r="AZM218" s="33"/>
      <c r="AZN218" s="33"/>
      <c r="AZO218" s="33"/>
      <c r="AZP218" s="33"/>
      <c r="AZQ218" s="33"/>
      <c r="AZR218" s="33"/>
      <c r="AZS218" s="33"/>
      <c r="AZT218" s="33"/>
      <c r="AZU218" s="33"/>
      <c r="AZV218" s="33"/>
      <c r="AZW218" s="33"/>
      <c r="AZX218" s="33"/>
      <c r="AZY218" s="33"/>
      <c r="AZZ218" s="33"/>
      <c r="BAA218" s="33"/>
      <c r="BAB218" s="33"/>
      <c r="BAC218" s="33"/>
      <c r="BAD218" s="33"/>
      <c r="BAE218" s="33"/>
      <c r="BAF218" s="33"/>
      <c r="BAG218" s="33"/>
      <c r="BAH218" s="33"/>
      <c r="BAI218" s="33"/>
      <c r="BAJ218" s="33"/>
      <c r="BAK218" s="33"/>
      <c r="BAL218" s="33"/>
      <c r="BAM218" s="33"/>
      <c r="BAN218" s="33"/>
      <c r="BAO218" s="33"/>
      <c r="BAP218" s="33"/>
      <c r="BAQ218" s="33"/>
      <c r="BAR218" s="33"/>
      <c r="BAS218" s="33"/>
      <c r="BAT218" s="33"/>
      <c r="BAU218" s="33"/>
      <c r="BAV218" s="33"/>
      <c r="BAW218" s="33"/>
      <c r="BAX218" s="33"/>
      <c r="BAY218" s="33"/>
      <c r="BAZ218" s="33"/>
      <c r="BBA218" s="33"/>
      <c r="BBB218" s="33"/>
      <c r="BBC218" s="33"/>
      <c r="BBD218" s="33"/>
      <c r="BBE218" s="33"/>
      <c r="BBF218" s="33"/>
      <c r="BBG218" s="33"/>
      <c r="BBH218" s="33"/>
      <c r="BBI218" s="33"/>
      <c r="BBJ218" s="33"/>
      <c r="BBK218" s="33"/>
      <c r="BBL218" s="33"/>
      <c r="BBM218" s="33"/>
      <c r="BBN218" s="33"/>
      <c r="BBO218" s="33"/>
      <c r="BBP218" s="33"/>
      <c r="BBQ218" s="33"/>
      <c r="BBR218" s="33"/>
      <c r="BBS218" s="33"/>
      <c r="BBT218" s="33"/>
      <c r="BBU218" s="33"/>
      <c r="BBV218" s="33"/>
      <c r="BBW218" s="33"/>
      <c r="BBX218" s="33"/>
      <c r="BBY218" s="33"/>
      <c r="BBZ218" s="33"/>
      <c r="BCA218" s="33"/>
      <c r="BCB218" s="33"/>
      <c r="BCC218" s="33"/>
      <c r="BCD218" s="33"/>
      <c r="BCE218" s="33"/>
      <c r="BCF218" s="33"/>
      <c r="BCG218" s="33"/>
      <c r="BCH218" s="33"/>
      <c r="BCI218" s="33"/>
      <c r="BCJ218" s="33"/>
      <c r="BCK218" s="33"/>
      <c r="BCL218" s="33"/>
      <c r="BCM218" s="33"/>
      <c r="BCN218" s="33"/>
      <c r="BCO218" s="33"/>
      <c r="BCP218" s="33"/>
      <c r="BCQ218" s="33"/>
      <c r="BCR218" s="33"/>
      <c r="BCS218" s="33"/>
      <c r="BCT218" s="33"/>
      <c r="BCU218" s="33"/>
      <c r="BCV218" s="33"/>
      <c r="BCW218" s="33"/>
      <c r="BCX218" s="33"/>
      <c r="BCY218" s="33"/>
      <c r="BCZ218" s="33"/>
      <c r="BDA218" s="33"/>
      <c r="BDB218" s="33"/>
      <c r="BDC218" s="33"/>
      <c r="BDD218" s="33"/>
      <c r="BDE218" s="33"/>
      <c r="BDF218" s="33"/>
      <c r="BDG218" s="33"/>
      <c r="BDH218" s="33"/>
      <c r="BDI218" s="33"/>
      <c r="BDJ218" s="33"/>
      <c r="BDK218" s="33"/>
      <c r="BDL218" s="33"/>
      <c r="BDM218" s="33"/>
      <c r="BDN218" s="33"/>
      <c r="BDO218" s="33"/>
      <c r="BDP218" s="33"/>
      <c r="BDQ218" s="33"/>
      <c r="BDR218" s="33"/>
      <c r="BDS218" s="33"/>
      <c r="BDT218" s="33"/>
      <c r="BDU218" s="33"/>
      <c r="BDV218" s="33"/>
      <c r="BDW218" s="33"/>
      <c r="BDX218" s="33"/>
      <c r="BDY218" s="33"/>
      <c r="BDZ218" s="33"/>
      <c r="BEA218" s="33"/>
      <c r="BEB218" s="33"/>
      <c r="BEC218" s="33"/>
      <c r="BED218" s="33"/>
      <c r="BEE218" s="33"/>
      <c r="BEF218" s="33"/>
      <c r="BEG218" s="33"/>
      <c r="BEH218" s="33"/>
      <c r="BEI218" s="33"/>
      <c r="BEJ218" s="33"/>
      <c r="BEK218" s="33"/>
      <c r="BEL218" s="33"/>
      <c r="BEM218" s="33"/>
      <c r="BEN218" s="33"/>
      <c r="BEO218" s="33"/>
      <c r="BEP218" s="33"/>
      <c r="BEQ218" s="33"/>
      <c r="BER218" s="33"/>
      <c r="BES218" s="33"/>
      <c r="BET218" s="33"/>
      <c r="BEU218" s="33"/>
      <c r="BEV218" s="33"/>
      <c r="BEW218" s="33"/>
      <c r="BEX218" s="33"/>
      <c r="BEY218" s="33"/>
      <c r="BEZ218" s="33"/>
      <c r="BFA218" s="33"/>
      <c r="BFB218" s="33"/>
      <c r="BFC218" s="33"/>
      <c r="BFD218" s="33"/>
      <c r="BFE218" s="33"/>
      <c r="BFF218" s="33"/>
      <c r="BFG218" s="33"/>
      <c r="BFH218" s="33"/>
      <c r="BFI218" s="33"/>
      <c r="BFJ218" s="33"/>
      <c r="BFK218" s="33"/>
      <c r="BFL218" s="33"/>
      <c r="BFM218" s="33"/>
      <c r="BFN218" s="33"/>
      <c r="BFO218" s="33"/>
      <c r="BFP218" s="33"/>
      <c r="BFQ218" s="33"/>
      <c r="BFR218" s="33"/>
      <c r="BFS218" s="33"/>
      <c r="BFT218" s="33"/>
      <c r="BFU218" s="33"/>
      <c r="BFV218" s="33"/>
      <c r="BFW218" s="33"/>
      <c r="BFX218" s="33"/>
      <c r="BFY218" s="33"/>
      <c r="BFZ218" s="33"/>
      <c r="BGA218" s="33"/>
      <c r="BGB218" s="33"/>
      <c r="BGC218" s="33"/>
      <c r="BGD218" s="33"/>
      <c r="BGE218" s="33"/>
      <c r="BGF218" s="33"/>
      <c r="BGG218" s="33"/>
      <c r="BGH218" s="33"/>
      <c r="BGI218" s="33"/>
      <c r="BGJ218" s="33"/>
      <c r="BGK218" s="33"/>
      <c r="BGL218" s="33"/>
      <c r="BGM218" s="33"/>
      <c r="BGN218" s="33"/>
      <c r="BGO218" s="33"/>
      <c r="BGP218" s="33"/>
      <c r="BGQ218" s="33"/>
      <c r="BGR218" s="33"/>
      <c r="BGS218" s="33"/>
      <c r="BGT218" s="33"/>
      <c r="BGU218" s="33"/>
      <c r="BGV218" s="33"/>
      <c r="BGW218" s="33"/>
      <c r="BGX218" s="33"/>
      <c r="BGY218" s="33"/>
      <c r="BGZ218" s="33"/>
      <c r="BHA218" s="33"/>
      <c r="BHB218" s="33"/>
      <c r="BHC218" s="33"/>
      <c r="BHD218" s="33"/>
      <c r="BHE218" s="33"/>
      <c r="BHF218" s="33"/>
      <c r="BHG218" s="33"/>
      <c r="BHH218" s="33"/>
      <c r="BHI218" s="33"/>
      <c r="BHJ218" s="33"/>
      <c r="BHK218" s="33"/>
      <c r="BHL218" s="33"/>
      <c r="BHM218" s="33"/>
      <c r="BHN218" s="33"/>
      <c r="BHO218" s="33"/>
      <c r="BHP218" s="33"/>
      <c r="BHQ218" s="33"/>
      <c r="BHR218" s="33"/>
      <c r="BHS218" s="33"/>
      <c r="BHT218" s="33"/>
      <c r="BHU218" s="33"/>
      <c r="BHV218" s="33"/>
      <c r="BHW218" s="33"/>
      <c r="BHX218" s="33"/>
      <c r="BHY218" s="33"/>
      <c r="BHZ218" s="33"/>
      <c r="BIA218" s="33"/>
      <c r="BIB218" s="33"/>
      <c r="BIC218" s="33"/>
      <c r="BID218" s="33"/>
      <c r="BIE218" s="33"/>
      <c r="BIF218" s="33"/>
      <c r="BIG218" s="33"/>
      <c r="BIH218" s="33"/>
      <c r="BII218" s="33"/>
      <c r="BIJ218" s="33"/>
      <c r="BIK218" s="33"/>
      <c r="BIL218" s="33"/>
      <c r="BIM218" s="33"/>
      <c r="BIN218" s="33"/>
      <c r="BIO218" s="33"/>
      <c r="BIP218" s="33"/>
      <c r="BIQ218" s="33"/>
      <c r="BIR218" s="33"/>
      <c r="BIS218" s="33"/>
      <c r="BIT218" s="33"/>
      <c r="BIU218" s="33"/>
      <c r="BIV218" s="33"/>
      <c r="BIW218" s="33"/>
      <c r="BIX218" s="33"/>
      <c r="BIY218" s="33"/>
      <c r="BIZ218" s="33"/>
      <c r="BJA218" s="33"/>
      <c r="BJB218" s="33"/>
      <c r="BJC218" s="33"/>
      <c r="BJD218" s="33"/>
      <c r="BJE218" s="33"/>
      <c r="BJF218" s="33"/>
      <c r="BJG218" s="33"/>
      <c r="BJH218" s="33"/>
      <c r="BJI218" s="33"/>
      <c r="BJJ218" s="33"/>
      <c r="BJK218" s="33"/>
      <c r="BJL218" s="33"/>
      <c r="BJM218" s="33"/>
      <c r="BJN218" s="33"/>
      <c r="BJO218" s="33"/>
      <c r="BJP218" s="33"/>
      <c r="BJQ218" s="33"/>
      <c r="BJR218" s="33"/>
      <c r="BJS218" s="33"/>
      <c r="BJT218" s="33"/>
      <c r="BJU218" s="33"/>
      <c r="BJV218" s="33"/>
      <c r="BJW218" s="33"/>
      <c r="BJX218" s="33"/>
      <c r="BJY218" s="33"/>
      <c r="BJZ218" s="33"/>
      <c r="BKA218" s="33"/>
      <c r="BKB218" s="33"/>
      <c r="BKC218" s="33"/>
      <c r="BKD218" s="33"/>
      <c r="BKE218" s="33"/>
      <c r="BKF218" s="33"/>
      <c r="BKG218" s="33"/>
      <c r="BKH218" s="33"/>
      <c r="BKI218" s="33"/>
      <c r="BKJ218" s="33"/>
      <c r="BKK218" s="33"/>
      <c r="BKL218" s="33"/>
      <c r="BKM218" s="33"/>
      <c r="BKN218" s="33"/>
      <c r="BKO218" s="33"/>
      <c r="BKP218" s="33"/>
      <c r="BKQ218" s="33"/>
      <c r="BKR218" s="33"/>
      <c r="BKS218" s="33"/>
      <c r="BKT218" s="33"/>
      <c r="BKU218" s="33"/>
      <c r="BKV218" s="33"/>
      <c r="BKW218" s="33"/>
      <c r="BKX218" s="33"/>
      <c r="BKY218" s="33"/>
      <c r="BKZ218" s="33"/>
      <c r="BLA218" s="33"/>
      <c r="BLB218" s="33"/>
      <c r="BLC218" s="33"/>
      <c r="BLD218" s="33"/>
      <c r="BLE218" s="33"/>
      <c r="BLF218" s="33"/>
      <c r="BLG218" s="33"/>
      <c r="BLH218" s="33"/>
      <c r="BLI218" s="33"/>
      <c r="BLJ218" s="33"/>
      <c r="BLK218" s="33"/>
      <c r="BLL218" s="33"/>
      <c r="BLM218" s="33"/>
      <c r="BLN218" s="33"/>
      <c r="BLO218" s="33"/>
      <c r="BLP218" s="33"/>
      <c r="BLQ218" s="33"/>
      <c r="BLR218" s="33"/>
      <c r="BLS218" s="33"/>
      <c r="BLT218" s="33"/>
      <c r="BLU218" s="33"/>
      <c r="BLV218" s="33"/>
      <c r="BLW218" s="33"/>
      <c r="BLX218" s="33"/>
      <c r="BLY218" s="33"/>
      <c r="BLZ218" s="33"/>
      <c r="BMA218" s="33"/>
      <c r="BMB218" s="33"/>
      <c r="BMC218" s="33"/>
      <c r="BMD218" s="33"/>
      <c r="BME218" s="33"/>
      <c r="BMF218" s="33"/>
      <c r="BMG218" s="33"/>
      <c r="BMH218" s="33"/>
      <c r="BMI218" s="33"/>
      <c r="BMJ218" s="33"/>
      <c r="BMK218" s="33"/>
      <c r="BML218" s="33"/>
      <c r="BMM218" s="33"/>
      <c r="BMN218" s="33"/>
      <c r="BMO218" s="33"/>
      <c r="BMP218" s="33"/>
      <c r="BMQ218" s="33"/>
      <c r="BMR218" s="33"/>
      <c r="BMS218" s="33"/>
      <c r="BMT218" s="33"/>
      <c r="BMU218" s="33"/>
      <c r="BMV218" s="33"/>
      <c r="BMW218" s="33"/>
      <c r="BMX218" s="33"/>
      <c r="BMY218" s="33"/>
      <c r="BMZ218" s="33"/>
      <c r="BNA218" s="33"/>
      <c r="BNB218" s="33"/>
      <c r="BNC218" s="33"/>
      <c r="BND218" s="33"/>
      <c r="BNE218" s="33"/>
      <c r="BNF218" s="33"/>
      <c r="BNG218" s="33"/>
      <c r="BNH218" s="33"/>
      <c r="BNI218" s="33"/>
      <c r="BNJ218" s="33"/>
      <c r="BNK218" s="33"/>
      <c r="BNL218" s="33"/>
      <c r="BNM218" s="33"/>
      <c r="BNN218" s="33"/>
      <c r="BNO218" s="33"/>
      <c r="BNP218" s="33"/>
      <c r="BNQ218" s="33"/>
      <c r="BNR218" s="33"/>
      <c r="BNS218" s="33"/>
      <c r="BNT218" s="33"/>
      <c r="BNU218" s="33"/>
      <c r="BNV218" s="33"/>
      <c r="BNW218" s="33"/>
      <c r="BNX218" s="33"/>
      <c r="BNY218" s="33"/>
      <c r="BNZ218" s="33"/>
      <c r="BOA218" s="33"/>
      <c r="BOB218" s="33"/>
      <c r="BOC218" s="33"/>
      <c r="BOD218" s="33"/>
      <c r="BOE218" s="33"/>
      <c r="BOF218" s="33"/>
      <c r="BOG218" s="33"/>
      <c r="BOH218" s="33"/>
      <c r="BOI218" s="33"/>
      <c r="BOJ218" s="33"/>
      <c r="BOK218" s="33"/>
      <c r="BOL218" s="33"/>
      <c r="BOM218" s="33"/>
      <c r="BON218" s="33"/>
      <c r="BOO218" s="33"/>
      <c r="BOP218" s="33"/>
      <c r="BOQ218" s="33"/>
      <c r="BOR218" s="33"/>
      <c r="BOS218" s="33"/>
      <c r="BOT218" s="33"/>
      <c r="BOU218" s="33"/>
      <c r="BOV218" s="33"/>
      <c r="BOW218" s="33"/>
      <c r="BOX218" s="33"/>
      <c r="BOY218" s="33"/>
      <c r="BOZ218" s="33"/>
      <c r="BPA218" s="33"/>
      <c r="BPB218" s="33"/>
      <c r="BPC218" s="33"/>
      <c r="BPD218" s="33"/>
      <c r="BPE218" s="33"/>
      <c r="BPF218" s="33"/>
      <c r="BPG218" s="33"/>
      <c r="BPH218" s="33"/>
      <c r="BPI218" s="33"/>
      <c r="BPJ218" s="33"/>
      <c r="BPK218" s="33"/>
      <c r="BPL218" s="33"/>
      <c r="BPM218" s="33"/>
      <c r="BPN218" s="33"/>
      <c r="BPO218" s="33"/>
      <c r="BPP218" s="33"/>
      <c r="BPQ218" s="33"/>
      <c r="BPR218" s="33"/>
      <c r="BPS218" s="33"/>
      <c r="BPT218" s="33"/>
      <c r="BPU218" s="33"/>
      <c r="BPV218" s="33"/>
      <c r="BPW218" s="33"/>
      <c r="BPX218" s="33"/>
      <c r="BPY218" s="33"/>
      <c r="BPZ218" s="33"/>
      <c r="BQA218" s="33"/>
      <c r="BQB218" s="33"/>
      <c r="BQC218" s="33"/>
      <c r="BQD218" s="33"/>
      <c r="BQE218" s="33"/>
      <c r="BQF218" s="33"/>
      <c r="BQG218" s="33"/>
      <c r="BQH218" s="33"/>
      <c r="BQI218" s="33"/>
      <c r="BQJ218" s="33"/>
      <c r="BQK218" s="33"/>
      <c r="BQL218" s="33"/>
      <c r="BQM218" s="33"/>
      <c r="BQN218" s="33"/>
      <c r="BQO218" s="33"/>
      <c r="BQP218" s="33"/>
      <c r="BQQ218" s="33"/>
      <c r="BQR218" s="33"/>
      <c r="BQS218" s="33"/>
      <c r="BQT218" s="33"/>
      <c r="BQU218" s="33"/>
      <c r="BQV218" s="33"/>
      <c r="BQW218" s="33"/>
      <c r="BQX218" s="33"/>
      <c r="BQY218" s="33"/>
      <c r="BQZ218" s="33"/>
      <c r="BRA218" s="33"/>
      <c r="BRB218" s="33"/>
      <c r="BRC218" s="33"/>
      <c r="BRD218" s="33"/>
      <c r="BRE218" s="33"/>
      <c r="BRF218" s="33"/>
      <c r="BRG218" s="33"/>
      <c r="BRH218" s="33"/>
      <c r="BRI218" s="33"/>
      <c r="BRJ218" s="33"/>
      <c r="BRK218" s="33"/>
      <c r="BRL218" s="33"/>
      <c r="BRM218" s="33"/>
      <c r="BRN218" s="33"/>
      <c r="BRO218" s="33"/>
      <c r="BRP218" s="33"/>
      <c r="BRQ218" s="33"/>
      <c r="BRR218" s="33"/>
      <c r="BRS218" s="33"/>
      <c r="BRT218" s="33"/>
      <c r="BRU218" s="33"/>
      <c r="BRV218" s="33"/>
      <c r="BRW218" s="33"/>
      <c r="BRX218" s="33"/>
      <c r="BRY218" s="33"/>
      <c r="BRZ218" s="33"/>
      <c r="BSA218" s="33"/>
      <c r="BSB218" s="33"/>
      <c r="BSC218" s="33"/>
      <c r="BSD218" s="33"/>
      <c r="BSE218" s="33"/>
      <c r="BSF218" s="33"/>
      <c r="BSG218" s="33"/>
      <c r="BSH218" s="33"/>
      <c r="BSI218" s="33"/>
      <c r="BSJ218" s="33"/>
      <c r="BSK218" s="33"/>
      <c r="BSL218" s="33"/>
      <c r="BSM218" s="33"/>
      <c r="BSN218" s="33"/>
      <c r="BSO218" s="33"/>
      <c r="BSP218" s="33"/>
      <c r="BSQ218" s="33"/>
      <c r="BSR218" s="33"/>
      <c r="BSS218" s="33"/>
      <c r="BST218" s="33"/>
      <c r="BSU218" s="33"/>
      <c r="BSV218" s="33"/>
      <c r="BSW218" s="33"/>
      <c r="BSX218" s="33"/>
      <c r="BSY218" s="33"/>
      <c r="BSZ218" s="33"/>
      <c r="BTA218" s="33"/>
      <c r="BTB218" s="33"/>
      <c r="BTC218" s="33"/>
      <c r="BTD218" s="33"/>
      <c r="BTE218" s="33"/>
      <c r="BTF218" s="33"/>
      <c r="BTG218" s="33"/>
      <c r="BTH218" s="33"/>
      <c r="BTI218" s="33"/>
      <c r="BTJ218" s="33"/>
      <c r="BTK218" s="33"/>
      <c r="BTL218" s="33"/>
      <c r="BTM218" s="33"/>
      <c r="BTN218" s="33"/>
      <c r="BTO218" s="33"/>
      <c r="BTP218" s="33"/>
      <c r="BTQ218" s="33"/>
      <c r="BTR218" s="33"/>
      <c r="BTS218" s="33"/>
      <c r="BTT218" s="33"/>
      <c r="BTU218" s="33"/>
      <c r="BTV218" s="33"/>
      <c r="BTW218" s="33"/>
      <c r="BTX218" s="33"/>
      <c r="BTY218" s="33"/>
      <c r="BTZ218" s="33"/>
      <c r="BUA218" s="33"/>
      <c r="BUB218" s="33"/>
      <c r="BUC218" s="33"/>
      <c r="BUD218" s="33"/>
      <c r="BUE218" s="33"/>
      <c r="BUF218" s="33"/>
      <c r="BUG218" s="33"/>
      <c r="BUH218" s="33"/>
      <c r="BUI218" s="33"/>
      <c r="BUJ218" s="33"/>
      <c r="BUK218" s="33"/>
      <c r="BUL218" s="33"/>
      <c r="BUM218" s="33"/>
      <c r="BUN218" s="33"/>
      <c r="BUO218" s="33"/>
      <c r="BUP218" s="33"/>
      <c r="BUQ218" s="33"/>
      <c r="BUR218" s="33"/>
      <c r="BUS218" s="33"/>
      <c r="BUT218" s="33"/>
      <c r="BUU218" s="33"/>
      <c r="BUV218" s="33"/>
      <c r="BUW218" s="33"/>
      <c r="BUX218" s="33"/>
      <c r="BUY218" s="33"/>
      <c r="BUZ218" s="33"/>
      <c r="BVA218" s="33"/>
      <c r="BVB218" s="33"/>
      <c r="BVC218" s="33"/>
      <c r="BVD218" s="33"/>
      <c r="BVE218" s="33"/>
      <c r="BVF218" s="33"/>
      <c r="BVG218" s="33"/>
      <c r="BVH218" s="33"/>
      <c r="BVI218" s="33"/>
      <c r="BVJ218" s="33"/>
      <c r="BVK218" s="33"/>
      <c r="BVL218" s="33"/>
      <c r="BVM218" s="33"/>
      <c r="BVN218" s="33"/>
      <c r="BVO218" s="33"/>
      <c r="BVP218" s="33"/>
      <c r="BVQ218" s="33"/>
      <c r="BVR218" s="33"/>
      <c r="BVS218" s="33"/>
      <c r="BVT218" s="33"/>
      <c r="BVU218" s="33"/>
      <c r="BVV218" s="33"/>
      <c r="BVW218" s="33"/>
      <c r="BVX218" s="33"/>
      <c r="BVY218" s="33"/>
      <c r="BVZ218" s="33"/>
      <c r="BWA218" s="33"/>
      <c r="BWB218" s="33"/>
      <c r="BWC218" s="33"/>
      <c r="BWD218" s="33"/>
      <c r="BWE218" s="33"/>
      <c r="BWF218" s="33"/>
      <c r="BWG218" s="33"/>
      <c r="BWH218" s="33"/>
      <c r="BWI218" s="33"/>
      <c r="BWJ218" s="33"/>
      <c r="BWK218" s="33"/>
      <c r="BWL218" s="33"/>
      <c r="BWM218" s="33"/>
      <c r="BWN218" s="33"/>
      <c r="BWO218" s="33"/>
      <c r="BWP218" s="33"/>
      <c r="BWQ218" s="33"/>
      <c r="BWR218" s="33"/>
      <c r="BWS218" s="33"/>
      <c r="BWT218" s="33"/>
      <c r="BWU218" s="33"/>
      <c r="BWV218" s="33"/>
      <c r="BWW218" s="33"/>
      <c r="BWX218" s="33"/>
      <c r="BWY218" s="33"/>
      <c r="BWZ218" s="33"/>
      <c r="BXA218" s="33"/>
      <c r="BXB218" s="33"/>
      <c r="BXC218" s="33"/>
      <c r="BXD218" s="33"/>
      <c r="BXE218" s="33"/>
      <c r="BXF218" s="33"/>
      <c r="BXG218" s="33"/>
      <c r="BXH218" s="33"/>
      <c r="BXI218" s="33"/>
      <c r="BXJ218" s="33"/>
      <c r="BXK218" s="33"/>
      <c r="BXL218" s="33"/>
      <c r="BXM218" s="33"/>
      <c r="BXN218" s="33"/>
      <c r="BXO218" s="33"/>
      <c r="BXP218" s="33"/>
      <c r="BXQ218" s="33"/>
      <c r="BXR218" s="33"/>
      <c r="BXS218" s="33"/>
      <c r="BXT218" s="33"/>
      <c r="BXU218" s="33"/>
      <c r="BXV218" s="33"/>
      <c r="BXW218" s="33"/>
      <c r="BXX218" s="33"/>
      <c r="BXY218" s="33"/>
      <c r="BXZ218" s="33"/>
      <c r="BYA218" s="33"/>
      <c r="BYB218" s="33"/>
      <c r="BYC218" s="33"/>
      <c r="BYD218" s="33"/>
      <c r="BYE218" s="33"/>
      <c r="BYF218" s="33"/>
      <c r="BYG218" s="33"/>
      <c r="BYH218" s="33"/>
      <c r="BYI218" s="33"/>
      <c r="BYJ218" s="33"/>
      <c r="BYK218" s="33"/>
      <c r="BYL218" s="33"/>
      <c r="BYM218" s="33"/>
      <c r="BYN218" s="33"/>
      <c r="BYO218" s="33"/>
      <c r="BYP218" s="33"/>
      <c r="BYQ218" s="33"/>
      <c r="BYR218" s="33"/>
      <c r="BYS218" s="33"/>
      <c r="BYT218" s="33"/>
      <c r="BYU218" s="33"/>
      <c r="BYV218" s="33"/>
      <c r="BYW218" s="33"/>
      <c r="BYX218" s="33"/>
    </row>
    <row r="219" spans="1:2026" ht="24.95" customHeight="1" x14ac:dyDescent="0.25">
      <c r="A219" s="205" t="s">
        <v>1662</v>
      </c>
      <c r="B219" s="4" t="s">
        <v>439</v>
      </c>
      <c r="C219" s="4" t="s">
        <v>440</v>
      </c>
      <c r="D219" s="4" t="s">
        <v>172</v>
      </c>
      <c r="E219" s="4" t="s">
        <v>422</v>
      </c>
      <c r="F219" s="5" t="s">
        <v>336</v>
      </c>
      <c r="G219" s="4" t="s">
        <v>27</v>
      </c>
      <c r="H219" s="63" t="s">
        <v>423</v>
      </c>
      <c r="I219" s="4" t="s">
        <v>29</v>
      </c>
      <c r="J219" s="51" t="s">
        <v>424</v>
      </c>
      <c r="K219" s="4" t="s">
        <v>31</v>
      </c>
      <c r="L219" s="4" t="s">
        <v>51</v>
      </c>
      <c r="M219" s="4" t="s">
        <v>33</v>
      </c>
      <c r="N219" s="4" t="s">
        <v>34</v>
      </c>
      <c r="O219" s="6" t="s">
        <v>35</v>
      </c>
      <c r="P219" s="6"/>
      <c r="Q219" s="7" t="s">
        <v>36</v>
      </c>
      <c r="R219" s="7"/>
      <c r="S219" s="4" t="s">
        <v>441</v>
      </c>
      <c r="T219" s="146"/>
      <c r="U219" s="146"/>
      <c r="V219" s="4" t="s">
        <v>11</v>
      </c>
      <c r="W219" s="4"/>
      <c r="X219" s="4" t="s">
        <v>40</v>
      </c>
      <c r="Y219" s="4"/>
      <c r="Z219" s="4"/>
      <c r="AA219" s="4"/>
      <c r="AB219" s="8"/>
      <c r="AC219" s="8">
        <v>2650</v>
      </c>
      <c r="AD219" s="8"/>
      <c r="AE219" s="8">
        <v>12750</v>
      </c>
      <c r="AF219" s="8">
        <v>5250</v>
      </c>
      <c r="AG219" s="8">
        <f t="shared" si="3"/>
        <v>20650</v>
      </c>
      <c r="AH219" s="111">
        <f>15</f>
        <v>15</v>
      </c>
      <c r="AI219" s="94">
        <f>1665</f>
        <v>1665</v>
      </c>
      <c r="AJ219" s="129"/>
      <c r="AK219" s="94">
        <f>1665</f>
        <v>1665</v>
      </c>
      <c r="AL219" s="5" t="s">
        <v>37</v>
      </c>
      <c r="AM219" s="5" t="s">
        <v>1499</v>
      </c>
      <c r="AN219" s="173" t="s">
        <v>1512</v>
      </c>
      <c r="AO219" s="173" t="s">
        <v>1512</v>
      </c>
    </row>
    <row r="220" spans="1:2026" ht="24.95" customHeight="1" x14ac:dyDescent="0.25">
      <c r="A220" s="205" t="s">
        <v>1662</v>
      </c>
      <c r="B220" s="4" t="s">
        <v>442</v>
      </c>
      <c r="C220" s="4" t="s">
        <v>440</v>
      </c>
      <c r="D220" s="4" t="s">
        <v>177</v>
      </c>
      <c r="E220" s="4" t="s">
        <v>422</v>
      </c>
      <c r="F220" s="5" t="s">
        <v>336</v>
      </c>
      <c r="G220" s="4" t="s">
        <v>27</v>
      </c>
      <c r="H220" s="63" t="s">
        <v>423</v>
      </c>
      <c r="I220" s="4" t="s">
        <v>29</v>
      </c>
      <c r="J220" s="51" t="s">
        <v>424</v>
      </c>
      <c r="K220" s="4" t="s">
        <v>31</v>
      </c>
      <c r="L220" s="4" t="s">
        <v>32</v>
      </c>
      <c r="M220" s="4" t="s">
        <v>33</v>
      </c>
      <c r="N220" s="4" t="s">
        <v>34</v>
      </c>
      <c r="O220" s="6" t="s">
        <v>35</v>
      </c>
      <c r="P220" s="6"/>
      <c r="Q220" s="7" t="s">
        <v>36</v>
      </c>
      <c r="R220" s="7"/>
      <c r="S220" s="4" t="s">
        <v>443</v>
      </c>
      <c r="T220" s="146"/>
      <c r="U220" s="146"/>
      <c r="V220" s="4" t="s">
        <v>11</v>
      </c>
      <c r="W220" s="4"/>
      <c r="X220" s="4" t="s">
        <v>40</v>
      </c>
      <c r="Y220" s="4"/>
      <c r="Z220" s="4"/>
      <c r="AA220" s="4"/>
      <c r="AB220" s="8"/>
      <c r="AC220" s="8">
        <v>2650</v>
      </c>
      <c r="AD220" s="8"/>
      <c r="AE220" s="8">
        <v>12750</v>
      </c>
      <c r="AF220" s="8">
        <v>5250</v>
      </c>
      <c r="AG220" s="8">
        <f t="shared" si="3"/>
        <v>20650</v>
      </c>
      <c r="AH220" s="111">
        <f>15</f>
        <v>15</v>
      </c>
      <c r="AI220" s="94">
        <f>1665</f>
        <v>1665</v>
      </c>
      <c r="AJ220" s="129"/>
      <c r="AK220" s="94">
        <f>1665</f>
        <v>1665</v>
      </c>
      <c r="AL220" s="5" t="s">
        <v>37</v>
      </c>
      <c r="AM220" s="5" t="s">
        <v>1499</v>
      </c>
      <c r="AN220" s="173" t="s">
        <v>1512</v>
      </c>
      <c r="AO220" s="173" t="s">
        <v>1512</v>
      </c>
    </row>
    <row r="221" spans="1:2026" ht="24.95" customHeight="1" x14ac:dyDescent="0.25">
      <c r="A221" s="205" t="s">
        <v>1662</v>
      </c>
      <c r="B221" s="14" t="s">
        <v>444</v>
      </c>
      <c r="C221" s="14" t="s">
        <v>445</v>
      </c>
      <c r="D221" s="14" t="s">
        <v>446</v>
      </c>
      <c r="E221" s="14" t="s">
        <v>447</v>
      </c>
      <c r="F221" s="15" t="s">
        <v>336</v>
      </c>
      <c r="G221" s="14" t="s">
        <v>105</v>
      </c>
      <c r="H221" s="16" t="s">
        <v>448</v>
      </c>
      <c r="I221" s="14" t="s">
        <v>29</v>
      </c>
      <c r="J221" s="28" t="s">
        <v>30</v>
      </c>
      <c r="K221" s="14" t="s">
        <v>31</v>
      </c>
      <c r="L221" s="14" t="s">
        <v>32</v>
      </c>
      <c r="M221" s="14" t="s">
        <v>33</v>
      </c>
      <c r="N221" s="14" t="s">
        <v>106</v>
      </c>
      <c r="O221" s="17" t="s">
        <v>107</v>
      </c>
      <c r="P221" s="17"/>
      <c r="Q221" s="18" t="s">
        <v>57</v>
      </c>
      <c r="R221" s="18"/>
      <c r="S221" s="14" t="s">
        <v>449</v>
      </c>
      <c r="T221" s="151"/>
      <c r="U221" s="151"/>
      <c r="V221" s="14" t="s">
        <v>11</v>
      </c>
      <c r="W221" s="14" t="s">
        <v>40</v>
      </c>
      <c r="X221" s="14"/>
      <c r="Y221" s="14" t="s">
        <v>40</v>
      </c>
      <c r="Z221" s="14" t="s">
        <v>40</v>
      </c>
      <c r="AA221" s="14" t="s">
        <v>450</v>
      </c>
      <c r="AB221" s="19"/>
      <c r="AC221" s="19">
        <v>2650</v>
      </c>
      <c r="AD221" s="19"/>
      <c r="AE221" s="19">
        <v>3500</v>
      </c>
      <c r="AF221" s="19"/>
      <c r="AG221" s="19">
        <f t="shared" si="3"/>
        <v>6150</v>
      </c>
      <c r="AH221" s="115"/>
      <c r="AI221" s="19"/>
      <c r="AJ221" s="132"/>
      <c r="AK221" s="19"/>
      <c r="AL221" s="15" t="s">
        <v>37</v>
      </c>
      <c r="AM221" s="14" t="s">
        <v>1496</v>
      </c>
      <c r="AN221" s="2"/>
      <c r="AO221" s="2"/>
    </row>
    <row r="222" spans="1:2026" ht="24.95" customHeight="1" x14ac:dyDescent="0.25">
      <c r="A222" s="205" t="s">
        <v>1662</v>
      </c>
      <c r="B222" s="14" t="s">
        <v>444</v>
      </c>
      <c r="C222" s="14" t="s">
        <v>445</v>
      </c>
      <c r="D222" s="14" t="s">
        <v>446</v>
      </c>
      <c r="E222" s="14" t="s">
        <v>422</v>
      </c>
      <c r="F222" s="15" t="s">
        <v>336</v>
      </c>
      <c r="G222" s="14" t="s">
        <v>27</v>
      </c>
      <c r="H222" s="20" t="s">
        <v>448</v>
      </c>
      <c r="I222" s="14" t="s">
        <v>29</v>
      </c>
      <c r="J222" s="28" t="s">
        <v>424</v>
      </c>
      <c r="K222" s="14" t="s">
        <v>31</v>
      </c>
      <c r="L222" s="14" t="s">
        <v>32</v>
      </c>
      <c r="M222" s="14" t="s">
        <v>33</v>
      </c>
      <c r="N222" s="14" t="s">
        <v>106</v>
      </c>
      <c r="O222" s="17" t="s">
        <v>107</v>
      </c>
      <c r="P222" s="17"/>
      <c r="Q222" s="18" t="s">
        <v>451</v>
      </c>
      <c r="R222" s="18"/>
      <c r="S222" s="14" t="s">
        <v>452</v>
      </c>
      <c r="T222" s="151"/>
      <c r="U222" s="151"/>
      <c r="V222" s="14" t="s">
        <v>11</v>
      </c>
      <c r="W222" s="14"/>
      <c r="X222" s="14" t="s">
        <v>40</v>
      </c>
      <c r="Y222" s="14" t="s">
        <v>40</v>
      </c>
      <c r="Z222" s="14" t="s">
        <v>40</v>
      </c>
      <c r="AA222" s="14" t="s">
        <v>450</v>
      </c>
      <c r="AB222" s="19"/>
      <c r="AC222" s="19">
        <v>2650</v>
      </c>
      <c r="AD222" s="19"/>
      <c r="AE222" s="19">
        <v>2250</v>
      </c>
      <c r="AF222" s="19"/>
      <c r="AG222" s="19">
        <f t="shared" si="3"/>
        <v>4900</v>
      </c>
      <c r="AH222" s="115"/>
      <c r="AI222" s="19"/>
      <c r="AJ222" s="132"/>
      <c r="AK222" s="19"/>
      <c r="AL222" s="15" t="s">
        <v>37</v>
      </c>
      <c r="AM222" s="14" t="s">
        <v>1496</v>
      </c>
      <c r="AN222" s="2"/>
      <c r="AO222" s="2"/>
    </row>
    <row r="223" spans="1:2026" ht="24.95" customHeight="1" x14ac:dyDescent="0.25">
      <c r="A223" s="205" t="s">
        <v>1662</v>
      </c>
      <c r="B223" s="14" t="s">
        <v>453</v>
      </c>
      <c r="C223" s="14" t="s">
        <v>454</v>
      </c>
      <c r="D223" s="14" t="s">
        <v>283</v>
      </c>
      <c r="E223" s="14" t="s">
        <v>447</v>
      </c>
      <c r="F223" s="15" t="s">
        <v>336</v>
      </c>
      <c r="G223" s="14" t="s">
        <v>105</v>
      </c>
      <c r="H223" s="16" t="s">
        <v>284</v>
      </c>
      <c r="I223" s="14" t="s">
        <v>29</v>
      </c>
      <c r="J223" s="28" t="s">
        <v>30</v>
      </c>
      <c r="K223" s="14" t="s">
        <v>31</v>
      </c>
      <c r="L223" s="14" t="s">
        <v>51</v>
      </c>
      <c r="M223" s="14" t="s">
        <v>33</v>
      </c>
      <c r="N223" s="14" t="s">
        <v>106</v>
      </c>
      <c r="O223" s="17" t="s">
        <v>107</v>
      </c>
      <c r="P223" s="17"/>
      <c r="Q223" s="18" t="s">
        <v>57</v>
      </c>
      <c r="R223" s="18"/>
      <c r="S223" s="14" t="s">
        <v>449</v>
      </c>
      <c r="T223" s="151"/>
      <c r="U223" s="151"/>
      <c r="V223" s="14" t="s">
        <v>11</v>
      </c>
      <c r="W223" s="14" t="s">
        <v>40</v>
      </c>
      <c r="X223" s="14"/>
      <c r="Y223" s="14" t="s">
        <v>40</v>
      </c>
      <c r="Z223" s="14" t="s">
        <v>40</v>
      </c>
      <c r="AA223" s="14" t="s">
        <v>450</v>
      </c>
      <c r="AB223" s="19"/>
      <c r="AC223" s="19">
        <v>2650</v>
      </c>
      <c r="AD223" s="19"/>
      <c r="AE223" s="19">
        <v>3500</v>
      </c>
      <c r="AF223" s="19"/>
      <c r="AG223" s="19">
        <f t="shared" si="3"/>
        <v>6150</v>
      </c>
      <c r="AH223" s="115"/>
      <c r="AI223" s="19"/>
      <c r="AJ223" s="132" t="s">
        <v>1542</v>
      </c>
      <c r="AK223" s="19"/>
      <c r="AL223" s="15" t="s">
        <v>37</v>
      </c>
      <c r="AM223" s="14" t="s">
        <v>1496</v>
      </c>
      <c r="AN223" s="2"/>
      <c r="AO223" s="2"/>
    </row>
    <row r="224" spans="1:2026" ht="24.95" customHeight="1" x14ac:dyDescent="0.25">
      <c r="A224" s="205" t="s">
        <v>1662</v>
      </c>
      <c r="B224" s="21" t="s">
        <v>455</v>
      </c>
      <c r="C224" s="21" t="s">
        <v>456</v>
      </c>
      <c r="D224" s="21" t="s">
        <v>140</v>
      </c>
      <c r="E224" s="21" t="s">
        <v>457</v>
      </c>
      <c r="F224" s="26" t="s">
        <v>336</v>
      </c>
      <c r="G224" s="21" t="s">
        <v>27</v>
      </c>
      <c r="H224" s="27" t="s">
        <v>131</v>
      </c>
      <c r="I224" s="21" t="s">
        <v>29</v>
      </c>
      <c r="J224" s="46" t="s">
        <v>30</v>
      </c>
      <c r="K224" s="21" t="s">
        <v>31</v>
      </c>
      <c r="L224" s="21" t="s">
        <v>51</v>
      </c>
      <c r="M224" s="21" t="s">
        <v>33</v>
      </c>
      <c r="N224" s="21" t="s">
        <v>34</v>
      </c>
      <c r="O224" s="23" t="s">
        <v>35</v>
      </c>
      <c r="P224" s="23"/>
      <c r="Q224" s="24" t="s">
        <v>36</v>
      </c>
      <c r="R224" s="24"/>
      <c r="S224" s="21" t="s">
        <v>458</v>
      </c>
      <c r="T224" s="149"/>
      <c r="U224" s="149"/>
      <c r="V224" s="21" t="s">
        <v>11</v>
      </c>
      <c r="W224" s="21" t="s">
        <v>40</v>
      </c>
      <c r="X224" s="21"/>
      <c r="Y224" s="21"/>
      <c r="Z224" s="21"/>
      <c r="AA224" s="21"/>
      <c r="AB224" s="25"/>
      <c r="AC224" s="25">
        <v>2650</v>
      </c>
      <c r="AD224" s="25"/>
      <c r="AE224" s="25">
        <v>12750</v>
      </c>
      <c r="AF224" s="25">
        <v>5250</v>
      </c>
      <c r="AG224" s="25">
        <f t="shared" si="3"/>
        <v>20650</v>
      </c>
      <c r="AH224" s="113"/>
      <c r="AI224" s="25"/>
      <c r="AJ224" s="128"/>
      <c r="AK224" s="25"/>
      <c r="AL224" s="26" t="s">
        <v>37</v>
      </c>
      <c r="AM224" s="26" t="s">
        <v>1484</v>
      </c>
      <c r="AN224" s="26"/>
      <c r="AO224" s="26"/>
    </row>
    <row r="225" spans="1:2026" ht="15" customHeight="1" x14ac:dyDescent="0.25">
      <c r="A225" s="205" t="s">
        <v>1662</v>
      </c>
      <c r="B225" s="1" t="s">
        <v>459</v>
      </c>
      <c r="C225" s="1" t="s">
        <v>456</v>
      </c>
      <c r="D225" s="1" t="s">
        <v>334</v>
      </c>
      <c r="E225" s="1" t="s">
        <v>460</v>
      </c>
      <c r="F225" s="2" t="s">
        <v>336</v>
      </c>
      <c r="G225" s="1" t="s">
        <v>27</v>
      </c>
      <c r="H225" s="29" t="s">
        <v>461</v>
      </c>
      <c r="I225" s="1" t="s">
        <v>29</v>
      </c>
      <c r="J225" s="35" t="s">
        <v>30</v>
      </c>
      <c r="K225" s="36" t="s">
        <v>31</v>
      </c>
      <c r="L225" s="1" t="s">
        <v>51</v>
      </c>
      <c r="M225" s="37" t="s">
        <v>33</v>
      </c>
      <c r="N225" s="1" t="s">
        <v>34</v>
      </c>
      <c r="O225" s="38" t="s">
        <v>35</v>
      </c>
      <c r="P225" s="38"/>
      <c r="Q225" s="39" t="s">
        <v>36</v>
      </c>
      <c r="R225" s="39"/>
      <c r="S225" s="1" t="s">
        <v>462</v>
      </c>
      <c r="T225" s="145"/>
      <c r="U225" s="145"/>
      <c r="V225" s="1" t="s">
        <v>59</v>
      </c>
      <c r="W225" s="1"/>
      <c r="X225" s="1"/>
      <c r="Y225" s="1"/>
      <c r="Z225" s="1"/>
      <c r="AA225" s="1"/>
      <c r="AB225" s="30">
        <v>12500</v>
      </c>
      <c r="AC225" s="30">
        <v>2650</v>
      </c>
      <c r="AD225" s="30"/>
      <c r="AE225" s="30">
        <v>12750</v>
      </c>
      <c r="AF225" s="30">
        <v>650</v>
      </c>
      <c r="AG225" s="30">
        <f t="shared" si="3"/>
        <v>28550</v>
      </c>
      <c r="AH225" s="110"/>
      <c r="AI225" s="30"/>
      <c r="AJ225" s="125"/>
      <c r="AK225" s="30"/>
      <c r="AL225" s="2" t="s">
        <v>37</v>
      </c>
      <c r="AM225" s="2"/>
      <c r="AN225" s="2"/>
      <c r="AO225" s="2"/>
    </row>
    <row r="226" spans="1:2026" ht="24.95" customHeight="1" x14ac:dyDescent="0.25">
      <c r="A226" s="205" t="s">
        <v>1662</v>
      </c>
      <c r="B226" s="21" t="s">
        <v>463</v>
      </c>
      <c r="C226" s="21" t="s">
        <v>456</v>
      </c>
      <c r="D226" s="21" t="s">
        <v>134</v>
      </c>
      <c r="E226" s="21" t="s">
        <v>457</v>
      </c>
      <c r="F226" s="26" t="s">
        <v>336</v>
      </c>
      <c r="G226" s="21" t="s">
        <v>27</v>
      </c>
      <c r="H226" s="27" t="s">
        <v>131</v>
      </c>
      <c r="I226" s="21" t="s">
        <v>29</v>
      </c>
      <c r="J226" s="46" t="s">
        <v>30</v>
      </c>
      <c r="K226" s="21" t="s">
        <v>31</v>
      </c>
      <c r="L226" s="21" t="s">
        <v>32</v>
      </c>
      <c r="M226" s="21" t="s">
        <v>33</v>
      </c>
      <c r="N226" s="21" t="s">
        <v>34</v>
      </c>
      <c r="O226" s="23" t="s">
        <v>35</v>
      </c>
      <c r="P226" s="23"/>
      <c r="Q226" s="24" t="s">
        <v>36</v>
      </c>
      <c r="R226" s="24"/>
      <c r="S226" s="21" t="s">
        <v>464</v>
      </c>
      <c r="T226" s="149"/>
      <c r="U226" s="149"/>
      <c r="V226" s="21" t="s">
        <v>11</v>
      </c>
      <c r="W226" s="21" t="s">
        <v>40</v>
      </c>
      <c r="X226" s="21"/>
      <c r="Y226" s="21"/>
      <c r="Z226" s="21"/>
      <c r="AA226" s="21"/>
      <c r="AB226" s="25"/>
      <c r="AC226" s="25">
        <v>2650</v>
      </c>
      <c r="AD226" s="25"/>
      <c r="AE226" s="25">
        <v>12750</v>
      </c>
      <c r="AF226" s="25">
        <v>5250</v>
      </c>
      <c r="AG226" s="25">
        <f t="shared" si="3"/>
        <v>20650</v>
      </c>
      <c r="AH226" s="113"/>
      <c r="AI226" s="25"/>
      <c r="AJ226" s="128"/>
      <c r="AK226" s="25"/>
      <c r="AL226" s="26" t="s">
        <v>37</v>
      </c>
      <c r="AM226" s="26" t="s">
        <v>1484</v>
      </c>
      <c r="AN226" s="26"/>
      <c r="AO226" s="26"/>
    </row>
    <row r="227" spans="1:2026" ht="15" customHeight="1" x14ac:dyDescent="0.25">
      <c r="A227" s="205" t="s">
        <v>1662</v>
      </c>
      <c r="B227" s="1" t="s">
        <v>465</v>
      </c>
      <c r="C227" s="1" t="s">
        <v>456</v>
      </c>
      <c r="D227" s="1" t="s">
        <v>128</v>
      </c>
      <c r="E227" s="1" t="s">
        <v>460</v>
      </c>
      <c r="F227" s="2" t="s">
        <v>336</v>
      </c>
      <c r="G227" s="1" t="s">
        <v>27</v>
      </c>
      <c r="H227" s="29" t="s">
        <v>461</v>
      </c>
      <c r="I227" s="1" t="s">
        <v>29</v>
      </c>
      <c r="J227" s="35" t="s">
        <v>30</v>
      </c>
      <c r="K227" s="36" t="s">
        <v>31</v>
      </c>
      <c r="L227" s="1" t="s">
        <v>32</v>
      </c>
      <c r="M227" s="37" t="s">
        <v>33</v>
      </c>
      <c r="N227" s="1" t="s">
        <v>34</v>
      </c>
      <c r="O227" s="38" t="s">
        <v>35</v>
      </c>
      <c r="P227" s="38"/>
      <c r="Q227" s="39" t="s">
        <v>36</v>
      </c>
      <c r="R227" s="39"/>
      <c r="S227" s="1" t="s">
        <v>466</v>
      </c>
      <c r="T227" s="145"/>
      <c r="U227" s="145"/>
      <c r="V227" s="1" t="s">
        <v>59</v>
      </c>
      <c r="W227" s="1"/>
      <c r="X227" s="1"/>
      <c r="Y227" s="1"/>
      <c r="Z227" s="1"/>
      <c r="AA227" s="1"/>
      <c r="AB227" s="30">
        <v>12500</v>
      </c>
      <c r="AC227" s="30">
        <v>2650</v>
      </c>
      <c r="AD227" s="30"/>
      <c r="AE227" s="30">
        <v>12750</v>
      </c>
      <c r="AF227" s="30">
        <v>650</v>
      </c>
      <c r="AG227" s="30">
        <f t="shared" si="3"/>
        <v>28550</v>
      </c>
      <c r="AH227" s="110"/>
      <c r="AI227" s="30"/>
      <c r="AJ227" s="125"/>
      <c r="AK227" s="30"/>
      <c r="AL227" s="2" t="s">
        <v>37</v>
      </c>
      <c r="AM227" s="2"/>
      <c r="AN227" s="2"/>
      <c r="AO227" s="2"/>
    </row>
    <row r="228" spans="1:2026" ht="24.95" customHeight="1" x14ac:dyDescent="0.25">
      <c r="A228" s="205" t="s">
        <v>1662</v>
      </c>
      <c r="B228" s="14" t="s">
        <v>467</v>
      </c>
      <c r="C228" s="14" t="s">
        <v>468</v>
      </c>
      <c r="D228" s="14" t="s">
        <v>70</v>
      </c>
      <c r="E228" s="14" t="s">
        <v>469</v>
      </c>
      <c r="F228" s="15" t="s">
        <v>336</v>
      </c>
      <c r="G228" s="14" t="s">
        <v>105</v>
      </c>
      <c r="H228" s="16" t="s">
        <v>284</v>
      </c>
      <c r="I228" s="14" t="s">
        <v>29</v>
      </c>
      <c r="J228" s="28" t="s">
        <v>30</v>
      </c>
      <c r="K228" s="14" t="s">
        <v>31</v>
      </c>
      <c r="L228" s="14" t="s">
        <v>51</v>
      </c>
      <c r="M228" s="14" t="s">
        <v>33</v>
      </c>
      <c r="N228" s="14" t="s">
        <v>106</v>
      </c>
      <c r="O228" s="17" t="s">
        <v>107</v>
      </c>
      <c r="P228" s="17"/>
      <c r="Q228" s="18" t="s">
        <v>57</v>
      </c>
      <c r="R228" s="18"/>
      <c r="S228" s="14" t="s">
        <v>470</v>
      </c>
      <c r="T228" s="151"/>
      <c r="U228" s="151"/>
      <c r="V228" s="14" t="s">
        <v>11</v>
      </c>
      <c r="W228" s="14" t="s">
        <v>40</v>
      </c>
      <c r="X228" s="14"/>
      <c r="Y228" s="14"/>
      <c r="Z228" s="14" t="s">
        <v>40</v>
      </c>
      <c r="AA228" s="14" t="s">
        <v>471</v>
      </c>
      <c r="AB228" s="19"/>
      <c r="AC228" s="19">
        <v>2650</v>
      </c>
      <c r="AD228" s="19"/>
      <c r="AE228" s="19">
        <v>3500</v>
      </c>
      <c r="AF228" s="19"/>
      <c r="AG228" s="19">
        <f t="shared" si="3"/>
        <v>6150</v>
      </c>
      <c r="AH228" s="115"/>
      <c r="AI228" s="19"/>
      <c r="AJ228" s="132"/>
      <c r="AK228" s="19"/>
      <c r="AL228" s="15" t="s">
        <v>37</v>
      </c>
      <c r="AM228" s="14" t="s">
        <v>1496</v>
      </c>
      <c r="AN228" s="14"/>
      <c r="AO228" s="14"/>
    </row>
    <row r="229" spans="1:2026" ht="24.95" customHeight="1" x14ac:dyDescent="0.25">
      <c r="A229" s="205" t="s">
        <v>1662</v>
      </c>
      <c r="B229" s="14" t="s">
        <v>472</v>
      </c>
      <c r="C229" s="14" t="s">
        <v>468</v>
      </c>
      <c r="D229" s="14" t="s">
        <v>473</v>
      </c>
      <c r="E229" s="14" t="s">
        <v>469</v>
      </c>
      <c r="F229" s="15" t="s">
        <v>336</v>
      </c>
      <c r="G229" s="14" t="s">
        <v>105</v>
      </c>
      <c r="H229" s="16" t="s">
        <v>284</v>
      </c>
      <c r="I229" s="14" t="s">
        <v>29</v>
      </c>
      <c r="J229" s="28" t="s">
        <v>30</v>
      </c>
      <c r="K229" s="14" t="s">
        <v>31</v>
      </c>
      <c r="L229" s="14" t="s">
        <v>51</v>
      </c>
      <c r="M229" s="14" t="s">
        <v>33</v>
      </c>
      <c r="N229" s="14" t="s">
        <v>106</v>
      </c>
      <c r="O229" s="17" t="s">
        <v>107</v>
      </c>
      <c r="P229" s="17"/>
      <c r="Q229" s="18" t="s">
        <v>57</v>
      </c>
      <c r="R229" s="18"/>
      <c r="S229" s="14" t="s">
        <v>470</v>
      </c>
      <c r="T229" s="151"/>
      <c r="U229" s="151"/>
      <c r="V229" s="14" t="s">
        <v>11</v>
      </c>
      <c r="W229" s="14" t="s">
        <v>40</v>
      </c>
      <c r="X229" s="14"/>
      <c r="Y229" s="14"/>
      <c r="Z229" s="14" t="s">
        <v>40</v>
      </c>
      <c r="AA229" s="14" t="s">
        <v>471</v>
      </c>
      <c r="AB229" s="19"/>
      <c r="AC229" s="19">
        <v>2650</v>
      </c>
      <c r="AD229" s="19"/>
      <c r="AE229" s="19">
        <v>3500</v>
      </c>
      <c r="AF229" s="19"/>
      <c r="AG229" s="19">
        <f t="shared" si="3"/>
        <v>6150</v>
      </c>
      <c r="AH229" s="115"/>
      <c r="AI229" s="19"/>
      <c r="AJ229" s="132"/>
      <c r="AK229" s="19"/>
      <c r="AL229" s="15" t="s">
        <v>37</v>
      </c>
      <c r="AM229" s="14" t="s">
        <v>1496</v>
      </c>
      <c r="AN229" s="14"/>
      <c r="AO229" s="14"/>
    </row>
    <row r="230" spans="1:2026" ht="15" customHeight="1" x14ac:dyDescent="0.25">
      <c r="A230" s="205" t="s">
        <v>1662</v>
      </c>
      <c r="B230" s="4" t="s">
        <v>474</v>
      </c>
      <c r="C230" s="4" t="s">
        <v>475</v>
      </c>
      <c r="D230" s="4" t="s">
        <v>172</v>
      </c>
      <c r="E230" s="4" t="s">
        <v>476</v>
      </c>
      <c r="F230" s="5" t="s">
        <v>336</v>
      </c>
      <c r="G230" s="4" t="s">
        <v>105</v>
      </c>
      <c r="H230" s="11" t="s">
        <v>477</v>
      </c>
      <c r="I230" s="4" t="s">
        <v>29</v>
      </c>
      <c r="J230" s="51" t="s">
        <v>30</v>
      </c>
      <c r="K230" s="4" t="s">
        <v>31</v>
      </c>
      <c r="L230" s="4" t="s">
        <v>32</v>
      </c>
      <c r="M230" s="4" t="s">
        <v>33</v>
      </c>
      <c r="N230" s="4" t="s">
        <v>106</v>
      </c>
      <c r="O230" s="6" t="s">
        <v>107</v>
      </c>
      <c r="P230" s="6"/>
      <c r="Q230" s="7" t="s">
        <v>374</v>
      </c>
      <c r="R230" s="7"/>
      <c r="S230" s="4" t="s">
        <v>478</v>
      </c>
      <c r="T230" s="146"/>
      <c r="U230" s="146"/>
      <c r="V230" s="4" t="s">
        <v>59</v>
      </c>
      <c r="W230" s="4"/>
      <c r="X230" s="4"/>
      <c r="Y230" s="4"/>
      <c r="Z230" s="4"/>
      <c r="AA230" s="4"/>
      <c r="AB230" s="8"/>
      <c r="AC230" s="8">
        <v>2650</v>
      </c>
      <c r="AD230" s="8"/>
      <c r="AE230" s="8">
        <v>2250</v>
      </c>
      <c r="AF230" s="8"/>
      <c r="AG230" s="8">
        <f t="shared" si="3"/>
        <v>4900</v>
      </c>
      <c r="AH230" s="111"/>
      <c r="AI230" s="8"/>
      <c r="AJ230" s="126"/>
      <c r="AK230" s="8"/>
      <c r="AL230" s="5" t="s">
        <v>37</v>
      </c>
      <c r="AM230" s="5" t="s">
        <v>1499</v>
      </c>
      <c r="AN230" s="5"/>
      <c r="AO230" s="5"/>
    </row>
    <row r="231" spans="1:2026" ht="24.95" customHeight="1" x14ac:dyDescent="0.25">
      <c r="A231" s="205" t="s">
        <v>1662</v>
      </c>
      <c r="B231" s="4" t="s">
        <v>479</v>
      </c>
      <c r="C231" s="4" t="s">
        <v>480</v>
      </c>
      <c r="D231" s="4" t="s">
        <v>481</v>
      </c>
      <c r="E231" s="4" t="s">
        <v>482</v>
      </c>
      <c r="F231" s="5" t="s">
        <v>336</v>
      </c>
      <c r="G231" s="4" t="s">
        <v>27</v>
      </c>
      <c r="H231" s="11" t="s">
        <v>187</v>
      </c>
      <c r="I231" s="1" t="s">
        <v>29</v>
      </c>
      <c r="J231" s="35" t="s">
        <v>30</v>
      </c>
      <c r="K231" s="36" t="s">
        <v>31</v>
      </c>
      <c r="L231" s="1" t="s">
        <v>80</v>
      </c>
      <c r="M231" s="37" t="s">
        <v>33</v>
      </c>
      <c r="N231" s="1" t="s">
        <v>34</v>
      </c>
      <c r="O231" s="38" t="s">
        <v>35</v>
      </c>
      <c r="P231" s="6"/>
      <c r="Q231" s="7" t="s">
        <v>57</v>
      </c>
      <c r="R231" s="7"/>
      <c r="S231" s="4" t="s">
        <v>483</v>
      </c>
      <c r="T231" s="152" t="s">
        <v>1575</v>
      </c>
      <c r="U231" s="152" t="s">
        <v>1576</v>
      </c>
      <c r="V231" s="4" t="s">
        <v>11</v>
      </c>
      <c r="W231" s="1"/>
      <c r="X231" s="1"/>
      <c r="Y231" s="1"/>
      <c r="Z231" s="1" t="s">
        <v>40</v>
      </c>
      <c r="AA231" s="1" t="s">
        <v>484</v>
      </c>
      <c r="AB231" s="8">
        <v>7500</v>
      </c>
      <c r="AC231" s="8">
        <v>3860</v>
      </c>
      <c r="AD231" s="8"/>
      <c r="AE231" s="8">
        <v>14000</v>
      </c>
      <c r="AF231" s="8">
        <v>650</v>
      </c>
      <c r="AG231" s="8">
        <f t="shared" si="3"/>
        <v>26010</v>
      </c>
      <c r="AH231" s="111">
        <v>15</v>
      </c>
      <c r="AI231" s="94">
        <f>15059</f>
        <v>15059</v>
      </c>
      <c r="AJ231" s="129"/>
      <c r="AK231" s="94">
        <f>15059</f>
        <v>15059</v>
      </c>
      <c r="AL231" s="5" t="s">
        <v>38</v>
      </c>
      <c r="AM231" s="5" t="s">
        <v>1486</v>
      </c>
      <c r="AN231" s="96">
        <v>43709</v>
      </c>
      <c r="AO231" s="97">
        <v>43800</v>
      </c>
    </row>
    <row r="232" spans="1:2026" ht="24.95" customHeight="1" x14ac:dyDescent="0.25">
      <c r="A232" s="205" t="s">
        <v>1662</v>
      </c>
      <c r="B232" s="4" t="s">
        <v>485</v>
      </c>
      <c r="C232" s="4" t="s">
        <v>23</v>
      </c>
      <c r="D232" s="4" t="s">
        <v>62</v>
      </c>
      <c r="E232" s="4" t="s">
        <v>486</v>
      </c>
      <c r="F232" s="5" t="s">
        <v>487</v>
      </c>
      <c r="G232" s="1" t="s">
        <v>27</v>
      </c>
      <c r="H232" s="11" t="s">
        <v>56</v>
      </c>
      <c r="I232" s="1" t="s">
        <v>29</v>
      </c>
      <c r="J232" s="35" t="s">
        <v>30</v>
      </c>
      <c r="K232" s="36" t="s">
        <v>31</v>
      </c>
      <c r="L232" s="1" t="s">
        <v>51</v>
      </c>
      <c r="M232" s="37" t="s">
        <v>33</v>
      </c>
      <c r="N232" s="1" t="s">
        <v>34</v>
      </c>
      <c r="O232" s="6" t="s">
        <v>35</v>
      </c>
      <c r="P232" s="6"/>
      <c r="Q232" s="7" t="s">
        <v>36</v>
      </c>
      <c r="R232" s="7"/>
      <c r="S232" s="4" t="s">
        <v>488</v>
      </c>
      <c r="T232" s="172" t="s">
        <v>1591</v>
      </c>
      <c r="U232" s="90" t="s">
        <v>1592</v>
      </c>
      <c r="V232" s="4" t="s">
        <v>11</v>
      </c>
      <c r="W232" s="1"/>
      <c r="X232" s="1"/>
      <c r="Y232" s="1"/>
      <c r="Z232" s="1" t="s">
        <v>40</v>
      </c>
      <c r="AA232" s="1" t="s">
        <v>489</v>
      </c>
      <c r="AB232" s="8">
        <v>7500</v>
      </c>
      <c r="AC232" s="8">
        <v>2650</v>
      </c>
      <c r="AD232" s="8"/>
      <c r="AE232" s="8">
        <v>12750</v>
      </c>
      <c r="AF232" s="8">
        <v>650</v>
      </c>
      <c r="AG232" s="8">
        <f t="shared" si="3"/>
        <v>23550</v>
      </c>
      <c r="AH232" s="111">
        <v>15</v>
      </c>
      <c r="AI232" s="94">
        <f>13282.5</f>
        <v>13282.5</v>
      </c>
      <c r="AJ232" s="129"/>
      <c r="AK232" s="94">
        <f>13282.5</f>
        <v>13282.5</v>
      </c>
      <c r="AL232" s="5" t="s">
        <v>37</v>
      </c>
      <c r="AM232" s="5" t="s">
        <v>1486</v>
      </c>
      <c r="AN232" s="96">
        <v>43709</v>
      </c>
      <c r="AO232" s="97">
        <v>43800</v>
      </c>
    </row>
    <row r="233" spans="1:2026" ht="24.95" customHeight="1" x14ac:dyDescent="0.25">
      <c r="A233" s="205" t="s">
        <v>1662</v>
      </c>
      <c r="B233" s="4" t="s">
        <v>490</v>
      </c>
      <c r="C233" s="4" t="s">
        <v>23</v>
      </c>
      <c r="D233" s="4" t="s">
        <v>54</v>
      </c>
      <c r="E233" s="4" t="s">
        <v>486</v>
      </c>
      <c r="F233" s="5" t="s">
        <v>487</v>
      </c>
      <c r="G233" s="1" t="s">
        <v>27</v>
      </c>
      <c r="H233" s="11" t="s">
        <v>56</v>
      </c>
      <c r="I233" s="1" t="s">
        <v>29</v>
      </c>
      <c r="J233" s="35" t="s">
        <v>30</v>
      </c>
      <c r="K233" s="36" t="s">
        <v>31</v>
      </c>
      <c r="L233" s="1" t="s">
        <v>51</v>
      </c>
      <c r="M233" s="37" t="s">
        <v>33</v>
      </c>
      <c r="N233" s="1" t="s">
        <v>34</v>
      </c>
      <c r="O233" s="6" t="s">
        <v>35</v>
      </c>
      <c r="P233" s="6"/>
      <c r="Q233" s="7" t="s">
        <v>36</v>
      </c>
      <c r="R233" s="7"/>
      <c r="S233" s="4" t="s">
        <v>491</v>
      </c>
      <c r="T233" s="172" t="s">
        <v>1593</v>
      </c>
      <c r="U233" s="90" t="s">
        <v>1594</v>
      </c>
      <c r="V233" s="4" t="s">
        <v>11</v>
      </c>
      <c r="W233" s="1"/>
      <c r="X233" s="1"/>
      <c r="Y233" s="1"/>
      <c r="Z233" s="1" t="s">
        <v>40</v>
      </c>
      <c r="AA233" s="1" t="s">
        <v>489</v>
      </c>
      <c r="AB233" s="8">
        <v>20000</v>
      </c>
      <c r="AC233" s="8">
        <v>2650</v>
      </c>
      <c r="AD233" s="8"/>
      <c r="AE233" s="8">
        <v>12750</v>
      </c>
      <c r="AF233" s="8">
        <v>650</v>
      </c>
      <c r="AG233" s="8">
        <f t="shared" si="3"/>
        <v>36050</v>
      </c>
      <c r="AH233" s="111">
        <v>15</v>
      </c>
      <c r="AI233" s="94">
        <f>10465.8</f>
        <v>10465.799999999999</v>
      </c>
      <c r="AJ233" s="129"/>
      <c r="AK233" s="94">
        <f>10465.8</f>
        <v>10465.799999999999</v>
      </c>
      <c r="AL233" s="5" t="s">
        <v>37</v>
      </c>
      <c r="AM233" s="5" t="s">
        <v>1486</v>
      </c>
      <c r="AN233" s="96">
        <v>43709</v>
      </c>
      <c r="AO233" s="97">
        <v>43800</v>
      </c>
    </row>
    <row r="234" spans="1:2026" ht="24.95" customHeight="1" x14ac:dyDescent="0.25">
      <c r="A234" s="205" t="s">
        <v>1662</v>
      </c>
      <c r="B234" s="4" t="s">
        <v>492</v>
      </c>
      <c r="C234" s="4" t="s">
        <v>493</v>
      </c>
      <c r="D234" s="4" t="s">
        <v>62</v>
      </c>
      <c r="E234" s="4" t="s">
        <v>494</v>
      </c>
      <c r="F234" s="5" t="s">
        <v>487</v>
      </c>
      <c r="G234" s="1" t="s">
        <v>27</v>
      </c>
      <c r="H234" s="11" t="s">
        <v>495</v>
      </c>
      <c r="I234" s="1" t="s">
        <v>29</v>
      </c>
      <c r="J234" s="35" t="s">
        <v>345</v>
      </c>
      <c r="K234" s="36" t="s">
        <v>31</v>
      </c>
      <c r="L234" s="1" t="s">
        <v>51</v>
      </c>
      <c r="M234" s="37" t="s">
        <v>33</v>
      </c>
      <c r="N234" s="1" t="s">
        <v>34</v>
      </c>
      <c r="O234" s="6" t="s">
        <v>35</v>
      </c>
      <c r="P234" s="6"/>
      <c r="Q234" s="7" t="s">
        <v>36</v>
      </c>
      <c r="R234" s="7"/>
      <c r="S234" s="4" t="s">
        <v>496</v>
      </c>
      <c r="T234" s="172" t="s">
        <v>1607</v>
      </c>
      <c r="U234" s="172" t="s">
        <v>1608</v>
      </c>
      <c r="V234" s="4" t="s">
        <v>11</v>
      </c>
      <c r="W234" s="1" t="s">
        <v>40</v>
      </c>
      <c r="X234" s="1" t="s">
        <v>40</v>
      </c>
      <c r="Y234" s="1"/>
      <c r="Z234" s="1"/>
      <c r="AA234" s="1"/>
      <c r="AB234" s="8"/>
      <c r="AC234" s="8">
        <v>2650</v>
      </c>
      <c r="AD234" s="8"/>
      <c r="AE234" s="8">
        <v>12750</v>
      </c>
      <c r="AF234" s="8">
        <v>650</v>
      </c>
      <c r="AG234" s="8">
        <f t="shared" si="3"/>
        <v>16050</v>
      </c>
      <c r="AH234" s="111">
        <v>18</v>
      </c>
      <c r="AI234" s="94">
        <f>12689.55</f>
        <v>12689.55</v>
      </c>
      <c r="AJ234" s="129"/>
      <c r="AK234" s="94">
        <f>AI234+AJ234</f>
        <v>12689.55</v>
      </c>
      <c r="AL234" s="5" t="s">
        <v>38</v>
      </c>
      <c r="AM234" s="5" t="s">
        <v>1486</v>
      </c>
      <c r="AN234" s="96">
        <v>43709</v>
      </c>
      <c r="AO234" s="97">
        <v>43800</v>
      </c>
    </row>
    <row r="235" spans="1:2026" ht="24.95" customHeight="1" x14ac:dyDescent="0.25">
      <c r="A235" s="205" t="s">
        <v>1662</v>
      </c>
      <c r="B235" s="4" t="s">
        <v>497</v>
      </c>
      <c r="C235" s="4" t="s">
        <v>493</v>
      </c>
      <c r="D235" s="4" t="s">
        <v>295</v>
      </c>
      <c r="E235" s="4" t="s">
        <v>494</v>
      </c>
      <c r="F235" s="5" t="s">
        <v>487</v>
      </c>
      <c r="G235" s="1" t="s">
        <v>27</v>
      </c>
      <c r="H235" s="11" t="s">
        <v>495</v>
      </c>
      <c r="I235" s="1" t="s">
        <v>29</v>
      </c>
      <c r="J235" s="35" t="s">
        <v>345</v>
      </c>
      <c r="K235" s="36" t="s">
        <v>31</v>
      </c>
      <c r="L235" s="1" t="s">
        <v>32</v>
      </c>
      <c r="M235" s="37" t="s">
        <v>33</v>
      </c>
      <c r="N235" s="1" t="s">
        <v>34</v>
      </c>
      <c r="O235" s="6" t="s">
        <v>35</v>
      </c>
      <c r="P235" s="6"/>
      <c r="Q235" s="7" t="s">
        <v>36</v>
      </c>
      <c r="R235" s="7"/>
      <c r="S235" s="4" t="s">
        <v>496</v>
      </c>
      <c r="T235" s="172" t="s">
        <v>1609</v>
      </c>
      <c r="U235" s="172" t="s">
        <v>1610</v>
      </c>
      <c r="V235" s="4" t="s">
        <v>11</v>
      </c>
      <c r="W235" s="1" t="s">
        <v>40</v>
      </c>
      <c r="X235" s="1" t="s">
        <v>40</v>
      </c>
      <c r="Y235" s="1"/>
      <c r="Z235" s="1"/>
      <c r="AA235" s="1"/>
      <c r="AB235" s="8"/>
      <c r="AC235" s="8">
        <v>2650</v>
      </c>
      <c r="AD235" s="8"/>
      <c r="AE235" s="8">
        <v>12750</v>
      </c>
      <c r="AF235" s="8">
        <v>5250</v>
      </c>
      <c r="AG235" s="8">
        <f t="shared" si="3"/>
        <v>20650</v>
      </c>
      <c r="AH235" s="111">
        <v>21</v>
      </c>
      <c r="AI235" s="94">
        <v>11633.7</v>
      </c>
      <c r="AJ235" s="129"/>
      <c r="AK235" s="94">
        <f>AI235+AJ235</f>
        <v>11633.7</v>
      </c>
      <c r="AL235" s="5" t="s">
        <v>38</v>
      </c>
      <c r="AM235" s="5" t="s">
        <v>1486</v>
      </c>
      <c r="AN235" s="96">
        <v>43709</v>
      </c>
      <c r="AO235" s="97">
        <v>43800</v>
      </c>
    </row>
    <row r="236" spans="1:2026" ht="24.95" customHeight="1" x14ac:dyDescent="0.25">
      <c r="A236" s="205" t="s">
        <v>1662</v>
      </c>
      <c r="B236" s="1" t="s">
        <v>498</v>
      </c>
      <c r="C236" s="1" t="s">
        <v>499</v>
      </c>
      <c r="D236" s="1" t="s">
        <v>62</v>
      </c>
      <c r="E236" s="1" t="s">
        <v>500</v>
      </c>
      <c r="F236" s="2" t="s">
        <v>487</v>
      </c>
      <c r="G236" s="1" t="s">
        <v>105</v>
      </c>
      <c r="H236" s="3" t="s">
        <v>495</v>
      </c>
      <c r="I236" s="1" t="s">
        <v>29</v>
      </c>
      <c r="J236" s="35" t="s">
        <v>345</v>
      </c>
      <c r="K236" s="36" t="s">
        <v>31</v>
      </c>
      <c r="L236" s="1" t="s">
        <v>80</v>
      </c>
      <c r="M236" s="37" t="s">
        <v>33</v>
      </c>
      <c r="N236" s="1" t="s">
        <v>106</v>
      </c>
      <c r="O236" s="38" t="s">
        <v>107</v>
      </c>
      <c r="P236" s="38"/>
      <c r="Q236" s="39" t="s">
        <v>36</v>
      </c>
      <c r="R236" s="39"/>
      <c r="S236" s="1" t="s">
        <v>501</v>
      </c>
      <c r="T236" s="145"/>
      <c r="U236" s="145"/>
      <c r="V236" s="1" t="s">
        <v>11</v>
      </c>
      <c r="W236" s="1" t="s">
        <v>40</v>
      </c>
      <c r="X236" s="1" t="s">
        <v>40</v>
      </c>
      <c r="Y236" s="1"/>
      <c r="Z236" s="1"/>
      <c r="AA236" s="1"/>
      <c r="AB236" s="30"/>
      <c r="AC236" s="30">
        <v>3860</v>
      </c>
      <c r="AD236" s="30"/>
      <c r="AE236" s="30">
        <v>2250</v>
      </c>
      <c r="AF236" s="30"/>
      <c r="AG236" s="30">
        <f t="shared" si="3"/>
        <v>6110</v>
      </c>
      <c r="AH236" s="110"/>
      <c r="AI236" s="30"/>
      <c r="AJ236" s="125"/>
      <c r="AK236" s="30"/>
      <c r="AL236" s="2" t="s">
        <v>38</v>
      </c>
      <c r="AM236" s="2"/>
      <c r="AN236" s="2"/>
      <c r="AO236" s="2"/>
    </row>
    <row r="237" spans="1:2026" s="52" customFormat="1" ht="24.95" customHeight="1" x14ac:dyDescent="0.25">
      <c r="A237" s="205" t="s">
        <v>1662</v>
      </c>
      <c r="B237" s="50" t="s">
        <v>502</v>
      </c>
      <c r="C237" s="4" t="s">
        <v>499</v>
      </c>
      <c r="D237" s="4" t="s">
        <v>295</v>
      </c>
      <c r="E237" s="4" t="s">
        <v>500</v>
      </c>
      <c r="F237" s="5" t="s">
        <v>487</v>
      </c>
      <c r="G237" s="4" t="s">
        <v>105</v>
      </c>
      <c r="H237" s="63" t="s">
        <v>495</v>
      </c>
      <c r="I237" s="4" t="s">
        <v>29</v>
      </c>
      <c r="J237" s="51" t="s">
        <v>345</v>
      </c>
      <c r="K237" s="4" t="s">
        <v>31</v>
      </c>
      <c r="L237" s="4" t="s">
        <v>80</v>
      </c>
      <c r="M237" s="4" t="s">
        <v>33</v>
      </c>
      <c r="N237" s="4" t="s">
        <v>106</v>
      </c>
      <c r="O237" s="6" t="s">
        <v>107</v>
      </c>
      <c r="P237" s="6"/>
      <c r="Q237" s="7" t="s">
        <v>36</v>
      </c>
      <c r="R237" s="7" t="s">
        <v>1476</v>
      </c>
      <c r="S237" s="4" t="s">
        <v>503</v>
      </c>
      <c r="T237" s="166" t="s">
        <v>1512</v>
      </c>
      <c r="U237" s="166" t="s">
        <v>1512</v>
      </c>
      <c r="V237" s="4" t="s">
        <v>11</v>
      </c>
      <c r="W237" s="4" t="s">
        <v>40</v>
      </c>
      <c r="X237" s="4" t="s">
        <v>40</v>
      </c>
      <c r="Y237" s="4"/>
      <c r="Z237" s="4"/>
      <c r="AA237" s="4"/>
      <c r="AB237" s="8">
        <v>12500</v>
      </c>
      <c r="AC237" s="8">
        <v>3860</v>
      </c>
      <c r="AD237" s="8"/>
      <c r="AE237" s="8">
        <v>2250</v>
      </c>
      <c r="AF237" s="8"/>
      <c r="AG237" s="8">
        <f t="shared" si="3"/>
        <v>18610</v>
      </c>
      <c r="AH237" s="111">
        <v>21</v>
      </c>
      <c r="AI237" s="8">
        <v>17917.650000000001</v>
      </c>
      <c r="AJ237" s="126"/>
      <c r="AK237" s="8">
        <f>SUBTOTAL(9,AH237:AJ237)</f>
        <v>17938.650000000001</v>
      </c>
      <c r="AL237" s="5" t="s">
        <v>37</v>
      </c>
      <c r="AM237" s="5" t="s">
        <v>1499</v>
      </c>
      <c r="AN237" s="96">
        <v>43040</v>
      </c>
      <c r="AO237" s="173" t="s">
        <v>1512</v>
      </c>
      <c r="AP237" s="33"/>
      <c r="AQ237" s="33"/>
      <c r="AR237" s="33"/>
      <c r="AS237" s="33"/>
      <c r="AT237" s="33"/>
      <c r="AU237" s="33"/>
      <c r="AV237" s="33"/>
      <c r="AW237" s="33"/>
      <c r="AX237" s="33"/>
      <c r="AY237" s="33"/>
      <c r="AZ237" s="33"/>
      <c r="BA237" s="33"/>
      <c r="BB237" s="33"/>
      <c r="BC237" s="33"/>
      <c r="BD237" s="33"/>
      <c r="BE237" s="33"/>
      <c r="BF237" s="33"/>
      <c r="BG237" s="33"/>
      <c r="BH237" s="33"/>
      <c r="BI237" s="33"/>
      <c r="BJ237" s="33"/>
      <c r="BK237" s="33"/>
      <c r="BL237" s="33"/>
      <c r="BM237" s="33"/>
      <c r="BN237" s="33"/>
      <c r="BO237" s="33"/>
      <c r="BP237" s="33"/>
      <c r="BQ237" s="33"/>
      <c r="BR237" s="33"/>
      <c r="BS237" s="33"/>
      <c r="BT237" s="33"/>
      <c r="BU237" s="33"/>
      <c r="BV237" s="33"/>
      <c r="BW237" s="33"/>
      <c r="BX237" s="33"/>
      <c r="BY237" s="33"/>
      <c r="BZ237" s="33"/>
      <c r="CA237" s="33"/>
      <c r="CB237" s="33"/>
      <c r="CC237" s="33"/>
      <c r="CD237" s="33"/>
      <c r="CE237" s="33"/>
      <c r="CF237" s="33"/>
      <c r="CG237" s="33"/>
      <c r="CH237" s="33"/>
      <c r="CI237" s="33"/>
      <c r="CJ237" s="33"/>
      <c r="CK237" s="33"/>
      <c r="CL237" s="33"/>
      <c r="CM237" s="33"/>
      <c r="CN237" s="33"/>
      <c r="CO237" s="33"/>
      <c r="CP237" s="33"/>
      <c r="CQ237" s="33"/>
      <c r="CR237" s="33"/>
      <c r="CS237" s="33"/>
      <c r="CT237" s="33"/>
      <c r="CU237" s="33"/>
      <c r="CV237" s="33"/>
      <c r="CW237" s="33"/>
      <c r="CX237" s="33"/>
      <c r="CY237" s="33"/>
      <c r="CZ237" s="33"/>
      <c r="DA237" s="33"/>
      <c r="DB237" s="33"/>
      <c r="DC237" s="33"/>
      <c r="DD237" s="33"/>
      <c r="DE237" s="33"/>
      <c r="DF237" s="33"/>
      <c r="DG237" s="33"/>
      <c r="DH237" s="33"/>
      <c r="DI237" s="33"/>
      <c r="DJ237" s="33"/>
      <c r="DK237" s="33"/>
      <c r="DL237" s="33"/>
      <c r="DM237" s="33"/>
      <c r="DN237" s="33"/>
      <c r="DO237" s="33"/>
      <c r="DP237" s="33"/>
      <c r="DQ237" s="33"/>
      <c r="DR237" s="33"/>
      <c r="DS237" s="33"/>
      <c r="DT237" s="33"/>
      <c r="DU237" s="33"/>
      <c r="DV237" s="33"/>
      <c r="DW237" s="33"/>
      <c r="DX237" s="33"/>
      <c r="DY237" s="33"/>
      <c r="DZ237" s="33"/>
      <c r="EA237" s="33"/>
      <c r="EB237" s="33"/>
      <c r="EC237" s="33"/>
      <c r="ED237" s="33"/>
      <c r="EE237" s="33"/>
      <c r="EF237" s="33"/>
      <c r="EG237" s="33"/>
      <c r="EH237" s="33"/>
      <c r="EI237" s="33"/>
      <c r="EJ237" s="33"/>
      <c r="EK237" s="33"/>
      <c r="EL237" s="33"/>
      <c r="EM237" s="33"/>
      <c r="EN237" s="33"/>
      <c r="EO237" s="33"/>
      <c r="EP237" s="33"/>
      <c r="EQ237" s="33"/>
      <c r="ER237" s="33"/>
      <c r="ES237" s="33"/>
      <c r="ET237" s="33"/>
      <c r="EU237" s="33"/>
      <c r="EV237" s="33"/>
      <c r="EW237" s="33"/>
      <c r="EX237" s="33"/>
      <c r="EY237" s="33"/>
      <c r="EZ237" s="33"/>
      <c r="FA237" s="33"/>
      <c r="FB237" s="33"/>
      <c r="FC237" s="33"/>
      <c r="FD237" s="33"/>
      <c r="FE237" s="33"/>
      <c r="FF237" s="33"/>
      <c r="FG237" s="33"/>
      <c r="FH237" s="33"/>
      <c r="FI237" s="33"/>
      <c r="FJ237" s="33"/>
      <c r="FK237" s="33"/>
      <c r="FL237" s="33"/>
      <c r="FM237" s="33"/>
      <c r="FN237" s="33"/>
      <c r="FO237" s="33"/>
      <c r="FP237" s="33"/>
      <c r="FQ237" s="33"/>
      <c r="FR237" s="33"/>
      <c r="FS237" s="33"/>
      <c r="FT237" s="33"/>
      <c r="FU237" s="33"/>
      <c r="FV237" s="33"/>
      <c r="FW237" s="33"/>
      <c r="FX237" s="33"/>
      <c r="FY237" s="33"/>
      <c r="FZ237" s="33"/>
      <c r="GA237" s="33"/>
      <c r="GB237" s="33"/>
      <c r="GC237" s="33"/>
      <c r="GD237" s="33"/>
      <c r="GE237" s="33"/>
      <c r="GF237" s="33"/>
      <c r="GG237" s="33"/>
      <c r="GH237" s="33"/>
      <c r="GI237" s="33"/>
      <c r="GJ237" s="33"/>
      <c r="GK237" s="33"/>
      <c r="GL237" s="33"/>
      <c r="GM237" s="33"/>
      <c r="GN237" s="33"/>
      <c r="GO237" s="33"/>
      <c r="GP237" s="33"/>
      <c r="GQ237" s="33"/>
      <c r="GR237" s="33"/>
      <c r="GS237" s="33"/>
      <c r="GT237" s="33"/>
      <c r="GU237" s="33"/>
      <c r="GV237" s="33"/>
      <c r="GW237" s="33"/>
      <c r="GX237" s="33"/>
      <c r="GY237" s="33"/>
      <c r="GZ237" s="33"/>
      <c r="HA237" s="33"/>
      <c r="HB237" s="33"/>
      <c r="HC237" s="33"/>
      <c r="HD237" s="33"/>
      <c r="HE237" s="33"/>
      <c r="HF237" s="33"/>
      <c r="HG237" s="33"/>
      <c r="HH237" s="33"/>
      <c r="HI237" s="33"/>
      <c r="HJ237" s="33"/>
      <c r="HK237" s="33"/>
      <c r="HL237" s="33"/>
      <c r="HM237" s="33"/>
      <c r="HN237" s="33"/>
      <c r="HO237" s="33"/>
      <c r="HP237" s="33"/>
      <c r="HQ237" s="33"/>
      <c r="HR237" s="33"/>
      <c r="HS237" s="33"/>
      <c r="HT237" s="33"/>
      <c r="HU237" s="33"/>
      <c r="HV237" s="33"/>
      <c r="HW237" s="33"/>
      <c r="HX237" s="33"/>
      <c r="HY237" s="33"/>
      <c r="HZ237" s="33"/>
      <c r="IA237" s="33"/>
      <c r="IB237" s="33"/>
      <c r="IC237" s="33"/>
      <c r="ID237" s="33"/>
      <c r="IE237" s="33"/>
      <c r="IF237" s="33"/>
      <c r="IG237" s="33"/>
      <c r="IH237" s="33"/>
      <c r="II237" s="33"/>
      <c r="IJ237" s="33"/>
      <c r="IK237" s="33"/>
      <c r="IL237" s="33"/>
      <c r="IM237" s="33"/>
      <c r="IN237" s="33"/>
      <c r="IO237" s="33"/>
      <c r="IP237" s="33"/>
      <c r="IQ237" s="33"/>
      <c r="IR237" s="33"/>
      <c r="IS237" s="33"/>
      <c r="IT237" s="33"/>
      <c r="IU237" s="33"/>
      <c r="IV237" s="33"/>
      <c r="IW237" s="33"/>
      <c r="IX237" s="33"/>
      <c r="IY237" s="33"/>
      <c r="IZ237" s="33"/>
      <c r="JA237" s="33"/>
      <c r="JB237" s="33"/>
      <c r="JC237" s="33"/>
      <c r="JD237" s="33"/>
      <c r="JE237" s="33"/>
      <c r="JF237" s="33"/>
      <c r="JG237" s="33"/>
      <c r="JH237" s="33"/>
      <c r="JI237" s="33"/>
      <c r="JJ237" s="33"/>
      <c r="JK237" s="33"/>
      <c r="JL237" s="33"/>
      <c r="JM237" s="33"/>
      <c r="JN237" s="33"/>
      <c r="JO237" s="33"/>
      <c r="JP237" s="33"/>
      <c r="JQ237" s="33"/>
      <c r="JR237" s="33"/>
      <c r="JS237" s="33"/>
      <c r="JT237" s="33"/>
      <c r="JU237" s="33"/>
      <c r="JV237" s="33"/>
      <c r="JW237" s="33"/>
      <c r="JX237" s="33"/>
      <c r="JY237" s="33"/>
      <c r="JZ237" s="33"/>
      <c r="KA237" s="33"/>
      <c r="KB237" s="33"/>
      <c r="KC237" s="33"/>
      <c r="KD237" s="33"/>
      <c r="KE237" s="33"/>
      <c r="KF237" s="33"/>
      <c r="KG237" s="33"/>
      <c r="KH237" s="33"/>
      <c r="KI237" s="33"/>
      <c r="KJ237" s="33"/>
      <c r="KK237" s="33"/>
      <c r="KL237" s="33"/>
      <c r="KM237" s="33"/>
      <c r="KN237" s="33"/>
      <c r="KO237" s="33"/>
      <c r="KP237" s="33"/>
      <c r="KQ237" s="33"/>
      <c r="KR237" s="33"/>
      <c r="KS237" s="33"/>
      <c r="KT237" s="33"/>
      <c r="KU237" s="33"/>
      <c r="KV237" s="33"/>
      <c r="KW237" s="33"/>
      <c r="KX237" s="33"/>
      <c r="KY237" s="33"/>
      <c r="KZ237" s="33"/>
      <c r="LA237" s="33"/>
      <c r="LB237" s="33"/>
      <c r="LC237" s="33"/>
      <c r="LD237" s="33"/>
      <c r="LE237" s="33"/>
      <c r="LF237" s="33"/>
      <c r="LG237" s="33"/>
      <c r="LH237" s="33"/>
      <c r="LI237" s="33"/>
      <c r="LJ237" s="33"/>
      <c r="LK237" s="33"/>
      <c r="LL237" s="33"/>
      <c r="LM237" s="33"/>
      <c r="LN237" s="33"/>
      <c r="LO237" s="33"/>
      <c r="LP237" s="33"/>
      <c r="LQ237" s="33"/>
      <c r="LR237" s="33"/>
      <c r="LS237" s="33"/>
      <c r="LT237" s="33"/>
      <c r="LU237" s="33"/>
      <c r="LV237" s="33"/>
      <c r="LW237" s="33"/>
      <c r="LX237" s="33"/>
      <c r="LY237" s="33"/>
      <c r="LZ237" s="33"/>
      <c r="MA237" s="33"/>
      <c r="MB237" s="33"/>
      <c r="MC237" s="33"/>
      <c r="MD237" s="33"/>
      <c r="ME237" s="33"/>
      <c r="MF237" s="33"/>
      <c r="MG237" s="33"/>
      <c r="MH237" s="33"/>
      <c r="MI237" s="33"/>
      <c r="MJ237" s="33"/>
      <c r="MK237" s="33"/>
      <c r="ML237" s="33"/>
      <c r="MM237" s="33"/>
      <c r="MN237" s="33"/>
      <c r="MO237" s="33"/>
      <c r="MP237" s="33"/>
      <c r="MQ237" s="33"/>
      <c r="MR237" s="33"/>
      <c r="MS237" s="33"/>
      <c r="MT237" s="33"/>
      <c r="MU237" s="33"/>
      <c r="MV237" s="33"/>
      <c r="MW237" s="33"/>
      <c r="MX237" s="33"/>
      <c r="MY237" s="33"/>
      <c r="MZ237" s="33"/>
      <c r="NA237" s="33"/>
      <c r="NB237" s="33"/>
      <c r="NC237" s="33"/>
      <c r="ND237" s="33"/>
      <c r="NE237" s="33"/>
      <c r="NF237" s="33"/>
      <c r="NG237" s="33"/>
      <c r="NH237" s="33"/>
      <c r="NI237" s="33"/>
      <c r="NJ237" s="33"/>
      <c r="NK237" s="33"/>
      <c r="NL237" s="33"/>
      <c r="NM237" s="33"/>
      <c r="NN237" s="33"/>
      <c r="NO237" s="33"/>
      <c r="NP237" s="33"/>
      <c r="NQ237" s="33"/>
      <c r="NR237" s="33"/>
      <c r="NS237" s="33"/>
      <c r="NT237" s="33"/>
      <c r="NU237" s="33"/>
      <c r="NV237" s="33"/>
      <c r="NW237" s="33"/>
      <c r="NX237" s="33"/>
      <c r="NY237" s="33"/>
      <c r="NZ237" s="33"/>
      <c r="OA237" s="33"/>
      <c r="OB237" s="33"/>
      <c r="OC237" s="33"/>
      <c r="OD237" s="33"/>
      <c r="OE237" s="33"/>
      <c r="OF237" s="33"/>
      <c r="OG237" s="33"/>
      <c r="OH237" s="33"/>
      <c r="OI237" s="33"/>
      <c r="OJ237" s="33"/>
      <c r="OK237" s="33"/>
      <c r="OL237" s="33"/>
      <c r="OM237" s="33"/>
      <c r="ON237" s="33"/>
      <c r="OO237" s="33"/>
      <c r="OP237" s="33"/>
      <c r="OQ237" s="33"/>
      <c r="OR237" s="33"/>
      <c r="OS237" s="33"/>
      <c r="OT237" s="33"/>
      <c r="OU237" s="33"/>
      <c r="OV237" s="33"/>
      <c r="OW237" s="33"/>
      <c r="OX237" s="33"/>
      <c r="OY237" s="33"/>
      <c r="OZ237" s="33"/>
      <c r="PA237" s="33"/>
      <c r="PB237" s="33"/>
      <c r="PC237" s="33"/>
      <c r="PD237" s="33"/>
      <c r="PE237" s="33"/>
      <c r="PF237" s="33"/>
      <c r="PG237" s="33"/>
      <c r="PH237" s="33"/>
      <c r="PI237" s="33"/>
      <c r="PJ237" s="33"/>
      <c r="PK237" s="33"/>
      <c r="PL237" s="33"/>
      <c r="PM237" s="33"/>
      <c r="PN237" s="33"/>
      <c r="PO237" s="33"/>
      <c r="PP237" s="33"/>
      <c r="PQ237" s="33"/>
      <c r="PR237" s="33"/>
      <c r="PS237" s="33"/>
      <c r="PT237" s="33"/>
      <c r="PU237" s="33"/>
      <c r="PV237" s="33"/>
      <c r="PW237" s="33"/>
      <c r="PX237" s="33"/>
      <c r="PY237" s="33"/>
      <c r="PZ237" s="33"/>
      <c r="QA237" s="33"/>
      <c r="QB237" s="33"/>
      <c r="QC237" s="33"/>
      <c r="QD237" s="33"/>
      <c r="QE237" s="33"/>
      <c r="QF237" s="33"/>
      <c r="QG237" s="33"/>
      <c r="QH237" s="33"/>
      <c r="QI237" s="33"/>
      <c r="QJ237" s="33"/>
      <c r="QK237" s="33"/>
      <c r="QL237" s="33"/>
      <c r="QM237" s="33"/>
      <c r="QN237" s="33"/>
      <c r="QO237" s="33"/>
      <c r="QP237" s="33"/>
      <c r="QQ237" s="33"/>
      <c r="QR237" s="33"/>
      <c r="QS237" s="33"/>
      <c r="QT237" s="33"/>
      <c r="QU237" s="33"/>
      <c r="QV237" s="33"/>
      <c r="QW237" s="33"/>
      <c r="QX237" s="33"/>
      <c r="QY237" s="33"/>
      <c r="QZ237" s="33"/>
      <c r="RA237" s="33"/>
      <c r="RB237" s="33"/>
      <c r="RC237" s="33"/>
      <c r="RD237" s="33"/>
      <c r="RE237" s="33"/>
      <c r="RF237" s="33"/>
      <c r="RG237" s="33"/>
      <c r="RH237" s="33"/>
      <c r="RI237" s="33"/>
      <c r="RJ237" s="33"/>
      <c r="RK237" s="33"/>
      <c r="RL237" s="33"/>
      <c r="RM237" s="33"/>
      <c r="RN237" s="33"/>
      <c r="RO237" s="33"/>
      <c r="RP237" s="33"/>
      <c r="RQ237" s="33"/>
      <c r="RR237" s="33"/>
      <c r="RS237" s="33"/>
      <c r="RT237" s="33"/>
      <c r="RU237" s="33"/>
      <c r="RV237" s="33"/>
      <c r="RW237" s="33"/>
      <c r="RX237" s="33"/>
      <c r="RY237" s="33"/>
      <c r="RZ237" s="33"/>
      <c r="SA237" s="33"/>
      <c r="SB237" s="33"/>
      <c r="SC237" s="33"/>
      <c r="SD237" s="33"/>
      <c r="SE237" s="33"/>
      <c r="SF237" s="33"/>
      <c r="SG237" s="33"/>
      <c r="SH237" s="33"/>
      <c r="SI237" s="33"/>
      <c r="SJ237" s="33"/>
      <c r="SK237" s="33"/>
      <c r="SL237" s="33"/>
      <c r="SM237" s="33"/>
      <c r="SN237" s="33"/>
      <c r="SO237" s="33"/>
      <c r="SP237" s="33"/>
      <c r="SQ237" s="33"/>
      <c r="SR237" s="33"/>
      <c r="SS237" s="33"/>
      <c r="ST237" s="33"/>
      <c r="SU237" s="33"/>
      <c r="SV237" s="33"/>
      <c r="SW237" s="33"/>
      <c r="SX237" s="33"/>
      <c r="SY237" s="33"/>
      <c r="SZ237" s="33"/>
      <c r="TA237" s="33"/>
      <c r="TB237" s="33"/>
      <c r="TC237" s="33"/>
      <c r="TD237" s="33"/>
      <c r="TE237" s="33"/>
      <c r="TF237" s="33"/>
      <c r="TG237" s="33"/>
      <c r="TH237" s="33"/>
      <c r="TI237" s="33"/>
      <c r="TJ237" s="33"/>
      <c r="TK237" s="33"/>
      <c r="TL237" s="33"/>
      <c r="TM237" s="33"/>
      <c r="TN237" s="33"/>
      <c r="TO237" s="33"/>
      <c r="TP237" s="33"/>
      <c r="TQ237" s="33"/>
      <c r="TR237" s="33"/>
      <c r="TS237" s="33"/>
      <c r="TT237" s="33"/>
      <c r="TU237" s="33"/>
      <c r="TV237" s="33"/>
      <c r="TW237" s="33"/>
      <c r="TX237" s="33"/>
      <c r="TY237" s="33"/>
      <c r="TZ237" s="33"/>
      <c r="UA237" s="33"/>
      <c r="UB237" s="33"/>
      <c r="UC237" s="33"/>
      <c r="UD237" s="33"/>
      <c r="UE237" s="33"/>
      <c r="UF237" s="33"/>
      <c r="UG237" s="33"/>
      <c r="UH237" s="33"/>
      <c r="UI237" s="33"/>
      <c r="UJ237" s="33"/>
      <c r="UK237" s="33"/>
      <c r="UL237" s="33"/>
      <c r="UM237" s="33"/>
      <c r="UN237" s="33"/>
      <c r="UO237" s="33"/>
      <c r="UP237" s="33"/>
      <c r="UQ237" s="33"/>
      <c r="UR237" s="33"/>
      <c r="US237" s="33"/>
      <c r="UT237" s="33"/>
      <c r="UU237" s="33"/>
      <c r="UV237" s="33"/>
      <c r="UW237" s="33"/>
      <c r="UX237" s="33"/>
      <c r="UY237" s="33"/>
      <c r="UZ237" s="33"/>
      <c r="VA237" s="33"/>
      <c r="VB237" s="33"/>
      <c r="VC237" s="33"/>
      <c r="VD237" s="33"/>
      <c r="VE237" s="33"/>
      <c r="VF237" s="33"/>
      <c r="VG237" s="33"/>
      <c r="VH237" s="33"/>
      <c r="VI237" s="33"/>
      <c r="VJ237" s="33"/>
      <c r="VK237" s="33"/>
      <c r="VL237" s="33"/>
      <c r="VM237" s="33"/>
      <c r="VN237" s="33"/>
      <c r="VO237" s="33"/>
      <c r="VP237" s="33"/>
      <c r="VQ237" s="33"/>
      <c r="VR237" s="33"/>
      <c r="VS237" s="33"/>
      <c r="VT237" s="33"/>
      <c r="VU237" s="33"/>
      <c r="VV237" s="33"/>
      <c r="VW237" s="33"/>
      <c r="VX237" s="33"/>
      <c r="VY237" s="33"/>
      <c r="VZ237" s="33"/>
      <c r="WA237" s="33"/>
      <c r="WB237" s="33"/>
      <c r="WC237" s="33"/>
      <c r="WD237" s="33"/>
      <c r="WE237" s="33"/>
      <c r="WF237" s="33"/>
      <c r="WG237" s="33"/>
      <c r="WH237" s="33"/>
      <c r="WI237" s="33"/>
      <c r="WJ237" s="33"/>
      <c r="WK237" s="33"/>
      <c r="WL237" s="33"/>
      <c r="WM237" s="33"/>
      <c r="WN237" s="33"/>
      <c r="WO237" s="33"/>
      <c r="WP237" s="33"/>
      <c r="WQ237" s="33"/>
      <c r="WR237" s="33"/>
      <c r="WS237" s="33"/>
      <c r="WT237" s="33"/>
      <c r="WU237" s="33"/>
      <c r="WV237" s="33"/>
      <c r="WW237" s="33"/>
      <c r="WX237" s="33"/>
      <c r="WY237" s="33"/>
      <c r="WZ237" s="33"/>
      <c r="XA237" s="33"/>
      <c r="XB237" s="33"/>
      <c r="XC237" s="33"/>
      <c r="XD237" s="33"/>
      <c r="XE237" s="33"/>
      <c r="XF237" s="33"/>
      <c r="XG237" s="33"/>
      <c r="XH237" s="33"/>
      <c r="XI237" s="33"/>
      <c r="XJ237" s="33"/>
      <c r="XK237" s="33"/>
      <c r="XL237" s="33"/>
      <c r="XM237" s="33"/>
      <c r="XN237" s="33"/>
      <c r="XO237" s="33"/>
      <c r="XP237" s="33"/>
      <c r="XQ237" s="33"/>
      <c r="XR237" s="33"/>
      <c r="XS237" s="33"/>
      <c r="XT237" s="33"/>
      <c r="XU237" s="33"/>
      <c r="XV237" s="33"/>
      <c r="XW237" s="33"/>
      <c r="XX237" s="33"/>
      <c r="XY237" s="33"/>
      <c r="XZ237" s="33"/>
      <c r="YA237" s="33"/>
      <c r="YB237" s="33"/>
      <c r="YC237" s="33"/>
      <c r="YD237" s="33"/>
      <c r="YE237" s="33"/>
      <c r="YF237" s="33"/>
      <c r="YG237" s="33"/>
      <c r="YH237" s="33"/>
      <c r="YI237" s="33"/>
      <c r="YJ237" s="33"/>
      <c r="YK237" s="33"/>
      <c r="YL237" s="33"/>
      <c r="YM237" s="33"/>
      <c r="YN237" s="33"/>
      <c r="YO237" s="33"/>
      <c r="YP237" s="33"/>
      <c r="YQ237" s="33"/>
      <c r="YR237" s="33"/>
      <c r="YS237" s="33"/>
      <c r="YT237" s="33"/>
      <c r="YU237" s="33"/>
      <c r="YV237" s="33"/>
      <c r="YW237" s="33"/>
      <c r="YX237" s="33"/>
      <c r="YY237" s="33"/>
      <c r="YZ237" s="33"/>
      <c r="ZA237" s="33"/>
      <c r="ZB237" s="33"/>
      <c r="ZC237" s="33"/>
      <c r="ZD237" s="33"/>
      <c r="ZE237" s="33"/>
      <c r="ZF237" s="33"/>
      <c r="ZG237" s="33"/>
      <c r="ZH237" s="33"/>
      <c r="ZI237" s="33"/>
      <c r="ZJ237" s="33"/>
      <c r="ZK237" s="33"/>
      <c r="ZL237" s="33"/>
      <c r="ZM237" s="33"/>
      <c r="ZN237" s="33"/>
      <c r="ZO237" s="33"/>
      <c r="ZP237" s="33"/>
      <c r="ZQ237" s="33"/>
      <c r="ZR237" s="33"/>
      <c r="ZS237" s="33"/>
      <c r="ZT237" s="33"/>
      <c r="ZU237" s="33"/>
      <c r="ZV237" s="33"/>
      <c r="ZW237" s="33"/>
      <c r="ZX237" s="33"/>
      <c r="ZY237" s="33"/>
      <c r="ZZ237" s="33"/>
      <c r="AAA237" s="33"/>
      <c r="AAB237" s="33"/>
      <c r="AAC237" s="33"/>
      <c r="AAD237" s="33"/>
      <c r="AAE237" s="33"/>
      <c r="AAF237" s="33"/>
      <c r="AAG237" s="33"/>
      <c r="AAH237" s="33"/>
      <c r="AAI237" s="33"/>
      <c r="AAJ237" s="33"/>
      <c r="AAK237" s="33"/>
      <c r="AAL237" s="33"/>
      <c r="AAM237" s="33"/>
      <c r="AAN237" s="33"/>
      <c r="AAO237" s="33"/>
      <c r="AAP237" s="33"/>
      <c r="AAQ237" s="33"/>
      <c r="AAR237" s="33"/>
      <c r="AAS237" s="33"/>
      <c r="AAT237" s="33"/>
      <c r="AAU237" s="33"/>
      <c r="AAV237" s="33"/>
      <c r="AAW237" s="33"/>
      <c r="AAX237" s="33"/>
      <c r="AAY237" s="33"/>
      <c r="AAZ237" s="33"/>
      <c r="ABA237" s="33"/>
      <c r="ABB237" s="33"/>
      <c r="ABC237" s="33"/>
      <c r="ABD237" s="33"/>
      <c r="ABE237" s="33"/>
      <c r="ABF237" s="33"/>
      <c r="ABG237" s="33"/>
      <c r="ABH237" s="33"/>
      <c r="ABI237" s="33"/>
      <c r="ABJ237" s="33"/>
      <c r="ABK237" s="33"/>
      <c r="ABL237" s="33"/>
      <c r="ABM237" s="33"/>
      <c r="ABN237" s="33"/>
      <c r="ABO237" s="33"/>
      <c r="ABP237" s="33"/>
      <c r="ABQ237" s="33"/>
      <c r="ABR237" s="33"/>
      <c r="ABS237" s="33"/>
      <c r="ABT237" s="33"/>
      <c r="ABU237" s="33"/>
      <c r="ABV237" s="33"/>
      <c r="ABW237" s="33"/>
      <c r="ABX237" s="33"/>
      <c r="ABY237" s="33"/>
      <c r="ABZ237" s="33"/>
      <c r="ACA237" s="33"/>
      <c r="ACB237" s="33"/>
      <c r="ACC237" s="33"/>
      <c r="ACD237" s="33"/>
      <c r="ACE237" s="33"/>
      <c r="ACF237" s="33"/>
      <c r="ACG237" s="33"/>
      <c r="ACH237" s="33"/>
      <c r="ACI237" s="33"/>
      <c r="ACJ237" s="33"/>
      <c r="ACK237" s="33"/>
      <c r="ACL237" s="33"/>
      <c r="ACM237" s="33"/>
      <c r="ACN237" s="33"/>
      <c r="ACO237" s="33"/>
      <c r="ACP237" s="33"/>
      <c r="ACQ237" s="33"/>
      <c r="ACR237" s="33"/>
      <c r="ACS237" s="33"/>
      <c r="ACT237" s="33"/>
      <c r="ACU237" s="33"/>
      <c r="ACV237" s="33"/>
      <c r="ACW237" s="33"/>
      <c r="ACX237" s="33"/>
      <c r="ACY237" s="33"/>
      <c r="ACZ237" s="33"/>
      <c r="ADA237" s="33"/>
      <c r="ADB237" s="33"/>
      <c r="ADC237" s="33"/>
      <c r="ADD237" s="33"/>
      <c r="ADE237" s="33"/>
      <c r="ADF237" s="33"/>
      <c r="ADG237" s="33"/>
      <c r="ADH237" s="33"/>
      <c r="ADI237" s="33"/>
      <c r="ADJ237" s="33"/>
      <c r="ADK237" s="33"/>
      <c r="ADL237" s="33"/>
      <c r="ADM237" s="33"/>
      <c r="ADN237" s="33"/>
      <c r="ADO237" s="33"/>
      <c r="ADP237" s="33"/>
      <c r="ADQ237" s="33"/>
      <c r="ADR237" s="33"/>
      <c r="ADS237" s="33"/>
      <c r="ADT237" s="33"/>
      <c r="ADU237" s="33"/>
      <c r="ADV237" s="33"/>
      <c r="ADW237" s="33"/>
      <c r="ADX237" s="33"/>
      <c r="ADY237" s="33"/>
      <c r="ADZ237" s="33"/>
      <c r="AEA237" s="33"/>
      <c r="AEB237" s="33"/>
      <c r="AEC237" s="33"/>
      <c r="AED237" s="33"/>
      <c r="AEE237" s="33"/>
      <c r="AEF237" s="33"/>
      <c r="AEG237" s="33"/>
      <c r="AEH237" s="33"/>
      <c r="AEI237" s="33"/>
      <c r="AEJ237" s="33"/>
      <c r="AEK237" s="33"/>
      <c r="AEL237" s="33"/>
      <c r="AEM237" s="33"/>
      <c r="AEN237" s="33"/>
      <c r="AEO237" s="33"/>
      <c r="AEP237" s="33"/>
      <c r="AEQ237" s="33"/>
      <c r="AER237" s="33"/>
      <c r="AES237" s="33"/>
      <c r="AET237" s="33"/>
      <c r="AEU237" s="33"/>
      <c r="AEV237" s="33"/>
      <c r="AEW237" s="33"/>
      <c r="AEX237" s="33"/>
      <c r="AEY237" s="33"/>
      <c r="AEZ237" s="33"/>
      <c r="AFA237" s="33"/>
      <c r="AFB237" s="33"/>
      <c r="AFC237" s="33"/>
      <c r="AFD237" s="33"/>
      <c r="AFE237" s="33"/>
      <c r="AFF237" s="33"/>
      <c r="AFG237" s="33"/>
      <c r="AFH237" s="33"/>
      <c r="AFI237" s="33"/>
      <c r="AFJ237" s="33"/>
      <c r="AFK237" s="33"/>
      <c r="AFL237" s="33"/>
      <c r="AFM237" s="33"/>
      <c r="AFN237" s="33"/>
      <c r="AFO237" s="33"/>
      <c r="AFP237" s="33"/>
      <c r="AFQ237" s="33"/>
      <c r="AFR237" s="33"/>
      <c r="AFS237" s="33"/>
      <c r="AFT237" s="33"/>
      <c r="AFU237" s="33"/>
      <c r="AFV237" s="33"/>
      <c r="AFW237" s="33"/>
      <c r="AFX237" s="33"/>
      <c r="AFY237" s="33"/>
      <c r="AFZ237" s="33"/>
      <c r="AGA237" s="33"/>
      <c r="AGB237" s="33"/>
      <c r="AGC237" s="33"/>
      <c r="AGD237" s="33"/>
      <c r="AGE237" s="33"/>
      <c r="AGF237" s="33"/>
      <c r="AGG237" s="33"/>
      <c r="AGH237" s="33"/>
      <c r="AGI237" s="33"/>
      <c r="AGJ237" s="33"/>
      <c r="AGK237" s="33"/>
      <c r="AGL237" s="33"/>
      <c r="AGM237" s="33"/>
      <c r="AGN237" s="33"/>
      <c r="AGO237" s="33"/>
      <c r="AGP237" s="33"/>
      <c r="AGQ237" s="33"/>
      <c r="AGR237" s="33"/>
      <c r="AGS237" s="33"/>
      <c r="AGT237" s="33"/>
      <c r="AGU237" s="33"/>
      <c r="AGV237" s="33"/>
      <c r="AGW237" s="33"/>
      <c r="AGX237" s="33"/>
      <c r="AGY237" s="33"/>
      <c r="AGZ237" s="33"/>
      <c r="AHA237" s="33"/>
      <c r="AHB237" s="33"/>
      <c r="AHC237" s="33"/>
      <c r="AHD237" s="33"/>
      <c r="AHE237" s="33"/>
      <c r="AHF237" s="33"/>
      <c r="AHG237" s="33"/>
      <c r="AHH237" s="33"/>
      <c r="AHI237" s="33"/>
      <c r="AHJ237" s="33"/>
      <c r="AHK237" s="33"/>
      <c r="AHL237" s="33"/>
      <c r="AHM237" s="33"/>
      <c r="AHN237" s="33"/>
      <c r="AHO237" s="33"/>
      <c r="AHP237" s="33"/>
      <c r="AHQ237" s="33"/>
      <c r="AHR237" s="33"/>
      <c r="AHS237" s="33"/>
      <c r="AHT237" s="33"/>
      <c r="AHU237" s="33"/>
      <c r="AHV237" s="33"/>
      <c r="AHW237" s="33"/>
      <c r="AHX237" s="33"/>
      <c r="AHY237" s="33"/>
      <c r="AHZ237" s="33"/>
      <c r="AIA237" s="33"/>
      <c r="AIB237" s="33"/>
      <c r="AIC237" s="33"/>
      <c r="AID237" s="33"/>
      <c r="AIE237" s="33"/>
      <c r="AIF237" s="33"/>
      <c r="AIG237" s="33"/>
      <c r="AIH237" s="33"/>
      <c r="AII237" s="33"/>
      <c r="AIJ237" s="33"/>
      <c r="AIK237" s="33"/>
      <c r="AIL237" s="33"/>
      <c r="AIM237" s="33"/>
      <c r="AIN237" s="33"/>
      <c r="AIO237" s="33"/>
      <c r="AIP237" s="33"/>
      <c r="AIQ237" s="33"/>
      <c r="AIR237" s="33"/>
      <c r="AIS237" s="33"/>
      <c r="AIT237" s="33"/>
      <c r="AIU237" s="33"/>
      <c r="AIV237" s="33"/>
      <c r="AIW237" s="33"/>
      <c r="AIX237" s="33"/>
      <c r="AIY237" s="33"/>
      <c r="AIZ237" s="33"/>
      <c r="AJA237" s="33"/>
      <c r="AJB237" s="33"/>
      <c r="AJC237" s="33"/>
      <c r="AJD237" s="33"/>
      <c r="AJE237" s="33"/>
      <c r="AJF237" s="33"/>
      <c r="AJG237" s="33"/>
      <c r="AJH237" s="33"/>
      <c r="AJI237" s="33"/>
      <c r="AJJ237" s="33"/>
      <c r="AJK237" s="33"/>
      <c r="AJL237" s="33"/>
      <c r="AJM237" s="33"/>
      <c r="AJN237" s="33"/>
      <c r="AJO237" s="33"/>
      <c r="AJP237" s="33"/>
      <c r="AJQ237" s="33"/>
      <c r="AJR237" s="33"/>
      <c r="AJS237" s="33"/>
      <c r="AJT237" s="33"/>
      <c r="AJU237" s="33"/>
      <c r="AJV237" s="33"/>
      <c r="AJW237" s="33"/>
      <c r="AJX237" s="33"/>
      <c r="AJY237" s="33"/>
      <c r="AJZ237" s="33"/>
      <c r="AKA237" s="33"/>
      <c r="AKB237" s="33"/>
      <c r="AKC237" s="33"/>
      <c r="AKD237" s="33"/>
      <c r="AKE237" s="33"/>
      <c r="AKF237" s="33"/>
      <c r="AKG237" s="33"/>
      <c r="AKH237" s="33"/>
      <c r="AKI237" s="33"/>
      <c r="AKJ237" s="33"/>
      <c r="AKK237" s="33"/>
      <c r="AKL237" s="33"/>
      <c r="AKM237" s="33"/>
      <c r="AKN237" s="33"/>
      <c r="AKO237" s="33"/>
      <c r="AKP237" s="33"/>
      <c r="AKQ237" s="33"/>
      <c r="AKR237" s="33"/>
      <c r="AKS237" s="33"/>
      <c r="AKT237" s="33"/>
      <c r="AKU237" s="33"/>
      <c r="AKV237" s="33"/>
      <c r="AKW237" s="33"/>
      <c r="AKX237" s="33"/>
      <c r="AKY237" s="33"/>
      <c r="AKZ237" s="33"/>
      <c r="ALA237" s="33"/>
      <c r="ALB237" s="33"/>
      <c r="ALC237" s="33"/>
      <c r="ALD237" s="33"/>
      <c r="ALE237" s="33"/>
      <c r="ALF237" s="33"/>
      <c r="ALG237" s="33"/>
      <c r="ALH237" s="33"/>
      <c r="ALI237" s="33"/>
      <c r="ALJ237" s="33"/>
      <c r="ALK237" s="33"/>
      <c r="ALL237" s="33"/>
      <c r="ALM237" s="33"/>
      <c r="ALN237" s="33"/>
      <c r="ALO237" s="33"/>
      <c r="ALP237" s="33"/>
      <c r="ALQ237" s="33"/>
      <c r="ALR237" s="33"/>
      <c r="ALS237" s="33"/>
      <c r="ALT237" s="33"/>
      <c r="ALU237" s="33"/>
      <c r="ALV237" s="33"/>
      <c r="ALW237" s="33"/>
      <c r="ALX237" s="33"/>
      <c r="ALY237" s="33"/>
      <c r="ALZ237" s="33"/>
      <c r="AMA237" s="33"/>
      <c r="AMB237" s="33"/>
      <c r="AMC237" s="33"/>
      <c r="AMD237" s="33"/>
      <c r="AME237" s="33"/>
      <c r="AMF237" s="33"/>
      <c r="AMG237" s="33"/>
      <c r="AMH237" s="33"/>
      <c r="AMI237" s="33"/>
      <c r="AMJ237" s="33"/>
      <c r="AMK237" s="33"/>
      <c r="AML237" s="33"/>
      <c r="AMM237" s="33"/>
      <c r="AMN237" s="33"/>
      <c r="AMO237" s="33"/>
      <c r="AMP237" s="33"/>
      <c r="AMQ237" s="33"/>
      <c r="AMR237" s="33"/>
      <c r="AMS237" s="33"/>
      <c r="AMT237" s="33"/>
      <c r="AMU237" s="33"/>
      <c r="AMV237" s="33"/>
      <c r="AMW237" s="33"/>
      <c r="AMX237" s="33"/>
      <c r="AMY237" s="33"/>
      <c r="AMZ237" s="33"/>
      <c r="ANA237" s="33"/>
      <c r="ANB237" s="33"/>
      <c r="ANC237" s="33"/>
      <c r="AND237" s="33"/>
      <c r="ANE237" s="33"/>
      <c r="ANF237" s="33"/>
      <c r="ANG237" s="33"/>
      <c r="ANH237" s="33"/>
      <c r="ANI237" s="33"/>
      <c r="ANJ237" s="33"/>
      <c r="ANK237" s="33"/>
      <c r="ANL237" s="33"/>
      <c r="ANM237" s="33"/>
      <c r="ANN237" s="33"/>
      <c r="ANO237" s="33"/>
      <c r="ANP237" s="33"/>
      <c r="ANQ237" s="33"/>
      <c r="ANR237" s="33"/>
      <c r="ANS237" s="33"/>
      <c r="ANT237" s="33"/>
      <c r="ANU237" s="33"/>
      <c r="ANV237" s="33"/>
      <c r="ANW237" s="33"/>
      <c r="ANX237" s="33"/>
      <c r="ANY237" s="33"/>
      <c r="ANZ237" s="33"/>
      <c r="AOA237" s="33"/>
      <c r="AOB237" s="33"/>
      <c r="AOC237" s="33"/>
      <c r="AOD237" s="33"/>
      <c r="AOE237" s="33"/>
      <c r="AOF237" s="33"/>
      <c r="AOG237" s="33"/>
      <c r="AOH237" s="33"/>
      <c r="AOI237" s="33"/>
      <c r="AOJ237" s="33"/>
      <c r="AOK237" s="33"/>
      <c r="AOL237" s="33"/>
      <c r="AOM237" s="33"/>
      <c r="AON237" s="33"/>
      <c r="AOO237" s="33"/>
      <c r="AOP237" s="33"/>
      <c r="AOQ237" s="33"/>
      <c r="AOR237" s="33"/>
      <c r="AOS237" s="33"/>
      <c r="AOT237" s="33"/>
      <c r="AOU237" s="33"/>
      <c r="AOV237" s="33"/>
      <c r="AOW237" s="33"/>
      <c r="AOX237" s="33"/>
      <c r="AOY237" s="33"/>
      <c r="AOZ237" s="33"/>
      <c r="APA237" s="33"/>
      <c r="APB237" s="33"/>
      <c r="APC237" s="33"/>
      <c r="APD237" s="33"/>
      <c r="APE237" s="33"/>
      <c r="APF237" s="33"/>
      <c r="APG237" s="33"/>
      <c r="APH237" s="33"/>
      <c r="API237" s="33"/>
      <c r="APJ237" s="33"/>
      <c r="APK237" s="33"/>
      <c r="APL237" s="33"/>
      <c r="APM237" s="33"/>
      <c r="APN237" s="33"/>
      <c r="APO237" s="33"/>
      <c r="APP237" s="33"/>
      <c r="APQ237" s="33"/>
      <c r="APR237" s="33"/>
      <c r="APS237" s="33"/>
      <c r="APT237" s="33"/>
      <c r="APU237" s="33"/>
      <c r="APV237" s="33"/>
      <c r="APW237" s="33"/>
      <c r="APX237" s="33"/>
      <c r="APY237" s="33"/>
      <c r="APZ237" s="33"/>
      <c r="AQA237" s="33"/>
      <c r="AQB237" s="33"/>
      <c r="AQC237" s="33"/>
      <c r="AQD237" s="33"/>
      <c r="AQE237" s="33"/>
      <c r="AQF237" s="33"/>
      <c r="AQG237" s="33"/>
      <c r="AQH237" s="33"/>
      <c r="AQI237" s="33"/>
      <c r="AQJ237" s="33"/>
      <c r="AQK237" s="33"/>
      <c r="AQL237" s="33"/>
      <c r="AQM237" s="33"/>
      <c r="AQN237" s="33"/>
      <c r="AQO237" s="33"/>
      <c r="AQP237" s="33"/>
      <c r="AQQ237" s="33"/>
      <c r="AQR237" s="33"/>
      <c r="AQS237" s="33"/>
      <c r="AQT237" s="33"/>
      <c r="AQU237" s="33"/>
      <c r="AQV237" s="33"/>
      <c r="AQW237" s="33"/>
      <c r="AQX237" s="33"/>
      <c r="AQY237" s="33"/>
      <c r="AQZ237" s="33"/>
      <c r="ARA237" s="33"/>
      <c r="ARB237" s="33"/>
      <c r="ARC237" s="33"/>
      <c r="ARD237" s="33"/>
      <c r="ARE237" s="33"/>
      <c r="ARF237" s="33"/>
      <c r="ARG237" s="33"/>
      <c r="ARH237" s="33"/>
      <c r="ARI237" s="33"/>
      <c r="ARJ237" s="33"/>
      <c r="ARK237" s="33"/>
      <c r="ARL237" s="33"/>
      <c r="ARM237" s="33"/>
      <c r="ARN237" s="33"/>
      <c r="ARO237" s="33"/>
      <c r="ARP237" s="33"/>
      <c r="ARQ237" s="33"/>
      <c r="ARR237" s="33"/>
      <c r="ARS237" s="33"/>
      <c r="ART237" s="33"/>
      <c r="ARU237" s="33"/>
      <c r="ARV237" s="33"/>
      <c r="ARW237" s="33"/>
      <c r="ARX237" s="33"/>
      <c r="ARY237" s="33"/>
      <c r="ARZ237" s="33"/>
      <c r="ASA237" s="33"/>
      <c r="ASB237" s="33"/>
      <c r="ASC237" s="33"/>
      <c r="ASD237" s="33"/>
      <c r="ASE237" s="33"/>
      <c r="ASF237" s="33"/>
      <c r="ASG237" s="33"/>
      <c r="ASH237" s="33"/>
      <c r="ASI237" s="33"/>
      <c r="ASJ237" s="33"/>
      <c r="ASK237" s="33"/>
      <c r="ASL237" s="33"/>
      <c r="ASM237" s="33"/>
      <c r="ASN237" s="33"/>
      <c r="ASO237" s="33"/>
      <c r="ASP237" s="33"/>
      <c r="ASQ237" s="33"/>
      <c r="ASR237" s="33"/>
      <c r="ASS237" s="33"/>
      <c r="AST237" s="33"/>
      <c r="ASU237" s="33"/>
      <c r="ASV237" s="33"/>
      <c r="ASW237" s="33"/>
      <c r="ASX237" s="33"/>
      <c r="ASY237" s="33"/>
      <c r="ASZ237" s="33"/>
      <c r="ATA237" s="33"/>
      <c r="ATB237" s="33"/>
      <c r="ATC237" s="33"/>
      <c r="ATD237" s="33"/>
      <c r="ATE237" s="33"/>
      <c r="ATF237" s="33"/>
      <c r="ATG237" s="33"/>
      <c r="ATH237" s="33"/>
      <c r="ATI237" s="33"/>
      <c r="ATJ237" s="33"/>
      <c r="ATK237" s="33"/>
      <c r="ATL237" s="33"/>
      <c r="ATM237" s="33"/>
      <c r="ATN237" s="33"/>
      <c r="ATO237" s="33"/>
      <c r="ATP237" s="33"/>
      <c r="ATQ237" s="33"/>
      <c r="ATR237" s="33"/>
      <c r="ATS237" s="33"/>
      <c r="ATT237" s="33"/>
      <c r="ATU237" s="33"/>
      <c r="ATV237" s="33"/>
      <c r="ATW237" s="33"/>
      <c r="ATX237" s="33"/>
      <c r="ATY237" s="33"/>
      <c r="ATZ237" s="33"/>
      <c r="AUA237" s="33"/>
      <c r="AUB237" s="33"/>
      <c r="AUC237" s="33"/>
      <c r="AUD237" s="33"/>
      <c r="AUE237" s="33"/>
      <c r="AUF237" s="33"/>
      <c r="AUG237" s="33"/>
      <c r="AUH237" s="33"/>
      <c r="AUI237" s="33"/>
      <c r="AUJ237" s="33"/>
      <c r="AUK237" s="33"/>
      <c r="AUL237" s="33"/>
      <c r="AUM237" s="33"/>
      <c r="AUN237" s="33"/>
      <c r="AUO237" s="33"/>
      <c r="AUP237" s="33"/>
      <c r="AUQ237" s="33"/>
      <c r="AUR237" s="33"/>
      <c r="AUS237" s="33"/>
      <c r="AUT237" s="33"/>
      <c r="AUU237" s="33"/>
      <c r="AUV237" s="33"/>
      <c r="AUW237" s="33"/>
      <c r="AUX237" s="33"/>
      <c r="AUY237" s="33"/>
      <c r="AUZ237" s="33"/>
      <c r="AVA237" s="33"/>
      <c r="AVB237" s="33"/>
      <c r="AVC237" s="33"/>
      <c r="AVD237" s="33"/>
      <c r="AVE237" s="33"/>
      <c r="AVF237" s="33"/>
      <c r="AVG237" s="33"/>
      <c r="AVH237" s="33"/>
      <c r="AVI237" s="33"/>
      <c r="AVJ237" s="33"/>
      <c r="AVK237" s="33"/>
      <c r="AVL237" s="33"/>
      <c r="AVM237" s="33"/>
      <c r="AVN237" s="33"/>
      <c r="AVO237" s="33"/>
      <c r="AVP237" s="33"/>
      <c r="AVQ237" s="33"/>
      <c r="AVR237" s="33"/>
      <c r="AVS237" s="33"/>
      <c r="AVT237" s="33"/>
      <c r="AVU237" s="33"/>
      <c r="AVV237" s="33"/>
      <c r="AVW237" s="33"/>
      <c r="AVX237" s="33"/>
      <c r="AVY237" s="33"/>
      <c r="AVZ237" s="33"/>
      <c r="AWA237" s="33"/>
      <c r="AWB237" s="33"/>
      <c r="AWC237" s="33"/>
      <c r="AWD237" s="33"/>
      <c r="AWE237" s="33"/>
      <c r="AWF237" s="33"/>
      <c r="AWG237" s="33"/>
      <c r="AWH237" s="33"/>
      <c r="AWI237" s="33"/>
      <c r="AWJ237" s="33"/>
      <c r="AWK237" s="33"/>
      <c r="AWL237" s="33"/>
      <c r="AWM237" s="33"/>
      <c r="AWN237" s="33"/>
      <c r="AWO237" s="33"/>
      <c r="AWP237" s="33"/>
      <c r="AWQ237" s="33"/>
      <c r="AWR237" s="33"/>
      <c r="AWS237" s="33"/>
      <c r="AWT237" s="33"/>
      <c r="AWU237" s="33"/>
      <c r="AWV237" s="33"/>
      <c r="AWW237" s="33"/>
      <c r="AWX237" s="33"/>
      <c r="AWY237" s="33"/>
      <c r="AWZ237" s="33"/>
      <c r="AXA237" s="33"/>
      <c r="AXB237" s="33"/>
      <c r="AXC237" s="33"/>
      <c r="AXD237" s="33"/>
      <c r="AXE237" s="33"/>
      <c r="AXF237" s="33"/>
      <c r="AXG237" s="33"/>
      <c r="AXH237" s="33"/>
      <c r="AXI237" s="33"/>
      <c r="AXJ237" s="33"/>
      <c r="AXK237" s="33"/>
      <c r="AXL237" s="33"/>
      <c r="AXM237" s="33"/>
      <c r="AXN237" s="33"/>
      <c r="AXO237" s="33"/>
      <c r="AXP237" s="33"/>
      <c r="AXQ237" s="33"/>
      <c r="AXR237" s="33"/>
      <c r="AXS237" s="33"/>
      <c r="AXT237" s="33"/>
      <c r="AXU237" s="33"/>
      <c r="AXV237" s="33"/>
      <c r="AXW237" s="33"/>
      <c r="AXX237" s="33"/>
      <c r="AXY237" s="33"/>
      <c r="AXZ237" s="33"/>
      <c r="AYA237" s="33"/>
      <c r="AYB237" s="33"/>
      <c r="AYC237" s="33"/>
      <c r="AYD237" s="33"/>
      <c r="AYE237" s="33"/>
      <c r="AYF237" s="33"/>
      <c r="AYG237" s="33"/>
      <c r="AYH237" s="33"/>
      <c r="AYI237" s="33"/>
      <c r="AYJ237" s="33"/>
      <c r="AYK237" s="33"/>
      <c r="AYL237" s="33"/>
      <c r="AYM237" s="33"/>
      <c r="AYN237" s="33"/>
      <c r="AYO237" s="33"/>
      <c r="AYP237" s="33"/>
      <c r="AYQ237" s="33"/>
      <c r="AYR237" s="33"/>
      <c r="AYS237" s="33"/>
      <c r="AYT237" s="33"/>
      <c r="AYU237" s="33"/>
      <c r="AYV237" s="33"/>
      <c r="AYW237" s="33"/>
      <c r="AYX237" s="33"/>
      <c r="AYY237" s="33"/>
      <c r="AYZ237" s="33"/>
      <c r="AZA237" s="33"/>
      <c r="AZB237" s="33"/>
      <c r="AZC237" s="33"/>
      <c r="AZD237" s="33"/>
      <c r="AZE237" s="33"/>
      <c r="AZF237" s="33"/>
      <c r="AZG237" s="33"/>
      <c r="AZH237" s="33"/>
      <c r="AZI237" s="33"/>
      <c r="AZJ237" s="33"/>
      <c r="AZK237" s="33"/>
      <c r="AZL237" s="33"/>
      <c r="AZM237" s="33"/>
      <c r="AZN237" s="33"/>
      <c r="AZO237" s="33"/>
      <c r="AZP237" s="33"/>
      <c r="AZQ237" s="33"/>
      <c r="AZR237" s="33"/>
      <c r="AZS237" s="33"/>
      <c r="AZT237" s="33"/>
      <c r="AZU237" s="33"/>
      <c r="AZV237" s="33"/>
      <c r="AZW237" s="33"/>
      <c r="AZX237" s="33"/>
      <c r="AZY237" s="33"/>
      <c r="AZZ237" s="33"/>
      <c r="BAA237" s="33"/>
      <c r="BAB237" s="33"/>
      <c r="BAC237" s="33"/>
      <c r="BAD237" s="33"/>
      <c r="BAE237" s="33"/>
      <c r="BAF237" s="33"/>
      <c r="BAG237" s="33"/>
      <c r="BAH237" s="33"/>
      <c r="BAI237" s="33"/>
      <c r="BAJ237" s="33"/>
      <c r="BAK237" s="33"/>
      <c r="BAL237" s="33"/>
      <c r="BAM237" s="33"/>
      <c r="BAN237" s="33"/>
      <c r="BAO237" s="33"/>
      <c r="BAP237" s="33"/>
      <c r="BAQ237" s="33"/>
      <c r="BAR237" s="33"/>
      <c r="BAS237" s="33"/>
      <c r="BAT237" s="33"/>
      <c r="BAU237" s="33"/>
      <c r="BAV237" s="33"/>
      <c r="BAW237" s="33"/>
      <c r="BAX237" s="33"/>
      <c r="BAY237" s="33"/>
      <c r="BAZ237" s="33"/>
      <c r="BBA237" s="33"/>
      <c r="BBB237" s="33"/>
      <c r="BBC237" s="33"/>
      <c r="BBD237" s="33"/>
      <c r="BBE237" s="33"/>
      <c r="BBF237" s="33"/>
      <c r="BBG237" s="33"/>
      <c r="BBH237" s="33"/>
      <c r="BBI237" s="33"/>
      <c r="BBJ237" s="33"/>
      <c r="BBK237" s="33"/>
      <c r="BBL237" s="33"/>
      <c r="BBM237" s="33"/>
      <c r="BBN237" s="33"/>
      <c r="BBO237" s="33"/>
      <c r="BBP237" s="33"/>
      <c r="BBQ237" s="33"/>
      <c r="BBR237" s="33"/>
      <c r="BBS237" s="33"/>
      <c r="BBT237" s="33"/>
      <c r="BBU237" s="33"/>
      <c r="BBV237" s="33"/>
      <c r="BBW237" s="33"/>
      <c r="BBX237" s="33"/>
      <c r="BBY237" s="33"/>
      <c r="BBZ237" s="33"/>
      <c r="BCA237" s="33"/>
      <c r="BCB237" s="33"/>
      <c r="BCC237" s="33"/>
      <c r="BCD237" s="33"/>
      <c r="BCE237" s="33"/>
      <c r="BCF237" s="33"/>
      <c r="BCG237" s="33"/>
      <c r="BCH237" s="33"/>
      <c r="BCI237" s="33"/>
      <c r="BCJ237" s="33"/>
      <c r="BCK237" s="33"/>
      <c r="BCL237" s="33"/>
      <c r="BCM237" s="33"/>
      <c r="BCN237" s="33"/>
      <c r="BCO237" s="33"/>
      <c r="BCP237" s="33"/>
      <c r="BCQ237" s="33"/>
      <c r="BCR237" s="33"/>
      <c r="BCS237" s="33"/>
      <c r="BCT237" s="33"/>
      <c r="BCU237" s="33"/>
      <c r="BCV237" s="33"/>
      <c r="BCW237" s="33"/>
      <c r="BCX237" s="33"/>
      <c r="BCY237" s="33"/>
      <c r="BCZ237" s="33"/>
      <c r="BDA237" s="33"/>
      <c r="BDB237" s="33"/>
      <c r="BDC237" s="33"/>
      <c r="BDD237" s="33"/>
      <c r="BDE237" s="33"/>
      <c r="BDF237" s="33"/>
      <c r="BDG237" s="33"/>
      <c r="BDH237" s="33"/>
      <c r="BDI237" s="33"/>
      <c r="BDJ237" s="33"/>
      <c r="BDK237" s="33"/>
      <c r="BDL237" s="33"/>
      <c r="BDM237" s="33"/>
      <c r="BDN237" s="33"/>
      <c r="BDO237" s="33"/>
      <c r="BDP237" s="33"/>
      <c r="BDQ237" s="33"/>
      <c r="BDR237" s="33"/>
      <c r="BDS237" s="33"/>
      <c r="BDT237" s="33"/>
      <c r="BDU237" s="33"/>
      <c r="BDV237" s="33"/>
      <c r="BDW237" s="33"/>
      <c r="BDX237" s="33"/>
      <c r="BDY237" s="33"/>
      <c r="BDZ237" s="33"/>
      <c r="BEA237" s="33"/>
      <c r="BEB237" s="33"/>
      <c r="BEC237" s="33"/>
      <c r="BED237" s="33"/>
      <c r="BEE237" s="33"/>
      <c r="BEF237" s="33"/>
      <c r="BEG237" s="33"/>
      <c r="BEH237" s="33"/>
      <c r="BEI237" s="33"/>
      <c r="BEJ237" s="33"/>
      <c r="BEK237" s="33"/>
      <c r="BEL237" s="33"/>
      <c r="BEM237" s="33"/>
      <c r="BEN237" s="33"/>
      <c r="BEO237" s="33"/>
      <c r="BEP237" s="33"/>
      <c r="BEQ237" s="33"/>
      <c r="BER237" s="33"/>
      <c r="BES237" s="33"/>
      <c r="BET237" s="33"/>
      <c r="BEU237" s="33"/>
      <c r="BEV237" s="33"/>
      <c r="BEW237" s="33"/>
      <c r="BEX237" s="33"/>
      <c r="BEY237" s="33"/>
      <c r="BEZ237" s="33"/>
      <c r="BFA237" s="33"/>
      <c r="BFB237" s="33"/>
      <c r="BFC237" s="33"/>
      <c r="BFD237" s="33"/>
      <c r="BFE237" s="33"/>
      <c r="BFF237" s="33"/>
      <c r="BFG237" s="33"/>
      <c r="BFH237" s="33"/>
      <c r="BFI237" s="33"/>
      <c r="BFJ237" s="33"/>
      <c r="BFK237" s="33"/>
      <c r="BFL237" s="33"/>
      <c r="BFM237" s="33"/>
      <c r="BFN237" s="33"/>
      <c r="BFO237" s="33"/>
      <c r="BFP237" s="33"/>
      <c r="BFQ237" s="33"/>
      <c r="BFR237" s="33"/>
      <c r="BFS237" s="33"/>
      <c r="BFT237" s="33"/>
      <c r="BFU237" s="33"/>
      <c r="BFV237" s="33"/>
      <c r="BFW237" s="33"/>
      <c r="BFX237" s="33"/>
      <c r="BFY237" s="33"/>
      <c r="BFZ237" s="33"/>
      <c r="BGA237" s="33"/>
      <c r="BGB237" s="33"/>
      <c r="BGC237" s="33"/>
      <c r="BGD237" s="33"/>
      <c r="BGE237" s="33"/>
      <c r="BGF237" s="33"/>
      <c r="BGG237" s="33"/>
      <c r="BGH237" s="33"/>
      <c r="BGI237" s="33"/>
      <c r="BGJ237" s="33"/>
      <c r="BGK237" s="33"/>
      <c r="BGL237" s="33"/>
      <c r="BGM237" s="33"/>
      <c r="BGN237" s="33"/>
      <c r="BGO237" s="33"/>
      <c r="BGP237" s="33"/>
      <c r="BGQ237" s="33"/>
      <c r="BGR237" s="33"/>
      <c r="BGS237" s="33"/>
      <c r="BGT237" s="33"/>
      <c r="BGU237" s="33"/>
      <c r="BGV237" s="33"/>
      <c r="BGW237" s="33"/>
      <c r="BGX237" s="33"/>
      <c r="BGY237" s="33"/>
      <c r="BGZ237" s="33"/>
      <c r="BHA237" s="33"/>
      <c r="BHB237" s="33"/>
      <c r="BHC237" s="33"/>
      <c r="BHD237" s="33"/>
      <c r="BHE237" s="33"/>
      <c r="BHF237" s="33"/>
      <c r="BHG237" s="33"/>
      <c r="BHH237" s="33"/>
      <c r="BHI237" s="33"/>
      <c r="BHJ237" s="33"/>
      <c r="BHK237" s="33"/>
      <c r="BHL237" s="33"/>
      <c r="BHM237" s="33"/>
      <c r="BHN237" s="33"/>
      <c r="BHO237" s="33"/>
      <c r="BHP237" s="33"/>
      <c r="BHQ237" s="33"/>
      <c r="BHR237" s="33"/>
      <c r="BHS237" s="33"/>
      <c r="BHT237" s="33"/>
      <c r="BHU237" s="33"/>
      <c r="BHV237" s="33"/>
      <c r="BHW237" s="33"/>
      <c r="BHX237" s="33"/>
      <c r="BHY237" s="33"/>
      <c r="BHZ237" s="33"/>
      <c r="BIA237" s="33"/>
      <c r="BIB237" s="33"/>
      <c r="BIC237" s="33"/>
      <c r="BID237" s="33"/>
      <c r="BIE237" s="33"/>
      <c r="BIF237" s="33"/>
      <c r="BIG237" s="33"/>
      <c r="BIH237" s="33"/>
      <c r="BII237" s="33"/>
      <c r="BIJ237" s="33"/>
      <c r="BIK237" s="33"/>
      <c r="BIL237" s="33"/>
      <c r="BIM237" s="33"/>
      <c r="BIN237" s="33"/>
      <c r="BIO237" s="33"/>
      <c r="BIP237" s="33"/>
      <c r="BIQ237" s="33"/>
      <c r="BIR237" s="33"/>
      <c r="BIS237" s="33"/>
      <c r="BIT237" s="33"/>
      <c r="BIU237" s="33"/>
      <c r="BIV237" s="33"/>
      <c r="BIW237" s="33"/>
      <c r="BIX237" s="33"/>
      <c r="BIY237" s="33"/>
      <c r="BIZ237" s="33"/>
      <c r="BJA237" s="33"/>
      <c r="BJB237" s="33"/>
      <c r="BJC237" s="33"/>
      <c r="BJD237" s="33"/>
      <c r="BJE237" s="33"/>
      <c r="BJF237" s="33"/>
      <c r="BJG237" s="33"/>
      <c r="BJH237" s="33"/>
      <c r="BJI237" s="33"/>
      <c r="BJJ237" s="33"/>
      <c r="BJK237" s="33"/>
      <c r="BJL237" s="33"/>
      <c r="BJM237" s="33"/>
      <c r="BJN237" s="33"/>
      <c r="BJO237" s="33"/>
      <c r="BJP237" s="33"/>
      <c r="BJQ237" s="33"/>
      <c r="BJR237" s="33"/>
      <c r="BJS237" s="33"/>
      <c r="BJT237" s="33"/>
      <c r="BJU237" s="33"/>
      <c r="BJV237" s="33"/>
      <c r="BJW237" s="33"/>
      <c r="BJX237" s="33"/>
      <c r="BJY237" s="33"/>
      <c r="BJZ237" s="33"/>
      <c r="BKA237" s="33"/>
      <c r="BKB237" s="33"/>
      <c r="BKC237" s="33"/>
      <c r="BKD237" s="33"/>
      <c r="BKE237" s="33"/>
      <c r="BKF237" s="33"/>
      <c r="BKG237" s="33"/>
      <c r="BKH237" s="33"/>
      <c r="BKI237" s="33"/>
      <c r="BKJ237" s="33"/>
      <c r="BKK237" s="33"/>
      <c r="BKL237" s="33"/>
      <c r="BKM237" s="33"/>
      <c r="BKN237" s="33"/>
      <c r="BKO237" s="33"/>
      <c r="BKP237" s="33"/>
      <c r="BKQ237" s="33"/>
      <c r="BKR237" s="33"/>
      <c r="BKS237" s="33"/>
      <c r="BKT237" s="33"/>
      <c r="BKU237" s="33"/>
      <c r="BKV237" s="33"/>
      <c r="BKW237" s="33"/>
      <c r="BKX237" s="33"/>
      <c r="BKY237" s="33"/>
      <c r="BKZ237" s="33"/>
      <c r="BLA237" s="33"/>
      <c r="BLB237" s="33"/>
      <c r="BLC237" s="33"/>
      <c r="BLD237" s="33"/>
      <c r="BLE237" s="33"/>
      <c r="BLF237" s="33"/>
      <c r="BLG237" s="33"/>
      <c r="BLH237" s="33"/>
      <c r="BLI237" s="33"/>
      <c r="BLJ237" s="33"/>
      <c r="BLK237" s="33"/>
      <c r="BLL237" s="33"/>
      <c r="BLM237" s="33"/>
      <c r="BLN237" s="33"/>
      <c r="BLO237" s="33"/>
      <c r="BLP237" s="33"/>
      <c r="BLQ237" s="33"/>
      <c r="BLR237" s="33"/>
      <c r="BLS237" s="33"/>
      <c r="BLT237" s="33"/>
      <c r="BLU237" s="33"/>
      <c r="BLV237" s="33"/>
      <c r="BLW237" s="33"/>
      <c r="BLX237" s="33"/>
      <c r="BLY237" s="33"/>
      <c r="BLZ237" s="33"/>
      <c r="BMA237" s="33"/>
      <c r="BMB237" s="33"/>
      <c r="BMC237" s="33"/>
      <c r="BMD237" s="33"/>
      <c r="BME237" s="33"/>
      <c r="BMF237" s="33"/>
      <c r="BMG237" s="33"/>
      <c r="BMH237" s="33"/>
      <c r="BMI237" s="33"/>
      <c r="BMJ237" s="33"/>
      <c r="BMK237" s="33"/>
      <c r="BML237" s="33"/>
      <c r="BMM237" s="33"/>
      <c r="BMN237" s="33"/>
      <c r="BMO237" s="33"/>
      <c r="BMP237" s="33"/>
      <c r="BMQ237" s="33"/>
      <c r="BMR237" s="33"/>
      <c r="BMS237" s="33"/>
      <c r="BMT237" s="33"/>
      <c r="BMU237" s="33"/>
      <c r="BMV237" s="33"/>
      <c r="BMW237" s="33"/>
      <c r="BMX237" s="33"/>
      <c r="BMY237" s="33"/>
      <c r="BMZ237" s="33"/>
      <c r="BNA237" s="33"/>
      <c r="BNB237" s="33"/>
      <c r="BNC237" s="33"/>
      <c r="BND237" s="33"/>
      <c r="BNE237" s="33"/>
      <c r="BNF237" s="33"/>
      <c r="BNG237" s="33"/>
      <c r="BNH237" s="33"/>
      <c r="BNI237" s="33"/>
      <c r="BNJ237" s="33"/>
      <c r="BNK237" s="33"/>
      <c r="BNL237" s="33"/>
      <c r="BNM237" s="33"/>
      <c r="BNN237" s="33"/>
      <c r="BNO237" s="33"/>
      <c r="BNP237" s="33"/>
      <c r="BNQ237" s="33"/>
      <c r="BNR237" s="33"/>
      <c r="BNS237" s="33"/>
      <c r="BNT237" s="33"/>
      <c r="BNU237" s="33"/>
      <c r="BNV237" s="33"/>
      <c r="BNW237" s="33"/>
      <c r="BNX237" s="33"/>
      <c r="BNY237" s="33"/>
      <c r="BNZ237" s="33"/>
      <c r="BOA237" s="33"/>
      <c r="BOB237" s="33"/>
      <c r="BOC237" s="33"/>
      <c r="BOD237" s="33"/>
      <c r="BOE237" s="33"/>
      <c r="BOF237" s="33"/>
      <c r="BOG237" s="33"/>
      <c r="BOH237" s="33"/>
      <c r="BOI237" s="33"/>
      <c r="BOJ237" s="33"/>
      <c r="BOK237" s="33"/>
      <c r="BOL237" s="33"/>
      <c r="BOM237" s="33"/>
      <c r="BON237" s="33"/>
      <c r="BOO237" s="33"/>
      <c r="BOP237" s="33"/>
      <c r="BOQ237" s="33"/>
      <c r="BOR237" s="33"/>
      <c r="BOS237" s="33"/>
      <c r="BOT237" s="33"/>
      <c r="BOU237" s="33"/>
      <c r="BOV237" s="33"/>
      <c r="BOW237" s="33"/>
      <c r="BOX237" s="33"/>
      <c r="BOY237" s="33"/>
      <c r="BOZ237" s="33"/>
      <c r="BPA237" s="33"/>
      <c r="BPB237" s="33"/>
      <c r="BPC237" s="33"/>
      <c r="BPD237" s="33"/>
      <c r="BPE237" s="33"/>
      <c r="BPF237" s="33"/>
      <c r="BPG237" s="33"/>
      <c r="BPH237" s="33"/>
      <c r="BPI237" s="33"/>
      <c r="BPJ237" s="33"/>
      <c r="BPK237" s="33"/>
      <c r="BPL237" s="33"/>
      <c r="BPM237" s="33"/>
      <c r="BPN237" s="33"/>
      <c r="BPO237" s="33"/>
      <c r="BPP237" s="33"/>
      <c r="BPQ237" s="33"/>
      <c r="BPR237" s="33"/>
      <c r="BPS237" s="33"/>
      <c r="BPT237" s="33"/>
      <c r="BPU237" s="33"/>
      <c r="BPV237" s="33"/>
      <c r="BPW237" s="33"/>
      <c r="BPX237" s="33"/>
      <c r="BPY237" s="33"/>
      <c r="BPZ237" s="33"/>
      <c r="BQA237" s="33"/>
      <c r="BQB237" s="33"/>
      <c r="BQC237" s="33"/>
      <c r="BQD237" s="33"/>
      <c r="BQE237" s="33"/>
      <c r="BQF237" s="33"/>
      <c r="BQG237" s="33"/>
      <c r="BQH237" s="33"/>
      <c r="BQI237" s="33"/>
      <c r="BQJ237" s="33"/>
      <c r="BQK237" s="33"/>
      <c r="BQL237" s="33"/>
      <c r="BQM237" s="33"/>
      <c r="BQN237" s="33"/>
      <c r="BQO237" s="33"/>
      <c r="BQP237" s="33"/>
      <c r="BQQ237" s="33"/>
      <c r="BQR237" s="33"/>
      <c r="BQS237" s="33"/>
      <c r="BQT237" s="33"/>
      <c r="BQU237" s="33"/>
      <c r="BQV237" s="33"/>
      <c r="BQW237" s="33"/>
      <c r="BQX237" s="33"/>
      <c r="BQY237" s="33"/>
      <c r="BQZ237" s="33"/>
      <c r="BRA237" s="33"/>
      <c r="BRB237" s="33"/>
      <c r="BRC237" s="33"/>
      <c r="BRD237" s="33"/>
      <c r="BRE237" s="33"/>
      <c r="BRF237" s="33"/>
      <c r="BRG237" s="33"/>
      <c r="BRH237" s="33"/>
      <c r="BRI237" s="33"/>
      <c r="BRJ237" s="33"/>
      <c r="BRK237" s="33"/>
      <c r="BRL237" s="33"/>
      <c r="BRM237" s="33"/>
      <c r="BRN237" s="33"/>
      <c r="BRO237" s="33"/>
      <c r="BRP237" s="33"/>
      <c r="BRQ237" s="33"/>
      <c r="BRR237" s="33"/>
      <c r="BRS237" s="33"/>
      <c r="BRT237" s="33"/>
      <c r="BRU237" s="33"/>
      <c r="BRV237" s="33"/>
      <c r="BRW237" s="33"/>
      <c r="BRX237" s="33"/>
      <c r="BRY237" s="33"/>
      <c r="BRZ237" s="33"/>
      <c r="BSA237" s="33"/>
      <c r="BSB237" s="33"/>
      <c r="BSC237" s="33"/>
      <c r="BSD237" s="33"/>
      <c r="BSE237" s="33"/>
      <c r="BSF237" s="33"/>
      <c r="BSG237" s="33"/>
      <c r="BSH237" s="33"/>
      <c r="BSI237" s="33"/>
      <c r="BSJ237" s="33"/>
      <c r="BSK237" s="33"/>
      <c r="BSL237" s="33"/>
      <c r="BSM237" s="33"/>
      <c r="BSN237" s="33"/>
      <c r="BSO237" s="33"/>
      <c r="BSP237" s="33"/>
      <c r="BSQ237" s="33"/>
      <c r="BSR237" s="33"/>
      <c r="BSS237" s="33"/>
      <c r="BST237" s="33"/>
      <c r="BSU237" s="33"/>
      <c r="BSV237" s="33"/>
      <c r="BSW237" s="33"/>
      <c r="BSX237" s="33"/>
      <c r="BSY237" s="33"/>
      <c r="BSZ237" s="33"/>
      <c r="BTA237" s="33"/>
      <c r="BTB237" s="33"/>
      <c r="BTC237" s="33"/>
      <c r="BTD237" s="33"/>
      <c r="BTE237" s="33"/>
      <c r="BTF237" s="33"/>
      <c r="BTG237" s="33"/>
      <c r="BTH237" s="33"/>
      <c r="BTI237" s="33"/>
      <c r="BTJ237" s="33"/>
      <c r="BTK237" s="33"/>
      <c r="BTL237" s="33"/>
      <c r="BTM237" s="33"/>
      <c r="BTN237" s="33"/>
      <c r="BTO237" s="33"/>
      <c r="BTP237" s="33"/>
      <c r="BTQ237" s="33"/>
      <c r="BTR237" s="33"/>
      <c r="BTS237" s="33"/>
      <c r="BTT237" s="33"/>
      <c r="BTU237" s="33"/>
      <c r="BTV237" s="33"/>
      <c r="BTW237" s="33"/>
      <c r="BTX237" s="33"/>
      <c r="BTY237" s="33"/>
      <c r="BTZ237" s="33"/>
      <c r="BUA237" s="33"/>
      <c r="BUB237" s="33"/>
      <c r="BUC237" s="33"/>
      <c r="BUD237" s="33"/>
      <c r="BUE237" s="33"/>
      <c r="BUF237" s="33"/>
      <c r="BUG237" s="33"/>
      <c r="BUH237" s="33"/>
      <c r="BUI237" s="33"/>
      <c r="BUJ237" s="33"/>
      <c r="BUK237" s="33"/>
      <c r="BUL237" s="33"/>
      <c r="BUM237" s="33"/>
      <c r="BUN237" s="33"/>
      <c r="BUO237" s="33"/>
      <c r="BUP237" s="33"/>
      <c r="BUQ237" s="33"/>
      <c r="BUR237" s="33"/>
      <c r="BUS237" s="33"/>
      <c r="BUT237" s="33"/>
      <c r="BUU237" s="33"/>
      <c r="BUV237" s="33"/>
      <c r="BUW237" s="33"/>
      <c r="BUX237" s="33"/>
      <c r="BUY237" s="33"/>
      <c r="BUZ237" s="33"/>
      <c r="BVA237" s="33"/>
      <c r="BVB237" s="33"/>
      <c r="BVC237" s="33"/>
      <c r="BVD237" s="33"/>
      <c r="BVE237" s="33"/>
      <c r="BVF237" s="33"/>
      <c r="BVG237" s="33"/>
      <c r="BVH237" s="33"/>
      <c r="BVI237" s="33"/>
      <c r="BVJ237" s="33"/>
      <c r="BVK237" s="33"/>
      <c r="BVL237" s="33"/>
      <c r="BVM237" s="33"/>
      <c r="BVN237" s="33"/>
      <c r="BVO237" s="33"/>
      <c r="BVP237" s="33"/>
      <c r="BVQ237" s="33"/>
      <c r="BVR237" s="33"/>
      <c r="BVS237" s="33"/>
      <c r="BVT237" s="33"/>
      <c r="BVU237" s="33"/>
      <c r="BVV237" s="33"/>
      <c r="BVW237" s="33"/>
      <c r="BVX237" s="33"/>
      <c r="BVY237" s="33"/>
      <c r="BVZ237" s="33"/>
      <c r="BWA237" s="33"/>
      <c r="BWB237" s="33"/>
      <c r="BWC237" s="33"/>
      <c r="BWD237" s="33"/>
      <c r="BWE237" s="33"/>
      <c r="BWF237" s="33"/>
      <c r="BWG237" s="33"/>
      <c r="BWH237" s="33"/>
      <c r="BWI237" s="33"/>
      <c r="BWJ237" s="33"/>
      <c r="BWK237" s="33"/>
      <c r="BWL237" s="33"/>
      <c r="BWM237" s="33"/>
      <c r="BWN237" s="33"/>
      <c r="BWO237" s="33"/>
      <c r="BWP237" s="33"/>
      <c r="BWQ237" s="33"/>
      <c r="BWR237" s="33"/>
      <c r="BWS237" s="33"/>
      <c r="BWT237" s="33"/>
      <c r="BWU237" s="33"/>
      <c r="BWV237" s="33"/>
      <c r="BWW237" s="33"/>
      <c r="BWX237" s="33"/>
      <c r="BWY237" s="33"/>
      <c r="BWZ237" s="33"/>
      <c r="BXA237" s="33"/>
      <c r="BXB237" s="33"/>
      <c r="BXC237" s="33"/>
      <c r="BXD237" s="33"/>
      <c r="BXE237" s="33"/>
      <c r="BXF237" s="33"/>
      <c r="BXG237" s="33"/>
      <c r="BXH237" s="33"/>
      <c r="BXI237" s="33"/>
      <c r="BXJ237" s="33"/>
      <c r="BXK237" s="33"/>
      <c r="BXL237" s="33"/>
      <c r="BXM237" s="33"/>
      <c r="BXN237" s="33"/>
      <c r="BXO237" s="33"/>
      <c r="BXP237" s="33"/>
      <c r="BXQ237" s="33"/>
      <c r="BXR237" s="33"/>
      <c r="BXS237" s="33"/>
      <c r="BXT237" s="33"/>
      <c r="BXU237" s="33"/>
      <c r="BXV237" s="33"/>
      <c r="BXW237" s="33"/>
      <c r="BXX237" s="33"/>
      <c r="BXY237" s="33"/>
      <c r="BXZ237" s="33"/>
      <c r="BYA237" s="33"/>
      <c r="BYB237" s="33"/>
      <c r="BYC237" s="33"/>
      <c r="BYD237" s="33"/>
      <c r="BYE237" s="33"/>
      <c r="BYF237" s="33"/>
      <c r="BYG237" s="33"/>
      <c r="BYH237" s="33"/>
      <c r="BYI237" s="33"/>
      <c r="BYJ237" s="33"/>
      <c r="BYK237" s="33"/>
      <c r="BYL237" s="33"/>
      <c r="BYM237" s="33"/>
      <c r="BYN237" s="33"/>
      <c r="BYO237" s="33"/>
      <c r="BYP237" s="33"/>
      <c r="BYQ237" s="33"/>
      <c r="BYR237" s="33"/>
      <c r="BYS237" s="33"/>
      <c r="BYT237" s="33"/>
      <c r="BYU237" s="33"/>
      <c r="BYV237" s="33"/>
      <c r="BYW237" s="33"/>
      <c r="BYX237" s="33"/>
    </row>
    <row r="238" spans="1:2026" s="52" customFormat="1" ht="24.95" customHeight="1" x14ac:dyDescent="0.25">
      <c r="A238" s="205" t="s">
        <v>1662</v>
      </c>
      <c r="B238" s="50" t="s">
        <v>505</v>
      </c>
      <c r="C238" s="4" t="s">
        <v>506</v>
      </c>
      <c r="D238" s="4" t="s">
        <v>62</v>
      </c>
      <c r="E238" s="4" t="s">
        <v>500</v>
      </c>
      <c r="F238" s="5" t="s">
        <v>487</v>
      </c>
      <c r="G238" s="4" t="s">
        <v>27</v>
      </c>
      <c r="H238" s="63" t="s">
        <v>495</v>
      </c>
      <c r="I238" s="4" t="s">
        <v>29</v>
      </c>
      <c r="J238" s="51" t="s">
        <v>345</v>
      </c>
      <c r="K238" s="4" t="s">
        <v>208</v>
      </c>
      <c r="L238" s="4" t="s">
        <v>80</v>
      </c>
      <c r="M238" s="4" t="s">
        <v>33</v>
      </c>
      <c r="N238" s="4" t="s">
        <v>34</v>
      </c>
      <c r="O238" s="6" t="s">
        <v>35</v>
      </c>
      <c r="P238" s="6"/>
      <c r="Q238" s="7" t="s">
        <v>374</v>
      </c>
      <c r="R238" s="7" t="s">
        <v>1236</v>
      </c>
      <c r="S238" s="5" t="s">
        <v>507</v>
      </c>
      <c r="T238" s="158" t="s">
        <v>1512</v>
      </c>
      <c r="U238" s="158" t="s">
        <v>1512</v>
      </c>
      <c r="V238" s="4" t="s">
        <v>11</v>
      </c>
      <c r="W238" s="4" t="s">
        <v>40</v>
      </c>
      <c r="X238" s="4" t="s">
        <v>40</v>
      </c>
      <c r="Y238" s="4"/>
      <c r="Z238" s="4"/>
      <c r="AA238" s="4"/>
      <c r="AB238" s="8"/>
      <c r="AC238" s="8">
        <v>3860</v>
      </c>
      <c r="AD238" s="8"/>
      <c r="AE238" s="8">
        <v>12750</v>
      </c>
      <c r="AF238" s="8">
        <v>5250</v>
      </c>
      <c r="AG238" s="8">
        <f t="shared" si="3"/>
        <v>21860</v>
      </c>
      <c r="AH238" s="111">
        <v>18</v>
      </c>
      <c r="AI238" s="8">
        <v>15357.99</v>
      </c>
      <c r="AJ238" s="126"/>
      <c r="AK238" s="8">
        <f>SUBTOTAL(9,AH238:AJ238)</f>
        <v>15375.99</v>
      </c>
      <c r="AL238" s="5" t="s">
        <v>37</v>
      </c>
      <c r="AM238" s="5" t="s">
        <v>1499</v>
      </c>
      <c r="AN238" s="96">
        <v>43040</v>
      </c>
      <c r="AO238" s="173" t="s">
        <v>1512</v>
      </c>
      <c r="AP238" s="33"/>
      <c r="AQ238" s="33"/>
      <c r="AR238" s="33"/>
      <c r="AS238" s="33"/>
      <c r="AT238" s="33"/>
      <c r="AU238" s="33"/>
      <c r="AV238" s="33"/>
      <c r="AW238" s="33"/>
      <c r="AX238" s="33"/>
      <c r="AY238" s="33"/>
      <c r="AZ238" s="33"/>
      <c r="BA238" s="33"/>
      <c r="BB238" s="33"/>
      <c r="BC238" s="33"/>
      <c r="BD238" s="33"/>
      <c r="BE238" s="33"/>
      <c r="BF238" s="33"/>
      <c r="BG238" s="33"/>
      <c r="BH238" s="33"/>
      <c r="BI238" s="33"/>
      <c r="BJ238" s="33"/>
      <c r="BK238" s="33"/>
      <c r="BL238" s="33"/>
      <c r="BM238" s="33"/>
      <c r="BN238" s="33"/>
      <c r="BO238" s="33"/>
      <c r="BP238" s="33"/>
      <c r="BQ238" s="33"/>
      <c r="BR238" s="33"/>
      <c r="BS238" s="33"/>
      <c r="BT238" s="33"/>
      <c r="BU238" s="33"/>
      <c r="BV238" s="33"/>
      <c r="BW238" s="33"/>
      <c r="BX238" s="33"/>
      <c r="BY238" s="33"/>
      <c r="BZ238" s="33"/>
      <c r="CA238" s="33"/>
      <c r="CB238" s="33"/>
      <c r="CC238" s="33"/>
      <c r="CD238" s="33"/>
      <c r="CE238" s="33"/>
      <c r="CF238" s="33"/>
      <c r="CG238" s="33"/>
      <c r="CH238" s="33"/>
      <c r="CI238" s="33"/>
      <c r="CJ238" s="33"/>
      <c r="CK238" s="33"/>
      <c r="CL238" s="33"/>
      <c r="CM238" s="33"/>
      <c r="CN238" s="33"/>
      <c r="CO238" s="33"/>
      <c r="CP238" s="33"/>
      <c r="CQ238" s="33"/>
      <c r="CR238" s="33"/>
      <c r="CS238" s="33"/>
      <c r="CT238" s="33"/>
      <c r="CU238" s="33"/>
      <c r="CV238" s="33"/>
      <c r="CW238" s="33"/>
      <c r="CX238" s="33"/>
      <c r="CY238" s="33"/>
      <c r="CZ238" s="33"/>
      <c r="DA238" s="33"/>
      <c r="DB238" s="33"/>
      <c r="DC238" s="33"/>
      <c r="DD238" s="33"/>
      <c r="DE238" s="33"/>
      <c r="DF238" s="33"/>
      <c r="DG238" s="33"/>
      <c r="DH238" s="33"/>
      <c r="DI238" s="33"/>
      <c r="DJ238" s="33"/>
      <c r="DK238" s="33"/>
      <c r="DL238" s="33"/>
      <c r="DM238" s="33"/>
      <c r="DN238" s="33"/>
      <c r="DO238" s="33"/>
      <c r="DP238" s="33"/>
      <c r="DQ238" s="33"/>
      <c r="DR238" s="33"/>
      <c r="DS238" s="33"/>
      <c r="DT238" s="33"/>
      <c r="DU238" s="33"/>
      <c r="DV238" s="33"/>
      <c r="DW238" s="33"/>
      <c r="DX238" s="33"/>
      <c r="DY238" s="33"/>
      <c r="DZ238" s="33"/>
      <c r="EA238" s="33"/>
      <c r="EB238" s="33"/>
      <c r="EC238" s="33"/>
      <c r="ED238" s="33"/>
      <c r="EE238" s="33"/>
      <c r="EF238" s="33"/>
      <c r="EG238" s="33"/>
      <c r="EH238" s="33"/>
      <c r="EI238" s="33"/>
      <c r="EJ238" s="33"/>
      <c r="EK238" s="33"/>
      <c r="EL238" s="33"/>
      <c r="EM238" s="33"/>
      <c r="EN238" s="33"/>
      <c r="EO238" s="33"/>
      <c r="EP238" s="33"/>
      <c r="EQ238" s="33"/>
      <c r="ER238" s="33"/>
      <c r="ES238" s="33"/>
      <c r="ET238" s="33"/>
      <c r="EU238" s="33"/>
      <c r="EV238" s="33"/>
      <c r="EW238" s="33"/>
      <c r="EX238" s="33"/>
      <c r="EY238" s="33"/>
      <c r="EZ238" s="33"/>
      <c r="FA238" s="33"/>
      <c r="FB238" s="33"/>
      <c r="FC238" s="33"/>
      <c r="FD238" s="33"/>
      <c r="FE238" s="33"/>
      <c r="FF238" s="33"/>
      <c r="FG238" s="33"/>
      <c r="FH238" s="33"/>
      <c r="FI238" s="33"/>
      <c r="FJ238" s="33"/>
      <c r="FK238" s="33"/>
      <c r="FL238" s="33"/>
      <c r="FM238" s="33"/>
      <c r="FN238" s="33"/>
      <c r="FO238" s="33"/>
      <c r="FP238" s="33"/>
      <c r="FQ238" s="33"/>
      <c r="FR238" s="33"/>
      <c r="FS238" s="33"/>
      <c r="FT238" s="33"/>
      <c r="FU238" s="33"/>
      <c r="FV238" s="33"/>
      <c r="FW238" s="33"/>
      <c r="FX238" s="33"/>
      <c r="FY238" s="33"/>
      <c r="FZ238" s="33"/>
      <c r="GA238" s="33"/>
      <c r="GB238" s="33"/>
      <c r="GC238" s="33"/>
      <c r="GD238" s="33"/>
      <c r="GE238" s="33"/>
      <c r="GF238" s="33"/>
      <c r="GG238" s="33"/>
      <c r="GH238" s="33"/>
      <c r="GI238" s="33"/>
      <c r="GJ238" s="33"/>
      <c r="GK238" s="33"/>
      <c r="GL238" s="33"/>
      <c r="GM238" s="33"/>
      <c r="GN238" s="33"/>
      <c r="GO238" s="33"/>
      <c r="GP238" s="33"/>
      <c r="GQ238" s="33"/>
      <c r="GR238" s="33"/>
      <c r="GS238" s="33"/>
      <c r="GT238" s="33"/>
      <c r="GU238" s="33"/>
      <c r="GV238" s="33"/>
      <c r="GW238" s="33"/>
      <c r="GX238" s="33"/>
      <c r="GY238" s="33"/>
      <c r="GZ238" s="33"/>
      <c r="HA238" s="33"/>
      <c r="HB238" s="33"/>
      <c r="HC238" s="33"/>
      <c r="HD238" s="33"/>
      <c r="HE238" s="33"/>
      <c r="HF238" s="33"/>
      <c r="HG238" s="33"/>
      <c r="HH238" s="33"/>
      <c r="HI238" s="33"/>
      <c r="HJ238" s="33"/>
      <c r="HK238" s="33"/>
      <c r="HL238" s="33"/>
      <c r="HM238" s="33"/>
      <c r="HN238" s="33"/>
      <c r="HO238" s="33"/>
      <c r="HP238" s="33"/>
      <c r="HQ238" s="33"/>
      <c r="HR238" s="33"/>
      <c r="HS238" s="33"/>
      <c r="HT238" s="33"/>
      <c r="HU238" s="33"/>
      <c r="HV238" s="33"/>
      <c r="HW238" s="33"/>
      <c r="HX238" s="33"/>
      <c r="HY238" s="33"/>
      <c r="HZ238" s="33"/>
      <c r="IA238" s="33"/>
      <c r="IB238" s="33"/>
      <c r="IC238" s="33"/>
      <c r="ID238" s="33"/>
      <c r="IE238" s="33"/>
      <c r="IF238" s="33"/>
      <c r="IG238" s="33"/>
      <c r="IH238" s="33"/>
      <c r="II238" s="33"/>
      <c r="IJ238" s="33"/>
      <c r="IK238" s="33"/>
      <c r="IL238" s="33"/>
      <c r="IM238" s="33"/>
      <c r="IN238" s="33"/>
      <c r="IO238" s="33"/>
      <c r="IP238" s="33"/>
      <c r="IQ238" s="33"/>
      <c r="IR238" s="33"/>
      <c r="IS238" s="33"/>
      <c r="IT238" s="33"/>
      <c r="IU238" s="33"/>
      <c r="IV238" s="33"/>
      <c r="IW238" s="33"/>
      <c r="IX238" s="33"/>
      <c r="IY238" s="33"/>
      <c r="IZ238" s="33"/>
      <c r="JA238" s="33"/>
      <c r="JB238" s="33"/>
      <c r="JC238" s="33"/>
      <c r="JD238" s="33"/>
      <c r="JE238" s="33"/>
      <c r="JF238" s="33"/>
      <c r="JG238" s="33"/>
      <c r="JH238" s="33"/>
      <c r="JI238" s="33"/>
      <c r="JJ238" s="33"/>
      <c r="JK238" s="33"/>
      <c r="JL238" s="33"/>
      <c r="JM238" s="33"/>
      <c r="JN238" s="33"/>
      <c r="JO238" s="33"/>
      <c r="JP238" s="33"/>
      <c r="JQ238" s="33"/>
      <c r="JR238" s="33"/>
      <c r="JS238" s="33"/>
      <c r="JT238" s="33"/>
      <c r="JU238" s="33"/>
      <c r="JV238" s="33"/>
      <c r="JW238" s="33"/>
      <c r="JX238" s="33"/>
      <c r="JY238" s="33"/>
      <c r="JZ238" s="33"/>
      <c r="KA238" s="33"/>
      <c r="KB238" s="33"/>
      <c r="KC238" s="33"/>
      <c r="KD238" s="33"/>
      <c r="KE238" s="33"/>
      <c r="KF238" s="33"/>
      <c r="KG238" s="33"/>
      <c r="KH238" s="33"/>
      <c r="KI238" s="33"/>
      <c r="KJ238" s="33"/>
      <c r="KK238" s="33"/>
      <c r="KL238" s="33"/>
      <c r="KM238" s="33"/>
      <c r="KN238" s="33"/>
      <c r="KO238" s="33"/>
      <c r="KP238" s="33"/>
      <c r="KQ238" s="33"/>
      <c r="KR238" s="33"/>
      <c r="KS238" s="33"/>
      <c r="KT238" s="33"/>
      <c r="KU238" s="33"/>
      <c r="KV238" s="33"/>
      <c r="KW238" s="33"/>
      <c r="KX238" s="33"/>
      <c r="KY238" s="33"/>
      <c r="KZ238" s="33"/>
      <c r="LA238" s="33"/>
      <c r="LB238" s="33"/>
      <c r="LC238" s="33"/>
      <c r="LD238" s="33"/>
      <c r="LE238" s="33"/>
      <c r="LF238" s="33"/>
      <c r="LG238" s="33"/>
      <c r="LH238" s="33"/>
      <c r="LI238" s="33"/>
      <c r="LJ238" s="33"/>
      <c r="LK238" s="33"/>
      <c r="LL238" s="33"/>
      <c r="LM238" s="33"/>
      <c r="LN238" s="33"/>
      <c r="LO238" s="33"/>
      <c r="LP238" s="33"/>
      <c r="LQ238" s="33"/>
      <c r="LR238" s="33"/>
      <c r="LS238" s="33"/>
      <c r="LT238" s="33"/>
      <c r="LU238" s="33"/>
      <c r="LV238" s="33"/>
      <c r="LW238" s="33"/>
      <c r="LX238" s="33"/>
      <c r="LY238" s="33"/>
      <c r="LZ238" s="33"/>
      <c r="MA238" s="33"/>
      <c r="MB238" s="33"/>
      <c r="MC238" s="33"/>
      <c r="MD238" s="33"/>
      <c r="ME238" s="33"/>
      <c r="MF238" s="33"/>
      <c r="MG238" s="33"/>
      <c r="MH238" s="33"/>
      <c r="MI238" s="33"/>
      <c r="MJ238" s="33"/>
      <c r="MK238" s="33"/>
      <c r="ML238" s="33"/>
      <c r="MM238" s="33"/>
      <c r="MN238" s="33"/>
      <c r="MO238" s="33"/>
      <c r="MP238" s="33"/>
      <c r="MQ238" s="33"/>
      <c r="MR238" s="33"/>
      <c r="MS238" s="33"/>
      <c r="MT238" s="33"/>
      <c r="MU238" s="33"/>
      <c r="MV238" s="33"/>
      <c r="MW238" s="33"/>
      <c r="MX238" s="33"/>
      <c r="MY238" s="33"/>
      <c r="MZ238" s="33"/>
      <c r="NA238" s="33"/>
      <c r="NB238" s="33"/>
      <c r="NC238" s="33"/>
      <c r="ND238" s="33"/>
      <c r="NE238" s="33"/>
      <c r="NF238" s="33"/>
      <c r="NG238" s="33"/>
      <c r="NH238" s="33"/>
      <c r="NI238" s="33"/>
      <c r="NJ238" s="33"/>
      <c r="NK238" s="33"/>
      <c r="NL238" s="33"/>
      <c r="NM238" s="33"/>
      <c r="NN238" s="33"/>
      <c r="NO238" s="33"/>
      <c r="NP238" s="33"/>
      <c r="NQ238" s="33"/>
      <c r="NR238" s="33"/>
      <c r="NS238" s="33"/>
      <c r="NT238" s="33"/>
      <c r="NU238" s="33"/>
      <c r="NV238" s="33"/>
      <c r="NW238" s="33"/>
      <c r="NX238" s="33"/>
      <c r="NY238" s="33"/>
      <c r="NZ238" s="33"/>
      <c r="OA238" s="33"/>
      <c r="OB238" s="33"/>
      <c r="OC238" s="33"/>
      <c r="OD238" s="33"/>
      <c r="OE238" s="33"/>
      <c r="OF238" s="33"/>
      <c r="OG238" s="33"/>
      <c r="OH238" s="33"/>
      <c r="OI238" s="33"/>
      <c r="OJ238" s="33"/>
      <c r="OK238" s="33"/>
      <c r="OL238" s="33"/>
      <c r="OM238" s="33"/>
      <c r="ON238" s="33"/>
      <c r="OO238" s="33"/>
      <c r="OP238" s="33"/>
      <c r="OQ238" s="33"/>
      <c r="OR238" s="33"/>
      <c r="OS238" s="33"/>
      <c r="OT238" s="33"/>
      <c r="OU238" s="33"/>
      <c r="OV238" s="33"/>
      <c r="OW238" s="33"/>
      <c r="OX238" s="33"/>
      <c r="OY238" s="33"/>
      <c r="OZ238" s="33"/>
      <c r="PA238" s="33"/>
      <c r="PB238" s="33"/>
      <c r="PC238" s="33"/>
      <c r="PD238" s="33"/>
      <c r="PE238" s="33"/>
      <c r="PF238" s="33"/>
      <c r="PG238" s="33"/>
      <c r="PH238" s="33"/>
      <c r="PI238" s="33"/>
      <c r="PJ238" s="33"/>
      <c r="PK238" s="33"/>
      <c r="PL238" s="33"/>
      <c r="PM238" s="33"/>
      <c r="PN238" s="33"/>
      <c r="PO238" s="33"/>
      <c r="PP238" s="33"/>
      <c r="PQ238" s="33"/>
      <c r="PR238" s="33"/>
      <c r="PS238" s="33"/>
      <c r="PT238" s="33"/>
      <c r="PU238" s="33"/>
      <c r="PV238" s="33"/>
      <c r="PW238" s="33"/>
      <c r="PX238" s="33"/>
      <c r="PY238" s="33"/>
      <c r="PZ238" s="33"/>
      <c r="QA238" s="33"/>
      <c r="QB238" s="33"/>
      <c r="QC238" s="33"/>
      <c r="QD238" s="33"/>
      <c r="QE238" s="33"/>
      <c r="QF238" s="33"/>
      <c r="QG238" s="33"/>
      <c r="QH238" s="33"/>
      <c r="QI238" s="33"/>
      <c r="QJ238" s="33"/>
      <c r="QK238" s="33"/>
      <c r="QL238" s="33"/>
      <c r="QM238" s="33"/>
      <c r="QN238" s="33"/>
      <c r="QO238" s="33"/>
      <c r="QP238" s="33"/>
      <c r="QQ238" s="33"/>
      <c r="QR238" s="33"/>
      <c r="QS238" s="33"/>
      <c r="QT238" s="33"/>
      <c r="QU238" s="33"/>
      <c r="QV238" s="33"/>
      <c r="QW238" s="33"/>
      <c r="QX238" s="33"/>
      <c r="QY238" s="33"/>
      <c r="QZ238" s="33"/>
      <c r="RA238" s="33"/>
      <c r="RB238" s="33"/>
      <c r="RC238" s="33"/>
      <c r="RD238" s="33"/>
      <c r="RE238" s="33"/>
      <c r="RF238" s="33"/>
      <c r="RG238" s="33"/>
      <c r="RH238" s="33"/>
      <c r="RI238" s="33"/>
      <c r="RJ238" s="33"/>
      <c r="RK238" s="33"/>
      <c r="RL238" s="33"/>
      <c r="RM238" s="33"/>
      <c r="RN238" s="33"/>
      <c r="RO238" s="33"/>
      <c r="RP238" s="33"/>
      <c r="RQ238" s="33"/>
      <c r="RR238" s="33"/>
      <c r="RS238" s="33"/>
      <c r="RT238" s="33"/>
      <c r="RU238" s="33"/>
      <c r="RV238" s="33"/>
      <c r="RW238" s="33"/>
      <c r="RX238" s="33"/>
      <c r="RY238" s="33"/>
      <c r="RZ238" s="33"/>
      <c r="SA238" s="33"/>
      <c r="SB238" s="33"/>
      <c r="SC238" s="33"/>
      <c r="SD238" s="33"/>
      <c r="SE238" s="33"/>
      <c r="SF238" s="33"/>
      <c r="SG238" s="33"/>
      <c r="SH238" s="33"/>
      <c r="SI238" s="33"/>
      <c r="SJ238" s="33"/>
      <c r="SK238" s="33"/>
      <c r="SL238" s="33"/>
      <c r="SM238" s="33"/>
      <c r="SN238" s="33"/>
      <c r="SO238" s="33"/>
      <c r="SP238" s="33"/>
      <c r="SQ238" s="33"/>
      <c r="SR238" s="33"/>
      <c r="SS238" s="33"/>
      <c r="ST238" s="33"/>
      <c r="SU238" s="33"/>
      <c r="SV238" s="33"/>
      <c r="SW238" s="33"/>
      <c r="SX238" s="33"/>
      <c r="SY238" s="33"/>
      <c r="SZ238" s="33"/>
      <c r="TA238" s="33"/>
      <c r="TB238" s="33"/>
      <c r="TC238" s="33"/>
      <c r="TD238" s="33"/>
      <c r="TE238" s="33"/>
      <c r="TF238" s="33"/>
      <c r="TG238" s="33"/>
      <c r="TH238" s="33"/>
      <c r="TI238" s="33"/>
      <c r="TJ238" s="33"/>
      <c r="TK238" s="33"/>
      <c r="TL238" s="33"/>
      <c r="TM238" s="33"/>
      <c r="TN238" s="33"/>
      <c r="TO238" s="33"/>
      <c r="TP238" s="33"/>
      <c r="TQ238" s="33"/>
      <c r="TR238" s="33"/>
      <c r="TS238" s="33"/>
      <c r="TT238" s="33"/>
      <c r="TU238" s="33"/>
      <c r="TV238" s="33"/>
      <c r="TW238" s="33"/>
      <c r="TX238" s="33"/>
      <c r="TY238" s="33"/>
      <c r="TZ238" s="33"/>
      <c r="UA238" s="33"/>
      <c r="UB238" s="33"/>
      <c r="UC238" s="33"/>
      <c r="UD238" s="33"/>
      <c r="UE238" s="33"/>
      <c r="UF238" s="33"/>
      <c r="UG238" s="33"/>
      <c r="UH238" s="33"/>
      <c r="UI238" s="33"/>
      <c r="UJ238" s="33"/>
      <c r="UK238" s="33"/>
      <c r="UL238" s="33"/>
      <c r="UM238" s="33"/>
      <c r="UN238" s="33"/>
      <c r="UO238" s="33"/>
      <c r="UP238" s="33"/>
      <c r="UQ238" s="33"/>
      <c r="UR238" s="33"/>
      <c r="US238" s="33"/>
      <c r="UT238" s="33"/>
      <c r="UU238" s="33"/>
      <c r="UV238" s="33"/>
      <c r="UW238" s="33"/>
      <c r="UX238" s="33"/>
      <c r="UY238" s="33"/>
      <c r="UZ238" s="33"/>
      <c r="VA238" s="33"/>
      <c r="VB238" s="33"/>
      <c r="VC238" s="33"/>
      <c r="VD238" s="33"/>
      <c r="VE238" s="33"/>
      <c r="VF238" s="33"/>
      <c r="VG238" s="33"/>
      <c r="VH238" s="33"/>
      <c r="VI238" s="33"/>
      <c r="VJ238" s="33"/>
      <c r="VK238" s="33"/>
      <c r="VL238" s="33"/>
      <c r="VM238" s="33"/>
      <c r="VN238" s="33"/>
      <c r="VO238" s="33"/>
      <c r="VP238" s="33"/>
      <c r="VQ238" s="33"/>
      <c r="VR238" s="33"/>
      <c r="VS238" s="33"/>
      <c r="VT238" s="33"/>
      <c r="VU238" s="33"/>
      <c r="VV238" s="33"/>
      <c r="VW238" s="33"/>
      <c r="VX238" s="33"/>
      <c r="VY238" s="33"/>
      <c r="VZ238" s="33"/>
      <c r="WA238" s="33"/>
      <c r="WB238" s="33"/>
      <c r="WC238" s="33"/>
      <c r="WD238" s="33"/>
      <c r="WE238" s="33"/>
      <c r="WF238" s="33"/>
      <c r="WG238" s="33"/>
      <c r="WH238" s="33"/>
      <c r="WI238" s="33"/>
      <c r="WJ238" s="33"/>
      <c r="WK238" s="33"/>
      <c r="WL238" s="33"/>
      <c r="WM238" s="33"/>
      <c r="WN238" s="33"/>
      <c r="WO238" s="33"/>
      <c r="WP238" s="33"/>
      <c r="WQ238" s="33"/>
      <c r="WR238" s="33"/>
      <c r="WS238" s="33"/>
      <c r="WT238" s="33"/>
      <c r="WU238" s="33"/>
      <c r="WV238" s="33"/>
      <c r="WW238" s="33"/>
      <c r="WX238" s="33"/>
      <c r="WY238" s="33"/>
      <c r="WZ238" s="33"/>
      <c r="XA238" s="33"/>
      <c r="XB238" s="33"/>
      <c r="XC238" s="33"/>
      <c r="XD238" s="33"/>
      <c r="XE238" s="33"/>
      <c r="XF238" s="33"/>
      <c r="XG238" s="33"/>
      <c r="XH238" s="33"/>
      <c r="XI238" s="33"/>
      <c r="XJ238" s="33"/>
      <c r="XK238" s="33"/>
      <c r="XL238" s="33"/>
      <c r="XM238" s="33"/>
      <c r="XN238" s="33"/>
      <c r="XO238" s="33"/>
      <c r="XP238" s="33"/>
      <c r="XQ238" s="33"/>
      <c r="XR238" s="33"/>
      <c r="XS238" s="33"/>
      <c r="XT238" s="33"/>
      <c r="XU238" s="33"/>
      <c r="XV238" s="33"/>
      <c r="XW238" s="33"/>
      <c r="XX238" s="33"/>
      <c r="XY238" s="33"/>
      <c r="XZ238" s="33"/>
      <c r="YA238" s="33"/>
      <c r="YB238" s="33"/>
      <c r="YC238" s="33"/>
      <c r="YD238" s="33"/>
      <c r="YE238" s="33"/>
      <c r="YF238" s="33"/>
      <c r="YG238" s="33"/>
      <c r="YH238" s="33"/>
      <c r="YI238" s="33"/>
      <c r="YJ238" s="33"/>
      <c r="YK238" s="33"/>
      <c r="YL238" s="33"/>
      <c r="YM238" s="33"/>
      <c r="YN238" s="33"/>
      <c r="YO238" s="33"/>
      <c r="YP238" s="33"/>
      <c r="YQ238" s="33"/>
      <c r="YR238" s="33"/>
      <c r="YS238" s="33"/>
      <c r="YT238" s="33"/>
      <c r="YU238" s="33"/>
      <c r="YV238" s="33"/>
      <c r="YW238" s="33"/>
      <c r="YX238" s="33"/>
      <c r="YY238" s="33"/>
      <c r="YZ238" s="33"/>
      <c r="ZA238" s="33"/>
      <c r="ZB238" s="33"/>
      <c r="ZC238" s="33"/>
      <c r="ZD238" s="33"/>
      <c r="ZE238" s="33"/>
      <c r="ZF238" s="33"/>
      <c r="ZG238" s="33"/>
      <c r="ZH238" s="33"/>
      <c r="ZI238" s="33"/>
      <c r="ZJ238" s="33"/>
      <c r="ZK238" s="33"/>
      <c r="ZL238" s="33"/>
      <c r="ZM238" s="33"/>
      <c r="ZN238" s="33"/>
      <c r="ZO238" s="33"/>
      <c r="ZP238" s="33"/>
      <c r="ZQ238" s="33"/>
      <c r="ZR238" s="33"/>
      <c r="ZS238" s="33"/>
      <c r="ZT238" s="33"/>
      <c r="ZU238" s="33"/>
      <c r="ZV238" s="33"/>
      <c r="ZW238" s="33"/>
      <c r="ZX238" s="33"/>
      <c r="ZY238" s="33"/>
      <c r="ZZ238" s="33"/>
      <c r="AAA238" s="33"/>
      <c r="AAB238" s="33"/>
      <c r="AAC238" s="33"/>
      <c r="AAD238" s="33"/>
      <c r="AAE238" s="33"/>
      <c r="AAF238" s="33"/>
      <c r="AAG238" s="33"/>
      <c r="AAH238" s="33"/>
      <c r="AAI238" s="33"/>
      <c r="AAJ238" s="33"/>
      <c r="AAK238" s="33"/>
      <c r="AAL238" s="33"/>
      <c r="AAM238" s="33"/>
      <c r="AAN238" s="33"/>
      <c r="AAO238" s="33"/>
      <c r="AAP238" s="33"/>
      <c r="AAQ238" s="33"/>
      <c r="AAR238" s="33"/>
      <c r="AAS238" s="33"/>
      <c r="AAT238" s="33"/>
      <c r="AAU238" s="33"/>
      <c r="AAV238" s="33"/>
      <c r="AAW238" s="33"/>
      <c r="AAX238" s="33"/>
      <c r="AAY238" s="33"/>
      <c r="AAZ238" s="33"/>
      <c r="ABA238" s="33"/>
      <c r="ABB238" s="33"/>
      <c r="ABC238" s="33"/>
      <c r="ABD238" s="33"/>
      <c r="ABE238" s="33"/>
      <c r="ABF238" s="33"/>
      <c r="ABG238" s="33"/>
      <c r="ABH238" s="33"/>
      <c r="ABI238" s="33"/>
      <c r="ABJ238" s="33"/>
      <c r="ABK238" s="33"/>
      <c r="ABL238" s="33"/>
      <c r="ABM238" s="33"/>
      <c r="ABN238" s="33"/>
      <c r="ABO238" s="33"/>
      <c r="ABP238" s="33"/>
      <c r="ABQ238" s="33"/>
      <c r="ABR238" s="33"/>
      <c r="ABS238" s="33"/>
      <c r="ABT238" s="33"/>
      <c r="ABU238" s="33"/>
      <c r="ABV238" s="33"/>
      <c r="ABW238" s="33"/>
      <c r="ABX238" s="33"/>
      <c r="ABY238" s="33"/>
      <c r="ABZ238" s="33"/>
      <c r="ACA238" s="33"/>
      <c r="ACB238" s="33"/>
      <c r="ACC238" s="33"/>
      <c r="ACD238" s="33"/>
      <c r="ACE238" s="33"/>
      <c r="ACF238" s="33"/>
      <c r="ACG238" s="33"/>
      <c r="ACH238" s="33"/>
      <c r="ACI238" s="33"/>
      <c r="ACJ238" s="33"/>
      <c r="ACK238" s="33"/>
      <c r="ACL238" s="33"/>
      <c r="ACM238" s="33"/>
      <c r="ACN238" s="33"/>
      <c r="ACO238" s="33"/>
      <c r="ACP238" s="33"/>
      <c r="ACQ238" s="33"/>
      <c r="ACR238" s="33"/>
      <c r="ACS238" s="33"/>
      <c r="ACT238" s="33"/>
      <c r="ACU238" s="33"/>
      <c r="ACV238" s="33"/>
      <c r="ACW238" s="33"/>
      <c r="ACX238" s="33"/>
      <c r="ACY238" s="33"/>
      <c r="ACZ238" s="33"/>
      <c r="ADA238" s="33"/>
      <c r="ADB238" s="33"/>
      <c r="ADC238" s="33"/>
      <c r="ADD238" s="33"/>
      <c r="ADE238" s="33"/>
      <c r="ADF238" s="33"/>
      <c r="ADG238" s="33"/>
      <c r="ADH238" s="33"/>
      <c r="ADI238" s="33"/>
      <c r="ADJ238" s="33"/>
      <c r="ADK238" s="33"/>
      <c r="ADL238" s="33"/>
      <c r="ADM238" s="33"/>
      <c r="ADN238" s="33"/>
      <c r="ADO238" s="33"/>
      <c r="ADP238" s="33"/>
      <c r="ADQ238" s="33"/>
      <c r="ADR238" s="33"/>
      <c r="ADS238" s="33"/>
      <c r="ADT238" s="33"/>
      <c r="ADU238" s="33"/>
      <c r="ADV238" s="33"/>
      <c r="ADW238" s="33"/>
      <c r="ADX238" s="33"/>
      <c r="ADY238" s="33"/>
      <c r="ADZ238" s="33"/>
      <c r="AEA238" s="33"/>
      <c r="AEB238" s="33"/>
      <c r="AEC238" s="33"/>
      <c r="AED238" s="33"/>
      <c r="AEE238" s="33"/>
      <c r="AEF238" s="33"/>
      <c r="AEG238" s="33"/>
      <c r="AEH238" s="33"/>
      <c r="AEI238" s="33"/>
      <c r="AEJ238" s="33"/>
      <c r="AEK238" s="33"/>
      <c r="AEL238" s="33"/>
      <c r="AEM238" s="33"/>
      <c r="AEN238" s="33"/>
      <c r="AEO238" s="33"/>
      <c r="AEP238" s="33"/>
      <c r="AEQ238" s="33"/>
      <c r="AER238" s="33"/>
      <c r="AES238" s="33"/>
      <c r="AET238" s="33"/>
      <c r="AEU238" s="33"/>
      <c r="AEV238" s="33"/>
      <c r="AEW238" s="33"/>
      <c r="AEX238" s="33"/>
      <c r="AEY238" s="33"/>
      <c r="AEZ238" s="33"/>
      <c r="AFA238" s="33"/>
      <c r="AFB238" s="33"/>
      <c r="AFC238" s="33"/>
      <c r="AFD238" s="33"/>
      <c r="AFE238" s="33"/>
      <c r="AFF238" s="33"/>
      <c r="AFG238" s="33"/>
      <c r="AFH238" s="33"/>
      <c r="AFI238" s="33"/>
      <c r="AFJ238" s="33"/>
      <c r="AFK238" s="33"/>
      <c r="AFL238" s="33"/>
      <c r="AFM238" s="33"/>
      <c r="AFN238" s="33"/>
      <c r="AFO238" s="33"/>
      <c r="AFP238" s="33"/>
      <c r="AFQ238" s="33"/>
      <c r="AFR238" s="33"/>
      <c r="AFS238" s="33"/>
      <c r="AFT238" s="33"/>
      <c r="AFU238" s="33"/>
      <c r="AFV238" s="33"/>
      <c r="AFW238" s="33"/>
      <c r="AFX238" s="33"/>
      <c r="AFY238" s="33"/>
      <c r="AFZ238" s="33"/>
      <c r="AGA238" s="33"/>
      <c r="AGB238" s="33"/>
      <c r="AGC238" s="33"/>
      <c r="AGD238" s="33"/>
      <c r="AGE238" s="33"/>
      <c r="AGF238" s="33"/>
      <c r="AGG238" s="33"/>
      <c r="AGH238" s="33"/>
      <c r="AGI238" s="33"/>
      <c r="AGJ238" s="33"/>
      <c r="AGK238" s="33"/>
      <c r="AGL238" s="33"/>
      <c r="AGM238" s="33"/>
      <c r="AGN238" s="33"/>
      <c r="AGO238" s="33"/>
      <c r="AGP238" s="33"/>
      <c r="AGQ238" s="33"/>
      <c r="AGR238" s="33"/>
      <c r="AGS238" s="33"/>
      <c r="AGT238" s="33"/>
      <c r="AGU238" s="33"/>
      <c r="AGV238" s="33"/>
      <c r="AGW238" s="33"/>
      <c r="AGX238" s="33"/>
      <c r="AGY238" s="33"/>
      <c r="AGZ238" s="33"/>
      <c r="AHA238" s="33"/>
      <c r="AHB238" s="33"/>
      <c r="AHC238" s="33"/>
      <c r="AHD238" s="33"/>
      <c r="AHE238" s="33"/>
      <c r="AHF238" s="33"/>
      <c r="AHG238" s="33"/>
      <c r="AHH238" s="33"/>
      <c r="AHI238" s="33"/>
      <c r="AHJ238" s="33"/>
      <c r="AHK238" s="33"/>
      <c r="AHL238" s="33"/>
      <c r="AHM238" s="33"/>
      <c r="AHN238" s="33"/>
      <c r="AHO238" s="33"/>
      <c r="AHP238" s="33"/>
      <c r="AHQ238" s="33"/>
      <c r="AHR238" s="33"/>
      <c r="AHS238" s="33"/>
      <c r="AHT238" s="33"/>
      <c r="AHU238" s="33"/>
      <c r="AHV238" s="33"/>
      <c r="AHW238" s="33"/>
      <c r="AHX238" s="33"/>
      <c r="AHY238" s="33"/>
      <c r="AHZ238" s="33"/>
      <c r="AIA238" s="33"/>
      <c r="AIB238" s="33"/>
      <c r="AIC238" s="33"/>
      <c r="AID238" s="33"/>
      <c r="AIE238" s="33"/>
      <c r="AIF238" s="33"/>
      <c r="AIG238" s="33"/>
      <c r="AIH238" s="33"/>
      <c r="AII238" s="33"/>
      <c r="AIJ238" s="33"/>
      <c r="AIK238" s="33"/>
      <c r="AIL238" s="33"/>
      <c r="AIM238" s="33"/>
      <c r="AIN238" s="33"/>
      <c r="AIO238" s="33"/>
      <c r="AIP238" s="33"/>
      <c r="AIQ238" s="33"/>
      <c r="AIR238" s="33"/>
      <c r="AIS238" s="33"/>
      <c r="AIT238" s="33"/>
      <c r="AIU238" s="33"/>
      <c r="AIV238" s="33"/>
      <c r="AIW238" s="33"/>
      <c r="AIX238" s="33"/>
      <c r="AIY238" s="33"/>
      <c r="AIZ238" s="33"/>
      <c r="AJA238" s="33"/>
      <c r="AJB238" s="33"/>
      <c r="AJC238" s="33"/>
      <c r="AJD238" s="33"/>
      <c r="AJE238" s="33"/>
      <c r="AJF238" s="33"/>
      <c r="AJG238" s="33"/>
      <c r="AJH238" s="33"/>
      <c r="AJI238" s="33"/>
      <c r="AJJ238" s="33"/>
      <c r="AJK238" s="33"/>
      <c r="AJL238" s="33"/>
      <c r="AJM238" s="33"/>
      <c r="AJN238" s="33"/>
      <c r="AJO238" s="33"/>
      <c r="AJP238" s="33"/>
      <c r="AJQ238" s="33"/>
      <c r="AJR238" s="33"/>
      <c r="AJS238" s="33"/>
      <c r="AJT238" s="33"/>
      <c r="AJU238" s="33"/>
      <c r="AJV238" s="33"/>
      <c r="AJW238" s="33"/>
      <c r="AJX238" s="33"/>
      <c r="AJY238" s="33"/>
      <c r="AJZ238" s="33"/>
      <c r="AKA238" s="33"/>
      <c r="AKB238" s="33"/>
      <c r="AKC238" s="33"/>
      <c r="AKD238" s="33"/>
      <c r="AKE238" s="33"/>
      <c r="AKF238" s="33"/>
      <c r="AKG238" s="33"/>
      <c r="AKH238" s="33"/>
      <c r="AKI238" s="33"/>
      <c r="AKJ238" s="33"/>
      <c r="AKK238" s="33"/>
      <c r="AKL238" s="33"/>
      <c r="AKM238" s="33"/>
      <c r="AKN238" s="33"/>
      <c r="AKO238" s="33"/>
      <c r="AKP238" s="33"/>
      <c r="AKQ238" s="33"/>
      <c r="AKR238" s="33"/>
      <c r="AKS238" s="33"/>
      <c r="AKT238" s="33"/>
      <c r="AKU238" s="33"/>
      <c r="AKV238" s="33"/>
      <c r="AKW238" s="33"/>
      <c r="AKX238" s="33"/>
      <c r="AKY238" s="33"/>
      <c r="AKZ238" s="33"/>
      <c r="ALA238" s="33"/>
      <c r="ALB238" s="33"/>
      <c r="ALC238" s="33"/>
      <c r="ALD238" s="33"/>
      <c r="ALE238" s="33"/>
      <c r="ALF238" s="33"/>
      <c r="ALG238" s="33"/>
      <c r="ALH238" s="33"/>
      <c r="ALI238" s="33"/>
      <c r="ALJ238" s="33"/>
      <c r="ALK238" s="33"/>
      <c r="ALL238" s="33"/>
      <c r="ALM238" s="33"/>
      <c r="ALN238" s="33"/>
      <c r="ALO238" s="33"/>
      <c r="ALP238" s="33"/>
      <c r="ALQ238" s="33"/>
      <c r="ALR238" s="33"/>
      <c r="ALS238" s="33"/>
      <c r="ALT238" s="33"/>
      <c r="ALU238" s="33"/>
      <c r="ALV238" s="33"/>
      <c r="ALW238" s="33"/>
      <c r="ALX238" s="33"/>
      <c r="ALY238" s="33"/>
      <c r="ALZ238" s="33"/>
      <c r="AMA238" s="33"/>
      <c r="AMB238" s="33"/>
      <c r="AMC238" s="33"/>
      <c r="AMD238" s="33"/>
      <c r="AME238" s="33"/>
      <c r="AMF238" s="33"/>
      <c r="AMG238" s="33"/>
      <c r="AMH238" s="33"/>
      <c r="AMI238" s="33"/>
      <c r="AMJ238" s="33"/>
      <c r="AMK238" s="33"/>
      <c r="AML238" s="33"/>
      <c r="AMM238" s="33"/>
      <c r="AMN238" s="33"/>
      <c r="AMO238" s="33"/>
      <c r="AMP238" s="33"/>
      <c r="AMQ238" s="33"/>
      <c r="AMR238" s="33"/>
      <c r="AMS238" s="33"/>
      <c r="AMT238" s="33"/>
      <c r="AMU238" s="33"/>
      <c r="AMV238" s="33"/>
      <c r="AMW238" s="33"/>
      <c r="AMX238" s="33"/>
      <c r="AMY238" s="33"/>
      <c r="AMZ238" s="33"/>
      <c r="ANA238" s="33"/>
      <c r="ANB238" s="33"/>
      <c r="ANC238" s="33"/>
      <c r="AND238" s="33"/>
      <c r="ANE238" s="33"/>
      <c r="ANF238" s="33"/>
      <c r="ANG238" s="33"/>
      <c r="ANH238" s="33"/>
      <c r="ANI238" s="33"/>
      <c r="ANJ238" s="33"/>
      <c r="ANK238" s="33"/>
      <c r="ANL238" s="33"/>
      <c r="ANM238" s="33"/>
      <c r="ANN238" s="33"/>
      <c r="ANO238" s="33"/>
      <c r="ANP238" s="33"/>
      <c r="ANQ238" s="33"/>
      <c r="ANR238" s="33"/>
      <c r="ANS238" s="33"/>
      <c r="ANT238" s="33"/>
      <c r="ANU238" s="33"/>
      <c r="ANV238" s="33"/>
      <c r="ANW238" s="33"/>
      <c r="ANX238" s="33"/>
      <c r="ANY238" s="33"/>
      <c r="ANZ238" s="33"/>
      <c r="AOA238" s="33"/>
      <c r="AOB238" s="33"/>
      <c r="AOC238" s="33"/>
      <c r="AOD238" s="33"/>
      <c r="AOE238" s="33"/>
      <c r="AOF238" s="33"/>
      <c r="AOG238" s="33"/>
      <c r="AOH238" s="33"/>
      <c r="AOI238" s="33"/>
      <c r="AOJ238" s="33"/>
      <c r="AOK238" s="33"/>
      <c r="AOL238" s="33"/>
      <c r="AOM238" s="33"/>
      <c r="AON238" s="33"/>
      <c r="AOO238" s="33"/>
      <c r="AOP238" s="33"/>
      <c r="AOQ238" s="33"/>
      <c r="AOR238" s="33"/>
      <c r="AOS238" s="33"/>
      <c r="AOT238" s="33"/>
      <c r="AOU238" s="33"/>
      <c r="AOV238" s="33"/>
      <c r="AOW238" s="33"/>
      <c r="AOX238" s="33"/>
      <c r="AOY238" s="33"/>
      <c r="AOZ238" s="33"/>
      <c r="APA238" s="33"/>
      <c r="APB238" s="33"/>
      <c r="APC238" s="33"/>
      <c r="APD238" s="33"/>
      <c r="APE238" s="33"/>
      <c r="APF238" s="33"/>
      <c r="APG238" s="33"/>
      <c r="APH238" s="33"/>
      <c r="API238" s="33"/>
      <c r="APJ238" s="33"/>
      <c r="APK238" s="33"/>
      <c r="APL238" s="33"/>
      <c r="APM238" s="33"/>
      <c r="APN238" s="33"/>
      <c r="APO238" s="33"/>
      <c r="APP238" s="33"/>
      <c r="APQ238" s="33"/>
      <c r="APR238" s="33"/>
      <c r="APS238" s="33"/>
      <c r="APT238" s="33"/>
      <c r="APU238" s="33"/>
      <c r="APV238" s="33"/>
      <c r="APW238" s="33"/>
      <c r="APX238" s="33"/>
      <c r="APY238" s="33"/>
      <c r="APZ238" s="33"/>
      <c r="AQA238" s="33"/>
      <c r="AQB238" s="33"/>
      <c r="AQC238" s="33"/>
      <c r="AQD238" s="33"/>
      <c r="AQE238" s="33"/>
      <c r="AQF238" s="33"/>
      <c r="AQG238" s="33"/>
      <c r="AQH238" s="33"/>
      <c r="AQI238" s="33"/>
      <c r="AQJ238" s="33"/>
      <c r="AQK238" s="33"/>
      <c r="AQL238" s="33"/>
      <c r="AQM238" s="33"/>
      <c r="AQN238" s="33"/>
      <c r="AQO238" s="33"/>
      <c r="AQP238" s="33"/>
      <c r="AQQ238" s="33"/>
      <c r="AQR238" s="33"/>
      <c r="AQS238" s="33"/>
      <c r="AQT238" s="33"/>
      <c r="AQU238" s="33"/>
      <c r="AQV238" s="33"/>
      <c r="AQW238" s="33"/>
      <c r="AQX238" s="33"/>
      <c r="AQY238" s="33"/>
      <c r="AQZ238" s="33"/>
      <c r="ARA238" s="33"/>
      <c r="ARB238" s="33"/>
      <c r="ARC238" s="33"/>
      <c r="ARD238" s="33"/>
      <c r="ARE238" s="33"/>
      <c r="ARF238" s="33"/>
      <c r="ARG238" s="33"/>
      <c r="ARH238" s="33"/>
      <c r="ARI238" s="33"/>
      <c r="ARJ238" s="33"/>
      <c r="ARK238" s="33"/>
      <c r="ARL238" s="33"/>
      <c r="ARM238" s="33"/>
      <c r="ARN238" s="33"/>
      <c r="ARO238" s="33"/>
      <c r="ARP238" s="33"/>
      <c r="ARQ238" s="33"/>
      <c r="ARR238" s="33"/>
      <c r="ARS238" s="33"/>
      <c r="ART238" s="33"/>
      <c r="ARU238" s="33"/>
      <c r="ARV238" s="33"/>
      <c r="ARW238" s="33"/>
      <c r="ARX238" s="33"/>
      <c r="ARY238" s="33"/>
      <c r="ARZ238" s="33"/>
      <c r="ASA238" s="33"/>
      <c r="ASB238" s="33"/>
      <c r="ASC238" s="33"/>
      <c r="ASD238" s="33"/>
      <c r="ASE238" s="33"/>
      <c r="ASF238" s="33"/>
      <c r="ASG238" s="33"/>
      <c r="ASH238" s="33"/>
      <c r="ASI238" s="33"/>
      <c r="ASJ238" s="33"/>
      <c r="ASK238" s="33"/>
      <c r="ASL238" s="33"/>
      <c r="ASM238" s="33"/>
      <c r="ASN238" s="33"/>
      <c r="ASO238" s="33"/>
      <c r="ASP238" s="33"/>
      <c r="ASQ238" s="33"/>
      <c r="ASR238" s="33"/>
      <c r="ASS238" s="33"/>
      <c r="AST238" s="33"/>
      <c r="ASU238" s="33"/>
      <c r="ASV238" s="33"/>
      <c r="ASW238" s="33"/>
      <c r="ASX238" s="33"/>
      <c r="ASY238" s="33"/>
      <c r="ASZ238" s="33"/>
      <c r="ATA238" s="33"/>
      <c r="ATB238" s="33"/>
      <c r="ATC238" s="33"/>
      <c r="ATD238" s="33"/>
      <c r="ATE238" s="33"/>
      <c r="ATF238" s="33"/>
      <c r="ATG238" s="33"/>
      <c r="ATH238" s="33"/>
      <c r="ATI238" s="33"/>
      <c r="ATJ238" s="33"/>
      <c r="ATK238" s="33"/>
      <c r="ATL238" s="33"/>
      <c r="ATM238" s="33"/>
      <c r="ATN238" s="33"/>
      <c r="ATO238" s="33"/>
      <c r="ATP238" s="33"/>
      <c r="ATQ238" s="33"/>
      <c r="ATR238" s="33"/>
      <c r="ATS238" s="33"/>
      <c r="ATT238" s="33"/>
      <c r="ATU238" s="33"/>
      <c r="ATV238" s="33"/>
      <c r="ATW238" s="33"/>
      <c r="ATX238" s="33"/>
      <c r="ATY238" s="33"/>
      <c r="ATZ238" s="33"/>
      <c r="AUA238" s="33"/>
      <c r="AUB238" s="33"/>
      <c r="AUC238" s="33"/>
      <c r="AUD238" s="33"/>
      <c r="AUE238" s="33"/>
      <c r="AUF238" s="33"/>
      <c r="AUG238" s="33"/>
      <c r="AUH238" s="33"/>
      <c r="AUI238" s="33"/>
      <c r="AUJ238" s="33"/>
      <c r="AUK238" s="33"/>
      <c r="AUL238" s="33"/>
      <c r="AUM238" s="33"/>
      <c r="AUN238" s="33"/>
      <c r="AUO238" s="33"/>
      <c r="AUP238" s="33"/>
      <c r="AUQ238" s="33"/>
      <c r="AUR238" s="33"/>
      <c r="AUS238" s="33"/>
      <c r="AUT238" s="33"/>
      <c r="AUU238" s="33"/>
      <c r="AUV238" s="33"/>
      <c r="AUW238" s="33"/>
      <c r="AUX238" s="33"/>
      <c r="AUY238" s="33"/>
      <c r="AUZ238" s="33"/>
      <c r="AVA238" s="33"/>
      <c r="AVB238" s="33"/>
      <c r="AVC238" s="33"/>
      <c r="AVD238" s="33"/>
      <c r="AVE238" s="33"/>
      <c r="AVF238" s="33"/>
      <c r="AVG238" s="33"/>
      <c r="AVH238" s="33"/>
      <c r="AVI238" s="33"/>
      <c r="AVJ238" s="33"/>
      <c r="AVK238" s="33"/>
      <c r="AVL238" s="33"/>
      <c r="AVM238" s="33"/>
      <c r="AVN238" s="33"/>
      <c r="AVO238" s="33"/>
      <c r="AVP238" s="33"/>
      <c r="AVQ238" s="33"/>
      <c r="AVR238" s="33"/>
      <c r="AVS238" s="33"/>
      <c r="AVT238" s="33"/>
      <c r="AVU238" s="33"/>
      <c r="AVV238" s="33"/>
      <c r="AVW238" s="33"/>
      <c r="AVX238" s="33"/>
      <c r="AVY238" s="33"/>
      <c r="AVZ238" s="33"/>
      <c r="AWA238" s="33"/>
      <c r="AWB238" s="33"/>
      <c r="AWC238" s="33"/>
      <c r="AWD238" s="33"/>
      <c r="AWE238" s="33"/>
      <c r="AWF238" s="33"/>
      <c r="AWG238" s="33"/>
      <c r="AWH238" s="33"/>
      <c r="AWI238" s="33"/>
      <c r="AWJ238" s="33"/>
      <c r="AWK238" s="33"/>
      <c r="AWL238" s="33"/>
      <c r="AWM238" s="33"/>
      <c r="AWN238" s="33"/>
      <c r="AWO238" s="33"/>
      <c r="AWP238" s="33"/>
      <c r="AWQ238" s="33"/>
      <c r="AWR238" s="33"/>
      <c r="AWS238" s="33"/>
      <c r="AWT238" s="33"/>
      <c r="AWU238" s="33"/>
      <c r="AWV238" s="33"/>
      <c r="AWW238" s="33"/>
      <c r="AWX238" s="33"/>
      <c r="AWY238" s="33"/>
      <c r="AWZ238" s="33"/>
      <c r="AXA238" s="33"/>
      <c r="AXB238" s="33"/>
      <c r="AXC238" s="33"/>
      <c r="AXD238" s="33"/>
      <c r="AXE238" s="33"/>
      <c r="AXF238" s="33"/>
      <c r="AXG238" s="33"/>
      <c r="AXH238" s="33"/>
      <c r="AXI238" s="33"/>
      <c r="AXJ238" s="33"/>
      <c r="AXK238" s="33"/>
      <c r="AXL238" s="33"/>
      <c r="AXM238" s="33"/>
      <c r="AXN238" s="33"/>
      <c r="AXO238" s="33"/>
      <c r="AXP238" s="33"/>
      <c r="AXQ238" s="33"/>
      <c r="AXR238" s="33"/>
      <c r="AXS238" s="33"/>
      <c r="AXT238" s="33"/>
      <c r="AXU238" s="33"/>
      <c r="AXV238" s="33"/>
      <c r="AXW238" s="33"/>
      <c r="AXX238" s="33"/>
      <c r="AXY238" s="33"/>
      <c r="AXZ238" s="33"/>
      <c r="AYA238" s="33"/>
      <c r="AYB238" s="33"/>
      <c r="AYC238" s="33"/>
      <c r="AYD238" s="33"/>
      <c r="AYE238" s="33"/>
      <c r="AYF238" s="33"/>
      <c r="AYG238" s="33"/>
      <c r="AYH238" s="33"/>
      <c r="AYI238" s="33"/>
      <c r="AYJ238" s="33"/>
      <c r="AYK238" s="33"/>
      <c r="AYL238" s="33"/>
      <c r="AYM238" s="33"/>
      <c r="AYN238" s="33"/>
      <c r="AYO238" s="33"/>
      <c r="AYP238" s="33"/>
      <c r="AYQ238" s="33"/>
      <c r="AYR238" s="33"/>
      <c r="AYS238" s="33"/>
      <c r="AYT238" s="33"/>
      <c r="AYU238" s="33"/>
      <c r="AYV238" s="33"/>
      <c r="AYW238" s="33"/>
      <c r="AYX238" s="33"/>
      <c r="AYY238" s="33"/>
      <c r="AYZ238" s="33"/>
      <c r="AZA238" s="33"/>
      <c r="AZB238" s="33"/>
      <c r="AZC238" s="33"/>
      <c r="AZD238" s="33"/>
      <c r="AZE238" s="33"/>
      <c r="AZF238" s="33"/>
      <c r="AZG238" s="33"/>
      <c r="AZH238" s="33"/>
      <c r="AZI238" s="33"/>
      <c r="AZJ238" s="33"/>
      <c r="AZK238" s="33"/>
      <c r="AZL238" s="33"/>
      <c r="AZM238" s="33"/>
      <c r="AZN238" s="33"/>
      <c r="AZO238" s="33"/>
      <c r="AZP238" s="33"/>
      <c r="AZQ238" s="33"/>
      <c r="AZR238" s="33"/>
      <c r="AZS238" s="33"/>
      <c r="AZT238" s="33"/>
      <c r="AZU238" s="33"/>
      <c r="AZV238" s="33"/>
      <c r="AZW238" s="33"/>
      <c r="AZX238" s="33"/>
      <c r="AZY238" s="33"/>
      <c r="AZZ238" s="33"/>
      <c r="BAA238" s="33"/>
      <c r="BAB238" s="33"/>
      <c r="BAC238" s="33"/>
      <c r="BAD238" s="33"/>
      <c r="BAE238" s="33"/>
      <c r="BAF238" s="33"/>
      <c r="BAG238" s="33"/>
      <c r="BAH238" s="33"/>
      <c r="BAI238" s="33"/>
      <c r="BAJ238" s="33"/>
      <c r="BAK238" s="33"/>
      <c r="BAL238" s="33"/>
      <c r="BAM238" s="33"/>
      <c r="BAN238" s="33"/>
      <c r="BAO238" s="33"/>
      <c r="BAP238" s="33"/>
      <c r="BAQ238" s="33"/>
      <c r="BAR238" s="33"/>
      <c r="BAS238" s="33"/>
      <c r="BAT238" s="33"/>
      <c r="BAU238" s="33"/>
      <c r="BAV238" s="33"/>
      <c r="BAW238" s="33"/>
      <c r="BAX238" s="33"/>
      <c r="BAY238" s="33"/>
      <c r="BAZ238" s="33"/>
      <c r="BBA238" s="33"/>
      <c r="BBB238" s="33"/>
      <c r="BBC238" s="33"/>
      <c r="BBD238" s="33"/>
      <c r="BBE238" s="33"/>
      <c r="BBF238" s="33"/>
      <c r="BBG238" s="33"/>
      <c r="BBH238" s="33"/>
      <c r="BBI238" s="33"/>
      <c r="BBJ238" s="33"/>
      <c r="BBK238" s="33"/>
      <c r="BBL238" s="33"/>
      <c r="BBM238" s="33"/>
      <c r="BBN238" s="33"/>
      <c r="BBO238" s="33"/>
      <c r="BBP238" s="33"/>
      <c r="BBQ238" s="33"/>
      <c r="BBR238" s="33"/>
      <c r="BBS238" s="33"/>
      <c r="BBT238" s="33"/>
      <c r="BBU238" s="33"/>
      <c r="BBV238" s="33"/>
      <c r="BBW238" s="33"/>
      <c r="BBX238" s="33"/>
      <c r="BBY238" s="33"/>
      <c r="BBZ238" s="33"/>
      <c r="BCA238" s="33"/>
      <c r="BCB238" s="33"/>
      <c r="BCC238" s="33"/>
      <c r="BCD238" s="33"/>
      <c r="BCE238" s="33"/>
      <c r="BCF238" s="33"/>
      <c r="BCG238" s="33"/>
      <c r="BCH238" s="33"/>
      <c r="BCI238" s="33"/>
      <c r="BCJ238" s="33"/>
      <c r="BCK238" s="33"/>
      <c r="BCL238" s="33"/>
      <c r="BCM238" s="33"/>
      <c r="BCN238" s="33"/>
      <c r="BCO238" s="33"/>
      <c r="BCP238" s="33"/>
      <c r="BCQ238" s="33"/>
      <c r="BCR238" s="33"/>
      <c r="BCS238" s="33"/>
      <c r="BCT238" s="33"/>
      <c r="BCU238" s="33"/>
      <c r="BCV238" s="33"/>
      <c r="BCW238" s="33"/>
      <c r="BCX238" s="33"/>
      <c r="BCY238" s="33"/>
      <c r="BCZ238" s="33"/>
      <c r="BDA238" s="33"/>
      <c r="BDB238" s="33"/>
      <c r="BDC238" s="33"/>
      <c r="BDD238" s="33"/>
      <c r="BDE238" s="33"/>
      <c r="BDF238" s="33"/>
      <c r="BDG238" s="33"/>
      <c r="BDH238" s="33"/>
      <c r="BDI238" s="33"/>
      <c r="BDJ238" s="33"/>
      <c r="BDK238" s="33"/>
      <c r="BDL238" s="33"/>
      <c r="BDM238" s="33"/>
      <c r="BDN238" s="33"/>
      <c r="BDO238" s="33"/>
      <c r="BDP238" s="33"/>
      <c r="BDQ238" s="33"/>
      <c r="BDR238" s="33"/>
      <c r="BDS238" s="33"/>
      <c r="BDT238" s="33"/>
      <c r="BDU238" s="33"/>
      <c r="BDV238" s="33"/>
      <c r="BDW238" s="33"/>
      <c r="BDX238" s="33"/>
      <c r="BDY238" s="33"/>
      <c r="BDZ238" s="33"/>
      <c r="BEA238" s="33"/>
      <c r="BEB238" s="33"/>
      <c r="BEC238" s="33"/>
      <c r="BED238" s="33"/>
      <c r="BEE238" s="33"/>
      <c r="BEF238" s="33"/>
      <c r="BEG238" s="33"/>
      <c r="BEH238" s="33"/>
      <c r="BEI238" s="33"/>
      <c r="BEJ238" s="33"/>
      <c r="BEK238" s="33"/>
      <c r="BEL238" s="33"/>
      <c r="BEM238" s="33"/>
      <c r="BEN238" s="33"/>
      <c r="BEO238" s="33"/>
      <c r="BEP238" s="33"/>
      <c r="BEQ238" s="33"/>
      <c r="BER238" s="33"/>
      <c r="BES238" s="33"/>
      <c r="BET238" s="33"/>
      <c r="BEU238" s="33"/>
      <c r="BEV238" s="33"/>
      <c r="BEW238" s="33"/>
      <c r="BEX238" s="33"/>
      <c r="BEY238" s="33"/>
      <c r="BEZ238" s="33"/>
      <c r="BFA238" s="33"/>
      <c r="BFB238" s="33"/>
      <c r="BFC238" s="33"/>
      <c r="BFD238" s="33"/>
      <c r="BFE238" s="33"/>
      <c r="BFF238" s="33"/>
      <c r="BFG238" s="33"/>
      <c r="BFH238" s="33"/>
      <c r="BFI238" s="33"/>
      <c r="BFJ238" s="33"/>
      <c r="BFK238" s="33"/>
      <c r="BFL238" s="33"/>
      <c r="BFM238" s="33"/>
      <c r="BFN238" s="33"/>
      <c r="BFO238" s="33"/>
      <c r="BFP238" s="33"/>
      <c r="BFQ238" s="33"/>
      <c r="BFR238" s="33"/>
      <c r="BFS238" s="33"/>
      <c r="BFT238" s="33"/>
      <c r="BFU238" s="33"/>
      <c r="BFV238" s="33"/>
      <c r="BFW238" s="33"/>
      <c r="BFX238" s="33"/>
      <c r="BFY238" s="33"/>
      <c r="BFZ238" s="33"/>
      <c r="BGA238" s="33"/>
      <c r="BGB238" s="33"/>
      <c r="BGC238" s="33"/>
      <c r="BGD238" s="33"/>
      <c r="BGE238" s="33"/>
      <c r="BGF238" s="33"/>
      <c r="BGG238" s="33"/>
      <c r="BGH238" s="33"/>
      <c r="BGI238" s="33"/>
      <c r="BGJ238" s="33"/>
      <c r="BGK238" s="33"/>
      <c r="BGL238" s="33"/>
      <c r="BGM238" s="33"/>
      <c r="BGN238" s="33"/>
      <c r="BGO238" s="33"/>
      <c r="BGP238" s="33"/>
      <c r="BGQ238" s="33"/>
      <c r="BGR238" s="33"/>
      <c r="BGS238" s="33"/>
      <c r="BGT238" s="33"/>
      <c r="BGU238" s="33"/>
      <c r="BGV238" s="33"/>
      <c r="BGW238" s="33"/>
      <c r="BGX238" s="33"/>
      <c r="BGY238" s="33"/>
      <c r="BGZ238" s="33"/>
      <c r="BHA238" s="33"/>
      <c r="BHB238" s="33"/>
      <c r="BHC238" s="33"/>
      <c r="BHD238" s="33"/>
      <c r="BHE238" s="33"/>
      <c r="BHF238" s="33"/>
      <c r="BHG238" s="33"/>
      <c r="BHH238" s="33"/>
      <c r="BHI238" s="33"/>
      <c r="BHJ238" s="33"/>
      <c r="BHK238" s="33"/>
      <c r="BHL238" s="33"/>
      <c r="BHM238" s="33"/>
      <c r="BHN238" s="33"/>
      <c r="BHO238" s="33"/>
      <c r="BHP238" s="33"/>
      <c r="BHQ238" s="33"/>
      <c r="BHR238" s="33"/>
      <c r="BHS238" s="33"/>
      <c r="BHT238" s="33"/>
      <c r="BHU238" s="33"/>
      <c r="BHV238" s="33"/>
      <c r="BHW238" s="33"/>
      <c r="BHX238" s="33"/>
      <c r="BHY238" s="33"/>
      <c r="BHZ238" s="33"/>
      <c r="BIA238" s="33"/>
      <c r="BIB238" s="33"/>
      <c r="BIC238" s="33"/>
      <c r="BID238" s="33"/>
      <c r="BIE238" s="33"/>
      <c r="BIF238" s="33"/>
      <c r="BIG238" s="33"/>
      <c r="BIH238" s="33"/>
      <c r="BII238" s="33"/>
      <c r="BIJ238" s="33"/>
      <c r="BIK238" s="33"/>
      <c r="BIL238" s="33"/>
      <c r="BIM238" s="33"/>
      <c r="BIN238" s="33"/>
      <c r="BIO238" s="33"/>
      <c r="BIP238" s="33"/>
      <c r="BIQ238" s="33"/>
      <c r="BIR238" s="33"/>
      <c r="BIS238" s="33"/>
      <c r="BIT238" s="33"/>
      <c r="BIU238" s="33"/>
      <c r="BIV238" s="33"/>
      <c r="BIW238" s="33"/>
      <c r="BIX238" s="33"/>
      <c r="BIY238" s="33"/>
      <c r="BIZ238" s="33"/>
      <c r="BJA238" s="33"/>
      <c r="BJB238" s="33"/>
      <c r="BJC238" s="33"/>
      <c r="BJD238" s="33"/>
      <c r="BJE238" s="33"/>
      <c r="BJF238" s="33"/>
      <c r="BJG238" s="33"/>
      <c r="BJH238" s="33"/>
      <c r="BJI238" s="33"/>
      <c r="BJJ238" s="33"/>
      <c r="BJK238" s="33"/>
      <c r="BJL238" s="33"/>
      <c r="BJM238" s="33"/>
      <c r="BJN238" s="33"/>
      <c r="BJO238" s="33"/>
      <c r="BJP238" s="33"/>
      <c r="BJQ238" s="33"/>
      <c r="BJR238" s="33"/>
      <c r="BJS238" s="33"/>
      <c r="BJT238" s="33"/>
      <c r="BJU238" s="33"/>
      <c r="BJV238" s="33"/>
      <c r="BJW238" s="33"/>
      <c r="BJX238" s="33"/>
      <c r="BJY238" s="33"/>
      <c r="BJZ238" s="33"/>
      <c r="BKA238" s="33"/>
      <c r="BKB238" s="33"/>
      <c r="BKC238" s="33"/>
      <c r="BKD238" s="33"/>
      <c r="BKE238" s="33"/>
      <c r="BKF238" s="33"/>
      <c r="BKG238" s="33"/>
      <c r="BKH238" s="33"/>
      <c r="BKI238" s="33"/>
      <c r="BKJ238" s="33"/>
      <c r="BKK238" s="33"/>
      <c r="BKL238" s="33"/>
      <c r="BKM238" s="33"/>
      <c r="BKN238" s="33"/>
      <c r="BKO238" s="33"/>
      <c r="BKP238" s="33"/>
      <c r="BKQ238" s="33"/>
      <c r="BKR238" s="33"/>
      <c r="BKS238" s="33"/>
      <c r="BKT238" s="33"/>
      <c r="BKU238" s="33"/>
      <c r="BKV238" s="33"/>
      <c r="BKW238" s="33"/>
      <c r="BKX238" s="33"/>
      <c r="BKY238" s="33"/>
      <c r="BKZ238" s="33"/>
      <c r="BLA238" s="33"/>
      <c r="BLB238" s="33"/>
      <c r="BLC238" s="33"/>
      <c r="BLD238" s="33"/>
      <c r="BLE238" s="33"/>
      <c r="BLF238" s="33"/>
      <c r="BLG238" s="33"/>
      <c r="BLH238" s="33"/>
      <c r="BLI238" s="33"/>
      <c r="BLJ238" s="33"/>
      <c r="BLK238" s="33"/>
      <c r="BLL238" s="33"/>
      <c r="BLM238" s="33"/>
      <c r="BLN238" s="33"/>
      <c r="BLO238" s="33"/>
      <c r="BLP238" s="33"/>
      <c r="BLQ238" s="33"/>
      <c r="BLR238" s="33"/>
      <c r="BLS238" s="33"/>
      <c r="BLT238" s="33"/>
      <c r="BLU238" s="33"/>
      <c r="BLV238" s="33"/>
      <c r="BLW238" s="33"/>
      <c r="BLX238" s="33"/>
      <c r="BLY238" s="33"/>
      <c r="BLZ238" s="33"/>
      <c r="BMA238" s="33"/>
      <c r="BMB238" s="33"/>
      <c r="BMC238" s="33"/>
      <c r="BMD238" s="33"/>
      <c r="BME238" s="33"/>
      <c r="BMF238" s="33"/>
      <c r="BMG238" s="33"/>
      <c r="BMH238" s="33"/>
      <c r="BMI238" s="33"/>
      <c r="BMJ238" s="33"/>
      <c r="BMK238" s="33"/>
      <c r="BML238" s="33"/>
      <c r="BMM238" s="33"/>
      <c r="BMN238" s="33"/>
      <c r="BMO238" s="33"/>
      <c r="BMP238" s="33"/>
      <c r="BMQ238" s="33"/>
      <c r="BMR238" s="33"/>
      <c r="BMS238" s="33"/>
      <c r="BMT238" s="33"/>
      <c r="BMU238" s="33"/>
      <c r="BMV238" s="33"/>
      <c r="BMW238" s="33"/>
      <c r="BMX238" s="33"/>
      <c r="BMY238" s="33"/>
      <c r="BMZ238" s="33"/>
      <c r="BNA238" s="33"/>
      <c r="BNB238" s="33"/>
      <c r="BNC238" s="33"/>
      <c r="BND238" s="33"/>
      <c r="BNE238" s="33"/>
      <c r="BNF238" s="33"/>
      <c r="BNG238" s="33"/>
      <c r="BNH238" s="33"/>
      <c r="BNI238" s="33"/>
      <c r="BNJ238" s="33"/>
      <c r="BNK238" s="33"/>
      <c r="BNL238" s="33"/>
      <c r="BNM238" s="33"/>
      <c r="BNN238" s="33"/>
      <c r="BNO238" s="33"/>
      <c r="BNP238" s="33"/>
      <c r="BNQ238" s="33"/>
      <c r="BNR238" s="33"/>
      <c r="BNS238" s="33"/>
      <c r="BNT238" s="33"/>
      <c r="BNU238" s="33"/>
      <c r="BNV238" s="33"/>
      <c r="BNW238" s="33"/>
      <c r="BNX238" s="33"/>
      <c r="BNY238" s="33"/>
      <c r="BNZ238" s="33"/>
      <c r="BOA238" s="33"/>
      <c r="BOB238" s="33"/>
      <c r="BOC238" s="33"/>
      <c r="BOD238" s="33"/>
      <c r="BOE238" s="33"/>
      <c r="BOF238" s="33"/>
      <c r="BOG238" s="33"/>
      <c r="BOH238" s="33"/>
      <c r="BOI238" s="33"/>
      <c r="BOJ238" s="33"/>
      <c r="BOK238" s="33"/>
      <c r="BOL238" s="33"/>
      <c r="BOM238" s="33"/>
      <c r="BON238" s="33"/>
      <c r="BOO238" s="33"/>
      <c r="BOP238" s="33"/>
      <c r="BOQ238" s="33"/>
      <c r="BOR238" s="33"/>
      <c r="BOS238" s="33"/>
      <c r="BOT238" s="33"/>
      <c r="BOU238" s="33"/>
      <c r="BOV238" s="33"/>
      <c r="BOW238" s="33"/>
      <c r="BOX238" s="33"/>
      <c r="BOY238" s="33"/>
      <c r="BOZ238" s="33"/>
      <c r="BPA238" s="33"/>
      <c r="BPB238" s="33"/>
      <c r="BPC238" s="33"/>
      <c r="BPD238" s="33"/>
      <c r="BPE238" s="33"/>
      <c r="BPF238" s="33"/>
      <c r="BPG238" s="33"/>
      <c r="BPH238" s="33"/>
      <c r="BPI238" s="33"/>
      <c r="BPJ238" s="33"/>
      <c r="BPK238" s="33"/>
      <c r="BPL238" s="33"/>
      <c r="BPM238" s="33"/>
      <c r="BPN238" s="33"/>
      <c r="BPO238" s="33"/>
      <c r="BPP238" s="33"/>
      <c r="BPQ238" s="33"/>
      <c r="BPR238" s="33"/>
      <c r="BPS238" s="33"/>
      <c r="BPT238" s="33"/>
      <c r="BPU238" s="33"/>
      <c r="BPV238" s="33"/>
      <c r="BPW238" s="33"/>
      <c r="BPX238" s="33"/>
      <c r="BPY238" s="33"/>
      <c r="BPZ238" s="33"/>
      <c r="BQA238" s="33"/>
      <c r="BQB238" s="33"/>
      <c r="BQC238" s="33"/>
      <c r="BQD238" s="33"/>
      <c r="BQE238" s="33"/>
      <c r="BQF238" s="33"/>
      <c r="BQG238" s="33"/>
      <c r="BQH238" s="33"/>
      <c r="BQI238" s="33"/>
      <c r="BQJ238" s="33"/>
      <c r="BQK238" s="33"/>
      <c r="BQL238" s="33"/>
      <c r="BQM238" s="33"/>
      <c r="BQN238" s="33"/>
      <c r="BQO238" s="33"/>
      <c r="BQP238" s="33"/>
      <c r="BQQ238" s="33"/>
      <c r="BQR238" s="33"/>
      <c r="BQS238" s="33"/>
      <c r="BQT238" s="33"/>
      <c r="BQU238" s="33"/>
      <c r="BQV238" s="33"/>
      <c r="BQW238" s="33"/>
      <c r="BQX238" s="33"/>
      <c r="BQY238" s="33"/>
      <c r="BQZ238" s="33"/>
      <c r="BRA238" s="33"/>
      <c r="BRB238" s="33"/>
      <c r="BRC238" s="33"/>
      <c r="BRD238" s="33"/>
      <c r="BRE238" s="33"/>
      <c r="BRF238" s="33"/>
      <c r="BRG238" s="33"/>
      <c r="BRH238" s="33"/>
      <c r="BRI238" s="33"/>
      <c r="BRJ238" s="33"/>
      <c r="BRK238" s="33"/>
      <c r="BRL238" s="33"/>
      <c r="BRM238" s="33"/>
      <c r="BRN238" s="33"/>
      <c r="BRO238" s="33"/>
      <c r="BRP238" s="33"/>
      <c r="BRQ238" s="33"/>
      <c r="BRR238" s="33"/>
      <c r="BRS238" s="33"/>
      <c r="BRT238" s="33"/>
      <c r="BRU238" s="33"/>
      <c r="BRV238" s="33"/>
      <c r="BRW238" s="33"/>
      <c r="BRX238" s="33"/>
      <c r="BRY238" s="33"/>
      <c r="BRZ238" s="33"/>
      <c r="BSA238" s="33"/>
      <c r="BSB238" s="33"/>
      <c r="BSC238" s="33"/>
      <c r="BSD238" s="33"/>
      <c r="BSE238" s="33"/>
      <c r="BSF238" s="33"/>
      <c r="BSG238" s="33"/>
      <c r="BSH238" s="33"/>
      <c r="BSI238" s="33"/>
      <c r="BSJ238" s="33"/>
      <c r="BSK238" s="33"/>
      <c r="BSL238" s="33"/>
      <c r="BSM238" s="33"/>
      <c r="BSN238" s="33"/>
      <c r="BSO238" s="33"/>
      <c r="BSP238" s="33"/>
      <c r="BSQ238" s="33"/>
      <c r="BSR238" s="33"/>
      <c r="BSS238" s="33"/>
      <c r="BST238" s="33"/>
      <c r="BSU238" s="33"/>
      <c r="BSV238" s="33"/>
      <c r="BSW238" s="33"/>
      <c r="BSX238" s="33"/>
      <c r="BSY238" s="33"/>
      <c r="BSZ238" s="33"/>
      <c r="BTA238" s="33"/>
      <c r="BTB238" s="33"/>
      <c r="BTC238" s="33"/>
      <c r="BTD238" s="33"/>
      <c r="BTE238" s="33"/>
      <c r="BTF238" s="33"/>
      <c r="BTG238" s="33"/>
      <c r="BTH238" s="33"/>
      <c r="BTI238" s="33"/>
      <c r="BTJ238" s="33"/>
      <c r="BTK238" s="33"/>
      <c r="BTL238" s="33"/>
      <c r="BTM238" s="33"/>
      <c r="BTN238" s="33"/>
      <c r="BTO238" s="33"/>
      <c r="BTP238" s="33"/>
      <c r="BTQ238" s="33"/>
      <c r="BTR238" s="33"/>
      <c r="BTS238" s="33"/>
      <c r="BTT238" s="33"/>
      <c r="BTU238" s="33"/>
      <c r="BTV238" s="33"/>
      <c r="BTW238" s="33"/>
      <c r="BTX238" s="33"/>
      <c r="BTY238" s="33"/>
      <c r="BTZ238" s="33"/>
      <c r="BUA238" s="33"/>
      <c r="BUB238" s="33"/>
      <c r="BUC238" s="33"/>
      <c r="BUD238" s="33"/>
      <c r="BUE238" s="33"/>
      <c r="BUF238" s="33"/>
      <c r="BUG238" s="33"/>
      <c r="BUH238" s="33"/>
      <c r="BUI238" s="33"/>
      <c r="BUJ238" s="33"/>
      <c r="BUK238" s="33"/>
      <c r="BUL238" s="33"/>
      <c r="BUM238" s="33"/>
      <c r="BUN238" s="33"/>
      <c r="BUO238" s="33"/>
      <c r="BUP238" s="33"/>
      <c r="BUQ238" s="33"/>
      <c r="BUR238" s="33"/>
      <c r="BUS238" s="33"/>
      <c r="BUT238" s="33"/>
      <c r="BUU238" s="33"/>
      <c r="BUV238" s="33"/>
      <c r="BUW238" s="33"/>
      <c r="BUX238" s="33"/>
      <c r="BUY238" s="33"/>
      <c r="BUZ238" s="33"/>
      <c r="BVA238" s="33"/>
      <c r="BVB238" s="33"/>
      <c r="BVC238" s="33"/>
      <c r="BVD238" s="33"/>
      <c r="BVE238" s="33"/>
      <c r="BVF238" s="33"/>
      <c r="BVG238" s="33"/>
      <c r="BVH238" s="33"/>
      <c r="BVI238" s="33"/>
      <c r="BVJ238" s="33"/>
      <c r="BVK238" s="33"/>
      <c r="BVL238" s="33"/>
      <c r="BVM238" s="33"/>
      <c r="BVN238" s="33"/>
      <c r="BVO238" s="33"/>
      <c r="BVP238" s="33"/>
      <c r="BVQ238" s="33"/>
      <c r="BVR238" s="33"/>
      <c r="BVS238" s="33"/>
      <c r="BVT238" s="33"/>
      <c r="BVU238" s="33"/>
      <c r="BVV238" s="33"/>
      <c r="BVW238" s="33"/>
      <c r="BVX238" s="33"/>
      <c r="BVY238" s="33"/>
      <c r="BVZ238" s="33"/>
      <c r="BWA238" s="33"/>
      <c r="BWB238" s="33"/>
      <c r="BWC238" s="33"/>
      <c r="BWD238" s="33"/>
      <c r="BWE238" s="33"/>
      <c r="BWF238" s="33"/>
      <c r="BWG238" s="33"/>
      <c r="BWH238" s="33"/>
      <c r="BWI238" s="33"/>
      <c r="BWJ238" s="33"/>
      <c r="BWK238" s="33"/>
      <c r="BWL238" s="33"/>
      <c r="BWM238" s="33"/>
      <c r="BWN238" s="33"/>
      <c r="BWO238" s="33"/>
      <c r="BWP238" s="33"/>
      <c r="BWQ238" s="33"/>
      <c r="BWR238" s="33"/>
      <c r="BWS238" s="33"/>
      <c r="BWT238" s="33"/>
      <c r="BWU238" s="33"/>
      <c r="BWV238" s="33"/>
      <c r="BWW238" s="33"/>
      <c r="BWX238" s="33"/>
      <c r="BWY238" s="33"/>
      <c r="BWZ238" s="33"/>
      <c r="BXA238" s="33"/>
      <c r="BXB238" s="33"/>
      <c r="BXC238" s="33"/>
      <c r="BXD238" s="33"/>
      <c r="BXE238" s="33"/>
      <c r="BXF238" s="33"/>
      <c r="BXG238" s="33"/>
      <c r="BXH238" s="33"/>
      <c r="BXI238" s="33"/>
      <c r="BXJ238" s="33"/>
      <c r="BXK238" s="33"/>
      <c r="BXL238" s="33"/>
      <c r="BXM238" s="33"/>
      <c r="BXN238" s="33"/>
      <c r="BXO238" s="33"/>
      <c r="BXP238" s="33"/>
      <c r="BXQ238" s="33"/>
      <c r="BXR238" s="33"/>
      <c r="BXS238" s="33"/>
      <c r="BXT238" s="33"/>
      <c r="BXU238" s="33"/>
      <c r="BXV238" s="33"/>
      <c r="BXW238" s="33"/>
      <c r="BXX238" s="33"/>
      <c r="BXY238" s="33"/>
      <c r="BXZ238" s="33"/>
      <c r="BYA238" s="33"/>
      <c r="BYB238" s="33"/>
      <c r="BYC238" s="33"/>
      <c r="BYD238" s="33"/>
      <c r="BYE238" s="33"/>
      <c r="BYF238" s="33"/>
      <c r="BYG238" s="33"/>
      <c r="BYH238" s="33"/>
      <c r="BYI238" s="33"/>
      <c r="BYJ238" s="33"/>
      <c r="BYK238" s="33"/>
      <c r="BYL238" s="33"/>
      <c r="BYM238" s="33"/>
      <c r="BYN238" s="33"/>
      <c r="BYO238" s="33"/>
      <c r="BYP238" s="33"/>
      <c r="BYQ238" s="33"/>
      <c r="BYR238" s="33"/>
      <c r="BYS238" s="33"/>
      <c r="BYT238" s="33"/>
      <c r="BYU238" s="33"/>
      <c r="BYV238" s="33"/>
      <c r="BYW238" s="33"/>
      <c r="BYX238" s="33"/>
    </row>
    <row r="239" spans="1:2026" s="52" customFormat="1" ht="24.95" customHeight="1" x14ac:dyDescent="0.25">
      <c r="A239" s="205" t="s">
        <v>1662</v>
      </c>
      <c r="B239" s="50" t="s">
        <v>508</v>
      </c>
      <c r="C239" s="4" t="s">
        <v>506</v>
      </c>
      <c r="D239" s="4" t="s">
        <v>295</v>
      </c>
      <c r="E239" s="4" t="s">
        <v>500</v>
      </c>
      <c r="F239" s="5" t="s">
        <v>487</v>
      </c>
      <c r="G239" s="4" t="s">
        <v>105</v>
      </c>
      <c r="H239" s="63" t="s">
        <v>495</v>
      </c>
      <c r="I239" s="4" t="s">
        <v>29</v>
      </c>
      <c r="J239" s="51" t="s">
        <v>345</v>
      </c>
      <c r="K239" s="4" t="s">
        <v>31</v>
      </c>
      <c r="L239" s="4" t="s">
        <v>80</v>
      </c>
      <c r="M239" s="4" t="s">
        <v>33</v>
      </c>
      <c r="N239" s="4" t="s">
        <v>106</v>
      </c>
      <c r="O239" s="6" t="s">
        <v>107</v>
      </c>
      <c r="P239" s="6"/>
      <c r="Q239" s="7" t="s">
        <v>36</v>
      </c>
      <c r="R239" s="7" t="s">
        <v>1236</v>
      </c>
      <c r="S239" s="4" t="s">
        <v>509</v>
      </c>
      <c r="T239" s="166" t="s">
        <v>1512</v>
      </c>
      <c r="U239" s="166" t="s">
        <v>1512</v>
      </c>
      <c r="V239" s="4" t="s">
        <v>11</v>
      </c>
      <c r="W239" s="4" t="s">
        <v>40</v>
      </c>
      <c r="X239" s="4" t="s">
        <v>40</v>
      </c>
      <c r="Y239" s="4"/>
      <c r="Z239" s="4"/>
      <c r="AA239" s="4"/>
      <c r="AB239" s="8"/>
      <c r="AC239" s="8">
        <v>3860</v>
      </c>
      <c r="AD239" s="8"/>
      <c r="AE239" s="8">
        <v>2250</v>
      </c>
      <c r="AF239" s="8"/>
      <c r="AG239" s="8">
        <f t="shared" si="3"/>
        <v>6110</v>
      </c>
      <c r="AH239" s="111">
        <v>18</v>
      </c>
      <c r="AI239" s="8">
        <v>15357.99</v>
      </c>
      <c r="AJ239" s="126"/>
      <c r="AK239" s="8">
        <f>SUBTOTAL(9,AH239:AJ239)</f>
        <v>15375.99</v>
      </c>
      <c r="AL239" s="5" t="s">
        <v>37</v>
      </c>
      <c r="AM239" s="5" t="s">
        <v>1499</v>
      </c>
      <c r="AN239" s="96">
        <v>43040</v>
      </c>
      <c r="AO239" s="173" t="s">
        <v>1512</v>
      </c>
      <c r="AP239" s="33"/>
      <c r="AQ239" s="33"/>
      <c r="AR239" s="33"/>
      <c r="AS239" s="33"/>
      <c r="AT239" s="33"/>
      <c r="AU239" s="33"/>
      <c r="AV239" s="33"/>
      <c r="AW239" s="33"/>
      <c r="AX239" s="33"/>
      <c r="AY239" s="33"/>
      <c r="AZ239" s="33"/>
      <c r="BA239" s="33"/>
      <c r="BB239" s="33"/>
      <c r="BC239" s="33"/>
      <c r="BD239" s="33"/>
      <c r="BE239" s="33"/>
      <c r="BF239" s="33"/>
      <c r="BG239" s="33"/>
      <c r="BH239" s="33"/>
      <c r="BI239" s="33"/>
      <c r="BJ239" s="33"/>
      <c r="BK239" s="33"/>
      <c r="BL239" s="33"/>
      <c r="BM239" s="33"/>
      <c r="BN239" s="33"/>
      <c r="BO239" s="33"/>
      <c r="BP239" s="33"/>
      <c r="BQ239" s="33"/>
      <c r="BR239" s="33"/>
      <c r="BS239" s="33"/>
      <c r="BT239" s="33"/>
      <c r="BU239" s="33"/>
      <c r="BV239" s="33"/>
      <c r="BW239" s="33"/>
      <c r="BX239" s="33"/>
      <c r="BY239" s="33"/>
      <c r="BZ239" s="33"/>
      <c r="CA239" s="33"/>
      <c r="CB239" s="33"/>
      <c r="CC239" s="33"/>
      <c r="CD239" s="33"/>
      <c r="CE239" s="33"/>
      <c r="CF239" s="33"/>
      <c r="CG239" s="33"/>
      <c r="CH239" s="33"/>
      <c r="CI239" s="33"/>
      <c r="CJ239" s="33"/>
      <c r="CK239" s="33"/>
      <c r="CL239" s="33"/>
      <c r="CM239" s="33"/>
      <c r="CN239" s="33"/>
      <c r="CO239" s="33"/>
      <c r="CP239" s="33"/>
      <c r="CQ239" s="33"/>
      <c r="CR239" s="33"/>
      <c r="CS239" s="33"/>
      <c r="CT239" s="33"/>
      <c r="CU239" s="33"/>
      <c r="CV239" s="33"/>
      <c r="CW239" s="33"/>
      <c r="CX239" s="33"/>
      <c r="CY239" s="33"/>
      <c r="CZ239" s="33"/>
      <c r="DA239" s="33"/>
      <c r="DB239" s="33"/>
      <c r="DC239" s="33"/>
      <c r="DD239" s="33"/>
      <c r="DE239" s="33"/>
      <c r="DF239" s="33"/>
      <c r="DG239" s="33"/>
      <c r="DH239" s="33"/>
      <c r="DI239" s="33"/>
      <c r="DJ239" s="33"/>
      <c r="DK239" s="33"/>
      <c r="DL239" s="33"/>
      <c r="DM239" s="33"/>
      <c r="DN239" s="33"/>
      <c r="DO239" s="33"/>
      <c r="DP239" s="33"/>
      <c r="DQ239" s="33"/>
      <c r="DR239" s="33"/>
      <c r="DS239" s="33"/>
      <c r="DT239" s="33"/>
      <c r="DU239" s="33"/>
      <c r="DV239" s="33"/>
      <c r="DW239" s="33"/>
      <c r="DX239" s="33"/>
      <c r="DY239" s="33"/>
      <c r="DZ239" s="33"/>
      <c r="EA239" s="33"/>
      <c r="EB239" s="33"/>
      <c r="EC239" s="33"/>
      <c r="ED239" s="33"/>
      <c r="EE239" s="33"/>
      <c r="EF239" s="33"/>
      <c r="EG239" s="33"/>
      <c r="EH239" s="33"/>
      <c r="EI239" s="33"/>
      <c r="EJ239" s="33"/>
      <c r="EK239" s="33"/>
      <c r="EL239" s="33"/>
      <c r="EM239" s="33"/>
      <c r="EN239" s="33"/>
      <c r="EO239" s="33"/>
      <c r="EP239" s="33"/>
      <c r="EQ239" s="33"/>
      <c r="ER239" s="33"/>
      <c r="ES239" s="33"/>
      <c r="ET239" s="33"/>
      <c r="EU239" s="33"/>
      <c r="EV239" s="33"/>
      <c r="EW239" s="33"/>
      <c r="EX239" s="33"/>
      <c r="EY239" s="33"/>
      <c r="EZ239" s="33"/>
      <c r="FA239" s="33"/>
      <c r="FB239" s="33"/>
      <c r="FC239" s="33"/>
      <c r="FD239" s="33"/>
      <c r="FE239" s="33"/>
      <c r="FF239" s="33"/>
      <c r="FG239" s="33"/>
      <c r="FH239" s="33"/>
      <c r="FI239" s="33"/>
      <c r="FJ239" s="33"/>
      <c r="FK239" s="33"/>
      <c r="FL239" s="33"/>
      <c r="FM239" s="33"/>
      <c r="FN239" s="33"/>
      <c r="FO239" s="33"/>
      <c r="FP239" s="33"/>
      <c r="FQ239" s="33"/>
      <c r="FR239" s="33"/>
      <c r="FS239" s="33"/>
      <c r="FT239" s="33"/>
      <c r="FU239" s="33"/>
      <c r="FV239" s="33"/>
      <c r="FW239" s="33"/>
      <c r="FX239" s="33"/>
      <c r="FY239" s="33"/>
      <c r="FZ239" s="33"/>
      <c r="GA239" s="33"/>
      <c r="GB239" s="33"/>
      <c r="GC239" s="33"/>
      <c r="GD239" s="33"/>
      <c r="GE239" s="33"/>
      <c r="GF239" s="33"/>
      <c r="GG239" s="33"/>
      <c r="GH239" s="33"/>
      <c r="GI239" s="33"/>
      <c r="GJ239" s="33"/>
      <c r="GK239" s="33"/>
      <c r="GL239" s="33"/>
      <c r="GM239" s="33"/>
      <c r="GN239" s="33"/>
      <c r="GO239" s="33"/>
      <c r="GP239" s="33"/>
      <c r="GQ239" s="33"/>
      <c r="GR239" s="33"/>
      <c r="GS239" s="33"/>
      <c r="GT239" s="33"/>
      <c r="GU239" s="33"/>
      <c r="GV239" s="33"/>
      <c r="GW239" s="33"/>
      <c r="GX239" s="33"/>
      <c r="GY239" s="33"/>
      <c r="GZ239" s="33"/>
      <c r="HA239" s="33"/>
      <c r="HB239" s="33"/>
      <c r="HC239" s="33"/>
      <c r="HD239" s="33"/>
      <c r="HE239" s="33"/>
      <c r="HF239" s="33"/>
      <c r="HG239" s="33"/>
      <c r="HH239" s="33"/>
      <c r="HI239" s="33"/>
      <c r="HJ239" s="33"/>
      <c r="HK239" s="33"/>
      <c r="HL239" s="33"/>
      <c r="HM239" s="33"/>
      <c r="HN239" s="33"/>
      <c r="HO239" s="33"/>
      <c r="HP239" s="33"/>
      <c r="HQ239" s="33"/>
      <c r="HR239" s="33"/>
      <c r="HS239" s="33"/>
      <c r="HT239" s="33"/>
      <c r="HU239" s="33"/>
      <c r="HV239" s="33"/>
      <c r="HW239" s="33"/>
      <c r="HX239" s="33"/>
      <c r="HY239" s="33"/>
      <c r="HZ239" s="33"/>
      <c r="IA239" s="33"/>
      <c r="IB239" s="33"/>
      <c r="IC239" s="33"/>
      <c r="ID239" s="33"/>
      <c r="IE239" s="33"/>
      <c r="IF239" s="33"/>
      <c r="IG239" s="33"/>
      <c r="IH239" s="33"/>
      <c r="II239" s="33"/>
      <c r="IJ239" s="33"/>
      <c r="IK239" s="33"/>
      <c r="IL239" s="33"/>
      <c r="IM239" s="33"/>
      <c r="IN239" s="33"/>
      <c r="IO239" s="33"/>
      <c r="IP239" s="33"/>
      <c r="IQ239" s="33"/>
      <c r="IR239" s="33"/>
      <c r="IS239" s="33"/>
      <c r="IT239" s="33"/>
      <c r="IU239" s="33"/>
      <c r="IV239" s="33"/>
      <c r="IW239" s="33"/>
      <c r="IX239" s="33"/>
      <c r="IY239" s="33"/>
      <c r="IZ239" s="33"/>
      <c r="JA239" s="33"/>
      <c r="JB239" s="33"/>
      <c r="JC239" s="33"/>
      <c r="JD239" s="33"/>
      <c r="JE239" s="33"/>
      <c r="JF239" s="33"/>
      <c r="JG239" s="33"/>
      <c r="JH239" s="33"/>
      <c r="JI239" s="33"/>
      <c r="JJ239" s="33"/>
      <c r="JK239" s="33"/>
      <c r="JL239" s="33"/>
      <c r="JM239" s="33"/>
      <c r="JN239" s="33"/>
      <c r="JO239" s="33"/>
      <c r="JP239" s="33"/>
      <c r="JQ239" s="33"/>
      <c r="JR239" s="33"/>
      <c r="JS239" s="33"/>
      <c r="JT239" s="33"/>
      <c r="JU239" s="33"/>
      <c r="JV239" s="33"/>
      <c r="JW239" s="33"/>
      <c r="JX239" s="33"/>
      <c r="JY239" s="33"/>
      <c r="JZ239" s="33"/>
      <c r="KA239" s="33"/>
      <c r="KB239" s="33"/>
      <c r="KC239" s="33"/>
      <c r="KD239" s="33"/>
      <c r="KE239" s="33"/>
      <c r="KF239" s="33"/>
      <c r="KG239" s="33"/>
      <c r="KH239" s="33"/>
      <c r="KI239" s="33"/>
      <c r="KJ239" s="33"/>
      <c r="KK239" s="33"/>
      <c r="KL239" s="33"/>
      <c r="KM239" s="33"/>
      <c r="KN239" s="33"/>
      <c r="KO239" s="33"/>
      <c r="KP239" s="33"/>
      <c r="KQ239" s="33"/>
      <c r="KR239" s="33"/>
      <c r="KS239" s="33"/>
      <c r="KT239" s="33"/>
      <c r="KU239" s="33"/>
      <c r="KV239" s="33"/>
      <c r="KW239" s="33"/>
      <c r="KX239" s="33"/>
      <c r="KY239" s="33"/>
      <c r="KZ239" s="33"/>
      <c r="LA239" s="33"/>
      <c r="LB239" s="33"/>
      <c r="LC239" s="33"/>
      <c r="LD239" s="33"/>
      <c r="LE239" s="33"/>
      <c r="LF239" s="33"/>
      <c r="LG239" s="33"/>
      <c r="LH239" s="33"/>
      <c r="LI239" s="33"/>
      <c r="LJ239" s="33"/>
      <c r="LK239" s="33"/>
      <c r="LL239" s="33"/>
      <c r="LM239" s="33"/>
      <c r="LN239" s="33"/>
      <c r="LO239" s="33"/>
      <c r="LP239" s="33"/>
      <c r="LQ239" s="33"/>
      <c r="LR239" s="33"/>
      <c r="LS239" s="33"/>
      <c r="LT239" s="33"/>
      <c r="LU239" s="33"/>
      <c r="LV239" s="33"/>
      <c r="LW239" s="33"/>
      <c r="LX239" s="33"/>
      <c r="LY239" s="33"/>
      <c r="LZ239" s="33"/>
      <c r="MA239" s="33"/>
      <c r="MB239" s="33"/>
      <c r="MC239" s="33"/>
      <c r="MD239" s="33"/>
      <c r="ME239" s="33"/>
      <c r="MF239" s="33"/>
      <c r="MG239" s="33"/>
      <c r="MH239" s="33"/>
      <c r="MI239" s="33"/>
      <c r="MJ239" s="33"/>
      <c r="MK239" s="33"/>
      <c r="ML239" s="33"/>
      <c r="MM239" s="33"/>
      <c r="MN239" s="33"/>
      <c r="MO239" s="33"/>
      <c r="MP239" s="33"/>
      <c r="MQ239" s="33"/>
      <c r="MR239" s="33"/>
      <c r="MS239" s="33"/>
      <c r="MT239" s="33"/>
      <c r="MU239" s="33"/>
      <c r="MV239" s="33"/>
      <c r="MW239" s="33"/>
      <c r="MX239" s="33"/>
      <c r="MY239" s="33"/>
      <c r="MZ239" s="33"/>
      <c r="NA239" s="33"/>
      <c r="NB239" s="33"/>
      <c r="NC239" s="33"/>
      <c r="ND239" s="33"/>
      <c r="NE239" s="33"/>
      <c r="NF239" s="33"/>
      <c r="NG239" s="33"/>
      <c r="NH239" s="33"/>
      <c r="NI239" s="33"/>
      <c r="NJ239" s="33"/>
      <c r="NK239" s="33"/>
      <c r="NL239" s="33"/>
      <c r="NM239" s="33"/>
      <c r="NN239" s="33"/>
      <c r="NO239" s="33"/>
      <c r="NP239" s="33"/>
      <c r="NQ239" s="33"/>
      <c r="NR239" s="33"/>
      <c r="NS239" s="33"/>
      <c r="NT239" s="33"/>
      <c r="NU239" s="33"/>
      <c r="NV239" s="33"/>
      <c r="NW239" s="33"/>
      <c r="NX239" s="33"/>
      <c r="NY239" s="33"/>
      <c r="NZ239" s="33"/>
      <c r="OA239" s="33"/>
      <c r="OB239" s="33"/>
      <c r="OC239" s="33"/>
      <c r="OD239" s="33"/>
      <c r="OE239" s="33"/>
      <c r="OF239" s="33"/>
      <c r="OG239" s="33"/>
      <c r="OH239" s="33"/>
      <c r="OI239" s="33"/>
      <c r="OJ239" s="33"/>
      <c r="OK239" s="33"/>
      <c r="OL239" s="33"/>
      <c r="OM239" s="33"/>
      <c r="ON239" s="33"/>
      <c r="OO239" s="33"/>
      <c r="OP239" s="33"/>
      <c r="OQ239" s="33"/>
      <c r="OR239" s="33"/>
      <c r="OS239" s="33"/>
      <c r="OT239" s="33"/>
      <c r="OU239" s="33"/>
      <c r="OV239" s="33"/>
      <c r="OW239" s="33"/>
      <c r="OX239" s="33"/>
      <c r="OY239" s="33"/>
      <c r="OZ239" s="33"/>
      <c r="PA239" s="33"/>
      <c r="PB239" s="33"/>
      <c r="PC239" s="33"/>
      <c r="PD239" s="33"/>
      <c r="PE239" s="33"/>
      <c r="PF239" s="33"/>
      <c r="PG239" s="33"/>
      <c r="PH239" s="33"/>
      <c r="PI239" s="33"/>
      <c r="PJ239" s="33"/>
      <c r="PK239" s="33"/>
      <c r="PL239" s="33"/>
      <c r="PM239" s="33"/>
      <c r="PN239" s="33"/>
      <c r="PO239" s="33"/>
      <c r="PP239" s="33"/>
      <c r="PQ239" s="33"/>
      <c r="PR239" s="33"/>
      <c r="PS239" s="33"/>
      <c r="PT239" s="33"/>
      <c r="PU239" s="33"/>
      <c r="PV239" s="33"/>
      <c r="PW239" s="33"/>
      <c r="PX239" s="33"/>
      <c r="PY239" s="33"/>
      <c r="PZ239" s="33"/>
      <c r="QA239" s="33"/>
      <c r="QB239" s="33"/>
      <c r="QC239" s="33"/>
      <c r="QD239" s="33"/>
      <c r="QE239" s="33"/>
      <c r="QF239" s="33"/>
      <c r="QG239" s="33"/>
      <c r="QH239" s="33"/>
      <c r="QI239" s="33"/>
      <c r="QJ239" s="33"/>
      <c r="QK239" s="33"/>
      <c r="QL239" s="33"/>
      <c r="QM239" s="33"/>
      <c r="QN239" s="33"/>
      <c r="QO239" s="33"/>
      <c r="QP239" s="33"/>
      <c r="QQ239" s="33"/>
      <c r="QR239" s="33"/>
      <c r="QS239" s="33"/>
      <c r="QT239" s="33"/>
      <c r="QU239" s="33"/>
      <c r="QV239" s="33"/>
      <c r="QW239" s="33"/>
      <c r="QX239" s="33"/>
      <c r="QY239" s="33"/>
      <c r="QZ239" s="33"/>
      <c r="RA239" s="33"/>
      <c r="RB239" s="33"/>
      <c r="RC239" s="33"/>
      <c r="RD239" s="33"/>
      <c r="RE239" s="33"/>
      <c r="RF239" s="33"/>
      <c r="RG239" s="33"/>
      <c r="RH239" s="33"/>
      <c r="RI239" s="33"/>
      <c r="RJ239" s="33"/>
      <c r="RK239" s="33"/>
      <c r="RL239" s="33"/>
      <c r="RM239" s="33"/>
      <c r="RN239" s="33"/>
      <c r="RO239" s="33"/>
      <c r="RP239" s="33"/>
      <c r="RQ239" s="33"/>
      <c r="RR239" s="33"/>
      <c r="RS239" s="33"/>
      <c r="RT239" s="33"/>
      <c r="RU239" s="33"/>
      <c r="RV239" s="33"/>
      <c r="RW239" s="33"/>
      <c r="RX239" s="33"/>
      <c r="RY239" s="33"/>
      <c r="RZ239" s="33"/>
      <c r="SA239" s="33"/>
      <c r="SB239" s="33"/>
      <c r="SC239" s="33"/>
      <c r="SD239" s="33"/>
      <c r="SE239" s="33"/>
      <c r="SF239" s="33"/>
      <c r="SG239" s="33"/>
      <c r="SH239" s="33"/>
      <c r="SI239" s="33"/>
      <c r="SJ239" s="33"/>
      <c r="SK239" s="33"/>
      <c r="SL239" s="33"/>
      <c r="SM239" s="33"/>
      <c r="SN239" s="33"/>
      <c r="SO239" s="33"/>
      <c r="SP239" s="33"/>
      <c r="SQ239" s="33"/>
      <c r="SR239" s="33"/>
      <c r="SS239" s="33"/>
      <c r="ST239" s="33"/>
      <c r="SU239" s="33"/>
      <c r="SV239" s="33"/>
      <c r="SW239" s="33"/>
      <c r="SX239" s="33"/>
      <c r="SY239" s="33"/>
      <c r="SZ239" s="33"/>
      <c r="TA239" s="33"/>
      <c r="TB239" s="33"/>
      <c r="TC239" s="33"/>
      <c r="TD239" s="33"/>
      <c r="TE239" s="33"/>
      <c r="TF239" s="33"/>
      <c r="TG239" s="33"/>
      <c r="TH239" s="33"/>
      <c r="TI239" s="33"/>
      <c r="TJ239" s="33"/>
      <c r="TK239" s="33"/>
      <c r="TL239" s="33"/>
      <c r="TM239" s="33"/>
      <c r="TN239" s="33"/>
      <c r="TO239" s="33"/>
      <c r="TP239" s="33"/>
      <c r="TQ239" s="33"/>
      <c r="TR239" s="33"/>
      <c r="TS239" s="33"/>
      <c r="TT239" s="33"/>
      <c r="TU239" s="33"/>
      <c r="TV239" s="33"/>
      <c r="TW239" s="33"/>
      <c r="TX239" s="33"/>
      <c r="TY239" s="33"/>
      <c r="TZ239" s="33"/>
      <c r="UA239" s="33"/>
      <c r="UB239" s="33"/>
      <c r="UC239" s="33"/>
      <c r="UD239" s="33"/>
      <c r="UE239" s="33"/>
      <c r="UF239" s="33"/>
      <c r="UG239" s="33"/>
      <c r="UH239" s="33"/>
      <c r="UI239" s="33"/>
      <c r="UJ239" s="33"/>
      <c r="UK239" s="33"/>
      <c r="UL239" s="33"/>
      <c r="UM239" s="33"/>
      <c r="UN239" s="33"/>
      <c r="UO239" s="33"/>
      <c r="UP239" s="33"/>
      <c r="UQ239" s="33"/>
      <c r="UR239" s="33"/>
      <c r="US239" s="33"/>
      <c r="UT239" s="33"/>
      <c r="UU239" s="33"/>
      <c r="UV239" s="33"/>
      <c r="UW239" s="33"/>
      <c r="UX239" s="33"/>
      <c r="UY239" s="33"/>
      <c r="UZ239" s="33"/>
      <c r="VA239" s="33"/>
      <c r="VB239" s="33"/>
      <c r="VC239" s="33"/>
      <c r="VD239" s="33"/>
      <c r="VE239" s="33"/>
      <c r="VF239" s="33"/>
      <c r="VG239" s="33"/>
      <c r="VH239" s="33"/>
      <c r="VI239" s="33"/>
      <c r="VJ239" s="33"/>
      <c r="VK239" s="33"/>
      <c r="VL239" s="33"/>
      <c r="VM239" s="33"/>
      <c r="VN239" s="33"/>
      <c r="VO239" s="33"/>
      <c r="VP239" s="33"/>
      <c r="VQ239" s="33"/>
      <c r="VR239" s="33"/>
      <c r="VS239" s="33"/>
      <c r="VT239" s="33"/>
      <c r="VU239" s="33"/>
      <c r="VV239" s="33"/>
      <c r="VW239" s="33"/>
      <c r="VX239" s="33"/>
      <c r="VY239" s="33"/>
      <c r="VZ239" s="33"/>
      <c r="WA239" s="33"/>
      <c r="WB239" s="33"/>
      <c r="WC239" s="33"/>
      <c r="WD239" s="33"/>
      <c r="WE239" s="33"/>
      <c r="WF239" s="33"/>
      <c r="WG239" s="33"/>
      <c r="WH239" s="33"/>
      <c r="WI239" s="33"/>
      <c r="WJ239" s="33"/>
      <c r="WK239" s="33"/>
      <c r="WL239" s="33"/>
      <c r="WM239" s="33"/>
      <c r="WN239" s="33"/>
      <c r="WO239" s="33"/>
      <c r="WP239" s="33"/>
      <c r="WQ239" s="33"/>
      <c r="WR239" s="33"/>
      <c r="WS239" s="33"/>
      <c r="WT239" s="33"/>
      <c r="WU239" s="33"/>
      <c r="WV239" s="33"/>
      <c r="WW239" s="33"/>
      <c r="WX239" s="33"/>
      <c r="WY239" s="33"/>
      <c r="WZ239" s="33"/>
      <c r="XA239" s="33"/>
      <c r="XB239" s="33"/>
      <c r="XC239" s="33"/>
      <c r="XD239" s="33"/>
      <c r="XE239" s="33"/>
      <c r="XF239" s="33"/>
      <c r="XG239" s="33"/>
      <c r="XH239" s="33"/>
      <c r="XI239" s="33"/>
      <c r="XJ239" s="33"/>
      <c r="XK239" s="33"/>
      <c r="XL239" s="33"/>
      <c r="XM239" s="33"/>
      <c r="XN239" s="33"/>
      <c r="XO239" s="33"/>
      <c r="XP239" s="33"/>
      <c r="XQ239" s="33"/>
      <c r="XR239" s="33"/>
      <c r="XS239" s="33"/>
      <c r="XT239" s="33"/>
      <c r="XU239" s="33"/>
      <c r="XV239" s="33"/>
      <c r="XW239" s="33"/>
      <c r="XX239" s="33"/>
      <c r="XY239" s="33"/>
      <c r="XZ239" s="33"/>
      <c r="YA239" s="33"/>
      <c r="YB239" s="33"/>
      <c r="YC239" s="33"/>
      <c r="YD239" s="33"/>
      <c r="YE239" s="33"/>
      <c r="YF239" s="33"/>
      <c r="YG239" s="33"/>
      <c r="YH239" s="33"/>
      <c r="YI239" s="33"/>
      <c r="YJ239" s="33"/>
      <c r="YK239" s="33"/>
      <c r="YL239" s="33"/>
      <c r="YM239" s="33"/>
      <c r="YN239" s="33"/>
      <c r="YO239" s="33"/>
      <c r="YP239" s="33"/>
      <c r="YQ239" s="33"/>
      <c r="YR239" s="33"/>
      <c r="YS239" s="33"/>
      <c r="YT239" s="33"/>
      <c r="YU239" s="33"/>
      <c r="YV239" s="33"/>
      <c r="YW239" s="33"/>
      <c r="YX239" s="33"/>
      <c r="YY239" s="33"/>
      <c r="YZ239" s="33"/>
      <c r="ZA239" s="33"/>
      <c r="ZB239" s="33"/>
      <c r="ZC239" s="33"/>
      <c r="ZD239" s="33"/>
      <c r="ZE239" s="33"/>
      <c r="ZF239" s="33"/>
      <c r="ZG239" s="33"/>
      <c r="ZH239" s="33"/>
      <c r="ZI239" s="33"/>
      <c r="ZJ239" s="33"/>
      <c r="ZK239" s="33"/>
      <c r="ZL239" s="33"/>
      <c r="ZM239" s="33"/>
      <c r="ZN239" s="33"/>
      <c r="ZO239" s="33"/>
      <c r="ZP239" s="33"/>
      <c r="ZQ239" s="33"/>
      <c r="ZR239" s="33"/>
      <c r="ZS239" s="33"/>
      <c r="ZT239" s="33"/>
      <c r="ZU239" s="33"/>
      <c r="ZV239" s="33"/>
      <c r="ZW239" s="33"/>
      <c r="ZX239" s="33"/>
      <c r="ZY239" s="33"/>
      <c r="ZZ239" s="33"/>
      <c r="AAA239" s="33"/>
      <c r="AAB239" s="33"/>
      <c r="AAC239" s="33"/>
      <c r="AAD239" s="33"/>
      <c r="AAE239" s="33"/>
      <c r="AAF239" s="33"/>
      <c r="AAG239" s="33"/>
      <c r="AAH239" s="33"/>
      <c r="AAI239" s="33"/>
      <c r="AAJ239" s="33"/>
      <c r="AAK239" s="33"/>
      <c r="AAL239" s="33"/>
      <c r="AAM239" s="33"/>
      <c r="AAN239" s="33"/>
      <c r="AAO239" s="33"/>
      <c r="AAP239" s="33"/>
      <c r="AAQ239" s="33"/>
      <c r="AAR239" s="33"/>
      <c r="AAS239" s="33"/>
      <c r="AAT239" s="33"/>
      <c r="AAU239" s="33"/>
      <c r="AAV239" s="33"/>
      <c r="AAW239" s="33"/>
      <c r="AAX239" s="33"/>
      <c r="AAY239" s="33"/>
      <c r="AAZ239" s="33"/>
      <c r="ABA239" s="33"/>
      <c r="ABB239" s="33"/>
      <c r="ABC239" s="33"/>
      <c r="ABD239" s="33"/>
      <c r="ABE239" s="33"/>
      <c r="ABF239" s="33"/>
      <c r="ABG239" s="33"/>
      <c r="ABH239" s="33"/>
      <c r="ABI239" s="33"/>
      <c r="ABJ239" s="33"/>
      <c r="ABK239" s="33"/>
      <c r="ABL239" s="33"/>
      <c r="ABM239" s="33"/>
      <c r="ABN239" s="33"/>
      <c r="ABO239" s="33"/>
      <c r="ABP239" s="33"/>
      <c r="ABQ239" s="33"/>
      <c r="ABR239" s="33"/>
      <c r="ABS239" s="33"/>
      <c r="ABT239" s="33"/>
      <c r="ABU239" s="33"/>
      <c r="ABV239" s="33"/>
      <c r="ABW239" s="33"/>
      <c r="ABX239" s="33"/>
      <c r="ABY239" s="33"/>
      <c r="ABZ239" s="33"/>
      <c r="ACA239" s="33"/>
      <c r="ACB239" s="33"/>
      <c r="ACC239" s="33"/>
      <c r="ACD239" s="33"/>
      <c r="ACE239" s="33"/>
      <c r="ACF239" s="33"/>
      <c r="ACG239" s="33"/>
      <c r="ACH239" s="33"/>
      <c r="ACI239" s="33"/>
      <c r="ACJ239" s="33"/>
      <c r="ACK239" s="33"/>
      <c r="ACL239" s="33"/>
      <c r="ACM239" s="33"/>
      <c r="ACN239" s="33"/>
      <c r="ACO239" s="33"/>
      <c r="ACP239" s="33"/>
      <c r="ACQ239" s="33"/>
      <c r="ACR239" s="33"/>
      <c r="ACS239" s="33"/>
      <c r="ACT239" s="33"/>
      <c r="ACU239" s="33"/>
      <c r="ACV239" s="33"/>
      <c r="ACW239" s="33"/>
      <c r="ACX239" s="33"/>
      <c r="ACY239" s="33"/>
      <c r="ACZ239" s="33"/>
      <c r="ADA239" s="33"/>
      <c r="ADB239" s="33"/>
      <c r="ADC239" s="33"/>
      <c r="ADD239" s="33"/>
      <c r="ADE239" s="33"/>
      <c r="ADF239" s="33"/>
      <c r="ADG239" s="33"/>
      <c r="ADH239" s="33"/>
      <c r="ADI239" s="33"/>
      <c r="ADJ239" s="33"/>
      <c r="ADK239" s="33"/>
      <c r="ADL239" s="33"/>
      <c r="ADM239" s="33"/>
      <c r="ADN239" s="33"/>
      <c r="ADO239" s="33"/>
      <c r="ADP239" s="33"/>
      <c r="ADQ239" s="33"/>
      <c r="ADR239" s="33"/>
      <c r="ADS239" s="33"/>
      <c r="ADT239" s="33"/>
      <c r="ADU239" s="33"/>
      <c r="ADV239" s="33"/>
      <c r="ADW239" s="33"/>
      <c r="ADX239" s="33"/>
      <c r="ADY239" s="33"/>
      <c r="ADZ239" s="33"/>
      <c r="AEA239" s="33"/>
      <c r="AEB239" s="33"/>
      <c r="AEC239" s="33"/>
      <c r="AED239" s="33"/>
      <c r="AEE239" s="33"/>
      <c r="AEF239" s="33"/>
      <c r="AEG239" s="33"/>
      <c r="AEH239" s="33"/>
      <c r="AEI239" s="33"/>
      <c r="AEJ239" s="33"/>
      <c r="AEK239" s="33"/>
      <c r="AEL239" s="33"/>
      <c r="AEM239" s="33"/>
      <c r="AEN239" s="33"/>
      <c r="AEO239" s="33"/>
      <c r="AEP239" s="33"/>
      <c r="AEQ239" s="33"/>
      <c r="AER239" s="33"/>
      <c r="AES239" s="33"/>
      <c r="AET239" s="33"/>
      <c r="AEU239" s="33"/>
      <c r="AEV239" s="33"/>
      <c r="AEW239" s="33"/>
      <c r="AEX239" s="33"/>
      <c r="AEY239" s="33"/>
      <c r="AEZ239" s="33"/>
      <c r="AFA239" s="33"/>
      <c r="AFB239" s="33"/>
      <c r="AFC239" s="33"/>
      <c r="AFD239" s="33"/>
      <c r="AFE239" s="33"/>
      <c r="AFF239" s="33"/>
      <c r="AFG239" s="33"/>
      <c r="AFH239" s="33"/>
      <c r="AFI239" s="33"/>
      <c r="AFJ239" s="33"/>
      <c r="AFK239" s="33"/>
      <c r="AFL239" s="33"/>
      <c r="AFM239" s="33"/>
      <c r="AFN239" s="33"/>
      <c r="AFO239" s="33"/>
      <c r="AFP239" s="33"/>
      <c r="AFQ239" s="33"/>
      <c r="AFR239" s="33"/>
      <c r="AFS239" s="33"/>
      <c r="AFT239" s="33"/>
      <c r="AFU239" s="33"/>
      <c r="AFV239" s="33"/>
      <c r="AFW239" s="33"/>
      <c r="AFX239" s="33"/>
      <c r="AFY239" s="33"/>
      <c r="AFZ239" s="33"/>
      <c r="AGA239" s="33"/>
      <c r="AGB239" s="33"/>
      <c r="AGC239" s="33"/>
      <c r="AGD239" s="33"/>
      <c r="AGE239" s="33"/>
      <c r="AGF239" s="33"/>
      <c r="AGG239" s="33"/>
      <c r="AGH239" s="33"/>
      <c r="AGI239" s="33"/>
      <c r="AGJ239" s="33"/>
      <c r="AGK239" s="33"/>
      <c r="AGL239" s="33"/>
      <c r="AGM239" s="33"/>
      <c r="AGN239" s="33"/>
      <c r="AGO239" s="33"/>
      <c r="AGP239" s="33"/>
      <c r="AGQ239" s="33"/>
      <c r="AGR239" s="33"/>
      <c r="AGS239" s="33"/>
      <c r="AGT239" s="33"/>
      <c r="AGU239" s="33"/>
      <c r="AGV239" s="33"/>
      <c r="AGW239" s="33"/>
      <c r="AGX239" s="33"/>
      <c r="AGY239" s="33"/>
      <c r="AGZ239" s="33"/>
      <c r="AHA239" s="33"/>
      <c r="AHB239" s="33"/>
      <c r="AHC239" s="33"/>
      <c r="AHD239" s="33"/>
      <c r="AHE239" s="33"/>
      <c r="AHF239" s="33"/>
      <c r="AHG239" s="33"/>
      <c r="AHH239" s="33"/>
      <c r="AHI239" s="33"/>
      <c r="AHJ239" s="33"/>
      <c r="AHK239" s="33"/>
      <c r="AHL239" s="33"/>
      <c r="AHM239" s="33"/>
      <c r="AHN239" s="33"/>
      <c r="AHO239" s="33"/>
      <c r="AHP239" s="33"/>
      <c r="AHQ239" s="33"/>
      <c r="AHR239" s="33"/>
      <c r="AHS239" s="33"/>
      <c r="AHT239" s="33"/>
      <c r="AHU239" s="33"/>
      <c r="AHV239" s="33"/>
      <c r="AHW239" s="33"/>
      <c r="AHX239" s="33"/>
      <c r="AHY239" s="33"/>
      <c r="AHZ239" s="33"/>
      <c r="AIA239" s="33"/>
      <c r="AIB239" s="33"/>
      <c r="AIC239" s="33"/>
      <c r="AID239" s="33"/>
      <c r="AIE239" s="33"/>
      <c r="AIF239" s="33"/>
      <c r="AIG239" s="33"/>
      <c r="AIH239" s="33"/>
      <c r="AII239" s="33"/>
      <c r="AIJ239" s="33"/>
      <c r="AIK239" s="33"/>
      <c r="AIL239" s="33"/>
      <c r="AIM239" s="33"/>
      <c r="AIN239" s="33"/>
      <c r="AIO239" s="33"/>
      <c r="AIP239" s="33"/>
      <c r="AIQ239" s="33"/>
      <c r="AIR239" s="33"/>
      <c r="AIS239" s="33"/>
      <c r="AIT239" s="33"/>
      <c r="AIU239" s="33"/>
      <c r="AIV239" s="33"/>
      <c r="AIW239" s="33"/>
      <c r="AIX239" s="33"/>
      <c r="AIY239" s="33"/>
      <c r="AIZ239" s="33"/>
      <c r="AJA239" s="33"/>
      <c r="AJB239" s="33"/>
      <c r="AJC239" s="33"/>
      <c r="AJD239" s="33"/>
      <c r="AJE239" s="33"/>
      <c r="AJF239" s="33"/>
      <c r="AJG239" s="33"/>
      <c r="AJH239" s="33"/>
      <c r="AJI239" s="33"/>
      <c r="AJJ239" s="33"/>
      <c r="AJK239" s="33"/>
      <c r="AJL239" s="33"/>
      <c r="AJM239" s="33"/>
      <c r="AJN239" s="33"/>
      <c r="AJO239" s="33"/>
      <c r="AJP239" s="33"/>
      <c r="AJQ239" s="33"/>
      <c r="AJR239" s="33"/>
      <c r="AJS239" s="33"/>
      <c r="AJT239" s="33"/>
      <c r="AJU239" s="33"/>
      <c r="AJV239" s="33"/>
      <c r="AJW239" s="33"/>
      <c r="AJX239" s="33"/>
      <c r="AJY239" s="33"/>
      <c r="AJZ239" s="33"/>
      <c r="AKA239" s="33"/>
      <c r="AKB239" s="33"/>
      <c r="AKC239" s="33"/>
      <c r="AKD239" s="33"/>
      <c r="AKE239" s="33"/>
      <c r="AKF239" s="33"/>
      <c r="AKG239" s="33"/>
      <c r="AKH239" s="33"/>
      <c r="AKI239" s="33"/>
      <c r="AKJ239" s="33"/>
      <c r="AKK239" s="33"/>
      <c r="AKL239" s="33"/>
      <c r="AKM239" s="33"/>
      <c r="AKN239" s="33"/>
      <c r="AKO239" s="33"/>
      <c r="AKP239" s="33"/>
      <c r="AKQ239" s="33"/>
      <c r="AKR239" s="33"/>
      <c r="AKS239" s="33"/>
      <c r="AKT239" s="33"/>
      <c r="AKU239" s="33"/>
      <c r="AKV239" s="33"/>
      <c r="AKW239" s="33"/>
      <c r="AKX239" s="33"/>
      <c r="AKY239" s="33"/>
      <c r="AKZ239" s="33"/>
      <c r="ALA239" s="33"/>
      <c r="ALB239" s="33"/>
      <c r="ALC239" s="33"/>
      <c r="ALD239" s="33"/>
      <c r="ALE239" s="33"/>
      <c r="ALF239" s="33"/>
      <c r="ALG239" s="33"/>
      <c r="ALH239" s="33"/>
      <c r="ALI239" s="33"/>
      <c r="ALJ239" s="33"/>
      <c r="ALK239" s="33"/>
      <c r="ALL239" s="33"/>
      <c r="ALM239" s="33"/>
      <c r="ALN239" s="33"/>
      <c r="ALO239" s="33"/>
      <c r="ALP239" s="33"/>
      <c r="ALQ239" s="33"/>
      <c r="ALR239" s="33"/>
      <c r="ALS239" s="33"/>
      <c r="ALT239" s="33"/>
      <c r="ALU239" s="33"/>
      <c r="ALV239" s="33"/>
      <c r="ALW239" s="33"/>
      <c r="ALX239" s="33"/>
      <c r="ALY239" s="33"/>
      <c r="ALZ239" s="33"/>
      <c r="AMA239" s="33"/>
      <c r="AMB239" s="33"/>
      <c r="AMC239" s="33"/>
      <c r="AMD239" s="33"/>
      <c r="AME239" s="33"/>
      <c r="AMF239" s="33"/>
      <c r="AMG239" s="33"/>
      <c r="AMH239" s="33"/>
      <c r="AMI239" s="33"/>
      <c r="AMJ239" s="33"/>
      <c r="AMK239" s="33"/>
      <c r="AML239" s="33"/>
      <c r="AMM239" s="33"/>
      <c r="AMN239" s="33"/>
      <c r="AMO239" s="33"/>
      <c r="AMP239" s="33"/>
      <c r="AMQ239" s="33"/>
      <c r="AMR239" s="33"/>
      <c r="AMS239" s="33"/>
      <c r="AMT239" s="33"/>
      <c r="AMU239" s="33"/>
      <c r="AMV239" s="33"/>
      <c r="AMW239" s="33"/>
      <c r="AMX239" s="33"/>
      <c r="AMY239" s="33"/>
      <c r="AMZ239" s="33"/>
      <c r="ANA239" s="33"/>
      <c r="ANB239" s="33"/>
      <c r="ANC239" s="33"/>
      <c r="AND239" s="33"/>
      <c r="ANE239" s="33"/>
      <c r="ANF239" s="33"/>
      <c r="ANG239" s="33"/>
      <c r="ANH239" s="33"/>
      <c r="ANI239" s="33"/>
      <c r="ANJ239" s="33"/>
      <c r="ANK239" s="33"/>
      <c r="ANL239" s="33"/>
      <c r="ANM239" s="33"/>
      <c r="ANN239" s="33"/>
      <c r="ANO239" s="33"/>
      <c r="ANP239" s="33"/>
      <c r="ANQ239" s="33"/>
      <c r="ANR239" s="33"/>
      <c r="ANS239" s="33"/>
      <c r="ANT239" s="33"/>
      <c r="ANU239" s="33"/>
      <c r="ANV239" s="33"/>
      <c r="ANW239" s="33"/>
      <c r="ANX239" s="33"/>
      <c r="ANY239" s="33"/>
      <c r="ANZ239" s="33"/>
      <c r="AOA239" s="33"/>
      <c r="AOB239" s="33"/>
      <c r="AOC239" s="33"/>
      <c r="AOD239" s="33"/>
      <c r="AOE239" s="33"/>
      <c r="AOF239" s="33"/>
      <c r="AOG239" s="33"/>
      <c r="AOH239" s="33"/>
      <c r="AOI239" s="33"/>
      <c r="AOJ239" s="33"/>
      <c r="AOK239" s="33"/>
      <c r="AOL239" s="33"/>
      <c r="AOM239" s="33"/>
      <c r="AON239" s="33"/>
      <c r="AOO239" s="33"/>
      <c r="AOP239" s="33"/>
      <c r="AOQ239" s="33"/>
      <c r="AOR239" s="33"/>
      <c r="AOS239" s="33"/>
      <c r="AOT239" s="33"/>
      <c r="AOU239" s="33"/>
      <c r="AOV239" s="33"/>
      <c r="AOW239" s="33"/>
      <c r="AOX239" s="33"/>
      <c r="AOY239" s="33"/>
      <c r="AOZ239" s="33"/>
      <c r="APA239" s="33"/>
      <c r="APB239" s="33"/>
      <c r="APC239" s="33"/>
      <c r="APD239" s="33"/>
      <c r="APE239" s="33"/>
      <c r="APF239" s="33"/>
      <c r="APG239" s="33"/>
      <c r="APH239" s="33"/>
      <c r="API239" s="33"/>
      <c r="APJ239" s="33"/>
      <c r="APK239" s="33"/>
      <c r="APL239" s="33"/>
      <c r="APM239" s="33"/>
      <c r="APN239" s="33"/>
      <c r="APO239" s="33"/>
      <c r="APP239" s="33"/>
      <c r="APQ239" s="33"/>
      <c r="APR239" s="33"/>
      <c r="APS239" s="33"/>
      <c r="APT239" s="33"/>
      <c r="APU239" s="33"/>
      <c r="APV239" s="33"/>
      <c r="APW239" s="33"/>
      <c r="APX239" s="33"/>
      <c r="APY239" s="33"/>
      <c r="APZ239" s="33"/>
      <c r="AQA239" s="33"/>
      <c r="AQB239" s="33"/>
      <c r="AQC239" s="33"/>
      <c r="AQD239" s="33"/>
      <c r="AQE239" s="33"/>
      <c r="AQF239" s="33"/>
      <c r="AQG239" s="33"/>
      <c r="AQH239" s="33"/>
      <c r="AQI239" s="33"/>
      <c r="AQJ239" s="33"/>
      <c r="AQK239" s="33"/>
      <c r="AQL239" s="33"/>
      <c r="AQM239" s="33"/>
      <c r="AQN239" s="33"/>
      <c r="AQO239" s="33"/>
      <c r="AQP239" s="33"/>
      <c r="AQQ239" s="33"/>
      <c r="AQR239" s="33"/>
      <c r="AQS239" s="33"/>
      <c r="AQT239" s="33"/>
      <c r="AQU239" s="33"/>
      <c r="AQV239" s="33"/>
      <c r="AQW239" s="33"/>
      <c r="AQX239" s="33"/>
      <c r="AQY239" s="33"/>
      <c r="AQZ239" s="33"/>
      <c r="ARA239" s="33"/>
      <c r="ARB239" s="33"/>
      <c r="ARC239" s="33"/>
      <c r="ARD239" s="33"/>
      <c r="ARE239" s="33"/>
      <c r="ARF239" s="33"/>
      <c r="ARG239" s="33"/>
      <c r="ARH239" s="33"/>
      <c r="ARI239" s="33"/>
      <c r="ARJ239" s="33"/>
      <c r="ARK239" s="33"/>
      <c r="ARL239" s="33"/>
      <c r="ARM239" s="33"/>
      <c r="ARN239" s="33"/>
      <c r="ARO239" s="33"/>
      <c r="ARP239" s="33"/>
      <c r="ARQ239" s="33"/>
      <c r="ARR239" s="33"/>
      <c r="ARS239" s="33"/>
      <c r="ART239" s="33"/>
      <c r="ARU239" s="33"/>
      <c r="ARV239" s="33"/>
      <c r="ARW239" s="33"/>
      <c r="ARX239" s="33"/>
      <c r="ARY239" s="33"/>
      <c r="ARZ239" s="33"/>
      <c r="ASA239" s="33"/>
      <c r="ASB239" s="33"/>
      <c r="ASC239" s="33"/>
      <c r="ASD239" s="33"/>
      <c r="ASE239" s="33"/>
      <c r="ASF239" s="33"/>
      <c r="ASG239" s="33"/>
      <c r="ASH239" s="33"/>
      <c r="ASI239" s="33"/>
      <c r="ASJ239" s="33"/>
      <c r="ASK239" s="33"/>
      <c r="ASL239" s="33"/>
      <c r="ASM239" s="33"/>
      <c r="ASN239" s="33"/>
      <c r="ASO239" s="33"/>
      <c r="ASP239" s="33"/>
      <c r="ASQ239" s="33"/>
      <c r="ASR239" s="33"/>
      <c r="ASS239" s="33"/>
      <c r="AST239" s="33"/>
      <c r="ASU239" s="33"/>
      <c r="ASV239" s="33"/>
      <c r="ASW239" s="33"/>
      <c r="ASX239" s="33"/>
      <c r="ASY239" s="33"/>
      <c r="ASZ239" s="33"/>
      <c r="ATA239" s="33"/>
      <c r="ATB239" s="33"/>
      <c r="ATC239" s="33"/>
      <c r="ATD239" s="33"/>
      <c r="ATE239" s="33"/>
      <c r="ATF239" s="33"/>
      <c r="ATG239" s="33"/>
      <c r="ATH239" s="33"/>
      <c r="ATI239" s="33"/>
      <c r="ATJ239" s="33"/>
      <c r="ATK239" s="33"/>
      <c r="ATL239" s="33"/>
      <c r="ATM239" s="33"/>
      <c r="ATN239" s="33"/>
      <c r="ATO239" s="33"/>
      <c r="ATP239" s="33"/>
      <c r="ATQ239" s="33"/>
      <c r="ATR239" s="33"/>
      <c r="ATS239" s="33"/>
      <c r="ATT239" s="33"/>
      <c r="ATU239" s="33"/>
      <c r="ATV239" s="33"/>
      <c r="ATW239" s="33"/>
      <c r="ATX239" s="33"/>
      <c r="ATY239" s="33"/>
      <c r="ATZ239" s="33"/>
      <c r="AUA239" s="33"/>
      <c r="AUB239" s="33"/>
      <c r="AUC239" s="33"/>
      <c r="AUD239" s="33"/>
      <c r="AUE239" s="33"/>
      <c r="AUF239" s="33"/>
      <c r="AUG239" s="33"/>
      <c r="AUH239" s="33"/>
      <c r="AUI239" s="33"/>
      <c r="AUJ239" s="33"/>
      <c r="AUK239" s="33"/>
      <c r="AUL239" s="33"/>
      <c r="AUM239" s="33"/>
      <c r="AUN239" s="33"/>
      <c r="AUO239" s="33"/>
      <c r="AUP239" s="33"/>
      <c r="AUQ239" s="33"/>
      <c r="AUR239" s="33"/>
      <c r="AUS239" s="33"/>
      <c r="AUT239" s="33"/>
      <c r="AUU239" s="33"/>
      <c r="AUV239" s="33"/>
      <c r="AUW239" s="33"/>
      <c r="AUX239" s="33"/>
      <c r="AUY239" s="33"/>
      <c r="AUZ239" s="33"/>
      <c r="AVA239" s="33"/>
      <c r="AVB239" s="33"/>
      <c r="AVC239" s="33"/>
      <c r="AVD239" s="33"/>
      <c r="AVE239" s="33"/>
      <c r="AVF239" s="33"/>
      <c r="AVG239" s="33"/>
      <c r="AVH239" s="33"/>
      <c r="AVI239" s="33"/>
      <c r="AVJ239" s="33"/>
      <c r="AVK239" s="33"/>
      <c r="AVL239" s="33"/>
      <c r="AVM239" s="33"/>
      <c r="AVN239" s="33"/>
      <c r="AVO239" s="33"/>
      <c r="AVP239" s="33"/>
      <c r="AVQ239" s="33"/>
      <c r="AVR239" s="33"/>
      <c r="AVS239" s="33"/>
      <c r="AVT239" s="33"/>
      <c r="AVU239" s="33"/>
      <c r="AVV239" s="33"/>
      <c r="AVW239" s="33"/>
      <c r="AVX239" s="33"/>
      <c r="AVY239" s="33"/>
      <c r="AVZ239" s="33"/>
      <c r="AWA239" s="33"/>
      <c r="AWB239" s="33"/>
      <c r="AWC239" s="33"/>
      <c r="AWD239" s="33"/>
      <c r="AWE239" s="33"/>
      <c r="AWF239" s="33"/>
      <c r="AWG239" s="33"/>
      <c r="AWH239" s="33"/>
      <c r="AWI239" s="33"/>
      <c r="AWJ239" s="33"/>
      <c r="AWK239" s="33"/>
      <c r="AWL239" s="33"/>
      <c r="AWM239" s="33"/>
      <c r="AWN239" s="33"/>
      <c r="AWO239" s="33"/>
      <c r="AWP239" s="33"/>
      <c r="AWQ239" s="33"/>
      <c r="AWR239" s="33"/>
      <c r="AWS239" s="33"/>
      <c r="AWT239" s="33"/>
      <c r="AWU239" s="33"/>
      <c r="AWV239" s="33"/>
      <c r="AWW239" s="33"/>
      <c r="AWX239" s="33"/>
      <c r="AWY239" s="33"/>
      <c r="AWZ239" s="33"/>
      <c r="AXA239" s="33"/>
      <c r="AXB239" s="33"/>
      <c r="AXC239" s="33"/>
      <c r="AXD239" s="33"/>
      <c r="AXE239" s="33"/>
      <c r="AXF239" s="33"/>
      <c r="AXG239" s="33"/>
      <c r="AXH239" s="33"/>
      <c r="AXI239" s="33"/>
      <c r="AXJ239" s="33"/>
      <c r="AXK239" s="33"/>
      <c r="AXL239" s="33"/>
      <c r="AXM239" s="33"/>
      <c r="AXN239" s="33"/>
      <c r="AXO239" s="33"/>
      <c r="AXP239" s="33"/>
      <c r="AXQ239" s="33"/>
      <c r="AXR239" s="33"/>
      <c r="AXS239" s="33"/>
      <c r="AXT239" s="33"/>
      <c r="AXU239" s="33"/>
      <c r="AXV239" s="33"/>
      <c r="AXW239" s="33"/>
      <c r="AXX239" s="33"/>
      <c r="AXY239" s="33"/>
      <c r="AXZ239" s="33"/>
      <c r="AYA239" s="33"/>
      <c r="AYB239" s="33"/>
      <c r="AYC239" s="33"/>
      <c r="AYD239" s="33"/>
      <c r="AYE239" s="33"/>
      <c r="AYF239" s="33"/>
      <c r="AYG239" s="33"/>
      <c r="AYH239" s="33"/>
      <c r="AYI239" s="33"/>
      <c r="AYJ239" s="33"/>
      <c r="AYK239" s="33"/>
      <c r="AYL239" s="33"/>
      <c r="AYM239" s="33"/>
      <c r="AYN239" s="33"/>
      <c r="AYO239" s="33"/>
      <c r="AYP239" s="33"/>
      <c r="AYQ239" s="33"/>
      <c r="AYR239" s="33"/>
      <c r="AYS239" s="33"/>
      <c r="AYT239" s="33"/>
      <c r="AYU239" s="33"/>
      <c r="AYV239" s="33"/>
      <c r="AYW239" s="33"/>
      <c r="AYX239" s="33"/>
      <c r="AYY239" s="33"/>
      <c r="AYZ239" s="33"/>
      <c r="AZA239" s="33"/>
      <c r="AZB239" s="33"/>
      <c r="AZC239" s="33"/>
      <c r="AZD239" s="33"/>
      <c r="AZE239" s="33"/>
      <c r="AZF239" s="33"/>
      <c r="AZG239" s="33"/>
      <c r="AZH239" s="33"/>
      <c r="AZI239" s="33"/>
      <c r="AZJ239" s="33"/>
      <c r="AZK239" s="33"/>
      <c r="AZL239" s="33"/>
      <c r="AZM239" s="33"/>
      <c r="AZN239" s="33"/>
      <c r="AZO239" s="33"/>
      <c r="AZP239" s="33"/>
      <c r="AZQ239" s="33"/>
      <c r="AZR239" s="33"/>
      <c r="AZS239" s="33"/>
      <c r="AZT239" s="33"/>
      <c r="AZU239" s="33"/>
      <c r="AZV239" s="33"/>
      <c r="AZW239" s="33"/>
      <c r="AZX239" s="33"/>
      <c r="AZY239" s="33"/>
      <c r="AZZ239" s="33"/>
      <c r="BAA239" s="33"/>
      <c r="BAB239" s="33"/>
      <c r="BAC239" s="33"/>
      <c r="BAD239" s="33"/>
      <c r="BAE239" s="33"/>
      <c r="BAF239" s="33"/>
      <c r="BAG239" s="33"/>
      <c r="BAH239" s="33"/>
      <c r="BAI239" s="33"/>
      <c r="BAJ239" s="33"/>
      <c r="BAK239" s="33"/>
      <c r="BAL239" s="33"/>
      <c r="BAM239" s="33"/>
      <c r="BAN239" s="33"/>
      <c r="BAO239" s="33"/>
      <c r="BAP239" s="33"/>
      <c r="BAQ239" s="33"/>
      <c r="BAR239" s="33"/>
      <c r="BAS239" s="33"/>
      <c r="BAT239" s="33"/>
      <c r="BAU239" s="33"/>
      <c r="BAV239" s="33"/>
      <c r="BAW239" s="33"/>
      <c r="BAX239" s="33"/>
      <c r="BAY239" s="33"/>
      <c r="BAZ239" s="33"/>
      <c r="BBA239" s="33"/>
      <c r="BBB239" s="33"/>
      <c r="BBC239" s="33"/>
      <c r="BBD239" s="33"/>
      <c r="BBE239" s="33"/>
      <c r="BBF239" s="33"/>
      <c r="BBG239" s="33"/>
      <c r="BBH239" s="33"/>
      <c r="BBI239" s="33"/>
      <c r="BBJ239" s="33"/>
      <c r="BBK239" s="33"/>
      <c r="BBL239" s="33"/>
      <c r="BBM239" s="33"/>
      <c r="BBN239" s="33"/>
      <c r="BBO239" s="33"/>
      <c r="BBP239" s="33"/>
      <c r="BBQ239" s="33"/>
      <c r="BBR239" s="33"/>
      <c r="BBS239" s="33"/>
      <c r="BBT239" s="33"/>
      <c r="BBU239" s="33"/>
      <c r="BBV239" s="33"/>
      <c r="BBW239" s="33"/>
      <c r="BBX239" s="33"/>
      <c r="BBY239" s="33"/>
      <c r="BBZ239" s="33"/>
      <c r="BCA239" s="33"/>
      <c r="BCB239" s="33"/>
      <c r="BCC239" s="33"/>
      <c r="BCD239" s="33"/>
      <c r="BCE239" s="33"/>
      <c r="BCF239" s="33"/>
      <c r="BCG239" s="33"/>
      <c r="BCH239" s="33"/>
      <c r="BCI239" s="33"/>
      <c r="BCJ239" s="33"/>
      <c r="BCK239" s="33"/>
      <c r="BCL239" s="33"/>
      <c r="BCM239" s="33"/>
      <c r="BCN239" s="33"/>
      <c r="BCO239" s="33"/>
      <c r="BCP239" s="33"/>
      <c r="BCQ239" s="33"/>
      <c r="BCR239" s="33"/>
      <c r="BCS239" s="33"/>
      <c r="BCT239" s="33"/>
      <c r="BCU239" s="33"/>
      <c r="BCV239" s="33"/>
      <c r="BCW239" s="33"/>
      <c r="BCX239" s="33"/>
      <c r="BCY239" s="33"/>
      <c r="BCZ239" s="33"/>
      <c r="BDA239" s="33"/>
      <c r="BDB239" s="33"/>
      <c r="BDC239" s="33"/>
      <c r="BDD239" s="33"/>
      <c r="BDE239" s="33"/>
      <c r="BDF239" s="33"/>
      <c r="BDG239" s="33"/>
      <c r="BDH239" s="33"/>
      <c r="BDI239" s="33"/>
      <c r="BDJ239" s="33"/>
      <c r="BDK239" s="33"/>
      <c r="BDL239" s="33"/>
      <c r="BDM239" s="33"/>
      <c r="BDN239" s="33"/>
      <c r="BDO239" s="33"/>
      <c r="BDP239" s="33"/>
      <c r="BDQ239" s="33"/>
      <c r="BDR239" s="33"/>
      <c r="BDS239" s="33"/>
      <c r="BDT239" s="33"/>
      <c r="BDU239" s="33"/>
      <c r="BDV239" s="33"/>
      <c r="BDW239" s="33"/>
      <c r="BDX239" s="33"/>
      <c r="BDY239" s="33"/>
      <c r="BDZ239" s="33"/>
      <c r="BEA239" s="33"/>
      <c r="BEB239" s="33"/>
      <c r="BEC239" s="33"/>
      <c r="BED239" s="33"/>
      <c r="BEE239" s="33"/>
      <c r="BEF239" s="33"/>
      <c r="BEG239" s="33"/>
      <c r="BEH239" s="33"/>
      <c r="BEI239" s="33"/>
      <c r="BEJ239" s="33"/>
      <c r="BEK239" s="33"/>
      <c r="BEL239" s="33"/>
      <c r="BEM239" s="33"/>
      <c r="BEN239" s="33"/>
      <c r="BEO239" s="33"/>
      <c r="BEP239" s="33"/>
      <c r="BEQ239" s="33"/>
      <c r="BER239" s="33"/>
      <c r="BES239" s="33"/>
      <c r="BET239" s="33"/>
      <c r="BEU239" s="33"/>
      <c r="BEV239" s="33"/>
      <c r="BEW239" s="33"/>
      <c r="BEX239" s="33"/>
      <c r="BEY239" s="33"/>
      <c r="BEZ239" s="33"/>
      <c r="BFA239" s="33"/>
      <c r="BFB239" s="33"/>
      <c r="BFC239" s="33"/>
      <c r="BFD239" s="33"/>
      <c r="BFE239" s="33"/>
      <c r="BFF239" s="33"/>
      <c r="BFG239" s="33"/>
      <c r="BFH239" s="33"/>
      <c r="BFI239" s="33"/>
      <c r="BFJ239" s="33"/>
      <c r="BFK239" s="33"/>
      <c r="BFL239" s="33"/>
      <c r="BFM239" s="33"/>
      <c r="BFN239" s="33"/>
      <c r="BFO239" s="33"/>
      <c r="BFP239" s="33"/>
      <c r="BFQ239" s="33"/>
      <c r="BFR239" s="33"/>
      <c r="BFS239" s="33"/>
      <c r="BFT239" s="33"/>
      <c r="BFU239" s="33"/>
      <c r="BFV239" s="33"/>
      <c r="BFW239" s="33"/>
      <c r="BFX239" s="33"/>
      <c r="BFY239" s="33"/>
      <c r="BFZ239" s="33"/>
      <c r="BGA239" s="33"/>
      <c r="BGB239" s="33"/>
      <c r="BGC239" s="33"/>
      <c r="BGD239" s="33"/>
      <c r="BGE239" s="33"/>
      <c r="BGF239" s="33"/>
      <c r="BGG239" s="33"/>
      <c r="BGH239" s="33"/>
      <c r="BGI239" s="33"/>
      <c r="BGJ239" s="33"/>
      <c r="BGK239" s="33"/>
      <c r="BGL239" s="33"/>
      <c r="BGM239" s="33"/>
      <c r="BGN239" s="33"/>
      <c r="BGO239" s="33"/>
      <c r="BGP239" s="33"/>
      <c r="BGQ239" s="33"/>
      <c r="BGR239" s="33"/>
      <c r="BGS239" s="33"/>
      <c r="BGT239" s="33"/>
      <c r="BGU239" s="33"/>
      <c r="BGV239" s="33"/>
      <c r="BGW239" s="33"/>
      <c r="BGX239" s="33"/>
      <c r="BGY239" s="33"/>
      <c r="BGZ239" s="33"/>
      <c r="BHA239" s="33"/>
      <c r="BHB239" s="33"/>
      <c r="BHC239" s="33"/>
      <c r="BHD239" s="33"/>
      <c r="BHE239" s="33"/>
      <c r="BHF239" s="33"/>
      <c r="BHG239" s="33"/>
      <c r="BHH239" s="33"/>
      <c r="BHI239" s="33"/>
      <c r="BHJ239" s="33"/>
      <c r="BHK239" s="33"/>
      <c r="BHL239" s="33"/>
      <c r="BHM239" s="33"/>
      <c r="BHN239" s="33"/>
      <c r="BHO239" s="33"/>
      <c r="BHP239" s="33"/>
      <c r="BHQ239" s="33"/>
      <c r="BHR239" s="33"/>
      <c r="BHS239" s="33"/>
      <c r="BHT239" s="33"/>
      <c r="BHU239" s="33"/>
      <c r="BHV239" s="33"/>
      <c r="BHW239" s="33"/>
      <c r="BHX239" s="33"/>
      <c r="BHY239" s="33"/>
      <c r="BHZ239" s="33"/>
      <c r="BIA239" s="33"/>
      <c r="BIB239" s="33"/>
      <c r="BIC239" s="33"/>
      <c r="BID239" s="33"/>
      <c r="BIE239" s="33"/>
      <c r="BIF239" s="33"/>
      <c r="BIG239" s="33"/>
      <c r="BIH239" s="33"/>
      <c r="BII239" s="33"/>
      <c r="BIJ239" s="33"/>
      <c r="BIK239" s="33"/>
      <c r="BIL239" s="33"/>
      <c r="BIM239" s="33"/>
      <c r="BIN239" s="33"/>
      <c r="BIO239" s="33"/>
      <c r="BIP239" s="33"/>
      <c r="BIQ239" s="33"/>
      <c r="BIR239" s="33"/>
      <c r="BIS239" s="33"/>
      <c r="BIT239" s="33"/>
      <c r="BIU239" s="33"/>
      <c r="BIV239" s="33"/>
      <c r="BIW239" s="33"/>
      <c r="BIX239" s="33"/>
      <c r="BIY239" s="33"/>
      <c r="BIZ239" s="33"/>
      <c r="BJA239" s="33"/>
      <c r="BJB239" s="33"/>
      <c r="BJC239" s="33"/>
      <c r="BJD239" s="33"/>
      <c r="BJE239" s="33"/>
      <c r="BJF239" s="33"/>
      <c r="BJG239" s="33"/>
      <c r="BJH239" s="33"/>
      <c r="BJI239" s="33"/>
      <c r="BJJ239" s="33"/>
      <c r="BJK239" s="33"/>
      <c r="BJL239" s="33"/>
      <c r="BJM239" s="33"/>
      <c r="BJN239" s="33"/>
      <c r="BJO239" s="33"/>
      <c r="BJP239" s="33"/>
      <c r="BJQ239" s="33"/>
      <c r="BJR239" s="33"/>
      <c r="BJS239" s="33"/>
      <c r="BJT239" s="33"/>
      <c r="BJU239" s="33"/>
      <c r="BJV239" s="33"/>
      <c r="BJW239" s="33"/>
      <c r="BJX239" s="33"/>
      <c r="BJY239" s="33"/>
      <c r="BJZ239" s="33"/>
      <c r="BKA239" s="33"/>
      <c r="BKB239" s="33"/>
      <c r="BKC239" s="33"/>
      <c r="BKD239" s="33"/>
      <c r="BKE239" s="33"/>
      <c r="BKF239" s="33"/>
      <c r="BKG239" s="33"/>
      <c r="BKH239" s="33"/>
      <c r="BKI239" s="33"/>
      <c r="BKJ239" s="33"/>
      <c r="BKK239" s="33"/>
      <c r="BKL239" s="33"/>
      <c r="BKM239" s="33"/>
      <c r="BKN239" s="33"/>
      <c r="BKO239" s="33"/>
      <c r="BKP239" s="33"/>
      <c r="BKQ239" s="33"/>
      <c r="BKR239" s="33"/>
      <c r="BKS239" s="33"/>
      <c r="BKT239" s="33"/>
      <c r="BKU239" s="33"/>
      <c r="BKV239" s="33"/>
      <c r="BKW239" s="33"/>
      <c r="BKX239" s="33"/>
      <c r="BKY239" s="33"/>
      <c r="BKZ239" s="33"/>
      <c r="BLA239" s="33"/>
      <c r="BLB239" s="33"/>
      <c r="BLC239" s="33"/>
      <c r="BLD239" s="33"/>
      <c r="BLE239" s="33"/>
      <c r="BLF239" s="33"/>
      <c r="BLG239" s="33"/>
      <c r="BLH239" s="33"/>
      <c r="BLI239" s="33"/>
      <c r="BLJ239" s="33"/>
      <c r="BLK239" s="33"/>
      <c r="BLL239" s="33"/>
      <c r="BLM239" s="33"/>
      <c r="BLN239" s="33"/>
      <c r="BLO239" s="33"/>
      <c r="BLP239" s="33"/>
      <c r="BLQ239" s="33"/>
      <c r="BLR239" s="33"/>
      <c r="BLS239" s="33"/>
      <c r="BLT239" s="33"/>
      <c r="BLU239" s="33"/>
      <c r="BLV239" s="33"/>
      <c r="BLW239" s="33"/>
      <c r="BLX239" s="33"/>
      <c r="BLY239" s="33"/>
      <c r="BLZ239" s="33"/>
      <c r="BMA239" s="33"/>
      <c r="BMB239" s="33"/>
      <c r="BMC239" s="33"/>
      <c r="BMD239" s="33"/>
      <c r="BME239" s="33"/>
      <c r="BMF239" s="33"/>
      <c r="BMG239" s="33"/>
      <c r="BMH239" s="33"/>
      <c r="BMI239" s="33"/>
      <c r="BMJ239" s="33"/>
      <c r="BMK239" s="33"/>
      <c r="BML239" s="33"/>
      <c r="BMM239" s="33"/>
      <c r="BMN239" s="33"/>
      <c r="BMO239" s="33"/>
      <c r="BMP239" s="33"/>
      <c r="BMQ239" s="33"/>
      <c r="BMR239" s="33"/>
      <c r="BMS239" s="33"/>
      <c r="BMT239" s="33"/>
      <c r="BMU239" s="33"/>
      <c r="BMV239" s="33"/>
      <c r="BMW239" s="33"/>
      <c r="BMX239" s="33"/>
      <c r="BMY239" s="33"/>
      <c r="BMZ239" s="33"/>
      <c r="BNA239" s="33"/>
      <c r="BNB239" s="33"/>
      <c r="BNC239" s="33"/>
      <c r="BND239" s="33"/>
      <c r="BNE239" s="33"/>
      <c r="BNF239" s="33"/>
      <c r="BNG239" s="33"/>
      <c r="BNH239" s="33"/>
      <c r="BNI239" s="33"/>
      <c r="BNJ239" s="33"/>
      <c r="BNK239" s="33"/>
      <c r="BNL239" s="33"/>
      <c r="BNM239" s="33"/>
      <c r="BNN239" s="33"/>
      <c r="BNO239" s="33"/>
      <c r="BNP239" s="33"/>
      <c r="BNQ239" s="33"/>
      <c r="BNR239" s="33"/>
      <c r="BNS239" s="33"/>
      <c r="BNT239" s="33"/>
      <c r="BNU239" s="33"/>
      <c r="BNV239" s="33"/>
      <c r="BNW239" s="33"/>
      <c r="BNX239" s="33"/>
      <c r="BNY239" s="33"/>
      <c r="BNZ239" s="33"/>
      <c r="BOA239" s="33"/>
      <c r="BOB239" s="33"/>
      <c r="BOC239" s="33"/>
      <c r="BOD239" s="33"/>
      <c r="BOE239" s="33"/>
      <c r="BOF239" s="33"/>
      <c r="BOG239" s="33"/>
      <c r="BOH239" s="33"/>
      <c r="BOI239" s="33"/>
      <c r="BOJ239" s="33"/>
      <c r="BOK239" s="33"/>
      <c r="BOL239" s="33"/>
      <c r="BOM239" s="33"/>
      <c r="BON239" s="33"/>
      <c r="BOO239" s="33"/>
      <c r="BOP239" s="33"/>
      <c r="BOQ239" s="33"/>
      <c r="BOR239" s="33"/>
      <c r="BOS239" s="33"/>
      <c r="BOT239" s="33"/>
      <c r="BOU239" s="33"/>
      <c r="BOV239" s="33"/>
      <c r="BOW239" s="33"/>
      <c r="BOX239" s="33"/>
      <c r="BOY239" s="33"/>
      <c r="BOZ239" s="33"/>
      <c r="BPA239" s="33"/>
      <c r="BPB239" s="33"/>
      <c r="BPC239" s="33"/>
      <c r="BPD239" s="33"/>
      <c r="BPE239" s="33"/>
      <c r="BPF239" s="33"/>
      <c r="BPG239" s="33"/>
      <c r="BPH239" s="33"/>
      <c r="BPI239" s="33"/>
      <c r="BPJ239" s="33"/>
      <c r="BPK239" s="33"/>
      <c r="BPL239" s="33"/>
      <c r="BPM239" s="33"/>
      <c r="BPN239" s="33"/>
      <c r="BPO239" s="33"/>
      <c r="BPP239" s="33"/>
      <c r="BPQ239" s="33"/>
      <c r="BPR239" s="33"/>
      <c r="BPS239" s="33"/>
      <c r="BPT239" s="33"/>
      <c r="BPU239" s="33"/>
      <c r="BPV239" s="33"/>
      <c r="BPW239" s="33"/>
      <c r="BPX239" s="33"/>
      <c r="BPY239" s="33"/>
      <c r="BPZ239" s="33"/>
      <c r="BQA239" s="33"/>
      <c r="BQB239" s="33"/>
      <c r="BQC239" s="33"/>
      <c r="BQD239" s="33"/>
      <c r="BQE239" s="33"/>
      <c r="BQF239" s="33"/>
      <c r="BQG239" s="33"/>
      <c r="BQH239" s="33"/>
      <c r="BQI239" s="33"/>
      <c r="BQJ239" s="33"/>
      <c r="BQK239" s="33"/>
      <c r="BQL239" s="33"/>
      <c r="BQM239" s="33"/>
      <c r="BQN239" s="33"/>
      <c r="BQO239" s="33"/>
      <c r="BQP239" s="33"/>
      <c r="BQQ239" s="33"/>
      <c r="BQR239" s="33"/>
      <c r="BQS239" s="33"/>
      <c r="BQT239" s="33"/>
      <c r="BQU239" s="33"/>
      <c r="BQV239" s="33"/>
      <c r="BQW239" s="33"/>
      <c r="BQX239" s="33"/>
      <c r="BQY239" s="33"/>
      <c r="BQZ239" s="33"/>
      <c r="BRA239" s="33"/>
      <c r="BRB239" s="33"/>
      <c r="BRC239" s="33"/>
      <c r="BRD239" s="33"/>
      <c r="BRE239" s="33"/>
      <c r="BRF239" s="33"/>
      <c r="BRG239" s="33"/>
      <c r="BRH239" s="33"/>
      <c r="BRI239" s="33"/>
      <c r="BRJ239" s="33"/>
      <c r="BRK239" s="33"/>
      <c r="BRL239" s="33"/>
      <c r="BRM239" s="33"/>
      <c r="BRN239" s="33"/>
      <c r="BRO239" s="33"/>
      <c r="BRP239" s="33"/>
      <c r="BRQ239" s="33"/>
      <c r="BRR239" s="33"/>
      <c r="BRS239" s="33"/>
      <c r="BRT239" s="33"/>
      <c r="BRU239" s="33"/>
      <c r="BRV239" s="33"/>
      <c r="BRW239" s="33"/>
      <c r="BRX239" s="33"/>
      <c r="BRY239" s="33"/>
      <c r="BRZ239" s="33"/>
      <c r="BSA239" s="33"/>
      <c r="BSB239" s="33"/>
      <c r="BSC239" s="33"/>
      <c r="BSD239" s="33"/>
      <c r="BSE239" s="33"/>
      <c r="BSF239" s="33"/>
      <c r="BSG239" s="33"/>
      <c r="BSH239" s="33"/>
      <c r="BSI239" s="33"/>
      <c r="BSJ239" s="33"/>
      <c r="BSK239" s="33"/>
      <c r="BSL239" s="33"/>
      <c r="BSM239" s="33"/>
      <c r="BSN239" s="33"/>
      <c r="BSO239" s="33"/>
      <c r="BSP239" s="33"/>
      <c r="BSQ239" s="33"/>
      <c r="BSR239" s="33"/>
      <c r="BSS239" s="33"/>
      <c r="BST239" s="33"/>
      <c r="BSU239" s="33"/>
      <c r="BSV239" s="33"/>
      <c r="BSW239" s="33"/>
      <c r="BSX239" s="33"/>
      <c r="BSY239" s="33"/>
      <c r="BSZ239" s="33"/>
      <c r="BTA239" s="33"/>
      <c r="BTB239" s="33"/>
      <c r="BTC239" s="33"/>
      <c r="BTD239" s="33"/>
      <c r="BTE239" s="33"/>
      <c r="BTF239" s="33"/>
      <c r="BTG239" s="33"/>
      <c r="BTH239" s="33"/>
      <c r="BTI239" s="33"/>
      <c r="BTJ239" s="33"/>
      <c r="BTK239" s="33"/>
      <c r="BTL239" s="33"/>
      <c r="BTM239" s="33"/>
      <c r="BTN239" s="33"/>
      <c r="BTO239" s="33"/>
      <c r="BTP239" s="33"/>
      <c r="BTQ239" s="33"/>
      <c r="BTR239" s="33"/>
      <c r="BTS239" s="33"/>
      <c r="BTT239" s="33"/>
      <c r="BTU239" s="33"/>
      <c r="BTV239" s="33"/>
      <c r="BTW239" s="33"/>
      <c r="BTX239" s="33"/>
      <c r="BTY239" s="33"/>
      <c r="BTZ239" s="33"/>
      <c r="BUA239" s="33"/>
      <c r="BUB239" s="33"/>
      <c r="BUC239" s="33"/>
      <c r="BUD239" s="33"/>
      <c r="BUE239" s="33"/>
      <c r="BUF239" s="33"/>
      <c r="BUG239" s="33"/>
      <c r="BUH239" s="33"/>
      <c r="BUI239" s="33"/>
      <c r="BUJ239" s="33"/>
      <c r="BUK239" s="33"/>
      <c r="BUL239" s="33"/>
      <c r="BUM239" s="33"/>
      <c r="BUN239" s="33"/>
      <c r="BUO239" s="33"/>
      <c r="BUP239" s="33"/>
      <c r="BUQ239" s="33"/>
      <c r="BUR239" s="33"/>
      <c r="BUS239" s="33"/>
      <c r="BUT239" s="33"/>
      <c r="BUU239" s="33"/>
      <c r="BUV239" s="33"/>
      <c r="BUW239" s="33"/>
      <c r="BUX239" s="33"/>
      <c r="BUY239" s="33"/>
      <c r="BUZ239" s="33"/>
      <c r="BVA239" s="33"/>
      <c r="BVB239" s="33"/>
      <c r="BVC239" s="33"/>
      <c r="BVD239" s="33"/>
      <c r="BVE239" s="33"/>
      <c r="BVF239" s="33"/>
      <c r="BVG239" s="33"/>
      <c r="BVH239" s="33"/>
      <c r="BVI239" s="33"/>
      <c r="BVJ239" s="33"/>
      <c r="BVK239" s="33"/>
      <c r="BVL239" s="33"/>
      <c r="BVM239" s="33"/>
      <c r="BVN239" s="33"/>
      <c r="BVO239" s="33"/>
      <c r="BVP239" s="33"/>
      <c r="BVQ239" s="33"/>
      <c r="BVR239" s="33"/>
      <c r="BVS239" s="33"/>
      <c r="BVT239" s="33"/>
      <c r="BVU239" s="33"/>
      <c r="BVV239" s="33"/>
      <c r="BVW239" s="33"/>
      <c r="BVX239" s="33"/>
      <c r="BVY239" s="33"/>
      <c r="BVZ239" s="33"/>
      <c r="BWA239" s="33"/>
      <c r="BWB239" s="33"/>
      <c r="BWC239" s="33"/>
      <c r="BWD239" s="33"/>
      <c r="BWE239" s="33"/>
      <c r="BWF239" s="33"/>
      <c r="BWG239" s="33"/>
      <c r="BWH239" s="33"/>
      <c r="BWI239" s="33"/>
      <c r="BWJ239" s="33"/>
      <c r="BWK239" s="33"/>
      <c r="BWL239" s="33"/>
      <c r="BWM239" s="33"/>
      <c r="BWN239" s="33"/>
      <c r="BWO239" s="33"/>
      <c r="BWP239" s="33"/>
      <c r="BWQ239" s="33"/>
      <c r="BWR239" s="33"/>
      <c r="BWS239" s="33"/>
      <c r="BWT239" s="33"/>
      <c r="BWU239" s="33"/>
      <c r="BWV239" s="33"/>
      <c r="BWW239" s="33"/>
      <c r="BWX239" s="33"/>
      <c r="BWY239" s="33"/>
      <c r="BWZ239" s="33"/>
      <c r="BXA239" s="33"/>
      <c r="BXB239" s="33"/>
      <c r="BXC239" s="33"/>
      <c r="BXD239" s="33"/>
      <c r="BXE239" s="33"/>
      <c r="BXF239" s="33"/>
      <c r="BXG239" s="33"/>
      <c r="BXH239" s="33"/>
      <c r="BXI239" s="33"/>
      <c r="BXJ239" s="33"/>
      <c r="BXK239" s="33"/>
      <c r="BXL239" s="33"/>
      <c r="BXM239" s="33"/>
      <c r="BXN239" s="33"/>
      <c r="BXO239" s="33"/>
      <c r="BXP239" s="33"/>
      <c r="BXQ239" s="33"/>
      <c r="BXR239" s="33"/>
      <c r="BXS239" s="33"/>
      <c r="BXT239" s="33"/>
      <c r="BXU239" s="33"/>
      <c r="BXV239" s="33"/>
      <c r="BXW239" s="33"/>
      <c r="BXX239" s="33"/>
      <c r="BXY239" s="33"/>
      <c r="BXZ239" s="33"/>
      <c r="BYA239" s="33"/>
      <c r="BYB239" s="33"/>
      <c r="BYC239" s="33"/>
      <c r="BYD239" s="33"/>
      <c r="BYE239" s="33"/>
      <c r="BYF239" s="33"/>
      <c r="BYG239" s="33"/>
      <c r="BYH239" s="33"/>
      <c r="BYI239" s="33"/>
      <c r="BYJ239" s="33"/>
      <c r="BYK239" s="33"/>
      <c r="BYL239" s="33"/>
      <c r="BYM239" s="33"/>
      <c r="BYN239" s="33"/>
      <c r="BYO239" s="33"/>
      <c r="BYP239" s="33"/>
      <c r="BYQ239" s="33"/>
      <c r="BYR239" s="33"/>
      <c r="BYS239" s="33"/>
      <c r="BYT239" s="33"/>
      <c r="BYU239" s="33"/>
      <c r="BYV239" s="33"/>
      <c r="BYW239" s="33"/>
      <c r="BYX239" s="33"/>
    </row>
    <row r="240" spans="1:2026" ht="24.95" customHeight="1" x14ac:dyDescent="0.25">
      <c r="A240" s="205" t="s">
        <v>1662</v>
      </c>
      <c r="B240" s="4" t="s">
        <v>510</v>
      </c>
      <c r="C240" s="4" t="s">
        <v>511</v>
      </c>
      <c r="D240" s="4" t="s">
        <v>62</v>
      </c>
      <c r="E240" s="4" t="s">
        <v>486</v>
      </c>
      <c r="F240" s="5" t="s">
        <v>487</v>
      </c>
      <c r="G240" s="1" t="s">
        <v>27</v>
      </c>
      <c r="H240" s="11" t="s">
        <v>56</v>
      </c>
      <c r="I240" s="1" t="s">
        <v>29</v>
      </c>
      <c r="J240" s="35" t="s">
        <v>30</v>
      </c>
      <c r="K240" s="36" t="s">
        <v>31</v>
      </c>
      <c r="L240" s="1" t="s">
        <v>32</v>
      </c>
      <c r="M240" s="37" t="s">
        <v>33</v>
      </c>
      <c r="N240" s="1" t="s">
        <v>34</v>
      </c>
      <c r="O240" s="6" t="s">
        <v>35</v>
      </c>
      <c r="P240" s="6"/>
      <c r="Q240" s="7" t="s">
        <v>57</v>
      </c>
      <c r="R240" s="7"/>
      <c r="S240" s="4" t="s">
        <v>512</v>
      </c>
      <c r="T240" s="146"/>
      <c r="U240" s="146"/>
      <c r="V240" s="4" t="s">
        <v>11</v>
      </c>
      <c r="W240" s="1"/>
      <c r="X240" s="1"/>
      <c r="Y240" s="1"/>
      <c r="Z240" s="1" t="s">
        <v>40</v>
      </c>
      <c r="AA240" s="1" t="s">
        <v>489</v>
      </c>
      <c r="AB240" s="8"/>
      <c r="AC240" s="8">
        <v>2650</v>
      </c>
      <c r="AD240" s="8"/>
      <c r="AE240" s="8">
        <v>14000</v>
      </c>
      <c r="AF240" s="8">
        <v>5250</v>
      </c>
      <c r="AG240" s="8">
        <f t="shared" si="3"/>
        <v>21900</v>
      </c>
      <c r="AH240" s="111"/>
      <c r="AI240" s="8"/>
      <c r="AJ240" s="126"/>
      <c r="AK240" s="8"/>
      <c r="AL240" s="5" t="s">
        <v>37</v>
      </c>
      <c r="AM240" s="5" t="s">
        <v>1486</v>
      </c>
      <c r="AN240" s="96">
        <v>43709</v>
      </c>
      <c r="AO240" s="97">
        <v>43800</v>
      </c>
    </row>
    <row r="241" spans="1:2026" ht="24.95" customHeight="1" x14ac:dyDescent="0.25">
      <c r="A241" s="205" t="s">
        <v>1662</v>
      </c>
      <c r="B241" s="4" t="s">
        <v>513</v>
      </c>
      <c r="C241" s="4" t="s">
        <v>511</v>
      </c>
      <c r="D241" s="4" t="s">
        <v>54</v>
      </c>
      <c r="E241" s="4" t="s">
        <v>486</v>
      </c>
      <c r="F241" s="5" t="s">
        <v>487</v>
      </c>
      <c r="G241" s="1" t="s">
        <v>27</v>
      </c>
      <c r="H241" s="11" t="s">
        <v>56</v>
      </c>
      <c r="I241" s="1" t="s">
        <v>29</v>
      </c>
      <c r="J241" s="35" t="s">
        <v>30</v>
      </c>
      <c r="K241" s="36" t="s">
        <v>31</v>
      </c>
      <c r="L241" s="1" t="s">
        <v>32</v>
      </c>
      <c r="M241" s="37" t="s">
        <v>33</v>
      </c>
      <c r="N241" s="1" t="s">
        <v>34</v>
      </c>
      <c r="O241" s="6" t="s">
        <v>35</v>
      </c>
      <c r="P241" s="6"/>
      <c r="Q241" s="7" t="s">
        <v>36</v>
      </c>
      <c r="R241" s="7"/>
      <c r="S241" s="4" t="s">
        <v>514</v>
      </c>
      <c r="T241" s="172" t="s">
        <v>1595</v>
      </c>
      <c r="U241" s="90" t="s">
        <v>1596</v>
      </c>
      <c r="V241" s="4" t="s">
        <v>11</v>
      </c>
      <c r="W241" s="1"/>
      <c r="X241" s="1"/>
      <c r="Y241" s="1"/>
      <c r="Z241" s="1" t="s">
        <v>40</v>
      </c>
      <c r="AA241" s="1" t="s">
        <v>489</v>
      </c>
      <c r="AB241" s="8">
        <v>7500</v>
      </c>
      <c r="AC241" s="8">
        <v>2650</v>
      </c>
      <c r="AD241" s="8"/>
      <c r="AE241" s="8">
        <v>12750</v>
      </c>
      <c r="AF241" s="8">
        <v>650</v>
      </c>
      <c r="AG241" s="8">
        <f t="shared" si="3"/>
        <v>23550</v>
      </c>
      <c r="AH241" s="111">
        <v>15</v>
      </c>
      <c r="AI241" s="94">
        <f>8302.1</f>
        <v>8302.1</v>
      </c>
      <c r="AJ241" s="129"/>
      <c r="AK241" s="94">
        <f>8302.1</f>
        <v>8302.1</v>
      </c>
      <c r="AL241" s="5" t="s">
        <v>37</v>
      </c>
      <c r="AM241" s="5" t="s">
        <v>1499</v>
      </c>
      <c r="AN241" s="96">
        <v>43709</v>
      </c>
      <c r="AO241" s="97">
        <v>43800</v>
      </c>
    </row>
    <row r="242" spans="1:2026" ht="15" customHeight="1" x14ac:dyDescent="0.25">
      <c r="A242" s="205" t="s">
        <v>1662</v>
      </c>
      <c r="B242" s="40" t="s">
        <v>515</v>
      </c>
      <c r="C242" s="1" t="s">
        <v>516</v>
      </c>
      <c r="D242" s="1" t="s">
        <v>62</v>
      </c>
      <c r="E242" s="1" t="s">
        <v>486</v>
      </c>
      <c r="F242" s="2" t="s">
        <v>487</v>
      </c>
      <c r="G242" s="1" t="s">
        <v>27</v>
      </c>
      <c r="H242" s="29" t="s">
        <v>56</v>
      </c>
      <c r="I242" s="1" t="s">
        <v>29</v>
      </c>
      <c r="J242" s="35" t="s">
        <v>30</v>
      </c>
      <c r="K242" s="36" t="s">
        <v>31</v>
      </c>
      <c r="L242" s="1" t="s">
        <v>51</v>
      </c>
      <c r="M242" s="37" t="s">
        <v>33</v>
      </c>
      <c r="N242" s="1" t="s">
        <v>34</v>
      </c>
      <c r="O242" s="38" t="s">
        <v>35</v>
      </c>
      <c r="P242" s="38"/>
      <c r="Q242" s="39" t="s">
        <v>36</v>
      </c>
      <c r="R242" s="39"/>
      <c r="S242" s="1" t="s">
        <v>517</v>
      </c>
      <c r="T242" s="145"/>
      <c r="U242" s="145"/>
      <c r="V242" s="1" t="s">
        <v>59</v>
      </c>
      <c r="W242" s="1"/>
      <c r="X242" s="1"/>
      <c r="Y242" s="1"/>
      <c r="Z242" s="1"/>
      <c r="AA242" s="1"/>
      <c r="AB242" s="30">
        <v>7500</v>
      </c>
      <c r="AC242" s="30">
        <v>2650</v>
      </c>
      <c r="AD242" s="30"/>
      <c r="AE242" s="30">
        <v>12750</v>
      </c>
      <c r="AF242" s="30">
        <v>5250</v>
      </c>
      <c r="AG242" s="30">
        <f t="shared" si="3"/>
        <v>28150</v>
      </c>
      <c r="AH242" s="110"/>
      <c r="AI242" s="30"/>
      <c r="AJ242" s="125"/>
      <c r="AK242" s="30"/>
      <c r="AL242" s="2" t="s">
        <v>37</v>
      </c>
      <c r="AM242" s="2"/>
      <c r="AN242" s="2"/>
      <c r="AO242" s="2"/>
    </row>
    <row r="243" spans="1:2026" ht="15" customHeight="1" x14ac:dyDescent="0.25">
      <c r="A243" s="205" t="s">
        <v>1662</v>
      </c>
      <c r="B243" s="40" t="s">
        <v>518</v>
      </c>
      <c r="C243" s="1" t="s">
        <v>516</v>
      </c>
      <c r="D243" s="1" t="s">
        <v>54</v>
      </c>
      <c r="E243" s="1" t="s">
        <v>486</v>
      </c>
      <c r="F243" s="2" t="s">
        <v>487</v>
      </c>
      <c r="G243" s="1" t="s">
        <v>27</v>
      </c>
      <c r="H243" s="29" t="s">
        <v>56</v>
      </c>
      <c r="I243" s="1" t="s">
        <v>29</v>
      </c>
      <c r="J243" s="35" t="s">
        <v>30</v>
      </c>
      <c r="K243" s="36" t="s">
        <v>31</v>
      </c>
      <c r="L243" s="1" t="s">
        <v>32</v>
      </c>
      <c r="M243" s="37" t="s">
        <v>33</v>
      </c>
      <c r="N243" s="1" t="s">
        <v>34</v>
      </c>
      <c r="O243" s="38" t="s">
        <v>35</v>
      </c>
      <c r="P243" s="38"/>
      <c r="Q243" s="39" t="s">
        <v>36</v>
      </c>
      <c r="R243" s="39"/>
      <c r="S243" s="1" t="s">
        <v>519</v>
      </c>
      <c r="T243" s="145"/>
      <c r="U243" s="145"/>
      <c r="V243" s="1" t="s">
        <v>59</v>
      </c>
      <c r="W243" s="1"/>
      <c r="X243" s="1"/>
      <c r="Y243" s="1"/>
      <c r="Z243" s="1"/>
      <c r="AA243" s="1"/>
      <c r="AB243" s="30">
        <v>7500</v>
      </c>
      <c r="AC243" s="30">
        <v>2650</v>
      </c>
      <c r="AD243" s="30"/>
      <c r="AE243" s="30">
        <v>12750</v>
      </c>
      <c r="AF243" s="30">
        <v>5250</v>
      </c>
      <c r="AG243" s="30">
        <f t="shared" si="3"/>
        <v>28150</v>
      </c>
      <c r="AH243" s="110"/>
      <c r="AI243" s="30"/>
      <c r="AJ243" s="125"/>
      <c r="AK243" s="30"/>
      <c r="AL243" s="2" t="s">
        <v>37</v>
      </c>
      <c r="AM243" s="2"/>
      <c r="AN243" s="2"/>
      <c r="AO243" s="2"/>
    </row>
    <row r="244" spans="1:2026" ht="24.95" customHeight="1" x14ac:dyDescent="0.25">
      <c r="A244" s="205" t="s">
        <v>1662</v>
      </c>
      <c r="B244" s="14" t="s">
        <v>520</v>
      </c>
      <c r="C244" s="14" t="s">
        <v>521</v>
      </c>
      <c r="D244" s="14" t="s">
        <v>522</v>
      </c>
      <c r="E244" s="14" t="s">
        <v>523</v>
      </c>
      <c r="F244" s="15" t="s">
        <v>336</v>
      </c>
      <c r="G244" s="14" t="s">
        <v>105</v>
      </c>
      <c r="H244" s="16" t="s">
        <v>284</v>
      </c>
      <c r="I244" s="14" t="s">
        <v>29</v>
      </c>
      <c r="J244" s="28" t="s">
        <v>30</v>
      </c>
      <c r="K244" s="14" t="s">
        <v>31</v>
      </c>
      <c r="L244" s="14" t="s">
        <v>51</v>
      </c>
      <c r="M244" s="14" t="s">
        <v>33</v>
      </c>
      <c r="N244" s="14" t="s">
        <v>106</v>
      </c>
      <c r="O244" s="17" t="s">
        <v>107</v>
      </c>
      <c r="P244" s="17"/>
      <c r="Q244" s="18" t="s">
        <v>451</v>
      </c>
      <c r="R244" s="18"/>
      <c r="S244" s="14" t="s">
        <v>524</v>
      </c>
      <c r="T244" s="151"/>
      <c r="U244" s="151"/>
      <c r="V244" s="14" t="s">
        <v>11</v>
      </c>
      <c r="W244" s="14" t="s">
        <v>40</v>
      </c>
      <c r="X244" s="14"/>
      <c r="Y244" s="14" t="s">
        <v>40</v>
      </c>
      <c r="Z244" s="14"/>
      <c r="AA244" s="14"/>
      <c r="AB244" s="19"/>
      <c r="AC244" s="19">
        <v>2650</v>
      </c>
      <c r="AD244" s="19"/>
      <c r="AE244" s="19">
        <v>3500</v>
      </c>
      <c r="AF244" s="19"/>
      <c r="AG244" s="19">
        <f t="shared" si="3"/>
        <v>6150</v>
      </c>
      <c r="AH244" s="115"/>
      <c r="AI244" s="19"/>
      <c r="AJ244" s="132"/>
      <c r="AK244" s="19"/>
      <c r="AL244" s="15" t="s">
        <v>37</v>
      </c>
      <c r="AM244" s="14" t="s">
        <v>1496</v>
      </c>
      <c r="AN244" s="14"/>
      <c r="AO244" s="14"/>
    </row>
    <row r="245" spans="1:2026" ht="24.95" customHeight="1" x14ac:dyDescent="0.25">
      <c r="A245" s="205" t="s">
        <v>1662</v>
      </c>
      <c r="B245" s="34" t="s">
        <v>525</v>
      </c>
      <c r="C245" s="1" t="s">
        <v>526</v>
      </c>
      <c r="D245" s="1" t="s">
        <v>62</v>
      </c>
      <c r="E245" s="1" t="s">
        <v>527</v>
      </c>
      <c r="F245" s="2" t="s">
        <v>336</v>
      </c>
      <c r="G245" s="1" t="s">
        <v>27</v>
      </c>
      <c r="H245" s="29" t="s">
        <v>528</v>
      </c>
      <c r="I245" s="1" t="s">
        <v>29</v>
      </c>
      <c r="J245" s="35" t="s">
        <v>345</v>
      </c>
      <c r="K245" s="36" t="s">
        <v>31</v>
      </c>
      <c r="L245" s="1" t="s">
        <v>51</v>
      </c>
      <c r="M245" s="37" t="s">
        <v>33</v>
      </c>
      <c r="N245" s="1" t="s">
        <v>34</v>
      </c>
      <c r="O245" s="38" t="s">
        <v>35</v>
      </c>
      <c r="P245" s="38"/>
      <c r="Q245" s="39" t="s">
        <v>36</v>
      </c>
      <c r="R245" s="39"/>
      <c r="S245" s="1" t="s">
        <v>529</v>
      </c>
      <c r="T245" s="145"/>
      <c r="U245" s="145"/>
      <c r="V245" s="1" t="s">
        <v>11</v>
      </c>
      <c r="W245" s="1" t="s">
        <v>40</v>
      </c>
      <c r="X245" s="1"/>
      <c r="Y245" s="1" t="s">
        <v>40</v>
      </c>
      <c r="Z245" s="1" t="s">
        <v>40</v>
      </c>
      <c r="AA245" s="1"/>
      <c r="AB245" s="30"/>
      <c r="AC245" s="30">
        <v>2650</v>
      </c>
      <c r="AD245" s="30"/>
      <c r="AE245" s="30">
        <v>0</v>
      </c>
      <c r="AF245" s="30">
        <v>0</v>
      </c>
      <c r="AG245" s="30">
        <f t="shared" si="3"/>
        <v>2650</v>
      </c>
      <c r="AH245" s="110"/>
      <c r="AI245" s="30"/>
      <c r="AJ245" s="125"/>
      <c r="AK245" s="30"/>
      <c r="AL245" s="2" t="s">
        <v>38</v>
      </c>
      <c r="AM245" s="2"/>
      <c r="AN245" s="2"/>
      <c r="AO245" s="2"/>
    </row>
    <row r="246" spans="1:2026" ht="24.95" customHeight="1" x14ac:dyDescent="0.25">
      <c r="A246" s="205" t="s">
        <v>1662</v>
      </c>
      <c r="B246" s="34" t="s">
        <v>530</v>
      </c>
      <c r="C246" s="1" t="s">
        <v>526</v>
      </c>
      <c r="D246" s="1" t="s">
        <v>62</v>
      </c>
      <c r="E246" s="1" t="s">
        <v>531</v>
      </c>
      <c r="F246" s="1" t="s">
        <v>336</v>
      </c>
      <c r="G246" s="1" t="s">
        <v>27</v>
      </c>
      <c r="H246" s="3" t="s">
        <v>532</v>
      </c>
      <c r="I246" s="1" t="s">
        <v>533</v>
      </c>
      <c r="J246" s="35" t="s">
        <v>30</v>
      </c>
      <c r="K246" s="36" t="s">
        <v>31</v>
      </c>
      <c r="L246" s="1" t="s">
        <v>32</v>
      </c>
      <c r="M246" s="1" t="s">
        <v>33</v>
      </c>
      <c r="N246" s="1" t="s">
        <v>34</v>
      </c>
      <c r="O246" s="38" t="s">
        <v>35</v>
      </c>
      <c r="P246" s="38"/>
      <c r="Q246" s="39" t="s">
        <v>36</v>
      </c>
      <c r="R246" s="39"/>
      <c r="S246" s="1" t="s">
        <v>534</v>
      </c>
      <c r="T246" s="145"/>
      <c r="U246" s="145"/>
      <c r="V246" s="1" t="s">
        <v>11</v>
      </c>
      <c r="W246" s="1" t="s">
        <v>40</v>
      </c>
      <c r="X246" s="1" t="s">
        <v>40</v>
      </c>
      <c r="Y246" s="1" t="s">
        <v>40</v>
      </c>
      <c r="Z246" s="1" t="s">
        <v>40</v>
      </c>
      <c r="AA246" s="1" t="s">
        <v>535</v>
      </c>
      <c r="AB246" s="30"/>
      <c r="AC246" s="30">
        <v>2650</v>
      </c>
      <c r="AD246" s="30"/>
      <c r="AE246" s="30"/>
      <c r="AF246" s="30"/>
      <c r="AG246" s="30">
        <f t="shared" ref="AG246:AG311" si="4">SUM(AB246:AF246)</f>
        <v>2650</v>
      </c>
      <c r="AH246" s="110"/>
      <c r="AI246" s="30"/>
      <c r="AJ246" s="125"/>
      <c r="AK246" s="30"/>
      <c r="AL246" s="2" t="s">
        <v>38</v>
      </c>
      <c r="AM246" s="2"/>
      <c r="AN246" s="2"/>
      <c r="AO246" s="2"/>
    </row>
    <row r="247" spans="1:2026" ht="24.95" customHeight="1" x14ac:dyDescent="0.25">
      <c r="A247" s="205" t="s">
        <v>1662</v>
      </c>
      <c r="B247" s="34" t="s">
        <v>536</v>
      </c>
      <c r="C247" s="1" t="s">
        <v>526</v>
      </c>
      <c r="D247" s="1" t="s">
        <v>295</v>
      </c>
      <c r="E247" s="1" t="s">
        <v>527</v>
      </c>
      <c r="F247" s="2" t="s">
        <v>336</v>
      </c>
      <c r="G247" s="1" t="s">
        <v>27</v>
      </c>
      <c r="H247" s="29" t="s">
        <v>528</v>
      </c>
      <c r="I247" s="1" t="s">
        <v>29</v>
      </c>
      <c r="J247" s="35" t="s">
        <v>345</v>
      </c>
      <c r="K247" s="36" t="s">
        <v>31</v>
      </c>
      <c r="L247" s="1" t="s">
        <v>32</v>
      </c>
      <c r="M247" s="37" t="s">
        <v>33</v>
      </c>
      <c r="N247" s="1" t="s">
        <v>34</v>
      </c>
      <c r="O247" s="38" t="s">
        <v>35</v>
      </c>
      <c r="P247" s="38"/>
      <c r="Q247" s="39" t="s">
        <v>36</v>
      </c>
      <c r="R247" s="39"/>
      <c r="S247" s="1" t="s">
        <v>537</v>
      </c>
      <c r="T247" s="145"/>
      <c r="U247" s="145"/>
      <c r="V247" s="1" t="s">
        <v>11</v>
      </c>
      <c r="W247" s="1" t="s">
        <v>40</v>
      </c>
      <c r="X247" s="1"/>
      <c r="Y247" s="1" t="s">
        <v>40</v>
      </c>
      <c r="Z247" s="1" t="s">
        <v>40</v>
      </c>
      <c r="AA247" s="1"/>
      <c r="AB247" s="30"/>
      <c r="AC247" s="30">
        <v>2650</v>
      </c>
      <c r="AD247" s="30"/>
      <c r="AE247" s="30">
        <v>0</v>
      </c>
      <c r="AF247" s="30">
        <v>0</v>
      </c>
      <c r="AG247" s="30">
        <f t="shared" si="4"/>
        <v>2650</v>
      </c>
      <c r="AH247" s="110"/>
      <c r="AI247" s="30"/>
      <c r="AJ247" s="125"/>
      <c r="AK247" s="30"/>
      <c r="AL247" s="2" t="s">
        <v>38</v>
      </c>
      <c r="AM247" s="2"/>
      <c r="AN247" s="2"/>
      <c r="AO247" s="2"/>
    </row>
    <row r="248" spans="1:2026" ht="24.95" customHeight="1" x14ac:dyDescent="0.25">
      <c r="A248" s="205" t="s">
        <v>1662</v>
      </c>
      <c r="B248" s="34" t="s">
        <v>538</v>
      </c>
      <c r="C248" s="1" t="s">
        <v>526</v>
      </c>
      <c r="D248" s="1" t="s">
        <v>539</v>
      </c>
      <c r="E248" s="1" t="s">
        <v>531</v>
      </c>
      <c r="F248" s="1" t="s">
        <v>336</v>
      </c>
      <c r="G248" s="1" t="s">
        <v>27</v>
      </c>
      <c r="H248" s="3" t="s">
        <v>532</v>
      </c>
      <c r="I248" s="1" t="s">
        <v>533</v>
      </c>
      <c r="J248" s="35" t="s">
        <v>30</v>
      </c>
      <c r="K248" s="36" t="s">
        <v>31</v>
      </c>
      <c r="L248" s="1" t="s">
        <v>51</v>
      </c>
      <c r="M248" s="1" t="s">
        <v>33</v>
      </c>
      <c r="N248" s="1" t="s">
        <v>34</v>
      </c>
      <c r="O248" s="38" t="s">
        <v>35</v>
      </c>
      <c r="P248" s="38"/>
      <c r="Q248" s="39" t="s">
        <v>36</v>
      </c>
      <c r="R248" s="39"/>
      <c r="S248" s="2" t="s">
        <v>534</v>
      </c>
      <c r="T248" s="159"/>
      <c r="U248" s="159"/>
      <c r="V248" s="1" t="s">
        <v>11</v>
      </c>
      <c r="W248" s="1" t="s">
        <v>40</v>
      </c>
      <c r="X248" s="1" t="s">
        <v>40</v>
      </c>
      <c r="Y248" s="1" t="s">
        <v>40</v>
      </c>
      <c r="Z248" s="1" t="s">
        <v>40</v>
      </c>
      <c r="AA248" s="1" t="s">
        <v>535</v>
      </c>
      <c r="AB248" s="30"/>
      <c r="AC248" s="30">
        <v>2650</v>
      </c>
      <c r="AD248" s="30"/>
      <c r="AE248" s="30">
        <v>1250</v>
      </c>
      <c r="AF248" s="30"/>
      <c r="AG248" s="30">
        <f t="shared" si="4"/>
        <v>3900</v>
      </c>
      <c r="AH248" s="110"/>
      <c r="AI248" s="30"/>
      <c r="AJ248" s="125"/>
      <c r="AK248" s="30"/>
      <c r="AL248" s="2" t="s">
        <v>38</v>
      </c>
      <c r="AM248" s="2"/>
      <c r="AN248" s="2"/>
      <c r="AO248" s="2"/>
    </row>
    <row r="249" spans="1:2026" s="52" customFormat="1" ht="15" customHeight="1" x14ac:dyDescent="0.25">
      <c r="A249" s="205" t="s">
        <v>1662</v>
      </c>
      <c r="B249" s="53" t="s">
        <v>540</v>
      </c>
      <c r="C249" s="4" t="s">
        <v>541</v>
      </c>
      <c r="D249" s="4" t="s">
        <v>410</v>
      </c>
      <c r="E249" s="4" t="s">
        <v>542</v>
      </c>
      <c r="F249" s="5" t="s">
        <v>336</v>
      </c>
      <c r="G249" s="4" t="s">
        <v>27</v>
      </c>
      <c r="H249" s="11" t="s">
        <v>461</v>
      </c>
      <c r="I249" s="4" t="s">
        <v>29</v>
      </c>
      <c r="J249" s="51" t="s">
        <v>30</v>
      </c>
      <c r="K249" s="4" t="s">
        <v>31</v>
      </c>
      <c r="L249" s="4" t="s">
        <v>51</v>
      </c>
      <c r="M249" s="4" t="s">
        <v>33</v>
      </c>
      <c r="N249" s="4" t="s">
        <v>34</v>
      </c>
      <c r="O249" s="6" t="s">
        <v>35</v>
      </c>
      <c r="P249" s="6"/>
      <c r="Q249" s="7" t="s">
        <v>57</v>
      </c>
      <c r="R249" s="7"/>
      <c r="S249" s="4" t="s">
        <v>543</v>
      </c>
      <c r="T249" s="160">
        <v>1706044.37</v>
      </c>
      <c r="U249" s="160">
        <v>9240323.784</v>
      </c>
      <c r="V249" s="4" t="s">
        <v>59</v>
      </c>
      <c r="W249" s="4"/>
      <c r="X249" s="4"/>
      <c r="Y249" s="4"/>
      <c r="Z249" s="4"/>
      <c r="AA249" s="4"/>
      <c r="AB249" s="8">
        <v>7500</v>
      </c>
      <c r="AC249" s="8">
        <v>2650</v>
      </c>
      <c r="AD249" s="8"/>
      <c r="AE249" s="8">
        <v>1250</v>
      </c>
      <c r="AF249" s="8"/>
      <c r="AG249" s="8">
        <f t="shared" si="4"/>
        <v>11400</v>
      </c>
      <c r="AH249" s="111">
        <f>15</f>
        <v>15</v>
      </c>
      <c r="AI249" s="8">
        <f>13646.24</f>
        <v>13646.24</v>
      </c>
      <c r="AJ249" s="126"/>
      <c r="AK249" s="8">
        <f>SUM(AI249:AJ249)</f>
        <v>13646.24</v>
      </c>
      <c r="AL249" s="5" t="s">
        <v>38</v>
      </c>
      <c r="AM249" s="5" t="s">
        <v>1499</v>
      </c>
      <c r="AN249" s="96">
        <v>43466</v>
      </c>
      <c r="AO249" s="173" t="s">
        <v>1512</v>
      </c>
      <c r="AP249" s="33"/>
      <c r="AQ249" s="33"/>
      <c r="AR249" s="33"/>
      <c r="AS249" s="33"/>
      <c r="AT249" s="33"/>
      <c r="AU249" s="33"/>
      <c r="AV249" s="33"/>
      <c r="AW249" s="33"/>
      <c r="AX249" s="33"/>
      <c r="AY249" s="33"/>
      <c r="AZ249" s="33"/>
      <c r="BA249" s="33"/>
      <c r="BB249" s="33"/>
      <c r="BC249" s="33"/>
      <c r="BD249" s="33"/>
      <c r="BE249" s="33"/>
      <c r="BF249" s="33"/>
      <c r="BG249" s="33"/>
      <c r="BH249" s="33"/>
      <c r="BI249" s="33"/>
      <c r="BJ249" s="33"/>
      <c r="BK249" s="33"/>
      <c r="BL249" s="33"/>
      <c r="BM249" s="33"/>
      <c r="BN249" s="33"/>
      <c r="BO249" s="33"/>
      <c r="BP249" s="33"/>
      <c r="BQ249" s="33"/>
      <c r="BR249" s="33"/>
      <c r="BS249" s="33"/>
      <c r="BT249" s="33"/>
      <c r="BU249" s="33"/>
      <c r="BV249" s="33"/>
      <c r="BW249" s="33"/>
      <c r="BX249" s="33"/>
      <c r="BY249" s="33"/>
      <c r="BZ249" s="33"/>
      <c r="CA249" s="33"/>
      <c r="CB249" s="33"/>
      <c r="CC249" s="33"/>
      <c r="CD249" s="33"/>
      <c r="CE249" s="33"/>
      <c r="CF249" s="33"/>
      <c r="CG249" s="33"/>
      <c r="CH249" s="33"/>
      <c r="CI249" s="33"/>
      <c r="CJ249" s="33"/>
      <c r="CK249" s="33"/>
      <c r="CL249" s="33"/>
      <c r="CM249" s="33"/>
      <c r="CN249" s="33"/>
      <c r="CO249" s="33"/>
      <c r="CP249" s="33"/>
      <c r="CQ249" s="33"/>
      <c r="CR249" s="33"/>
      <c r="CS249" s="33"/>
      <c r="CT249" s="33"/>
      <c r="CU249" s="33"/>
      <c r="CV249" s="33"/>
      <c r="CW249" s="33"/>
      <c r="CX249" s="33"/>
      <c r="CY249" s="33"/>
      <c r="CZ249" s="33"/>
      <c r="DA249" s="33"/>
      <c r="DB249" s="33"/>
      <c r="DC249" s="33"/>
      <c r="DD249" s="33"/>
      <c r="DE249" s="33"/>
      <c r="DF249" s="33"/>
      <c r="DG249" s="33"/>
      <c r="DH249" s="33"/>
      <c r="DI249" s="33"/>
      <c r="DJ249" s="33"/>
      <c r="DK249" s="33"/>
      <c r="DL249" s="33"/>
      <c r="DM249" s="33"/>
      <c r="DN249" s="33"/>
      <c r="DO249" s="33"/>
      <c r="DP249" s="33"/>
      <c r="DQ249" s="33"/>
      <c r="DR249" s="33"/>
      <c r="DS249" s="33"/>
      <c r="DT249" s="33"/>
      <c r="DU249" s="33"/>
      <c r="DV249" s="33"/>
      <c r="DW249" s="33"/>
      <c r="DX249" s="33"/>
      <c r="DY249" s="33"/>
      <c r="DZ249" s="33"/>
      <c r="EA249" s="33"/>
      <c r="EB249" s="33"/>
      <c r="EC249" s="33"/>
      <c r="ED249" s="33"/>
      <c r="EE249" s="33"/>
      <c r="EF249" s="33"/>
      <c r="EG249" s="33"/>
      <c r="EH249" s="33"/>
      <c r="EI249" s="33"/>
      <c r="EJ249" s="33"/>
      <c r="EK249" s="33"/>
      <c r="EL249" s="33"/>
      <c r="EM249" s="33"/>
      <c r="EN249" s="33"/>
      <c r="EO249" s="33"/>
      <c r="EP249" s="33"/>
      <c r="EQ249" s="33"/>
      <c r="ER249" s="33"/>
      <c r="ES249" s="33"/>
      <c r="ET249" s="33"/>
      <c r="EU249" s="33"/>
      <c r="EV249" s="33"/>
      <c r="EW249" s="33"/>
      <c r="EX249" s="33"/>
      <c r="EY249" s="33"/>
      <c r="EZ249" s="33"/>
      <c r="FA249" s="33"/>
      <c r="FB249" s="33"/>
      <c r="FC249" s="33"/>
      <c r="FD249" s="33"/>
      <c r="FE249" s="33"/>
      <c r="FF249" s="33"/>
      <c r="FG249" s="33"/>
      <c r="FH249" s="33"/>
      <c r="FI249" s="33"/>
      <c r="FJ249" s="33"/>
      <c r="FK249" s="33"/>
      <c r="FL249" s="33"/>
      <c r="FM249" s="33"/>
      <c r="FN249" s="33"/>
      <c r="FO249" s="33"/>
      <c r="FP249" s="33"/>
      <c r="FQ249" s="33"/>
      <c r="FR249" s="33"/>
      <c r="FS249" s="33"/>
      <c r="FT249" s="33"/>
      <c r="FU249" s="33"/>
      <c r="FV249" s="33"/>
      <c r="FW249" s="33"/>
      <c r="FX249" s="33"/>
      <c r="FY249" s="33"/>
      <c r="FZ249" s="33"/>
      <c r="GA249" s="33"/>
      <c r="GB249" s="33"/>
      <c r="GC249" s="33"/>
      <c r="GD249" s="33"/>
      <c r="GE249" s="33"/>
      <c r="GF249" s="33"/>
      <c r="GG249" s="33"/>
      <c r="GH249" s="33"/>
      <c r="GI249" s="33"/>
      <c r="GJ249" s="33"/>
      <c r="GK249" s="33"/>
      <c r="GL249" s="33"/>
      <c r="GM249" s="33"/>
      <c r="GN249" s="33"/>
      <c r="GO249" s="33"/>
      <c r="GP249" s="33"/>
      <c r="GQ249" s="33"/>
      <c r="GR249" s="33"/>
      <c r="GS249" s="33"/>
      <c r="GT249" s="33"/>
      <c r="GU249" s="33"/>
      <c r="GV249" s="33"/>
      <c r="GW249" s="33"/>
      <c r="GX249" s="33"/>
      <c r="GY249" s="33"/>
      <c r="GZ249" s="33"/>
      <c r="HA249" s="33"/>
      <c r="HB249" s="33"/>
      <c r="HC249" s="33"/>
      <c r="HD249" s="33"/>
      <c r="HE249" s="33"/>
      <c r="HF249" s="33"/>
      <c r="HG249" s="33"/>
      <c r="HH249" s="33"/>
      <c r="HI249" s="33"/>
      <c r="HJ249" s="33"/>
      <c r="HK249" s="33"/>
      <c r="HL249" s="33"/>
      <c r="HM249" s="33"/>
      <c r="HN249" s="33"/>
      <c r="HO249" s="33"/>
      <c r="HP249" s="33"/>
      <c r="HQ249" s="33"/>
      <c r="HR249" s="33"/>
      <c r="HS249" s="33"/>
      <c r="HT249" s="33"/>
      <c r="HU249" s="33"/>
      <c r="HV249" s="33"/>
      <c r="HW249" s="33"/>
      <c r="HX249" s="33"/>
      <c r="HY249" s="33"/>
      <c r="HZ249" s="33"/>
      <c r="IA249" s="33"/>
      <c r="IB249" s="33"/>
      <c r="IC249" s="33"/>
      <c r="ID249" s="33"/>
      <c r="IE249" s="33"/>
      <c r="IF249" s="33"/>
      <c r="IG249" s="33"/>
      <c r="IH249" s="33"/>
      <c r="II249" s="33"/>
      <c r="IJ249" s="33"/>
      <c r="IK249" s="33"/>
      <c r="IL249" s="33"/>
      <c r="IM249" s="33"/>
      <c r="IN249" s="33"/>
      <c r="IO249" s="33"/>
      <c r="IP249" s="33"/>
      <c r="IQ249" s="33"/>
      <c r="IR249" s="33"/>
      <c r="IS249" s="33"/>
      <c r="IT249" s="33"/>
      <c r="IU249" s="33"/>
      <c r="IV249" s="33"/>
      <c r="IW249" s="33"/>
      <c r="IX249" s="33"/>
      <c r="IY249" s="33"/>
      <c r="IZ249" s="33"/>
      <c r="JA249" s="33"/>
      <c r="JB249" s="33"/>
      <c r="JC249" s="33"/>
      <c r="JD249" s="33"/>
      <c r="JE249" s="33"/>
      <c r="JF249" s="33"/>
      <c r="JG249" s="33"/>
      <c r="JH249" s="33"/>
      <c r="JI249" s="33"/>
      <c r="JJ249" s="33"/>
      <c r="JK249" s="33"/>
      <c r="JL249" s="33"/>
      <c r="JM249" s="33"/>
      <c r="JN249" s="33"/>
      <c r="JO249" s="33"/>
      <c r="JP249" s="33"/>
      <c r="JQ249" s="33"/>
      <c r="JR249" s="33"/>
      <c r="JS249" s="33"/>
      <c r="JT249" s="33"/>
      <c r="JU249" s="33"/>
      <c r="JV249" s="33"/>
      <c r="JW249" s="33"/>
      <c r="JX249" s="33"/>
      <c r="JY249" s="33"/>
      <c r="JZ249" s="33"/>
      <c r="KA249" s="33"/>
      <c r="KB249" s="33"/>
      <c r="KC249" s="33"/>
      <c r="KD249" s="33"/>
      <c r="KE249" s="33"/>
      <c r="KF249" s="33"/>
      <c r="KG249" s="33"/>
      <c r="KH249" s="33"/>
      <c r="KI249" s="33"/>
      <c r="KJ249" s="33"/>
      <c r="KK249" s="33"/>
      <c r="KL249" s="33"/>
      <c r="KM249" s="33"/>
      <c r="KN249" s="33"/>
      <c r="KO249" s="33"/>
      <c r="KP249" s="33"/>
      <c r="KQ249" s="33"/>
      <c r="KR249" s="33"/>
      <c r="KS249" s="33"/>
      <c r="KT249" s="33"/>
      <c r="KU249" s="33"/>
      <c r="KV249" s="33"/>
      <c r="KW249" s="33"/>
      <c r="KX249" s="33"/>
      <c r="KY249" s="33"/>
      <c r="KZ249" s="33"/>
      <c r="LA249" s="33"/>
      <c r="LB249" s="33"/>
      <c r="LC249" s="33"/>
      <c r="LD249" s="33"/>
      <c r="LE249" s="33"/>
      <c r="LF249" s="33"/>
      <c r="LG249" s="33"/>
      <c r="LH249" s="33"/>
      <c r="LI249" s="33"/>
      <c r="LJ249" s="33"/>
      <c r="LK249" s="33"/>
      <c r="LL249" s="33"/>
      <c r="LM249" s="33"/>
      <c r="LN249" s="33"/>
      <c r="LO249" s="33"/>
      <c r="LP249" s="33"/>
      <c r="LQ249" s="33"/>
      <c r="LR249" s="33"/>
      <c r="LS249" s="33"/>
      <c r="LT249" s="33"/>
      <c r="LU249" s="33"/>
      <c r="LV249" s="33"/>
      <c r="LW249" s="33"/>
      <c r="LX249" s="33"/>
      <c r="LY249" s="33"/>
      <c r="LZ249" s="33"/>
      <c r="MA249" s="33"/>
      <c r="MB249" s="33"/>
      <c r="MC249" s="33"/>
      <c r="MD249" s="33"/>
      <c r="ME249" s="33"/>
      <c r="MF249" s="33"/>
      <c r="MG249" s="33"/>
      <c r="MH249" s="33"/>
      <c r="MI249" s="33"/>
      <c r="MJ249" s="33"/>
      <c r="MK249" s="33"/>
      <c r="ML249" s="33"/>
      <c r="MM249" s="33"/>
      <c r="MN249" s="33"/>
      <c r="MO249" s="33"/>
      <c r="MP249" s="33"/>
      <c r="MQ249" s="33"/>
      <c r="MR249" s="33"/>
      <c r="MS249" s="33"/>
      <c r="MT249" s="33"/>
      <c r="MU249" s="33"/>
      <c r="MV249" s="33"/>
      <c r="MW249" s="33"/>
      <c r="MX249" s="33"/>
      <c r="MY249" s="33"/>
      <c r="MZ249" s="33"/>
      <c r="NA249" s="33"/>
      <c r="NB249" s="33"/>
      <c r="NC249" s="33"/>
      <c r="ND249" s="33"/>
      <c r="NE249" s="33"/>
      <c r="NF249" s="33"/>
      <c r="NG249" s="33"/>
      <c r="NH249" s="33"/>
      <c r="NI249" s="33"/>
      <c r="NJ249" s="33"/>
      <c r="NK249" s="33"/>
      <c r="NL249" s="33"/>
      <c r="NM249" s="33"/>
      <c r="NN249" s="33"/>
      <c r="NO249" s="33"/>
      <c r="NP249" s="33"/>
      <c r="NQ249" s="33"/>
      <c r="NR249" s="33"/>
      <c r="NS249" s="33"/>
      <c r="NT249" s="33"/>
      <c r="NU249" s="33"/>
      <c r="NV249" s="33"/>
      <c r="NW249" s="33"/>
      <c r="NX249" s="33"/>
      <c r="NY249" s="33"/>
      <c r="NZ249" s="33"/>
      <c r="OA249" s="33"/>
      <c r="OB249" s="33"/>
      <c r="OC249" s="33"/>
      <c r="OD249" s="33"/>
      <c r="OE249" s="33"/>
      <c r="OF249" s="33"/>
      <c r="OG249" s="33"/>
      <c r="OH249" s="33"/>
      <c r="OI249" s="33"/>
      <c r="OJ249" s="33"/>
      <c r="OK249" s="33"/>
      <c r="OL249" s="33"/>
      <c r="OM249" s="33"/>
      <c r="ON249" s="33"/>
      <c r="OO249" s="33"/>
      <c r="OP249" s="33"/>
      <c r="OQ249" s="33"/>
      <c r="OR249" s="33"/>
      <c r="OS249" s="33"/>
      <c r="OT249" s="33"/>
      <c r="OU249" s="33"/>
      <c r="OV249" s="33"/>
      <c r="OW249" s="33"/>
      <c r="OX249" s="33"/>
      <c r="OY249" s="33"/>
      <c r="OZ249" s="33"/>
      <c r="PA249" s="33"/>
      <c r="PB249" s="33"/>
      <c r="PC249" s="33"/>
      <c r="PD249" s="33"/>
      <c r="PE249" s="33"/>
      <c r="PF249" s="33"/>
      <c r="PG249" s="33"/>
      <c r="PH249" s="33"/>
      <c r="PI249" s="33"/>
      <c r="PJ249" s="33"/>
      <c r="PK249" s="33"/>
      <c r="PL249" s="33"/>
      <c r="PM249" s="33"/>
      <c r="PN249" s="33"/>
      <c r="PO249" s="33"/>
      <c r="PP249" s="33"/>
      <c r="PQ249" s="33"/>
      <c r="PR249" s="33"/>
      <c r="PS249" s="33"/>
      <c r="PT249" s="33"/>
      <c r="PU249" s="33"/>
      <c r="PV249" s="33"/>
      <c r="PW249" s="33"/>
      <c r="PX249" s="33"/>
      <c r="PY249" s="33"/>
      <c r="PZ249" s="33"/>
      <c r="QA249" s="33"/>
      <c r="QB249" s="33"/>
      <c r="QC249" s="33"/>
      <c r="QD249" s="33"/>
      <c r="QE249" s="33"/>
      <c r="QF249" s="33"/>
      <c r="QG249" s="33"/>
      <c r="QH249" s="33"/>
      <c r="QI249" s="33"/>
      <c r="QJ249" s="33"/>
      <c r="QK249" s="33"/>
      <c r="QL249" s="33"/>
      <c r="QM249" s="33"/>
      <c r="QN249" s="33"/>
      <c r="QO249" s="33"/>
      <c r="QP249" s="33"/>
      <c r="QQ249" s="33"/>
      <c r="QR249" s="33"/>
      <c r="QS249" s="33"/>
      <c r="QT249" s="33"/>
      <c r="QU249" s="33"/>
      <c r="QV249" s="33"/>
      <c r="QW249" s="33"/>
      <c r="QX249" s="33"/>
      <c r="QY249" s="33"/>
      <c r="QZ249" s="33"/>
      <c r="RA249" s="33"/>
      <c r="RB249" s="33"/>
      <c r="RC249" s="33"/>
      <c r="RD249" s="33"/>
      <c r="RE249" s="33"/>
      <c r="RF249" s="33"/>
      <c r="RG249" s="33"/>
      <c r="RH249" s="33"/>
      <c r="RI249" s="33"/>
      <c r="RJ249" s="33"/>
      <c r="RK249" s="33"/>
      <c r="RL249" s="33"/>
      <c r="RM249" s="33"/>
      <c r="RN249" s="33"/>
      <c r="RO249" s="33"/>
      <c r="RP249" s="33"/>
      <c r="RQ249" s="33"/>
      <c r="RR249" s="33"/>
      <c r="RS249" s="33"/>
      <c r="RT249" s="33"/>
      <c r="RU249" s="33"/>
      <c r="RV249" s="33"/>
      <c r="RW249" s="33"/>
      <c r="RX249" s="33"/>
      <c r="RY249" s="33"/>
      <c r="RZ249" s="33"/>
      <c r="SA249" s="33"/>
      <c r="SB249" s="33"/>
      <c r="SC249" s="33"/>
      <c r="SD249" s="33"/>
      <c r="SE249" s="33"/>
      <c r="SF249" s="33"/>
      <c r="SG249" s="33"/>
      <c r="SH249" s="33"/>
      <c r="SI249" s="33"/>
      <c r="SJ249" s="33"/>
      <c r="SK249" s="33"/>
      <c r="SL249" s="33"/>
      <c r="SM249" s="33"/>
      <c r="SN249" s="33"/>
      <c r="SO249" s="33"/>
      <c r="SP249" s="33"/>
      <c r="SQ249" s="33"/>
      <c r="SR249" s="33"/>
      <c r="SS249" s="33"/>
      <c r="ST249" s="33"/>
      <c r="SU249" s="33"/>
      <c r="SV249" s="33"/>
      <c r="SW249" s="33"/>
      <c r="SX249" s="33"/>
      <c r="SY249" s="33"/>
      <c r="SZ249" s="33"/>
      <c r="TA249" s="33"/>
      <c r="TB249" s="33"/>
      <c r="TC249" s="33"/>
      <c r="TD249" s="33"/>
      <c r="TE249" s="33"/>
      <c r="TF249" s="33"/>
      <c r="TG249" s="33"/>
      <c r="TH249" s="33"/>
      <c r="TI249" s="33"/>
      <c r="TJ249" s="33"/>
      <c r="TK249" s="33"/>
      <c r="TL249" s="33"/>
      <c r="TM249" s="33"/>
      <c r="TN249" s="33"/>
      <c r="TO249" s="33"/>
      <c r="TP249" s="33"/>
      <c r="TQ249" s="33"/>
      <c r="TR249" s="33"/>
      <c r="TS249" s="33"/>
      <c r="TT249" s="33"/>
      <c r="TU249" s="33"/>
      <c r="TV249" s="33"/>
      <c r="TW249" s="33"/>
      <c r="TX249" s="33"/>
      <c r="TY249" s="33"/>
      <c r="TZ249" s="33"/>
      <c r="UA249" s="33"/>
      <c r="UB249" s="33"/>
      <c r="UC249" s="33"/>
      <c r="UD249" s="33"/>
      <c r="UE249" s="33"/>
      <c r="UF249" s="33"/>
      <c r="UG249" s="33"/>
      <c r="UH249" s="33"/>
      <c r="UI249" s="33"/>
      <c r="UJ249" s="33"/>
      <c r="UK249" s="33"/>
      <c r="UL249" s="33"/>
      <c r="UM249" s="33"/>
      <c r="UN249" s="33"/>
      <c r="UO249" s="33"/>
      <c r="UP249" s="33"/>
      <c r="UQ249" s="33"/>
      <c r="UR249" s="33"/>
      <c r="US249" s="33"/>
      <c r="UT249" s="33"/>
      <c r="UU249" s="33"/>
      <c r="UV249" s="33"/>
      <c r="UW249" s="33"/>
      <c r="UX249" s="33"/>
      <c r="UY249" s="33"/>
      <c r="UZ249" s="33"/>
      <c r="VA249" s="33"/>
      <c r="VB249" s="33"/>
      <c r="VC249" s="33"/>
      <c r="VD249" s="33"/>
      <c r="VE249" s="33"/>
      <c r="VF249" s="33"/>
      <c r="VG249" s="33"/>
      <c r="VH249" s="33"/>
      <c r="VI249" s="33"/>
      <c r="VJ249" s="33"/>
      <c r="VK249" s="33"/>
      <c r="VL249" s="33"/>
      <c r="VM249" s="33"/>
      <c r="VN249" s="33"/>
      <c r="VO249" s="33"/>
      <c r="VP249" s="33"/>
      <c r="VQ249" s="33"/>
      <c r="VR249" s="33"/>
      <c r="VS249" s="33"/>
      <c r="VT249" s="33"/>
      <c r="VU249" s="33"/>
      <c r="VV249" s="33"/>
      <c r="VW249" s="33"/>
      <c r="VX249" s="33"/>
      <c r="VY249" s="33"/>
      <c r="VZ249" s="33"/>
      <c r="WA249" s="33"/>
      <c r="WB249" s="33"/>
      <c r="WC249" s="33"/>
      <c r="WD249" s="33"/>
      <c r="WE249" s="33"/>
      <c r="WF249" s="33"/>
      <c r="WG249" s="33"/>
      <c r="WH249" s="33"/>
      <c r="WI249" s="33"/>
      <c r="WJ249" s="33"/>
      <c r="WK249" s="33"/>
      <c r="WL249" s="33"/>
      <c r="WM249" s="33"/>
      <c r="WN249" s="33"/>
      <c r="WO249" s="33"/>
      <c r="WP249" s="33"/>
      <c r="WQ249" s="33"/>
      <c r="WR249" s="33"/>
      <c r="WS249" s="33"/>
      <c r="WT249" s="33"/>
      <c r="WU249" s="33"/>
      <c r="WV249" s="33"/>
      <c r="WW249" s="33"/>
      <c r="WX249" s="33"/>
      <c r="WY249" s="33"/>
      <c r="WZ249" s="33"/>
      <c r="XA249" s="33"/>
      <c r="XB249" s="33"/>
      <c r="XC249" s="33"/>
      <c r="XD249" s="33"/>
      <c r="XE249" s="33"/>
      <c r="XF249" s="33"/>
      <c r="XG249" s="33"/>
      <c r="XH249" s="33"/>
      <c r="XI249" s="33"/>
      <c r="XJ249" s="33"/>
      <c r="XK249" s="33"/>
      <c r="XL249" s="33"/>
      <c r="XM249" s="33"/>
      <c r="XN249" s="33"/>
      <c r="XO249" s="33"/>
      <c r="XP249" s="33"/>
      <c r="XQ249" s="33"/>
      <c r="XR249" s="33"/>
      <c r="XS249" s="33"/>
      <c r="XT249" s="33"/>
      <c r="XU249" s="33"/>
      <c r="XV249" s="33"/>
      <c r="XW249" s="33"/>
      <c r="XX249" s="33"/>
      <c r="XY249" s="33"/>
      <c r="XZ249" s="33"/>
      <c r="YA249" s="33"/>
      <c r="YB249" s="33"/>
      <c r="YC249" s="33"/>
      <c r="YD249" s="33"/>
      <c r="YE249" s="33"/>
      <c r="YF249" s="33"/>
      <c r="YG249" s="33"/>
      <c r="YH249" s="33"/>
      <c r="YI249" s="33"/>
      <c r="YJ249" s="33"/>
      <c r="YK249" s="33"/>
      <c r="YL249" s="33"/>
      <c r="YM249" s="33"/>
      <c r="YN249" s="33"/>
      <c r="YO249" s="33"/>
      <c r="YP249" s="33"/>
      <c r="YQ249" s="33"/>
      <c r="YR249" s="33"/>
      <c r="YS249" s="33"/>
      <c r="YT249" s="33"/>
      <c r="YU249" s="33"/>
      <c r="YV249" s="33"/>
      <c r="YW249" s="33"/>
      <c r="YX249" s="33"/>
      <c r="YY249" s="33"/>
      <c r="YZ249" s="33"/>
      <c r="ZA249" s="33"/>
      <c r="ZB249" s="33"/>
      <c r="ZC249" s="33"/>
      <c r="ZD249" s="33"/>
      <c r="ZE249" s="33"/>
      <c r="ZF249" s="33"/>
      <c r="ZG249" s="33"/>
      <c r="ZH249" s="33"/>
      <c r="ZI249" s="33"/>
      <c r="ZJ249" s="33"/>
      <c r="ZK249" s="33"/>
      <c r="ZL249" s="33"/>
      <c r="ZM249" s="33"/>
      <c r="ZN249" s="33"/>
      <c r="ZO249" s="33"/>
      <c r="ZP249" s="33"/>
      <c r="ZQ249" s="33"/>
      <c r="ZR249" s="33"/>
      <c r="ZS249" s="33"/>
      <c r="ZT249" s="33"/>
      <c r="ZU249" s="33"/>
      <c r="ZV249" s="33"/>
      <c r="ZW249" s="33"/>
      <c r="ZX249" s="33"/>
      <c r="ZY249" s="33"/>
      <c r="ZZ249" s="33"/>
      <c r="AAA249" s="33"/>
      <c r="AAB249" s="33"/>
      <c r="AAC249" s="33"/>
      <c r="AAD249" s="33"/>
      <c r="AAE249" s="33"/>
      <c r="AAF249" s="33"/>
      <c r="AAG249" s="33"/>
      <c r="AAH249" s="33"/>
      <c r="AAI249" s="33"/>
      <c r="AAJ249" s="33"/>
      <c r="AAK249" s="33"/>
      <c r="AAL249" s="33"/>
      <c r="AAM249" s="33"/>
      <c r="AAN249" s="33"/>
      <c r="AAO249" s="33"/>
      <c r="AAP249" s="33"/>
      <c r="AAQ249" s="33"/>
      <c r="AAR249" s="33"/>
      <c r="AAS249" s="33"/>
      <c r="AAT249" s="33"/>
      <c r="AAU249" s="33"/>
      <c r="AAV249" s="33"/>
      <c r="AAW249" s="33"/>
      <c r="AAX249" s="33"/>
      <c r="AAY249" s="33"/>
      <c r="AAZ249" s="33"/>
      <c r="ABA249" s="33"/>
      <c r="ABB249" s="33"/>
      <c r="ABC249" s="33"/>
      <c r="ABD249" s="33"/>
      <c r="ABE249" s="33"/>
      <c r="ABF249" s="33"/>
      <c r="ABG249" s="33"/>
      <c r="ABH249" s="33"/>
      <c r="ABI249" s="33"/>
      <c r="ABJ249" s="33"/>
      <c r="ABK249" s="33"/>
      <c r="ABL249" s="33"/>
      <c r="ABM249" s="33"/>
      <c r="ABN249" s="33"/>
      <c r="ABO249" s="33"/>
      <c r="ABP249" s="33"/>
      <c r="ABQ249" s="33"/>
      <c r="ABR249" s="33"/>
      <c r="ABS249" s="33"/>
      <c r="ABT249" s="33"/>
      <c r="ABU249" s="33"/>
      <c r="ABV249" s="33"/>
      <c r="ABW249" s="33"/>
      <c r="ABX249" s="33"/>
      <c r="ABY249" s="33"/>
      <c r="ABZ249" s="33"/>
      <c r="ACA249" s="33"/>
      <c r="ACB249" s="33"/>
      <c r="ACC249" s="33"/>
      <c r="ACD249" s="33"/>
      <c r="ACE249" s="33"/>
      <c r="ACF249" s="33"/>
      <c r="ACG249" s="33"/>
      <c r="ACH249" s="33"/>
      <c r="ACI249" s="33"/>
      <c r="ACJ249" s="33"/>
      <c r="ACK249" s="33"/>
      <c r="ACL249" s="33"/>
      <c r="ACM249" s="33"/>
      <c r="ACN249" s="33"/>
      <c r="ACO249" s="33"/>
      <c r="ACP249" s="33"/>
      <c r="ACQ249" s="33"/>
      <c r="ACR249" s="33"/>
      <c r="ACS249" s="33"/>
      <c r="ACT249" s="33"/>
      <c r="ACU249" s="33"/>
      <c r="ACV249" s="33"/>
      <c r="ACW249" s="33"/>
      <c r="ACX249" s="33"/>
      <c r="ACY249" s="33"/>
      <c r="ACZ249" s="33"/>
      <c r="ADA249" s="33"/>
      <c r="ADB249" s="33"/>
      <c r="ADC249" s="33"/>
      <c r="ADD249" s="33"/>
      <c r="ADE249" s="33"/>
      <c r="ADF249" s="33"/>
      <c r="ADG249" s="33"/>
      <c r="ADH249" s="33"/>
      <c r="ADI249" s="33"/>
      <c r="ADJ249" s="33"/>
      <c r="ADK249" s="33"/>
      <c r="ADL249" s="33"/>
      <c r="ADM249" s="33"/>
      <c r="ADN249" s="33"/>
      <c r="ADO249" s="33"/>
      <c r="ADP249" s="33"/>
      <c r="ADQ249" s="33"/>
      <c r="ADR249" s="33"/>
      <c r="ADS249" s="33"/>
      <c r="ADT249" s="33"/>
      <c r="ADU249" s="33"/>
      <c r="ADV249" s="33"/>
      <c r="ADW249" s="33"/>
      <c r="ADX249" s="33"/>
      <c r="ADY249" s="33"/>
      <c r="ADZ249" s="33"/>
      <c r="AEA249" s="33"/>
      <c r="AEB249" s="33"/>
      <c r="AEC249" s="33"/>
      <c r="AED249" s="33"/>
      <c r="AEE249" s="33"/>
      <c r="AEF249" s="33"/>
      <c r="AEG249" s="33"/>
      <c r="AEH249" s="33"/>
      <c r="AEI249" s="33"/>
      <c r="AEJ249" s="33"/>
      <c r="AEK249" s="33"/>
      <c r="AEL249" s="33"/>
      <c r="AEM249" s="33"/>
      <c r="AEN249" s="33"/>
      <c r="AEO249" s="33"/>
      <c r="AEP249" s="33"/>
      <c r="AEQ249" s="33"/>
      <c r="AER249" s="33"/>
      <c r="AES249" s="33"/>
      <c r="AET249" s="33"/>
      <c r="AEU249" s="33"/>
      <c r="AEV249" s="33"/>
      <c r="AEW249" s="33"/>
      <c r="AEX249" s="33"/>
      <c r="AEY249" s="33"/>
      <c r="AEZ249" s="33"/>
      <c r="AFA249" s="33"/>
      <c r="AFB249" s="33"/>
      <c r="AFC249" s="33"/>
      <c r="AFD249" s="33"/>
      <c r="AFE249" s="33"/>
      <c r="AFF249" s="33"/>
      <c r="AFG249" s="33"/>
      <c r="AFH249" s="33"/>
      <c r="AFI249" s="33"/>
      <c r="AFJ249" s="33"/>
      <c r="AFK249" s="33"/>
      <c r="AFL249" s="33"/>
      <c r="AFM249" s="33"/>
      <c r="AFN249" s="33"/>
      <c r="AFO249" s="33"/>
      <c r="AFP249" s="33"/>
      <c r="AFQ249" s="33"/>
      <c r="AFR249" s="33"/>
      <c r="AFS249" s="33"/>
      <c r="AFT249" s="33"/>
      <c r="AFU249" s="33"/>
      <c r="AFV249" s="33"/>
      <c r="AFW249" s="33"/>
      <c r="AFX249" s="33"/>
      <c r="AFY249" s="33"/>
      <c r="AFZ249" s="33"/>
      <c r="AGA249" s="33"/>
      <c r="AGB249" s="33"/>
      <c r="AGC249" s="33"/>
      <c r="AGD249" s="33"/>
      <c r="AGE249" s="33"/>
      <c r="AGF249" s="33"/>
      <c r="AGG249" s="33"/>
      <c r="AGH249" s="33"/>
      <c r="AGI249" s="33"/>
      <c r="AGJ249" s="33"/>
      <c r="AGK249" s="33"/>
      <c r="AGL249" s="33"/>
      <c r="AGM249" s="33"/>
      <c r="AGN249" s="33"/>
      <c r="AGO249" s="33"/>
      <c r="AGP249" s="33"/>
      <c r="AGQ249" s="33"/>
      <c r="AGR249" s="33"/>
      <c r="AGS249" s="33"/>
      <c r="AGT249" s="33"/>
      <c r="AGU249" s="33"/>
      <c r="AGV249" s="33"/>
      <c r="AGW249" s="33"/>
      <c r="AGX249" s="33"/>
      <c r="AGY249" s="33"/>
      <c r="AGZ249" s="33"/>
      <c r="AHA249" s="33"/>
      <c r="AHB249" s="33"/>
      <c r="AHC249" s="33"/>
      <c r="AHD249" s="33"/>
      <c r="AHE249" s="33"/>
      <c r="AHF249" s="33"/>
      <c r="AHG249" s="33"/>
      <c r="AHH249" s="33"/>
      <c r="AHI249" s="33"/>
      <c r="AHJ249" s="33"/>
      <c r="AHK249" s="33"/>
      <c r="AHL249" s="33"/>
      <c r="AHM249" s="33"/>
      <c r="AHN249" s="33"/>
      <c r="AHO249" s="33"/>
      <c r="AHP249" s="33"/>
      <c r="AHQ249" s="33"/>
      <c r="AHR249" s="33"/>
      <c r="AHS249" s="33"/>
      <c r="AHT249" s="33"/>
      <c r="AHU249" s="33"/>
      <c r="AHV249" s="33"/>
      <c r="AHW249" s="33"/>
      <c r="AHX249" s="33"/>
      <c r="AHY249" s="33"/>
      <c r="AHZ249" s="33"/>
      <c r="AIA249" s="33"/>
      <c r="AIB249" s="33"/>
      <c r="AIC249" s="33"/>
      <c r="AID249" s="33"/>
      <c r="AIE249" s="33"/>
      <c r="AIF249" s="33"/>
      <c r="AIG249" s="33"/>
      <c r="AIH249" s="33"/>
      <c r="AII249" s="33"/>
      <c r="AIJ249" s="33"/>
      <c r="AIK249" s="33"/>
      <c r="AIL249" s="33"/>
      <c r="AIM249" s="33"/>
      <c r="AIN249" s="33"/>
      <c r="AIO249" s="33"/>
      <c r="AIP249" s="33"/>
      <c r="AIQ249" s="33"/>
      <c r="AIR249" s="33"/>
      <c r="AIS249" s="33"/>
      <c r="AIT249" s="33"/>
      <c r="AIU249" s="33"/>
      <c r="AIV249" s="33"/>
      <c r="AIW249" s="33"/>
      <c r="AIX249" s="33"/>
      <c r="AIY249" s="33"/>
      <c r="AIZ249" s="33"/>
      <c r="AJA249" s="33"/>
      <c r="AJB249" s="33"/>
      <c r="AJC249" s="33"/>
      <c r="AJD249" s="33"/>
      <c r="AJE249" s="33"/>
      <c r="AJF249" s="33"/>
      <c r="AJG249" s="33"/>
      <c r="AJH249" s="33"/>
      <c r="AJI249" s="33"/>
      <c r="AJJ249" s="33"/>
      <c r="AJK249" s="33"/>
      <c r="AJL249" s="33"/>
      <c r="AJM249" s="33"/>
      <c r="AJN249" s="33"/>
      <c r="AJO249" s="33"/>
      <c r="AJP249" s="33"/>
      <c r="AJQ249" s="33"/>
      <c r="AJR249" s="33"/>
      <c r="AJS249" s="33"/>
      <c r="AJT249" s="33"/>
      <c r="AJU249" s="33"/>
      <c r="AJV249" s="33"/>
      <c r="AJW249" s="33"/>
      <c r="AJX249" s="33"/>
      <c r="AJY249" s="33"/>
      <c r="AJZ249" s="33"/>
      <c r="AKA249" s="33"/>
      <c r="AKB249" s="33"/>
      <c r="AKC249" s="33"/>
      <c r="AKD249" s="33"/>
      <c r="AKE249" s="33"/>
      <c r="AKF249" s="33"/>
      <c r="AKG249" s="33"/>
      <c r="AKH249" s="33"/>
      <c r="AKI249" s="33"/>
      <c r="AKJ249" s="33"/>
      <c r="AKK249" s="33"/>
      <c r="AKL249" s="33"/>
      <c r="AKM249" s="33"/>
      <c r="AKN249" s="33"/>
      <c r="AKO249" s="33"/>
      <c r="AKP249" s="33"/>
      <c r="AKQ249" s="33"/>
      <c r="AKR249" s="33"/>
      <c r="AKS249" s="33"/>
      <c r="AKT249" s="33"/>
      <c r="AKU249" s="33"/>
      <c r="AKV249" s="33"/>
      <c r="AKW249" s="33"/>
      <c r="AKX249" s="33"/>
      <c r="AKY249" s="33"/>
      <c r="AKZ249" s="33"/>
      <c r="ALA249" s="33"/>
      <c r="ALB249" s="33"/>
      <c r="ALC249" s="33"/>
      <c r="ALD249" s="33"/>
      <c r="ALE249" s="33"/>
      <c r="ALF249" s="33"/>
      <c r="ALG249" s="33"/>
      <c r="ALH249" s="33"/>
      <c r="ALI249" s="33"/>
      <c r="ALJ249" s="33"/>
      <c r="ALK249" s="33"/>
      <c r="ALL249" s="33"/>
      <c r="ALM249" s="33"/>
      <c r="ALN249" s="33"/>
      <c r="ALO249" s="33"/>
      <c r="ALP249" s="33"/>
      <c r="ALQ249" s="33"/>
      <c r="ALR249" s="33"/>
      <c r="ALS249" s="33"/>
      <c r="ALT249" s="33"/>
      <c r="ALU249" s="33"/>
      <c r="ALV249" s="33"/>
      <c r="ALW249" s="33"/>
      <c r="ALX249" s="33"/>
      <c r="ALY249" s="33"/>
      <c r="ALZ249" s="33"/>
      <c r="AMA249" s="33"/>
      <c r="AMB249" s="33"/>
      <c r="AMC249" s="33"/>
      <c r="AMD249" s="33"/>
      <c r="AME249" s="33"/>
      <c r="AMF249" s="33"/>
      <c r="AMG249" s="33"/>
      <c r="AMH249" s="33"/>
      <c r="AMI249" s="33"/>
      <c r="AMJ249" s="33"/>
      <c r="AMK249" s="33"/>
      <c r="AML249" s="33"/>
      <c r="AMM249" s="33"/>
      <c r="AMN249" s="33"/>
      <c r="AMO249" s="33"/>
      <c r="AMP249" s="33"/>
      <c r="AMQ249" s="33"/>
      <c r="AMR249" s="33"/>
      <c r="AMS249" s="33"/>
      <c r="AMT249" s="33"/>
      <c r="AMU249" s="33"/>
      <c r="AMV249" s="33"/>
      <c r="AMW249" s="33"/>
      <c r="AMX249" s="33"/>
      <c r="AMY249" s="33"/>
      <c r="AMZ249" s="33"/>
      <c r="ANA249" s="33"/>
      <c r="ANB249" s="33"/>
      <c r="ANC249" s="33"/>
      <c r="AND249" s="33"/>
      <c r="ANE249" s="33"/>
      <c r="ANF249" s="33"/>
      <c r="ANG249" s="33"/>
      <c r="ANH249" s="33"/>
      <c r="ANI249" s="33"/>
      <c r="ANJ249" s="33"/>
      <c r="ANK249" s="33"/>
      <c r="ANL249" s="33"/>
      <c r="ANM249" s="33"/>
      <c r="ANN249" s="33"/>
      <c r="ANO249" s="33"/>
      <c r="ANP249" s="33"/>
      <c r="ANQ249" s="33"/>
      <c r="ANR249" s="33"/>
      <c r="ANS249" s="33"/>
      <c r="ANT249" s="33"/>
      <c r="ANU249" s="33"/>
      <c r="ANV249" s="33"/>
      <c r="ANW249" s="33"/>
      <c r="ANX249" s="33"/>
      <c r="ANY249" s="33"/>
      <c r="ANZ249" s="33"/>
      <c r="AOA249" s="33"/>
      <c r="AOB249" s="33"/>
      <c r="AOC249" s="33"/>
      <c r="AOD249" s="33"/>
      <c r="AOE249" s="33"/>
      <c r="AOF249" s="33"/>
      <c r="AOG249" s="33"/>
      <c r="AOH249" s="33"/>
      <c r="AOI249" s="33"/>
      <c r="AOJ249" s="33"/>
      <c r="AOK249" s="33"/>
      <c r="AOL249" s="33"/>
      <c r="AOM249" s="33"/>
      <c r="AON249" s="33"/>
      <c r="AOO249" s="33"/>
      <c r="AOP249" s="33"/>
      <c r="AOQ249" s="33"/>
      <c r="AOR249" s="33"/>
      <c r="AOS249" s="33"/>
      <c r="AOT249" s="33"/>
      <c r="AOU249" s="33"/>
      <c r="AOV249" s="33"/>
      <c r="AOW249" s="33"/>
      <c r="AOX249" s="33"/>
      <c r="AOY249" s="33"/>
      <c r="AOZ249" s="33"/>
      <c r="APA249" s="33"/>
      <c r="APB249" s="33"/>
      <c r="APC249" s="33"/>
      <c r="APD249" s="33"/>
      <c r="APE249" s="33"/>
      <c r="APF249" s="33"/>
      <c r="APG249" s="33"/>
      <c r="APH249" s="33"/>
      <c r="API249" s="33"/>
      <c r="APJ249" s="33"/>
      <c r="APK249" s="33"/>
      <c r="APL249" s="33"/>
      <c r="APM249" s="33"/>
      <c r="APN249" s="33"/>
      <c r="APO249" s="33"/>
      <c r="APP249" s="33"/>
      <c r="APQ249" s="33"/>
      <c r="APR249" s="33"/>
      <c r="APS249" s="33"/>
      <c r="APT249" s="33"/>
      <c r="APU249" s="33"/>
      <c r="APV249" s="33"/>
      <c r="APW249" s="33"/>
      <c r="APX249" s="33"/>
      <c r="APY249" s="33"/>
      <c r="APZ249" s="33"/>
      <c r="AQA249" s="33"/>
      <c r="AQB249" s="33"/>
      <c r="AQC249" s="33"/>
      <c r="AQD249" s="33"/>
      <c r="AQE249" s="33"/>
      <c r="AQF249" s="33"/>
      <c r="AQG249" s="33"/>
      <c r="AQH249" s="33"/>
      <c r="AQI249" s="33"/>
      <c r="AQJ249" s="33"/>
      <c r="AQK249" s="33"/>
      <c r="AQL249" s="33"/>
      <c r="AQM249" s="33"/>
      <c r="AQN249" s="33"/>
      <c r="AQO249" s="33"/>
      <c r="AQP249" s="33"/>
      <c r="AQQ249" s="33"/>
      <c r="AQR249" s="33"/>
      <c r="AQS249" s="33"/>
      <c r="AQT249" s="33"/>
      <c r="AQU249" s="33"/>
      <c r="AQV249" s="33"/>
      <c r="AQW249" s="33"/>
      <c r="AQX249" s="33"/>
      <c r="AQY249" s="33"/>
      <c r="AQZ249" s="33"/>
      <c r="ARA249" s="33"/>
      <c r="ARB249" s="33"/>
      <c r="ARC249" s="33"/>
      <c r="ARD249" s="33"/>
      <c r="ARE249" s="33"/>
      <c r="ARF249" s="33"/>
      <c r="ARG249" s="33"/>
      <c r="ARH249" s="33"/>
      <c r="ARI249" s="33"/>
      <c r="ARJ249" s="33"/>
      <c r="ARK249" s="33"/>
      <c r="ARL249" s="33"/>
      <c r="ARM249" s="33"/>
      <c r="ARN249" s="33"/>
      <c r="ARO249" s="33"/>
      <c r="ARP249" s="33"/>
      <c r="ARQ249" s="33"/>
      <c r="ARR249" s="33"/>
      <c r="ARS249" s="33"/>
      <c r="ART249" s="33"/>
      <c r="ARU249" s="33"/>
      <c r="ARV249" s="33"/>
      <c r="ARW249" s="33"/>
      <c r="ARX249" s="33"/>
      <c r="ARY249" s="33"/>
      <c r="ARZ249" s="33"/>
      <c r="ASA249" s="33"/>
      <c r="ASB249" s="33"/>
      <c r="ASC249" s="33"/>
      <c r="ASD249" s="33"/>
      <c r="ASE249" s="33"/>
      <c r="ASF249" s="33"/>
      <c r="ASG249" s="33"/>
      <c r="ASH249" s="33"/>
      <c r="ASI249" s="33"/>
      <c r="ASJ249" s="33"/>
      <c r="ASK249" s="33"/>
      <c r="ASL249" s="33"/>
      <c r="ASM249" s="33"/>
      <c r="ASN249" s="33"/>
      <c r="ASO249" s="33"/>
      <c r="ASP249" s="33"/>
      <c r="ASQ249" s="33"/>
      <c r="ASR249" s="33"/>
      <c r="ASS249" s="33"/>
      <c r="AST249" s="33"/>
      <c r="ASU249" s="33"/>
      <c r="ASV249" s="33"/>
      <c r="ASW249" s="33"/>
      <c r="ASX249" s="33"/>
      <c r="ASY249" s="33"/>
      <c r="ASZ249" s="33"/>
      <c r="ATA249" s="33"/>
      <c r="ATB249" s="33"/>
      <c r="ATC249" s="33"/>
      <c r="ATD249" s="33"/>
      <c r="ATE249" s="33"/>
      <c r="ATF249" s="33"/>
      <c r="ATG249" s="33"/>
      <c r="ATH249" s="33"/>
      <c r="ATI249" s="33"/>
      <c r="ATJ249" s="33"/>
      <c r="ATK249" s="33"/>
      <c r="ATL249" s="33"/>
      <c r="ATM249" s="33"/>
      <c r="ATN249" s="33"/>
      <c r="ATO249" s="33"/>
      <c r="ATP249" s="33"/>
      <c r="ATQ249" s="33"/>
      <c r="ATR249" s="33"/>
      <c r="ATS249" s="33"/>
      <c r="ATT249" s="33"/>
      <c r="ATU249" s="33"/>
      <c r="ATV249" s="33"/>
      <c r="ATW249" s="33"/>
      <c r="ATX249" s="33"/>
      <c r="ATY249" s="33"/>
      <c r="ATZ249" s="33"/>
      <c r="AUA249" s="33"/>
      <c r="AUB249" s="33"/>
      <c r="AUC249" s="33"/>
      <c r="AUD249" s="33"/>
      <c r="AUE249" s="33"/>
      <c r="AUF249" s="33"/>
      <c r="AUG249" s="33"/>
      <c r="AUH249" s="33"/>
      <c r="AUI249" s="33"/>
      <c r="AUJ249" s="33"/>
      <c r="AUK249" s="33"/>
      <c r="AUL249" s="33"/>
      <c r="AUM249" s="33"/>
      <c r="AUN249" s="33"/>
      <c r="AUO249" s="33"/>
      <c r="AUP249" s="33"/>
      <c r="AUQ249" s="33"/>
      <c r="AUR249" s="33"/>
      <c r="AUS249" s="33"/>
      <c r="AUT249" s="33"/>
      <c r="AUU249" s="33"/>
      <c r="AUV249" s="33"/>
      <c r="AUW249" s="33"/>
      <c r="AUX249" s="33"/>
      <c r="AUY249" s="33"/>
      <c r="AUZ249" s="33"/>
      <c r="AVA249" s="33"/>
      <c r="AVB249" s="33"/>
      <c r="AVC249" s="33"/>
      <c r="AVD249" s="33"/>
      <c r="AVE249" s="33"/>
      <c r="AVF249" s="33"/>
      <c r="AVG249" s="33"/>
      <c r="AVH249" s="33"/>
      <c r="AVI249" s="33"/>
      <c r="AVJ249" s="33"/>
      <c r="AVK249" s="33"/>
      <c r="AVL249" s="33"/>
      <c r="AVM249" s="33"/>
      <c r="AVN249" s="33"/>
      <c r="AVO249" s="33"/>
      <c r="AVP249" s="33"/>
      <c r="AVQ249" s="33"/>
      <c r="AVR249" s="33"/>
      <c r="AVS249" s="33"/>
      <c r="AVT249" s="33"/>
      <c r="AVU249" s="33"/>
      <c r="AVV249" s="33"/>
      <c r="AVW249" s="33"/>
      <c r="AVX249" s="33"/>
      <c r="AVY249" s="33"/>
      <c r="AVZ249" s="33"/>
      <c r="AWA249" s="33"/>
      <c r="AWB249" s="33"/>
      <c r="AWC249" s="33"/>
      <c r="AWD249" s="33"/>
      <c r="AWE249" s="33"/>
      <c r="AWF249" s="33"/>
      <c r="AWG249" s="33"/>
      <c r="AWH249" s="33"/>
      <c r="AWI249" s="33"/>
      <c r="AWJ249" s="33"/>
      <c r="AWK249" s="33"/>
      <c r="AWL249" s="33"/>
      <c r="AWM249" s="33"/>
      <c r="AWN249" s="33"/>
      <c r="AWO249" s="33"/>
      <c r="AWP249" s="33"/>
      <c r="AWQ249" s="33"/>
      <c r="AWR249" s="33"/>
      <c r="AWS249" s="33"/>
      <c r="AWT249" s="33"/>
      <c r="AWU249" s="33"/>
      <c r="AWV249" s="33"/>
      <c r="AWW249" s="33"/>
      <c r="AWX249" s="33"/>
      <c r="AWY249" s="33"/>
      <c r="AWZ249" s="33"/>
      <c r="AXA249" s="33"/>
      <c r="AXB249" s="33"/>
      <c r="AXC249" s="33"/>
      <c r="AXD249" s="33"/>
      <c r="AXE249" s="33"/>
      <c r="AXF249" s="33"/>
      <c r="AXG249" s="33"/>
      <c r="AXH249" s="33"/>
      <c r="AXI249" s="33"/>
      <c r="AXJ249" s="33"/>
      <c r="AXK249" s="33"/>
      <c r="AXL249" s="33"/>
      <c r="AXM249" s="33"/>
      <c r="AXN249" s="33"/>
      <c r="AXO249" s="33"/>
      <c r="AXP249" s="33"/>
      <c r="AXQ249" s="33"/>
      <c r="AXR249" s="33"/>
      <c r="AXS249" s="33"/>
      <c r="AXT249" s="33"/>
      <c r="AXU249" s="33"/>
      <c r="AXV249" s="33"/>
      <c r="AXW249" s="33"/>
      <c r="AXX249" s="33"/>
      <c r="AXY249" s="33"/>
      <c r="AXZ249" s="33"/>
      <c r="AYA249" s="33"/>
      <c r="AYB249" s="33"/>
      <c r="AYC249" s="33"/>
      <c r="AYD249" s="33"/>
      <c r="AYE249" s="33"/>
      <c r="AYF249" s="33"/>
      <c r="AYG249" s="33"/>
      <c r="AYH249" s="33"/>
      <c r="AYI249" s="33"/>
      <c r="AYJ249" s="33"/>
      <c r="AYK249" s="33"/>
      <c r="AYL249" s="33"/>
      <c r="AYM249" s="33"/>
      <c r="AYN249" s="33"/>
      <c r="AYO249" s="33"/>
      <c r="AYP249" s="33"/>
      <c r="AYQ249" s="33"/>
      <c r="AYR249" s="33"/>
      <c r="AYS249" s="33"/>
      <c r="AYT249" s="33"/>
      <c r="AYU249" s="33"/>
      <c r="AYV249" s="33"/>
      <c r="AYW249" s="33"/>
      <c r="AYX249" s="33"/>
      <c r="AYY249" s="33"/>
      <c r="AYZ249" s="33"/>
      <c r="AZA249" s="33"/>
      <c r="AZB249" s="33"/>
      <c r="AZC249" s="33"/>
      <c r="AZD249" s="33"/>
      <c r="AZE249" s="33"/>
      <c r="AZF249" s="33"/>
      <c r="AZG249" s="33"/>
      <c r="AZH249" s="33"/>
      <c r="AZI249" s="33"/>
      <c r="AZJ249" s="33"/>
      <c r="AZK249" s="33"/>
      <c r="AZL249" s="33"/>
      <c r="AZM249" s="33"/>
      <c r="AZN249" s="33"/>
      <c r="AZO249" s="33"/>
      <c r="AZP249" s="33"/>
      <c r="AZQ249" s="33"/>
      <c r="AZR249" s="33"/>
      <c r="AZS249" s="33"/>
      <c r="AZT249" s="33"/>
      <c r="AZU249" s="33"/>
      <c r="AZV249" s="33"/>
      <c r="AZW249" s="33"/>
      <c r="AZX249" s="33"/>
      <c r="AZY249" s="33"/>
      <c r="AZZ249" s="33"/>
      <c r="BAA249" s="33"/>
      <c r="BAB249" s="33"/>
      <c r="BAC249" s="33"/>
      <c r="BAD249" s="33"/>
      <c r="BAE249" s="33"/>
      <c r="BAF249" s="33"/>
      <c r="BAG249" s="33"/>
      <c r="BAH249" s="33"/>
      <c r="BAI249" s="33"/>
      <c r="BAJ249" s="33"/>
      <c r="BAK249" s="33"/>
      <c r="BAL249" s="33"/>
      <c r="BAM249" s="33"/>
      <c r="BAN249" s="33"/>
      <c r="BAO249" s="33"/>
      <c r="BAP249" s="33"/>
      <c r="BAQ249" s="33"/>
      <c r="BAR249" s="33"/>
      <c r="BAS249" s="33"/>
      <c r="BAT249" s="33"/>
      <c r="BAU249" s="33"/>
      <c r="BAV249" s="33"/>
      <c r="BAW249" s="33"/>
      <c r="BAX249" s="33"/>
      <c r="BAY249" s="33"/>
      <c r="BAZ249" s="33"/>
      <c r="BBA249" s="33"/>
      <c r="BBB249" s="33"/>
      <c r="BBC249" s="33"/>
      <c r="BBD249" s="33"/>
      <c r="BBE249" s="33"/>
      <c r="BBF249" s="33"/>
      <c r="BBG249" s="33"/>
      <c r="BBH249" s="33"/>
      <c r="BBI249" s="33"/>
      <c r="BBJ249" s="33"/>
      <c r="BBK249" s="33"/>
      <c r="BBL249" s="33"/>
      <c r="BBM249" s="33"/>
      <c r="BBN249" s="33"/>
      <c r="BBO249" s="33"/>
      <c r="BBP249" s="33"/>
      <c r="BBQ249" s="33"/>
      <c r="BBR249" s="33"/>
      <c r="BBS249" s="33"/>
      <c r="BBT249" s="33"/>
      <c r="BBU249" s="33"/>
      <c r="BBV249" s="33"/>
      <c r="BBW249" s="33"/>
      <c r="BBX249" s="33"/>
      <c r="BBY249" s="33"/>
      <c r="BBZ249" s="33"/>
      <c r="BCA249" s="33"/>
      <c r="BCB249" s="33"/>
      <c r="BCC249" s="33"/>
      <c r="BCD249" s="33"/>
      <c r="BCE249" s="33"/>
      <c r="BCF249" s="33"/>
      <c r="BCG249" s="33"/>
      <c r="BCH249" s="33"/>
      <c r="BCI249" s="33"/>
      <c r="BCJ249" s="33"/>
      <c r="BCK249" s="33"/>
      <c r="BCL249" s="33"/>
      <c r="BCM249" s="33"/>
      <c r="BCN249" s="33"/>
      <c r="BCO249" s="33"/>
      <c r="BCP249" s="33"/>
      <c r="BCQ249" s="33"/>
      <c r="BCR249" s="33"/>
      <c r="BCS249" s="33"/>
      <c r="BCT249" s="33"/>
      <c r="BCU249" s="33"/>
      <c r="BCV249" s="33"/>
      <c r="BCW249" s="33"/>
      <c r="BCX249" s="33"/>
      <c r="BCY249" s="33"/>
      <c r="BCZ249" s="33"/>
      <c r="BDA249" s="33"/>
      <c r="BDB249" s="33"/>
      <c r="BDC249" s="33"/>
      <c r="BDD249" s="33"/>
      <c r="BDE249" s="33"/>
      <c r="BDF249" s="33"/>
      <c r="BDG249" s="33"/>
      <c r="BDH249" s="33"/>
      <c r="BDI249" s="33"/>
      <c r="BDJ249" s="33"/>
      <c r="BDK249" s="33"/>
      <c r="BDL249" s="33"/>
      <c r="BDM249" s="33"/>
      <c r="BDN249" s="33"/>
      <c r="BDO249" s="33"/>
      <c r="BDP249" s="33"/>
      <c r="BDQ249" s="33"/>
      <c r="BDR249" s="33"/>
      <c r="BDS249" s="33"/>
      <c r="BDT249" s="33"/>
      <c r="BDU249" s="33"/>
      <c r="BDV249" s="33"/>
      <c r="BDW249" s="33"/>
      <c r="BDX249" s="33"/>
      <c r="BDY249" s="33"/>
      <c r="BDZ249" s="33"/>
      <c r="BEA249" s="33"/>
      <c r="BEB249" s="33"/>
      <c r="BEC249" s="33"/>
      <c r="BED249" s="33"/>
      <c r="BEE249" s="33"/>
      <c r="BEF249" s="33"/>
      <c r="BEG249" s="33"/>
      <c r="BEH249" s="33"/>
      <c r="BEI249" s="33"/>
      <c r="BEJ249" s="33"/>
      <c r="BEK249" s="33"/>
      <c r="BEL249" s="33"/>
      <c r="BEM249" s="33"/>
      <c r="BEN249" s="33"/>
      <c r="BEO249" s="33"/>
      <c r="BEP249" s="33"/>
      <c r="BEQ249" s="33"/>
      <c r="BER249" s="33"/>
      <c r="BES249" s="33"/>
      <c r="BET249" s="33"/>
      <c r="BEU249" s="33"/>
      <c r="BEV249" s="33"/>
      <c r="BEW249" s="33"/>
      <c r="BEX249" s="33"/>
      <c r="BEY249" s="33"/>
      <c r="BEZ249" s="33"/>
      <c r="BFA249" s="33"/>
      <c r="BFB249" s="33"/>
      <c r="BFC249" s="33"/>
      <c r="BFD249" s="33"/>
      <c r="BFE249" s="33"/>
      <c r="BFF249" s="33"/>
      <c r="BFG249" s="33"/>
      <c r="BFH249" s="33"/>
      <c r="BFI249" s="33"/>
      <c r="BFJ249" s="33"/>
      <c r="BFK249" s="33"/>
      <c r="BFL249" s="33"/>
      <c r="BFM249" s="33"/>
      <c r="BFN249" s="33"/>
      <c r="BFO249" s="33"/>
      <c r="BFP249" s="33"/>
      <c r="BFQ249" s="33"/>
      <c r="BFR249" s="33"/>
      <c r="BFS249" s="33"/>
      <c r="BFT249" s="33"/>
      <c r="BFU249" s="33"/>
      <c r="BFV249" s="33"/>
      <c r="BFW249" s="33"/>
      <c r="BFX249" s="33"/>
      <c r="BFY249" s="33"/>
      <c r="BFZ249" s="33"/>
      <c r="BGA249" s="33"/>
      <c r="BGB249" s="33"/>
      <c r="BGC249" s="33"/>
      <c r="BGD249" s="33"/>
      <c r="BGE249" s="33"/>
      <c r="BGF249" s="33"/>
      <c r="BGG249" s="33"/>
      <c r="BGH249" s="33"/>
      <c r="BGI249" s="33"/>
      <c r="BGJ249" s="33"/>
      <c r="BGK249" s="33"/>
      <c r="BGL249" s="33"/>
      <c r="BGM249" s="33"/>
      <c r="BGN249" s="33"/>
      <c r="BGO249" s="33"/>
      <c r="BGP249" s="33"/>
      <c r="BGQ249" s="33"/>
      <c r="BGR249" s="33"/>
      <c r="BGS249" s="33"/>
      <c r="BGT249" s="33"/>
      <c r="BGU249" s="33"/>
      <c r="BGV249" s="33"/>
      <c r="BGW249" s="33"/>
      <c r="BGX249" s="33"/>
      <c r="BGY249" s="33"/>
      <c r="BGZ249" s="33"/>
      <c r="BHA249" s="33"/>
      <c r="BHB249" s="33"/>
      <c r="BHC249" s="33"/>
      <c r="BHD249" s="33"/>
      <c r="BHE249" s="33"/>
      <c r="BHF249" s="33"/>
      <c r="BHG249" s="33"/>
      <c r="BHH249" s="33"/>
      <c r="BHI249" s="33"/>
      <c r="BHJ249" s="33"/>
      <c r="BHK249" s="33"/>
      <c r="BHL249" s="33"/>
      <c r="BHM249" s="33"/>
      <c r="BHN249" s="33"/>
      <c r="BHO249" s="33"/>
      <c r="BHP249" s="33"/>
      <c r="BHQ249" s="33"/>
      <c r="BHR249" s="33"/>
      <c r="BHS249" s="33"/>
      <c r="BHT249" s="33"/>
      <c r="BHU249" s="33"/>
      <c r="BHV249" s="33"/>
      <c r="BHW249" s="33"/>
      <c r="BHX249" s="33"/>
      <c r="BHY249" s="33"/>
      <c r="BHZ249" s="33"/>
      <c r="BIA249" s="33"/>
      <c r="BIB249" s="33"/>
      <c r="BIC249" s="33"/>
      <c r="BID249" s="33"/>
      <c r="BIE249" s="33"/>
      <c r="BIF249" s="33"/>
      <c r="BIG249" s="33"/>
      <c r="BIH249" s="33"/>
      <c r="BII249" s="33"/>
      <c r="BIJ249" s="33"/>
      <c r="BIK249" s="33"/>
      <c r="BIL249" s="33"/>
      <c r="BIM249" s="33"/>
      <c r="BIN249" s="33"/>
      <c r="BIO249" s="33"/>
      <c r="BIP249" s="33"/>
      <c r="BIQ249" s="33"/>
      <c r="BIR249" s="33"/>
      <c r="BIS249" s="33"/>
      <c r="BIT249" s="33"/>
      <c r="BIU249" s="33"/>
      <c r="BIV249" s="33"/>
      <c r="BIW249" s="33"/>
      <c r="BIX249" s="33"/>
      <c r="BIY249" s="33"/>
      <c r="BIZ249" s="33"/>
      <c r="BJA249" s="33"/>
      <c r="BJB249" s="33"/>
      <c r="BJC249" s="33"/>
      <c r="BJD249" s="33"/>
      <c r="BJE249" s="33"/>
      <c r="BJF249" s="33"/>
      <c r="BJG249" s="33"/>
      <c r="BJH249" s="33"/>
      <c r="BJI249" s="33"/>
      <c r="BJJ249" s="33"/>
      <c r="BJK249" s="33"/>
      <c r="BJL249" s="33"/>
      <c r="BJM249" s="33"/>
      <c r="BJN249" s="33"/>
      <c r="BJO249" s="33"/>
      <c r="BJP249" s="33"/>
      <c r="BJQ249" s="33"/>
      <c r="BJR249" s="33"/>
      <c r="BJS249" s="33"/>
      <c r="BJT249" s="33"/>
      <c r="BJU249" s="33"/>
      <c r="BJV249" s="33"/>
      <c r="BJW249" s="33"/>
      <c r="BJX249" s="33"/>
      <c r="BJY249" s="33"/>
      <c r="BJZ249" s="33"/>
      <c r="BKA249" s="33"/>
      <c r="BKB249" s="33"/>
      <c r="BKC249" s="33"/>
      <c r="BKD249" s="33"/>
      <c r="BKE249" s="33"/>
      <c r="BKF249" s="33"/>
      <c r="BKG249" s="33"/>
      <c r="BKH249" s="33"/>
      <c r="BKI249" s="33"/>
      <c r="BKJ249" s="33"/>
      <c r="BKK249" s="33"/>
      <c r="BKL249" s="33"/>
      <c r="BKM249" s="33"/>
      <c r="BKN249" s="33"/>
      <c r="BKO249" s="33"/>
      <c r="BKP249" s="33"/>
      <c r="BKQ249" s="33"/>
      <c r="BKR249" s="33"/>
      <c r="BKS249" s="33"/>
      <c r="BKT249" s="33"/>
      <c r="BKU249" s="33"/>
      <c r="BKV249" s="33"/>
      <c r="BKW249" s="33"/>
      <c r="BKX249" s="33"/>
      <c r="BKY249" s="33"/>
      <c r="BKZ249" s="33"/>
      <c r="BLA249" s="33"/>
      <c r="BLB249" s="33"/>
      <c r="BLC249" s="33"/>
      <c r="BLD249" s="33"/>
      <c r="BLE249" s="33"/>
      <c r="BLF249" s="33"/>
      <c r="BLG249" s="33"/>
      <c r="BLH249" s="33"/>
      <c r="BLI249" s="33"/>
      <c r="BLJ249" s="33"/>
      <c r="BLK249" s="33"/>
      <c r="BLL249" s="33"/>
      <c r="BLM249" s="33"/>
      <c r="BLN249" s="33"/>
      <c r="BLO249" s="33"/>
      <c r="BLP249" s="33"/>
      <c r="BLQ249" s="33"/>
      <c r="BLR249" s="33"/>
      <c r="BLS249" s="33"/>
      <c r="BLT249" s="33"/>
      <c r="BLU249" s="33"/>
      <c r="BLV249" s="33"/>
      <c r="BLW249" s="33"/>
      <c r="BLX249" s="33"/>
      <c r="BLY249" s="33"/>
      <c r="BLZ249" s="33"/>
      <c r="BMA249" s="33"/>
      <c r="BMB249" s="33"/>
      <c r="BMC249" s="33"/>
      <c r="BMD249" s="33"/>
      <c r="BME249" s="33"/>
      <c r="BMF249" s="33"/>
      <c r="BMG249" s="33"/>
      <c r="BMH249" s="33"/>
      <c r="BMI249" s="33"/>
      <c r="BMJ249" s="33"/>
      <c r="BMK249" s="33"/>
      <c r="BML249" s="33"/>
      <c r="BMM249" s="33"/>
      <c r="BMN249" s="33"/>
      <c r="BMO249" s="33"/>
      <c r="BMP249" s="33"/>
      <c r="BMQ249" s="33"/>
      <c r="BMR249" s="33"/>
      <c r="BMS249" s="33"/>
      <c r="BMT249" s="33"/>
      <c r="BMU249" s="33"/>
      <c r="BMV249" s="33"/>
      <c r="BMW249" s="33"/>
      <c r="BMX249" s="33"/>
      <c r="BMY249" s="33"/>
      <c r="BMZ249" s="33"/>
      <c r="BNA249" s="33"/>
      <c r="BNB249" s="33"/>
      <c r="BNC249" s="33"/>
      <c r="BND249" s="33"/>
      <c r="BNE249" s="33"/>
      <c r="BNF249" s="33"/>
      <c r="BNG249" s="33"/>
      <c r="BNH249" s="33"/>
      <c r="BNI249" s="33"/>
      <c r="BNJ249" s="33"/>
      <c r="BNK249" s="33"/>
      <c r="BNL249" s="33"/>
      <c r="BNM249" s="33"/>
      <c r="BNN249" s="33"/>
      <c r="BNO249" s="33"/>
      <c r="BNP249" s="33"/>
      <c r="BNQ249" s="33"/>
      <c r="BNR249" s="33"/>
      <c r="BNS249" s="33"/>
      <c r="BNT249" s="33"/>
      <c r="BNU249" s="33"/>
      <c r="BNV249" s="33"/>
      <c r="BNW249" s="33"/>
      <c r="BNX249" s="33"/>
      <c r="BNY249" s="33"/>
      <c r="BNZ249" s="33"/>
      <c r="BOA249" s="33"/>
      <c r="BOB249" s="33"/>
      <c r="BOC249" s="33"/>
      <c r="BOD249" s="33"/>
      <c r="BOE249" s="33"/>
      <c r="BOF249" s="33"/>
      <c r="BOG249" s="33"/>
      <c r="BOH249" s="33"/>
      <c r="BOI249" s="33"/>
      <c r="BOJ249" s="33"/>
      <c r="BOK249" s="33"/>
      <c r="BOL249" s="33"/>
      <c r="BOM249" s="33"/>
      <c r="BON249" s="33"/>
      <c r="BOO249" s="33"/>
      <c r="BOP249" s="33"/>
      <c r="BOQ249" s="33"/>
      <c r="BOR249" s="33"/>
      <c r="BOS249" s="33"/>
      <c r="BOT249" s="33"/>
      <c r="BOU249" s="33"/>
      <c r="BOV249" s="33"/>
      <c r="BOW249" s="33"/>
      <c r="BOX249" s="33"/>
      <c r="BOY249" s="33"/>
      <c r="BOZ249" s="33"/>
      <c r="BPA249" s="33"/>
      <c r="BPB249" s="33"/>
      <c r="BPC249" s="33"/>
      <c r="BPD249" s="33"/>
      <c r="BPE249" s="33"/>
      <c r="BPF249" s="33"/>
      <c r="BPG249" s="33"/>
      <c r="BPH249" s="33"/>
      <c r="BPI249" s="33"/>
      <c r="BPJ249" s="33"/>
      <c r="BPK249" s="33"/>
      <c r="BPL249" s="33"/>
      <c r="BPM249" s="33"/>
      <c r="BPN249" s="33"/>
      <c r="BPO249" s="33"/>
      <c r="BPP249" s="33"/>
      <c r="BPQ249" s="33"/>
      <c r="BPR249" s="33"/>
      <c r="BPS249" s="33"/>
      <c r="BPT249" s="33"/>
      <c r="BPU249" s="33"/>
      <c r="BPV249" s="33"/>
      <c r="BPW249" s="33"/>
      <c r="BPX249" s="33"/>
      <c r="BPY249" s="33"/>
      <c r="BPZ249" s="33"/>
      <c r="BQA249" s="33"/>
      <c r="BQB249" s="33"/>
      <c r="BQC249" s="33"/>
      <c r="BQD249" s="33"/>
      <c r="BQE249" s="33"/>
      <c r="BQF249" s="33"/>
      <c r="BQG249" s="33"/>
      <c r="BQH249" s="33"/>
      <c r="BQI249" s="33"/>
      <c r="BQJ249" s="33"/>
      <c r="BQK249" s="33"/>
      <c r="BQL249" s="33"/>
      <c r="BQM249" s="33"/>
      <c r="BQN249" s="33"/>
      <c r="BQO249" s="33"/>
      <c r="BQP249" s="33"/>
      <c r="BQQ249" s="33"/>
      <c r="BQR249" s="33"/>
      <c r="BQS249" s="33"/>
      <c r="BQT249" s="33"/>
      <c r="BQU249" s="33"/>
      <c r="BQV249" s="33"/>
      <c r="BQW249" s="33"/>
      <c r="BQX249" s="33"/>
      <c r="BQY249" s="33"/>
      <c r="BQZ249" s="33"/>
      <c r="BRA249" s="33"/>
      <c r="BRB249" s="33"/>
      <c r="BRC249" s="33"/>
      <c r="BRD249" s="33"/>
      <c r="BRE249" s="33"/>
      <c r="BRF249" s="33"/>
      <c r="BRG249" s="33"/>
      <c r="BRH249" s="33"/>
      <c r="BRI249" s="33"/>
      <c r="BRJ249" s="33"/>
      <c r="BRK249" s="33"/>
      <c r="BRL249" s="33"/>
      <c r="BRM249" s="33"/>
      <c r="BRN249" s="33"/>
      <c r="BRO249" s="33"/>
      <c r="BRP249" s="33"/>
      <c r="BRQ249" s="33"/>
      <c r="BRR249" s="33"/>
      <c r="BRS249" s="33"/>
      <c r="BRT249" s="33"/>
      <c r="BRU249" s="33"/>
      <c r="BRV249" s="33"/>
      <c r="BRW249" s="33"/>
      <c r="BRX249" s="33"/>
      <c r="BRY249" s="33"/>
      <c r="BRZ249" s="33"/>
      <c r="BSA249" s="33"/>
      <c r="BSB249" s="33"/>
      <c r="BSC249" s="33"/>
      <c r="BSD249" s="33"/>
      <c r="BSE249" s="33"/>
      <c r="BSF249" s="33"/>
      <c r="BSG249" s="33"/>
      <c r="BSH249" s="33"/>
      <c r="BSI249" s="33"/>
      <c r="BSJ249" s="33"/>
      <c r="BSK249" s="33"/>
      <c r="BSL249" s="33"/>
      <c r="BSM249" s="33"/>
      <c r="BSN249" s="33"/>
      <c r="BSO249" s="33"/>
      <c r="BSP249" s="33"/>
      <c r="BSQ249" s="33"/>
      <c r="BSR249" s="33"/>
      <c r="BSS249" s="33"/>
      <c r="BST249" s="33"/>
      <c r="BSU249" s="33"/>
      <c r="BSV249" s="33"/>
      <c r="BSW249" s="33"/>
      <c r="BSX249" s="33"/>
      <c r="BSY249" s="33"/>
      <c r="BSZ249" s="33"/>
      <c r="BTA249" s="33"/>
      <c r="BTB249" s="33"/>
      <c r="BTC249" s="33"/>
      <c r="BTD249" s="33"/>
      <c r="BTE249" s="33"/>
      <c r="BTF249" s="33"/>
      <c r="BTG249" s="33"/>
      <c r="BTH249" s="33"/>
      <c r="BTI249" s="33"/>
      <c r="BTJ249" s="33"/>
      <c r="BTK249" s="33"/>
      <c r="BTL249" s="33"/>
      <c r="BTM249" s="33"/>
      <c r="BTN249" s="33"/>
      <c r="BTO249" s="33"/>
      <c r="BTP249" s="33"/>
      <c r="BTQ249" s="33"/>
      <c r="BTR249" s="33"/>
      <c r="BTS249" s="33"/>
      <c r="BTT249" s="33"/>
      <c r="BTU249" s="33"/>
      <c r="BTV249" s="33"/>
      <c r="BTW249" s="33"/>
      <c r="BTX249" s="33"/>
      <c r="BTY249" s="33"/>
      <c r="BTZ249" s="33"/>
      <c r="BUA249" s="33"/>
      <c r="BUB249" s="33"/>
      <c r="BUC249" s="33"/>
      <c r="BUD249" s="33"/>
      <c r="BUE249" s="33"/>
      <c r="BUF249" s="33"/>
      <c r="BUG249" s="33"/>
      <c r="BUH249" s="33"/>
      <c r="BUI249" s="33"/>
      <c r="BUJ249" s="33"/>
      <c r="BUK249" s="33"/>
      <c r="BUL249" s="33"/>
      <c r="BUM249" s="33"/>
      <c r="BUN249" s="33"/>
      <c r="BUO249" s="33"/>
      <c r="BUP249" s="33"/>
      <c r="BUQ249" s="33"/>
      <c r="BUR249" s="33"/>
      <c r="BUS249" s="33"/>
      <c r="BUT249" s="33"/>
      <c r="BUU249" s="33"/>
      <c r="BUV249" s="33"/>
      <c r="BUW249" s="33"/>
      <c r="BUX249" s="33"/>
      <c r="BUY249" s="33"/>
      <c r="BUZ249" s="33"/>
      <c r="BVA249" s="33"/>
      <c r="BVB249" s="33"/>
      <c r="BVC249" s="33"/>
      <c r="BVD249" s="33"/>
      <c r="BVE249" s="33"/>
      <c r="BVF249" s="33"/>
      <c r="BVG249" s="33"/>
      <c r="BVH249" s="33"/>
      <c r="BVI249" s="33"/>
      <c r="BVJ249" s="33"/>
      <c r="BVK249" s="33"/>
      <c r="BVL249" s="33"/>
      <c r="BVM249" s="33"/>
      <c r="BVN249" s="33"/>
      <c r="BVO249" s="33"/>
      <c r="BVP249" s="33"/>
      <c r="BVQ249" s="33"/>
      <c r="BVR249" s="33"/>
      <c r="BVS249" s="33"/>
      <c r="BVT249" s="33"/>
      <c r="BVU249" s="33"/>
      <c r="BVV249" s="33"/>
      <c r="BVW249" s="33"/>
      <c r="BVX249" s="33"/>
      <c r="BVY249" s="33"/>
      <c r="BVZ249" s="33"/>
      <c r="BWA249" s="33"/>
      <c r="BWB249" s="33"/>
      <c r="BWC249" s="33"/>
      <c r="BWD249" s="33"/>
      <c r="BWE249" s="33"/>
      <c r="BWF249" s="33"/>
      <c r="BWG249" s="33"/>
      <c r="BWH249" s="33"/>
      <c r="BWI249" s="33"/>
      <c r="BWJ249" s="33"/>
      <c r="BWK249" s="33"/>
      <c r="BWL249" s="33"/>
      <c r="BWM249" s="33"/>
      <c r="BWN249" s="33"/>
      <c r="BWO249" s="33"/>
      <c r="BWP249" s="33"/>
      <c r="BWQ249" s="33"/>
      <c r="BWR249" s="33"/>
      <c r="BWS249" s="33"/>
      <c r="BWT249" s="33"/>
      <c r="BWU249" s="33"/>
      <c r="BWV249" s="33"/>
      <c r="BWW249" s="33"/>
      <c r="BWX249" s="33"/>
      <c r="BWY249" s="33"/>
      <c r="BWZ249" s="33"/>
      <c r="BXA249" s="33"/>
      <c r="BXB249" s="33"/>
      <c r="BXC249" s="33"/>
      <c r="BXD249" s="33"/>
      <c r="BXE249" s="33"/>
      <c r="BXF249" s="33"/>
      <c r="BXG249" s="33"/>
      <c r="BXH249" s="33"/>
      <c r="BXI249" s="33"/>
      <c r="BXJ249" s="33"/>
      <c r="BXK249" s="33"/>
      <c r="BXL249" s="33"/>
      <c r="BXM249" s="33"/>
      <c r="BXN249" s="33"/>
      <c r="BXO249" s="33"/>
      <c r="BXP249" s="33"/>
      <c r="BXQ249" s="33"/>
      <c r="BXR249" s="33"/>
      <c r="BXS249" s="33"/>
      <c r="BXT249" s="33"/>
      <c r="BXU249" s="33"/>
      <c r="BXV249" s="33"/>
      <c r="BXW249" s="33"/>
      <c r="BXX249" s="33"/>
      <c r="BXY249" s="33"/>
      <c r="BXZ249" s="33"/>
      <c r="BYA249" s="33"/>
      <c r="BYB249" s="33"/>
      <c r="BYC249" s="33"/>
      <c r="BYD249" s="33"/>
      <c r="BYE249" s="33"/>
      <c r="BYF249" s="33"/>
      <c r="BYG249" s="33"/>
      <c r="BYH249" s="33"/>
      <c r="BYI249" s="33"/>
      <c r="BYJ249" s="33"/>
      <c r="BYK249" s="33"/>
      <c r="BYL249" s="33"/>
      <c r="BYM249" s="33"/>
      <c r="BYN249" s="33"/>
      <c r="BYO249" s="33"/>
      <c r="BYP249" s="33"/>
      <c r="BYQ249" s="33"/>
      <c r="BYR249" s="33"/>
      <c r="BYS249" s="33"/>
      <c r="BYT249" s="33"/>
      <c r="BYU249" s="33"/>
      <c r="BYV249" s="33"/>
      <c r="BYW249" s="33"/>
      <c r="BYX249" s="33"/>
    </row>
    <row r="250" spans="1:2026" s="52" customFormat="1" ht="15" customHeight="1" x14ac:dyDescent="0.25">
      <c r="A250" s="205" t="s">
        <v>1662</v>
      </c>
      <c r="B250" s="53" t="s">
        <v>544</v>
      </c>
      <c r="C250" s="4" t="s">
        <v>541</v>
      </c>
      <c r="D250" s="4" t="s">
        <v>334</v>
      </c>
      <c r="E250" s="4" t="s">
        <v>542</v>
      </c>
      <c r="F250" s="5" t="s">
        <v>336</v>
      </c>
      <c r="G250" s="4" t="s">
        <v>27</v>
      </c>
      <c r="H250" s="11" t="s">
        <v>461</v>
      </c>
      <c r="I250" s="4" t="s">
        <v>29</v>
      </c>
      <c r="J250" s="51" t="s">
        <v>30</v>
      </c>
      <c r="K250" s="4" t="s">
        <v>31</v>
      </c>
      <c r="L250" s="4" t="s">
        <v>32</v>
      </c>
      <c r="M250" s="4" t="s">
        <v>33</v>
      </c>
      <c r="N250" s="4" t="s">
        <v>34</v>
      </c>
      <c r="O250" s="6" t="s">
        <v>35</v>
      </c>
      <c r="P250" s="6"/>
      <c r="Q250" s="7" t="s">
        <v>57</v>
      </c>
      <c r="R250" s="7"/>
      <c r="S250" s="4" t="s">
        <v>543</v>
      </c>
      <c r="T250" s="160">
        <v>1706131.524</v>
      </c>
      <c r="U250" s="160">
        <v>9240270.6779999994</v>
      </c>
      <c r="V250" s="4" t="s">
        <v>59</v>
      </c>
      <c r="W250" s="4"/>
      <c r="X250" s="4"/>
      <c r="Y250" s="4"/>
      <c r="Z250" s="4"/>
      <c r="AA250" s="4"/>
      <c r="AB250" s="8">
        <v>7500</v>
      </c>
      <c r="AC250" s="8">
        <v>2650</v>
      </c>
      <c r="AD250" s="8"/>
      <c r="AE250" s="8">
        <v>1250</v>
      </c>
      <c r="AF250" s="8"/>
      <c r="AG250" s="8">
        <f t="shared" si="4"/>
        <v>11400</v>
      </c>
      <c r="AH250" s="111">
        <f>15</f>
        <v>15</v>
      </c>
      <c r="AI250" s="8">
        <f>13646.24</f>
        <v>13646.24</v>
      </c>
      <c r="AJ250" s="126"/>
      <c r="AK250" s="8">
        <f>SUM(AI250:AJ250)</f>
        <v>13646.24</v>
      </c>
      <c r="AL250" s="5" t="s">
        <v>38</v>
      </c>
      <c r="AM250" s="5" t="s">
        <v>1499</v>
      </c>
      <c r="AN250" s="96">
        <v>43466</v>
      </c>
      <c r="AO250" s="173" t="s">
        <v>1512</v>
      </c>
      <c r="AP250" s="33"/>
      <c r="AQ250" s="33"/>
      <c r="AR250" s="33"/>
      <c r="AS250" s="33"/>
      <c r="AT250" s="33"/>
      <c r="AU250" s="33"/>
      <c r="AV250" s="33"/>
      <c r="AW250" s="33"/>
      <c r="AX250" s="33"/>
      <c r="AY250" s="33"/>
      <c r="AZ250" s="33"/>
      <c r="BA250" s="33"/>
      <c r="BB250" s="33"/>
      <c r="BC250" s="33"/>
      <c r="BD250" s="33"/>
      <c r="BE250" s="33"/>
      <c r="BF250" s="33"/>
      <c r="BG250" s="33"/>
      <c r="BH250" s="33"/>
      <c r="BI250" s="33"/>
      <c r="BJ250" s="33"/>
      <c r="BK250" s="33"/>
      <c r="BL250" s="33"/>
      <c r="BM250" s="33"/>
      <c r="BN250" s="33"/>
      <c r="BO250" s="33"/>
      <c r="BP250" s="33"/>
      <c r="BQ250" s="33"/>
      <c r="BR250" s="33"/>
      <c r="BS250" s="33"/>
      <c r="BT250" s="33"/>
      <c r="BU250" s="33"/>
      <c r="BV250" s="33"/>
      <c r="BW250" s="33"/>
      <c r="BX250" s="33"/>
      <c r="BY250" s="33"/>
      <c r="BZ250" s="33"/>
      <c r="CA250" s="33"/>
      <c r="CB250" s="33"/>
      <c r="CC250" s="33"/>
      <c r="CD250" s="33"/>
      <c r="CE250" s="33"/>
      <c r="CF250" s="33"/>
      <c r="CG250" s="33"/>
      <c r="CH250" s="33"/>
      <c r="CI250" s="33"/>
      <c r="CJ250" s="33"/>
      <c r="CK250" s="33"/>
      <c r="CL250" s="33"/>
      <c r="CM250" s="33"/>
      <c r="CN250" s="33"/>
      <c r="CO250" s="33"/>
      <c r="CP250" s="33"/>
      <c r="CQ250" s="33"/>
      <c r="CR250" s="33"/>
      <c r="CS250" s="33"/>
      <c r="CT250" s="33"/>
      <c r="CU250" s="33"/>
      <c r="CV250" s="33"/>
      <c r="CW250" s="33"/>
      <c r="CX250" s="33"/>
      <c r="CY250" s="33"/>
      <c r="CZ250" s="33"/>
      <c r="DA250" s="33"/>
      <c r="DB250" s="33"/>
      <c r="DC250" s="33"/>
      <c r="DD250" s="33"/>
      <c r="DE250" s="33"/>
      <c r="DF250" s="33"/>
      <c r="DG250" s="33"/>
      <c r="DH250" s="33"/>
      <c r="DI250" s="33"/>
      <c r="DJ250" s="33"/>
      <c r="DK250" s="33"/>
      <c r="DL250" s="33"/>
      <c r="DM250" s="33"/>
      <c r="DN250" s="33"/>
      <c r="DO250" s="33"/>
      <c r="DP250" s="33"/>
      <c r="DQ250" s="33"/>
      <c r="DR250" s="33"/>
      <c r="DS250" s="33"/>
      <c r="DT250" s="33"/>
      <c r="DU250" s="33"/>
      <c r="DV250" s="33"/>
      <c r="DW250" s="33"/>
      <c r="DX250" s="33"/>
      <c r="DY250" s="33"/>
      <c r="DZ250" s="33"/>
      <c r="EA250" s="33"/>
      <c r="EB250" s="33"/>
      <c r="EC250" s="33"/>
      <c r="ED250" s="33"/>
      <c r="EE250" s="33"/>
      <c r="EF250" s="33"/>
      <c r="EG250" s="33"/>
      <c r="EH250" s="33"/>
      <c r="EI250" s="33"/>
      <c r="EJ250" s="33"/>
      <c r="EK250" s="33"/>
      <c r="EL250" s="33"/>
      <c r="EM250" s="33"/>
      <c r="EN250" s="33"/>
      <c r="EO250" s="33"/>
      <c r="EP250" s="33"/>
      <c r="EQ250" s="33"/>
      <c r="ER250" s="33"/>
      <c r="ES250" s="33"/>
      <c r="ET250" s="33"/>
      <c r="EU250" s="33"/>
      <c r="EV250" s="33"/>
      <c r="EW250" s="33"/>
      <c r="EX250" s="33"/>
      <c r="EY250" s="33"/>
      <c r="EZ250" s="33"/>
      <c r="FA250" s="33"/>
      <c r="FB250" s="33"/>
      <c r="FC250" s="33"/>
      <c r="FD250" s="33"/>
      <c r="FE250" s="33"/>
      <c r="FF250" s="33"/>
      <c r="FG250" s="33"/>
      <c r="FH250" s="33"/>
      <c r="FI250" s="33"/>
      <c r="FJ250" s="33"/>
      <c r="FK250" s="33"/>
      <c r="FL250" s="33"/>
      <c r="FM250" s="33"/>
      <c r="FN250" s="33"/>
      <c r="FO250" s="33"/>
      <c r="FP250" s="33"/>
      <c r="FQ250" s="33"/>
      <c r="FR250" s="33"/>
      <c r="FS250" s="33"/>
      <c r="FT250" s="33"/>
      <c r="FU250" s="33"/>
      <c r="FV250" s="33"/>
      <c r="FW250" s="33"/>
      <c r="FX250" s="33"/>
      <c r="FY250" s="33"/>
      <c r="FZ250" s="33"/>
      <c r="GA250" s="33"/>
      <c r="GB250" s="33"/>
      <c r="GC250" s="33"/>
      <c r="GD250" s="33"/>
      <c r="GE250" s="33"/>
      <c r="GF250" s="33"/>
      <c r="GG250" s="33"/>
      <c r="GH250" s="33"/>
      <c r="GI250" s="33"/>
      <c r="GJ250" s="33"/>
      <c r="GK250" s="33"/>
      <c r="GL250" s="33"/>
      <c r="GM250" s="33"/>
      <c r="GN250" s="33"/>
      <c r="GO250" s="33"/>
      <c r="GP250" s="33"/>
      <c r="GQ250" s="33"/>
      <c r="GR250" s="33"/>
      <c r="GS250" s="33"/>
      <c r="GT250" s="33"/>
      <c r="GU250" s="33"/>
      <c r="GV250" s="33"/>
      <c r="GW250" s="33"/>
      <c r="GX250" s="33"/>
      <c r="GY250" s="33"/>
      <c r="GZ250" s="33"/>
      <c r="HA250" s="33"/>
      <c r="HB250" s="33"/>
      <c r="HC250" s="33"/>
      <c r="HD250" s="33"/>
      <c r="HE250" s="33"/>
      <c r="HF250" s="33"/>
      <c r="HG250" s="33"/>
      <c r="HH250" s="33"/>
      <c r="HI250" s="33"/>
      <c r="HJ250" s="33"/>
      <c r="HK250" s="33"/>
      <c r="HL250" s="33"/>
      <c r="HM250" s="33"/>
      <c r="HN250" s="33"/>
      <c r="HO250" s="33"/>
      <c r="HP250" s="33"/>
      <c r="HQ250" s="33"/>
      <c r="HR250" s="33"/>
      <c r="HS250" s="33"/>
      <c r="HT250" s="33"/>
      <c r="HU250" s="33"/>
      <c r="HV250" s="33"/>
      <c r="HW250" s="33"/>
      <c r="HX250" s="33"/>
      <c r="HY250" s="33"/>
      <c r="HZ250" s="33"/>
      <c r="IA250" s="33"/>
      <c r="IB250" s="33"/>
      <c r="IC250" s="33"/>
      <c r="ID250" s="33"/>
      <c r="IE250" s="33"/>
      <c r="IF250" s="33"/>
      <c r="IG250" s="33"/>
      <c r="IH250" s="33"/>
      <c r="II250" s="33"/>
      <c r="IJ250" s="33"/>
      <c r="IK250" s="33"/>
      <c r="IL250" s="33"/>
      <c r="IM250" s="33"/>
      <c r="IN250" s="33"/>
      <c r="IO250" s="33"/>
      <c r="IP250" s="33"/>
      <c r="IQ250" s="33"/>
      <c r="IR250" s="33"/>
      <c r="IS250" s="33"/>
      <c r="IT250" s="33"/>
      <c r="IU250" s="33"/>
      <c r="IV250" s="33"/>
      <c r="IW250" s="33"/>
      <c r="IX250" s="33"/>
      <c r="IY250" s="33"/>
      <c r="IZ250" s="33"/>
      <c r="JA250" s="33"/>
      <c r="JB250" s="33"/>
      <c r="JC250" s="33"/>
      <c r="JD250" s="33"/>
      <c r="JE250" s="33"/>
      <c r="JF250" s="33"/>
      <c r="JG250" s="33"/>
      <c r="JH250" s="33"/>
      <c r="JI250" s="33"/>
      <c r="JJ250" s="33"/>
      <c r="JK250" s="33"/>
      <c r="JL250" s="33"/>
      <c r="JM250" s="33"/>
      <c r="JN250" s="33"/>
      <c r="JO250" s="33"/>
      <c r="JP250" s="33"/>
      <c r="JQ250" s="33"/>
      <c r="JR250" s="33"/>
      <c r="JS250" s="33"/>
      <c r="JT250" s="33"/>
      <c r="JU250" s="33"/>
      <c r="JV250" s="33"/>
      <c r="JW250" s="33"/>
      <c r="JX250" s="33"/>
      <c r="JY250" s="33"/>
      <c r="JZ250" s="33"/>
      <c r="KA250" s="33"/>
      <c r="KB250" s="33"/>
      <c r="KC250" s="33"/>
      <c r="KD250" s="33"/>
      <c r="KE250" s="33"/>
      <c r="KF250" s="33"/>
      <c r="KG250" s="33"/>
      <c r="KH250" s="33"/>
      <c r="KI250" s="33"/>
      <c r="KJ250" s="33"/>
      <c r="KK250" s="33"/>
      <c r="KL250" s="33"/>
      <c r="KM250" s="33"/>
      <c r="KN250" s="33"/>
      <c r="KO250" s="33"/>
      <c r="KP250" s="33"/>
      <c r="KQ250" s="33"/>
      <c r="KR250" s="33"/>
      <c r="KS250" s="33"/>
      <c r="KT250" s="33"/>
      <c r="KU250" s="33"/>
      <c r="KV250" s="33"/>
      <c r="KW250" s="33"/>
      <c r="KX250" s="33"/>
      <c r="KY250" s="33"/>
      <c r="KZ250" s="33"/>
      <c r="LA250" s="33"/>
      <c r="LB250" s="33"/>
      <c r="LC250" s="33"/>
      <c r="LD250" s="33"/>
      <c r="LE250" s="33"/>
      <c r="LF250" s="33"/>
      <c r="LG250" s="33"/>
      <c r="LH250" s="33"/>
      <c r="LI250" s="33"/>
      <c r="LJ250" s="33"/>
      <c r="LK250" s="33"/>
      <c r="LL250" s="33"/>
      <c r="LM250" s="33"/>
      <c r="LN250" s="33"/>
      <c r="LO250" s="33"/>
      <c r="LP250" s="33"/>
      <c r="LQ250" s="33"/>
      <c r="LR250" s="33"/>
      <c r="LS250" s="33"/>
      <c r="LT250" s="33"/>
      <c r="LU250" s="33"/>
      <c r="LV250" s="33"/>
      <c r="LW250" s="33"/>
      <c r="LX250" s="33"/>
      <c r="LY250" s="33"/>
      <c r="LZ250" s="33"/>
      <c r="MA250" s="33"/>
      <c r="MB250" s="33"/>
      <c r="MC250" s="33"/>
      <c r="MD250" s="33"/>
      <c r="ME250" s="33"/>
      <c r="MF250" s="33"/>
      <c r="MG250" s="33"/>
      <c r="MH250" s="33"/>
      <c r="MI250" s="33"/>
      <c r="MJ250" s="33"/>
      <c r="MK250" s="33"/>
      <c r="ML250" s="33"/>
      <c r="MM250" s="33"/>
      <c r="MN250" s="33"/>
      <c r="MO250" s="33"/>
      <c r="MP250" s="33"/>
      <c r="MQ250" s="33"/>
      <c r="MR250" s="33"/>
      <c r="MS250" s="33"/>
      <c r="MT250" s="33"/>
      <c r="MU250" s="33"/>
      <c r="MV250" s="33"/>
      <c r="MW250" s="33"/>
      <c r="MX250" s="33"/>
      <c r="MY250" s="33"/>
      <c r="MZ250" s="33"/>
      <c r="NA250" s="33"/>
      <c r="NB250" s="33"/>
      <c r="NC250" s="33"/>
      <c r="ND250" s="33"/>
      <c r="NE250" s="33"/>
      <c r="NF250" s="33"/>
      <c r="NG250" s="33"/>
      <c r="NH250" s="33"/>
      <c r="NI250" s="33"/>
      <c r="NJ250" s="33"/>
      <c r="NK250" s="33"/>
      <c r="NL250" s="33"/>
      <c r="NM250" s="33"/>
      <c r="NN250" s="33"/>
      <c r="NO250" s="33"/>
      <c r="NP250" s="33"/>
      <c r="NQ250" s="33"/>
      <c r="NR250" s="33"/>
      <c r="NS250" s="33"/>
      <c r="NT250" s="33"/>
      <c r="NU250" s="33"/>
      <c r="NV250" s="33"/>
      <c r="NW250" s="33"/>
      <c r="NX250" s="33"/>
      <c r="NY250" s="33"/>
      <c r="NZ250" s="33"/>
      <c r="OA250" s="33"/>
      <c r="OB250" s="33"/>
      <c r="OC250" s="33"/>
      <c r="OD250" s="33"/>
      <c r="OE250" s="33"/>
      <c r="OF250" s="33"/>
      <c r="OG250" s="33"/>
      <c r="OH250" s="33"/>
      <c r="OI250" s="33"/>
      <c r="OJ250" s="33"/>
      <c r="OK250" s="33"/>
      <c r="OL250" s="33"/>
      <c r="OM250" s="33"/>
      <c r="ON250" s="33"/>
      <c r="OO250" s="33"/>
      <c r="OP250" s="33"/>
      <c r="OQ250" s="33"/>
      <c r="OR250" s="33"/>
      <c r="OS250" s="33"/>
      <c r="OT250" s="33"/>
      <c r="OU250" s="33"/>
      <c r="OV250" s="33"/>
      <c r="OW250" s="33"/>
      <c r="OX250" s="33"/>
      <c r="OY250" s="33"/>
      <c r="OZ250" s="33"/>
      <c r="PA250" s="33"/>
      <c r="PB250" s="33"/>
      <c r="PC250" s="33"/>
      <c r="PD250" s="33"/>
      <c r="PE250" s="33"/>
      <c r="PF250" s="33"/>
      <c r="PG250" s="33"/>
      <c r="PH250" s="33"/>
      <c r="PI250" s="33"/>
      <c r="PJ250" s="33"/>
      <c r="PK250" s="33"/>
      <c r="PL250" s="33"/>
      <c r="PM250" s="33"/>
      <c r="PN250" s="33"/>
      <c r="PO250" s="33"/>
      <c r="PP250" s="33"/>
      <c r="PQ250" s="33"/>
      <c r="PR250" s="33"/>
      <c r="PS250" s="33"/>
      <c r="PT250" s="33"/>
      <c r="PU250" s="33"/>
      <c r="PV250" s="33"/>
      <c r="PW250" s="33"/>
      <c r="PX250" s="33"/>
      <c r="PY250" s="33"/>
      <c r="PZ250" s="33"/>
      <c r="QA250" s="33"/>
      <c r="QB250" s="33"/>
      <c r="QC250" s="33"/>
      <c r="QD250" s="33"/>
      <c r="QE250" s="33"/>
      <c r="QF250" s="33"/>
      <c r="QG250" s="33"/>
      <c r="QH250" s="33"/>
      <c r="QI250" s="33"/>
      <c r="QJ250" s="33"/>
      <c r="QK250" s="33"/>
      <c r="QL250" s="33"/>
      <c r="QM250" s="33"/>
      <c r="QN250" s="33"/>
      <c r="QO250" s="33"/>
      <c r="QP250" s="33"/>
      <c r="QQ250" s="33"/>
      <c r="QR250" s="33"/>
      <c r="QS250" s="33"/>
      <c r="QT250" s="33"/>
      <c r="QU250" s="33"/>
      <c r="QV250" s="33"/>
      <c r="QW250" s="33"/>
      <c r="QX250" s="33"/>
      <c r="QY250" s="33"/>
      <c r="QZ250" s="33"/>
      <c r="RA250" s="33"/>
      <c r="RB250" s="33"/>
      <c r="RC250" s="33"/>
      <c r="RD250" s="33"/>
      <c r="RE250" s="33"/>
      <c r="RF250" s="33"/>
      <c r="RG250" s="33"/>
      <c r="RH250" s="33"/>
      <c r="RI250" s="33"/>
      <c r="RJ250" s="33"/>
      <c r="RK250" s="33"/>
      <c r="RL250" s="33"/>
      <c r="RM250" s="33"/>
      <c r="RN250" s="33"/>
      <c r="RO250" s="33"/>
      <c r="RP250" s="33"/>
      <c r="RQ250" s="33"/>
      <c r="RR250" s="33"/>
      <c r="RS250" s="33"/>
      <c r="RT250" s="33"/>
      <c r="RU250" s="33"/>
      <c r="RV250" s="33"/>
      <c r="RW250" s="33"/>
      <c r="RX250" s="33"/>
      <c r="RY250" s="33"/>
      <c r="RZ250" s="33"/>
      <c r="SA250" s="33"/>
      <c r="SB250" s="33"/>
      <c r="SC250" s="33"/>
      <c r="SD250" s="33"/>
      <c r="SE250" s="33"/>
      <c r="SF250" s="33"/>
      <c r="SG250" s="33"/>
      <c r="SH250" s="33"/>
      <c r="SI250" s="33"/>
      <c r="SJ250" s="33"/>
      <c r="SK250" s="33"/>
      <c r="SL250" s="33"/>
      <c r="SM250" s="33"/>
      <c r="SN250" s="33"/>
      <c r="SO250" s="33"/>
      <c r="SP250" s="33"/>
      <c r="SQ250" s="33"/>
      <c r="SR250" s="33"/>
      <c r="SS250" s="33"/>
      <c r="ST250" s="33"/>
      <c r="SU250" s="33"/>
      <c r="SV250" s="33"/>
      <c r="SW250" s="33"/>
      <c r="SX250" s="33"/>
      <c r="SY250" s="33"/>
      <c r="SZ250" s="33"/>
      <c r="TA250" s="33"/>
      <c r="TB250" s="33"/>
      <c r="TC250" s="33"/>
      <c r="TD250" s="33"/>
      <c r="TE250" s="33"/>
      <c r="TF250" s="33"/>
      <c r="TG250" s="33"/>
      <c r="TH250" s="33"/>
      <c r="TI250" s="33"/>
      <c r="TJ250" s="33"/>
      <c r="TK250" s="33"/>
      <c r="TL250" s="33"/>
      <c r="TM250" s="33"/>
      <c r="TN250" s="33"/>
      <c r="TO250" s="33"/>
      <c r="TP250" s="33"/>
      <c r="TQ250" s="33"/>
      <c r="TR250" s="33"/>
      <c r="TS250" s="33"/>
      <c r="TT250" s="33"/>
      <c r="TU250" s="33"/>
      <c r="TV250" s="33"/>
      <c r="TW250" s="33"/>
      <c r="TX250" s="33"/>
      <c r="TY250" s="33"/>
      <c r="TZ250" s="33"/>
      <c r="UA250" s="33"/>
      <c r="UB250" s="33"/>
      <c r="UC250" s="33"/>
      <c r="UD250" s="33"/>
      <c r="UE250" s="33"/>
      <c r="UF250" s="33"/>
      <c r="UG250" s="33"/>
      <c r="UH250" s="33"/>
      <c r="UI250" s="33"/>
      <c r="UJ250" s="33"/>
      <c r="UK250" s="33"/>
      <c r="UL250" s="33"/>
      <c r="UM250" s="33"/>
      <c r="UN250" s="33"/>
      <c r="UO250" s="33"/>
      <c r="UP250" s="33"/>
      <c r="UQ250" s="33"/>
      <c r="UR250" s="33"/>
      <c r="US250" s="33"/>
      <c r="UT250" s="33"/>
      <c r="UU250" s="33"/>
      <c r="UV250" s="33"/>
      <c r="UW250" s="33"/>
      <c r="UX250" s="33"/>
      <c r="UY250" s="33"/>
      <c r="UZ250" s="33"/>
      <c r="VA250" s="33"/>
      <c r="VB250" s="33"/>
      <c r="VC250" s="33"/>
      <c r="VD250" s="33"/>
      <c r="VE250" s="33"/>
      <c r="VF250" s="33"/>
      <c r="VG250" s="33"/>
      <c r="VH250" s="33"/>
      <c r="VI250" s="33"/>
      <c r="VJ250" s="33"/>
      <c r="VK250" s="33"/>
      <c r="VL250" s="33"/>
      <c r="VM250" s="33"/>
      <c r="VN250" s="33"/>
      <c r="VO250" s="33"/>
      <c r="VP250" s="33"/>
      <c r="VQ250" s="33"/>
      <c r="VR250" s="33"/>
      <c r="VS250" s="33"/>
      <c r="VT250" s="33"/>
      <c r="VU250" s="33"/>
      <c r="VV250" s="33"/>
      <c r="VW250" s="33"/>
      <c r="VX250" s="33"/>
      <c r="VY250" s="33"/>
      <c r="VZ250" s="33"/>
      <c r="WA250" s="33"/>
      <c r="WB250" s="33"/>
      <c r="WC250" s="33"/>
      <c r="WD250" s="33"/>
      <c r="WE250" s="33"/>
      <c r="WF250" s="33"/>
      <c r="WG250" s="33"/>
      <c r="WH250" s="33"/>
      <c r="WI250" s="33"/>
      <c r="WJ250" s="33"/>
      <c r="WK250" s="33"/>
      <c r="WL250" s="33"/>
      <c r="WM250" s="33"/>
      <c r="WN250" s="33"/>
      <c r="WO250" s="33"/>
      <c r="WP250" s="33"/>
      <c r="WQ250" s="33"/>
      <c r="WR250" s="33"/>
      <c r="WS250" s="33"/>
      <c r="WT250" s="33"/>
      <c r="WU250" s="33"/>
      <c r="WV250" s="33"/>
      <c r="WW250" s="33"/>
      <c r="WX250" s="33"/>
      <c r="WY250" s="33"/>
      <c r="WZ250" s="33"/>
      <c r="XA250" s="33"/>
      <c r="XB250" s="33"/>
      <c r="XC250" s="33"/>
      <c r="XD250" s="33"/>
      <c r="XE250" s="33"/>
      <c r="XF250" s="33"/>
      <c r="XG250" s="33"/>
      <c r="XH250" s="33"/>
      <c r="XI250" s="33"/>
      <c r="XJ250" s="33"/>
      <c r="XK250" s="33"/>
      <c r="XL250" s="33"/>
      <c r="XM250" s="33"/>
      <c r="XN250" s="33"/>
      <c r="XO250" s="33"/>
      <c r="XP250" s="33"/>
      <c r="XQ250" s="33"/>
      <c r="XR250" s="33"/>
      <c r="XS250" s="33"/>
      <c r="XT250" s="33"/>
      <c r="XU250" s="33"/>
      <c r="XV250" s="33"/>
      <c r="XW250" s="33"/>
      <c r="XX250" s="33"/>
      <c r="XY250" s="33"/>
      <c r="XZ250" s="33"/>
      <c r="YA250" s="33"/>
      <c r="YB250" s="33"/>
      <c r="YC250" s="33"/>
      <c r="YD250" s="33"/>
      <c r="YE250" s="33"/>
      <c r="YF250" s="33"/>
      <c r="YG250" s="33"/>
      <c r="YH250" s="33"/>
      <c r="YI250" s="33"/>
      <c r="YJ250" s="33"/>
      <c r="YK250" s="33"/>
      <c r="YL250" s="33"/>
      <c r="YM250" s="33"/>
      <c r="YN250" s="33"/>
      <c r="YO250" s="33"/>
      <c r="YP250" s="33"/>
      <c r="YQ250" s="33"/>
      <c r="YR250" s="33"/>
      <c r="YS250" s="33"/>
      <c r="YT250" s="33"/>
      <c r="YU250" s="33"/>
      <c r="YV250" s="33"/>
      <c r="YW250" s="33"/>
      <c r="YX250" s="33"/>
      <c r="YY250" s="33"/>
      <c r="YZ250" s="33"/>
      <c r="ZA250" s="33"/>
      <c r="ZB250" s="33"/>
      <c r="ZC250" s="33"/>
      <c r="ZD250" s="33"/>
      <c r="ZE250" s="33"/>
      <c r="ZF250" s="33"/>
      <c r="ZG250" s="33"/>
      <c r="ZH250" s="33"/>
      <c r="ZI250" s="33"/>
      <c r="ZJ250" s="33"/>
      <c r="ZK250" s="33"/>
      <c r="ZL250" s="33"/>
      <c r="ZM250" s="33"/>
      <c r="ZN250" s="33"/>
      <c r="ZO250" s="33"/>
      <c r="ZP250" s="33"/>
      <c r="ZQ250" s="33"/>
      <c r="ZR250" s="33"/>
      <c r="ZS250" s="33"/>
      <c r="ZT250" s="33"/>
      <c r="ZU250" s="33"/>
      <c r="ZV250" s="33"/>
      <c r="ZW250" s="33"/>
      <c r="ZX250" s="33"/>
      <c r="ZY250" s="33"/>
      <c r="ZZ250" s="33"/>
      <c r="AAA250" s="33"/>
      <c r="AAB250" s="33"/>
      <c r="AAC250" s="33"/>
      <c r="AAD250" s="33"/>
      <c r="AAE250" s="33"/>
      <c r="AAF250" s="33"/>
      <c r="AAG250" s="33"/>
      <c r="AAH250" s="33"/>
      <c r="AAI250" s="33"/>
      <c r="AAJ250" s="33"/>
      <c r="AAK250" s="33"/>
      <c r="AAL250" s="33"/>
      <c r="AAM250" s="33"/>
      <c r="AAN250" s="33"/>
      <c r="AAO250" s="33"/>
      <c r="AAP250" s="33"/>
      <c r="AAQ250" s="33"/>
      <c r="AAR250" s="33"/>
      <c r="AAS250" s="33"/>
      <c r="AAT250" s="33"/>
      <c r="AAU250" s="33"/>
      <c r="AAV250" s="33"/>
      <c r="AAW250" s="33"/>
      <c r="AAX250" s="33"/>
      <c r="AAY250" s="33"/>
      <c r="AAZ250" s="33"/>
      <c r="ABA250" s="33"/>
      <c r="ABB250" s="33"/>
      <c r="ABC250" s="33"/>
      <c r="ABD250" s="33"/>
      <c r="ABE250" s="33"/>
      <c r="ABF250" s="33"/>
      <c r="ABG250" s="33"/>
      <c r="ABH250" s="33"/>
      <c r="ABI250" s="33"/>
      <c r="ABJ250" s="33"/>
      <c r="ABK250" s="33"/>
      <c r="ABL250" s="33"/>
      <c r="ABM250" s="33"/>
      <c r="ABN250" s="33"/>
      <c r="ABO250" s="33"/>
      <c r="ABP250" s="33"/>
      <c r="ABQ250" s="33"/>
      <c r="ABR250" s="33"/>
      <c r="ABS250" s="33"/>
      <c r="ABT250" s="33"/>
      <c r="ABU250" s="33"/>
      <c r="ABV250" s="33"/>
      <c r="ABW250" s="33"/>
      <c r="ABX250" s="33"/>
      <c r="ABY250" s="33"/>
      <c r="ABZ250" s="33"/>
      <c r="ACA250" s="33"/>
      <c r="ACB250" s="33"/>
      <c r="ACC250" s="33"/>
      <c r="ACD250" s="33"/>
      <c r="ACE250" s="33"/>
      <c r="ACF250" s="33"/>
      <c r="ACG250" s="33"/>
      <c r="ACH250" s="33"/>
      <c r="ACI250" s="33"/>
      <c r="ACJ250" s="33"/>
      <c r="ACK250" s="33"/>
      <c r="ACL250" s="33"/>
      <c r="ACM250" s="33"/>
      <c r="ACN250" s="33"/>
      <c r="ACO250" s="33"/>
      <c r="ACP250" s="33"/>
      <c r="ACQ250" s="33"/>
      <c r="ACR250" s="33"/>
      <c r="ACS250" s="33"/>
      <c r="ACT250" s="33"/>
      <c r="ACU250" s="33"/>
      <c r="ACV250" s="33"/>
      <c r="ACW250" s="33"/>
      <c r="ACX250" s="33"/>
      <c r="ACY250" s="33"/>
      <c r="ACZ250" s="33"/>
      <c r="ADA250" s="33"/>
      <c r="ADB250" s="33"/>
      <c r="ADC250" s="33"/>
      <c r="ADD250" s="33"/>
      <c r="ADE250" s="33"/>
      <c r="ADF250" s="33"/>
      <c r="ADG250" s="33"/>
      <c r="ADH250" s="33"/>
      <c r="ADI250" s="33"/>
      <c r="ADJ250" s="33"/>
      <c r="ADK250" s="33"/>
      <c r="ADL250" s="33"/>
      <c r="ADM250" s="33"/>
      <c r="ADN250" s="33"/>
      <c r="ADO250" s="33"/>
      <c r="ADP250" s="33"/>
      <c r="ADQ250" s="33"/>
      <c r="ADR250" s="33"/>
      <c r="ADS250" s="33"/>
      <c r="ADT250" s="33"/>
      <c r="ADU250" s="33"/>
      <c r="ADV250" s="33"/>
      <c r="ADW250" s="33"/>
      <c r="ADX250" s="33"/>
      <c r="ADY250" s="33"/>
      <c r="ADZ250" s="33"/>
      <c r="AEA250" s="33"/>
      <c r="AEB250" s="33"/>
      <c r="AEC250" s="33"/>
      <c r="AED250" s="33"/>
      <c r="AEE250" s="33"/>
      <c r="AEF250" s="33"/>
      <c r="AEG250" s="33"/>
      <c r="AEH250" s="33"/>
      <c r="AEI250" s="33"/>
      <c r="AEJ250" s="33"/>
      <c r="AEK250" s="33"/>
      <c r="AEL250" s="33"/>
      <c r="AEM250" s="33"/>
      <c r="AEN250" s="33"/>
      <c r="AEO250" s="33"/>
      <c r="AEP250" s="33"/>
      <c r="AEQ250" s="33"/>
      <c r="AER250" s="33"/>
      <c r="AES250" s="33"/>
      <c r="AET250" s="33"/>
      <c r="AEU250" s="33"/>
      <c r="AEV250" s="33"/>
      <c r="AEW250" s="33"/>
      <c r="AEX250" s="33"/>
      <c r="AEY250" s="33"/>
      <c r="AEZ250" s="33"/>
      <c r="AFA250" s="33"/>
      <c r="AFB250" s="33"/>
      <c r="AFC250" s="33"/>
      <c r="AFD250" s="33"/>
      <c r="AFE250" s="33"/>
      <c r="AFF250" s="33"/>
      <c r="AFG250" s="33"/>
      <c r="AFH250" s="33"/>
      <c r="AFI250" s="33"/>
      <c r="AFJ250" s="33"/>
      <c r="AFK250" s="33"/>
      <c r="AFL250" s="33"/>
      <c r="AFM250" s="33"/>
      <c r="AFN250" s="33"/>
      <c r="AFO250" s="33"/>
      <c r="AFP250" s="33"/>
      <c r="AFQ250" s="33"/>
      <c r="AFR250" s="33"/>
      <c r="AFS250" s="33"/>
      <c r="AFT250" s="33"/>
      <c r="AFU250" s="33"/>
      <c r="AFV250" s="33"/>
      <c r="AFW250" s="33"/>
      <c r="AFX250" s="33"/>
      <c r="AFY250" s="33"/>
      <c r="AFZ250" s="33"/>
      <c r="AGA250" s="33"/>
      <c r="AGB250" s="33"/>
      <c r="AGC250" s="33"/>
      <c r="AGD250" s="33"/>
      <c r="AGE250" s="33"/>
      <c r="AGF250" s="33"/>
      <c r="AGG250" s="33"/>
      <c r="AGH250" s="33"/>
      <c r="AGI250" s="33"/>
      <c r="AGJ250" s="33"/>
      <c r="AGK250" s="33"/>
      <c r="AGL250" s="33"/>
      <c r="AGM250" s="33"/>
      <c r="AGN250" s="33"/>
      <c r="AGO250" s="33"/>
      <c r="AGP250" s="33"/>
      <c r="AGQ250" s="33"/>
      <c r="AGR250" s="33"/>
      <c r="AGS250" s="33"/>
      <c r="AGT250" s="33"/>
      <c r="AGU250" s="33"/>
      <c r="AGV250" s="33"/>
      <c r="AGW250" s="33"/>
      <c r="AGX250" s="33"/>
      <c r="AGY250" s="33"/>
      <c r="AGZ250" s="33"/>
      <c r="AHA250" s="33"/>
      <c r="AHB250" s="33"/>
      <c r="AHC250" s="33"/>
      <c r="AHD250" s="33"/>
      <c r="AHE250" s="33"/>
      <c r="AHF250" s="33"/>
      <c r="AHG250" s="33"/>
      <c r="AHH250" s="33"/>
      <c r="AHI250" s="33"/>
      <c r="AHJ250" s="33"/>
      <c r="AHK250" s="33"/>
      <c r="AHL250" s="33"/>
      <c r="AHM250" s="33"/>
      <c r="AHN250" s="33"/>
      <c r="AHO250" s="33"/>
      <c r="AHP250" s="33"/>
      <c r="AHQ250" s="33"/>
      <c r="AHR250" s="33"/>
      <c r="AHS250" s="33"/>
      <c r="AHT250" s="33"/>
      <c r="AHU250" s="33"/>
      <c r="AHV250" s="33"/>
      <c r="AHW250" s="33"/>
      <c r="AHX250" s="33"/>
      <c r="AHY250" s="33"/>
      <c r="AHZ250" s="33"/>
      <c r="AIA250" s="33"/>
      <c r="AIB250" s="33"/>
      <c r="AIC250" s="33"/>
      <c r="AID250" s="33"/>
      <c r="AIE250" s="33"/>
      <c r="AIF250" s="33"/>
      <c r="AIG250" s="33"/>
      <c r="AIH250" s="33"/>
      <c r="AII250" s="33"/>
      <c r="AIJ250" s="33"/>
      <c r="AIK250" s="33"/>
      <c r="AIL250" s="33"/>
      <c r="AIM250" s="33"/>
      <c r="AIN250" s="33"/>
      <c r="AIO250" s="33"/>
      <c r="AIP250" s="33"/>
      <c r="AIQ250" s="33"/>
      <c r="AIR250" s="33"/>
      <c r="AIS250" s="33"/>
      <c r="AIT250" s="33"/>
      <c r="AIU250" s="33"/>
      <c r="AIV250" s="33"/>
      <c r="AIW250" s="33"/>
      <c r="AIX250" s="33"/>
      <c r="AIY250" s="33"/>
      <c r="AIZ250" s="33"/>
      <c r="AJA250" s="33"/>
      <c r="AJB250" s="33"/>
      <c r="AJC250" s="33"/>
      <c r="AJD250" s="33"/>
      <c r="AJE250" s="33"/>
      <c r="AJF250" s="33"/>
      <c r="AJG250" s="33"/>
      <c r="AJH250" s="33"/>
      <c r="AJI250" s="33"/>
      <c r="AJJ250" s="33"/>
      <c r="AJK250" s="33"/>
      <c r="AJL250" s="33"/>
      <c r="AJM250" s="33"/>
      <c r="AJN250" s="33"/>
      <c r="AJO250" s="33"/>
      <c r="AJP250" s="33"/>
      <c r="AJQ250" s="33"/>
      <c r="AJR250" s="33"/>
      <c r="AJS250" s="33"/>
      <c r="AJT250" s="33"/>
      <c r="AJU250" s="33"/>
      <c r="AJV250" s="33"/>
      <c r="AJW250" s="33"/>
      <c r="AJX250" s="33"/>
      <c r="AJY250" s="33"/>
      <c r="AJZ250" s="33"/>
      <c r="AKA250" s="33"/>
      <c r="AKB250" s="33"/>
      <c r="AKC250" s="33"/>
      <c r="AKD250" s="33"/>
      <c r="AKE250" s="33"/>
      <c r="AKF250" s="33"/>
      <c r="AKG250" s="33"/>
      <c r="AKH250" s="33"/>
      <c r="AKI250" s="33"/>
      <c r="AKJ250" s="33"/>
      <c r="AKK250" s="33"/>
      <c r="AKL250" s="33"/>
      <c r="AKM250" s="33"/>
      <c r="AKN250" s="33"/>
      <c r="AKO250" s="33"/>
      <c r="AKP250" s="33"/>
      <c r="AKQ250" s="33"/>
      <c r="AKR250" s="33"/>
      <c r="AKS250" s="33"/>
      <c r="AKT250" s="33"/>
      <c r="AKU250" s="33"/>
      <c r="AKV250" s="33"/>
      <c r="AKW250" s="33"/>
      <c r="AKX250" s="33"/>
      <c r="AKY250" s="33"/>
      <c r="AKZ250" s="33"/>
      <c r="ALA250" s="33"/>
      <c r="ALB250" s="33"/>
      <c r="ALC250" s="33"/>
      <c r="ALD250" s="33"/>
      <c r="ALE250" s="33"/>
      <c r="ALF250" s="33"/>
      <c r="ALG250" s="33"/>
      <c r="ALH250" s="33"/>
      <c r="ALI250" s="33"/>
      <c r="ALJ250" s="33"/>
      <c r="ALK250" s="33"/>
      <c r="ALL250" s="33"/>
      <c r="ALM250" s="33"/>
      <c r="ALN250" s="33"/>
      <c r="ALO250" s="33"/>
      <c r="ALP250" s="33"/>
      <c r="ALQ250" s="33"/>
      <c r="ALR250" s="33"/>
      <c r="ALS250" s="33"/>
      <c r="ALT250" s="33"/>
      <c r="ALU250" s="33"/>
      <c r="ALV250" s="33"/>
      <c r="ALW250" s="33"/>
      <c r="ALX250" s="33"/>
      <c r="ALY250" s="33"/>
      <c r="ALZ250" s="33"/>
      <c r="AMA250" s="33"/>
      <c r="AMB250" s="33"/>
      <c r="AMC250" s="33"/>
      <c r="AMD250" s="33"/>
      <c r="AME250" s="33"/>
      <c r="AMF250" s="33"/>
      <c r="AMG250" s="33"/>
      <c r="AMH250" s="33"/>
      <c r="AMI250" s="33"/>
      <c r="AMJ250" s="33"/>
      <c r="AMK250" s="33"/>
      <c r="AML250" s="33"/>
      <c r="AMM250" s="33"/>
      <c r="AMN250" s="33"/>
      <c r="AMO250" s="33"/>
      <c r="AMP250" s="33"/>
      <c r="AMQ250" s="33"/>
      <c r="AMR250" s="33"/>
      <c r="AMS250" s="33"/>
      <c r="AMT250" s="33"/>
      <c r="AMU250" s="33"/>
      <c r="AMV250" s="33"/>
      <c r="AMW250" s="33"/>
      <c r="AMX250" s="33"/>
      <c r="AMY250" s="33"/>
      <c r="AMZ250" s="33"/>
      <c r="ANA250" s="33"/>
      <c r="ANB250" s="33"/>
      <c r="ANC250" s="33"/>
      <c r="AND250" s="33"/>
      <c r="ANE250" s="33"/>
      <c r="ANF250" s="33"/>
      <c r="ANG250" s="33"/>
      <c r="ANH250" s="33"/>
      <c r="ANI250" s="33"/>
      <c r="ANJ250" s="33"/>
      <c r="ANK250" s="33"/>
      <c r="ANL250" s="33"/>
      <c r="ANM250" s="33"/>
      <c r="ANN250" s="33"/>
      <c r="ANO250" s="33"/>
      <c r="ANP250" s="33"/>
      <c r="ANQ250" s="33"/>
      <c r="ANR250" s="33"/>
      <c r="ANS250" s="33"/>
      <c r="ANT250" s="33"/>
      <c r="ANU250" s="33"/>
      <c r="ANV250" s="33"/>
      <c r="ANW250" s="33"/>
      <c r="ANX250" s="33"/>
      <c r="ANY250" s="33"/>
      <c r="ANZ250" s="33"/>
      <c r="AOA250" s="33"/>
      <c r="AOB250" s="33"/>
      <c r="AOC250" s="33"/>
      <c r="AOD250" s="33"/>
      <c r="AOE250" s="33"/>
      <c r="AOF250" s="33"/>
      <c r="AOG250" s="33"/>
      <c r="AOH250" s="33"/>
      <c r="AOI250" s="33"/>
      <c r="AOJ250" s="33"/>
      <c r="AOK250" s="33"/>
      <c r="AOL250" s="33"/>
      <c r="AOM250" s="33"/>
      <c r="AON250" s="33"/>
      <c r="AOO250" s="33"/>
      <c r="AOP250" s="33"/>
      <c r="AOQ250" s="33"/>
      <c r="AOR250" s="33"/>
      <c r="AOS250" s="33"/>
      <c r="AOT250" s="33"/>
      <c r="AOU250" s="33"/>
      <c r="AOV250" s="33"/>
      <c r="AOW250" s="33"/>
      <c r="AOX250" s="33"/>
      <c r="AOY250" s="33"/>
      <c r="AOZ250" s="33"/>
      <c r="APA250" s="33"/>
      <c r="APB250" s="33"/>
      <c r="APC250" s="33"/>
      <c r="APD250" s="33"/>
      <c r="APE250" s="33"/>
      <c r="APF250" s="33"/>
      <c r="APG250" s="33"/>
      <c r="APH250" s="33"/>
      <c r="API250" s="33"/>
      <c r="APJ250" s="33"/>
      <c r="APK250" s="33"/>
      <c r="APL250" s="33"/>
      <c r="APM250" s="33"/>
      <c r="APN250" s="33"/>
      <c r="APO250" s="33"/>
      <c r="APP250" s="33"/>
      <c r="APQ250" s="33"/>
      <c r="APR250" s="33"/>
      <c r="APS250" s="33"/>
      <c r="APT250" s="33"/>
      <c r="APU250" s="33"/>
      <c r="APV250" s="33"/>
      <c r="APW250" s="33"/>
      <c r="APX250" s="33"/>
      <c r="APY250" s="33"/>
      <c r="APZ250" s="33"/>
      <c r="AQA250" s="33"/>
      <c r="AQB250" s="33"/>
      <c r="AQC250" s="33"/>
      <c r="AQD250" s="33"/>
      <c r="AQE250" s="33"/>
      <c r="AQF250" s="33"/>
      <c r="AQG250" s="33"/>
      <c r="AQH250" s="33"/>
      <c r="AQI250" s="33"/>
      <c r="AQJ250" s="33"/>
      <c r="AQK250" s="33"/>
      <c r="AQL250" s="33"/>
      <c r="AQM250" s="33"/>
      <c r="AQN250" s="33"/>
      <c r="AQO250" s="33"/>
      <c r="AQP250" s="33"/>
      <c r="AQQ250" s="33"/>
      <c r="AQR250" s="33"/>
      <c r="AQS250" s="33"/>
      <c r="AQT250" s="33"/>
      <c r="AQU250" s="33"/>
      <c r="AQV250" s="33"/>
      <c r="AQW250" s="33"/>
      <c r="AQX250" s="33"/>
      <c r="AQY250" s="33"/>
      <c r="AQZ250" s="33"/>
      <c r="ARA250" s="33"/>
      <c r="ARB250" s="33"/>
      <c r="ARC250" s="33"/>
      <c r="ARD250" s="33"/>
      <c r="ARE250" s="33"/>
      <c r="ARF250" s="33"/>
      <c r="ARG250" s="33"/>
      <c r="ARH250" s="33"/>
      <c r="ARI250" s="33"/>
      <c r="ARJ250" s="33"/>
      <c r="ARK250" s="33"/>
      <c r="ARL250" s="33"/>
      <c r="ARM250" s="33"/>
      <c r="ARN250" s="33"/>
      <c r="ARO250" s="33"/>
      <c r="ARP250" s="33"/>
      <c r="ARQ250" s="33"/>
      <c r="ARR250" s="33"/>
      <c r="ARS250" s="33"/>
      <c r="ART250" s="33"/>
      <c r="ARU250" s="33"/>
      <c r="ARV250" s="33"/>
      <c r="ARW250" s="33"/>
      <c r="ARX250" s="33"/>
      <c r="ARY250" s="33"/>
      <c r="ARZ250" s="33"/>
      <c r="ASA250" s="33"/>
      <c r="ASB250" s="33"/>
      <c r="ASC250" s="33"/>
      <c r="ASD250" s="33"/>
      <c r="ASE250" s="33"/>
      <c r="ASF250" s="33"/>
      <c r="ASG250" s="33"/>
      <c r="ASH250" s="33"/>
      <c r="ASI250" s="33"/>
      <c r="ASJ250" s="33"/>
      <c r="ASK250" s="33"/>
      <c r="ASL250" s="33"/>
      <c r="ASM250" s="33"/>
      <c r="ASN250" s="33"/>
      <c r="ASO250" s="33"/>
      <c r="ASP250" s="33"/>
      <c r="ASQ250" s="33"/>
      <c r="ASR250" s="33"/>
      <c r="ASS250" s="33"/>
      <c r="AST250" s="33"/>
      <c r="ASU250" s="33"/>
      <c r="ASV250" s="33"/>
      <c r="ASW250" s="33"/>
      <c r="ASX250" s="33"/>
      <c r="ASY250" s="33"/>
      <c r="ASZ250" s="33"/>
      <c r="ATA250" s="33"/>
      <c r="ATB250" s="33"/>
      <c r="ATC250" s="33"/>
      <c r="ATD250" s="33"/>
      <c r="ATE250" s="33"/>
      <c r="ATF250" s="33"/>
      <c r="ATG250" s="33"/>
      <c r="ATH250" s="33"/>
      <c r="ATI250" s="33"/>
      <c r="ATJ250" s="33"/>
      <c r="ATK250" s="33"/>
      <c r="ATL250" s="33"/>
      <c r="ATM250" s="33"/>
      <c r="ATN250" s="33"/>
      <c r="ATO250" s="33"/>
      <c r="ATP250" s="33"/>
      <c r="ATQ250" s="33"/>
      <c r="ATR250" s="33"/>
      <c r="ATS250" s="33"/>
      <c r="ATT250" s="33"/>
      <c r="ATU250" s="33"/>
      <c r="ATV250" s="33"/>
      <c r="ATW250" s="33"/>
      <c r="ATX250" s="33"/>
      <c r="ATY250" s="33"/>
      <c r="ATZ250" s="33"/>
      <c r="AUA250" s="33"/>
      <c r="AUB250" s="33"/>
      <c r="AUC250" s="33"/>
      <c r="AUD250" s="33"/>
      <c r="AUE250" s="33"/>
      <c r="AUF250" s="33"/>
      <c r="AUG250" s="33"/>
      <c r="AUH250" s="33"/>
      <c r="AUI250" s="33"/>
      <c r="AUJ250" s="33"/>
      <c r="AUK250" s="33"/>
      <c r="AUL250" s="33"/>
      <c r="AUM250" s="33"/>
      <c r="AUN250" s="33"/>
      <c r="AUO250" s="33"/>
      <c r="AUP250" s="33"/>
      <c r="AUQ250" s="33"/>
      <c r="AUR250" s="33"/>
      <c r="AUS250" s="33"/>
      <c r="AUT250" s="33"/>
      <c r="AUU250" s="33"/>
      <c r="AUV250" s="33"/>
      <c r="AUW250" s="33"/>
      <c r="AUX250" s="33"/>
      <c r="AUY250" s="33"/>
      <c r="AUZ250" s="33"/>
      <c r="AVA250" s="33"/>
      <c r="AVB250" s="33"/>
      <c r="AVC250" s="33"/>
      <c r="AVD250" s="33"/>
      <c r="AVE250" s="33"/>
      <c r="AVF250" s="33"/>
      <c r="AVG250" s="33"/>
      <c r="AVH250" s="33"/>
      <c r="AVI250" s="33"/>
      <c r="AVJ250" s="33"/>
      <c r="AVK250" s="33"/>
      <c r="AVL250" s="33"/>
      <c r="AVM250" s="33"/>
      <c r="AVN250" s="33"/>
      <c r="AVO250" s="33"/>
      <c r="AVP250" s="33"/>
      <c r="AVQ250" s="33"/>
      <c r="AVR250" s="33"/>
      <c r="AVS250" s="33"/>
      <c r="AVT250" s="33"/>
      <c r="AVU250" s="33"/>
      <c r="AVV250" s="33"/>
      <c r="AVW250" s="33"/>
      <c r="AVX250" s="33"/>
      <c r="AVY250" s="33"/>
      <c r="AVZ250" s="33"/>
      <c r="AWA250" s="33"/>
      <c r="AWB250" s="33"/>
      <c r="AWC250" s="33"/>
      <c r="AWD250" s="33"/>
      <c r="AWE250" s="33"/>
      <c r="AWF250" s="33"/>
      <c r="AWG250" s="33"/>
      <c r="AWH250" s="33"/>
      <c r="AWI250" s="33"/>
      <c r="AWJ250" s="33"/>
      <c r="AWK250" s="33"/>
      <c r="AWL250" s="33"/>
      <c r="AWM250" s="33"/>
      <c r="AWN250" s="33"/>
      <c r="AWO250" s="33"/>
      <c r="AWP250" s="33"/>
      <c r="AWQ250" s="33"/>
      <c r="AWR250" s="33"/>
      <c r="AWS250" s="33"/>
      <c r="AWT250" s="33"/>
      <c r="AWU250" s="33"/>
      <c r="AWV250" s="33"/>
      <c r="AWW250" s="33"/>
      <c r="AWX250" s="33"/>
      <c r="AWY250" s="33"/>
      <c r="AWZ250" s="33"/>
      <c r="AXA250" s="33"/>
      <c r="AXB250" s="33"/>
      <c r="AXC250" s="33"/>
      <c r="AXD250" s="33"/>
      <c r="AXE250" s="33"/>
      <c r="AXF250" s="33"/>
      <c r="AXG250" s="33"/>
      <c r="AXH250" s="33"/>
      <c r="AXI250" s="33"/>
      <c r="AXJ250" s="33"/>
      <c r="AXK250" s="33"/>
      <c r="AXL250" s="33"/>
      <c r="AXM250" s="33"/>
      <c r="AXN250" s="33"/>
      <c r="AXO250" s="33"/>
      <c r="AXP250" s="33"/>
      <c r="AXQ250" s="33"/>
      <c r="AXR250" s="33"/>
      <c r="AXS250" s="33"/>
      <c r="AXT250" s="33"/>
      <c r="AXU250" s="33"/>
      <c r="AXV250" s="33"/>
      <c r="AXW250" s="33"/>
      <c r="AXX250" s="33"/>
      <c r="AXY250" s="33"/>
      <c r="AXZ250" s="33"/>
      <c r="AYA250" s="33"/>
      <c r="AYB250" s="33"/>
      <c r="AYC250" s="33"/>
      <c r="AYD250" s="33"/>
      <c r="AYE250" s="33"/>
      <c r="AYF250" s="33"/>
      <c r="AYG250" s="33"/>
      <c r="AYH250" s="33"/>
      <c r="AYI250" s="33"/>
      <c r="AYJ250" s="33"/>
      <c r="AYK250" s="33"/>
      <c r="AYL250" s="33"/>
      <c r="AYM250" s="33"/>
      <c r="AYN250" s="33"/>
      <c r="AYO250" s="33"/>
      <c r="AYP250" s="33"/>
      <c r="AYQ250" s="33"/>
      <c r="AYR250" s="33"/>
      <c r="AYS250" s="33"/>
      <c r="AYT250" s="33"/>
      <c r="AYU250" s="33"/>
      <c r="AYV250" s="33"/>
      <c r="AYW250" s="33"/>
      <c r="AYX250" s="33"/>
      <c r="AYY250" s="33"/>
      <c r="AYZ250" s="33"/>
      <c r="AZA250" s="33"/>
      <c r="AZB250" s="33"/>
      <c r="AZC250" s="33"/>
      <c r="AZD250" s="33"/>
      <c r="AZE250" s="33"/>
      <c r="AZF250" s="33"/>
      <c r="AZG250" s="33"/>
      <c r="AZH250" s="33"/>
      <c r="AZI250" s="33"/>
      <c r="AZJ250" s="33"/>
      <c r="AZK250" s="33"/>
      <c r="AZL250" s="33"/>
      <c r="AZM250" s="33"/>
      <c r="AZN250" s="33"/>
      <c r="AZO250" s="33"/>
      <c r="AZP250" s="33"/>
      <c r="AZQ250" s="33"/>
      <c r="AZR250" s="33"/>
      <c r="AZS250" s="33"/>
      <c r="AZT250" s="33"/>
      <c r="AZU250" s="33"/>
      <c r="AZV250" s="33"/>
      <c r="AZW250" s="33"/>
      <c r="AZX250" s="33"/>
      <c r="AZY250" s="33"/>
      <c r="AZZ250" s="33"/>
      <c r="BAA250" s="33"/>
      <c r="BAB250" s="33"/>
      <c r="BAC250" s="33"/>
      <c r="BAD250" s="33"/>
      <c r="BAE250" s="33"/>
      <c r="BAF250" s="33"/>
      <c r="BAG250" s="33"/>
      <c r="BAH250" s="33"/>
      <c r="BAI250" s="33"/>
      <c r="BAJ250" s="33"/>
      <c r="BAK250" s="33"/>
      <c r="BAL250" s="33"/>
      <c r="BAM250" s="33"/>
      <c r="BAN250" s="33"/>
      <c r="BAO250" s="33"/>
      <c r="BAP250" s="33"/>
      <c r="BAQ250" s="33"/>
      <c r="BAR250" s="33"/>
      <c r="BAS250" s="33"/>
      <c r="BAT250" s="33"/>
      <c r="BAU250" s="33"/>
      <c r="BAV250" s="33"/>
      <c r="BAW250" s="33"/>
      <c r="BAX250" s="33"/>
      <c r="BAY250" s="33"/>
      <c r="BAZ250" s="33"/>
      <c r="BBA250" s="33"/>
      <c r="BBB250" s="33"/>
      <c r="BBC250" s="33"/>
      <c r="BBD250" s="33"/>
      <c r="BBE250" s="33"/>
      <c r="BBF250" s="33"/>
      <c r="BBG250" s="33"/>
      <c r="BBH250" s="33"/>
      <c r="BBI250" s="33"/>
      <c r="BBJ250" s="33"/>
      <c r="BBK250" s="33"/>
      <c r="BBL250" s="33"/>
      <c r="BBM250" s="33"/>
      <c r="BBN250" s="33"/>
      <c r="BBO250" s="33"/>
      <c r="BBP250" s="33"/>
      <c r="BBQ250" s="33"/>
      <c r="BBR250" s="33"/>
      <c r="BBS250" s="33"/>
      <c r="BBT250" s="33"/>
      <c r="BBU250" s="33"/>
      <c r="BBV250" s="33"/>
      <c r="BBW250" s="33"/>
      <c r="BBX250" s="33"/>
      <c r="BBY250" s="33"/>
      <c r="BBZ250" s="33"/>
      <c r="BCA250" s="33"/>
      <c r="BCB250" s="33"/>
      <c r="BCC250" s="33"/>
      <c r="BCD250" s="33"/>
      <c r="BCE250" s="33"/>
      <c r="BCF250" s="33"/>
      <c r="BCG250" s="33"/>
      <c r="BCH250" s="33"/>
      <c r="BCI250" s="33"/>
      <c r="BCJ250" s="33"/>
      <c r="BCK250" s="33"/>
      <c r="BCL250" s="33"/>
      <c r="BCM250" s="33"/>
      <c r="BCN250" s="33"/>
      <c r="BCO250" s="33"/>
      <c r="BCP250" s="33"/>
      <c r="BCQ250" s="33"/>
      <c r="BCR250" s="33"/>
      <c r="BCS250" s="33"/>
      <c r="BCT250" s="33"/>
      <c r="BCU250" s="33"/>
      <c r="BCV250" s="33"/>
      <c r="BCW250" s="33"/>
      <c r="BCX250" s="33"/>
      <c r="BCY250" s="33"/>
      <c r="BCZ250" s="33"/>
      <c r="BDA250" s="33"/>
      <c r="BDB250" s="33"/>
      <c r="BDC250" s="33"/>
      <c r="BDD250" s="33"/>
      <c r="BDE250" s="33"/>
      <c r="BDF250" s="33"/>
      <c r="BDG250" s="33"/>
      <c r="BDH250" s="33"/>
      <c r="BDI250" s="33"/>
      <c r="BDJ250" s="33"/>
      <c r="BDK250" s="33"/>
      <c r="BDL250" s="33"/>
      <c r="BDM250" s="33"/>
      <c r="BDN250" s="33"/>
      <c r="BDO250" s="33"/>
      <c r="BDP250" s="33"/>
      <c r="BDQ250" s="33"/>
      <c r="BDR250" s="33"/>
      <c r="BDS250" s="33"/>
      <c r="BDT250" s="33"/>
      <c r="BDU250" s="33"/>
      <c r="BDV250" s="33"/>
      <c r="BDW250" s="33"/>
      <c r="BDX250" s="33"/>
      <c r="BDY250" s="33"/>
      <c r="BDZ250" s="33"/>
      <c r="BEA250" s="33"/>
      <c r="BEB250" s="33"/>
      <c r="BEC250" s="33"/>
      <c r="BED250" s="33"/>
      <c r="BEE250" s="33"/>
      <c r="BEF250" s="33"/>
      <c r="BEG250" s="33"/>
      <c r="BEH250" s="33"/>
      <c r="BEI250" s="33"/>
      <c r="BEJ250" s="33"/>
      <c r="BEK250" s="33"/>
      <c r="BEL250" s="33"/>
      <c r="BEM250" s="33"/>
      <c r="BEN250" s="33"/>
      <c r="BEO250" s="33"/>
      <c r="BEP250" s="33"/>
      <c r="BEQ250" s="33"/>
      <c r="BER250" s="33"/>
      <c r="BES250" s="33"/>
      <c r="BET250" s="33"/>
      <c r="BEU250" s="33"/>
      <c r="BEV250" s="33"/>
      <c r="BEW250" s="33"/>
      <c r="BEX250" s="33"/>
      <c r="BEY250" s="33"/>
      <c r="BEZ250" s="33"/>
      <c r="BFA250" s="33"/>
      <c r="BFB250" s="33"/>
      <c r="BFC250" s="33"/>
      <c r="BFD250" s="33"/>
      <c r="BFE250" s="33"/>
      <c r="BFF250" s="33"/>
      <c r="BFG250" s="33"/>
      <c r="BFH250" s="33"/>
      <c r="BFI250" s="33"/>
      <c r="BFJ250" s="33"/>
      <c r="BFK250" s="33"/>
      <c r="BFL250" s="33"/>
      <c r="BFM250" s="33"/>
      <c r="BFN250" s="33"/>
      <c r="BFO250" s="33"/>
      <c r="BFP250" s="33"/>
      <c r="BFQ250" s="33"/>
      <c r="BFR250" s="33"/>
      <c r="BFS250" s="33"/>
      <c r="BFT250" s="33"/>
      <c r="BFU250" s="33"/>
      <c r="BFV250" s="33"/>
      <c r="BFW250" s="33"/>
      <c r="BFX250" s="33"/>
      <c r="BFY250" s="33"/>
      <c r="BFZ250" s="33"/>
      <c r="BGA250" s="33"/>
      <c r="BGB250" s="33"/>
      <c r="BGC250" s="33"/>
      <c r="BGD250" s="33"/>
      <c r="BGE250" s="33"/>
      <c r="BGF250" s="33"/>
      <c r="BGG250" s="33"/>
      <c r="BGH250" s="33"/>
      <c r="BGI250" s="33"/>
      <c r="BGJ250" s="33"/>
      <c r="BGK250" s="33"/>
      <c r="BGL250" s="33"/>
      <c r="BGM250" s="33"/>
      <c r="BGN250" s="33"/>
      <c r="BGO250" s="33"/>
      <c r="BGP250" s="33"/>
      <c r="BGQ250" s="33"/>
      <c r="BGR250" s="33"/>
      <c r="BGS250" s="33"/>
      <c r="BGT250" s="33"/>
      <c r="BGU250" s="33"/>
      <c r="BGV250" s="33"/>
      <c r="BGW250" s="33"/>
      <c r="BGX250" s="33"/>
      <c r="BGY250" s="33"/>
      <c r="BGZ250" s="33"/>
      <c r="BHA250" s="33"/>
      <c r="BHB250" s="33"/>
      <c r="BHC250" s="33"/>
      <c r="BHD250" s="33"/>
      <c r="BHE250" s="33"/>
      <c r="BHF250" s="33"/>
      <c r="BHG250" s="33"/>
      <c r="BHH250" s="33"/>
      <c r="BHI250" s="33"/>
      <c r="BHJ250" s="33"/>
      <c r="BHK250" s="33"/>
      <c r="BHL250" s="33"/>
      <c r="BHM250" s="33"/>
      <c r="BHN250" s="33"/>
      <c r="BHO250" s="33"/>
      <c r="BHP250" s="33"/>
      <c r="BHQ250" s="33"/>
      <c r="BHR250" s="33"/>
      <c r="BHS250" s="33"/>
      <c r="BHT250" s="33"/>
      <c r="BHU250" s="33"/>
      <c r="BHV250" s="33"/>
      <c r="BHW250" s="33"/>
      <c r="BHX250" s="33"/>
      <c r="BHY250" s="33"/>
      <c r="BHZ250" s="33"/>
      <c r="BIA250" s="33"/>
      <c r="BIB250" s="33"/>
      <c r="BIC250" s="33"/>
      <c r="BID250" s="33"/>
      <c r="BIE250" s="33"/>
      <c r="BIF250" s="33"/>
      <c r="BIG250" s="33"/>
      <c r="BIH250" s="33"/>
      <c r="BII250" s="33"/>
      <c r="BIJ250" s="33"/>
      <c r="BIK250" s="33"/>
      <c r="BIL250" s="33"/>
      <c r="BIM250" s="33"/>
      <c r="BIN250" s="33"/>
      <c r="BIO250" s="33"/>
      <c r="BIP250" s="33"/>
      <c r="BIQ250" s="33"/>
      <c r="BIR250" s="33"/>
      <c r="BIS250" s="33"/>
      <c r="BIT250" s="33"/>
      <c r="BIU250" s="33"/>
      <c r="BIV250" s="33"/>
      <c r="BIW250" s="33"/>
      <c r="BIX250" s="33"/>
      <c r="BIY250" s="33"/>
      <c r="BIZ250" s="33"/>
      <c r="BJA250" s="33"/>
      <c r="BJB250" s="33"/>
      <c r="BJC250" s="33"/>
      <c r="BJD250" s="33"/>
      <c r="BJE250" s="33"/>
      <c r="BJF250" s="33"/>
      <c r="BJG250" s="33"/>
      <c r="BJH250" s="33"/>
      <c r="BJI250" s="33"/>
      <c r="BJJ250" s="33"/>
      <c r="BJK250" s="33"/>
      <c r="BJL250" s="33"/>
      <c r="BJM250" s="33"/>
      <c r="BJN250" s="33"/>
      <c r="BJO250" s="33"/>
      <c r="BJP250" s="33"/>
      <c r="BJQ250" s="33"/>
      <c r="BJR250" s="33"/>
      <c r="BJS250" s="33"/>
      <c r="BJT250" s="33"/>
      <c r="BJU250" s="33"/>
      <c r="BJV250" s="33"/>
      <c r="BJW250" s="33"/>
      <c r="BJX250" s="33"/>
      <c r="BJY250" s="33"/>
      <c r="BJZ250" s="33"/>
      <c r="BKA250" s="33"/>
      <c r="BKB250" s="33"/>
      <c r="BKC250" s="33"/>
      <c r="BKD250" s="33"/>
      <c r="BKE250" s="33"/>
      <c r="BKF250" s="33"/>
      <c r="BKG250" s="33"/>
      <c r="BKH250" s="33"/>
      <c r="BKI250" s="33"/>
      <c r="BKJ250" s="33"/>
      <c r="BKK250" s="33"/>
      <c r="BKL250" s="33"/>
      <c r="BKM250" s="33"/>
      <c r="BKN250" s="33"/>
      <c r="BKO250" s="33"/>
      <c r="BKP250" s="33"/>
      <c r="BKQ250" s="33"/>
      <c r="BKR250" s="33"/>
      <c r="BKS250" s="33"/>
      <c r="BKT250" s="33"/>
      <c r="BKU250" s="33"/>
      <c r="BKV250" s="33"/>
      <c r="BKW250" s="33"/>
      <c r="BKX250" s="33"/>
      <c r="BKY250" s="33"/>
      <c r="BKZ250" s="33"/>
      <c r="BLA250" s="33"/>
      <c r="BLB250" s="33"/>
      <c r="BLC250" s="33"/>
      <c r="BLD250" s="33"/>
      <c r="BLE250" s="33"/>
      <c r="BLF250" s="33"/>
      <c r="BLG250" s="33"/>
      <c r="BLH250" s="33"/>
      <c r="BLI250" s="33"/>
      <c r="BLJ250" s="33"/>
      <c r="BLK250" s="33"/>
      <c r="BLL250" s="33"/>
      <c r="BLM250" s="33"/>
      <c r="BLN250" s="33"/>
      <c r="BLO250" s="33"/>
      <c r="BLP250" s="33"/>
      <c r="BLQ250" s="33"/>
      <c r="BLR250" s="33"/>
      <c r="BLS250" s="33"/>
      <c r="BLT250" s="33"/>
      <c r="BLU250" s="33"/>
      <c r="BLV250" s="33"/>
      <c r="BLW250" s="33"/>
      <c r="BLX250" s="33"/>
      <c r="BLY250" s="33"/>
      <c r="BLZ250" s="33"/>
      <c r="BMA250" s="33"/>
      <c r="BMB250" s="33"/>
      <c r="BMC250" s="33"/>
      <c r="BMD250" s="33"/>
      <c r="BME250" s="33"/>
      <c r="BMF250" s="33"/>
      <c r="BMG250" s="33"/>
      <c r="BMH250" s="33"/>
      <c r="BMI250" s="33"/>
      <c r="BMJ250" s="33"/>
      <c r="BMK250" s="33"/>
      <c r="BML250" s="33"/>
      <c r="BMM250" s="33"/>
      <c r="BMN250" s="33"/>
      <c r="BMO250" s="33"/>
      <c r="BMP250" s="33"/>
      <c r="BMQ250" s="33"/>
      <c r="BMR250" s="33"/>
      <c r="BMS250" s="33"/>
      <c r="BMT250" s="33"/>
      <c r="BMU250" s="33"/>
      <c r="BMV250" s="33"/>
      <c r="BMW250" s="33"/>
      <c r="BMX250" s="33"/>
      <c r="BMY250" s="33"/>
      <c r="BMZ250" s="33"/>
      <c r="BNA250" s="33"/>
      <c r="BNB250" s="33"/>
      <c r="BNC250" s="33"/>
      <c r="BND250" s="33"/>
      <c r="BNE250" s="33"/>
      <c r="BNF250" s="33"/>
      <c r="BNG250" s="33"/>
      <c r="BNH250" s="33"/>
      <c r="BNI250" s="33"/>
      <c r="BNJ250" s="33"/>
      <c r="BNK250" s="33"/>
      <c r="BNL250" s="33"/>
      <c r="BNM250" s="33"/>
      <c r="BNN250" s="33"/>
      <c r="BNO250" s="33"/>
      <c r="BNP250" s="33"/>
      <c r="BNQ250" s="33"/>
      <c r="BNR250" s="33"/>
      <c r="BNS250" s="33"/>
      <c r="BNT250" s="33"/>
      <c r="BNU250" s="33"/>
      <c r="BNV250" s="33"/>
      <c r="BNW250" s="33"/>
      <c r="BNX250" s="33"/>
      <c r="BNY250" s="33"/>
      <c r="BNZ250" s="33"/>
      <c r="BOA250" s="33"/>
      <c r="BOB250" s="33"/>
      <c r="BOC250" s="33"/>
      <c r="BOD250" s="33"/>
      <c r="BOE250" s="33"/>
      <c r="BOF250" s="33"/>
      <c r="BOG250" s="33"/>
      <c r="BOH250" s="33"/>
      <c r="BOI250" s="33"/>
      <c r="BOJ250" s="33"/>
      <c r="BOK250" s="33"/>
      <c r="BOL250" s="33"/>
      <c r="BOM250" s="33"/>
      <c r="BON250" s="33"/>
      <c r="BOO250" s="33"/>
      <c r="BOP250" s="33"/>
      <c r="BOQ250" s="33"/>
      <c r="BOR250" s="33"/>
      <c r="BOS250" s="33"/>
      <c r="BOT250" s="33"/>
      <c r="BOU250" s="33"/>
      <c r="BOV250" s="33"/>
      <c r="BOW250" s="33"/>
      <c r="BOX250" s="33"/>
      <c r="BOY250" s="33"/>
      <c r="BOZ250" s="33"/>
      <c r="BPA250" s="33"/>
      <c r="BPB250" s="33"/>
      <c r="BPC250" s="33"/>
      <c r="BPD250" s="33"/>
      <c r="BPE250" s="33"/>
      <c r="BPF250" s="33"/>
      <c r="BPG250" s="33"/>
      <c r="BPH250" s="33"/>
      <c r="BPI250" s="33"/>
      <c r="BPJ250" s="33"/>
      <c r="BPK250" s="33"/>
      <c r="BPL250" s="33"/>
      <c r="BPM250" s="33"/>
      <c r="BPN250" s="33"/>
      <c r="BPO250" s="33"/>
      <c r="BPP250" s="33"/>
      <c r="BPQ250" s="33"/>
      <c r="BPR250" s="33"/>
      <c r="BPS250" s="33"/>
      <c r="BPT250" s="33"/>
      <c r="BPU250" s="33"/>
      <c r="BPV250" s="33"/>
      <c r="BPW250" s="33"/>
      <c r="BPX250" s="33"/>
      <c r="BPY250" s="33"/>
      <c r="BPZ250" s="33"/>
      <c r="BQA250" s="33"/>
      <c r="BQB250" s="33"/>
      <c r="BQC250" s="33"/>
      <c r="BQD250" s="33"/>
      <c r="BQE250" s="33"/>
      <c r="BQF250" s="33"/>
      <c r="BQG250" s="33"/>
      <c r="BQH250" s="33"/>
      <c r="BQI250" s="33"/>
      <c r="BQJ250" s="33"/>
      <c r="BQK250" s="33"/>
      <c r="BQL250" s="33"/>
      <c r="BQM250" s="33"/>
      <c r="BQN250" s="33"/>
      <c r="BQO250" s="33"/>
      <c r="BQP250" s="33"/>
      <c r="BQQ250" s="33"/>
      <c r="BQR250" s="33"/>
      <c r="BQS250" s="33"/>
      <c r="BQT250" s="33"/>
      <c r="BQU250" s="33"/>
      <c r="BQV250" s="33"/>
      <c r="BQW250" s="33"/>
      <c r="BQX250" s="33"/>
      <c r="BQY250" s="33"/>
      <c r="BQZ250" s="33"/>
      <c r="BRA250" s="33"/>
      <c r="BRB250" s="33"/>
      <c r="BRC250" s="33"/>
      <c r="BRD250" s="33"/>
      <c r="BRE250" s="33"/>
      <c r="BRF250" s="33"/>
      <c r="BRG250" s="33"/>
      <c r="BRH250" s="33"/>
      <c r="BRI250" s="33"/>
      <c r="BRJ250" s="33"/>
      <c r="BRK250" s="33"/>
      <c r="BRL250" s="33"/>
      <c r="BRM250" s="33"/>
      <c r="BRN250" s="33"/>
      <c r="BRO250" s="33"/>
      <c r="BRP250" s="33"/>
      <c r="BRQ250" s="33"/>
      <c r="BRR250" s="33"/>
      <c r="BRS250" s="33"/>
      <c r="BRT250" s="33"/>
      <c r="BRU250" s="33"/>
      <c r="BRV250" s="33"/>
      <c r="BRW250" s="33"/>
      <c r="BRX250" s="33"/>
      <c r="BRY250" s="33"/>
      <c r="BRZ250" s="33"/>
      <c r="BSA250" s="33"/>
      <c r="BSB250" s="33"/>
      <c r="BSC250" s="33"/>
      <c r="BSD250" s="33"/>
      <c r="BSE250" s="33"/>
      <c r="BSF250" s="33"/>
      <c r="BSG250" s="33"/>
      <c r="BSH250" s="33"/>
      <c r="BSI250" s="33"/>
      <c r="BSJ250" s="33"/>
      <c r="BSK250" s="33"/>
      <c r="BSL250" s="33"/>
      <c r="BSM250" s="33"/>
      <c r="BSN250" s="33"/>
      <c r="BSO250" s="33"/>
      <c r="BSP250" s="33"/>
      <c r="BSQ250" s="33"/>
      <c r="BSR250" s="33"/>
      <c r="BSS250" s="33"/>
      <c r="BST250" s="33"/>
      <c r="BSU250" s="33"/>
      <c r="BSV250" s="33"/>
      <c r="BSW250" s="33"/>
      <c r="BSX250" s="33"/>
      <c r="BSY250" s="33"/>
      <c r="BSZ250" s="33"/>
      <c r="BTA250" s="33"/>
      <c r="BTB250" s="33"/>
      <c r="BTC250" s="33"/>
      <c r="BTD250" s="33"/>
      <c r="BTE250" s="33"/>
      <c r="BTF250" s="33"/>
      <c r="BTG250" s="33"/>
      <c r="BTH250" s="33"/>
      <c r="BTI250" s="33"/>
      <c r="BTJ250" s="33"/>
      <c r="BTK250" s="33"/>
      <c r="BTL250" s="33"/>
      <c r="BTM250" s="33"/>
      <c r="BTN250" s="33"/>
      <c r="BTO250" s="33"/>
      <c r="BTP250" s="33"/>
      <c r="BTQ250" s="33"/>
      <c r="BTR250" s="33"/>
      <c r="BTS250" s="33"/>
      <c r="BTT250" s="33"/>
      <c r="BTU250" s="33"/>
      <c r="BTV250" s="33"/>
      <c r="BTW250" s="33"/>
      <c r="BTX250" s="33"/>
      <c r="BTY250" s="33"/>
      <c r="BTZ250" s="33"/>
      <c r="BUA250" s="33"/>
      <c r="BUB250" s="33"/>
      <c r="BUC250" s="33"/>
      <c r="BUD250" s="33"/>
      <c r="BUE250" s="33"/>
      <c r="BUF250" s="33"/>
      <c r="BUG250" s="33"/>
      <c r="BUH250" s="33"/>
      <c r="BUI250" s="33"/>
      <c r="BUJ250" s="33"/>
      <c r="BUK250" s="33"/>
      <c r="BUL250" s="33"/>
      <c r="BUM250" s="33"/>
      <c r="BUN250" s="33"/>
      <c r="BUO250" s="33"/>
      <c r="BUP250" s="33"/>
      <c r="BUQ250" s="33"/>
      <c r="BUR250" s="33"/>
      <c r="BUS250" s="33"/>
      <c r="BUT250" s="33"/>
      <c r="BUU250" s="33"/>
      <c r="BUV250" s="33"/>
      <c r="BUW250" s="33"/>
      <c r="BUX250" s="33"/>
      <c r="BUY250" s="33"/>
      <c r="BUZ250" s="33"/>
      <c r="BVA250" s="33"/>
      <c r="BVB250" s="33"/>
      <c r="BVC250" s="33"/>
      <c r="BVD250" s="33"/>
      <c r="BVE250" s="33"/>
      <c r="BVF250" s="33"/>
      <c r="BVG250" s="33"/>
      <c r="BVH250" s="33"/>
      <c r="BVI250" s="33"/>
      <c r="BVJ250" s="33"/>
      <c r="BVK250" s="33"/>
      <c r="BVL250" s="33"/>
      <c r="BVM250" s="33"/>
      <c r="BVN250" s="33"/>
      <c r="BVO250" s="33"/>
      <c r="BVP250" s="33"/>
      <c r="BVQ250" s="33"/>
      <c r="BVR250" s="33"/>
      <c r="BVS250" s="33"/>
      <c r="BVT250" s="33"/>
      <c r="BVU250" s="33"/>
      <c r="BVV250" s="33"/>
      <c r="BVW250" s="33"/>
      <c r="BVX250" s="33"/>
      <c r="BVY250" s="33"/>
      <c r="BVZ250" s="33"/>
      <c r="BWA250" s="33"/>
      <c r="BWB250" s="33"/>
      <c r="BWC250" s="33"/>
      <c r="BWD250" s="33"/>
      <c r="BWE250" s="33"/>
      <c r="BWF250" s="33"/>
      <c r="BWG250" s="33"/>
      <c r="BWH250" s="33"/>
      <c r="BWI250" s="33"/>
      <c r="BWJ250" s="33"/>
      <c r="BWK250" s="33"/>
      <c r="BWL250" s="33"/>
      <c r="BWM250" s="33"/>
      <c r="BWN250" s="33"/>
      <c r="BWO250" s="33"/>
      <c r="BWP250" s="33"/>
      <c r="BWQ250" s="33"/>
      <c r="BWR250" s="33"/>
      <c r="BWS250" s="33"/>
      <c r="BWT250" s="33"/>
      <c r="BWU250" s="33"/>
      <c r="BWV250" s="33"/>
      <c r="BWW250" s="33"/>
      <c r="BWX250" s="33"/>
      <c r="BWY250" s="33"/>
      <c r="BWZ250" s="33"/>
      <c r="BXA250" s="33"/>
      <c r="BXB250" s="33"/>
      <c r="BXC250" s="33"/>
      <c r="BXD250" s="33"/>
      <c r="BXE250" s="33"/>
      <c r="BXF250" s="33"/>
      <c r="BXG250" s="33"/>
      <c r="BXH250" s="33"/>
      <c r="BXI250" s="33"/>
      <c r="BXJ250" s="33"/>
      <c r="BXK250" s="33"/>
      <c r="BXL250" s="33"/>
      <c r="BXM250" s="33"/>
      <c r="BXN250" s="33"/>
      <c r="BXO250" s="33"/>
      <c r="BXP250" s="33"/>
      <c r="BXQ250" s="33"/>
      <c r="BXR250" s="33"/>
      <c r="BXS250" s="33"/>
      <c r="BXT250" s="33"/>
      <c r="BXU250" s="33"/>
      <c r="BXV250" s="33"/>
      <c r="BXW250" s="33"/>
      <c r="BXX250" s="33"/>
      <c r="BXY250" s="33"/>
      <c r="BXZ250" s="33"/>
      <c r="BYA250" s="33"/>
      <c r="BYB250" s="33"/>
      <c r="BYC250" s="33"/>
      <c r="BYD250" s="33"/>
      <c r="BYE250" s="33"/>
      <c r="BYF250" s="33"/>
      <c r="BYG250" s="33"/>
      <c r="BYH250" s="33"/>
      <c r="BYI250" s="33"/>
      <c r="BYJ250" s="33"/>
      <c r="BYK250" s="33"/>
      <c r="BYL250" s="33"/>
      <c r="BYM250" s="33"/>
      <c r="BYN250" s="33"/>
      <c r="BYO250" s="33"/>
      <c r="BYP250" s="33"/>
      <c r="BYQ250" s="33"/>
      <c r="BYR250" s="33"/>
      <c r="BYS250" s="33"/>
      <c r="BYT250" s="33"/>
      <c r="BYU250" s="33"/>
      <c r="BYV250" s="33"/>
      <c r="BYW250" s="33"/>
      <c r="BYX250" s="33"/>
    </row>
    <row r="251" spans="1:2026" ht="15" customHeight="1" x14ac:dyDescent="0.25">
      <c r="A251" s="205" t="s">
        <v>1662</v>
      </c>
      <c r="B251" s="4" t="s">
        <v>545</v>
      </c>
      <c r="C251" s="4" t="s">
        <v>546</v>
      </c>
      <c r="D251" s="4" t="s">
        <v>62</v>
      </c>
      <c r="E251" s="4" t="s">
        <v>547</v>
      </c>
      <c r="F251" s="5" t="s">
        <v>336</v>
      </c>
      <c r="G251" s="4" t="s">
        <v>105</v>
      </c>
      <c r="H251" s="11" t="s">
        <v>548</v>
      </c>
      <c r="I251" s="4" t="s">
        <v>29</v>
      </c>
      <c r="J251" s="51" t="s">
        <v>30</v>
      </c>
      <c r="K251" s="4" t="s">
        <v>31</v>
      </c>
      <c r="L251" s="4" t="s">
        <v>32</v>
      </c>
      <c r="M251" s="4" t="s">
        <v>33</v>
      </c>
      <c r="N251" s="4" t="s">
        <v>106</v>
      </c>
      <c r="O251" s="6" t="s">
        <v>107</v>
      </c>
      <c r="P251" s="6"/>
      <c r="Q251" s="7" t="s">
        <v>36</v>
      </c>
      <c r="R251" s="7"/>
      <c r="S251" s="4" t="s">
        <v>549</v>
      </c>
      <c r="T251" s="146"/>
      <c r="U251" s="146"/>
      <c r="V251" s="4" t="s">
        <v>59</v>
      </c>
      <c r="W251" s="4"/>
      <c r="X251" s="4"/>
      <c r="Y251" s="4"/>
      <c r="Z251" s="4"/>
      <c r="AA251" s="4"/>
      <c r="AB251" s="8"/>
      <c r="AC251" s="8">
        <v>2650</v>
      </c>
      <c r="AD251" s="8"/>
      <c r="AE251" s="8">
        <v>2250</v>
      </c>
      <c r="AF251" s="8"/>
      <c r="AG251" s="8">
        <f t="shared" si="4"/>
        <v>4900</v>
      </c>
      <c r="AH251" s="111"/>
      <c r="AI251" s="8"/>
      <c r="AJ251" s="126"/>
      <c r="AK251" s="8"/>
      <c r="AL251" s="5" t="s">
        <v>37</v>
      </c>
      <c r="AM251" s="5" t="s">
        <v>1499</v>
      </c>
      <c r="AN251" s="5"/>
      <c r="AO251" s="5"/>
    </row>
    <row r="252" spans="1:2026" ht="15" customHeight="1" x14ac:dyDescent="0.25">
      <c r="A252" s="205" t="s">
        <v>1662</v>
      </c>
      <c r="B252" s="4" t="s">
        <v>550</v>
      </c>
      <c r="C252" s="4" t="s">
        <v>546</v>
      </c>
      <c r="D252" s="4" t="s">
        <v>551</v>
      </c>
      <c r="E252" s="4" t="s">
        <v>547</v>
      </c>
      <c r="F252" s="5" t="s">
        <v>336</v>
      </c>
      <c r="G252" s="4" t="s">
        <v>105</v>
      </c>
      <c r="H252" s="11" t="s">
        <v>548</v>
      </c>
      <c r="I252" s="4" t="s">
        <v>29</v>
      </c>
      <c r="J252" s="51" t="s">
        <v>30</v>
      </c>
      <c r="K252" s="4" t="s">
        <v>31</v>
      </c>
      <c r="L252" s="4" t="s">
        <v>51</v>
      </c>
      <c r="M252" s="4" t="s">
        <v>33</v>
      </c>
      <c r="N252" s="4" t="s">
        <v>106</v>
      </c>
      <c r="O252" s="6" t="s">
        <v>107</v>
      </c>
      <c r="P252" s="6"/>
      <c r="Q252" s="7" t="s">
        <v>36</v>
      </c>
      <c r="R252" s="7"/>
      <c r="S252" s="4" t="s">
        <v>552</v>
      </c>
      <c r="T252" s="146"/>
      <c r="U252" s="146"/>
      <c r="V252" s="4" t="s">
        <v>59</v>
      </c>
      <c r="W252" s="4"/>
      <c r="X252" s="4"/>
      <c r="Y252" s="4"/>
      <c r="Z252" s="4"/>
      <c r="AA252" s="4"/>
      <c r="AB252" s="8"/>
      <c r="AC252" s="8">
        <v>2650</v>
      </c>
      <c r="AD252" s="8"/>
      <c r="AE252" s="8">
        <v>2250</v>
      </c>
      <c r="AF252" s="8"/>
      <c r="AG252" s="8">
        <f t="shared" si="4"/>
        <v>4900</v>
      </c>
      <c r="AH252" s="111"/>
      <c r="AI252" s="8"/>
      <c r="AJ252" s="126"/>
      <c r="AK252" s="8"/>
      <c r="AL252" s="5" t="s">
        <v>37</v>
      </c>
      <c r="AM252" s="5" t="s">
        <v>1499</v>
      </c>
      <c r="AN252" s="5"/>
      <c r="AO252" s="5"/>
    </row>
    <row r="253" spans="1:2026" ht="24.95" customHeight="1" x14ac:dyDescent="0.25">
      <c r="A253" s="205" t="s">
        <v>1662</v>
      </c>
      <c r="B253" s="4" t="s">
        <v>553</v>
      </c>
      <c r="C253" s="4" t="s">
        <v>554</v>
      </c>
      <c r="D253" s="4" t="s">
        <v>172</v>
      </c>
      <c r="E253" s="4" t="s">
        <v>476</v>
      </c>
      <c r="F253" s="5" t="s">
        <v>336</v>
      </c>
      <c r="G253" s="4" t="s">
        <v>105</v>
      </c>
      <c r="H253" s="63" t="s">
        <v>477</v>
      </c>
      <c r="I253" s="4" t="s">
        <v>29</v>
      </c>
      <c r="J253" s="51" t="s">
        <v>30</v>
      </c>
      <c r="K253" s="4" t="s">
        <v>31</v>
      </c>
      <c r="L253" s="4" t="s">
        <v>32</v>
      </c>
      <c r="M253" s="4" t="s">
        <v>33</v>
      </c>
      <c r="N253" s="4" t="s">
        <v>106</v>
      </c>
      <c r="O253" s="6" t="s">
        <v>107</v>
      </c>
      <c r="P253" s="6"/>
      <c r="Q253" s="7" t="s">
        <v>57</v>
      </c>
      <c r="R253" s="7"/>
      <c r="S253" s="4" t="s">
        <v>555</v>
      </c>
      <c r="T253" s="146"/>
      <c r="U253" s="146"/>
      <c r="V253" s="4" t="s">
        <v>11</v>
      </c>
      <c r="W253" s="4"/>
      <c r="X253" s="4" t="s">
        <v>40</v>
      </c>
      <c r="Y253" s="4"/>
      <c r="Z253" s="4"/>
      <c r="AA253" s="4"/>
      <c r="AB253" s="8">
        <v>7500</v>
      </c>
      <c r="AC253" s="8">
        <v>2650</v>
      </c>
      <c r="AD253" s="8"/>
      <c r="AE253" s="8">
        <v>3500</v>
      </c>
      <c r="AF253" s="8"/>
      <c r="AG253" s="8">
        <f t="shared" si="4"/>
        <v>13650</v>
      </c>
      <c r="AH253" s="111"/>
      <c r="AI253" s="8"/>
      <c r="AJ253" s="126"/>
      <c r="AK253" s="8"/>
      <c r="AL253" s="5" t="s">
        <v>38</v>
      </c>
      <c r="AM253" s="5" t="s">
        <v>1499</v>
      </c>
      <c r="AN253" s="5"/>
      <c r="AO253" s="5"/>
    </row>
    <row r="254" spans="1:2026" ht="24.95" customHeight="1" x14ac:dyDescent="0.25">
      <c r="A254" s="205" t="s">
        <v>1662</v>
      </c>
      <c r="B254" s="4" t="s">
        <v>556</v>
      </c>
      <c r="C254" s="4" t="s">
        <v>554</v>
      </c>
      <c r="D254" s="4" t="s">
        <v>177</v>
      </c>
      <c r="E254" s="4" t="s">
        <v>476</v>
      </c>
      <c r="F254" s="5" t="s">
        <v>336</v>
      </c>
      <c r="G254" s="4" t="s">
        <v>105</v>
      </c>
      <c r="H254" s="63" t="s">
        <v>477</v>
      </c>
      <c r="I254" s="4" t="s">
        <v>29</v>
      </c>
      <c r="J254" s="51" t="s">
        <v>30</v>
      </c>
      <c r="K254" s="4" t="s">
        <v>31</v>
      </c>
      <c r="L254" s="4" t="s">
        <v>80</v>
      </c>
      <c r="M254" s="4" t="s">
        <v>33</v>
      </c>
      <c r="N254" s="4" t="s">
        <v>106</v>
      </c>
      <c r="O254" s="6" t="s">
        <v>107</v>
      </c>
      <c r="P254" s="6"/>
      <c r="Q254" s="7" t="s">
        <v>36</v>
      </c>
      <c r="R254" s="7"/>
      <c r="S254" s="4" t="s">
        <v>557</v>
      </c>
      <c r="T254" s="146"/>
      <c r="U254" s="146"/>
      <c r="V254" s="4" t="s">
        <v>11</v>
      </c>
      <c r="W254" s="4"/>
      <c r="X254" s="4" t="s">
        <v>40</v>
      </c>
      <c r="Y254" s="4"/>
      <c r="Z254" s="4"/>
      <c r="AA254" s="4"/>
      <c r="AB254" s="8"/>
      <c r="AC254" s="8">
        <v>3860</v>
      </c>
      <c r="AD254" s="8"/>
      <c r="AE254" s="8">
        <v>2250</v>
      </c>
      <c r="AF254" s="8"/>
      <c r="AG254" s="8">
        <f t="shared" si="4"/>
        <v>6110</v>
      </c>
      <c r="AH254" s="111"/>
      <c r="AI254" s="8"/>
      <c r="AJ254" s="126"/>
      <c r="AK254" s="8"/>
      <c r="AL254" s="5" t="s">
        <v>38</v>
      </c>
      <c r="AM254" s="5" t="s">
        <v>1499</v>
      </c>
      <c r="AN254" s="5"/>
      <c r="AO254" s="5"/>
    </row>
    <row r="255" spans="1:2026" ht="15" customHeight="1" x14ac:dyDescent="0.25">
      <c r="A255" s="205" t="s">
        <v>1662</v>
      </c>
      <c r="B255" s="1" t="s">
        <v>558</v>
      </c>
      <c r="C255" s="1" t="s">
        <v>475</v>
      </c>
      <c r="D255" s="1" t="s">
        <v>177</v>
      </c>
      <c r="E255" s="1" t="s">
        <v>476</v>
      </c>
      <c r="F255" s="2" t="s">
        <v>336</v>
      </c>
      <c r="G255" s="1" t="s">
        <v>105</v>
      </c>
      <c r="H255" s="29" t="s">
        <v>477</v>
      </c>
      <c r="I255" s="1" t="s">
        <v>29</v>
      </c>
      <c r="J255" s="35" t="s">
        <v>30</v>
      </c>
      <c r="K255" s="36" t="s">
        <v>31</v>
      </c>
      <c r="L255" s="1" t="s">
        <v>32</v>
      </c>
      <c r="M255" s="37" t="s">
        <v>33</v>
      </c>
      <c r="N255" s="1" t="s">
        <v>106</v>
      </c>
      <c r="O255" s="38" t="s">
        <v>107</v>
      </c>
      <c r="P255" s="38"/>
      <c r="Q255" s="39" t="s">
        <v>559</v>
      </c>
      <c r="R255" s="39"/>
      <c r="S255" s="1" t="s">
        <v>560</v>
      </c>
      <c r="T255" s="145"/>
      <c r="U255" s="145"/>
      <c r="V255" s="1" t="s">
        <v>59</v>
      </c>
      <c r="W255" s="1"/>
      <c r="X255" s="1"/>
      <c r="Y255" s="1"/>
      <c r="Z255" s="1"/>
      <c r="AA255" s="1"/>
      <c r="AB255" s="30"/>
      <c r="AC255" s="30">
        <v>2650</v>
      </c>
      <c r="AD255" s="30"/>
      <c r="AE255" s="30">
        <v>2250</v>
      </c>
      <c r="AF255" s="30"/>
      <c r="AG255" s="30">
        <f t="shared" si="4"/>
        <v>4900</v>
      </c>
      <c r="AH255" s="110"/>
      <c r="AI255" s="30"/>
      <c r="AJ255" s="125"/>
      <c r="AK255" s="30"/>
      <c r="AL255" s="2" t="s">
        <v>37</v>
      </c>
      <c r="AM255" s="2"/>
      <c r="AN255" s="2"/>
      <c r="AO255" s="2"/>
    </row>
    <row r="256" spans="1:2026" ht="24.95" customHeight="1" x14ac:dyDescent="0.25">
      <c r="A256" s="205" t="s">
        <v>1662</v>
      </c>
      <c r="B256" s="14" t="s">
        <v>561</v>
      </c>
      <c r="C256" s="14" t="s">
        <v>521</v>
      </c>
      <c r="D256" s="14" t="s">
        <v>562</v>
      </c>
      <c r="E256" s="14" t="s">
        <v>523</v>
      </c>
      <c r="F256" s="15" t="s">
        <v>336</v>
      </c>
      <c r="G256" s="14" t="s">
        <v>105</v>
      </c>
      <c r="H256" s="16" t="s">
        <v>284</v>
      </c>
      <c r="I256" s="14" t="s">
        <v>29</v>
      </c>
      <c r="J256" s="28" t="s">
        <v>30</v>
      </c>
      <c r="K256" s="14" t="s">
        <v>31</v>
      </c>
      <c r="L256" s="14" t="s">
        <v>51</v>
      </c>
      <c r="M256" s="14" t="s">
        <v>33</v>
      </c>
      <c r="N256" s="14" t="s">
        <v>106</v>
      </c>
      <c r="O256" s="17" t="s">
        <v>107</v>
      </c>
      <c r="P256" s="17"/>
      <c r="Q256" s="18" t="s">
        <v>451</v>
      </c>
      <c r="R256" s="18"/>
      <c r="S256" s="14" t="s">
        <v>524</v>
      </c>
      <c r="T256" s="151"/>
      <c r="U256" s="151"/>
      <c r="V256" s="14" t="s">
        <v>11</v>
      </c>
      <c r="W256" s="14" t="s">
        <v>40</v>
      </c>
      <c r="X256" s="14"/>
      <c r="Y256" s="14" t="s">
        <v>40</v>
      </c>
      <c r="Z256" s="14"/>
      <c r="AA256" s="14"/>
      <c r="AB256" s="19"/>
      <c r="AC256" s="19">
        <v>2650</v>
      </c>
      <c r="AD256" s="19"/>
      <c r="AE256" s="19">
        <v>3500</v>
      </c>
      <c r="AF256" s="19"/>
      <c r="AG256" s="19">
        <f t="shared" si="4"/>
        <v>6150</v>
      </c>
      <c r="AH256" s="115"/>
      <c r="AI256" s="19"/>
      <c r="AJ256" s="132"/>
      <c r="AK256" s="19"/>
      <c r="AL256" s="15" t="s">
        <v>37</v>
      </c>
      <c r="AM256" s="14" t="s">
        <v>1496</v>
      </c>
      <c r="AN256" s="2"/>
      <c r="AO256" s="2"/>
    </row>
    <row r="257" spans="1:2026" s="52" customFormat="1" ht="15" customHeight="1" x14ac:dyDescent="0.25">
      <c r="A257" s="205" t="s">
        <v>1662</v>
      </c>
      <c r="B257" s="76" t="s">
        <v>1477</v>
      </c>
      <c r="C257" s="76" t="s">
        <v>1478</v>
      </c>
      <c r="D257" s="76" t="s">
        <v>283</v>
      </c>
      <c r="E257" s="77" t="s">
        <v>336</v>
      </c>
      <c r="F257" s="5" t="s">
        <v>336</v>
      </c>
      <c r="G257" s="4"/>
      <c r="H257" s="11" t="s">
        <v>344</v>
      </c>
      <c r="I257" s="4"/>
      <c r="J257" s="51"/>
      <c r="K257" s="4"/>
      <c r="L257" s="4"/>
      <c r="M257" s="4"/>
      <c r="N257" s="4"/>
      <c r="O257" s="6"/>
      <c r="P257" s="6"/>
      <c r="Q257" s="7"/>
      <c r="R257" s="7" t="s">
        <v>559</v>
      </c>
      <c r="S257" s="4"/>
      <c r="T257" s="146">
        <v>1705531.132</v>
      </c>
      <c r="U257" s="146">
        <v>9242416.2229999993</v>
      </c>
      <c r="V257" s="4"/>
      <c r="W257" s="4"/>
      <c r="X257" s="4"/>
      <c r="Y257" s="4"/>
      <c r="Z257" s="4"/>
      <c r="AA257" s="4"/>
      <c r="AB257" s="8"/>
      <c r="AC257" s="8"/>
      <c r="AD257" s="8"/>
      <c r="AE257" s="8"/>
      <c r="AF257" s="8"/>
      <c r="AG257" s="8"/>
      <c r="AH257" s="111">
        <v>12</v>
      </c>
      <c r="AI257" s="8">
        <f>12539.71</f>
        <v>12539.71</v>
      </c>
      <c r="AJ257" s="126"/>
      <c r="AK257" s="8">
        <f>SUBTOTAL(9,AI257:AJ257)</f>
        <v>12539.71</v>
      </c>
      <c r="AL257" s="5"/>
      <c r="AM257" s="5" t="s">
        <v>1493</v>
      </c>
      <c r="AN257" s="96">
        <v>43070</v>
      </c>
      <c r="AO257" s="173" t="s">
        <v>1512</v>
      </c>
      <c r="AP257" s="33"/>
      <c r="AQ257" s="33"/>
      <c r="AR257" s="33"/>
      <c r="AS257" s="33"/>
      <c r="AT257" s="33"/>
      <c r="AU257" s="33"/>
      <c r="AV257" s="33"/>
      <c r="AW257" s="33"/>
      <c r="AX257" s="33"/>
      <c r="AY257" s="33"/>
      <c r="AZ257" s="33"/>
      <c r="BA257" s="33"/>
      <c r="BB257" s="33"/>
      <c r="BC257" s="33"/>
      <c r="BD257" s="33"/>
      <c r="BE257" s="33"/>
      <c r="BF257" s="33"/>
      <c r="BG257" s="33"/>
      <c r="BH257" s="33"/>
      <c r="BI257" s="33"/>
      <c r="BJ257" s="33"/>
      <c r="BK257" s="33"/>
      <c r="BL257" s="33"/>
      <c r="BM257" s="33"/>
      <c r="BN257" s="33"/>
      <c r="BO257" s="33"/>
      <c r="BP257" s="33"/>
      <c r="BQ257" s="33"/>
      <c r="BR257" s="33"/>
      <c r="BS257" s="33"/>
      <c r="BT257" s="33"/>
      <c r="BU257" s="33"/>
      <c r="BV257" s="33"/>
      <c r="BW257" s="33"/>
      <c r="BX257" s="33"/>
      <c r="BY257" s="33"/>
      <c r="BZ257" s="33"/>
      <c r="CA257" s="33"/>
      <c r="CB257" s="33"/>
      <c r="CC257" s="33"/>
      <c r="CD257" s="33"/>
      <c r="CE257" s="33"/>
      <c r="CF257" s="33"/>
      <c r="CG257" s="33"/>
      <c r="CH257" s="33"/>
      <c r="CI257" s="33"/>
      <c r="CJ257" s="33"/>
      <c r="CK257" s="33"/>
      <c r="CL257" s="33"/>
      <c r="CM257" s="33"/>
      <c r="CN257" s="33"/>
      <c r="CO257" s="33"/>
      <c r="CP257" s="33"/>
      <c r="CQ257" s="33"/>
      <c r="CR257" s="33"/>
      <c r="CS257" s="33"/>
      <c r="CT257" s="33"/>
      <c r="CU257" s="33"/>
      <c r="CV257" s="33"/>
      <c r="CW257" s="33"/>
      <c r="CX257" s="33"/>
      <c r="CY257" s="33"/>
      <c r="CZ257" s="33"/>
      <c r="DA257" s="33"/>
      <c r="DB257" s="33"/>
      <c r="DC257" s="33"/>
      <c r="DD257" s="33"/>
      <c r="DE257" s="33"/>
      <c r="DF257" s="33"/>
      <c r="DG257" s="33"/>
      <c r="DH257" s="33"/>
      <c r="DI257" s="33"/>
      <c r="DJ257" s="33"/>
      <c r="DK257" s="33"/>
      <c r="DL257" s="33"/>
      <c r="DM257" s="33"/>
      <c r="DN257" s="33"/>
      <c r="DO257" s="33"/>
      <c r="DP257" s="33"/>
      <c r="DQ257" s="33"/>
      <c r="DR257" s="33"/>
      <c r="DS257" s="33"/>
      <c r="DT257" s="33"/>
      <c r="DU257" s="33"/>
      <c r="DV257" s="33"/>
      <c r="DW257" s="33"/>
      <c r="DX257" s="33"/>
      <c r="DY257" s="33"/>
      <c r="DZ257" s="33"/>
      <c r="EA257" s="33"/>
      <c r="EB257" s="33"/>
      <c r="EC257" s="33"/>
      <c r="ED257" s="33"/>
      <c r="EE257" s="33"/>
      <c r="EF257" s="33"/>
      <c r="EG257" s="33"/>
      <c r="EH257" s="33"/>
      <c r="EI257" s="33"/>
      <c r="EJ257" s="33"/>
      <c r="EK257" s="33"/>
      <c r="EL257" s="33"/>
      <c r="EM257" s="33"/>
      <c r="EN257" s="33"/>
      <c r="EO257" s="33"/>
      <c r="EP257" s="33"/>
      <c r="EQ257" s="33"/>
      <c r="ER257" s="33"/>
      <c r="ES257" s="33"/>
      <c r="ET257" s="33"/>
      <c r="EU257" s="33"/>
      <c r="EV257" s="33"/>
      <c r="EW257" s="33"/>
      <c r="EX257" s="33"/>
      <c r="EY257" s="33"/>
      <c r="EZ257" s="33"/>
      <c r="FA257" s="33"/>
      <c r="FB257" s="33"/>
      <c r="FC257" s="33"/>
      <c r="FD257" s="33"/>
      <c r="FE257" s="33"/>
      <c r="FF257" s="33"/>
      <c r="FG257" s="33"/>
      <c r="FH257" s="33"/>
      <c r="FI257" s="33"/>
      <c r="FJ257" s="33"/>
      <c r="FK257" s="33"/>
      <c r="FL257" s="33"/>
      <c r="FM257" s="33"/>
      <c r="FN257" s="33"/>
      <c r="FO257" s="33"/>
      <c r="FP257" s="33"/>
      <c r="FQ257" s="33"/>
      <c r="FR257" s="33"/>
      <c r="FS257" s="33"/>
      <c r="FT257" s="33"/>
      <c r="FU257" s="33"/>
      <c r="FV257" s="33"/>
      <c r="FW257" s="33"/>
      <c r="FX257" s="33"/>
      <c r="FY257" s="33"/>
      <c r="FZ257" s="33"/>
      <c r="GA257" s="33"/>
      <c r="GB257" s="33"/>
      <c r="GC257" s="33"/>
      <c r="GD257" s="33"/>
      <c r="GE257" s="33"/>
      <c r="GF257" s="33"/>
      <c r="GG257" s="33"/>
      <c r="GH257" s="33"/>
      <c r="GI257" s="33"/>
      <c r="GJ257" s="33"/>
      <c r="GK257" s="33"/>
      <c r="GL257" s="33"/>
      <c r="GM257" s="33"/>
      <c r="GN257" s="33"/>
      <c r="GO257" s="33"/>
      <c r="GP257" s="33"/>
      <c r="GQ257" s="33"/>
      <c r="GR257" s="33"/>
      <c r="GS257" s="33"/>
      <c r="GT257" s="33"/>
      <c r="GU257" s="33"/>
      <c r="GV257" s="33"/>
      <c r="GW257" s="33"/>
      <c r="GX257" s="33"/>
      <c r="GY257" s="33"/>
      <c r="GZ257" s="33"/>
      <c r="HA257" s="33"/>
      <c r="HB257" s="33"/>
      <c r="HC257" s="33"/>
      <c r="HD257" s="33"/>
      <c r="HE257" s="33"/>
      <c r="HF257" s="33"/>
      <c r="HG257" s="33"/>
      <c r="HH257" s="33"/>
      <c r="HI257" s="33"/>
      <c r="HJ257" s="33"/>
      <c r="HK257" s="33"/>
      <c r="HL257" s="33"/>
      <c r="HM257" s="33"/>
      <c r="HN257" s="33"/>
      <c r="HO257" s="33"/>
      <c r="HP257" s="33"/>
      <c r="HQ257" s="33"/>
      <c r="HR257" s="33"/>
      <c r="HS257" s="33"/>
      <c r="HT257" s="33"/>
      <c r="HU257" s="33"/>
      <c r="HV257" s="33"/>
      <c r="HW257" s="33"/>
      <c r="HX257" s="33"/>
      <c r="HY257" s="33"/>
      <c r="HZ257" s="33"/>
      <c r="IA257" s="33"/>
      <c r="IB257" s="33"/>
      <c r="IC257" s="33"/>
      <c r="ID257" s="33"/>
      <c r="IE257" s="33"/>
      <c r="IF257" s="33"/>
      <c r="IG257" s="33"/>
      <c r="IH257" s="33"/>
      <c r="II257" s="33"/>
      <c r="IJ257" s="33"/>
      <c r="IK257" s="33"/>
      <c r="IL257" s="33"/>
      <c r="IM257" s="33"/>
      <c r="IN257" s="33"/>
      <c r="IO257" s="33"/>
      <c r="IP257" s="33"/>
      <c r="IQ257" s="33"/>
      <c r="IR257" s="33"/>
      <c r="IS257" s="33"/>
      <c r="IT257" s="33"/>
      <c r="IU257" s="33"/>
      <c r="IV257" s="33"/>
      <c r="IW257" s="33"/>
      <c r="IX257" s="33"/>
      <c r="IY257" s="33"/>
      <c r="IZ257" s="33"/>
      <c r="JA257" s="33"/>
      <c r="JB257" s="33"/>
      <c r="JC257" s="33"/>
      <c r="JD257" s="33"/>
      <c r="JE257" s="33"/>
      <c r="JF257" s="33"/>
      <c r="JG257" s="33"/>
      <c r="JH257" s="33"/>
      <c r="JI257" s="33"/>
      <c r="JJ257" s="33"/>
      <c r="JK257" s="33"/>
      <c r="JL257" s="33"/>
      <c r="JM257" s="33"/>
      <c r="JN257" s="33"/>
      <c r="JO257" s="33"/>
      <c r="JP257" s="33"/>
      <c r="JQ257" s="33"/>
      <c r="JR257" s="33"/>
      <c r="JS257" s="33"/>
      <c r="JT257" s="33"/>
      <c r="JU257" s="33"/>
      <c r="JV257" s="33"/>
      <c r="JW257" s="33"/>
      <c r="JX257" s="33"/>
      <c r="JY257" s="33"/>
      <c r="JZ257" s="33"/>
      <c r="KA257" s="33"/>
      <c r="KB257" s="33"/>
      <c r="KC257" s="33"/>
      <c r="KD257" s="33"/>
      <c r="KE257" s="33"/>
      <c r="KF257" s="33"/>
      <c r="KG257" s="33"/>
      <c r="KH257" s="33"/>
      <c r="KI257" s="33"/>
      <c r="KJ257" s="33"/>
      <c r="KK257" s="33"/>
      <c r="KL257" s="33"/>
      <c r="KM257" s="33"/>
      <c r="KN257" s="33"/>
      <c r="KO257" s="33"/>
      <c r="KP257" s="33"/>
      <c r="KQ257" s="33"/>
      <c r="KR257" s="33"/>
      <c r="KS257" s="33"/>
      <c r="KT257" s="33"/>
      <c r="KU257" s="33"/>
      <c r="KV257" s="33"/>
      <c r="KW257" s="33"/>
      <c r="KX257" s="33"/>
      <c r="KY257" s="33"/>
      <c r="KZ257" s="33"/>
      <c r="LA257" s="33"/>
      <c r="LB257" s="33"/>
      <c r="LC257" s="33"/>
      <c r="LD257" s="33"/>
      <c r="LE257" s="33"/>
      <c r="LF257" s="33"/>
      <c r="LG257" s="33"/>
      <c r="LH257" s="33"/>
      <c r="LI257" s="33"/>
      <c r="LJ257" s="33"/>
      <c r="LK257" s="33"/>
      <c r="LL257" s="33"/>
      <c r="LM257" s="33"/>
      <c r="LN257" s="33"/>
      <c r="LO257" s="33"/>
      <c r="LP257" s="33"/>
      <c r="LQ257" s="33"/>
      <c r="LR257" s="33"/>
      <c r="LS257" s="33"/>
      <c r="LT257" s="33"/>
      <c r="LU257" s="33"/>
      <c r="LV257" s="33"/>
      <c r="LW257" s="33"/>
      <c r="LX257" s="33"/>
      <c r="LY257" s="33"/>
      <c r="LZ257" s="33"/>
      <c r="MA257" s="33"/>
      <c r="MB257" s="33"/>
      <c r="MC257" s="33"/>
      <c r="MD257" s="33"/>
      <c r="ME257" s="33"/>
      <c r="MF257" s="33"/>
      <c r="MG257" s="33"/>
      <c r="MH257" s="33"/>
      <c r="MI257" s="33"/>
      <c r="MJ257" s="33"/>
      <c r="MK257" s="33"/>
      <c r="ML257" s="33"/>
      <c r="MM257" s="33"/>
      <c r="MN257" s="33"/>
      <c r="MO257" s="33"/>
      <c r="MP257" s="33"/>
      <c r="MQ257" s="33"/>
      <c r="MR257" s="33"/>
      <c r="MS257" s="33"/>
      <c r="MT257" s="33"/>
      <c r="MU257" s="33"/>
      <c r="MV257" s="33"/>
      <c r="MW257" s="33"/>
      <c r="MX257" s="33"/>
      <c r="MY257" s="33"/>
      <c r="MZ257" s="33"/>
      <c r="NA257" s="33"/>
      <c r="NB257" s="33"/>
      <c r="NC257" s="33"/>
      <c r="ND257" s="33"/>
      <c r="NE257" s="33"/>
      <c r="NF257" s="33"/>
      <c r="NG257" s="33"/>
      <c r="NH257" s="33"/>
      <c r="NI257" s="33"/>
      <c r="NJ257" s="33"/>
      <c r="NK257" s="33"/>
      <c r="NL257" s="33"/>
      <c r="NM257" s="33"/>
      <c r="NN257" s="33"/>
      <c r="NO257" s="33"/>
      <c r="NP257" s="33"/>
      <c r="NQ257" s="33"/>
      <c r="NR257" s="33"/>
      <c r="NS257" s="33"/>
      <c r="NT257" s="33"/>
      <c r="NU257" s="33"/>
      <c r="NV257" s="33"/>
      <c r="NW257" s="33"/>
      <c r="NX257" s="33"/>
      <c r="NY257" s="33"/>
      <c r="NZ257" s="33"/>
      <c r="OA257" s="33"/>
      <c r="OB257" s="33"/>
      <c r="OC257" s="33"/>
      <c r="OD257" s="33"/>
      <c r="OE257" s="33"/>
      <c r="OF257" s="33"/>
      <c r="OG257" s="33"/>
      <c r="OH257" s="33"/>
      <c r="OI257" s="33"/>
      <c r="OJ257" s="33"/>
      <c r="OK257" s="33"/>
      <c r="OL257" s="33"/>
      <c r="OM257" s="33"/>
      <c r="ON257" s="33"/>
      <c r="OO257" s="33"/>
      <c r="OP257" s="33"/>
      <c r="OQ257" s="33"/>
      <c r="OR257" s="33"/>
      <c r="OS257" s="33"/>
      <c r="OT257" s="33"/>
      <c r="OU257" s="33"/>
      <c r="OV257" s="33"/>
      <c r="OW257" s="33"/>
      <c r="OX257" s="33"/>
      <c r="OY257" s="33"/>
      <c r="OZ257" s="33"/>
      <c r="PA257" s="33"/>
      <c r="PB257" s="33"/>
      <c r="PC257" s="33"/>
      <c r="PD257" s="33"/>
      <c r="PE257" s="33"/>
      <c r="PF257" s="33"/>
      <c r="PG257" s="33"/>
      <c r="PH257" s="33"/>
      <c r="PI257" s="33"/>
      <c r="PJ257" s="33"/>
      <c r="PK257" s="33"/>
      <c r="PL257" s="33"/>
      <c r="PM257" s="33"/>
      <c r="PN257" s="33"/>
      <c r="PO257" s="33"/>
      <c r="PP257" s="33"/>
      <c r="PQ257" s="33"/>
      <c r="PR257" s="33"/>
      <c r="PS257" s="33"/>
      <c r="PT257" s="33"/>
      <c r="PU257" s="33"/>
      <c r="PV257" s="33"/>
      <c r="PW257" s="33"/>
      <c r="PX257" s="33"/>
      <c r="PY257" s="33"/>
      <c r="PZ257" s="33"/>
      <c r="QA257" s="33"/>
      <c r="QB257" s="33"/>
      <c r="QC257" s="33"/>
      <c r="QD257" s="33"/>
      <c r="QE257" s="33"/>
      <c r="QF257" s="33"/>
      <c r="QG257" s="33"/>
      <c r="QH257" s="33"/>
      <c r="QI257" s="33"/>
      <c r="QJ257" s="33"/>
      <c r="QK257" s="33"/>
      <c r="QL257" s="33"/>
      <c r="QM257" s="33"/>
      <c r="QN257" s="33"/>
      <c r="QO257" s="33"/>
      <c r="QP257" s="33"/>
      <c r="QQ257" s="33"/>
      <c r="QR257" s="33"/>
      <c r="QS257" s="33"/>
      <c r="QT257" s="33"/>
      <c r="QU257" s="33"/>
      <c r="QV257" s="33"/>
      <c r="QW257" s="33"/>
      <c r="QX257" s="33"/>
      <c r="QY257" s="33"/>
      <c r="QZ257" s="33"/>
      <c r="RA257" s="33"/>
      <c r="RB257" s="33"/>
      <c r="RC257" s="33"/>
      <c r="RD257" s="33"/>
      <c r="RE257" s="33"/>
      <c r="RF257" s="33"/>
      <c r="RG257" s="33"/>
      <c r="RH257" s="33"/>
      <c r="RI257" s="33"/>
      <c r="RJ257" s="33"/>
      <c r="RK257" s="33"/>
      <c r="RL257" s="33"/>
      <c r="RM257" s="33"/>
      <c r="RN257" s="33"/>
      <c r="RO257" s="33"/>
      <c r="RP257" s="33"/>
      <c r="RQ257" s="33"/>
      <c r="RR257" s="33"/>
      <c r="RS257" s="33"/>
      <c r="RT257" s="33"/>
      <c r="RU257" s="33"/>
      <c r="RV257" s="33"/>
      <c r="RW257" s="33"/>
      <c r="RX257" s="33"/>
      <c r="RY257" s="33"/>
      <c r="RZ257" s="33"/>
      <c r="SA257" s="33"/>
      <c r="SB257" s="33"/>
      <c r="SC257" s="33"/>
      <c r="SD257" s="33"/>
      <c r="SE257" s="33"/>
      <c r="SF257" s="33"/>
      <c r="SG257" s="33"/>
      <c r="SH257" s="33"/>
      <c r="SI257" s="33"/>
      <c r="SJ257" s="33"/>
      <c r="SK257" s="33"/>
      <c r="SL257" s="33"/>
      <c r="SM257" s="33"/>
      <c r="SN257" s="33"/>
      <c r="SO257" s="33"/>
      <c r="SP257" s="33"/>
      <c r="SQ257" s="33"/>
      <c r="SR257" s="33"/>
      <c r="SS257" s="33"/>
      <c r="ST257" s="33"/>
      <c r="SU257" s="33"/>
      <c r="SV257" s="33"/>
      <c r="SW257" s="33"/>
      <c r="SX257" s="33"/>
      <c r="SY257" s="33"/>
      <c r="SZ257" s="33"/>
      <c r="TA257" s="33"/>
      <c r="TB257" s="33"/>
      <c r="TC257" s="33"/>
      <c r="TD257" s="33"/>
      <c r="TE257" s="33"/>
      <c r="TF257" s="33"/>
      <c r="TG257" s="33"/>
      <c r="TH257" s="33"/>
      <c r="TI257" s="33"/>
      <c r="TJ257" s="33"/>
      <c r="TK257" s="33"/>
      <c r="TL257" s="33"/>
      <c r="TM257" s="33"/>
      <c r="TN257" s="33"/>
      <c r="TO257" s="33"/>
      <c r="TP257" s="33"/>
      <c r="TQ257" s="33"/>
      <c r="TR257" s="33"/>
      <c r="TS257" s="33"/>
      <c r="TT257" s="33"/>
      <c r="TU257" s="33"/>
      <c r="TV257" s="33"/>
      <c r="TW257" s="33"/>
      <c r="TX257" s="33"/>
      <c r="TY257" s="33"/>
      <c r="TZ257" s="33"/>
      <c r="UA257" s="33"/>
      <c r="UB257" s="33"/>
      <c r="UC257" s="33"/>
      <c r="UD257" s="33"/>
      <c r="UE257" s="33"/>
      <c r="UF257" s="33"/>
      <c r="UG257" s="33"/>
      <c r="UH257" s="33"/>
      <c r="UI257" s="33"/>
      <c r="UJ257" s="33"/>
      <c r="UK257" s="33"/>
      <c r="UL257" s="33"/>
      <c r="UM257" s="33"/>
      <c r="UN257" s="33"/>
      <c r="UO257" s="33"/>
      <c r="UP257" s="33"/>
      <c r="UQ257" s="33"/>
      <c r="UR257" s="33"/>
      <c r="US257" s="33"/>
      <c r="UT257" s="33"/>
      <c r="UU257" s="33"/>
      <c r="UV257" s="33"/>
      <c r="UW257" s="33"/>
      <c r="UX257" s="33"/>
      <c r="UY257" s="33"/>
      <c r="UZ257" s="33"/>
      <c r="VA257" s="33"/>
      <c r="VB257" s="33"/>
      <c r="VC257" s="33"/>
      <c r="VD257" s="33"/>
      <c r="VE257" s="33"/>
      <c r="VF257" s="33"/>
      <c r="VG257" s="33"/>
      <c r="VH257" s="33"/>
      <c r="VI257" s="33"/>
      <c r="VJ257" s="33"/>
      <c r="VK257" s="33"/>
      <c r="VL257" s="33"/>
      <c r="VM257" s="33"/>
      <c r="VN257" s="33"/>
      <c r="VO257" s="33"/>
      <c r="VP257" s="33"/>
      <c r="VQ257" s="33"/>
      <c r="VR257" s="33"/>
      <c r="VS257" s="33"/>
      <c r="VT257" s="33"/>
      <c r="VU257" s="33"/>
      <c r="VV257" s="33"/>
      <c r="VW257" s="33"/>
      <c r="VX257" s="33"/>
      <c r="VY257" s="33"/>
      <c r="VZ257" s="33"/>
      <c r="WA257" s="33"/>
      <c r="WB257" s="33"/>
      <c r="WC257" s="33"/>
      <c r="WD257" s="33"/>
      <c r="WE257" s="33"/>
      <c r="WF257" s="33"/>
      <c r="WG257" s="33"/>
      <c r="WH257" s="33"/>
      <c r="WI257" s="33"/>
      <c r="WJ257" s="33"/>
      <c r="WK257" s="33"/>
      <c r="WL257" s="33"/>
      <c r="WM257" s="33"/>
      <c r="WN257" s="33"/>
      <c r="WO257" s="33"/>
      <c r="WP257" s="33"/>
      <c r="WQ257" s="33"/>
      <c r="WR257" s="33"/>
      <c r="WS257" s="33"/>
      <c r="WT257" s="33"/>
      <c r="WU257" s="33"/>
      <c r="WV257" s="33"/>
      <c r="WW257" s="33"/>
      <c r="WX257" s="33"/>
      <c r="WY257" s="33"/>
      <c r="WZ257" s="33"/>
      <c r="XA257" s="33"/>
      <c r="XB257" s="33"/>
      <c r="XC257" s="33"/>
      <c r="XD257" s="33"/>
      <c r="XE257" s="33"/>
      <c r="XF257" s="33"/>
      <c r="XG257" s="33"/>
      <c r="XH257" s="33"/>
      <c r="XI257" s="33"/>
      <c r="XJ257" s="33"/>
      <c r="XK257" s="33"/>
      <c r="XL257" s="33"/>
      <c r="XM257" s="33"/>
      <c r="XN257" s="33"/>
      <c r="XO257" s="33"/>
      <c r="XP257" s="33"/>
      <c r="XQ257" s="33"/>
      <c r="XR257" s="33"/>
      <c r="XS257" s="33"/>
      <c r="XT257" s="33"/>
      <c r="XU257" s="33"/>
      <c r="XV257" s="33"/>
      <c r="XW257" s="33"/>
      <c r="XX257" s="33"/>
      <c r="XY257" s="33"/>
      <c r="XZ257" s="33"/>
      <c r="YA257" s="33"/>
      <c r="YB257" s="33"/>
      <c r="YC257" s="33"/>
      <c r="YD257" s="33"/>
      <c r="YE257" s="33"/>
      <c r="YF257" s="33"/>
      <c r="YG257" s="33"/>
      <c r="YH257" s="33"/>
      <c r="YI257" s="33"/>
      <c r="YJ257" s="33"/>
      <c r="YK257" s="33"/>
      <c r="YL257" s="33"/>
      <c r="YM257" s="33"/>
      <c r="YN257" s="33"/>
      <c r="YO257" s="33"/>
      <c r="YP257" s="33"/>
      <c r="YQ257" s="33"/>
      <c r="YR257" s="33"/>
      <c r="YS257" s="33"/>
      <c r="YT257" s="33"/>
      <c r="YU257" s="33"/>
      <c r="YV257" s="33"/>
      <c r="YW257" s="33"/>
      <c r="YX257" s="33"/>
      <c r="YY257" s="33"/>
      <c r="YZ257" s="33"/>
      <c r="ZA257" s="33"/>
      <c r="ZB257" s="33"/>
      <c r="ZC257" s="33"/>
      <c r="ZD257" s="33"/>
      <c r="ZE257" s="33"/>
      <c r="ZF257" s="33"/>
      <c r="ZG257" s="33"/>
      <c r="ZH257" s="33"/>
      <c r="ZI257" s="33"/>
      <c r="ZJ257" s="33"/>
      <c r="ZK257" s="33"/>
      <c r="ZL257" s="33"/>
      <c r="ZM257" s="33"/>
      <c r="ZN257" s="33"/>
      <c r="ZO257" s="33"/>
      <c r="ZP257" s="33"/>
      <c r="ZQ257" s="33"/>
      <c r="ZR257" s="33"/>
      <c r="ZS257" s="33"/>
      <c r="ZT257" s="33"/>
      <c r="ZU257" s="33"/>
      <c r="ZV257" s="33"/>
      <c r="ZW257" s="33"/>
      <c r="ZX257" s="33"/>
      <c r="ZY257" s="33"/>
      <c r="ZZ257" s="33"/>
      <c r="AAA257" s="33"/>
      <c r="AAB257" s="33"/>
      <c r="AAC257" s="33"/>
      <c r="AAD257" s="33"/>
      <c r="AAE257" s="33"/>
      <c r="AAF257" s="33"/>
      <c r="AAG257" s="33"/>
      <c r="AAH257" s="33"/>
      <c r="AAI257" s="33"/>
      <c r="AAJ257" s="33"/>
      <c r="AAK257" s="33"/>
      <c r="AAL257" s="33"/>
      <c r="AAM257" s="33"/>
      <c r="AAN257" s="33"/>
      <c r="AAO257" s="33"/>
      <c r="AAP257" s="33"/>
      <c r="AAQ257" s="33"/>
      <c r="AAR257" s="33"/>
      <c r="AAS257" s="33"/>
      <c r="AAT257" s="33"/>
      <c r="AAU257" s="33"/>
      <c r="AAV257" s="33"/>
      <c r="AAW257" s="33"/>
      <c r="AAX257" s="33"/>
      <c r="AAY257" s="33"/>
      <c r="AAZ257" s="33"/>
      <c r="ABA257" s="33"/>
      <c r="ABB257" s="33"/>
      <c r="ABC257" s="33"/>
      <c r="ABD257" s="33"/>
      <c r="ABE257" s="33"/>
      <c r="ABF257" s="33"/>
      <c r="ABG257" s="33"/>
      <c r="ABH257" s="33"/>
      <c r="ABI257" s="33"/>
      <c r="ABJ257" s="33"/>
      <c r="ABK257" s="33"/>
      <c r="ABL257" s="33"/>
      <c r="ABM257" s="33"/>
      <c r="ABN257" s="33"/>
      <c r="ABO257" s="33"/>
      <c r="ABP257" s="33"/>
      <c r="ABQ257" s="33"/>
      <c r="ABR257" s="33"/>
      <c r="ABS257" s="33"/>
      <c r="ABT257" s="33"/>
      <c r="ABU257" s="33"/>
      <c r="ABV257" s="33"/>
      <c r="ABW257" s="33"/>
      <c r="ABX257" s="33"/>
      <c r="ABY257" s="33"/>
      <c r="ABZ257" s="33"/>
      <c r="ACA257" s="33"/>
      <c r="ACB257" s="33"/>
      <c r="ACC257" s="33"/>
      <c r="ACD257" s="33"/>
      <c r="ACE257" s="33"/>
      <c r="ACF257" s="33"/>
      <c r="ACG257" s="33"/>
      <c r="ACH257" s="33"/>
      <c r="ACI257" s="33"/>
      <c r="ACJ257" s="33"/>
      <c r="ACK257" s="33"/>
      <c r="ACL257" s="33"/>
      <c r="ACM257" s="33"/>
      <c r="ACN257" s="33"/>
      <c r="ACO257" s="33"/>
      <c r="ACP257" s="33"/>
      <c r="ACQ257" s="33"/>
      <c r="ACR257" s="33"/>
      <c r="ACS257" s="33"/>
      <c r="ACT257" s="33"/>
      <c r="ACU257" s="33"/>
      <c r="ACV257" s="33"/>
      <c r="ACW257" s="33"/>
      <c r="ACX257" s="33"/>
      <c r="ACY257" s="33"/>
      <c r="ACZ257" s="33"/>
      <c r="ADA257" s="33"/>
      <c r="ADB257" s="33"/>
      <c r="ADC257" s="33"/>
      <c r="ADD257" s="33"/>
      <c r="ADE257" s="33"/>
      <c r="ADF257" s="33"/>
      <c r="ADG257" s="33"/>
      <c r="ADH257" s="33"/>
      <c r="ADI257" s="33"/>
      <c r="ADJ257" s="33"/>
      <c r="ADK257" s="33"/>
      <c r="ADL257" s="33"/>
      <c r="ADM257" s="33"/>
      <c r="ADN257" s="33"/>
      <c r="ADO257" s="33"/>
      <c r="ADP257" s="33"/>
      <c r="ADQ257" s="33"/>
      <c r="ADR257" s="33"/>
      <c r="ADS257" s="33"/>
      <c r="ADT257" s="33"/>
      <c r="ADU257" s="33"/>
      <c r="ADV257" s="33"/>
      <c r="ADW257" s="33"/>
      <c r="ADX257" s="33"/>
      <c r="ADY257" s="33"/>
      <c r="ADZ257" s="33"/>
      <c r="AEA257" s="33"/>
      <c r="AEB257" s="33"/>
      <c r="AEC257" s="33"/>
      <c r="AED257" s="33"/>
      <c r="AEE257" s="33"/>
      <c r="AEF257" s="33"/>
      <c r="AEG257" s="33"/>
      <c r="AEH257" s="33"/>
      <c r="AEI257" s="33"/>
      <c r="AEJ257" s="33"/>
      <c r="AEK257" s="33"/>
      <c r="AEL257" s="33"/>
      <c r="AEM257" s="33"/>
      <c r="AEN257" s="33"/>
      <c r="AEO257" s="33"/>
      <c r="AEP257" s="33"/>
      <c r="AEQ257" s="33"/>
      <c r="AER257" s="33"/>
      <c r="AES257" s="33"/>
      <c r="AET257" s="33"/>
      <c r="AEU257" s="33"/>
      <c r="AEV257" s="33"/>
      <c r="AEW257" s="33"/>
      <c r="AEX257" s="33"/>
      <c r="AEY257" s="33"/>
      <c r="AEZ257" s="33"/>
      <c r="AFA257" s="33"/>
      <c r="AFB257" s="33"/>
      <c r="AFC257" s="33"/>
      <c r="AFD257" s="33"/>
      <c r="AFE257" s="33"/>
      <c r="AFF257" s="33"/>
      <c r="AFG257" s="33"/>
      <c r="AFH257" s="33"/>
      <c r="AFI257" s="33"/>
      <c r="AFJ257" s="33"/>
      <c r="AFK257" s="33"/>
      <c r="AFL257" s="33"/>
      <c r="AFM257" s="33"/>
      <c r="AFN257" s="33"/>
      <c r="AFO257" s="33"/>
      <c r="AFP257" s="33"/>
      <c r="AFQ257" s="33"/>
      <c r="AFR257" s="33"/>
      <c r="AFS257" s="33"/>
      <c r="AFT257" s="33"/>
      <c r="AFU257" s="33"/>
      <c r="AFV257" s="33"/>
      <c r="AFW257" s="33"/>
      <c r="AFX257" s="33"/>
      <c r="AFY257" s="33"/>
      <c r="AFZ257" s="33"/>
      <c r="AGA257" s="33"/>
      <c r="AGB257" s="33"/>
      <c r="AGC257" s="33"/>
      <c r="AGD257" s="33"/>
      <c r="AGE257" s="33"/>
      <c r="AGF257" s="33"/>
      <c r="AGG257" s="33"/>
      <c r="AGH257" s="33"/>
      <c r="AGI257" s="33"/>
      <c r="AGJ257" s="33"/>
      <c r="AGK257" s="33"/>
      <c r="AGL257" s="33"/>
      <c r="AGM257" s="33"/>
      <c r="AGN257" s="33"/>
      <c r="AGO257" s="33"/>
      <c r="AGP257" s="33"/>
      <c r="AGQ257" s="33"/>
      <c r="AGR257" s="33"/>
      <c r="AGS257" s="33"/>
      <c r="AGT257" s="33"/>
      <c r="AGU257" s="33"/>
      <c r="AGV257" s="33"/>
      <c r="AGW257" s="33"/>
      <c r="AGX257" s="33"/>
      <c r="AGY257" s="33"/>
      <c r="AGZ257" s="33"/>
      <c r="AHA257" s="33"/>
      <c r="AHB257" s="33"/>
      <c r="AHC257" s="33"/>
      <c r="AHD257" s="33"/>
      <c r="AHE257" s="33"/>
      <c r="AHF257" s="33"/>
      <c r="AHG257" s="33"/>
      <c r="AHH257" s="33"/>
      <c r="AHI257" s="33"/>
      <c r="AHJ257" s="33"/>
      <c r="AHK257" s="33"/>
      <c r="AHL257" s="33"/>
      <c r="AHM257" s="33"/>
      <c r="AHN257" s="33"/>
      <c r="AHO257" s="33"/>
      <c r="AHP257" s="33"/>
      <c r="AHQ257" s="33"/>
      <c r="AHR257" s="33"/>
      <c r="AHS257" s="33"/>
      <c r="AHT257" s="33"/>
      <c r="AHU257" s="33"/>
      <c r="AHV257" s="33"/>
      <c r="AHW257" s="33"/>
      <c r="AHX257" s="33"/>
      <c r="AHY257" s="33"/>
      <c r="AHZ257" s="33"/>
      <c r="AIA257" s="33"/>
      <c r="AIB257" s="33"/>
      <c r="AIC257" s="33"/>
      <c r="AID257" s="33"/>
      <c r="AIE257" s="33"/>
      <c r="AIF257" s="33"/>
      <c r="AIG257" s="33"/>
      <c r="AIH257" s="33"/>
      <c r="AII257" s="33"/>
      <c r="AIJ257" s="33"/>
      <c r="AIK257" s="33"/>
      <c r="AIL257" s="33"/>
      <c r="AIM257" s="33"/>
      <c r="AIN257" s="33"/>
      <c r="AIO257" s="33"/>
      <c r="AIP257" s="33"/>
      <c r="AIQ257" s="33"/>
      <c r="AIR257" s="33"/>
      <c r="AIS257" s="33"/>
      <c r="AIT257" s="33"/>
      <c r="AIU257" s="33"/>
      <c r="AIV257" s="33"/>
      <c r="AIW257" s="33"/>
      <c r="AIX257" s="33"/>
      <c r="AIY257" s="33"/>
      <c r="AIZ257" s="33"/>
      <c r="AJA257" s="33"/>
      <c r="AJB257" s="33"/>
      <c r="AJC257" s="33"/>
      <c r="AJD257" s="33"/>
      <c r="AJE257" s="33"/>
      <c r="AJF257" s="33"/>
      <c r="AJG257" s="33"/>
      <c r="AJH257" s="33"/>
      <c r="AJI257" s="33"/>
      <c r="AJJ257" s="33"/>
      <c r="AJK257" s="33"/>
      <c r="AJL257" s="33"/>
      <c r="AJM257" s="33"/>
      <c r="AJN257" s="33"/>
      <c r="AJO257" s="33"/>
      <c r="AJP257" s="33"/>
      <c r="AJQ257" s="33"/>
      <c r="AJR257" s="33"/>
      <c r="AJS257" s="33"/>
      <c r="AJT257" s="33"/>
      <c r="AJU257" s="33"/>
      <c r="AJV257" s="33"/>
      <c r="AJW257" s="33"/>
      <c r="AJX257" s="33"/>
      <c r="AJY257" s="33"/>
      <c r="AJZ257" s="33"/>
      <c r="AKA257" s="33"/>
      <c r="AKB257" s="33"/>
      <c r="AKC257" s="33"/>
      <c r="AKD257" s="33"/>
      <c r="AKE257" s="33"/>
      <c r="AKF257" s="33"/>
      <c r="AKG257" s="33"/>
      <c r="AKH257" s="33"/>
      <c r="AKI257" s="33"/>
      <c r="AKJ257" s="33"/>
      <c r="AKK257" s="33"/>
      <c r="AKL257" s="33"/>
      <c r="AKM257" s="33"/>
      <c r="AKN257" s="33"/>
      <c r="AKO257" s="33"/>
      <c r="AKP257" s="33"/>
      <c r="AKQ257" s="33"/>
      <c r="AKR257" s="33"/>
      <c r="AKS257" s="33"/>
      <c r="AKT257" s="33"/>
      <c r="AKU257" s="33"/>
      <c r="AKV257" s="33"/>
      <c r="AKW257" s="33"/>
      <c r="AKX257" s="33"/>
      <c r="AKY257" s="33"/>
      <c r="AKZ257" s="33"/>
      <c r="ALA257" s="33"/>
      <c r="ALB257" s="33"/>
      <c r="ALC257" s="33"/>
      <c r="ALD257" s="33"/>
      <c r="ALE257" s="33"/>
      <c r="ALF257" s="33"/>
      <c r="ALG257" s="33"/>
      <c r="ALH257" s="33"/>
      <c r="ALI257" s="33"/>
      <c r="ALJ257" s="33"/>
      <c r="ALK257" s="33"/>
      <c r="ALL257" s="33"/>
      <c r="ALM257" s="33"/>
      <c r="ALN257" s="33"/>
      <c r="ALO257" s="33"/>
      <c r="ALP257" s="33"/>
      <c r="ALQ257" s="33"/>
      <c r="ALR257" s="33"/>
      <c r="ALS257" s="33"/>
      <c r="ALT257" s="33"/>
      <c r="ALU257" s="33"/>
      <c r="ALV257" s="33"/>
      <c r="ALW257" s="33"/>
      <c r="ALX257" s="33"/>
      <c r="ALY257" s="33"/>
      <c r="ALZ257" s="33"/>
      <c r="AMA257" s="33"/>
      <c r="AMB257" s="33"/>
      <c r="AMC257" s="33"/>
      <c r="AMD257" s="33"/>
      <c r="AME257" s="33"/>
      <c r="AMF257" s="33"/>
      <c r="AMG257" s="33"/>
      <c r="AMH257" s="33"/>
      <c r="AMI257" s="33"/>
      <c r="AMJ257" s="33"/>
      <c r="AMK257" s="33"/>
      <c r="AML257" s="33"/>
      <c r="AMM257" s="33"/>
      <c r="AMN257" s="33"/>
      <c r="AMO257" s="33"/>
      <c r="AMP257" s="33"/>
      <c r="AMQ257" s="33"/>
      <c r="AMR257" s="33"/>
      <c r="AMS257" s="33"/>
      <c r="AMT257" s="33"/>
      <c r="AMU257" s="33"/>
      <c r="AMV257" s="33"/>
      <c r="AMW257" s="33"/>
      <c r="AMX257" s="33"/>
      <c r="AMY257" s="33"/>
      <c r="AMZ257" s="33"/>
      <c r="ANA257" s="33"/>
      <c r="ANB257" s="33"/>
      <c r="ANC257" s="33"/>
      <c r="AND257" s="33"/>
      <c r="ANE257" s="33"/>
      <c r="ANF257" s="33"/>
      <c r="ANG257" s="33"/>
      <c r="ANH257" s="33"/>
      <c r="ANI257" s="33"/>
      <c r="ANJ257" s="33"/>
      <c r="ANK257" s="33"/>
      <c r="ANL257" s="33"/>
      <c r="ANM257" s="33"/>
      <c r="ANN257" s="33"/>
      <c r="ANO257" s="33"/>
      <c r="ANP257" s="33"/>
      <c r="ANQ257" s="33"/>
      <c r="ANR257" s="33"/>
      <c r="ANS257" s="33"/>
      <c r="ANT257" s="33"/>
      <c r="ANU257" s="33"/>
      <c r="ANV257" s="33"/>
      <c r="ANW257" s="33"/>
      <c r="ANX257" s="33"/>
      <c r="ANY257" s="33"/>
      <c r="ANZ257" s="33"/>
      <c r="AOA257" s="33"/>
      <c r="AOB257" s="33"/>
      <c r="AOC257" s="33"/>
      <c r="AOD257" s="33"/>
      <c r="AOE257" s="33"/>
      <c r="AOF257" s="33"/>
      <c r="AOG257" s="33"/>
      <c r="AOH257" s="33"/>
      <c r="AOI257" s="33"/>
      <c r="AOJ257" s="33"/>
      <c r="AOK257" s="33"/>
      <c r="AOL257" s="33"/>
      <c r="AOM257" s="33"/>
      <c r="AON257" s="33"/>
      <c r="AOO257" s="33"/>
      <c r="AOP257" s="33"/>
      <c r="AOQ257" s="33"/>
      <c r="AOR257" s="33"/>
      <c r="AOS257" s="33"/>
      <c r="AOT257" s="33"/>
      <c r="AOU257" s="33"/>
      <c r="AOV257" s="33"/>
      <c r="AOW257" s="33"/>
      <c r="AOX257" s="33"/>
      <c r="AOY257" s="33"/>
      <c r="AOZ257" s="33"/>
      <c r="APA257" s="33"/>
      <c r="APB257" s="33"/>
      <c r="APC257" s="33"/>
      <c r="APD257" s="33"/>
      <c r="APE257" s="33"/>
      <c r="APF257" s="33"/>
      <c r="APG257" s="33"/>
      <c r="APH257" s="33"/>
      <c r="API257" s="33"/>
      <c r="APJ257" s="33"/>
      <c r="APK257" s="33"/>
      <c r="APL257" s="33"/>
      <c r="APM257" s="33"/>
      <c r="APN257" s="33"/>
      <c r="APO257" s="33"/>
      <c r="APP257" s="33"/>
      <c r="APQ257" s="33"/>
      <c r="APR257" s="33"/>
      <c r="APS257" s="33"/>
      <c r="APT257" s="33"/>
      <c r="APU257" s="33"/>
      <c r="APV257" s="33"/>
      <c r="APW257" s="33"/>
      <c r="APX257" s="33"/>
      <c r="APY257" s="33"/>
      <c r="APZ257" s="33"/>
      <c r="AQA257" s="33"/>
      <c r="AQB257" s="33"/>
      <c r="AQC257" s="33"/>
      <c r="AQD257" s="33"/>
      <c r="AQE257" s="33"/>
      <c r="AQF257" s="33"/>
      <c r="AQG257" s="33"/>
      <c r="AQH257" s="33"/>
      <c r="AQI257" s="33"/>
      <c r="AQJ257" s="33"/>
      <c r="AQK257" s="33"/>
      <c r="AQL257" s="33"/>
      <c r="AQM257" s="33"/>
      <c r="AQN257" s="33"/>
      <c r="AQO257" s="33"/>
      <c r="AQP257" s="33"/>
      <c r="AQQ257" s="33"/>
      <c r="AQR257" s="33"/>
      <c r="AQS257" s="33"/>
      <c r="AQT257" s="33"/>
      <c r="AQU257" s="33"/>
      <c r="AQV257" s="33"/>
      <c r="AQW257" s="33"/>
      <c r="AQX257" s="33"/>
      <c r="AQY257" s="33"/>
      <c r="AQZ257" s="33"/>
      <c r="ARA257" s="33"/>
      <c r="ARB257" s="33"/>
      <c r="ARC257" s="33"/>
      <c r="ARD257" s="33"/>
      <c r="ARE257" s="33"/>
      <c r="ARF257" s="33"/>
      <c r="ARG257" s="33"/>
      <c r="ARH257" s="33"/>
      <c r="ARI257" s="33"/>
      <c r="ARJ257" s="33"/>
      <c r="ARK257" s="33"/>
      <c r="ARL257" s="33"/>
      <c r="ARM257" s="33"/>
      <c r="ARN257" s="33"/>
      <c r="ARO257" s="33"/>
      <c r="ARP257" s="33"/>
      <c r="ARQ257" s="33"/>
      <c r="ARR257" s="33"/>
      <c r="ARS257" s="33"/>
      <c r="ART257" s="33"/>
      <c r="ARU257" s="33"/>
      <c r="ARV257" s="33"/>
      <c r="ARW257" s="33"/>
      <c r="ARX257" s="33"/>
      <c r="ARY257" s="33"/>
      <c r="ARZ257" s="33"/>
      <c r="ASA257" s="33"/>
      <c r="ASB257" s="33"/>
      <c r="ASC257" s="33"/>
      <c r="ASD257" s="33"/>
      <c r="ASE257" s="33"/>
      <c r="ASF257" s="33"/>
      <c r="ASG257" s="33"/>
      <c r="ASH257" s="33"/>
      <c r="ASI257" s="33"/>
      <c r="ASJ257" s="33"/>
      <c r="ASK257" s="33"/>
      <c r="ASL257" s="33"/>
      <c r="ASM257" s="33"/>
      <c r="ASN257" s="33"/>
      <c r="ASO257" s="33"/>
      <c r="ASP257" s="33"/>
      <c r="ASQ257" s="33"/>
      <c r="ASR257" s="33"/>
      <c r="ASS257" s="33"/>
      <c r="AST257" s="33"/>
      <c r="ASU257" s="33"/>
      <c r="ASV257" s="33"/>
      <c r="ASW257" s="33"/>
      <c r="ASX257" s="33"/>
      <c r="ASY257" s="33"/>
      <c r="ASZ257" s="33"/>
      <c r="ATA257" s="33"/>
      <c r="ATB257" s="33"/>
      <c r="ATC257" s="33"/>
      <c r="ATD257" s="33"/>
      <c r="ATE257" s="33"/>
      <c r="ATF257" s="33"/>
      <c r="ATG257" s="33"/>
      <c r="ATH257" s="33"/>
      <c r="ATI257" s="33"/>
      <c r="ATJ257" s="33"/>
      <c r="ATK257" s="33"/>
      <c r="ATL257" s="33"/>
      <c r="ATM257" s="33"/>
      <c r="ATN257" s="33"/>
      <c r="ATO257" s="33"/>
      <c r="ATP257" s="33"/>
      <c r="ATQ257" s="33"/>
      <c r="ATR257" s="33"/>
      <c r="ATS257" s="33"/>
      <c r="ATT257" s="33"/>
      <c r="ATU257" s="33"/>
      <c r="ATV257" s="33"/>
      <c r="ATW257" s="33"/>
      <c r="ATX257" s="33"/>
      <c r="ATY257" s="33"/>
      <c r="ATZ257" s="33"/>
      <c r="AUA257" s="33"/>
      <c r="AUB257" s="33"/>
      <c r="AUC257" s="33"/>
      <c r="AUD257" s="33"/>
      <c r="AUE257" s="33"/>
      <c r="AUF257" s="33"/>
      <c r="AUG257" s="33"/>
      <c r="AUH257" s="33"/>
      <c r="AUI257" s="33"/>
      <c r="AUJ257" s="33"/>
      <c r="AUK257" s="33"/>
      <c r="AUL257" s="33"/>
      <c r="AUM257" s="33"/>
      <c r="AUN257" s="33"/>
      <c r="AUO257" s="33"/>
      <c r="AUP257" s="33"/>
      <c r="AUQ257" s="33"/>
      <c r="AUR257" s="33"/>
      <c r="AUS257" s="33"/>
      <c r="AUT257" s="33"/>
      <c r="AUU257" s="33"/>
      <c r="AUV257" s="33"/>
      <c r="AUW257" s="33"/>
      <c r="AUX257" s="33"/>
      <c r="AUY257" s="33"/>
      <c r="AUZ257" s="33"/>
      <c r="AVA257" s="33"/>
      <c r="AVB257" s="33"/>
      <c r="AVC257" s="33"/>
      <c r="AVD257" s="33"/>
      <c r="AVE257" s="33"/>
      <c r="AVF257" s="33"/>
      <c r="AVG257" s="33"/>
      <c r="AVH257" s="33"/>
      <c r="AVI257" s="33"/>
      <c r="AVJ257" s="33"/>
      <c r="AVK257" s="33"/>
      <c r="AVL257" s="33"/>
      <c r="AVM257" s="33"/>
      <c r="AVN257" s="33"/>
      <c r="AVO257" s="33"/>
      <c r="AVP257" s="33"/>
      <c r="AVQ257" s="33"/>
      <c r="AVR257" s="33"/>
      <c r="AVS257" s="33"/>
      <c r="AVT257" s="33"/>
      <c r="AVU257" s="33"/>
      <c r="AVV257" s="33"/>
      <c r="AVW257" s="33"/>
      <c r="AVX257" s="33"/>
      <c r="AVY257" s="33"/>
      <c r="AVZ257" s="33"/>
      <c r="AWA257" s="33"/>
      <c r="AWB257" s="33"/>
      <c r="AWC257" s="33"/>
      <c r="AWD257" s="33"/>
      <c r="AWE257" s="33"/>
      <c r="AWF257" s="33"/>
      <c r="AWG257" s="33"/>
      <c r="AWH257" s="33"/>
      <c r="AWI257" s="33"/>
      <c r="AWJ257" s="33"/>
      <c r="AWK257" s="33"/>
      <c r="AWL257" s="33"/>
      <c r="AWM257" s="33"/>
      <c r="AWN257" s="33"/>
      <c r="AWO257" s="33"/>
      <c r="AWP257" s="33"/>
      <c r="AWQ257" s="33"/>
      <c r="AWR257" s="33"/>
      <c r="AWS257" s="33"/>
      <c r="AWT257" s="33"/>
      <c r="AWU257" s="33"/>
      <c r="AWV257" s="33"/>
      <c r="AWW257" s="33"/>
      <c r="AWX257" s="33"/>
      <c r="AWY257" s="33"/>
      <c r="AWZ257" s="33"/>
      <c r="AXA257" s="33"/>
      <c r="AXB257" s="33"/>
      <c r="AXC257" s="33"/>
      <c r="AXD257" s="33"/>
      <c r="AXE257" s="33"/>
      <c r="AXF257" s="33"/>
      <c r="AXG257" s="33"/>
      <c r="AXH257" s="33"/>
      <c r="AXI257" s="33"/>
      <c r="AXJ257" s="33"/>
      <c r="AXK257" s="33"/>
      <c r="AXL257" s="33"/>
      <c r="AXM257" s="33"/>
      <c r="AXN257" s="33"/>
      <c r="AXO257" s="33"/>
      <c r="AXP257" s="33"/>
      <c r="AXQ257" s="33"/>
      <c r="AXR257" s="33"/>
      <c r="AXS257" s="33"/>
      <c r="AXT257" s="33"/>
      <c r="AXU257" s="33"/>
      <c r="AXV257" s="33"/>
      <c r="AXW257" s="33"/>
      <c r="AXX257" s="33"/>
      <c r="AXY257" s="33"/>
      <c r="AXZ257" s="33"/>
      <c r="AYA257" s="33"/>
      <c r="AYB257" s="33"/>
      <c r="AYC257" s="33"/>
      <c r="AYD257" s="33"/>
      <c r="AYE257" s="33"/>
      <c r="AYF257" s="33"/>
      <c r="AYG257" s="33"/>
      <c r="AYH257" s="33"/>
      <c r="AYI257" s="33"/>
      <c r="AYJ257" s="33"/>
      <c r="AYK257" s="33"/>
      <c r="AYL257" s="33"/>
      <c r="AYM257" s="33"/>
      <c r="AYN257" s="33"/>
      <c r="AYO257" s="33"/>
      <c r="AYP257" s="33"/>
      <c r="AYQ257" s="33"/>
      <c r="AYR257" s="33"/>
      <c r="AYS257" s="33"/>
      <c r="AYT257" s="33"/>
      <c r="AYU257" s="33"/>
      <c r="AYV257" s="33"/>
      <c r="AYW257" s="33"/>
      <c r="AYX257" s="33"/>
      <c r="AYY257" s="33"/>
      <c r="AYZ257" s="33"/>
      <c r="AZA257" s="33"/>
      <c r="AZB257" s="33"/>
      <c r="AZC257" s="33"/>
      <c r="AZD257" s="33"/>
      <c r="AZE257" s="33"/>
      <c r="AZF257" s="33"/>
      <c r="AZG257" s="33"/>
      <c r="AZH257" s="33"/>
      <c r="AZI257" s="33"/>
      <c r="AZJ257" s="33"/>
      <c r="AZK257" s="33"/>
      <c r="AZL257" s="33"/>
      <c r="AZM257" s="33"/>
      <c r="AZN257" s="33"/>
      <c r="AZO257" s="33"/>
      <c r="AZP257" s="33"/>
      <c r="AZQ257" s="33"/>
      <c r="AZR257" s="33"/>
      <c r="AZS257" s="33"/>
      <c r="AZT257" s="33"/>
      <c r="AZU257" s="33"/>
      <c r="AZV257" s="33"/>
      <c r="AZW257" s="33"/>
      <c r="AZX257" s="33"/>
      <c r="AZY257" s="33"/>
      <c r="AZZ257" s="33"/>
      <c r="BAA257" s="33"/>
      <c r="BAB257" s="33"/>
      <c r="BAC257" s="33"/>
      <c r="BAD257" s="33"/>
      <c r="BAE257" s="33"/>
      <c r="BAF257" s="33"/>
      <c r="BAG257" s="33"/>
      <c r="BAH257" s="33"/>
      <c r="BAI257" s="33"/>
      <c r="BAJ257" s="33"/>
      <c r="BAK257" s="33"/>
      <c r="BAL257" s="33"/>
      <c r="BAM257" s="33"/>
      <c r="BAN257" s="33"/>
      <c r="BAO257" s="33"/>
      <c r="BAP257" s="33"/>
      <c r="BAQ257" s="33"/>
      <c r="BAR257" s="33"/>
      <c r="BAS257" s="33"/>
      <c r="BAT257" s="33"/>
      <c r="BAU257" s="33"/>
      <c r="BAV257" s="33"/>
      <c r="BAW257" s="33"/>
      <c r="BAX257" s="33"/>
      <c r="BAY257" s="33"/>
      <c r="BAZ257" s="33"/>
      <c r="BBA257" s="33"/>
      <c r="BBB257" s="33"/>
      <c r="BBC257" s="33"/>
      <c r="BBD257" s="33"/>
      <c r="BBE257" s="33"/>
      <c r="BBF257" s="33"/>
      <c r="BBG257" s="33"/>
      <c r="BBH257" s="33"/>
      <c r="BBI257" s="33"/>
      <c r="BBJ257" s="33"/>
      <c r="BBK257" s="33"/>
      <c r="BBL257" s="33"/>
      <c r="BBM257" s="33"/>
      <c r="BBN257" s="33"/>
      <c r="BBO257" s="33"/>
      <c r="BBP257" s="33"/>
      <c r="BBQ257" s="33"/>
      <c r="BBR257" s="33"/>
      <c r="BBS257" s="33"/>
      <c r="BBT257" s="33"/>
      <c r="BBU257" s="33"/>
      <c r="BBV257" s="33"/>
      <c r="BBW257" s="33"/>
      <c r="BBX257" s="33"/>
      <c r="BBY257" s="33"/>
      <c r="BBZ257" s="33"/>
      <c r="BCA257" s="33"/>
      <c r="BCB257" s="33"/>
      <c r="BCC257" s="33"/>
      <c r="BCD257" s="33"/>
      <c r="BCE257" s="33"/>
      <c r="BCF257" s="33"/>
      <c r="BCG257" s="33"/>
      <c r="BCH257" s="33"/>
      <c r="BCI257" s="33"/>
      <c r="BCJ257" s="33"/>
      <c r="BCK257" s="33"/>
      <c r="BCL257" s="33"/>
      <c r="BCM257" s="33"/>
      <c r="BCN257" s="33"/>
      <c r="BCO257" s="33"/>
      <c r="BCP257" s="33"/>
      <c r="BCQ257" s="33"/>
      <c r="BCR257" s="33"/>
      <c r="BCS257" s="33"/>
      <c r="BCT257" s="33"/>
      <c r="BCU257" s="33"/>
      <c r="BCV257" s="33"/>
      <c r="BCW257" s="33"/>
      <c r="BCX257" s="33"/>
      <c r="BCY257" s="33"/>
      <c r="BCZ257" s="33"/>
      <c r="BDA257" s="33"/>
      <c r="BDB257" s="33"/>
      <c r="BDC257" s="33"/>
      <c r="BDD257" s="33"/>
      <c r="BDE257" s="33"/>
      <c r="BDF257" s="33"/>
      <c r="BDG257" s="33"/>
      <c r="BDH257" s="33"/>
      <c r="BDI257" s="33"/>
      <c r="BDJ257" s="33"/>
      <c r="BDK257" s="33"/>
      <c r="BDL257" s="33"/>
      <c r="BDM257" s="33"/>
      <c r="BDN257" s="33"/>
      <c r="BDO257" s="33"/>
      <c r="BDP257" s="33"/>
      <c r="BDQ257" s="33"/>
      <c r="BDR257" s="33"/>
      <c r="BDS257" s="33"/>
      <c r="BDT257" s="33"/>
      <c r="BDU257" s="33"/>
      <c r="BDV257" s="33"/>
      <c r="BDW257" s="33"/>
      <c r="BDX257" s="33"/>
      <c r="BDY257" s="33"/>
      <c r="BDZ257" s="33"/>
      <c r="BEA257" s="33"/>
      <c r="BEB257" s="33"/>
      <c r="BEC257" s="33"/>
      <c r="BED257" s="33"/>
      <c r="BEE257" s="33"/>
      <c r="BEF257" s="33"/>
      <c r="BEG257" s="33"/>
      <c r="BEH257" s="33"/>
      <c r="BEI257" s="33"/>
      <c r="BEJ257" s="33"/>
      <c r="BEK257" s="33"/>
      <c r="BEL257" s="33"/>
      <c r="BEM257" s="33"/>
      <c r="BEN257" s="33"/>
      <c r="BEO257" s="33"/>
      <c r="BEP257" s="33"/>
      <c r="BEQ257" s="33"/>
      <c r="BER257" s="33"/>
      <c r="BES257" s="33"/>
      <c r="BET257" s="33"/>
      <c r="BEU257" s="33"/>
      <c r="BEV257" s="33"/>
      <c r="BEW257" s="33"/>
      <c r="BEX257" s="33"/>
      <c r="BEY257" s="33"/>
      <c r="BEZ257" s="33"/>
      <c r="BFA257" s="33"/>
      <c r="BFB257" s="33"/>
      <c r="BFC257" s="33"/>
      <c r="BFD257" s="33"/>
      <c r="BFE257" s="33"/>
      <c r="BFF257" s="33"/>
      <c r="BFG257" s="33"/>
      <c r="BFH257" s="33"/>
      <c r="BFI257" s="33"/>
      <c r="BFJ257" s="33"/>
      <c r="BFK257" s="33"/>
      <c r="BFL257" s="33"/>
      <c r="BFM257" s="33"/>
      <c r="BFN257" s="33"/>
      <c r="BFO257" s="33"/>
      <c r="BFP257" s="33"/>
      <c r="BFQ257" s="33"/>
      <c r="BFR257" s="33"/>
      <c r="BFS257" s="33"/>
      <c r="BFT257" s="33"/>
      <c r="BFU257" s="33"/>
      <c r="BFV257" s="33"/>
      <c r="BFW257" s="33"/>
      <c r="BFX257" s="33"/>
      <c r="BFY257" s="33"/>
      <c r="BFZ257" s="33"/>
      <c r="BGA257" s="33"/>
      <c r="BGB257" s="33"/>
      <c r="BGC257" s="33"/>
      <c r="BGD257" s="33"/>
      <c r="BGE257" s="33"/>
      <c r="BGF257" s="33"/>
      <c r="BGG257" s="33"/>
      <c r="BGH257" s="33"/>
      <c r="BGI257" s="33"/>
      <c r="BGJ257" s="33"/>
      <c r="BGK257" s="33"/>
      <c r="BGL257" s="33"/>
      <c r="BGM257" s="33"/>
      <c r="BGN257" s="33"/>
      <c r="BGO257" s="33"/>
      <c r="BGP257" s="33"/>
      <c r="BGQ257" s="33"/>
      <c r="BGR257" s="33"/>
      <c r="BGS257" s="33"/>
      <c r="BGT257" s="33"/>
      <c r="BGU257" s="33"/>
      <c r="BGV257" s="33"/>
      <c r="BGW257" s="33"/>
      <c r="BGX257" s="33"/>
      <c r="BGY257" s="33"/>
      <c r="BGZ257" s="33"/>
      <c r="BHA257" s="33"/>
      <c r="BHB257" s="33"/>
      <c r="BHC257" s="33"/>
      <c r="BHD257" s="33"/>
      <c r="BHE257" s="33"/>
      <c r="BHF257" s="33"/>
      <c r="BHG257" s="33"/>
      <c r="BHH257" s="33"/>
      <c r="BHI257" s="33"/>
      <c r="BHJ257" s="33"/>
      <c r="BHK257" s="33"/>
      <c r="BHL257" s="33"/>
      <c r="BHM257" s="33"/>
      <c r="BHN257" s="33"/>
      <c r="BHO257" s="33"/>
      <c r="BHP257" s="33"/>
      <c r="BHQ257" s="33"/>
      <c r="BHR257" s="33"/>
      <c r="BHS257" s="33"/>
      <c r="BHT257" s="33"/>
      <c r="BHU257" s="33"/>
      <c r="BHV257" s="33"/>
      <c r="BHW257" s="33"/>
      <c r="BHX257" s="33"/>
      <c r="BHY257" s="33"/>
      <c r="BHZ257" s="33"/>
      <c r="BIA257" s="33"/>
      <c r="BIB257" s="33"/>
      <c r="BIC257" s="33"/>
      <c r="BID257" s="33"/>
      <c r="BIE257" s="33"/>
      <c r="BIF257" s="33"/>
      <c r="BIG257" s="33"/>
      <c r="BIH257" s="33"/>
      <c r="BII257" s="33"/>
      <c r="BIJ257" s="33"/>
      <c r="BIK257" s="33"/>
      <c r="BIL257" s="33"/>
      <c r="BIM257" s="33"/>
      <c r="BIN257" s="33"/>
      <c r="BIO257" s="33"/>
      <c r="BIP257" s="33"/>
      <c r="BIQ257" s="33"/>
      <c r="BIR257" s="33"/>
      <c r="BIS257" s="33"/>
      <c r="BIT257" s="33"/>
      <c r="BIU257" s="33"/>
      <c r="BIV257" s="33"/>
      <c r="BIW257" s="33"/>
      <c r="BIX257" s="33"/>
      <c r="BIY257" s="33"/>
      <c r="BIZ257" s="33"/>
      <c r="BJA257" s="33"/>
      <c r="BJB257" s="33"/>
      <c r="BJC257" s="33"/>
      <c r="BJD257" s="33"/>
      <c r="BJE257" s="33"/>
      <c r="BJF257" s="33"/>
      <c r="BJG257" s="33"/>
      <c r="BJH257" s="33"/>
      <c r="BJI257" s="33"/>
      <c r="BJJ257" s="33"/>
      <c r="BJK257" s="33"/>
      <c r="BJL257" s="33"/>
      <c r="BJM257" s="33"/>
      <c r="BJN257" s="33"/>
      <c r="BJO257" s="33"/>
      <c r="BJP257" s="33"/>
      <c r="BJQ257" s="33"/>
      <c r="BJR257" s="33"/>
      <c r="BJS257" s="33"/>
      <c r="BJT257" s="33"/>
      <c r="BJU257" s="33"/>
      <c r="BJV257" s="33"/>
      <c r="BJW257" s="33"/>
      <c r="BJX257" s="33"/>
      <c r="BJY257" s="33"/>
      <c r="BJZ257" s="33"/>
      <c r="BKA257" s="33"/>
      <c r="BKB257" s="33"/>
      <c r="BKC257" s="33"/>
      <c r="BKD257" s="33"/>
      <c r="BKE257" s="33"/>
      <c r="BKF257" s="33"/>
      <c r="BKG257" s="33"/>
      <c r="BKH257" s="33"/>
      <c r="BKI257" s="33"/>
      <c r="BKJ257" s="33"/>
      <c r="BKK257" s="33"/>
      <c r="BKL257" s="33"/>
      <c r="BKM257" s="33"/>
      <c r="BKN257" s="33"/>
      <c r="BKO257" s="33"/>
      <c r="BKP257" s="33"/>
      <c r="BKQ257" s="33"/>
      <c r="BKR257" s="33"/>
      <c r="BKS257" s="33"/>
      <c r="BKT257" s="33"/>
      <c r="BKU257" s="33"/>
      <c r="BKV257" s="33"/>
      <c r="BKW257" s="33"/>
      <c r="BKX257" s="33"/>
      <c r="BKY257" s="33"/>
      <c r="BKZ257" s="33"/>
      <c r="BLA257" s="33"/>
      <c r="BLB257" s="33"/>
      <c r="BLC257" s="33"/>
      <c r="BLD257" s="33"/>
      <c r="BLE257" s="33"/>
      <c r="BLF257" s="33"/>
      <c r="BLG257" s="33"/>
      <c r="BLH257" s="33"/>
      <c r="BLI257" s="33"/>
      <c r="BLJ257" s="33"/>
      <c r="BLK257" s="33"/>
      <c r="BLL257" s="33"/>
      <c r="BLM257" s="33"/>
      <c r="BLN257" s="33"/>
      <c r="BLO257" s="33"/>
      <c r="BLP257" s="33"/>
      <c r="BLQ257" s="33"/>
      <c r="BLR257" s="33"/>
      <c r="BLS257" s="33"/>
      <c r="BLT257" s="33"/>
      <c r="BLU257" s="33"/>
      <c r="BLV257" s="33"/>
      <c r="BLW257" s="33"/>
      <c r="BLX257" s="33"/>
      <c r="BLY257" s="33"/>
      <c r="BLZ257" s="33"/>
      <c r="BMA257" s="33"/>
      <c r="BMB257" s="33"/>
      <c r="BMC257" s="33"/>
      <c r="BMD257" s="33"/>
      <c r="BME257" s="33"/>
      <c r="BMF257" s="33"/>
      <c r="BMG257" s="33"/>
      <c r="BMH257" s="33"/>
      <c r="BMI257" s="33"/>
      <c r="BMJ257" s="33"/>
      <c r="BMK257" s="33"/>
      <c r="BML257" s="33"/>
      <c r="BMM257" s="33"/>
      <c r="BMN257" s="33"/>
      <c r="BMO257" s="33"/>
      <c r="BMP257" s="33"/>
      <c r="BMQ257" s="33"/>
      <c r="BMR257" s="33"/>
      <c r="BMS257" s="33"/>
      <c r="BMT257" s="33"/>
      <c r="BMU257" s="33"/>
      <c r="BMV257" s="33"/>
      <c r="BMW257" s="33"/>
      <c r="BMX257" s="33"/>
      <c r="BMY257" s="33"/>
      <c r="BMZ257" s="33"/>
      <c r="BNA257" s="33"/>
      <c r="BNB257" s="33"/>
      <c r="BNC257" s="33"/>
      <c r="BND257" s="33"/>
      <c r="BNE257" s="33"/>
      <c r="BNF257" s="33"/>
      <c r="BNG257" s="33"/>
      <c r="BNH257" s="33"/>
      <c r="BNI257" s="33"/>
      <c r="BNJ257" s="33"/>
      <c r="BNK257" s="33"/>
      <c r="BNL257" s="33"/>
      <c r="BNM257" s="33"/>
      <c r="BNN257" s="33"/>
      <c r="BNO257" s="33"/>
      <c r="BNP257" s="33"/>
      <c r="BNQ257" s="33"/>
      <c r="BNR257" s="33"/>
      <c r="BNS257" s="33"/>
      <c r="BNT257" s="33"/>
      <c r="BNU257" s="33"/>
      <c r="BNV257" s="33"/>
      <c r="BNW257" s="33"/>
      <c r="BNX257" s="33"/>
      <c r="BNY257" s="33"/>
      <c r="BNZ257" s="33"/>
      <c r="BOA257" s="33"/>
      <c r="BOB257" s="33"/>
      <c r="BOC257" s="33"/>
      <c r="BOD257" s="33"/>
      <c r="BOE257" s="33"/>
      <c r="BOF257" s="33"/>
      <c r="BOG257" s="33"/>
      <c r="BOH257" s="33"/>
      <c r="BOI257" s="33"/>
      <c r="BOJ257" s="33"/>
      <c r="BOK257" s="33"/>
      <c r="BOL257" s="33"/>
      <c r="BOM257" s="33"/>
      <c r="BON257" s="33"/>
      <c r="BOO257" s="33"/>
      <c r="BOP257" s="33"/>
      <c r="BOQ257" s="33"/>
      <c r="BOR257" s="33"/>
      <c r="BOS257" s="33"/>
      <c r="BOT257" s="33"/>
      <c r="BOU257" s="33"/>
      <c r="BOV257" s="33"/>
      <c r="BOW257" s="33"/>
      <c r="BOX257" s="33"/>
      <c r="BOY257" s="33"/>
      <c r="BOZ257" s="33"/>
      <c r="BPA257" s="33"/>
      <c r="BPB257" s="33"/>
      <c r="BPC257" s="33"/>
      <c r="BPD257" s="33"/>
      <c r="BPE257" s="33"/>
      <c r="BPF257" s="33"/>
      <c r="BPG257" s="33"/>
      <c r="BPH257" s="33"/>
      <c r="BPI257" s="33"/>
      <c r="BPJ257" s="33"/>
      <c r="BPK257" s="33"/>
      <c r="BPL257" s="33"/>
      <c r="BPM257" s="33"/>
      <c r="BPN257" s="33"/>
      <c r="BPO257" s="33"/>
      <c r="BPP257" s="33"/>
      <c r="BPQ257" s="33"/>
      <c r="BPR257" s="33"/>
      <c r="BPS257" s="33"/>
      <c r="BPT257" s="33"/>
      <c r="BPU257" s="33"/>
      <c r="BPV257" s="33"/>
      <c r="BPW257" s="33"/>
      <c r="BPX257" s="33"/>
      <c r="BPY257" s="33"/>
      <c r="BPZ257" s="33"/>
      <c r="BQA257" s="33"/>
      <c r="BQB257" s="33"/>
      <c r="BQC257" s="33"/>
      <c r="BQD257" s="33"/>
      <c r="BQE257" s="33"/>
      <c r="BQF257" s="33"/>
      <c r="BQG257" s="33"/>
      <c r="BQH257" s="33"/>
      <c r="BQI257" s="33"/>
      <c r="BQJ257" s="33"/>
      <c r="BQK257" s="33"/>
      <c r="BQL257" s="33"/>
      <c r="BQM257" s="33"/>
      <c r="BQN257" s="33"/>
      <c r="BQO257" s="33"/>
      <c r="BQP257" s="33"/>
      <c r="BQQ257" s="33"/>
      <c r="BQR257" s="33"/>
      <c r="BQS257" s="33"/>
      <c r="BQT257" s="33"/>
      <c r="BQU257" s="33"/>
      <c r="BQV257" s="33"/>
      <c r="BQW257" s="33"/>
      <c r="BQX257" s="33"/>
      <c r="BQY257" s="33"/>
      <c r="BQZ257" s="33"/>
      <c r="BRA257" s="33"/>
      <c r="BRB257" s="33"/>
      <c r="BRC257" s="33"/>
      <c r="BRD257" s="33"/>
      <c r="BRE257" s="33"/>
      <c r="BRF257" s="33"/>
      <c r="BRG257" s="33"/>
      <c r="BRH257" s="33"/>
      <c r="BRI257" s="33"/>
      <c r="BRJ257" s="33"/>
      <c r="BRK257" s="33"/>
      <c r="BRL257" s="33"/>
      <c r="BRM257" s="33"/>
      <c r="BRN257" s="33"/>
      <c r="BRO257" s="33"/>
      <c r="BRP257" s="33"/>
      <c r="BRQ257" s="33"/>
      <c r="BRR257" s="33"/>
      <c r="BRS257" s="33"/>
      <c r="BRT257" s="33"/>
      <c r="BRU257" s="33"/>
      <c r="BRV257" s="33"/>
      <c r="BRW257" s="33"/>
      <c r="BRX257" s="33"/>
      <c r="BRY257" s="33"/>
      <c r="BRZ257" s="33"/>
      <c r="BSA257" s="33"/>
      <c r="BSB257" s="33"/>
      <c r="BSC257" s="33"/>
      <c r="BSD257" s="33"/>
      <c r="BSE257" s="33"/>
      <c r="BSF257" s="33"/>
      <c r="BSG257" s="33"/>
      <c r="BSH257" s="33"/>
      <c r="BSI257" s="33"/>
      <c r="BSJ257" s="33"/>
      <c r="BSK257" s="33"/>
      <c r="BSL257" s="33"/>
      <c r="BSM257" s="33"/>
      <c r="BSN257" s="33"/>
      <c r="BSO257" s="33"/>
      <c r="BSP257" s="33"/>
      <c r="BSQ257" s="33"/>
      <c r="BSR257" s="33"/>
      <c r="BSS257" s="33"/>
      <c r="BST257" s="33"/>
      <c r="BSU257" s="33"/>
      <c r="BSV257" s="33"/>
      <c r="BSW257" s="33"/>
      <c r="BSX257" s="33"/>
      <c r="BSY257" s="33"/>
      <c r="BSZ257" s="33"/>
      <c r="BTA257" s="33"/>
      <c r="BTB257" s="33"/>
      <c r="BTC257" s="33"/>
      <c r="BTD257" s="33"/>
      <c r="BTE257" s="33"/>
      <c r="BTF257" s="33"/>
      <c r="BTG257" s="33"/>
      <c r="BTH257" s="33"/>
      <c r="BTI257" s="33"/>
      <c r="BTJ257" s="33"/>
      <c r="BTK257" s="33"/>
      <c r="BTL257" s="33"/>
      <c r="BTM257" s="33"/>
      <c r="BTN257" s="33"/>
      <c r="BTO257" s="33"/>
      <c r="BTP257" s="33"/>
      <c r="BTQ257" s="33"/>
      <c r="BTR257" s="33"/>
      <c r="BTS257" s="33"/>
      <c r="BTT257" s="33"/>
      <c r="BTU257" s="33"/>
      <c r="BTV257" s="33"/>
      <c r="BTW257" s="33"/>
      <c r="BTX257" s="33"/>
      <c r="BTY257" s="33"/>
      <c r="BTZ257" s="33"/>
      <c r="BUA257" s="33"/>
      <c r="BUB257" s="33"/>
      <c r="BUC257" s="33"/>
      <c r="BUD257" s="33"/>
      <c r="BUE257" s="33"/>
      <c r="BUF257" s="33"/>
      <c r="BUG257" s="33"/>
      <c r="BUH257" s="33"/>
      <c r="BUI257" s="33"/>
      <c r="BUJ257" s="33"/>
      <c r="BUK257" s="33"/>
      <c r="BUL257" s="33"/>
      <c r="BUM257" s="33"/>
      <c r="BUN257" s="33"/>
      <c r="BUO257" s="33"/>
      <c r="BUP257" s="33"/>
      <c r="BUQ257" s="33"/>
      <c r="BUR257" s="33"/>
      <c r="BUS257" s="33"/>
      <c r="BUT257" s="33"/>
      <c r="BUU257" s="33"/>
      <c r="BUV257" s="33"/>
      <c r="BUW257" s="33"/>
      <c r="BUX257" s="33"/>
      <c r="BUY257" s="33"/>
      <c r="BUZ257" s="33"/>
      <c r="BVA257" s="33"/>
      <c r="BVB257" s="33"/>
      <c r="BVC257" s="33"/>
      <c r="BVD257" s="33"/>
      <c r="BVE257" s="33"/>
      <c r="BVF257" s="33"/>
      <c r="BVG257" s="33"/>
      <c r="BVH257" s="33"/>
      <c r="BVI257" s="33"/>
      <c r="BVJ257" s="33"/>
      <c r="BVK257" s="33"/>
      <c r="BVL257" s="33"/>
      <c r="BVM257" s="33"/>
      <c r="BVN257" s="33"/>
      <c r="BVO257" s="33"/>
      <c r="BVP257" s="33"/>
      <c r="BVQ257" s="33"/>
      <c r="BVR257" s="33"/>
      <c r="BVS257" s="33"/>
      <c r="BVT257" s="33"/>
      <c r="BVU257" s="33"/>
      <c r="BVV257" s="33"/>
      <c r="BVW257" s="33"/>
      <c r="BVX257" s="33"/>
      <c r="BVY257" s="33"/>
      <c r="BVZ257" s="33"/>
      <c r="BWA257" s="33"/>
      <c r="BWB257" s="33"/>
      <c r="BWC257" s="33"/>
      <c r="BWD257" s="33"/>
      <c r="BWE257" s="33"/>
      <c r="BWF257" s="33"/>
      <c r="BWG257" s="33"/>
      <c r="BWH257" s="33"/>
      <c r="BWI257" s="33"/>
      <c r="BWJ257" s="33"/>
      <c r="BWK257" s="33"/>
      <c r="BWL257" s="33"/>
      <c r="BWM257" s="33"/>
      <c r="BWN257" s="33"/>
      <c r="BWO257" s="33"/>
      <c r="BWP257" s="33"/>
      <c r="BWQ257" s="33"/>
      <c r="BWR257" s="33"/>
      <c r="BWS257" s="33"/>
      <c r="BWT257" s="33"/>
      <c r="BWU257" s="33"/>
      <c r="BWV257" s="33"/>
      <c r="BWW257" s="33"/>
      <c r="BWX257" s="33"/>
      <c r="BWY257" s="33"/>
      <c r="BWZ257" s="33"/>
      <c r="BXA257" s="33"/>
      <c r="BXB257" s="33"/>
      <c r="BXC257" s="33"/>
      <c r="BXD257" s="33"/>
      <c r="BXE257" s="33"/>
      <c r="BXF257" s="33"/>
      <c r="BXG257" s="33"/>
      <c r="BXH257" s="33"/>
      <c r="BXI257" s="33"/>
      <c r="BXJ257" s="33"/>
      <c r="BXK257" s="33"/>
      <c r="BXL257" s="33"/>
      <c r="BXM257" s="33"/>
      <c r="BXN257" s="33"/>
      <c r="BXO257" s="33"/>
      <c r="BXP257" s="33"/>
      <c r="BXQ257" s="33"/>
      <c r="BXR257" s="33"/>
      <c r="BXS257" s="33"/>
      <c r="BXT257" s="33"/>
      <c r="BXU257" s="33"/>
      <c r="BXV257" s="33"/>
      <c r="BXW257" s="33"/>
      <c r="BXX257" s="33"/>
      <c r="BXY257" s="33"/>
      <c r="BXZ257" s="33"/>
      <c r="BYA257" s="33"/>
      <c r="BYB257" s="33"/>
      <c r="BYC257" s="33"/>
      <c r="BYD257" s="33"/>
      <c r="BYE257" s="33"/>
      <c r="BYF257" s="33"/>
      <c r="BYG257" s="33"/>
      <c r="BYH257" s="33"/>
      <c r="BYI257" s="33"/>
      <c r="BYJ257" s="33"/>
      <c r="BYK257" s="33"/>
      <c r="BYL257" s="33"/>
      <c r="BYM257" s="33"/>
      <c r="BYN257" s="33"/>
      <c r="BYO257" s="33"/>
      <c r="BYP257" s="33"/>
      <c r="BYQ257" s="33"/>
      <c r="BYR257" s="33"/>
      <c r="BYS257" s="33"/>
      <c r="BYT257" s="33"/>
      <c r="BYU257" s="33"/>
      <c r="BYV257" s="33"/>
      <c r="BYW257" s="33"/>
      <c r="BYX257" s="33"/>
    </row>
    <row r="258" spans="1:2026" s="52" customFormat="1" ht="15" customHeight="1" x14ac:dyDescent="0.25">
      <c r="A258" s="205" t="s">
        <v>1662</v>
      </c>
      <c r="B258" s="76" t="s">
        <v>1479</v>
      </c>
      <c r="C258" s="76" t="s">
        <v>1478</v>
      </c>
      <c r="D258" s="76" t="s">
        <v>348</v>
      </c>
      <c r="E258" s="77" t="s">
        <v>336</v>
      </c>
      <c r="F258" s="5" t="s">
        <v>336</v>
      </c>
      <c r="G258" s="4"/>
      <c r="H258" s="11" t="s">
        <v>344</v>
      </c>
      <c r="I258" s="4"/>
      <c r="J258" s="51"/>
      <c r="K258" s="4"/>
      <c r="L258" s="4"/>
      <c r="M258" s="4"/>
      <c r="N258" s="4"/>
      <c r="O258" s="6"/>
      <c r="P258" s="6"/>
      <c r="Q258" s="7"/>
      <c r="R258" s="7" t="s">
        <v>559</v>
      </c>
      <c r="S258" s="4"/>
      <c r="T258" s="146">
        <v>1705548.294</v>
      </c>
      <c r="U258" s="146">
        <v>9242445.9800000004</v>
      </c>
      <c r="V258" s="4"/>
      <c r="W258" s="4"/>
      <c r="X258" s="4"/>
      <c r="Y258" s="4"/>
      <c r="Z258" s="4"/>
      <c r="AA258" s="4"/>
      <c r="AB258" s="8"/>
      <c r="AC258" s="8"/>
      <c r="AD258" s="8"/>
      <c r="AE258" s="8"/>
      <c r="AF258" s="8"/>
      <c r="AG258" s="8"/>
      <c r="AH258" s="111">
        <v>12</v>
      </c>
      <c r="AI258" s="8">
        <f>12539.71</f>
        <v>12539.71</v>
      </c>
      <c r="AJ258" s="126"/>
      <c r="AK258" s="8">
        <f>SUBTOTAL(9,AI258:AJ258)</f>
        <v>12539.71</v>
      </c>
      <c r="AL258" s="5"/>
      <c r="AM258" s="5" t="s">
        <v>1493</v>
      </c>
      <c r="AN258" s="96">
        <v>43070</v>
      </c>
      <c r="AO258" s="173" t="s">
        <v>1512</v>
      </c>
      <c r="AP258" s="33"/>
      <c r="AQ258" s="33"/>
      <c r="AR258" s="33"/>
      <c r="AS258" s="33"/>
      <c r="AT258" s="33"/>
      <c r="AU258" s="33"/>
      <c r="AV258" s="33"/>
      <c r="AW258" s="33"/>
      <c r="AX258" s="33"/>
      <c r="AY258" s="33"/>
      <c r="AZ258" s="33"/>
      <c r="BA258" s="33"/>
      <c r="BB258" s="33"/>
      <c r="BC258" s="33"/>
      <c r="BD258" s="33"/>
      <c r="BE258" s="33"/>
      <c r="BF258" s="33"/>
      <c r="BG258" s="33"/>
      <c r="BH258" s="33"/>
      <c r="BI258" s="33"/>
      <c r="BJ258" s="33"/>
      <c r="BK258" s="33"/>
      <c r="BL258" s="33"/>
      <c r="BM258" s="33"/>
      <c r="BN258" s="33"/>
      <c r="BO258" s="33"/>
      <c r="BP258" s="33"/>
      <c r="BQ258" s="33"/>
      <c r="BR258" s="33"/>
      <c r="BS258" s="33"/>
      <c r="BT258" s="33"/>
      <c r="BU258" s="33"/>
      <c r="BV258" s="33"/>
      <c r="BW258" s="33"/>
      <c r="BX258" s="33"/>
      <c r="BY258" s="33"/>
      <c r="BZ258" s="33"/>
      <c r="CA258" s="33"/>
      <c r="CB258" s="33"/>
      <c r="CC258" s="33"/>
      <c r="CD258" s="33"/>
      <c r="CE258" s="33"/>
      <c r="CF258" s="33"/>
      <c r="CG258" s="33"/>
      <c r="CH258" s="33"/>
      <c r="CI258" s="33"/>
      <c r="CJ258" s="33"/>
      <c r="CK258" s="33"/>
      <c r="CL258" s="33"/>
      <c r="CM258" s="33"/>
      <c r="CN258" s="33"/>
      <c r="CO258" s="33"/>
      <c r="CP258" s="33"/>
      <c r="CQ258" s="33"/>
      <c r="CR258" s="33"/>
      <c r="CS258" s="33"/>
      <c r="CT258" s="33"/>
      <c r="CU258" s="33"/>
      <c r="CV258" s="33"/>
      <c r="CW258" s="33"/>
      <c r="CX258" s="33"/>
      <c r="CY258" s="33"/>
      <c r="CZ258" s="33"/>
      <c r="DA258" s="33"/>
      <c r="DB258" s="33"/>
      <c r="DC258" s="33"/>
      <c r="DD258" s="33"/>
      <c r="DE258" s="33"/>
      <c r="DF258" s="33"/>
      <c r="DG258" s="33"/>
      <c r="DH258" s="33"/>
      <c r="DI258" s="33"/>
      <c r="DJ258" s="33"/>
      <c r="DK258" s="33"/>
      <c r="DL258" s="33"/>
      <c r="DM258" s="33"/>
      <c r="DN258" s="33"/>
      <c r="DO258" s="33"/>
      <c r="DP258" s="33"/>
      <c r="DQ258" s="33"/>
      <c r="DR258" s="33"/>
      <c r="DS258" s="33"/>
      <c r="DT258" s="33"/>
      <c r="DU258" s="33"/>
      <c r="DV258" s="33"/>
      <c r="DW258" s="33"/>
      <c r="DX258" s="33"/>
      <c r="DY258" s="33"/>
      <c r="DZ258" s="33"/>
      <c r="EA258" s="33"/>
      <c r="EB258" s="33"/>
      <c r="EC258" s="33"/>
      <c r="ED258" s="33"/>
      <c r="EE258" s="33"/>
      <c r="EF258" s="33"/>
      <c r="EG258" s="33"/>
      <c r="EH258" s="33"/>
      <c r="EI258" s="33"/>
      <c r="EJ258" s="33"/>
      <c r="EK258" s="33"/>
      <c r="EL258" s="33"/>
      <c r="EM258" s="33"/>
      <c r="EN258" s="33"/>
      <c r="EO258" s="33"/>
      <c r="EP258" s="33"/>
      <c r="EQ258" s="33"/>
      <c r="ER258" s="33"/>
      <c r="ES258" s="33"/>
      <c r="ET258" s="33"/>
      <c r="EU258" s="33"/>
      <c r="EV258" s="33"/>
      <c r="EW258" s="33"/>
      <c r="EX258" s="33"/>
      <c r="EY258" s="33"/>
      <c r="EZ258" s="33"/>
      <c r="FA258" s="33"/>
      <c r="FB258" s="33"/>
      <c r="FC258" s="33"/>
      <c r="FD258" s="33"/>
      <c r="FE258" s="33"/>
      <c r="FF258" s="33"/>
      <c r="FG258" s="33"/>
      <c r="FH258" s="33"/>
      <c r="FI258" s="33"/>
      <c r="FJ258" s="33"/>
      <c r="FK258" s="33"/>
      <c r="FL258" s="33"/>
      <c r="FM258" s="33"/>
      <c r="FN258" s="33"/>
      <c r="FO258" s="33"/>
      <c r="FP258" s="33"/>
      <c r="FQ258" s="33"/>
      <c r="FR258" s="33"/>
      <c r="FS258" s="33"/>
      <c r="FT258" s="33"/>
      <c r="FU258" s="33"/>
      <c r="FV258" s="33"/>
      <c r="FW258" s="33"/>
      <c r="FX258" s="33"/>
      <c r="FY258" s="33"/>
      <c r="FZ258" s="33"/>
      <c r="GA258" s="33"/>
      <c r="GB258" s="33"/>
      <c r="GC258" s="33"/>
      <c r="GD258" s="33"/>
      <c r="GE258" s="33"/>
      <c r="GF258" s="33"/>
      <c r="GG258" s="33"/>
      <c r="GH258" s="33"/>
      <c r="GI258" s="33"/>
      <c r="GJ258" s="33"/>
      <c r="GK258" s="33"/>
      <c r="GL258" s="33"/>
      <c r="GM258" s="33"/>
      <c r="GN258" s="33"/>
      <c r="GO258" s="33"/>
      <c r="GP258" s="33"/>
      <c r="GQ258" s="33"/>
      <c r="GR258" s="33"/>
      <c r="GS258" s="33"/>
      <c r="GT258" s="33"/>
      <c r="GU258" s="33"/>
      <c r="GV258" s="33"/>
      <c r="GW258" s="33"/>
      <c r="GX258" s="33"/>
      <c r="GY258" s="33"/>
      <c r="GZ258" s="33"/>
      <c r="HA258" s="33"/>
      <c r="HB258" s="33"/>
      <c r="HC258" s="33"/>
      <c r="HD258" s="33"/>
      <c r="HE258" s="33"/>
      <c r="HF258" s="33"/>
      <c r="HG258" s="33"/>
      <c r="HH258" s="33"/>
      <c r="HI258" s="33"/>
      <c r="HJ258" s="33"/>
      <c r="HK258" s="33"/>
      <c r="HL258" s="33"/>
      <c r="HM258" s="33"/>
      <c r="HN258" s="33"/>
      <c r="HO258" s="33"/>
      <c r="HP258" s="33"/>
      <c r="HQ258" s="33"/>
      <c r="HR258" s="33"/>
      <c r="HS258" s="33"/>
      <c r="HT258" s="33"/>
      <c r="HU258" s="33"/>
      <c r="HV258" s="33"/>
      <c r="HW258" s="33"/>
      <c r="HX258" s="33"/>
      <c r="HY258" s="33"/>
      <c r="HZ258" s="33"/>
      <c r="IA258" s="33"/>
      <c r="IB258" s="33"/>
      <c r="IC258" s="33"/>
      <c r="ID258" s="33"/>
      <c r="IE258" s="33"/>
      <c r="IF258" s="33"/>
      <c r="IG258" s="33"/>
      <c r="IH258" s="33"/>
      <c r="II258" s="33"/>
      <c r="IJ258" s="33"/>
      <c r="IK258" s="33"/>
      <c r="IL258" s="33"/>
      <c r="IM258" s="33"/>
      <c r="IN258" s="33"/>
      <c r="IO258" s="33"/>
      <c r="IP258" s="33"/>
      <c r="IQ258" s="33"/>
      <c r="IR258" s="33"/>
      <c r="IS258" s="33"/>
      <c r="IT258" s="33"/>
      <c r="IU258" s="33"/>
      <c r="IV258" s="33"/>
      <c r="IW258" s="33"/>
      <c r="IX258" s="33"/>
      <c r="IY258" s="33"/>
      <c r="IZ258" s="33"/>
      <c r="JA258" s="33"/>
      <c r="JB258" s="33"/>
      <c r="JC258" s="33"/>
      <c r="JD258" s="33"/>
      <c r="JE258" s="33"/>
      <c r="JF258" s="33"/>
      <c r="JG258" s="33"/>
      <c r="JH258" s="33"/>
      <c r="JI258" s="33"/>
      <c r="JJ258" s="33"/>
      <c r="JK258" s="33"/>
      <c r="JL258" s="33"/>
      <c r="JM258" s="33"/>
      <c r="JN258" s="33"/>
      <c r="JO258" s="33"/>
      <c r="JP258" s="33"/>
      <c r="JQ258" s="33"/>
      <c r="JR258" s="33"/>
      <c r="JS258" s="33"/>
      <c r="JT258" s="33"/>
      <c r="JU258" s="33"/>
      <c r="JV258" s="33"/>
      <c r="JW258" s="33"/>
      <c r="JX258" s="33"/>
      <c r="JY258" s="33"/>
      <c r="JZ258" s="33"/>
      <c r="KA258" s="33"/>
      <c r="KB258" s="33"/>
      <c r="KC258" s="33"/>
      <c r="KD258" s="33"/>
      <c r="KE258" s="33"/>
      <c r="KF258" s="33"/>
      <c r="KG258" s="33"/>
      <c r="KH258" s="33"/>
      <c r="KI258" s="33"/>
      <c r="KJ258" s="33"/>
      <c r="KK258" s="33"/>
      <c r="KL258" s="33"/>
      <c r="KM258" s="33"/>
      <c r="KN258" s="33"/>
      <c r="KO258" s="33"/>
      <c r="KP258" s="33"/>
      <c r="KQ258" s="33"/>
      <c r="KR258" s="33"/>
      <c r="KS258" s="33"/>
      <c r="KT258" s="33"/>
      <c r="KU258" s="33"/>
      <c r="KV258" s="33"/>
      <c r="KW258" s="33"/>
      <c r="KX258" s="33"/>
      <c r="KY258" s="33"/>
      <c r="KZ258" s="33"/>
      <c r="LA258" s="33"/>
      <c r="LB258" s="33"/>
      <c r="LC258" s="33"/>
      <c r="LD258" s="33"/>
      <c r="LE258" s="33"/>
      <c r="LF258" s="33"/>
      <c r="LG258" s="33"/>
      <c r="LH258" s="33"/>
      <c r="LI258" s="33"/>
      <c r="LJ258" s="33"/>
      <c r="LK258" s="33"/>
      <c r="LL258" s="33"/>
      <c r="LM258" s="33"/>
      <c r="LN258" s="33"/>
      <c r="LO258" s="33"/>
      <c r="LP258" s="33"/>
      <c r="LQ258" s="33"/>
      <c r="LR258" s="33"/>
      <c r="LS258" s="33"/>
      <c r="LT258" s="33"/>
      <c r="LU258" s="33"/>
      <c r="LV258" s="33"/>
      <c r="LW258" s="33"/>
      <c r="LX258" s="33"/>
      <c r="LY258" s="33"/>
      <c r="LZ258" s="33"/>
      <c r="MA258" s="33"/>
      <c r="MB258" s="33"/>
      <c r="MC258" s="33"/>
      <c r="MD258" s="33"/>
      <c r="ME258" s="33"/>
      <c r="MF258" s="33"/>
      <c r="MG258" s="33"/>
      <c r="MH258" s="33"/>
      <c r="MI258" s="33"/>
      <c r="MJ258" s="33"/>
      <c r="MK258" s="33"/>
      <c r="ML258" s="33"/>
      <c r="MM258" s="33"/>
      <c r="MN258" s="33"/>
      <c r="MO258" s="33"/>
      <c r="MP258" s="33"/>
      <c r="MQ258" s="33"/>
      <c r="MR258" s="33"/>
      <c r="MS258" s="33"/>
      <c r="MT258" s="33"/>
      <c r="MU258" s="33"/>
      <c r="MV258" s="33"/>
      <c r="MW258" s="33"/>
      <c r="MX258" s="33"/>
      <c r="MY258" s="33"/>
      <c r="MZ258" s="33"/>
      <c r="NA258" s="33"/>
      <c r="NB258" s="33"/>
      <c r="NC258" s="33"/>
      <c r="ND258" s="33"/>
      <c r="NE258" s="33"/>
      <c r="NF258" s="33"/>
      <c r="NG258" s="33"/>
      <c r="NH258" s="33"/>
      <c r="NI258" s="33"/>
      <c r="NJ258" s="33"/>
      <c r="NK258" s="33"/>
      <c r="NL258" s="33"/>
      <c r="NM258" s="33"/>
      <c r="NN258" s="33"/>
      <c r="NO258" s="33"/>
      <c r="NP258" s="33"/>
      <c r="NQ258" s="33"/>
      <c r="NR258" s="33"/>
      <c r="NS258" s="33"/>
      <c r="NT258" s="33"/>
      <c r="NU258" s="33"/>
      <c r="NV258" s="33"/>
      <c r="NW258" s="33"/>
      <c r="NX258" s="33"/>
      <c r="NY258" s="33"/>
      <c r="NZ258" s="33"/>
      <c r="OA258" s="33"/>
      <c r="OB258" s="33"/>
      <c r="OC258" s="33"/>
      <c r="OD258" s="33"/>
      <c r="OE258" s="33"/>
      <c r="OF258" s="33"/>
      <c r="OG258" s="33"/>
      <c r="OH258" s="33"/>
      <c r="OI258" s="33"/>
      <c r="OJ258" s="33"/>
      <c r="OK258" s="33"/>
      <c r="OL258" s="33"/>
      <c r="OM258" s="33"/>
      <c r="ON258" s="33"/>
      <c r="OO258" s="33"/>
      <c r="OP258" s="33"/>
      <c r="OQ258" s="33"/>
      <c r="OR258" s="33"/>
      <c r="OS258" s="33"/>
      <c r="OT258" s="33"/>
      <c r="OU258" s="33"/>
      <c r="OV258" s="33"/>
      <c r="OW258" s="33"/>
      <c r="OX258" s="33"/>
      <c r="OY258" s="33"/>
      <c r="OZ258" s="33"/>
      <c r="PA258" s="33"/>
      <c r="PB258" s="33"/>
      <c r="PC258" s="33"/>
      <c r="PD258" s="33"/>
      <c r="PE258" s="33"/>
      <c r="PF258" s="33"/>
      <c r="PG258" s="33"/>
      <c r="PH258" s="33"/>
      <c r="PI258" s="33"/>
      <c r="PJ258" s="33"/>
      <c r="PK258" s="33"/>
      <c r="PL258" s="33"/>
      <c r="PM258" s="33"/>
      <c r="PN258" s="33"/>
      <c r="PO258" s="33"/>
      <c r="PP258" s="33"/>
      <c r="PQ258" s="33"/>
      <c r="PR258" s="33"/>
      <c r="PS258" s="33"/>
      <c r="PT258" s="33"/>
      <c r="PU258" s="33"/>
      <c r="PV258" s="33"/>
      <c r="PW258" s="33"/>
      <c r="PX258" s="33"/>
      <c r="PY258" s="33"/>
      <c r="PZ258" s="33"/>
      <c r="QA258" s="33"/>
      <c r="QB258" s="33"/>
      <c r="QC258" s="33"/>
      <c r="QD258" s="33"/>
      <c r="QE258" s="33"/>
      <c r="QF258" s="33"/>
      <c r="QG258" s="33"/>
      <c r="QH258" s="33"/>
      <c r="QI258" s="33"/>
      <c r="QJ258" s="33"/>
      <c r="QK258" s="33"/>
      <c r="QL258" s="33"/>
      <c r="QM258" s="33"/>
      <c r="QN258" s="33"/>
      <c r="QO258" s="33"/>
      <c r="QP258" s="33"/>
      <c r="QQ258" s="33"/>
      <c r="QR258" s="33"/>
      <c r="QS258" s="33"/>
      <c r="QT258" s="33"/>
      <c r="QU258" s="33"/>
      <c r="QV258" s="33"/>
      <c r="QW258" s="33"/>
      <c r="QX258" s="33"/>
      <c r="QY258" s="33"/>
      <c r="QZ258" s="33"/>
      <c r="RA258" s="33"/>
      <c r="RB258" s="33"/>
      <c r="RC258" s="33"/>
      <c r="RD258" s="33"/>
      <c r="RE258" s="33"/>
      <c r="RF258" s="33"/>
      <c r="RG258" s="33"/>
      <c r="RH258" s="33"/>
      <c r="RI258" s="33"/>
      <c r="RJ258" s="33"/>
      <c r="RK258" s="33"/>
      <c r="RL258" s="33"/>
      <c r="RM258" s="33"/>
      <c r="RN258" s="33"/>
      <c r="RO258" s="33"/>
      <c r="RP258" s="33"/>
      <c r="RQ258" s="33"/>
      <c r="RR258" s="33"/>
      <c r="RS258" s="33"/>
      <c r="RT258" s="33"/>
      <c r="RU258" s="33"/>
      <c r="RV258" s="33"/>
      <c r="RW258" s="33"/>
      <c r="RX258" s="33"/>
      <c r="RY258" s="33"/>
      <c r="RZ258" s="33"/>
      <c r="SA258" s="33"/>
      <c r="SB258" s="33"/>
      <c r="SC258" s="33"/>
      <c r="SD258" s="33"/>
      <c r="SE258" s="33"/>
      <c r="SF258" s="33"/>
      <c r="SG258" s="33"/>
      <c r="SH258" s="33"/>
      <c r="SI258" s="33"/>
      <c r="SJ258" s="33"/>
      <c r="SK258" s="33"/>
      <c r="SL258" s="33"/>
      <c r="SM258" s="33"/>
      <c r="SN258" s="33"/>
      <c r="SO258" s="33"/>
      <c r="SP258" s="33"/>
      <c r="SQ258" s="33"/>
      <c r="SR258" s="33"/>
      <c r="SS258" s="33"/>
      <c r="ST258" s="33"/>
      <c r="SU258" s="33"/>
      <c r="SV258" s="33"/>
      <c r="SW258" s="33"/>
      <c r="SX258" s="33"/>
      <c r="SY258" s="33"/>
      <c r="SZ258" s="33"/>
      <c r="TA258" s="33"/>
      <c r="TB258" s="33"/>
      <c r="TC258" s="33"/>
      <c r="TD258" s="33"/>
      <c r="TE258" s="33"/>
      <c r="TF258" s="33"/>
      <c r="TG258" s="33"/>
      <c r="TH258" s="33"/>
      <c r="TI258" s="33"/>
      <c r="TJ258" s="33"/>
      <c r="TK258" s="33"/>
      <c r="TL258" s="33"/>
      <c r="TM258" s="33"/>
      <c r="TN258" s="33"/>
      <c r="TO258" s="33"/>
      <c r="TP258" s="33"/>
      <c r="TQ258" s="33"/>
      <c r="TR258" s="33"/>
      <c r="TS258" s="33"/>
      <c r="TT258" s="33"/>
      <c r="TU258" s="33"/>
      <c r="TV258" s="33"/>
      <c r="TW258" s="33"/>
      <c r="TX258" s="33"/>
      <c r="TY258" s="33"/>
      <c r="TZ258" s="33"/>
      <c r="UA258" s="33"/>
      <c r="UB258" s="33"/>
      <c r="UC258" s="33"/>
      <c r="UD258" s="33"/>
      <c r="UE258" s="33"/>
      <c r="UF258" s="33"/>
      <c r="UG258" s="33"/>
      <c r="UH258" s="33"/>
      <c r="UI258" s="33"/>
      <c r="UJ258" s="33"/>
      <c r="UK258" s="33"/>
      <c r="UL258" s="33"/>
      <c r="UM258" s="33"/>
      <c r="UN258" s="33"/>
      <c r="UO258" s="33"/>
      <c r="UP258" s="33"/>
      <c r="UQ258" s="33"/>
      <c r="UR258" s="33"/>
      <c r="US258" s="33"/>
      <c r="UT258" s="33"/>
      <c r="UU258" s="33"/>
      <c r="UV258" s="33"/>
      <c r="UW258" s="33"/>
      <c r="UX258" s="33"/>
      <c r="UY258" s="33"/>
      <c r="UZ258" s="33"/>
      <c r="VA258" s="33"/>
      <c r="VB258" s="33"/>
      <c r="VC258" s="33"/>
      <c r="VD258" s="33"/>
      <c r="VE258" s="33"/>
      <c r="VF258" s="33"/>
      <c r="VG258" s="33"/>
      <c r="VH258" s="33"/>
      <c r="VI258" s="33"/>
      <c r="VJ258" s="33"/>
      <c r="VK258" s="33"/>
      <c r="VL258" s="33"/>
      <c r="VM258" s="33"/>
      <c r="VN258" s="33"/>
      <c r="VO258" s="33"/>
      <c r="VP258" s="33"/>
      <c r="VQ258" s="33"/>
      <c r="VR258" s="33"/>
      <c r="VS258" s="33"/>
      <c r="VT258" s="33"/>
      <c r="VU258" s="33"/>
      <c r="VV258" s="33"/>
      <c r="VW258" s="33"/>
      <c r="VX258" s="33"/>
      <c r="VY258" s="33"/>
      <c r="VZ258" s="33"/>
      <c r="WA258" s="33"/>
      <c r="WB258" s="33"/>
      <c r="WC258" s="33"/>
      <c r="WD258" s="33"/>
      <c r="WE258" s="33"/>
      <c r="WF258" s="33"/>
      <c r="WG258" s="33"/>
      <c r="WH258" s="33"/>
      <c r="WI258" s="33"/>
      <c r="WJ258" s="33"/>
      <c r="WK258" s="33"/>
      <c r="WL258" s="33"/>
      <c r="WM258" s="33"/>
      <c r="WN258" s="33"/>
      <c r="WO258" s="33"/>
      <c r="WP258" s="33"/>
      <c r="WQ258" s="33"/>
      <c r="WR258" s="33"/>
      <c r="WS258" s="33"/>
      <c r="WT258" s="33"/>
      <c r="WU258" s="33"/>
      <c r="WV258" s="33"/>
      <c r="WW258" s="33"/>
      <c r="WX258" s="33"/>
      <c r="WY258" s="33"/>
      <c r="WZ258" s="33"/>
      <c r="XA258" s="33"/>
      <c r="XB258" s="33"/>
      <c r="XC258" s="33"/>
      <c r="XD258" s="33"/>
      <c r="XE258" s="33"/>
      <c r="XF258" s="33"/>
      <c r="XG258" s="33"/>
      <c r="XH258" s="33"/>
      <c r="XI258" s="33"/>
      <c r="XJ258" s="33"/>
      <c r="XK258" s="33"/>
      <c r="XL258" s="33"/>
      <c r="XM258" s="33"/>
      <c r="XN258" s="33"/>
      <c r="XO258" s="33"/>
      <c r="XP258" s="33"/>
      <c r="XQ258" s="33"/>
      <c r="XR258" s="33"/>
      <c r="XS258" s="33"/>
      <c r="XT258" s="33"/>
      <c r="XU258" s="33"/>
      <c r="XV258" s="33"/>
      <c r="XW258" s="33"/>
      <c r="XX258" s="33"/>
      <c r="XY258" s="33"/>
      <c r="XZ258" s="33"/>
      <c r="YA258" s="33"/>
      <c r="YB258" s="33"/>
      <c r="YC258" s="33"/>
      <c r="YD258" s="33"/>
      <c r="YE258" s="33"/>
      <c r="YF258" s="33"/>
      <c r="YG258" s="33"/>
      <c r="YH258" s="33"/>
      <c r="YI258" s="33"/>
      <c r="YJ258" s="33"/>
      <c r="YK258" s="33"/>
      <c r="YL258" s="33"/>
      <c r="YM258" s="33"/>
      <c r="YN258" s="33"/>
      <c r="YO258" s="33"/>
      <c r="YP258" s="33"/>
      <c r="YQ258" s="33"/>
      <c r="YR258" s="33"/>
      <c r="YS258" s="33"/>
      <c r="YT258" s="33"/>
      <c r="YU258" s="33"/>
      <c r="YV258" s="33"/>
      <c r="YW258" s="33"/>
      <c r="YX258" s="33"/>
      <c r="YY258" s="33"/>
      <c r="YZ258" s="33"/>
      <c r="ZA258" s="33"/>
      <c r="ZB258" s="33"/>
      <c r="ZC258" s="33"/>
      <c r="ZD258" s="33"/>
      <c r="ZE258" s="33"/>
      <c r="ZF258" s="33"/>
      <c r="ZG258" s="33"/>
      <c r="ZH258" s="33"/>
      <c r="ZI258" s="33"/>
      <c r="ZJ258" s="33"/>
      <c r="ZK258" s="33"/>
      <c r="ZL258" s="33"/>
      <c r="ZM258" s="33"/>
      <c r="ZN258" s="33"/>
      <c r="ZO258" s="33"/>
      <c r="ZP258" s="33"/>
      <c r="ZQ258" s="33"/>
      <c r="ZR258" s="33"/>
      <c r="ZS258" s="33"/>
      <c r="ZT258" s="33"/>
      <c r="ZU258" s="33"/>
      <c r="ZV258" s="33"/>
      <c r="ZW258" s="33"/>
      <c r="ZX258" s="33"/>
      <c r="ZY258" s="33"/>
      <c r="ZZ258" s="33"/>
      <c r="AAA258" s="33"/>
      <c r="AAB258" s="33"/>
      <c r="AAC258" s="33"/>
      <c r="AAD258" s="33"/>
      <c r="AAE258" s="33"/>
      <c r="AAF258" s="33"/>
      <c r="AAG258" s="33"/>
      <c r="AAH258" s="33"/>
      <c r="AAI258" s="33"/>
      <c r="AAJ258" s="33"/>
      <c r="AAK258" s="33"/>
      <c r="AAL258" s="33"/>
      <c r="AAM258" s="33"/>
      <c r="AAN258" s="33"/>
      <c r="AAO258" s="33"/>
      <c r="AAP258" s="33"/>
      <c r="AAQ258" s="33"/>
      <c r="AAR258" s="33"/>
      <c r="AAS258" s="33"/>
      <c r="AAT258" s="33"/>
      <c r="AAU258" s="33"/>
      <c r="AAV258" s="33"/>
      <c r="AAW258" s="33"/>
      <c r="AAX258" s="33"/>
      <c r="AAY258" s="33"/>
      <c r="AAZ258" s="33"/>
      <c r="ABA258" s="33"/>
      <c r="ABB258" s="33"/>
      <c r="ABC258" s="33"/>
      <c r="ABD258" s="33"/>
      <c r="ABE258" s="33"/>
      <c r="ABF258" s="33"/>
      <c r="ABG258" s="33"/>
      <c r="ABH258" s="33"/>
      <c r="ABI258" s="33"/>
      <c r="ABJ258" s="33"/>
      <c r="ABK258" s="33"/>
      <c r="ABL258" s="33"/>
      <c r="ABM258" s="33"/>
      <c r="ABN258" s="33"/>
      <c r="ABO258" s="33"/>
      <c r="ABP258" s="33"/>
      <c r="ABQ258" s="33"/>
      <c r="ABR258" s="33"/>
      <c r="ABS258" s="33"/>
      <c r="ABT258" s="33"/>
      <c r="ABU258" s="33"/>
      <c r="ABV258" s="33"/>
      <c r="ABW258" s="33"/>
      <c r="ABX258" s="33"/>
      <c r="ABY258" s="33"/>
      <c r="ABZ258" s="33"/>
      <c r="ACA258" s="33"/>
      <c r="ACB258" s="33"/>
      <c r="ACC258" s="33"/>
      <c r="ACD258" s="33"/>
      <c r="ACE258" s="33"/>
      <c r="ACF258" s="33"/>
      <c r="ACG258" s="33"/>
      <c r="ACH258" s="33"/>
      <c r="ACI258" s="33"/>
      <c r="ACJ258" s="33"/>
      <c r="ACK258" s="33"/>
      <c r="ACL258" s="33"/>
      <c r="ACM258" s="33"/>
      <c r="ACN258" s="33"/>
      <c r="ACO258" s="33"/>
      <c r="ACP258" s="33"/>
      <c r="ACQ258" s="33"/>
      <c r="ACR258" s="33"/>
      <c r="ACS258" s="33"/>
      <c r="ACT258" s="33"/>
      <c r="ACU258" s="33"/>
      <c r="ACV258" s="33"/>
      <c r="ACW258" s="33"/>
      <c r="ACX258" s="33"/>
      <c r="ACY258" s="33"/>
      <c r="ACZ258" s="33"/>
      <c r="ADA258" s="33"/>
      <c r="ADB258" s="33"/>
      <c r="ADC258" s="33"/>
      <c r="ADD258" s="33"/>
      <c r="ADE258" s="33"/>
      <c r="ADF258" s="33"/>
      <c r="ADG258" s="33"/>
      <c r="ADH258" s="33"/>
      <c r="ADI258" s="33"/>
      <c r="ADJ258" s="33"/>
      <c r="ADK258" s="33"/>
      <c r="ADL258" s="33"/>
      <c r="ADM258" s="33"/>
      <c r="ADN258" s="33"/>
      <c r="ADO258" s="33"/>
      <c r="ADP258" s="33"/>
      <c r="ADQ258" s="33"/>
      <c r="ADR258" s="33"/>
      <c r="ADS258" s="33"/>
      <c r="ADT258" s="33"/>
      <c r="ADU258" s="33"/>
      <c r="ADV258" s="33"/>
      <c r="ADW258" s="33"/>
      <c r="ADX258" s="33"/>
      <c r="ADY258" s="33"/>
      <c r="ADZ258" s="33"/>
      <c r="AEA258" s="33"/>
      <c r="AEB258" s="33"/>
      <c r="AEC258" s="33"/>
      <c r="AED258" s="33"/>
      <c r="AEE258" s="33"/>
      <c r="AEF258" s="33"/>
      <c r="AEG258" s="33"/>
      <c r="AEH258" s="33"/>
      <c r="AEI258" s="33"/>
      <c r="AEJ258" s="33"/>
      <c r="AEK258" s="33"/>
      <c r="AEL258" s="33"/>
      <c r="AEM258" s="33"/>
      <c r="AEN258" s="33"/>
      <c r="AEO258" s="33"/>
      <c r="AEP258" s="33"/>
      <c r="AEQ258" s="33"/>
      <c r="AER258" s="33"/>
      <c r="AES258" s="33"/>
      <c r="AET258" s="33"/>
      <c r="AEU258" s="33"/>
      <c r="AEV258" s="33"/>
      <c r="AEW258" s="33"/>
      <c r="AEX258" s="33"/>
      <c r="AEY258" s="33"/>
      <c r="AEZ258" s="33"/>
      <c r="AFA258" s="33"/>
      <c r="AFB258" s="33"/>
      <c r="AFC258" s="33"/>
      <c r="AFD258" s="33"/>
      <c r="AFE258" s="33"/>
      <c r="AFF258" s="33"/>
      <c r="AFG258" s="33"/>
      <c r="AFH258" s="33"/>
      <c r="AFI258" s="33"/>
      <c r="AFJ258" s="33"/>
      <c r="AFK258" s="33"/>
      <c r="AFL258" s="33"/>
      <c r="AFM258" s="33"/>
      <c r="AFN258" s="33"/>
      <c r="AFO258" s="33"/>
      <c r="AFP258" s="33"/>
      <c r="AFQ258" s="33"/>
      <c r="AFR258" s="33"/>
      <c r="AFS258" s="33"/>
      <c r="AFT258" s="33"/>
      <c r="AFU258" s="33"/>
      <c r="AFV258" s="33"/>
      <c r="AFW258" s="33"/>
      <c r="AFX258" s="33"/>
      <c r="AFY258" s="33"/>
      <c r="AFZ258" s="33"/>
      <c r="AGA258" s="33"/>
      <c r="AGB258" s="33"/>
      <c r="AGC258" s="33"/>
      <c r="AGD258" s="33"/>
      <c r="AGE258" s="33"/>
      <c r="AGF258" s="33"/>
      <c r="AGG258" s="33"/>
      <c r="AGH258" s="33"/>
      <c r="AGI258" s="33"/>
      <c r="AGJ258" s="33"/>
      <c r="AGK258" s="33"/>
      <c r="AGL258" s="33"/>
      <c r="AGM258" s="33"/>
      <c r="AGN258" s="33"/>
      <c r="AGO258" s="33"/>
      <c r="AGP258" s="33"/>
      <c r="AGQ258" s="33"/>
      <c r="AGR258" s="33"/>
      <c r="AGS258" s="33"/>
      <c r="AGT258" s="33"/>
      <c r="AGU258" s="33"/>
      <c r="AGV258" s="33"/>
      <c r="AGW258" s="33"/>
      <c r="AGX258" s="33"/>
      <c r="AGY258" s="33"/>
      <c r="AGZ258" s="33"/>
      <c r="AHA258" s="33"/>
      <c r="AHB258" s="33"/>
      <c r="AHC258" s="33"/>
      <c r="AHD258" s="33"/>
      <c r="AHE258" s="33"/>
      <c r="AHF258" s="33"/>
      <c r="AHG258" s="33"/>
      <c r="AHH258" s="33"/>
      <c r="AHI258" s="33"/>
      <c r="AHJ258" s="33"/>
      <c r="AHK258" s="33"/>
      <c r="AHL258" s="33"/>
      <c r="AHM258" s="33"/>
      <c r="AHN258" s="33"/>
      <c r="AHO258" s="33"/>
      <c r="AHP258" s="33"/>
      <c r="AHQ258" s="33"/>
      <c r="AHR258" s="33"/>
      <c r="AHS258" s="33"/>
      <c r="AHT258" s="33"/>
      <c r="AHU258" s="33"/>
      <c r="AHV258" s="33"/>
      <c r="AHW258" s="33"/>
      <c r="AHX258" s="33"/>
      <c r="AHY258" s="33"/>
      <c r="AHZ258" s="33"/>
      <c r="AIA258" s="33"/>
      <c r="AIB258" s="33"/>
      <c r="AIC258" s="33"/>
      <c r="AID258" s="33"/>
      <c r="AIE258" s="33"/>
      <c r="AIF258" s="33"/>
      <c r="AIG258" s="33"/>
      <c r="AIH258" s="33"/>
      <c r="AII258" s="33"/>
      <c r="AIJ258" s="33"/>
      <c r="AIK258" s="33"/>
      <c r="AIL258" s="33"/>
      <c r="AIM258" s="33"/>
      <c r="AIN258" s="33"/>
      <c r="AIO258" s="33"/>
      <c r="AIP258" s="33"/>
      <c r="AIQ258" s="33"/>
      <c r="AIR258" s="33"/>
      <c r="AIS258" s="33"/>
      <c r="AIT258" s="33"/>
      <c r="AIU258" s="33"/>
      <c r="AIV258" s="33"/>
      <c r="AIW258" s="33"/>
      <c r="AIX258" s="33"/>
      <c r="AIY258" s="33"/>
      <c r="AIZ258" s="33"/>
      <c r="AJA258" s="33"/>
      <c r="AJB258" s="33"/>
      <c r="AJC258" s="33"/>
      <c r="AJD258" s="33"/>
      <c r="AJE258" s="33"/>
      <c r="AJF258" s="33"/>
      <c r="AJG258" s="33"/>
      <c r="AJH258" s="33"/>
      <c r="AJI258" s="33"/>
      <c r="AJJ258" s="33"/>
      <c r="AJK258" s="33"/>
      <c r="AJL258" s="33"/>
      <c r="AJM258" s="33"/>
      <c r="AJN258" s="33"/>
      <c r="AJO258" s="33"/>
      <c r="AJP258" s="33"/>
      <c r="AJQ258" s="33"/>
      <c r="AJR258" s="33"/>
      <c r="AJS258" s="33"/>
      <c r="AJT258" s="33"/>
      <c r="AJU258" s="33"/>
      <c r="AJV258" s="33"/>
      <c r="AJW258" s="33"/>
      <c r="AJX258" s="33"/>
      <c r="AJY258" s="33"/>
      <c r="AJZ258" s="33"/>
      <c r="AKA258" s="33"/>
      <c r="AKB258" s="33"/>
      <c r="AKC258" s="33"/>
      <c r="AKD258" s="33"/>
      <c r="AKE258" s="33"/>
      <c r="AKF258" s="33"/>
      <c r="AKG258" s="33"/>
      <c r="AKH258" s="33"/>
      <c r="AKI258" s="33"/>
      <c r="AKJ258" s="33"/>
      <c r="AKK258" s="33"/>
      <c r="AKL258" s="33"/>
      <c r="AKM258" s="33"/>
      <c r="AKN258" s="33"/>
      <c r="AKO258" s="33"/>
      <c r="AKP258" s="33"/>
      <c r="AKQ258" s="33"/>
      <c r="AKR258" s="33"/>
      <c r="AKS258" s="33"/>
      <c r="AKT258" s="33"/>
      <c r="AKU258" s="33"/>
      <c r="AKV258" s="33"/>
      <c r="AKW258" s="33"/>
      <c r="AKX258" s="33"/>
      <c r="AKY258" s="33"/>
      <c r="AKZ258" s="33"/>
      <c r="ALA258" s="33"/>
      <c r="ALB258" s="33"/>
      <c r="ALC258" s="33"/>
      <c r="ALD258" s="33"/>
      <c r="ALE258" s="33"/>
      <c r="ALF258" s="33"/>
      <c r="ALG258" s="33"/>
      <c r="ALH258" s="33"/>
      <c r="ALI258" s="33"/>
      <c r="ALJ258" s="33"/>
      <c r="ALK258" s="33"/>
      <c r="ALL258" s="33"/>
      <c r="ALM258" s="33"/>
      <c r="ALN258" s="33"/>
      <c r="ALO258" s="33"/>
      <c r="ALP258" s="33"/>
      <c r="ALQ258" s="33"/>
      <c r="ALR258" s="33"/>
      <c r="ALS258" s="33"/>
      <c r="ALT258" s="33"/>
      <c r="ALU258" s="33"/>
      <c r="ALV258" s="33"/>
      <c r="ALW258" s="33"/>
      <c r="ALX258" s="33"/>
      <c r="ALY258" s="33"/>
      <c r="ALZ258" s="33"/>
      <c r="AMA258" s="33"/>
      <c r="AMB258" s="33"/>
      <c r="AMC258" s="33"/>
      <c r="AMD258" s="33"/>
      <c r="AME258" s="33"/>
      <c r="AMF258" s="33"/>
      <c r="AMG258" s="33"/>
      <c r="AMH258" s="33"/>
      <c r="AMI258" s="33"/>
      <c r="AMJ258" s="33"/>
      <c r="AMK258" s="33"/>
      <c r="AML258" s="33"/>
      <c r="AMM258" s="33"/>
      <c r="AMN258" s="33"/>
      <c r="AMO258" s="33"/>
      <c r="AMP258" s="33"/>
      <c r="AMQ258" s="33"/>
      <c r="AMR258" s="33"/>
      <c r="AMS258" s="33"/>
      <c r="AMT258" s="33"/>
      <c r="AMU258" s="33"/>
      <c r="AMV258" s="33"/>
      <c r="AMW258" s="33"/>
      <c r="AMX258" s="33"/>
      <c r="AMY258" s="33"/>
      <c r="AMZ258" s="33"/>
      <c r="ANA258" s="33"/>
      <c r="ANB258" s="33"/>
      <c r="ANC258" s="33"/>
      <c r="AND258" s="33"/>
      <c r="ANE258" s="33"/>
      <c r="ANF258" s="33"/>
      <c r="ANG258" s="33"/>
      <c r="ANH258" s="33"/>
      <c r="ANI258" s="33"/>
      <c r="ANJ258" s="33"/>
      <c r="ANK258" s="33"/>
      <c r="ANL258" s="33"/>
      <c r="ANM258" s="33"/>
      <c r="ANN258" s="33"/>
      <c r="ANO258" s="33"/>
      <c r="ANP258" s="33"/>
      <c r="ANQ258" s="33"/>
      <c r="ANR258" s="33"/>
      <c r="ANS258" s="33"/>
      <c r="ANT258" s="33"/>
      <c r="ANU258" s="33"/>
      <c r="ANV258" s="33"/>
      <c r="ANW258" s="33"/>
      <c r="ANX258" s="33"/>
      <c r="ANY258" s="33"/>
      <c r="ANZ258" s="33"/>
      <c r="AOA258" s="33"/>
      <c r="AOB258" s="33"/>
      <c r="AOC258" s="33"/>
      <c r="AOD258" s="33"/>
      <c r="AOE258" s="33"/>
      <c r="AOF258" s="33"/>
      <c r="AOG258" s="33"/>
      <c r="AOH258" s="33"/>
      <c r="AOI258" s="33"/>
      <c r="AOJ258" s="33"/>
      <c r="AOK258" s="33"/>
      <c r="AOL258" s="33"/>
      <c r="AOM258" s="33"/>
      <c r="AON258" s="33"/>
      <c r="AOO258" s="33"/>
      <c r="AOP258" s="33"/>
      <c r="AOQ258" s="33"/>
      <c r="AOR258" s="33"/>
      <c r="AOS258" s="33"/>
      <c r="AOT258" s="33"/>
      <c r="AOU258" s="33"/>
      <c r="AOV258" s="33"/>
      <c r="AOW258" s="33"/>
      <c r="AOX258" s="33"/>
      <c r="AOY258" s="33"/>
      <c r="AOZ258" s="33"/>
      <c r="APA258" s="33"/>
      <c r="APB258" s="33"/>
      <c r="APC258" s="33"/>
      <c r="APD258" s="33"/>
      <c r="APE258" s="33"/>
      <c r="APF258" s="33"/>
      <c r="APG258" s="33"/>
      <c r="APH258" s="33"/>
      <c r="API258" s="33"/>
      <c r="APJ258" s="33"/>
      <c r="APK258" s="33"/>
      <c r="APL258" s="33"/>
      <c r="APM258" s="33"/>
      <c r="APN258" s="33"/>
      <c r="APO258" s="33"/>
      <c r="APP258" s="33"/>
      <c r="APQ258" s="33"/>
      <c r="APR258" s="33"/>
      <c r="APS258" s="33"/>
      <c r="APT258" s="33"/>
      <c r="APU258" s="33"/>
      <c r="APV258" s="33"/>
      <c r="APW258" s="33"/>
      <c r="APX258" s="33"/>
      <c r="APY258" s="33"/>
      <c r="APZ258" s="33"/>
      <c r="AQA258" s="33"/>
      <c r="AQB258" s="33"/>
      <c r="AQC258" s="33"/>
      <c r="AQD258" s="33"/>
      <c r="AQE258" s="33"/>
      <c r="AQF258" s="33"/>
      <c r="AQG258" s="33"/>
      <c r="AQH258" s="33"/>
      <c r="AQI258" s="33"/>
      <c r="AQJ258" s="33"/>
      <c r="AQK258" s="33"/>
      <c r="AQL258" s="33"/>
      <c r="AQM258" s="33"/>
      <c r="AQN258" s="33"/>
      <c r="AQO258" s="33"/>
      <c r="AQP258" s="33"/>
      <c r="AQQ258" s="33"/>
      <c r="AQR258" s="33"/>
      <c r="AQS258" s="33"/>
      <c r="AQT258" s="33"/>
      <c r="AQU258" s="33"/>
      <c r="AQV258" s="33"/>
      <c r="AQW258" s="33"/>
      <c r="AQX258" s="33"/>
      <c r="AQY258" s="33"/>
      <c r="AQZ258" s="33"/>
      <c r="ARA258" s="33"/>
      <c r="ARB258" s="33"/>
      <c r="ARC258" s="33"/>
      <c r="ARD258" s="33"/>
      <c r="ARE258" s="33"/>
      <c r="ARF258" s="33"/>
      <c r="ARG258" s="33"/>
      <c r="ARH258" s="33"/>
      <c r="ARI258" s="33"/>
      <c r="ARJ258" s="33"/>
      <c r="ARK258" s="33"/>
      <c r="ARL258" s="33"/>
      <c r="ARM258" s="33"/>
      <c r="ARN258" s="33"/>
      <c r="ARO258" s="33"/>
      <c r="ARP258" s="33"/>
      <c r="ARQ258" s="33"/>
      <c r="ARR258" s="33"/>
      <c r="ARS258" s="33"/>
      <c r="ART258" s="33"/>
      <c r="ARU258" s="33"/>
      <c r="ARV258" s="33"/>
      <c r="ARW258" s="33"/>
      <c r="ARX258" s="33"/>
      <c r="ARY258" s="33"/>
      <c r="ARZ258" s="33"/>
      <c r="ASA258" s="33"/>
      <c r="ASB258" s="33"/>
      <c r="ASC258" s="33"/>
      <c r="ASD258" s="33"/>
      <c r="ASE258" s="33"/>
      <c r="ASF258" s="33"/>
      <c r="ASG258" s="33"/>
      <c r="ASH258" s="33"/>
      <c r="ASI258" s="33"/>
      <c r="ASJ258" s="33"/>
      <c r="ASK258" s="33"/>
      <c r="ASL258" s="33"/>
      <c r="ASM258" s="33"/>
      <c r="ASN258" s="33"/>
      <c r="ASO258" s="33"/>
      <c r="ASP258" s="33"/>
      <c r="ASQ258" s="33"/>
      <c r="ASR258" s="33"/>
      <c r="ASS258" s="33"/>
      <c r="AST258" s="33"/>
      <c r="ASU258" s="33"/>
      <c r="ASV258" s="33"/>
      <c r="ASW258" s="33"/>
      <c r="ASX258" s="33"/>
      <c r="ASY258" s="33"/>
      <c r="ASZ258" s="33"/>
      <c r="ATA258" s="33"/>
      <c r="ATB258" s="33"/>
      <c r="ATC258" s="33"/>
      <c r="ATD258" s="33"/>
      <c r="ATE258" s="33"/>
      <c r="ATF258" s="33"/>
      <c r="ATG258" s="33"/>
      <c r="ATH258" s="33"/>
      <c r="ATI258" s="33"/>
      <c r="ATJ258" s="33"/>
      <c r="ATK258" s="33"/>
      <c r="ATL258" s="33"/>
      <c r="ATM258" s="33"/>
      <c r="ATN258" s="33"/>
      <c r="ATO258" s="33"/>
      <c r="ATP258" s="33"/>
      <c r="ATQ258" s="33"/>
      <c r="ATR258" s="33"/>
      <c r="ATS258" s="33"/>
      <c r="ATT258" s="33"/>
      <c r="ATU258" s="33"/>
      <c r="ATV258" s="33"/>
      <c r="ATW258" s="33"/>
      <c r="ATX258" s="33"/>
      <c r="ATY258" s="33"/>
      <c r="ATZ258" s="33"/>
      <c r="AUA258" s="33"/>
      <c r="AUB258" s="33"/>
      <c r="AUC258" s="33"/>
      <c r="AUD258" s="33"/>
      <c r="AUE258" s="33"/>
      <c r="AUF258" s="33"/>
      <c r="AUG258" s="33"/>
      <c r="AUH258" s="33"/>
      <c r="AUI258" s="33"/>
      <c r="AUJ258" s="33"/>
      <c r="AUK258" s="33"/>
      <c r="AUL258" s="33"/>
      <c r="AUM258" s="33"/>
      <c r="AUN258" s="33"/>
      <c r="AUO258" s="33"/>
      <c r="AUP258" s="33"/>
      <c r="AUQ258" s="33"/>
      <c r="AUR258" s="33"/>
      <c r="AUS258" s="33"/>
      <c r="AUT258" s="33"/>
      <c r="AUU258" s="33"/>
      <c r="AUV258" s="33"/>
      <c r="AUW258" s="33"/>
      <c r="AUX258" s="33"/>
      <c r="AUY258" s="33"/>
      <c r="AUZ258" s="33"/>
      <c r="AVA258" s="33"/>
      <c r="AVB258" s="33"/>
      <c r="AVC258" s="33"/>
      <c r="AVD258" s="33"/>
      <c r="AVE258" s="33"/>
      <c r="AVF258" s="33"/>
      <c r="AVG258" s="33"/>
      <c r="AVH258" s="33"/>
      <c r="AVI258" s="33"/>
      <c r="AVJ258" s="33"/>
      <c r="AVK258" s="33"/>
      <c r="AVL258" s="33"/>
      <c r="AVM258" s="33"/>
      <c r="AVN258" s="33"/>
      <c r="AVO258" s="33"/>
      <c r="AVP258" s="33"/>
      <c r="AVQ258" s="33"/>
      <c r="AVR258" s="33"/>
      <c r="AVS258" s="33"/>
      <c r="AVT258" s="33"/>
      <c r="AVU258" s="33"/>
      <c r="AVV258" s="33"/>
      <c r="AVW258" s="33"/>
      <c r="AVX258" s="33"/>
      <c r="AVY258" s="33"/>
      <c r="AVZ258" s="33"/>
      <c r="AWA258" s="33"/>
      <c r="AWB258" s="33"/>
      <c r="AWC258" s="33"/>
      <c r="AWD258" s="33"/>
      <c r="AWE258" s="33"/>
      <c r="AWF258" s="33"/>
      <c r="AWG258" s="33"/>
      <c r="AWH258" s="33"/>
      <c r="AWI258" s="33"/>
      <c r="AWJ258" s="33"/>
      <c r="AWK258" s="33"/>
      <c r="AWL258" s="33"/>
      <c r="AWM258" s="33"/>
      <c r="AWN258" s="33"/>
      <c r="AWO258" s="33"/>
      <c r="AWP258" s="33"/>
      <c r="AWQ258" s="33"/>
      <c r="AWR258" s="33"/>
      <c r="AWS258" s="33"/>
      <c r="AWT258" s="33"/>
      <c r="AWU258" s="33"/>
      <c r="AWV258" s="33"/>
      <c r="AWW258" s="33"/>
      <c r="AWX258" s="33"/>
      <c r="AWY258" s="33"/>
      <c r="AWZ258" s="33"/>
      <c r="AXA258" s="33"/>
      <c r="AXB258" s="33"/>
      <c r="AXC258" s="33"/>
      <c r="AXD258" s="33"/>
      <c r="AXE258" s="33"/>
      <c r="AXF258" s="33"/>
      <c r="AXG258" s="33"/>
      <c r="AXH258" s="33"/>
      <c r="AXI258" s="33"/>
      <c r="AXJ258" s="33"/>
      <c r="AXK258" s="33"/>
      <c r="AXL258" s="33"/>
      <c r="AXM258" s="33"/>
      <c r="AXN258" s="33"/>
      <c r="AXO258" s="33"/>
      <c r="AXP258" s="33"/>
      <c r="AXQ258" s="33"/>
      <c r="AXR258" s="33"/>
      <c r="AXS258" s="33"/>
      <c r="AXT258" s="33"/>
      <c r="AXU258" s="33"/>
      <c r="AXV258" s="33"/>
      <c r="AXW258" s="33"/>
      <c r="AXX258" s="33"/>
      <c r="AXY258" s="33"/>
      <c r="AXZ258" s="33"/>
      <c r="AYA258" s="33"/>
      <c r="AYB258" s="33"/>
      <c r="AYC258" s="33"/>
      <c r="AYD258" s="33"/>
      <c r="AYE258" s="33"/>
      <c r="AYF258" s="33"/>
      <c r="AYG258" s="33"/>
      <c r="AYH258" s="33"/>
      <c r="AYI258" s="33"/>
      <c r="AYJ258" s="33"/>
      <c r="AYK258" s="33"/>
      <c r="AYL258" s="33"/>
      <c r="AYM258" s="33"/>
      <c r="AYN258" s="33"/>
      <c r="AYO258" s="33"/>
      <c r="AYP258" s="33"/>
      <c r="AYQ258" s="33"/>
      <c r="AYR258" s="33"/>
      <c r="AYS258" s="33"/>
      <c r="AYT258" s="33"/>
      <c r="AYU258" s="33"/>
      <c r="AYV258" s="33"/>
      <c r="AYW258" s="33"/>
      <c r="AYX258" s="33"/>
      <c r="AYY258" s="33"/>
      <c r="AYZ258" s="33"/>
      <c r="AZA258" s="33"/>
      <c r="AZB258" s="33"/>
      <c r="AZC258" s="33"/>
      <c r="AZD258" s="33"/>
      <c r="AZE258" s="33"/>
      <c r="AZF258" s="33"/>
      <c r="AZG258" s="33"/>
      <c r="AZH258" s="33"/>
      <c r="AZI258" s="33"/>
      <c r="AZJ258" s="33"/>
      <c r="AZK258" s="33"/>
      <c r="AZL258" s="33"/>
      <c r="AZM258" s="33"/>
      <c r="AZN258" s="33"/>
      <c r="AZO258" s="33"/>
      <c r="AZP258" s="33"/>
      <c r="AZQ258" s="33"/>
      <c r="AZR258" s="33"/>
      <c r="AZS258" s="33"/>
      <c r="AZT258" s="33"/>
      <c r="AZU258" s="33"/>
      <c r="AZV258" s="33"/>
      <c r="AZW258" s="33"/>
      <c r="AZX258" s="33"/>
      <c r="AZY258" s="33"/>
      <c r="AZZ258" s="33"/>
      <c r="BAA258" s="33"/>
      <c r="BAB258" s="33"/>
      <c r="BAC258" s="33"/>
      <c r="BAD258" s="33"/>
      <c r="BAE258" s="33"/>
      <c r="BAF258" s="33"/>
      <c r="BAG258" s="33"/>
      <c r="BAH258" s="33"/>
      <c r="BAI258" s="33"/>
      <c r="BAJ258" s="33"/>
      <c r="BAK258" s="33"/>
      <c r="BAL258" s="33"/>
      <c r="BAM258" s="33"/>
      <c r="BAN258" s="33"/>
      <c r="BAO258" s="33"/>
      <c r="BAP258" s="33"/>
      <c r="BAQ258" s="33"/>
      <c r="BAR258" s="33"/>
      <c r="BAS258" s="33"/>
      <c r="BAT258" s="33"/>
      <c r="BAU258" s="33"/>
      <c r="BAV258" s="33"/>
      <c r="BAW258" s="33"/>
      <c r="BAX258" s="33"/>
      <c r="BAY258" s="33"/>
      <c r="BAZ258" s="33"/>
      <c r="BBA258" s="33"/>
      <c r="BBB258" s="33"/>
      <c r="BBC258" s="33"/>
      <c r="BBD258" s="33"/>
      <c r="BBE258" s="33"/>
      <c r="BBF258" s="33"/>
      <c r="BBG258" s="33"/>
      <c r="BBH258" s="33"/>
      <c r="BBI258" s="33"/>
      <c r="BBJ258" s="33"/>
      <c r="BBK258" s="33"/>
      <c r="BBL258" s="33"/>
      <c r="BBM258" s="33"/>
      <c r="BBN258" s="33"/>
      <c r="BBO258" s="33"/>
      <c r="BBP258" s="33"/>
      <c r="BBQ258" s="33"/>
      <c r="BBR258" s="33"/>
      <c r="BBS258" s="33"/>
      <c r="BBT258" s="33"/>
      <c r="BBU258" s="33"/>
      <c r="BBV258" s="33"/>
      <c r="BBW258" s="33"/>
      <c r="BBX258" s="33"/>
      <c r="BBY258" s="33"/>
      <c r="BBZ258" s="33"/>
      <c r="BCA258" s="33"/>
      <c r="BCB258" s="33"/>
      <c r="BCC258" s="33"/>
      <c r="BCD258" s="33"/>
      <c r="BCE258" s="33"/>
      <c r="BCF258" s="33"/>
      <c r="BCG258" s="33"/>
      <c r="BCH258" s="33"/>
      <c r="BCI258" s="33"/>
      <c r="BCJ258" s="33"/>
      <c r="BCK258" s="33"/>
      <c r="BCL258" s="33"/>
      <c r="BCM258" s="33"/>
      <c r="BCN258" s="33"/>
      <c r="BCO258" s="33"/>
      <c r="BCP258" s="33"/>
      <c r="BCQ258" s="33"/>
      <c r="BCR258" s="33"/>
      <c r="BCS258" s="33"/>
      <c r="BCT258" s="33"/>
      <c r="BCU258" s="33"/>
      <c r="BCV258" s="33"/>
      <c r="BCW258" s="33"/>
      <c r="BCX258" s="33"/>
      <c r="BCY258" s="33"/>
      <c r="BCZ258" s="33"/>
      <c r="BDA258" s="33"/>
      <c r="BDB258" s="33"/>
      <c r="BDC258" s="33"/>
      <c r="BDD258" s="33"/>
      <c r="BDE258" s="33"/>
      <c r="BDF258" s="33"/>
      <c r="BDG258" s="33"/>
      <c r="BDH258" s="33"/>
      <c r="BDI258" s="33"/>
      <c r="BDJ258" s="33"/>
      <c r="BDK258" s="33"/>
      <c r="BDL258" s="33"/>
      <c r="BDM258" s="33"/>
      <c r="BDN258" s="33"/>
      <c r="BDO258" s="33"/>
      <c r="BDP258" s="33"/>
      <c r="BDQ258" s="33"/>
      <c r="BDR258" s="33"/>
      <c r="BDS258" s="33"/>
      <c r="BDT258" s="33"/>
      <c r="BDU258" s="33"/>
      <c r="BDV258" s="33"/>
      <c r="BDW258" s="33"/>
      <c r="BDX258" s="33"/>
      <c r="BDY258" s="33"/>
      <c r="BDZ258" s="33"/>
      <c r="BEA258" s="33"/>
      <c r="BEB258" s="33"/>
      <c r="BEC258" s="33"/>
      <c r="BED258" s="33"/>
      <c r="BEE258" s="33"/>
      <c r="BEF258" s="33"/>
      <c r="BEG258" s="33"/>
      <c r="BEH258" s="33"/>
      <c r="BEI258" s="33"/>
      <c r="BEJ258" s="33"/>
      <c r="BEK258" s="33"/>
      <c r="BEL258" s="33"/>
      <c r="BEM258" s="33"/>
      <c r="BEN258" s="33"/>
      <c r="BEO258" s="33"/>
      <c r="BEP258" s="33"/>
      <c r="BEQ258" s="33"/>
      <c r="BER258" s="33"/>
      <c r="BES258" s="33"/>
      <c r="BET258" s="33"/>
      <c r="BEU258" s="33"/>
      <c r="BEV258" s="33"/>
      <c r="BEW258" s="33"/>
      <c r="BEX258" s="33"/>
      <c r="BEY258" s="33"/>
      <c r="BEZ258" s="33"/>
      <c r="BFA258" s="33"/>
      <c r="BFB258" s="33"/>
      <c r="BFC258" s="33"/>
      <c r="BFD258" s="33"/>
      <c r="BFE258" s="33"/>
      <c r="BFF258" s="33"/>
      <c r="BFG258" s="33"/>
      <c r="BFH258" s="33"/>
      <c r="BFI258" s="33"/>
      <c r="BFJ258" s="33"/>
      <c r="BFK258" s="33"/>
      <c r="BFL258" s="33"/>
      <c r="BFM258" s="33"/>
      <c r="BFN258" s="33"/>
      <c r="BFO258" s="33"/>
      <c r="BFP258" s="33"/>
      <c r="BFQ258" s="33"/>
      <c r="BFR258" s="33"/>
      <c r="BFS258" s="33"/>
      <c r="BFT258" s="33"/>
      <c r="BFU258" s="33"/>
      <c r="BFV258" s="33"/>
      <c r="BFW258" s="33"/>
      <c r="BFX258" s="33"/>
      <c r="BFY258" s="33"/>
      <c r="BFZ258" s="33"/>
      <c r="BGA258" s="33"/>
      <c r="BGB258" s="33"/>
      <c r="BGC258" s="33"/>
      <c r="BGD258" s="33"/>
      <c r="BGE258" s="33"/>
      <c r="BGF258" s="33"/>
      <c r="BGG258" s="33"/>
      <c r="BGH258" s="33"/>
      <c r="BGI258" s="33"/>
      <c r="BGJ258" s="33"/>
      <c r="BGK258" s="33"/>
      <c r="BGL258" s="33"/>
      <c r="BGM258" s="33"/>
      <c r="BGN258" s="33"/>
      <c r="BGO258" s="33"/>
      <c r="BGP258" s="33"/>
      <c r="BGQ258" s="33"/>
      <c r="BGR258" s="33"/>
      <c r="BGS258" s="33"/>
      <c r="BGT258" s="33"/>
      <c r="BGU258" s="33"/>
      <c r="BGV258" s="33"/>
      <c r="BGW258" s="33"/>
      <c r="BGX258" s="33"/>
      <c r="BGY258" s="33"/>
      <c r="BGZ258" s="33"/>
      <c r="BHA258" s="33"/>
      <c r="BHB258" s="33"/>
      <c r="BHC258" s="33"/>
      <c r="BHD258" s="33"/>
      <c r="BHE258" s="33"/>
      <c r="BHF258" s="33"/>
      <c r="BHG258" s="33"/>
      <c r="BHH258" s="33"/>
      <c r="BHI258" s="33"/>
      <c r="BHJ258" s="33"/>
      <c r="BHK258" s="33"/>
      <c r="BHL258" s="33"/>
      <c r="BHM258" s="33"/>
      <c r="BHN258" s="33"/>
      <c r="BHO258" s="33"/>
      <c r="BHP258" s="33"/>
      <c r="BHQ258" s="33"/>
      <c r="BHR258" s="33"/>
      <c r="BHS258" s="33"/>
      <c r="BHT258" s="33"/>
      <c r="BHU258" s="33"/>
      <c r="BHV258" s="33"/>
      <c r="BHW258" s="33"/>
      <c r="BHX258" s="33"/>
      <c r="BHY258" s="33"/>
      <c r="BHZ258" s="33"/>
      <c r="BIA258" s="33"/>
      <c r="BIB258" s="33"/>
      <c r="BIC258" s="33"/>
      <c r="BID258" s="33"/>
      <c r="BIE258" s="33"/>
      <c r="BIF258" s="33"/>
      <c r="BIG258" s="33"/>
      <c r="BIH258" s="33"/>
      <c r="BII258" s="33"/>
      <c r="BIJ258" s="33"/>
      <c r="BIK258" s="33"/>
      <c r="BIL258" s="33"/>
      <c r="BIM258" s="33"/>
      <c r="BIN258" s="33"/>
      <c r="BIO258" s="33"/>
      <c r="BIP258" s="33"/>
      <c r="BIQ258" s="33"/>
      <c r="BIR258" s="33"/>
      <c r="BIS258" s="33"/>
      <c r="BIT258" s="33"/>
      <c r="BIU258" s="33"/>
      <c r="BIV258" s="33"/>
      <c r="BIW258" s="33"/>
      <c r="BIX258" s="33"/>
      <c r="BIY258" s="33"/>
      <c r="BIZ258" s="33"/>
      <c r="BJA258" s="33"/>
      <c r="BJB258" s="33"/>
      <c r="BJC258" s="33"/>
      <c r="BJD258" s="33"/>
      <c r="BJE258" s="33"/>
      <c r="BJF258" s="33"/>
      <c r="BJG258" s="33"/>
      <c r="BJH258" s="33"/>
      <c r="BJI258" s="33"/>
      <c r="BJJ258" s="33"/>
      <c r="BJK258" s="33"/>
      <c r="BJL258" s="33"/>
      <c r="BJM258" s="33"/>
      <c r="BJN258" s="33"/>
      <c r="BJO258" s="33"/>
      <c r="BJP258" s="33"/>
      <c r="BJQ258" s="33"/>
      <c r="BJR258" s="33"/>
      <c r="BJS258" s="33"/>
      <c r="BJT258" s="33"/>
      <c r="BJU258" s="33"/>
      <c r="BJV258" s="33"/>
      <c r="BJW258" s="33"/>
      <c r="BJX258" s="33"/>
      <c r="BJY258" s="33"/>
      <c r="BJZ258" s="33"/>
      <c r="BKA258" s="33"/>
      <c r="BKB258" s="33"/>
      <c r="BKC258" s="33"/>
      <c r="BKD258" s="33"/>
      <c r="BKE258" s="33"/>
      <c r="BKF258" s="33"/>
      <c r="BKG258" s="33"/>
      <c r="BKH258" s="33"/>
      <c r="BKI258" s="33"/>
      <c r="BKJ258" s="33"/>
      <c r="BKK258" s="33"/>
      <c r="BKL258" s="33"/>
      <c r="BKM258" s="33"/>
      <c r="BKN258" s="33"/>
      <c r="BKO258" s="33"/>
      <c r="BKP258" s="33"/>
      <c r="BKQ258" s="33"/>
      <c r="BKR258" s="33"/>
      <c r="BKS258" s="33"/>
      <c r="BKT258" s="33"/>
      <c r="BKU258" s="33"/>
      <c r="BKV258" s="33"/>
      <c r="BKW258" s="33"/>
      <c r="BKX258" s="33"/>
      <c r="BKY258" s="33"/>
      <c r="BKZ258" s="33"/>
      <c r="BLA258" s="33"/>
      <c r="BLB258" s="33"/>
      <c r="BLC258" s="33"/>
      <c r="BLD258" s="33"/>
      <c r="BLE258" s="33"/>
      <c r="BLF258" s="33"/>
      <c r="BLG258" s="33"/>
      <c r="BLH258" s="33"/>
      <c r="BLI258" s="33"/>
      <c r="BLJ258" s="33"/>
      <c r="BLK258" s="33"/>
      <c r="BLL258" s="33"/>
      <c r="BLM258" s="33"/>
      <c r="BLN258" s="33"/>
      <c r="BLO258" s="33"/>
      <c r="BLP258" s="33"/>
      <c r="BLQ258" s="33"/>
      <c r="BLR258" s="33"/>
      <c r="BLS258" s="33"/>
      <c r="BLT258" s="33"/>
      <c r="BLU258" s="33"/>
      <c r="BLV258" s="33"/>
      <c r="BLW258" s="33"/>
      <c r="BLX258" s="33"/>
      <c r="BLY258" s="33"/>
      <c r="BLZ258" s="33"/>
      <c r="BMA258" s="33"/>
      <c r="BMB258" s="33"/>
      <c r="BMC258" s="33"/>
      <c r="BMD258" s="33"/>
      <c r="BME258" s="33"/>
      <c r="BMF258" s="33"/>
      <c r="BMG258" s="33"/>
      <c r="BMH258" s="33"/>
      <c r="BMI258" s="33"/>
      <c r="BMJ258" s="33"/>
      <c r="BMK258" s="33"/>
      <c r="BML258" s="33"/>
      <c r="BMM258" s="33"/>
      <c r="BMN258" s="33"/>
      <c r="BMO258" s="33"/>
      <c r="BMP258" s="33"/>
      <c r="BMQ258" s="33"/>
      <c r="BMR258" s="33"/>
      <c r="BMS258" s="33"/>
      <c r="BMT258" s="33"/>
      <c r="BMU258" s="33"/>
      <c r="BMV258" s="33"/>
      <c r="BMW258" s="33"/>
      <c r="BMX258" s="33"/>
      <c r="BMY258" s="33"/>
      <c r="BMZ258" s="33"/>
      <c r="BNA258" s="33"/>
      <c r="BNB258" s="33"/>
      <c r="BNC258" s="33"/>
      <c r="BND258" s="33"/>
      <c r="BNE258" s="33"/>
      <c r="BNF258" s="33"/>
      <c r="BNG258" s="33"/>
      <c r="BNH258" s="33"/>
      <c r="BNI258" s="33"/>
      <c r="BNJ258" s="33"/>
      <c r="BNK258" s="33"/>
      <c r="BNL258" s="33"/>
      <c r="BNM258" s="33"/>
      <c r="BNN258" s="33"/>
      <c r="BNO258" s="33"/>
      <c r="BNP258" s="33"/>
      <c r="BNQ258" s="33"/>
      <c r="BNR258" s="33"/>
      <c r="BNS258" s="33"/>
      <c r="BNT258" s="33"/>
      <c r="BNU258" s="33"/>
      <c r="BNV258" s="33"/>
      <c r="BNW258" s="33"/>
      <c r="BNX258" s="33"/>
      <c r="BNY258" s="33"/>
      <c r="BNZ258" s="33"/>
      <c r="BOA258" s="33"/>
      <c r="BOB258" s="33"/>
      <c r="BOC258" s="33"/>
      <c r="BOD258" s="33"/>
      <c r="BOE258" s="33"/>
      <c r="BOF258" s="33"/>
      <c r="BOG258" s="33"/>
      <c r="BOH258" s="33"/>
      <c r="BOI258" s="33"/>
      <c r="BOJ258" s="33"/>
      <c r="BOK258" s="33"/>
      <c r="BOL258" s="33"/>
      <c r="BOM258" s="33"/>
      <c r="BON258" s="33"/>
      <c r="BOO258" s="33"/>
      <c r="BOP258" s="33"/>
      <c r="BOQ258" s="33"/>
      <c r="BOR258" s="33"/>
      <c r="BOS258" s="33"/>
      <c r="BOT258" s="33"/>
      <c r="BOU258" s="33"/>
      <c r="BOV258" s="33"/>
      <c r="BOW258" s="33"/>
      <c r="BOX258" s="33"/>
      <c r="BOY258" s="33"/>
      <c r="BOZ258" s="33"/>
      <c r="BPA258" s="33"/>
      <c r="BPB258" s="33"/>
      <c r="BPC258" s="33"/>
      <c r="BPD258" s="33"/>
      <c r="BPE258" s="33"/>
      <c r="BPF258" s="33"/>
      <c r="BPG258" s="33"/>
      <c r="BPH258" s="33"/>
      <c r="BPI258" s="33"/>
      <c r="BPJ258" s="33"/>
      <c r="BPK258" s="33"/>
      <c r="BPL258" s="33"/>
      <c r="BPM258" s="33"/>
      <c r="BPN258" s="33"/>
      <c r="BPO258" s="33"/>
      <c r="BPP258" s="33"/>
      <c r="BPQ258" s="33"/>
      <c r="BPR258" s="33"/>
      <c r="BPS258" s="33"/>
      <c r="BPT258" s="33"/>
      <c r="BPU258" s="33"/>
      <c r="BPV258" s="33"/>
      <c r="BPW258" s="33"/>
      <c r="BPX258" s="33"/>
      <c r="BPY258" s="33"/>
      <c r="BPZ258" s="33"/>
      <c r="BQA258" s="33"/>
      <c r="BQB258" s="33"/>
      <c r="BQC258" s="33"/>
      <c r="BQD258" s="33"/>
      <c r="BQE258" s="33"/>
      <c r="BQF258" s="33"/>
      <c r="BQG258" s="33"/>
      <c r="BQH258" s="33"/>
      <c r="BQI258" s="33"/>
      <c r="BQJ258" s="33"/>
      <c r="BQK258" s="33"/>
      <c r="BQL258" s="33"/>
      <c r="BQM258" s="33"/>
      <c r="BQN258" s="33"/>
      <c r="BQO258" s="33"/>
      <c r="BQP258" s="33"/>
      <c r="BQQ258" s="33"/>
      <c r="BQR258" s="33"/>
      <c r="BQS258" s="33"/>
      <c r="BQT258" s="33"/>
      <c r="BQU258" s="33"/>
      <c r="BQV258" s="33"/>
      <c r="BQW258" s="33"/>
      <c r="BQX258" s="33"/>
      <c r="BQY258" s="33"/>
      <c r="BQZ258" s="33"/>
      <c r="BRA258" s="33"/>
      <c r="BRB258" s="33"/>
      <c r="BRC258" s="33"/>
      <c r="BRD258" s="33"/>
      <c r="BRE258" s="33"/>
      <c r="BRF258" s="33"/>
      <c r="BRG258" s="33"/>
      <c r="BRH258" s="33"/>
      <c r="BRI258" s="33"/>
      <c r="BRJ258" s="33"/>
      <c r="BRK258" s="33"/>
      <c r="BRL258" s="33"/>
      <c r="BRM258" s="33"/>
      <c r="BRN258" s="33"/>
      <c r="BRO258" s="33"/>
      <c r="BRP258" s="33"/>
      <c r="BRQ258" s="33"/>
      <c r="BRR258" s="33"/>
      <c r="BRS258" s="33"/>
      <c r="BRT258" s="33"/>
      <c r="BRU258" s="33"/>
      <c r="BRV258" s="33"/>
      <c r="BRW258" s="33"/>
      <c r="BRX258" s="33"/>
      <c r="BRY258" s="33"/>
      <c r="BRZ258" s="33"/>
      <c r="BSA258" s="33"/>
      <c r="BSB258" s="33"/>
      <c r="BSC258" s="33"/>
      <c r="BSD258" s="33"/>
      <c r="BSE258" s="33"/>
      <c r="BSF258" s="33"/>
      <c r="BSG258" s="33"/>
      <c r="BSH258" s="33"/>
      <c r="BSI258" s="33"/>
      <c r="BSJ258" s="33"/>
      <c r="BSK258" s="33"/>
      <c r="BSL258" s="33"/>
      <c r="BSM258" s="33"/>
      <c r="BSN258" s="33"/>
      <c r="BSO258" s="33"/>
      <c r="BSP258" s="33"/>
      <c r="BSQ258" s="33"/>
      <c r="BSR258" s="33"/>
      <c r="BSS258" s="33"/>
      <c r="BST258" s="33"/>
      <c r="BSU258" s="33"/>
      <c r="BSV258" s="33"/>
      <c r="BSW258" s="33"/>
      <c r="BSX258" s="33"/>
      <c r="BSY258" s="33"/>
      <c r="BSZ258" s="33"/>
      <c r="BTA258" s="33"/>
      <c r="BTB258" s="33"/>
      <c r="BTC258" s="33"/>
      <c r="BTD258" s="33"/>
      <c r="BTE258" s="33"/>
      <c r="BTF258" s="33"/>
      <c r="BTG258" s="33"/>
      <c r="BTH258" s="33"/>
      <c r="BTI258" s="33"/>
      <c r="BTJ258" s="33"/>
      <c r="BTK258" s="33"/>
      <c r="BTL258" s="33"/>
      <c r="BTM258" s="33"/>
      <c r="BTN258" s="33"/>
      <c r="BTO258" s="33"/>
      <c r="BTP258" s="33"/>
      <c r="BTQ258" s="33"/>
      <c r="BTR258" s="33"/>
      <c r="BTS258" s="33"/>
      <c r="BTT258" s="33"/>
      <c r="BTU258" s="33"/>
      <c r="BTV258" s="33"/>
      <c r="BTW258" s="33"/>
      <c r="BTX258" s="33"/>
      <c r="BTY258" s="33"/>
      <c r="BTZ258" s="33"/>
      <c r="BUA258" s="33"/>
      <c r="BUB258" s="33"/>
      <c r="BUC258" s="33"/>
      <c r="BUD258" s="33"/>
      <c r="BUE258" s="33"/>
      <c r="BUF258" s="33"/>
      <c r="BUG258" s="33"/>
      <c r="BUH258" s="33"/>
      <c r="BUI258" s="33"/>
      <c r="BUJ258" s="33"/>
      <c r="BUK258" s="33"/>
      <c r="BUL258" s="33"/>
      <c r="BUM258" s="33"/>
      <c r="BUN258" s="33"/>
      <c r="BUO258" s="33"/>
      <c r="BUP258" s="33"/>
      <c r="BUQ258" s="33"/>
      <c r="BUR258" s="33"/>
      <c r="BUS258" s="33"/>
      <c r="BUT258" s="33"/>
      <c r="BUU258" s="33"/>
      <c r="BUV258" s="33"/>
      <c r="BUW258" s="33"/>
      <c r="BUX258" s="33"/>
      <c r="BUY258" s="33"/>
      <c r="BUZ258" s="33"/>
      <c r="BVA258" s="33"/>
      <c r="BVB258" s="33"/>
      <c r="BVC258" s="33"/>
      <c r="BVD258" s="33"/>
      <c r="BVE258" s="33"/>
      <c r="BVF258" s="33"/>
      <c r="BVG258" s="33"/>
      <c r="BVH258" s="33"/>
      <c r="BVI258" s="33"/>
      <c r="BVJ258" s="33"/>
      <c r="BVK258" s="33"/>
      <c r="BVL258" s="33"/>
      <c r="BVM258" s="33"/>
      <c r="BVN258" s="33"/>
      <c r="BVO258" s="33"/>
      <c r="BVP258" s="33"/>
      <c r="BVQ258" s="33"/>
      <c r="BVR258" s="33"/>
      <c r="BVS258" s="33"/>
      <c r="BVT258" s="33"/>
      <c r="BVU258" s="33"/>
      <c r="BVV258" s="33"/>
      <c r="BVW258" s="33"/>
      <c r="BVX258" s="33"/>
      <c r="BVY258" s="33"/>
      <c r="BVZ258" s="33"/>
      <c r="BWA258" s="33"/>
      <c r="BWB258" s="33"/>
      <c r="BWC258" s="33"/>
      <c r="BWD258" s="33"/>
      <c r="BWE258" s="33"/>
      <c r="BWF258" s="33"/>
      <c r="BWG258" s="33"/>
      <c r="BWH258" s="33"/>
      <c r="BWI258" s="33"/>
      <c r="BWJ258" s="33"/>
      <c r="BWK258" s="33"/>
      <c r="BWL258" s="33"/>
      <c r="BWM258" s="33"/>
      <c r="BWN258" s="33"/>
      <c r="BWO258" s="33"/>
      <c r="BWP258" s="33"/>
      <c r="BWQ258" s="33"/>
      <c r="BWR258" s="33"/>
      <c r="BWS258" s="33"/>
      <c r="BWT258" s="33"/>
      <c r="BWU258" s="33"/>
      <c r="BWV258" s="33"/>
      <c r="BWW258" s="33"/>
      <c r="BWX258" s="33"/>
      <c r="BWY258" s="33"/>
      <c r="BWZ258" s="33"/>
      <c r="BXA258" s="33"/>
      <c r="BXB258" s="33"/>
      <c r="BXC258" s="33"/>
      <c r="BXD258" s="33"/>
      <c r="BXE258" s="33"/>
      <c r="BXF258" s="33"/>
      <c r="BXG258" s="33"/>
      <c r="BXH258" s="33"/>
      <c r="BXI258" s="33"/>
      <c r="BXJ258" s="33"/>
      <c r="BXK258" s="33"/>
      <c r="BXL258" s="33"/>
      <c r="BXM258" s="33"/>
      <c r="BXN258" s="33"/>
      <c r="BXO258" s="33"/>
      <c r="BXP258" s="33"/>
      <c r="BXQ258" s="33"/>
      <c r="BXR258" s="33"/>
      <c r="BXS258" s="33"/>
      <c r="BXT258" s="33"/>
      <c r="BXU258" s="33"/>
      <c r="BXV258" s="33"/>
      <c r="BXW258" s="33"/>
      <c r="BXX258" s="33"/>
      <c r="BXY258" s="33"/>
      <c r="BXZ258" s="33"/>
      <c r="BYA258" s="33"/>
      <c r="BYB258" s="33"/>
      <c r="BYC258" s="33"/>
      <c r="BYD258" s="33"/>
      <c r="BYE258" s="33"/>
      <c r="BYF258" s="33"/>
      <c r="BYG258" s="33"/>
      <c r="BYH258" s="33"/>
      <c r="BYI258" s="33"/>
      <c r="BYJ258" s="33"/>
      <c r="BYK258" s="33"/>
      <c r="BYL258" s="33"/>
      <c r="BYM258" s="33"/>
      <c r="BYN258" s="33"/>
      <c r="BYO258" s="33"/>
      <c r="BYP258" s="33"/>
      <c r="BYQ258" s="33"/>
      <c r="BYR258" s="33"/>
      <c r="BYS258" s="33"/>
      <c r="BYT258" s="33"/>
      <c r="BYU258" s="33"/>
      <c r="BYV258" s="33"/>
      <c r="BYW258" s="33"/>
      <c r="BYX258" s="33"/>
    </row>
    <row r="259" spans="1:2026" ht="24.95" customHeight="1" x14ac:dyDescent="0.25">
      <c r="A259" s="205" t="s">
        <v>1662</v>
      </c>
      <c r="B259" s="1" t="s">
        <v>563</v>
      </c>
      <c r="C259" s="1" t="s">
        <v>148</v>
      </c>
      <c r="D259" s="1" t="s">
        <v>283</v>
      </c>
      <c r="E259" s="1" t="s">
        <v>149</v>
      </c>
      <c r="F259" s="2" t="s">
        <v>336</v>
      </c>
      <c r="G259" s="1" t="s">
        <v>27</v>
      </c>
      <c r="H259" s="29" t="s">
        <v>344</v>
      </c>
      <c r="I259" s="1" t="s">
        <v>29</v>
      </c>
      <c r="J259" s="35" t="s">
        <v>30</v>
      </c>
      <c r="K259" s="36" t="s">
        <v>31</v>
      </c>
      <c r="L259" s="1" t="s">
        <v>32</v>
      </c>
      <c r="M259" s="37" t="s">
        <v>33</v>
      </c>
      <c r="N259" s="1" t="s">
        <v>34</v>
      </c>
      <c r="O259" s="38" t="s">
        <v>35</v>
      </c>
      <c r="P259" s="38"/>
      <c r="Q259" s="39" t="s">
        <v>36</v>
      </c>
      <c r="R259" s="39"/>
      <c r="S259" s="1" t="s">
        <v>564</v>
      </c>
      <c r="T259" s="145"/>
      <c r="U259" s="145"/>
      <c r="V259" s="1" t="s">
        <v>11</v>
      </c>
      <c r="W259" s="1" t="s">
        <v>40</v>
      </c>
      <c r="X259" s="1"/>
      <c r="Y259" s="1"/>
      <c r="Z259" s="1"/>
      <c r="AA259" s="1"/>
      <c r="AB259" s="30"/>
      <c r="AC259" s="30">
        <v>2650</v>
      </c>
      <c r="AD259" s="30"/>
      <c r="AE259" s="30"/>
      <c r="AF259" s="30"/>
      <c r="AG259" s="30">
        <f t="shared" si="4"/>
        <v>2650</v>
      </c>
      <c r="AH259" s="110"/>
      <c r="AI259" s="30"/>
      <c r="AJ259" s="125"/>
      <c r="AK259" s="30"/>
      <c r="AL259" s="2" t="s">
        <v>38</v>
      </c>
      <c r="AM259" s="2"/>
      <c r="AN259" s="2"/>
      <c r="AO259" s="2"/>
    </row>
    <row r="260" spans="1:2026" ht="24.95" customHeight="1" x14ac:dyDescent="0.25">
      <c r="A260" s="205" t="s">
        <v>1662</v>
      </c>
      <c r="B260" s="1" t="s">
        <v>565</v>
      </c>
      <c r="C260" s="1" t="s">
        <v>148</v>
      </c>
      <c r="D260" s="1" t="s">
        <v>348</v>
      </c>
      <c r="E260" s="1" t="s">
        <v>149</v>
      </c>
      <c r="F260" s="2" t="s">
        <v>336</v>
      </c>
      <c r="G260" s="1" t="s">
        <v>27</v>
      </c>
      <c r="H260" s="29" t="s">
        <v>344</v>
      </c>
      <c r="I260" s="1" t="s">
        <v>29</v>
      </c>
      <c r="J260" s="35" t="s">
        <v>30</v>
      </c>
      <c r="K260" s="37" t="s">
        <v>208</v>
      </c>
      <c r="L260" s="1" t="s">
        <v>32</v>
      </c>
      <c r="M260" s="37" t="s">
        <v>33</v>
      </c>
      <c r="N260" s="1" t="s">
        <v>34</v>
      </c>
      <c r="O260" s="38" t="s">
        <v>35</v>
      </c>
      <c r="P260" s="38"/>
      <c r="Q260" s="39" t="s">
        <v>36</v>
      </c>
      <c r="R260" s="39"/>
      <c r="S260" s="1" t="s">
        <v>566</v>
      </c>
      <c r="T260" s="145"/>
      <c r="U260" s="145"/>
      <c r="V260" s="1" t="s">
        <v>11</v>
      </c>
      <c r="W260" s="1" t="s">
        <v>40</v>
      </c>
      <c r="X260" s="1"/>
      <c r="Y260" s="1"/>
      <c r="Z260" s="1"/>
      <c r="AA260" s="1"/>
      <c r="AB260" s="30"/>
      <c r="AC260" s="30">
        <v>2650</v>
      </c>
      <c r="AD260" s="30"/>
      <c r="AE260" s="30"/>
      <c r="AF260" s="30"/>
      <c r="AG260" s="30">
        <f t="shared" si="4"/>
        <v>2650</v>
      </c>
      <c r="AH260" s="110"/>
      <c r="AI260" s="30"/>
      <c r="AJ260" s="125"/>
      <c r="AK260" s="30"/>
      <c r="AL260" s="2" t="s">
        <v>38</v>
      </c>
      <c r="AM260" s="2"/>
      <c r="AN260" s="2"/>
      <c r="AO260" s="2"/>
    </row>
    <row r="261" spans="1:2026" s="52" customFormat="1" ht="15" customHeight="1" x14ac:dyDescent="0.25">
      <c r="A261" s="205" t="s">
        <v>1662</v>
      </c>
      <c r="B261" s="4" t="s">
        <v>567</v>
      </c>
      <c r="C261" s="4" t="s">
        <v>568</v>
      </c>
      <c r="D261" s="4" t="s">
        <v>334</v>
      </c>
      <c r="E261" s="4" t="s">
        <v>569</v>
      </c>
      <c r="F261" s="5" t="s">
        <v>336</v>
      </c>
      <c r="G261" s="4" t="s">
        <v>27</v>
      </c>
      <c r="H261" s="11" t="s">
        <v>435</v>
      </c>
      <c r="I261" s="4" t="s">
        <v>29</v>
      </c>
      <c r="J261" s="51" t="s">
        <v>30</v>
      </c>
      <c r="K261" s="4" t="s">
        <v>31</v>
      </c>
      <c r="L261" s="4" t="s">
        <v>51</v>
      </c>
      <c r="M261" s="4" t="s">
        <v>33</v>
      </c>
      <c r="N261" s="4" t="s">
        <v>34</v>
      </c>
      <c r="O261" s="6" t="s">
        <v>35</v>
      </c>
      <c r="P261" s="6"/>
      <c r="Q261" s="7" t="s">
        <v>36</v>
      </c>
      <c r="R261" s="7"/>
      <c r="S261" s="4" t="s">
        <v>570</v>
      </c>
      <c r="T261" s="146"/>
      <c r="U261" s="146"/>
      <c r="V261" s="4" t="s">
        <v>59</v>
      </c>
      <c r="W261" s="4"/>
      <c r="X261" s="4"/>
      <c r="Y261" s="4"/>
      <c r="Z261" s="4"/>
      <c r="AA261" s="4"/>
      <c r="AB261" s="8"/>
      <c r="AC261" s="8">
        <v>2650</v>
      </c>
      <c r="AD261" s="8"/>
      <c r="AE261" s="8">
        <v>12750</v>
      </c>
      <c r="AF261" s="8">
        <v>5250</v>
      </c>
      <c r="AG261" s="8">
        <f t="shared" si="4"/>
        <v>20650</v>
      </c>
      <c r="AH261" s="111">
        <f>12</f>
        <v>12</v>
      </c>
      <c r="AI261" s="8">
        <f>5973</f>
        <v>5973</v>
      </c>
      <c r="AJ261" s="126"/>
      <c r="AK261" s="8">
        <f>5973</f>
        <v>5973</v>
      </c>
      <c r="AL261" s="5" t="s">
        <v>37</v>
      </c>
      <c r="AM261" s="5" t="s">
        <v>1499</v>
      </c>
      <c r="AN261" s="5"/>
      <c r="AO261" s="5"/>
      <c r="AP261" s="33"/>
      <c r="AQ261" s="33"/>
      <c r="AR261" s="33"/>
      <c r="AS261" s="33"/>
      <c r="AT261" s="33"/>
      <c r="AU261" s="33"/>
      <c r="AV261" s="33"/>
      <c r="AW261" s="33"/>
      <c r="AX261" s="33"/>
      <c r="AY261" s="33"/>
      <c r="AZ261" s="33"/>
      <c r="BA261" s="33"/>
      <c r="BB261" s="33"/>
      <c r="BC261" s="33"/>
      <c r="BD261" s="33"/>
      <c r="BE261" s="33"/>
      <c r="BF261" s="33"/>
      <c r="BG261" s="33"/>
      <c r="BH261" s="33"/>
      <c r="BI261" s="33"/>
      <c r="BJ261" s="33"/>
      <c r="BK261" s="33"/>
      <c r="BL261" s="33"/>
      <c r="BM261" s="33"/>
      <c r="BN261" s="33"/>
      <c r="BO261" s="33"/>
      <c r="BP261" s="33"/>
      <c r="BQ261" s="33"/>
      <c r="BR261" s="33"/>
      <c r="BS261" s="33"/>
      <c r="BT261" s="33"/>
      <c r="BU261" s="33"/>
      <c r="BV261" s="33"/>
      <c r="BW261" s="33"/>
      <c r="BX261" s="33"/>
      <c r="BY261" s="33"/>
      <c r="BZ261" s="33"/>
      <c r="CA261" s="33"/>
      <c r="CB261" s="33"/>
      <c r="CC261" s="33"/>
      <c r="CD261" s="33"/>
      <c r="CE261" s="33"/>
      <c r="CF261" s="33"/>
      <c r="CG261" s="33"/>
      <c r="CH261" s="33"/>
      <c r="CI261" s="33"/>
      <c r="CJ261" s="33"/>
      <c r="CK261" s="33"/>
      <c r="CL261" s="33"/>
      <c r="CM261" s="33"/>
      <c r="CN261" s="33"/>
      <c r="CO261" s="33"/>
      <c r="CP261" s="33"/>
      <c r="CQ261" s="33"/>
      <c r="CR261" s="33"/>
      <c r="CS261" s="33"/>
      <c r="CT261" s="33"/>
      <c r="CU261" s="33"/>
      <c r="CV261" s="33"/>
      <c r="CW261" s="33"/>
      <c r="CX261" s="33"/>
      <c r="CY261" s="33"/>
      <c r="CZ261" s="33"/>
      <c r="DA261" s="33"/>
      <c r="DB261" s="33"/>
      <c r="DC261" s="33"/>
      <c r="DD261" s="33"/>
      <c r="DE261" s="33"/>
      <c r="DF261" s="33"/>
      <c r="DG261" s="33"/>
      <c r="DH261" s="33"/>
      <c r="DI261" s="33"/>
      <c r="DJ261" s="33"/>
      <c r="DK261" s="33"/>
      <c r="DL261" s="33"/>
      <c r="DM261" s="33"/>
      <c r="DN261" s="33"/>
      <c r="DO261" s="33"/>
      <c r="DP261" s="33"/>
      <c r="DQ261" s="33"/>
      <c r="DR261" s="33"/>
      <c r="DS261" s="33"/>
      <c r="DT261" s="33"/>
      <c r="DU261" s="33"/>
      <c r="DV261" s="33"/>
      <c r="DW261" s="33"/>
      <c r="DX261" s="33"/>
      <c r="DY261" s="33"/>
      <c r="DZ261" s="33"/>
      <c r="EA261" s="33"/>
      <c r="EB261" s="33"/>
      <c r="EC261" s="33"/>
      <c r="ED261" s="33"/>
      <c r="EE261" s="33"/>
      <c r="EF261" s="33"/>
      <c r="EG261" s="33"/>
      <c r="EH261" s="33"/>
      <c r="EI261" s="33"/>
      <c r="EJ261" s="33"/>
      <c r="EK261" s="33"/>
      <c r="EL261" s="33"/>
      <c r="EM261" s="33"/>
      <c r="EN261" s="33"/>
      <c r="EO261" s="33"/>
      <c r="EP261" s="33"/>
      <c r="EQ261" s="33"/>
      <c r="ER261" s="33"/>
      <c r="ES261" s="33"/>
      <c r="ET261" s="33"/>
      <c r="EU261" s="33"/>
      <c r="EV261" s="33"/>
      <c r="EW261" s="33"/>
      <c r="EX261" s="33"/>
      <c r="EY261" s="33"/>
      <c r="EZ261" s="33"/>
      <c r="FA261" s="33"/>
      <c r="FB261" s="33"/>
      <c r="FC261" s="33"/>
      <c r="FD261" s="33"/>
      <c r="FE261" s="33"/>
      <c r="FF261" s="33"/>
      <c r="FG261" s="33"/>
      <c r="FH261" s="33"/>
      <c r="FI261" s="33"/>
      <c r="FJ261" s="33"/>
      <c r="FK261" s="33"/>
      <c r="FL261" s="33"/>
      <c r="FM261" s="33"/>
      <c r="FN261" s="33"/>
      <c r="FO261" s="33"/>
      <c r="FP261" s="33"/>
      <c r="FQ261" s="33"/>
      <c r="FR261" s="33"/>
      <c r="FS261" s="33"/>
      <c r="FT261" s="33"/>
      <c r="FU261" s="33"/>
      <c r="FV261" s="33"/>
      <c r="FW261" s="33"/>
      <c r="FX261" s="33"/>
      <c r="FY261" s="33"/>
      <c r="FZ261" s="33"/>
      <c r="GA261" s="33"/>
      <c r="GB261" s="33"/>
      <c r="GC261" s="33"/>
      <c r="GD261" s="33"/>
      <c r="GE261" s="33"/>
      <c r="GF261" s="33"/>
      <c r="GG261" s="33"/>
      <c r="GH261" s="33"/>
      <c r="GI261" s="33"/>
      <c r="GJ261" s="33"/>
      <c r="GK261" s="33"/>
      <c r="GL261" s="33"/>
      <c r="GM261" s="33"/>
      <c r="GN261" s="33"/>
      <c r="GO261" s="33"/>
      <c r="GP261" s="33"/>
      <c r="GQ261" s="33"/>
      <c r="GR261" s="33"/>
      <c r="GS261" s="33"/>
      <c r="GT261" s="33"/>
      <c r="GU261" s="33"/>
      <c r="GV261" s="33"/>
      <c r="GW261" s="33"/>
      <c r="GX261" s="33"/>
      <c r="GY261" s="33"/>
      <c r="GZ261" s="33"/>
      <c r="HA261" s="33"/>
      <c r="HB261" s="33"/>
      <c r="HC261" s="33"/>
      <c r="HD261" s="33"/>
      <c r="HE261" s="33"/>
      <c r="HF261" s="33"/>
      <c r="HG261" s="33"/>
      <c r="HH261" s="33"/>
      <c r="HI261" s="33"/>
      <c r="HJ261" s="33"/>
      <c r="HK261" s="33"/>
      <c r="HL261" s="33"/>
      <c r="HM261" s="33"/>
      <c r="HN261" s="33"/>
      <c r="HO261" s="33"/>
      <c r="HP261" s="33"/>
      <c r="HQ261" s="33"/>
      <c r="HR261" s="33"/>
      <c r="HS261" s="33"/>
      <c r="HT261" s="33"/>
      <c r="HU261" s="33"/>
      <c r="HV261" s="33"/>
      <c r="HW261" s="33"/>
      <c r="HX261" s="33"/>
      <c r="HY261" s="33"/>
      <c r="HZ261" s="33"/>
      <c r="IA261" s="33"/>
      <c r="IB261" s="33"/>
      <c r="IC261" s="33"/>
      <c r="ID261" s="33"/>
      <c r="IE261" s="33"/>
      <c r="IF261" s="33"/>
      <c r="IG261" s="33"/>
      <c r="IH261" s="33"/>
      <c r="II261" s="33"/>
      <c r="IJ261" s="33"/>
      <c r="IK261" s="33"/>
      <c r="IL261" s="33"/>
      <c r="IM261" s="33"/>
      <c r="IN261" s="33"/>
      <c r="IO261" s="33"/>
      <c r="IP261" s="33"/>
      <c r="IQ261" s="33"/>
      <c r="IR261" s="33"/>
      <c r="IS261" s="33"/>
      <c r="IT261" s="33"/>
      <c r="IU261" s="33"/>
      <c r="IV261" s="33"/>
      <c r="IW261" s="33"/>
      <c r="IX261" s="33"/>
      <c r="IY261" s="33"/>
      <c r="IZ261" s="33"/>
      <c r="JA261" s="33"/>
      <c r="JB261" s="33"/>
      <c r="JC261" s="33"/>
      <c r="JD261" s="33"/>
      <c r="JE261" s="33"/>
      <c r="JF261" s="33"/>
      <c r="JG261" s="33"/>
      <c r="JH261" s="33"/>
      <c r="JI261" s="33"/>
      <c r="JJ261" s="33"/>
      <c r="JK261" s="33"/>
      <c r="JL261" s="33"/>
      <c r="JM261" s="33"/>
      <c r="JN261" s="33"/>
      <c r="JO261" s="33"/>
      <c r="JP261" s="33"/>
      <c r="JQ261" s="33"/>
      <c r="JR261" s="33"/>
      <c r="JS261" s="33"/>
      <c r="JT261" s="33"/>
      <c r="JU261" s="33"/>
      <c r="JV261" s="33"/>
      <c r="JW261" s="33"/>
      <c r="JX261" s="33"/>
      <c r="JY261" s="33"/>
      <c r="JZ261" s="33"/>
      <c r="KA261" s="33"/>
      <c r="KB261" s="33"/>
      <c r="KC261" s="33"/>
      <c r="KD261" s="33"/>
      <c r="KE261" s="33"/>
      <c r="KF261" s="33"/>
      <c r="KG261" s="33"/>
      <c r="KH261" s="33"/>
      <c r="KI261" s="33"/>
      <c r="KJ261" s="33"/>
      <c r="KK261" s="33"/>
      <c r="KL261" s="33"/>
      <c r="KM261" s="33"/>
      <c r="KN261" s="33"/>
      <c r="KO261" s="33"/>
      <c r="KP261" s="33"/>
      <c r="KQ261" s="33"/>
      <c r="KR261" s="33"/>
      <c r="KS261" s="33"/>
      <c r="KT261" s="33"/>
      <c r="KU261" s="33"/>
      <c r="KV261" s="33"/>
      <c r="KW261" s="33"/>
      <c r="KX261" s="33"/>
      <c r="KY261" s="33"/>
      <c r="KZ261" s="33"/>
      <c r="LA261" s="33"/>
      <c r="LB261" s="33"/>
      <c r="LC261" s="33"/>
      <c r="LD261" s="33"/>
      <c r="LE261" s="33"/>
      <c r="LF261" s="33"/>
      <c r="LG261" s="33"/>
      <c r="LH261" s="33"/>
      <c r="LI261" s="33"/>
      <c r="LJ261" s="33"/>
      <c r="LK261" s="33"/>
      <c r="LL261" s="33"/>
      <c r="LM261" s="33"/>
      <c r="LN261" s="33"/>
      <c r="LO261" s="33"/>
      <c r="LP261" s="33"/>
      <c r="LQ261" s="33"/>
      <c r="LR261" s="33"/>
      <c r="LS261" s="33"/>
      <c r="LT261" s="33"/>
      <c r="LU261" s="33"/>
      <c r="LV261" s="33"/>
      <c r="LW261" s="33"/>
      <c r="LX261" s="33"/>
      <c r="LY261" s="33"/>
      <c r="LZ261" s="33"/>
      <c r="MA261" s="33"/>
      <c r="MB261" s="33"/>
      <c r="MC261" s="33"/>
      <c r="MD261" s="33"/>
      <c r="ME261" s="33"/>
      <c r="MF261" s="33"/>
      <c r="MG261" s="33"/>
      <c r="MH261" s="33"/>
      <c r="MI261" s="33"/>
      <c r="MJ261" s="33"/>
      <c r="MK261" s="33"/>
      <c r="ML261" s="33"/>
      <c r="MM261" s="33"/>
      <c r="MN261" s="33"/>
      <c r="MO261" s="33"/>
      <c r="MP261" s="33"/>
      <c r="MQ261" s="33"/>
      <c r="MR261" s="33"/>
      <c r="MS261" s="33"/>
      <c r="MT261" s="33"/>
      <c r="MU261" s="33"/>
      <c r="MV261" s="33"/>
      <c r="MW261" s="33"/>
      <c r="MX261" s="33"/>
      <c r="MY261" s="33"/>
      <c r="MZ261" s="33"/>
      <c r="NA261" s="33"/>
      <c r="NB261" s="33"/>
      <c r="NC261" s="33"/>
      <c r="ND261" s="33"/>
      <c r="NE261" s="33"/>
      <c r="NF261" s="33"/>
      <c r="NG261" s="33"/>
      <c r="NH261" s="33"/>
      <c r="NI261" s="33"/>
      <c r="NJ261" s="33"/>
      <c r="NK261" s="33"/>
      <c r="NL261" s="33"/>
      <c r="NM261" s="33"/>
      <c r="NN261" s="33"/>
      <c r="NO261" s="33"/>
      <c r="NP261" s="33"/>
      <c r="NQ261" s="33"/>
      <c r="NR261" s="33"/>
      <c r="NS261" s="33"/>
      <c r="NT261" s="33"/>
      <c r="NU261" s="33"/>
      <c r="NV261" s="33"/>
      <c r="NW261" s="33"/>
      <c r="NX261" s="33"/>
      <c r="NY261" s="33"/>
      <c r="NZ261" s="33"/>
      <c r="OA261" s="33"/>
      <c r="OB261" s="33"/>
      <c r="OC261" s="33"/>
      <c r="OD261" s="33"/>
      <c r="OE261" s="33"/>
      <c r="OF261" s="33"/>
      <c r="OG261" s="33"/>
      <c r="OH261" s="33"/>
      <c r="OI261" s="33"/>
      <c r="OJ261" s="33"/>
      <c r="OK261" s="33"/>
      <c r="OL261" s="33"/>
      <c r="OM261" s="33"/>
      <c r="ON261" s="33"/>
      <c r="OO261" s="33"/>
      <c r="OP261" s="33"/>
      <c r="OQ261" s="33"/>
      <c r="OR261" s="33"/>
      <c r="OS261" s="33"/>
      <c r="OT261" s="33"/>
      <c r="OU261" s="33"/>
      <c r="OV261" s="33"/>
      <c r="OW261" s="33"/>
      <c r="OX261" s="33"/>
      <c r="OY261" s="33"/>
      <c r="OZ261" s="33"/>
      <c r="PA261" s="33"/>
      <c r="PB261" s="33"/>
      <c r="PC261" s="33"/>
      <c r="PD261" s="33"/>
      <c r="PE261" s="33"/>
      <c r="PF261" s="33"/>
      <c r="PG261" s="33"/>
      <c r="PH261" s="33"/>
      <c r="PI261" s="33"/>
      <c r="PJ261" s="33"/>
      <c r="PK261" s="33"/>
      <c r="PL261" s="33"/>
      <c r="PM261" s="33"/>
      <c r="PN261" s="33"/>
      <c r="PO261" s="33"/>
      <c r="PP261" s="33"/>
      <c r="PQ261" s="33"/>
      <c r="PR261" s="33"/>
      <c r="PS261" s="33"/>
      <c r="PT261" s="33"/>
      <c r="PU261" s="33"/>
      <c r="PV261" s="33"/>
      <c r="PW261" s="33"/>
      <c r="PX261" s="33"/>
      <c r="PY261" s="33"/>
      <c r="PZ261" s="33"/>
      <c r="QA261" s="33"/>
      <c r="QB261" s="33"/>
      <c r="QC261" s="33"/>
      <c r="QD261" s="33"/>
      <c r="QE261" s="33"/>
      <c r="QF261" s="33"/>
      <c r="QG261" s="33"/>
      <c r="QH261" s="33"/>
      <c r="QI261" s="33"/>
      <c r="QJ261" s="33"/>
      <c r="QK261" s="33"/>
      <c r="QL261" s="33"/>
      <c r="QM261" s="33"/>
      <c r="QN261" s="33"/>
      <c r="QO261" s="33"/>
      <c r="QP261" s="33"/>
      <c r="QQ261" s="33"/>
      <c r="QR261" s="33"/>
      <c r="QS261" s="33"/>
      <c r="QT261" s="33"/>
      <c r="QU261" s="33"/>
      <c r="QV261" s="33"/>
      <c r="QW261" s="33"/>
      <c r="QX261" s="33"/>
      <c r="QY261" s="33"/>
      <c r="QZ261" s="33"/>
      <c r="RA261" s="33"/>
      <c r="RB261" s="33"/>
      <c r="RC261" s="33"/>
      <c r="RD261" s="33"/>
      <c r="RE261" s="33"/>
      <c r="RF261" s="33"/>
      <c r="RG261" s="33"/>
      <c r="RH261" s="33"/>
      <c r="RI261" s="33"/>
      <c r="RJ261" s="33"/>
      <c r="RK261" s="33"/>
      <c r="RL261" s="33"/>
      <c r="RM261" s="33"/>
      <c r="RN261" s="33"/>
      <c r="RO261" s="33"/>
      <c r="RP261" s="33"/>
      <c r="RQ261" s="33"/>
      <c r="RR261" s="33"/>
      <c r="RS261" s="33"/>
      <c r="RT261" s="33"/>
      <c r="RU261" s="33"/>
      <c r="RV261" s="33"/>
      <c r="RW261" s="33"/>
      <c r="RX261" s="33"/>
      <c r="RY261" s="33"/>
      <c r="RZ261" s="33"/>
      <c r="SA261" s="33"/>
      <c r="SB261" s="33"/>
      <c r="SC261" s="33"/>
      <c r="SD261" s="33"/>
      <c r="SE261" s="33"/>
      <c r="SF261" s="33"/>
      <c r="SG261" s="33"/>
      <c r="SH261" s="33"/>
      <c r="SI261" s="33"/>
      <c r="SJ261" s="33"/>
      <c r="SK261" s="33"/>
      <c r="SL261" s="33"/>
      <c r="SM261" s="33"/>
      <c r="SN261" s="33"/>
      <c r="SO261" s="33"/>
      <c r="SP261" s="33"/>
      <c r="SQ261" s="33"/>
      <c r="SR261" s="33"/>
      <c r="SS261" s="33"/>
      <c r="ST261" s="33"/>
      <c r="SU261" s="33"/>
      <c r="SV261" s="33"/>
      <c r="SW261" s="33"/>
      <c r="SX261" s="33"/>
      <c r="SY261" s="33"/>
      <c r="SZ261" s="33"/>
      <c r="TA261" s="33"/>
      <c r="TB261" s="33"/>
      <c r="TC261" s="33"/>
      <c r="TD261" s="33"/>
      <c r="TE261" s="33"/>
      <c r="TF261" s="33"/>
      <c r="TG261" s="33"/>
      <c r="TH261" s="33"/>
      <c r="TI261" s="33"/>
      <c r="TJ261" s="33"/>
      <c r="TK261" s="33"/>
      <c r="TL261" s="33"/>
      <c r="TM261" s="33"/>
      <c r="TN261" s="33"/>
      <c r="TO261" s="33"/>
      <c r="TP261" s="33"/>
      <c r="TQ261" s="33"/>
      <c r="TR261" s="33"/>
      <c r="TS261" s="33"/>
      <c r="TT261" s="33"/>
      <c r="TU261" s="33"/>
      <c r="TV261" s="33"/>
      <c r="TW261" s="33"/>
      <c r="TX261" s="33"/>
      <c r="TY261" s="33"/>
      <c r="TZ261" s="33"/>
      <c r="UA261" s="33"/>
      <c r="UB261" s="33"/>
      <c r="UC261" s="33"/>
      <c r="UD261" s="33"/>
      <c r="UE261" s="33"/>
      <c r="UF261" s="33"/>
      <c r="UG261" s="33"/>
      <c r="UH261" s="33"/>
      <c r="UI261" s="33"/>
      <c r="UJ261" s="33"/>
      <c r="UK261" s="33"/>
      <c r="UL261" s="33"/>
      <c r="UM261" s="33"/>
      <c r="UN261" s="33"/>
      <c r="UO261" s="33"/>
      <c r="UP261" s="33"/>
      <c r="UQ261" s="33"/>
      <c r="UR261" s="33"/>
      <c r="US261" s="33"/>
      <c r="UT261" s="33"/>
      <c r="UU261" s="33"/>
      <c r="UV261" s="33"/>
      <c r="UW261" s="33"/>
      <c r="UX261" s="33"/>
      <c r="UY261" s="33"/>
      <c r="UZ261" s="33"/>
      <c r="VA261" s="33"/>
      <c r="VB261" s="33"/>
      <c r="VC261" s="33"/>
      <c r="VD261" s="33"/>
      <c r="VE261" s="33"/>
      <c r="VF261" s="33"/>
      <c r="VG261" s="33"/>
      <c r="VH261" s="33"/>
      <c r="VI261" s="33"/>
      <c r="VJ261" s="33"/>
      <c r="VK261" s="33"/>
      <c r="VL261" s="33"/>
      <c r="VM261" s="33"/>
      <c r="VN261" s="33"/>
      <c r="VO261" s="33"/>
      <c r="VP261" s="33"/>
      <c r="VQ261" s="33"/>
      <c r="VR261" s="33"/>
      <c r="VS261" s="33"/>
      <c r="VT261" s="33"/>
      <c r="VU261" s="33"/>
      <c r="VV261" s="33"/>
      <c r="VW261" s="33"/>
      <c r="VX261" s="33"/>
      <c r="VY261" s="33"/>
      <c r="VZ261" s="33"/>
      <c r="WA261" s="33"/>
      <c r="WB261" s="33"/>
      <c r="WC261" s="33"/>
      <c r="WD261" s="33"/>
      <c r="WE261" s="33"/>
      <c r="WF261" s="33"/>
      <c r="WG261" s="33"/>
      <c r="WH261" s="33"/>
      <c r="WI261" s="33"/>
      <c r="WJ261" s="33"/>
      <c r="WK261" s="33"/>
      <c r="WL261" s="33"/>
      <c r="WM261" s="33"/>
      <c r="WN261" s="33"/>
      <c r="WO261" s="33"/>
      <c r="WP261" s="33"/>
      <c r="WQ261" s="33"/>
      <c r="WR261" s="33"/>
      <c r="WS261" s="33"/>
      <c r="WT261" s="33"/>
      <c r="WU261" s="33"/>
      <c r="WV261" s="33"/>
      <c r="WW261" s="33"/>
      <c r="WX261" s="33"/>
      <c r="WY261" s="33"/>
      <c r="WZ261" s="33"/>
      <c r="XA261" s="33"/>
      <c r="XB261" s="33"/>
      <c r="XC261" s="33"/>
      <c r="XD261" s="33"/>
      <c r="XE261" s="33"/>
      <c r="XF261" s="33"/>
      <c r="XG261" s="33"/>
      <c r="XH261" s="33"/>
      <c r="XI261" s="33"/>
      <c r="XJ261" s="33"/>
      <c r="XK261" s="33"/>
      <c r="XL261" s="33"/>
      <c r="XM261" s="33"/>
      <c r="XN261" s="33"/>
      <c r="XO261" s="33"/>
      <c r="XP261" s="33"/>
      <c r="XQ261" s="33"/>
      <c r="XR261" s="33"/>
      <c r="XS261" s="33"/>
      <c r="XT261" s="33"/>
      <c r="XU261" s="33"/>
      <c r="XV261" s="33"/>
      <c r="XW261" s="33"/>
      <c r="XX261" s="33"/>
      <c r="XY261" s="33"/>
      <c r="XZ261" s="33"/>
      <c r="YA261" s="33"/>
      <c r="YB261" s="33"/>
      <c r="YC261" s="33"/>
      <c r="YD261" s="33"/>
      <c r="YE261" s="33"/>
      <c r="YF261" s="33"/>
      <c r="YG261" s="33"/>
      <c r="YH261" s="33"/>
      <c r="YI261" s="33"/>
      <c r="YJ261" s="33"/>
      <c r="YK261" s="33"/>
      <c r="YL261" s="33"/>
      <c r="YM261" s="33"/>
      <c r="YN261" s="33"/>
      <c r="YO261" s="33"/>
      <c r="YP261" s="33"/>
      <c r="YQ261" s="33"/>
      <c r="YR261" s="33"/>
      <c r="YS261" s="33"/>
      <c r="YT261" s="33"/>
      <c r="YU261" s="33"/>
      <c r="YV261" s="33"/>
      <c r="YW261" s="33"/>
      <c r="YX261" s="33"/>
      <c r="YY261" s="33"/>
      <c r="YZ261" s="33"/>
      <c r="ZA261" s="33"/>
      <c r="ZB261" s="33"/>
      <c r="ZC261" s="33"/>
      <c r="ZD261" s="33"/>
      <c r="ZE261" s="33"/>
      <c r="ZF261" s="33"/>
      <c r="ZG261" s="33"/>
      <c r="ZH261" s="33"/>
      <c r="ZI261" s="33"/>
      <c r="ZJ261" s="33"/>
      <c r="ZK261" s="33"/>
      <c r="ZL261" s="33"/>
      <c r="ZM261" s="33"/>
      <c r="ZN261" s="33"/>
      <c r="ZO261" s="33"/>
      <c r="ZP261" s="33"/>
      <c r="ZQ261" s="33"/>
      <c r="ZR261" s="33"/>
      <c r="ZS261" s="33"/>
      <c r="ZT261" s="33"/>
      <c r="ZU261" s="33"/>
      <c r="ZV261" s="33"/>
      <c r="ZW261" s="33"/>
      <c r="ZX261" s="33"/>
      <c r="ZY261" s="33"/>
      <c r="ZZ261" s="33"/>
      <c r="AAA261" s="33"/>
      <c r="AAB261" s="33"/>
      <c r="AAC261" s="33"/>
      <c r="AAD261" s="33"/>
      <c r="AAE261" s="33"/>
      <c r="AAF261" s="33"/>
      <c r="AAG261" s="33"/>
      <c r="AAH261" s="33"/>
      <c r="AAI261" s="33"/>
      <c r="AAJ261" s="33"/>
      <c r="AAK261" s="33"/>
      <c r="AAL261" s="33"/>
      <c r="AAM261" s="33"/>
      <c r="AAN261" s="33"/>
      <c r="AAO261" s="33"/>
      <c r="AAP261" s="33"/>
      <c r="AAQ261" s="33"/>
      <c r="AAR261" s="33"/>
      <c r="AAS261" s="33"/>
      <c r="AAT261" s="33"/>
      <c r="AAU261" s="33"/>
      <c r="AAV261" s="33"/>
      <c r="AAW261" s="33"/>
      <c r="AAX261" s="33"/>
      <c r="AAY261" s="33"/>
      <c r="AAZ261" s="33"/>
      <c r="ABA261" s="33"/>
      <c r="ABB261" s="33"/>
      <c r="ABC261" s="33"/>
      <c r="ABD261" s="33"/>
      <c r="ABE261" s="33"/>
      <c r="ABF261" s="33"/>
      <c r="ABG261" s="33"/>
      <c r="ABH261" s="33"/>
      <c r="ABI261" s="33"/>
      <c r="ABJ261" s="33"/>
      <c r="ABK261" s="33"/>
      <c r="ABL261" s="33"/>
      <c r="ABM261" s="33"/>
      <c r="ABN261" s="33"/>
      <c r="ABO261" s="33"/>
      <c r="ABP261" s="33"/>
      <c r="ABQ261" s="33"/>
      <c r="ABR261" s="33"/>
      <c r="ABS261" s="33"/>
      <c r="ABT261" s="33"/>
      <c r="ABU261" s="33"/>
      <c r="ABV261" s="33"/>
      <c r="ABW261" s="33"/>
      <c r="ABX261" s="33"/>
      <c r="ABY261" s="33"/>
      <c r="ABZ261" s="33"/>
      <c r="ACA261" s="33"/>
      <c r="ACB261" s="33"/>
      <c r="ACC261" s="33"/>
      <c r="ACD261" s="33"/>
      <c r="ACE261" s="33"/>
      <c r="ACF261" s="33"/>
      <c r="ACG261" s="33"/>
      <c r="ACH261" s="33"/>
      <c r="ACI261" s="33"/>
      <c r="ACJ261" s="33"/>
      <c r="ACK261" s="33"/>
      <c r="ACL261" s="33"/>
      <c r="ACM261" s="33"/>
      <c r="ACN261" s="33"/>
      <c r="ACO261" s="33"/>
      <c r="ACP261" s="33"/>
      <c r="ACQ261" s="33"/>
      <c r="ACR261" s="33"/>
      <c r="ACS261" s="33"/>
      <c r="ACT261" s="33"/>
      <c r="ACU261" s="33"/>
      <c r="ACV261" s="33"/>
      <c r="ACW261" s="33"/>
      <c r="ACX261" s="33"/>
      <c r="ACY261" s="33"/>
      <c r="ACZ261" s="33"/>
      <c r="ADA261" s="33"/>
      <c r="ADB261" s="33"/>
      <c r="ADC261" s="33"/>
      <c r="ADD261" s="33"/>
      <c r="ADE261" s="33"/>
      <c r="ADF261" s="33"/>
      <c r="ADG261" s="33"/>
      <c r="ADH261" s="33"/>
      <c r="ADI261" s="33"/>
      <c r="ADJ261" s="33"/>
      <c r="ADK261" s="33"/>
      <c r="ADL261" s="33"/>
      <c r="ADM261" s="33"/>
      <c r="ADN261" s="33"/>
      <c r="ADO261" s="33"/>
      <c r="ADP261" s="33"/>
      <c r="ADQ261" s="33"/>
      <c r="ADR261" s="33"/>
      <c r="ADS261" s="33"/>
      <c r="ADT261" s="33"/>
      <c r="ADU261" s="33"/>
      <c r="ADV261" s="33"/>
      <c r="ADW261" s="33"/>
      <c r="ADX261" s="33"/>
      <c r="ADY261" s="33"/>
      <c r="ADZ261" s="33"/>
      <c r="AEA261" s="33"/>
      <c r="AEB261" s="33"/>
      <c r="AEC261" s="33"/>
      <c r="AED261" s="33"/>
      <c r="AEE261" s="33"/>
      <c r="AEF261" s="33"/>
      <c r="AEG261" s="33"/>
      <c r="AEH261" s="33"/>
      <c r="AEI261" s="33"/>
      <c r="AEJ261" s="33"/>
      <c r="AEK261" s="33"/>
      <c r="AEL261" s="33"/>
      <c r="AEM261" s="33"/>
      <c r="AEN261" s="33"/>
      <c r="AEO261" s="33"/>
      <c r="AEP261" s="33"/>
      <c r="AEQ261" s="33"/>
      <c r="AER261" s="33"/>
      <c r="AES261" s="33"/>
      <c r="AET261" s="33"/>
      <c r="AEU261" s="33"/>
      <c r="AEV261" s="33"/>
      <c r="AEW261" s="33"/>
      <c r="AEX261" s="33"/>
      <c r="AEY261" s="33"/>
      <c r="AEZ261" s="33"/>
      <c r="AFA261" s="33"/>
      <c r="AFB261" s="33"/>
      <c r="AFC261" s="33"/>
      <c r="AFD261" s="33"/>
      <c r="AFE261" s="33"/>
      <c r="AFF261" s="33"/>
      <c r="AFG261" s="33"/>
      <c r="AFH261" s="33"/>
      <c r="AFI261" s="33"/>
      <c r="AFJ261" s="33"/>
      <c r="AFK261" s="33"/>
      <c r="AFL261" s="33"/>
      <c r="AFM261" s="33"/>
      <c r="AFN261" s="33"/>
      <c r="AFO261" s="33"/>
      <c r="AFP261" s="33"/>
      <c r="AFQ261" s="33"/>
      <c r="AFR261" s="33"/>
      <c r="AFS261" s="33"/>
      <c r="AFT261" s="33"/>
      <c r="AFU261" s="33"/>
      <c r="AFV261" s="33"/>
      <c r="AFW261" s="33"/>
      <c r="AFX261" s="33"/>
      <c r="AFY261" s="33"/>
      <c r="AFZ261" s="33"/>
      <c r="AGA261" s="33"/>
      <c r="AGB261" s="33"/>
      <c r="AGC261" s="33"/>
      <c r="AGD261" s="33"/>
      <c r="AGE261" s="33"/>
      <c r="AGF261" s="33"/>
      <c r="AGG261" s="33"/>
      <c r="AGH261" s="33"/>
      <c r="AGI261" s="33"/>
      <c r="AGJ261" s="33"/>
      <c r="AGK261" s="33"/>
      <c r="AGL261" s="33"/>
      <c r="AGM261" s="33"/>
      <c r="AGN261" s="33"/>
      <c r="AGO261" s="33"/>
      <c r="AGP261" s="33"/>
      <c r="AGQ261" s="33"/>
      <c r="AGR261" s="33"/>
      <c r="AGS261" s="33"/>
      <c r="AGT261" s="33"/>
      <c r="AGU261" s="33"/>
      <c r="AGV261" s="33"/>
      <c r="AGW261" s="33"/>
      <c r="AGX261" s="33"/>
      <c r="AGY261" s="33"/>
      <c r="AGZ261" s="33"/>
      <c r="AHA261" s="33"/>
      <c r="AHB261" s="33"/>
      <c r="AHC261" s="33"/>
      <c r="AHD261" s="33"/>
      <c r="AHE261" s="33"/>
      <c r="AHF261" s="33"/>
      <c r="AHG261" s="33"/>
      <c r="AHH261" s="33"/>
      <c r="AHI261" s="33"/>
      <c r="AHJ261" s="33"/>
      <c r="AHK261" s="33"/>
      <c r="AHL261" s="33"/>
      <c r="AHM261" s="33"/>
      <c r="AHN261" s="33"/>
      <c r="AHO261" s="33"/>
      <c r="AHP261" s="33"/>
      <c r="AHQ261" s="33"/>
      <c r="AHR261" s="33"/>
      <c r="AHS261" s="33"/>
      <c r="AHT261" s="33"/>
      <c r="AHU261" s="33"/>
      <c r="AHV261" s="33"/>
      <c r="AHW261" s="33"/>
      <c r="AHX261" s="33"/>
      <c r="AHY261" s="33"/>
      <c r="AHZ261" s="33"/>
      <c r="AIA261" s="33"/>
      <c r="AIB261" s="33"/>
      <c r="AIC261" s="33"/>
      <c r="AID261" s="33"/>
      <c r="AIE261" s="33"/>
      <c r="AIF261" s="33"/>
      <c r="AIG261" s="33"/>
      <c r="AIH261" s="33"/>
      <c r="AII261" s="33"/>
      <c r="AIJ261" s="33"/>
      <c r="AIK261" s="33"/>
      <c r="AIL261" s="33"/>
      <c r="AIM261" s="33"/>
      <c r="AIN261" s="33"/>
      <c r="AIO261" s="33"/>
      <c r="AIP261" s="33"/>
      <c r="AIQ261" s="33"/>
      <c r="AIR261" s="33"/>
      <c r="AIS261" s="33"/>
      <c r="AIT261" s="33"/>
      <c r="AIU261" s="33"/>
      <c r="AIV261" s="33"/>
      <c r="AIW261" s="33"/>
      <c r="AIX261" s="33"/>
      <c r="AIY261" s="33"/>
      <c r="AIZ261" s="33"/>
      <c r="AJA261" s="33"/>
      <c r="AJB261" s="33"/>
      <c r="AJC261" s="33"/>
      <c r="AJD261" s="33"/>
      <c r="AJE261" s="33"/>
      <c r="AJF261" s="33"/>
      <c r="AJG261" s="33"/>
      <c r="AJH261" s="33"/>
      <c r="AJI261" s="33"/>
      <c r="AJJ261" s="33"/>
      <c r="AJK261" s="33"/>
      <c r="AJL261" s="33"/>
      <c r="AJM261" s="33"/>
      <c r="AJN261" s="33"/>
      <c r="AJO261" s="33"/>
      <c r="AJP261" s="33"/>
      <c r="AJQ261" s="33"/>
      <c r="AJR261" s="33"/>
      <c r="AJS261" s="33"/>
      <c r="AJT261" s="33"/>
      <c r="AJU261" s="33"/>
      <c r="AJV261" s="33"/>
      <c r="AJW261" s="33"/>
      <c r="AJX261" s="33"/>
      <c r="AJY261" s="33"/>
      <c r="AJZ261" s="33"/>
      <c r="AKA261" s="33"/>
      <c r="AKB261" s="33"/>
      <c r="AKC261" s="33"/>
      <c r="AKD261" s="33"/>
      <c r="AKE261" s="33"/>
      <c r="AKF261" s="33"/>
      <c r="AKG261" s="33"/>
      <c r="AKH261" s="33"/>
      <c r="AKI261" s="33"/>
      <c r="AKJ261" s="33"/>
      <c r="AKK261" s="33"/>
      <c r="AKL261" s="33"/>
      <c r="AKM261" s="33"/>
      <c r="AKN261" s="33"/>
      <c r="AKO261" s="33"/>
      <c r="AKP261" s="33"/>
      <c r="AKQ261" s="33"/>
      <c r="AKR261" s="33"/>
      <c r="AKS261" s="33"/>
      <c r="AKT261" s="33"/>
      <c r="AKU261" s="33"/>
      <c r="AKV261" s="33"/>
      <c r="AKW261" s="33"/>
      <c r="AKX261" s="33"/>
      <c r="AKY261" s="33"/>
      <c r="AKZ261" s="33"/>
      <c r="ALA261" s="33"/>
      <c r="ALB261" s="33"/>
      <c r="ALC261" s="33"/>
      <c r="ALD261" s="33"/>
      <c r="ALE261" s="33"/>
      <c r="ALF261" s="33"/>
      <c r="ALG261" s="33"/>
      <c r="ALH261" s="33"/>
      <c r="ALI261" s="33"/>
      <c r="ALJ261" s="33"/>
      <c r="ALK261" s="33"/>
      <c r="ALL261" s="33"/>
      <c r="ALM261" s="33"/>
      <c r="ALN261" s="33"/>
      <c r="ALO261" s="33"/>
      <c r="ALP261" s="33"/>
      <c r="ALQ261" s="33"/>
      <c r="ALR261" s="33"/>
      <c r="ALS261" s="33"/>
      <c r="ALT261" s="33"/>
      <c r="ALU261" s="33"/>
      <c r="ALV261" s="33"/>
      <c r="ALW261" s="33"/>
      <c r="ALX261" s="33"/>
      <c r="ALY261" s="33"/>
      <c r="ALZ261" s="33"/>
      <c r="AMA261" s="33"/>
      <c r="AMB261" s="33"/>
      <c r="AMC261" s="33"/>
      <c r="AMD261" s="33"/>
      <c r="AME261" s="33"/>
      <c r="AMF261" s="33"/>
      <c r="AMG261" s="33"/>
      <c r="AMH261" s="33"/>
      <c r="AMI261" s="33"/>
      <c r="AMJ261" s="33"/>
      <c r="AMK261" s="33"/>
      <c r="AML261" s="33"/>
      <c r="AMM261" s="33"/>
      <c r="AMN261" s="33"/>
      <c r="AMO261" s="33"/>
      <c r="AMP261" s="33"/>
      <c r="AMQ261" s="33"/>
      <c r="AMR261" s="33"/>
      <c r="AMS261" s="33"/>
      <c r="AMT261" s="33"/>
      <c r="AMU261" s="33"/>
      <c r="AMV261" s="33"/>
      <c r="AMW261" s="33"/>
      <c r="AMX261" s="33"/>
      <c r="AMY261" s="33"/>
      <c r="AMZ261" s="33"/>
      <c r="ANA261" s="33"/>
      <c r="ANB261" s="33"/>
      <c r="ANC261" s="33"/>
      <c r="AND261" s="33"/>
      <c r="ANE261" s="33"/>
      <c r="ANF261" s="33"/>
      <c r="ANG261" s="33"/>
      <c r="ANH261" s="33"/>
      <c r="ANI261" s="33"/>
      <c r="ANJ261" s="33"/>
      <c r="ANK261" s="33"/>
      <c r="ANL261" s="33"/>
      <c r="ANM261" s="33"/>
      <c r="ANN261" s="33"/>
      <c r="ANO261" s="33"/>
      <c r="ANP261" s="33"/>
      <c r="ANQ261" s="33"/>
      <c r="ANR261" s="33"/>
      <c r="ANS261" s="33"/>
      <c r="ANT261" s="33"/>
      <c r="ANU261" s="33"/>
      <c r="ANV261" s="33"/>
      <c r="ANW261" s="33"/>
      <c r="ANX261" s="33"/>
      <c r="ANY261" s="33"/>
      <c r="ANZ261" s="33"/>
      <c r="AOA261" s="33"/>
      <c r="AOB261" s="33"/>
      <c r="AOC261" s="33"/>
      <c r="AOD261" s="33"/>
      <c r="AOE261" s="33"/>
      <c r="AOF261" s="33"/>
      <c r="AOG261" s="33"/>
      <c r="AOH261" s="33"/>
      <c r="AOI261" s="33"/>
      <c r="AOJ261" s="33"/>
      <c r="AOK261" s="33"/>
      <c r="AOL261" s="33"/>
      <c r="AOM261" s="33"/>
      <c r="AON261" s="33"/>
      <c r="AOO261" s="33"/>
      <c r="AOP261" s="33"/>
      <c r="AOQ261" s="33"/>
      <c r="AOR261" s="33"/>
      <c r="AOS261" s="33"/>
      <c r="AOT261" s="33"/>
      <c r="AOU261" s="33"/>
      <c r="AOV261" s="33"/>
      <c r="AOW261" s="33"/>
      <c r="AOX261" s="33"/>
      <c r="AOY261" s="33"/>
      <c r="AOZ261" s="33"/>
      <c r="APA261" s="33"/>
      <c r="APB261" s="33"/>
      <c r="APC261" s="33"/>
      <c r="APD261" s="33"/>
      <c r="APE261" s="33"/>
      <c r="APF261" s="33"/>
      <c r="APG261" s="33"/>
      <c r="APH261" s="33"/>
      <c r="API261" s="33"/>
      <c r="APJ261" s="33"/>
      <c r="APK261" s="33"/>
      <c r="APL261" s="33"/>
      <c r="APM261" s="33"/>
      <c r="APN261" s="33"/>
      <c r="APO261" s="33"/>
      <c r="APP261" s="33"/>
      <c r="APQ261" s="33"/>
      <c r="APR261" s="33"/>
      <c r="APS261" s="33"/>
      <c r="APT261" s="33"/>
      <c r="APU261" s="33"/>
      <c r="APV261" s="33"/>
      <c r="APW261" s="33"/>
      <c r="APX261" s="33"/>
      <c r="APY261" s="33"/>
      <c r="APZ261" s="33"/>
      <c r="AQA261" s="33"/>
      <c r="AQB261" s="33"/>
      <c r="AQC261" s="33"/>
      <c r="AQD261" s="33"/>
      <c r="AQE261" s="33"/>
      <c r="AQF261" s="33"/>
      <c r="AQG261" s="33"/>
      <c r="AQH261" s="33"/>
      <c r="AQI261" s="33"/>
      <c r="AQJ261" s="33"/>
      <c r="AQK261" s="33"/>
      <c r="AQL261" s="33"/>
      <c r="AQM261" s="33"/>
      <c r="AQN261" s="33"/>
      <c r="AQO261" s="33"/>
      <c r="AQP261" s="33"/>
      <c r="AQQ261" s="33"/>
      <c r="AQR261" s="33"/>
      <c r="AQS261" s="33"/>
      <c r="AQT261" s="33"/>
      <c r="AQU261" s="33"/>
      <c r="AQV261" s="33"/>
      <c r="AQW261" s="33"/>
      <c r="AQX261" s="33"/>
      <c r="AQY261" s="33"/>
      <c r="AQZ261" s="33"/>
      <c r="ARA261" s="33"/>
      <c r="ARB261" s="33"/>
      <c r="ARC261" s="33"/>
      <c r="ARD261" s="33"/>
      <c r="ARE261" s="33"/>
      <c r="ARF261" s="33"/>
      <c r="ARG261" s="33"/>
      <c r="ARH261" s="33"/>
      <c r="ARI261" s="33"/>
      <c r="ARJ261" s="33"/>
      <c r="ARK261" s="33"/>
      <c r="ARL261" s="33"/>
      <c r="ARM261" s="33"/>
      <c r="ARN261" s="33"/>
      <c r="ARO261" s="33"/>
      <c r="ARP261" s="33"/>
      <c r="ARQ261" s="33"/>
      <c r="ARR261" s="33"/>
      <c r="ARS261" s="33"/>
      <c r="ART261" s="33"/>
      <c r="ARU261" s="33"/>
      <c r="ARV261" s="33"/>
      <c r="ARW261" s="33"/>
      <c r="ARX261" s="33"/>
      <c r="ARY261" s="33"/>
      <c r="ARZ261" s="33"/>
      <c r="ASA261" s="33"/>
      <c r="ASB261" s="33"/>
      <c r="ASC261" s="33"/>
      <c r="ASD261" s="33"/>
      <c r="ASE261" s="33"/>
      <c r="ASF261" s="33"/>
      <c r="ASG261" s="33"/>
      <c r="ASH261" s="33"/>
      <c r="ASI261" s="33"/>
      <c r="ASJ261" s="33"/>
      <c r="ASK261" s="33"/>
      <c r="ASL261" s="33"/>
      <c r="ASM261" s="33"/>
      <c r="ASN261" s="33"/>
      <c r="ASO261" s="33"/>
      <c r="ASP261" s="33"/>
      <c r="ASQ261" s="33"/>
      <c r="ASR261" s="33"/>
      <c r="ASS261" s="33"/>
      <c r="AST261" s="33"/>
      <c r="ASU261" s="33"/>
      <c r="ASV261" s="33"/>
      <c r="ASW261" s="33"/>
      <c r="ASX261" s="33"/>
      <c r="ASY261" s="33"/>
      <c r="ASZ261" s="33"/>
      <c r="ATA261" s="33"/>
      <c r="ATB261" s="33"/>
      <c r="ATC261" s="33"/>
      <c r="ATD261" s="33"/>
      <c r="ATE261" s="33"/>
      <c r="ATF261" s="33"/>
      <c r="ATG261" s="33"/>
      <c r="ATH261" s="33"/>
      <c r="ATI261" s="33"/>
      <c r="ATJ261" s="33"/>
      <c r="ATK261" s="33"/>
      <c r="ATL261" s="33"/>
      <c r="ATM261" s="33"/>
      <c r="ATN261" s="33"/>
      <c r="ATO261" s="33"/>
      <c r="ATP261" s="33"/>
      <c r="ATQ261" s="33"/>
      <c r="ATR261" s="33"/>
      <c r="ATS261" s="33"/>
      <c r="ATT261" s="33"/>
      <c r="ATU261" s="33"/>
      <c r="ATV261" s="33"/>
      <c r="ATW261" s="33"/>
      <c r="ATX261" s="33"/>
      <c r="ATY261" s="33"/>
      <c r="ATZ261" s="33"/>
      <c r="AUA261" s="33"/>
      <c r="AUB261" s="33"/>
      <c r="AUC261" s="33"/>
      <c r="AUD261" s="33"/>
      <c r="AUE261" s="33"/>
      <c r="AUF261" s="33"/>
      <c r="AUG261" s="33"/>
      <c r="AUH261" s="33"/>
      <c r="AUI261" s="33"/>
      <c r="AUJ261" s="33"/>
      <c r="AUK261" s="33"/>
      <c r="AUL261" s="33"/>
      <c r="AUM261" s="33"/>
      <c r="AUN261" s="33"/>
      <c r="AUO261" s="33"/>
      <c r="AUP261" s="33"/>
      <c r="AUQ261" s="33"/>
      <c r="AUR261" s="33"/>
      <c r="AUS261" s="33"/>
      <c r="AUT261" s="33"/>
      <c r="AUU261" s="33"/>
      <c r="AUV261" s="33"/>
      <c r="AUW261" s="33"/>
      <c r="AUX261" s="33"/>
      <c r="AUY261" s="33"/>
      <c r="AUZ261" s="33"/>
      <c r="AVA261" s="33"/>
      <c r="AVB261" s="33"/>
      <c r="AVC261" s="33"/>
      <c r="AVD261" s="33"/>
      <c r="AVE261" s="33"/>
      <c r="AVF261" s="33"/>
      <c r="AVG261" s="33"/>
      <c r="AVH261" s="33"/>
      <c r="AVI261" s="33"/>
      <c r="AVJ261" s="33"/>
      <c r="AVK261" s="33"/>
      <c r="AVL261" s="33"/>
      <c r="AVM261" s="33"/>
      <c r="AVN261" s="33"/>
      <c r="AVO261" s="33"/>
      <c r="AVP261" s="33"/>
      <c r="AVQ261" s="33"/>
      <c r="AVR261" s="33"/>
      <c r="AVS261" s="33"/>
      <c r="AVT261" s="33"/>
      <c r="AVU261" s="33"/>
      <c r="AVV261" s="33"/>
      <c r="AVW261" s="33"/>
      <c r="AVX261" s="33"/>
      <c r="AVY261" s="33"/>
      <c r="AVZ261" s="33"/>
      <c r="AWA261" s="33"/>
      <c r="AWB261" s="33"/>
      <c r="AWC261" s="33"/>
      <c r="AWD261" s="33"/>
      <c r="AWE261" s="33"/>
      <c r="AWF261" s="33"/>
      <c r="AWG261" s="33"/>
      <c r="AWH261" s="33"/>
      <c r="AWI261" s="33"/>
      <c r="AWJ261" s="33"/>
      <c r="AWK261" s="33"/>
      <c r="AWL261" s="33"/>
      <c r="AWM261" s="33"/>
      <c r="AWN261" s="33"/>
      <c r="AWO261" s="33"/>
      <c r="AWP261" s="33"/>
      <c r="AWQ261" s="33"/>
      <c r="AWR261" s="33"/>
      <c r="AWS261" s="33"/>
      <c r="AWT261" s="33"/>
      <c r="AWU261" s="33"/>
      <c r="AWV261" s="33"/>
      <c r="AWW261" s="33"/>
      <c r="AWX261" s="33"/>
      <c r="AWY261" s="33"/>
      <c r="AWZ261" s="33"/>
      <c r="AXA261" s="33"/>
      <c r="AXB261" s="33"/>
      <c r="AXC261" s="33"/>
      <c r="AXD261" s="33"/>
      <c r="AXE261" s="33"/>
      <c r="AXF261" s="33"/>
      <c r="AXG261" s="33"/>
      <c r="AXH261" s="33"/>
      <c r="AXI261" s="33"/>
      <c r="AXJ261" s="33"/>
      <c r="AXK261" s="33"/>
      <c r="AXL261" s="33"/>
      <c r="AXM261" s="33"/>
      <c r="AXN261" s="33"/>
      <c r="AXO261" s="33"/>
      <c r="AXP261" s="33"/>
      <c r="AXQ261" s="33"/>
      <c r="AXR261" s="33"/>
      <c r="AXS261" s="33"/>
      <c r="AXT261" s="33"/>
      <c r="AXU261" s="33"/>
      <c r="AXV261" s="33"/>
      <c r="AXW261" s="33"/>
      <c r="AXX261" s="33"/>
      <c r="AXY261" s="33"/>
      <c r="AXZ261" s="33"/>
      <c r="AYA261" s="33"/>
      <c r="AYB261" s="33"/>
      <c r="AYC261" s="33"/>
      <c r="AYD261" s="33"/>
      <c r="AYE261" s="33"/>
      <c r="AYF261" s="33"/>
      <c r="AYG261" s="33"/>
      <c r="AYH261" s="33"/>
      <c r="AYI261" s="33"/>
      <c r="AYJ261" s="33"/>
      <c r="AYK261" s="33"/>
      <c r="AYL261" s="33"/>
      <c r="AYM261" s="33"/>
      <c r="AYN261" s="33"/>
      <c r="AYO261" s="33"/>
      <c r="AYP261" s="33"/>
      <c r="AYQ261" s="33"/>
      <c r="AYR261" s="33"/>
      <c r="AYS261" s="33"/>
      <c r="AYT261" s="33"/>
      <c r="AYU261" s="33"/>
      <c r="AYV261" s="33"/>
      <c r="AYW261" s="33"/>
      <c r="AYX261" s="33"/>
      <c r="AYY261" s="33"/>
      <c r="AYZ261" s="33"/>
      <c r="AZA261" s="33"/>
      <c r="AZB261" s="33"/>
      <c r="AZC261" s="33"/>
      <c r="AZD261" s="33"/>
      <c r="AZE261" s="33"/>
      <c r="AZF261" s="33"/>
      <c r="AZG261" s="33"/>
      <c r="AZH261" s="33"/>
      <c r="AZI261" s="33"/>
      <c r="AZJ261" s="33"/>
      <c r="AZK261" s="33"/>
      <c r="AZL261" s="33"/>
      <c r="AZM261" s="33"/>
      <c r="AZN261" s="33"/>
      <c r="AZO261" s="33"/>
      <c r="AZP261" s="33"/>
      <c r="AZQ261" s="33"/>
      <c r="AZR261" s="33"/>
      <c r="AZS261" s="33"/>
      <c r="AZT261" s="33"/>
      <c r="AZU261" s="33"/>
      <c r="AZV261" s="33"/>
      <c r="AZW261" s="33"/>
      <c r="AZX261" s="33"/>
      <c r="AZY261" s="33"/>
      <c r="AZZ261" s="33"/>
      <c r="BAA261" s="33"/>
      <c r="BAB261" s="33"/>
      <c r="BAC261" s="33"/>
      <c r="BAD261" s="33"/>
      <c r="BAE261" s="33"/>
      <c r="BAF261" s="33"/>
      <c r="BAG261" s="33"/>
      <c r="BAH261" s="33"/>
      <c r="BAI261" s="33"/>
      <c r="BAJ261" s="33"/>
      <c r="BAK261" s="33"/>
      <c r="BAL261" s="33"/>
      <c r="BAM261" s="33"/>
      <c r="BAN261" s="33"/>
      <c r="BAO261" s="33"/>
      <c r="BAP261" s="33"/>
      <c r="BAQ261" s="33"/>
      <c r="BAR261" s="33"/>
      <c r="BAS261" s="33"/>
      <c r="BAT261" s="33"/>
      <c r="BAU261" s="33"/>
      <c r="BAV261" s="33"/>
      <c r="BAW261" s="33"/>
      <c r="BAX261" s="33"/>
      <c r="BAY261" s="33"/>
      <c r="BAZ261" s="33"/>
      <c r="BBA261" s="33"/>
      <c r="BBB261" s="33"/>
      <c r="BBC261" s="33"/>
      <c r="BBD261" s="33"/>
      <c r="BBE261" s="33"/>
      <c r="BBF261" s="33"/>
      <c r="BBG261" s="33"/>
      <c r="BBH261" s="33"/>
      <c r="BBI261" s="33"/>
      <c r="BBJ261" s="33"/>
      <c r="BBK261" s="33"/>
      <c r="BBL261" s="33"/>
      <c r="BBM261" s="33"/>
      <c r="BBN261" s="33"/>
      <c r="BBO261" s="33"/>
      <c r="BBP261" s="33"/>
      <c r="BBQ261" s="33"/>
      <c r="BBR261" s="33"/>
      <c r="BBS261" s="33"/>
      <c r="BBT261" s="33"/>
      <c r="BBU261" s="33"/>
      <c r="BBV261" s="33"/>
      <c r="BBW261" s="33"/>
      <c r="BBX261" s="33"/>
      <c r="BBY261" s="33"/>
      <c r="BBZ261" s="33"/>
      <c r="BCA261" s="33"/>
      <c r="BCB261" s="33"/>
      <c r="BCC261" s="33"/>
      <c r="BCD261" s="33"/>
      <c r="BCE261" s="33"/>
      <c r="BCF261" s="33"/>
      <c r="BCG261" s="33"/>
      <c r="BCH261" s="33"/>
      <c r="BCI261" s="33"/>
      <c r="BCJ261" s="33"/>
      <c r="BCK261" s="33"/>
      <c r="BCL261" s="33"/>
      <c r="BCM261" s="33"/>
      <c r="BCN261" s="33"/>
      <c r="BCO261" s="33"/>
      <c r="BCP261" s="33"/>
      <c r="BCQ261" s="33"/>
      <c r="BCR261" s="33"/>
      <c r="BCS261" s="33"/>
      <c r="BCT261" s="33"/>
      <c r="BCU261" s="33"/>
      <c r="BCV261" s="33"/>
      <c r="BCW261" s="33"/>
      <c r="BCX261" s="33"/>
      <c r="BCY261" s="33"/>
      <c r="BCZ261" s="33"/>
      <c r="BDA261" s="33"/>
      <c r="BDB261" s="33"/>
      <c r="BDC261" s="33"/>
      <c r="BDD261" s="33"/>
      <c r="BDE261" s="33"/>
      <c r="BDF261" s="33"/>
      <c r="BDG261" s="33"/>
      <c r="BDH261" s="33"/>
      <c r="BDI261" s="33"/>
      <c r="BDJ261" s="33"/>
      <c r="BDK261" s="33"/>
      <c r="BDL261" s="33"/>
      <c r="BDM261" s="33"/>
      <c r="BDN261" s="33"/>
      <c r="BDO261" s="33"/>
      <c r="BDP261" s="33"/>
      <c r="BDQ261" s="33"/>
      <c r="BDR261" s="33"/>
      <c r="BDS261" s="33"/>
      <c r="BDT261" s="33"/>
      <c r="BDU261" s="33"/>
      <c r="BDV261" s="33"/>
      <c r="BDW261" s="33"/>
      <c r="BDX261" s="33"/>
      <c r="BDY261" s="33"/>
      <c r="BDZ261" s="33"/>
      <c r="BEA261" s="33"/>
      <c r="BEB261" s="33"/>
      <c r="BEC261" s="33"/>
      <c r="BED261" s="33"/>
      <c r="BEE261" s="33"/>
      <c r="BEF261" s="33"/>
      <c r="BEG261" s="33"/>
      <c r="BEH261" s="33"/>
      <c r="BEI261" s="33"/>
      <c r="BEJ261" s="33"/>
      <c r="BEK261" s="33"/>
      <c r="BEL261" s="33"/>
      <c r="BEM261" s="33"/>
      <c r="BEN261" s="33"/>
      <c r="BEO261" s="33"/>
      <c r="BEP261" s="33"/>
      <c r="BEQ261" s="33"/>
      <c r="BER261" s="33"/>
      <c r="BES261" s="33"/>
      <c r="BET261" s="33"/>
      <c r="BEU261" s="33"/>
      <c r="BEV261" s="33"/>
      <c r="BEW261" s="33"/>
      <c r="BEX261" s="33"/>
      <c r="BEY261" s="33"/>
      <c r="BEZ261" s="33"/>
      <c r="BFA261" s="33"/>
      <c r="BFB261" s="33"/>
      <c r="BFC261" s="33"/>
      <c r="BFD261" s="33"/>
      <c r="BFE261" s="33"/>
      <c r="BFF261" s="33"/>
      <c r="BFG261" s="33"/>
      <c r="BFH261" s="33"/>
      <c r="BFI261" s="33"/>
      <c r="BFJ261" s="33"/>
      <c r="BFK261" s="33"/>
      <c r="BFL261" s="33"/>
      <c r="BFM261" s="33"/>
      <c r="BFN261" s="33"/>
      <c r="BFO261" s="33"/>
      <c r="BFP261" s="33"/>
      <c r="BFQ261" s="33"/>
      <c r="BFR261" s="33"/>
      <c r="BFS261" s="33"/>
      <c r="BFT261" s="33"/>
      <c r="BFU261" s="33"/>
      <c r="BFV261" s="33"/>
      <c r="BFW261" s="33"/>
      <c r="BFX261" s="33"/>
      <c r="BFY261" s="33"/>
      <c r="BFZ261" s="33"/>
      <c r="BGA261" s="33"/>
      <c r="BGB261" s="33"/>
      <c r="BGC261" s="33"/>
      <c r="BGD261" s="33"/>
      <c r="BGE261" s="33"/>
      <c r="BGF261" s="33"/>
      <c r="BGG261" s="33"/>
      <c r="BGH261" s="33"/>
      <c r="BGI261" s="33"/>
      <c r="BGJ261" s="33"/>
      <c r="BGK261" s="33"/>
      <c r="BGL261" s="33"/>
      <c r="BGM261" s="33"/>
      <c r="BGN261" s="33"/>
      <c r="BGO261" s="33"/>
      <c r="BGP261" s="33"/>
      <c r="BGQ261" s="33"/>
      <c r="BGR261" s="33"/>
      <c r="BGS261" s="33"/>
      <c r="BGT261" s="33"/>
      <c r="BGU261" s="33"/>
      <c r="BGV261" s="33"/>
      <c r="BGW261" s="33"/>
      <c r="BGX261" s="33"/>
      <c r="BGY261" s="33"/>
      <c r="BGZ261" s="33"/>
      <c r="BHA261" s="33"/>
      <c r="BHB261" s="33"/>
      <c r="BHC261" s="33"/>
      <c r="BHD261" s="33"/>
      <c r="BHE261" s="33"/>
      <c r="BHF261" s="33"/>
      <c r="BHG261" s="33"/>
      <c r="BHH261" s="33"/>
      <c r="BHI261" s="33"/>
      <c r="BHJ261" s="33"/>
      <c r="BHK261" s="33"/>
      <c r="BHL261" s="33"/>
      <c r="BHM261" s="33"/>
      <c r="BHN261" s="33"/>
      <c r="BHO261" s="33"/>
      <c r="BHP261" s="33"/>
      <c r="BHQ261" s="33"/>
      <c r="BHR261" s="33"/>
      <c r="BHS261" s="33"/>
      <c r="BHT261" s="33"/>
      <c r="BHU261" s="33"/>
      <c r="BHV261" s="33"/>
      <c r="BHW261" s="33"/>
      <c r="BHX261" s="33"/>
      <c r="BHY261" s="33"/>
      <c r="BHZ261" s="33"/>
      <c r="BIA261" s="33"/>
      <c r="BIB261" s="33"/>
      <c r="BIC261" s="33"/>
      <c r="BID261" s="33"/>
      <c r="BIE261" s="33"/>
      <c r="BIF261" s="33"/>
      <c r="BIG261" s="33"/>
      <c r="BIH261" s="33"/>
      <c r="BII261" s="33"/>
      <c r="BIJ261" s="33"/>
      <c r="BIK261" s="33"/>
      <c r="BIL261" s="33"/>
      <c r="BIM261" s="33"/>
      <c r="BIN261" s="33"/>
      <c r="BIO261" s="33"/>
      <c r="BIP261" s="33"/>
      <c r="BIQ261" s="33"/>
      <c r="BIR261" s="33"/>
      <c r="BIS261" s="33"/>
      <c r="BIT261" s="33"/>
      <c r="BIU261" s="33"/>
      <c r="BIV261" s="33"/>
      <c r="BIW261" s="33"/>
      <c r="BIX261" s="33"/>
      <c r="BIY261" s="33"/>
      <c r="BIZ261" s="33"/>
      <c r="BJA261" s="33"/>
      <c r="BJB261" s="33"/>
      <c r="BJC261" s="33"/>
      <c r="BJD261" s="33"/>
      <c r="BJE261" s="33"/>
      <c r="BJF261" s="33"/>
      <c r="BJG261" s="33"/>
      <c r="BJH261" s="33"/>
      <c r="BJI261" s="33"/>
      <c r="BJJ261" s="33"/>
      <c r="BJK261" s="33"/>
      <c r="BJL261" s="33"/>
      <c r="BJM261" s="33"/>
      <c r="BJN261" s="33"/>
      <c r="BJO261" s="33"/>
      <c r="BJP261" s="33"/>
      <c r="BJQ261" s="33"/>
      <c r="BJR261" s="33"/>
      <c r="BJS261" s="33"/>
      <c r="BJT261" s="33"/>
      <c r="BJU261" s="33"/>
      <c r="BJV261" s="33"/>
      <c r="BJW261" s="33"/>
      <c r="BJX261" s="33"/>
      <c r="BJY261" s="33"/>
      <c r="BJZ261" s="33"/>
      <c r="BKA261" s="33"/>
      <c r="BKB261" s="33"/>
      <c r="BKC261" s="33"/>
      <c r="BKD261" s="33"/>
      <c r="BKE261" s="33"/>
      <c r="BKF261" s="33"/>
      <c r="BKG261" s="33"/>
      <c r="BKH261" s="33"/>
      <c r="BKI261" s="33"/>
      <c r="BKJ261" s="33"/>
      <c r="BKK261" s="33"/>
      <c r="BKL261" s="33"/>
      <c r="BKM261" s="33"/>
      <c r="BKN261" s="33"/>
      <c r="BKO261" s="33"/>
      <c r="BKP261" s="33"/>
      <c r="BKQ261" s="33"/>
      <c r="BKR261" s="33"/>
      <c r="BKS261" s="33"/>
      <c r="BKT261" s="33"/>
      <c r="BKU261" s="33"/>
      <c r="BKV261" s="33"/>
      <c r="BKW261" s="33"/>
      <c r="BKX261" s="33"/>
      <c r="BKY261" s="33"/>
      <c r="BKZ261" s="33"/>
      <c r="BLA261" s="33"/>
      <c r="BLB261" s="33"/>
      <c r="BLC261" s="33"/>
      <c r="BLD261" s="33"/>
      <c r="BLE261" s="33"/>
      <c r="BLF261" s="33"/>
      <c r="BLG261" s="33"/>
      <c r="BLH261" s="33"/>
      <c r="BLI261" s="33"/>
      <c r="BLJ261" s="33"/>
      <c r="BLK261" s="33"/>
      <c r="BLL261" s="33"/>
      <c r="BLM261" s="33"/>
      <c r="BLN261" s="33"/>
      <c r="BLO261" s="33"/>
      <c r="BLP261" s="33"/>
      <c r="BLQ261" s="33"/>
      <c r="BLR261" s="33"/>
      <c r="BLS261" s="33"/>
      <c r="BLT261" s="33"/>
      <c r="BLU261" s="33"/>
      <c r="BLV261" s="33"/>
      <c r="BLW261" s="33"/>
      <c r="BLX261" s="33"/>
      <c r="BLY261" s="33"/>
      <c r="BLZ261" s="33"/>
      <c r="BMA261" s="33"/>
      <c r="BMB261" s="33"/>
      <c r="BMC261" s="33"/>
      <c r="BMD261" s="33"/>
      <c r="BME261" s="33"/>
      <c r="BMF261" s="33"/>
      <c r="BMG261" s="33"/>
      <c r="BMH261" s="33"/>
      <c r="BMI261" s="33"/>
      <c r="BMJ261" s="33"/>
      <c r="BMK261" s="33"/>
      <c r="BML261" s="33"/>
      <c r="BMM261" s="33"/>
      <c r="BMN261" s="33"/>
      <c r="BMO261" s="33"/>
      <c r="BMP261" s="33"/>
      <c r="BMQ261" s="33"/>
      <c r="BMR261" s="33"/>
      <c r="BMS261" s="33"/>
      <c r="BMT261" s="33"/>
      <c r="BMU261" s="33"/>
      <c r="BMV261" s="33"/>
      <c r="BMW261" s="33"/>
      <c r="BMX261" s="33"/>
      <c r="BMY261" s="33"/>
      <c r="BMZ261" s="33"/>
      <c r="BNA261" s="33"/>
      <c r="BNB261" s="33"/>
      <c r="BNC261" s="33"/>
      <c r="BND261" s="33"/>
      <c r="BNE261" s="33"/>
      <c r="BNF261" s="33"/>
      <c r="BNG261" s="33"/>
      <c r="BNH261" s="33"/>
      <c r="BNI261" s="33"/>
      <c r="BNJ261" s="33"/>
      <c r="BNK261" s="33"/>
      <c r="BNL261" s="33"/>
      <c r="BNM261" s="33"/>
      <c r="BNN261" s="33"/>
      <c r="BNO261" s="33"/>
      <c r="BNP261" s="33"/>
      <c r="BNQ261" s="33"/>
      <c r="BNR261" s="33"/>
      <c r="BNS261" s="33"/>
      <c r="BNT261" s="33"/>
      <c r="BNU261" s="33"/>
      <c r="BNV261" s="33"/>
      <c r="BNW261" s="33"/>
      <c r="BNX261" s="33"/>
      <c r="BNY261" s="33"/>
      <c r="BNZ261" s="33"/>
      <c r="BOA261" s="33"/>
      <c r="BOB261" s="33"/>
      <c r="BOC261" s="33"/>
      <c r="BOD261" s="33"/>
      <c r="BOE261" s="33"/>
      <c r="BOF261" s="33"/>
      <c r="BOG261" s="33"/>
      <c r="BOH261" s="33"/>
      <c r="BOI261" s="33"/>
      <c r="BOJ261" s="33"/>
      <c r="BOK261" s="33"/>
      <c r="BOL261" s="33"/>
      <c r="BOM261" s="33"/>
      <c r="BON261" s="33"/>
      <c r="BOO261" s="33"/>
      <c r="BOP261" s="33"/>
      <c r="BOQ261" s="33"/>
      <c r="BOR261" s="33"/>
      <c r="BOS261" s="33"/>
      <c r="BOT261" s="33"/>
      <c r="BOU261" s="33"/>
      <c r="BOV261" s="33"/>
      <c r="BOW261" s="33"/>
      <c r="BOX261" s="33"/>
      <c r="BOY261" s="33"/>
      <c r="BOZ261" s="33"/>
      <c r="BPA261" s="33"/>
      <c r="BPB261" s="33"/>
      <c r="BPC261" s="33"/>
      <c r="BPD261" s="33"/>
      <c r="BPE261" s="33"/>
      <c r="BPF261" s="33"/>
      <c r="BPG261" s="33"/>
      <c r="BPH261" s="33"/>
      <c r="BPI261" s="33"/>
      <c r="BPJ261" s="33"/>
      <c r="BPK261" s="33"/>
      <c r="BPL261" s="33"/>
      <c r="BPM261" s="33"/>
      <c r="BPN261" s="33"/>
      <c r="BPO261" s="33"/>
      <c r="BPP261" s="33"/>
      <c r="BPQ261" s="33"/>
      <c r="BPR261" s="33"/>
      <c r="BPS261" s="33"/>
      <c r="BPT261" s="33"/>
      <c r="BPU261" s="33"/>
      <c r="BPV261" s="33"/>
      <c r="BPW261" s="33"/>
      <c r="BPX261" s="33"/>
      <c r="BPY261" s="33"/>
      <c r="BPZ261" s="33"/>
      <c r="BQA261" s="33"/>
      <c r="BQB261" s="33"/>
      <c r="BQC261" s="33"/>
      <c r="BQD261" s="33"/>
      <c r="BQE261" s="33"/>
      <c r="BQF261" s="33"/>
      <c r="BQG261" s="33"/>
      <c r="BQH261" s="33"/>
      <c r="BQI261" s="33"/>
      <c r="BQJ261" s="33"/>
      <c r="BQK261" s="33"/>
      <c r="BQL261" s="33"/>
      <c r="BQM261" s="33"/>
      <c r="BQN261" s="33"/>
      <c r="BQO261" s="33"/>
      <c r="BQP261" s="33"/>
      <c r="BQQ261" s="33"/>
      <c r="BQR261" s="33"/>
      <c r="BQS261" s="33"/>
      <c r="BQT261" s="33"/>
      <c r="BQU261" s="33"/>
      <c r="BQV261" s="33"/>
      <c r="BQW261" s="33"/>
      <c r="BQX261" s="33"/>
      <c r="BQY261" s="33"/>
      <c r="BQZ261" s="33"/>
      <c r="BRA261" s="33"/>
      <c r="BRB261" s="33"/>
      <c r="BRC261" s="33"/>
      <c r="BRD261" s="33"/>
      <c r="BRE261" s="33"/>
      <c r="BRF261" s="33"/>
      <c r="BRG261" s="33"/>
      <c r="BRH261" s="33"/>
      <c r="BRI261" s="33"/>
      <c r="BRJ261" s="33"/>
      <c r="BRK261" s="33"/>
      <c r="BRL261" s="33"/>
      <c r="BRM261" s="33"/>
      <c r="BRN261" s="33"/>
      <c r="BRO261" s="33"/>
      <c r="BRP261" s="33"/>
      <c r="BRQ261" s="33"/>
      <c r="BRR261" s="33"/>
      <c r="BRS261" s="33"/>
      <c r="BRT261" s="33"/>
      <c r="BRU261" s="33"/>
      <c r="BRV261" s="33"/>
      <c r="BRW261" s="33"/>
      <c r="BRX261" s="33"/>
      <c r="BRY261" s="33"/>
      <c r="BRZ261" s="33"/>
      <c r="BSA261" s="33"/>
      <c r="BSB261" s="33"/>
      <c r="BSC261" s="33"/>
      <c r="BSD261" s="33"/>
      <c r="BSE261" s="33"/>
      <c r="BSF261" s="33"/>
      <c r="BSG261" s="33"/>
      <c r="BSH261" s="33"/>
      <c r="BSI261" s="33"/>
      <c r="BSJ261" s="33"/>
      <c r="BSK261" s="33"/>
      <c r="BSL261" s="33"/>
      <c r="BSM261" s="33"/>
      <c r="BSN261" s="33"/>
      <c r="BSO261" s="33"/>
      <c r="BSP261" s="33"/>
      <c r="BSQ261" s="33"/>
      <c r="BSR261" s="33"/>
      <c r="BSS261" s="33"/>
      <c r="BST261" s="33"/>
      <c r="BSU261" s="33"/>
      <c r="BSV261" s="33"/>
      <c r="BSW261" s="33"/>
      <c r="BSX261" s="33"/>
      <c r="BSY261" s="33"/>
      <c r="BSZ261" s="33"/>
      <c r="BTA261" s="33"/>
      <c r="BTB261" s="33"/>
      <c r="BTC261" s="33"/>
      <c r="BTD261" s="33"/>
      <c r="BTE261" s="33"/>
      <c r="BTF261" s="33"/>
      <c r="BTG261" s="33"/>
      <c r="BTH261" s="33"/>
      <c r="BTI261" s="33"/>
      <c r="BTJ261" s="33"/>
      <c r="BTK261" s="33"/>
      <c r="BTL261" s="33"/>
      <c r="BTM261" s="33"/>
      <c r="BTN261" s="33"/>
      <c r="BTO261" s="33"/>
      <c r="BTP261" s="33"/>
      <c r="BTQ261" s="33"/>
      <c r="BTR261" s="33"/>
      <c r="BTS261" s="33"/>
      <c r="BTT261" s="33"/>
      <c r="BTU261" s="33"/>
      <c r="BTV261" s="33"/>
      <c r="BTW261" s="33"/>
      <c r="BTX261" s="33"/>
      <c r="BTY261" s="33"/>
      <c r="BTZ261" s="33"/>
      <c r="BUA261" s="33"/>
      <c r="BUB261" s="33"/>
      <c r="BUC261" s="33"/>
      <c r="BUD261" s="33"/>
      <c r="BUE261" s="33"/>
      <c r="BUF261" s="33"/>
      <c r="BUG261" s="33"/>
      <c r="BUH261" s="33"/>
      <c r="BUI261" s="33"/>
      <c r="BUJ261" s="33"/>
      <c r="BUK261" s="33"/>
      <c r="BUL261" s="33"/>
      <c r="BUM261" s="33"/>
      <c r="BUN261" s="33"/>
      <c r="BUO261" s="33"/>
      <c r="BUP261" s="33"/>
      <c r="BUQ261" s="33"/>
      <c r="BUR261" s="33"/>
      <c r="BUS261" s="33"/>
      <c r="BUT261" s="33"/>
      <c r="BUU261" s="33"/>
      <c r="BUV261" s="33"/>
      <c r="BUW261" s="33"/>
      <c r="BUX261" s="33"/>
      <c r="BUY261" s="33"/>
      <c r="BUZ261" s="33"/>
      <c r="BVA261" s="33"/>
      <c r="BVB261" s="33"/>
      <c r="BVC261" s="33"/>
      <c r="BVD261" s="33"/>
      <c r="BVE261" s="33"/>
      <c r="BVF261" s="33"/>
      <c r="BVG261" s="33"/>
      <c r="BVH261" s="33"/>
      <c r="BVI261" s="33"/>
      <c r="BVJ261" s="33"/>
      <c r="BVK261" s="33"/>
      <c r="BVL261" s="33"/>
      <c r="BVM261" s="33"/>
      <c r="BVN261" s="33"/>
      <c r="BVO261" s="33"/>
      <c r="BVP261" s="33"/>
      <c r="BVQ261" s="33"/>
      <c r="BVR261" s="33"/>
      <c r="BVS261" s="33"/>
      <c r="BVT261" s="33"/>
      <c r="BVU261" s="33"/>
      <c r="BVV261" s="33"/>
      <c r="BVW261" s="33"/>
      <c r="BVX261" s="33"/>
      <c r="BVY261" s="33"/>
      <c r="BVZ261" s="33"/>
      <c r="BWA261" s="33"/>
      <c r="BWB261" s="33"/>
      <c r="BWC261" s="33"/>
      <c r="BWD261" s="33"/>
      <c r="BWE261" s="33"/>
      <c r="BWF261" s="33"/>
      <c r="BWG261" s="33"/>
      <c r="BWH261" s="33"/>
      <c r="BWI261" s="33"/>
      <c r="BWJ261" s="33"/>
      <c r="BWK261" s="33"/>
      <c r="BWL261" s="33"/>
      <c r="BWM261" s="33"/>
      <c r="BWN261" s="33"/>
      <c r="BWO261" s="33"/>
      <c r="BWP261" s="33"/>
      <c r="BWQ261" s="33"/>
      <c r="BWR261" s="33"/>
      <c r="BWS261" s="33"/>
      <c r="BWT261" s="33"/>
      <c r="BWU261" s="33"/>
      <c r="BWV261" s="33"/>
      <c r="BWW261" s="33"/>
      <c r="BWX261" s="33"/>
      <c r="BWY261" s="33"/>
      <c r="BWZ261" s="33"/>
      <c r="BXA261" s="33"/>
      <c r="BXB261" s="33"/>
      <c r="BXC261" s="33"/>
      <c r="BXD261" s="33"/>
      <c r="BXE261" s="33"/>
      <c r="BXF261" s="33"/>
      <c r="BXG261" s="33"/>
      <c r="BXH261" s="33"/>
      <c r="BXI261" s="33"/>
      <c r="BXJ261" s="33"/>
      <c r="BXK261" s="33"/>
      <c r="BXL261" s="33"/>
      <c r="BXM261" s="33"/>
      <c r="BXN261" s="33"/>
      <c r="BXO261" s="33"/>
      <c r="BXP261" s="33"/>
      <c r="BXQ261" s="33"/>
      <c r="BXR261" s="33"/>
      <c r="BXS261" s="33"/>
      <c r="BXT261" s="33"/>
      <c r="BXU261" s="33"/>
      <c r="BXV261" s="33"/>
      <c r="BXW261" s="33"/>
      <c r="BXX261" s="33"/>
      <c r="BXY261" s="33"/>
      <c r="BXZ261" s="33"/>
      <c r="BYA261" s="33"/>
      <c r="BYB261" s="33"/>
      <c r="BYC261" s="33"/>
      <c r="BYD261" s="33"/>
      <c r="BYE261" s="33"/>
      <c r="BYF261" s="33"/>
      <c r="BYG261" s="33"/>
      <c r="BYH261" s="33"/>
      <c r="BYI261" s="33"/>
      <c r="BYJ261" s="33"/>
      <c r="BYK261" s="33"/>
      <c r="BYL261" s="33"/>
      <c r="BYM261" s="33"/>
      <c r="BYN261" s="33"/>
      <c r="BYO261" s="33"/>
      <c r="BYP261" s="33"/>
      <c r="BYQ261" s="33"/>
      <c r="BYR261" s="33"/>
      <c r="BYS261" s="33"/>
      <c r="BYT261" s="33"/>
      <c r="BYU261" s="33"/>
      <c r="BYV261" s="33"/>
      <c r="BYW261" s="33"/>
      <c r="BYX261" s="33"/>
    </row>
    <row r="262" spans="1:2026" s="47" customFormat="1" ht="15" customHeight="1" x14ac:dyDescent="0.25">
      <c r="A262" s="205" t="s">
        <v>1662</v>
      </c>
      <c r="B262" s="1" t="s">
        <v>571</v>
      </c>
      <c r="C262" s="1" t="s">
        <v>568</v>
      </c>
      <c r="D262" s="1" t="s">
        <v>410</v>
      </c>
      <c r="E262" s="1" t="s">
        <v>569</v>
      </c>
      <c r="F262" s="2" t="s">
        <v>336</v>
      </c>
      <c r="G262" s="1" t="s">
        <v>27</v>
      </c>
      <c r="H262" s="29" t="s">
        <v>435</v>
      </c>
      <c r="I262" s="1" t="s">
        <v>29</v>
      </c>
      <c r="J262" s="35" t="s">
        <v>30</v>
      </c>
      <c r="K262" s="1" t="s">
        <v>31</v>
      </c>
      <c r="L262" s="1" t="s">
        <v>32</v>
      </c>
      <c r="M262" s="1" t="s">
        <v>33</v>
      </c>
      <c r="N262" s="1" t="s">
        <v>34</v>
      </c>
      <c r="O262" s="38" t="s">
        <v>35</v>
      </c>
      <c r="P262" s="38"/>
      <c r="Q262" s="39" t="s">
        <v>36</v>
      </c>
      <c r="R262" s="39"/>
      <c r="S262" s="1" t="s">
        <v>570</v>
      </c>
      <c r="T262" s="145"/>
      <c r="U262" s="145"/>
      <c r="V262" s="1" t="s">
        <v>59</v>
      </c>
      <c r="W262" s="1"/>
      <c r="X262" s="1"/>
      <c r="Y262" s="1"/>
      <c r="Z262" s="1"/>
      <c r="AA262" s="1"/>
      <c r="AB262" s="30"/>
      <c r="AC262" s="30">
        <v>2650</v>
      </c>
      <c r="AD262" s="30"/>
      <c r="AE262" s="30">
        <v>12750</v>
      </c>
      <c r="AF262" s="30">
        <v>650</v>
      </c>
      <c r="AG262" s="30">
        <f t="shared" si="4"/>
        <v>16050</v>
      </c>
      <c r="AH262" s="110"/>
      <c r="AI262" s="30"/>
      <c r="AJ262" s="125"/>
      <c r="AK262" s="30"/>
      <c r="AL262" s="2" t="s">
        <v>37</v>
      </c>
      <c r="AM262" s="2"/>
      <c r="AN262" s="2"/>
      <c r="AO262" s="2"/>
      <c r="AP262" s="33"/>
      <c r="AQ262" s="33"/>
      <c r="AR262" s="33"/>
      <c r="AS262" s="33"/>
      <c r="AT262" s="33"/>
      <c r="AU262" s="33"/>
      <c r="AV262" s="33"/>
      <c r="AW262" s="33"/>
      <c r="AX262" s="33"/>
      <c r="AY262" s="33"/>
      <c r="AZ262" s="33"/>
      <c r="BA262" s="33"/>
      <c r="BB262" s="33"/>
      <c r="BC262" s="33"/>
      <c r="BD262" s="33"/>
      <c r="BE262" s="33"/>
      <c r="BF262" s="33"/>
      <c r="BG262" s="33"/>
      <c r="BH262" s="33"/>
      <c r="BI262" s="33"/>
      <c r="BJ262" s="33"/>
      <c r="BK262" s="33"/>
      <c r="BL262" s="33"/>
      <c r="BM262" s="33"/>
      <c r="BN262" s="33"/>
      <c r="BO262" s="33"/>
      <c r="BP262" s="33"/>
      <c r="BQ262" s="33"/>
      <c r="BR262" s="33"/>
      <c r="BS262" s="33"/>
      <c r="BT262" s="33"/>
      <c r="BU262" s="33"/>
      <c r="BV262" s="33"/>
      <c r="BW262" s="33"/>
      <c r="BX262" s="33"/>
      <c r="BY262" s="33"/>
      <c r="BZ262" s="33"/>
      <c r="CA262" s="33"/>
      <c r="CB262" s="33"/>
      <c r="CC262" s="33"/>
      <c r="CD262" s="33"/>
      <c r="CE262" s="33"/>
      <c r="CF262" s="33"/>
      <c r="CG262" s="33"/>
      <c r="CH262" s="33"/>
      <c r="CI262" s="33"/>
      <c r="CJ262" s="33"/>
      <c r="CK262" s="33"/>
      <c r="CL262" s="33"/>
      <c r="CM262" s="33"/>
      <c r="CN262" s="33"/>
      <c r="CO262" s="33"/>
      <c r="CP262" s="33"/>
      <c r="CQ262" s="33"/>
      <c r="CR262" s="33"/>
      <c r="CS262" s="33"/>
      <c r="CT262" s="33"/>
      <c r="CU262" s="33"/>
      <c r="CV262" s="33"/>
      <c r="CW262" s="33"/>
      <c r="CX262" s="33"/>
      <c r="CY262" s="33"/>
      <c r="CZ262" s="33"/>
      <c r="DA262" s="33"/>
      <c r="DB262" s="33"/>
      <c r="DC262" s="33"/>
      <c r="DD262" s="33"/>
      <c r="DE262" s="33"/>
      <c r="DF262" s="33"/>
      <c r="DG262" s="33"/>
      <c r="DH262" s="33"/>
      <c r="DI262" s="33"/>
      <c r="DJ262" s="33"/>
      <c r="DK262" s="33"/>
      <c r="DL262" s="33"/>
      <c r="DM262" s="33"/>
      <c r="DN262" s="33"/>
      <c r="DO262" s="33"/>
      <c r="DP262" s="33"/>
      <c r="DQ262" s="33"/>
      <c r="DR262" s="33"/>
      <c r="DS262" s="33"/>
      <c r="DT262" s="33"/>
      <c r="DU262" s="33"/>
      <c r="DV262" s="33"/>
      <c r="DW262" s="33"/>
      <c r="DX262" s="33"/>
      <c r="DY262" s="33"/>
      <c r="DZ262" s="33"/>
      <c r="EA262" s="33"/>
      <c r="EB262" s="33"/>
      <c r="EC262" s="33"/>
      <c r="ED262" s="33"/>
      <c r="EE262" s="33"/>
      <c r="EF262" s="33"/>
      <c r="EG262" s="33"/>
      <c r="EH262" s="33"/>
      <c r="EI262" s="33"/>
      <c r="EJ262" s="33"/>
      <c r="EK262" s="33"/>
      <c r="EL262" s="33"/>
      <c r="EM262" s="33"/>
      <c r="EN262" s="33"/>
      <c r="EO262" s="33"/>
      <c r="EP262" s="33"/>
      <c r="EQ262" s="33"/>
      <c r="ER262" s="33"/>
      <c r="ES262" s="33"/>
      <c r="ET262" s="33"/>
      <c r="EU262" s="33"/>
      <c r="EV262" s="33"/>
      <c r="EW262" s="33"/>
      <c r="EX262" s="33"/>
      <c r="EY262" s="33"/>
      <c r="EZ262" s="33"/>
      <c r="FA262" s="33"/>
      <c r="FB262" s="33"/>
      <c r="FC262" s="33"/>
      <c r="FD262" s="33"/>
      <c r="FE262" s="33"/>
      <c r="FF262" s="33"/>
      <c r="FG262" s="33"/>
      <c r="FH262" s="33"/>
      <c r="FI262" s="33"/>
      <c r="FJ262" s="33"/>
      <c r="FK262" s="33"/>
      <c r="FL262" s="33"/>
      <c r="FM262" s="33"/>
      <c r="FN262" s="33"/>
      <c r="FO262" s="33"/>
      <c r="FP262" s="33"/>
      <c r="FQ262" s="33"/>
      <c r="FR262" s="33"/>
      <c r="FS262" s="33"/>
      <c r="FT262" s="33"/>
      <c r="FU262" s="33"/>
      <c r="FV262" s="33"/>
      <c r="FW262" s="33"/>
      <c r="FX262" s="33"/>
      <c r="FY262" s="33"/>
      <c r="FZ262" s="33"/>
      <c r="GA262" s="33"/>
      <c r="GB262" s="33"/>
      <c r="GC262" s="33"/>
      <c r="GD262" s="33"/>
      <c r="GE262" s="33"/>
      <c r="GF262" s="33"/>
      <c r="GG262" s="33"/>
      <c r="GH262" s="33"/>
      <c r="GI262" s="33"/>
      <c r="GJ262" s="33"/>
      <c r="GK262" s="33"/>
      <c r="GL262" s="33"/>
      <c r="GM262" s="33"/>
      <c r="GN262" s="33"/>
      <c r="GO262" s="33"/>
      <c r="GP262" s="33"/>
      <c r="GQ262" s="33"/>
      <c r="GR262" s="33"/>
      <c r="GS262" s="33"/>
      <c r="GT262" s="33"/>
      <c r="GU262" s="33"/>
      <c r="GV262" s="33"/>
      <c r="GW262" s="33"/>
      <c r="GX262" s="33"/>
      <c r="GY262" s="33"/>
      <c r="GZ262" s="33"/>
      <c r="HA262" s="33"/>
      <c r="HB262" s="33"/>
      <c r="HC262" s="33"/>
      <c r="HD262" s="33"/>
      <c r="HE262" s="33"/>
      <c r="HF262" s="33"/>
      <c r="HG262" s="33"/>
      <c r="HH262" s="33"/>
      <c r="HI262" s="33"/>
      <c r="HJ262" s="33"/>
      <c r="HK262" s="33"/>
      <c r="HL262" s="33"/>
      <c r="HM262" s="33"/>
      <c r="HN262" s="33"/>
      <c r="HO262" s="33"/>
      <c r="HP262" s="33"/>
      <c r="HQ262" s="33"/>
      <c r="HR262" s="33"/>
      <c r="HS262" s="33"/>
      <c r="HT262" s="33"/>
      <c r="HU262" s="33"/>
      <c r="HV262" s="33"/>
      <c r="HW262" s="33"/>
      <c r="HX262" s="33"/>
      <c r="HY262" s="33"/>
      <c r="HZ262" s="33"/>
      <c r="IA262" s="33"/>
      <c r="IB262" s="33"/>
      <c r="IC262" s="33"/>
      <c r="ID262" s="33"/>
      <c r="IE262" s="33"/>
      <c r="IF262" s="33"/>
      <c r="IG262" s="33"/>
      <c r="IH262" s="33"/>
      <c r="II262" s="33"/>
      <c r="IJ262" s="33"/>
      <c r="IK262" s="33"/>
      <c r="IL262" s="33"/>
      <c r="IM262" s="33"/>
      <c r="IN262" s="33"/>
      <c r="IO262" s="33"/>
      <c r="IP262" s="33"/>
      <c r="IQ262" s="33"/>
      <c r="IR262" s="33"/>
      <c r="IS262" s="33"/>
      <c r="IT262" s="33"/>
      <c r="IU262" s="33"/>
      <c r="IV262" s="33"/>
      <c r="IW262" s="33"/>
      <c r="IX262" s="33"/>
      <c r="IY262" s="33"/>
      <c r="IZ262" s="33"/>
      <c r="JA262" s="33"/>
      <c r="JB262" s="33"/>
      <c r="JC262" s="33"/>
      <c r="JD262" s="33"/>
      <c r="JE262" s="33"/>
      <c r="JF262" s="33"/>
      <c r="JG262" s="33"/>
      <c r="JH262" s="33"/>
      <c r="JI262" s="33"/>
      <c r="JJ262" s="33"/>
      <c r="JK262" s="33"/>
      <c r="JL262" s="33"/>
      <c r="JM262" s="33"/>
      <c r="JN262" s="33"/>
      <c r="JO262" s="33"/>
      <c r="JP262" s="33"/>
      <c r="JQ262" s="33"/>
      <c r="JR262" s="33"/>
      <c r="JS262" s="33"/>
      <c r="JT262" s="33"/>
      <c r="JU262" s="33"/>
      <c r="JV262" s="33"/>
      <c r="JW262" s="33"/>
      <c r="JX262" s="33"/>
      <c r="JY262" s="33"/>
      <c r="JZ262" s="33"/>
      <c r="KA262" s="33"/>
      <c r="KB262" s="33"/>
      <c r="KC262" s="33"/>
      <c r="KD262" s="33"/>
      <c r="KE262" s="33"/>
      <c r="KF262" s="33"/>
      <c r="KG262" s="33"/>
      <c r="KH262" s="33"/>
      <c r="KI262" s="33"/>
      <c r="KJ262" s="33"/>
      <c r="KK262" s="33"/>
      <c r="KL262" s="33"/>
      <c r="KM262" s="33"/>
      <c r="KN262" s="33"/>
      <c r="KO262" s="33"/>
      <c r="KP262" s="33"/>
      <c r="KQ262" s="33"/>
      <c r="KR262" s="33"/>
      <c r="KS262" s="33"/>
      <c r="KT262" s="33"/>
      <c r="KU262" s="33"/>
      <c r="KV262" s="33"/>
      <c r="KW262" s="33"/>
      <c r="KX262" s="33"/>
      <c r="KY262" s="33"/>
      <c r="KZ262" s="33"/>
      <c r="LA262" s="33"/>
      <c r="LB262" s="33"/>
      <c r="LC262" s="33"/>
      <c r="LD262" s="33"/>
      <c r="LE262" s="33"/>
      <c r="LF262" s="33"/>
      <c r="LG262" s="33"/>
      <c r="LH262" s="33"/>
      <c r="LI262" s="33"/>
      <c r="LJ262" s="33"/>
      <c r="LK262" s="33"/>
      <c r="LL262" s="33"/>
      <c r="LM262" s="33"/>
      <c r="LN262" s="33"/>
      <c r="LO262" s="33"/>
      <c r="LP262" s="33"/>
      <c r="LQ262" s="33"/>
      <c r="LR262" s="33"/>
      <c r="LS262" s="33"/>
      <c r="LT262" s="33"/>
      <c r="LU262" s="33"/>
      <c r="LV262" s="33"/>
      <c r="LW262" s="33"/>
      <c r="LX262" s="33"/>
      <c r="LY262" s="33"/>
      <c r="LZ262" s="33"/>
      <c r="MA262" s="33"/>
      <c r="MB262" s="33"/>
      <c r="MC262" s="33"/>
      <c r="MD262" s="33"/>
      <c r="ME262" s="33"/>
      <c r="MF262" s="33"/>
      <c r="MG262" s="33"/>
      <c r="MH262" s="33"/>
      <c r="MI262" s="33"/>
      <c r="MJ262" s="33"/>
      <c r="MK262" s="33"/>
      <c r="ML262" s="33"/>
      <c r="MM262" s="33"/>
      <c r="MN262" s="33"/>
      <c r="MO262" s="33"/>
      <c r="MP262" s="33"/>
      <c r="MQ262" s="33"/>
      <c r="MR262" s="33"/>
      <c r="MS262" s="33"/>
      <c r="MT262" s="33"/>
      <c r="MU262" s="33"/>
      <c r="MV262" s="33"/>
      <c r="MW262" s="33"/>
      <c r="MX262" s="33"/>
      <c r="MY262" s="33"/>
      <c r="MZ262" s="33"/>
      <c r="NA262" s="33"/>
      <c r="NB262" s="33"/>
      <c r="NC262" s="33"/>
      <c r="ND262" s="33"/>
      <c r="NE262" s="33"/>
      <c r="NF262" s="33"/>
      <c r="NG262" s="33"/>
      <c r="NH262" s="33"/>
      <c r="NI262" s="33"/>
      <c r="NJ262" s="33"/>
      <c r="NK262" s="33"/>
      <c r="NL262" s="33"/>
      <c r="NM262" s="33"/>
      <c r="NN262" s="33"/>
      <c r="NO262" s="33"/>
      <c r="NP262" s="33"/>
      <c r="NQ262" s="33"/>
      <c r="NR262" s="33"/>
      <c r="NS262" s="33"/>
      <c r="NT262" s="33"/>
      <c r="NU262" s="33"/>
      <c r="NV262" s="33"/>
      <c r="NW262" s="33"/>
      <c r="NX262" s="33"/>
      <c r="NY262" s="33"/>
      <c r="NZ262" s="33"/>
      <c r="OA262" s="33"/>
      <c r="OB262" s="33"/>
      <c r="OC262" s="33"/>
      <c r="OD262" s="33"/>
      <c r="OE262" s="33"/>
      <c r="OF262" s="33"/>
      <c r="OG262" s="33"/>
      <c r="OH262" s="33"/>
      <c r="OI262" s="33"/>
      <c r="OJ262" s="33"/>
      <c r="OK262" s="33"/>
      <c r="OL262" s="33"/>
      <c r="OM262" s="33"/>
      <c r="ON262" s="33"/>
      <c r="OO262" s="33"/>
      <c r="OP262" s="33"/>
      <c r="OQ262" s="33"/>
      <c r="OR262" s="33"/>
      <c r="OS262" s="33"/>
      <c r="OT262" s="33"/>
      <c r="OU262" s="33"/>
      <c r="OV262" s="33"/>
      <c r="OW262" s="33"/>
      <c r="OX262" s="33"/>
      <c r="OY262" s="33"/>
      <c r="OZ262" s="33"/>
      <c r="PA262" s="33"/>
      <c r="PB262" s="33"/>
      <c r="PC262" s="33"/>
      <c r="PD262" s="33"/>
      <c r="PE262" s="33"/>
      <c r="PF262" s="33"/>
      <c r="PG262" s="33"/>
      <c r="PH262" s="33"/>
      <c r="PI262" s="33"/>
      <c r="PJ262" s="33"/>
      <c r="PK262" s="33"/>
      <c r="PL262" s="33"/>
      <c r="PM262" s="33"/>
      <c r="PN262" s="33"/>
      <c r="PO262" s="33"/>
      <c r="PP262" s="33"/>
      <c r="PQ262" s="33"/>
      <c r="PR262" s="33"/>
      <c r="PS262" s="33"/>
      <c r="PT262" s="33"/>
      <c r="PU262" s="33"/>
      <c r="PV262" s="33"/>
      <c r="PW262" s="33"/>
      <c r="PX262" s="33"/>
      <c r="PY262" s="33"/>
      <c r="PZ262" s="33"/>
      <c r="QA262" s="33"/>
      <c r="QB262" s="33"/>
      <c r="QC262" s="33"/>
      <c r="QD262" s="33"/>
      <c r="QE262" s="33"/>
      <c r="QF262" s="33"/>
      <c r="QG262" s="33"/>
      <c r="QH262" s="33"/>
      <c r="QI262" s="33"/>
      <c r="QJ262" s="33"/>
      <c r="QK262" s="33"/>
      <c r="QL262" s="33"/>
      <c r="QM262" s="33"/>
      <c r="QN262" s="33"/>
      <c r="QO262" s="33"/>
      <c r="QP262" s="33"/>
      <c r="QQ262" s="33"/>
      <c r="QR262" s="33"/>
      <c r="QS262" s="33"/>
      <c r="QT262" s="33"/>
      <c r="QU262" s="33"/>
      <c r="QV262" s="33"/>
      <c r="QW262" s="33"/>
      <c r="QX262" s="33"/>
      <c r="QY262" s="33"/>
      <c r="QZ262" s="33"/>
      <c r="RA262" s="33"/>
      <c r="RB262" s="33"/>
      <c r="RC262" s="33"/>
      <c r="RD262" s="33"/>
      <c r="RE262" s="33"/>
      <c r="RF262" s="33"/>
      <c r="RG262" s="33"/>
      <c r="RH262" s="33"/>
      <c r="RI262" s="33"/>
      <c r="RJ262" s="33"/>
      <c r="RK262" s="33"/>
      <c r="RL262" s="33"/>
      <c r="RM262" s="33"/>
      <c r="RN262" s="33"/>
      <c r="RO262" s="33"/>
      <c r="RP262" s="33"/>
      <c r="RQ262" s="33"/>
      <c r="RR262" s="33"/>
      <c r="RS262" s="33"/>
      <c r="RT262" s="33"/>
      <c r="RU262" s="33"/>
      <c r="RV262" s="33"/>
      <c r="RW262" s="33"/>
      <c r="RX262" s="33"/>
      <c r="RY262" s="33"/>
      <c r="RZ262" s="33"/>
      <c r="SA262" s="33"/>
      <c r="SB262" s="33"/>
      <c r="SC262" s="33"/>
      <c r="SD262" s="33"/>
      <c r="SE262" s="33"/>
      <c r="SF262" s="33"/>
      <c r="SG262" s="33"/>
      <c r="SH262" s="33"/>
      <c r="SI262" s="33"/>
      <c r="SJ262" s="33"/>
      <c r="SK262" s="33"/>
      <c r="SL262" s="33"/>
      <c r="SM262" s="33"/>
      <c r="SN262" s="33"/>
      <c r="SO262" s="33"/>
      <c r="SP262" s="33"/>
      <c r="SQ262" s="33"/>
      <c r="SR262" s="33"/>
      <c r="SS262" s="33"/>
      <c r="ST262" s="33"/>
      <c r="SU262" s="33"/>
      <c r="SV262" s="33"/>
      <c r="SW262" s="33"/>
      <c r="SX262" s="33"/>
      <c r="SY262" s="33"/>
      <c r="SZ262" s="33"/>
      <c r="TA262" s="33"/>
      <c r="TB262" s="33"/>
      <c r="TC262" s="33"/>
      <c r="TD262" s="33"/>
      <c r="TE262" s="33"/>
      <c r="TF262" s="33"/>
      <c r="TG262" s="33"/>
      <c r="TH262" s="33"/>
      <c r="TI262" s="33"/>
      <c r="TJ262" s="33"/>
      <c r="TK262" s="33"/>
      <c r="TL262" s="33"/>
      <c r="TM262" s="33"/>
      <c r="TN262" s="33"/>
      <c r="TO262" s="33"/>
      <c r="TP262" s="33"/>
      <c r="TQ262" s="33"/>
      <c r="TR262" s="33"/>
      <c r="TS262" s="33"/>
      <c r="TT262" s="33"/>
      <c r="TU262" s="33"/>
      <c r="TV262" s="33"/>
      <c r="TW262" s="33"/>
      <c r="TX262" s="33"/>
      <c r="TY262" s="33"/>
      <c r="TZ262" s="33"/>
      <c r="UA262" s="33"/>
      <c r="UB262" s="33"/>
      <c r="UC262" s="33"/>
      <c r="UD262" s="33"/>
      <c r="UE262" s="33"/>
      <c r="UF262" s="33"/>
      <c r="UG262" s="33"/>
      <c r="UH262" s="33"/>
      <c r="UI262" s="33"/>
      <c r="UJ262" s="33"/>
      <c r="UK262" s="33"/>
      <c r="UL262" s="33"/>
      <c r="UM262" s="33"/>
      <c r="UN262" s="33"/>
      <c r="UO262" s="33"/>
      <c r="UP262" s="33"/>
      <c r="UQ262" s="33"/>
      <c r="UR262" s="33"/>
      <c r="US262" s="33"/>
      <c r="UT262" s="33"/>
      <c r="UU262" s="33"/>
      <c r="UV262" s="33"/>
      <c r="UW262" s="33"/>
      <c r="UX262" s="33"/>
      <c r="UY262" s="33"/>
      <c r="UZ262" s="33"/>
      <c r="VA262" s="33"/>
      <c r="VB262" s="33"/>
      <c r="VC262" s="33"/>
      <c r="VD262" s="33"/>
      <c r="VE262" s="33"/>
      <c r="VF262" s="33"/>
      <c r="VG262" s="33"/>
      <c r="VH262" s="33"/>
      <c r="VI262" s="33"/>
      <c r="VJ262" s="33"/>
      <c r="VK262" s="33"/>
      <c r="VL262" s="33"/>
      <c r="VM262" s="33"/>
      <c r="VN262" s="33"/>
      <c r="VO262" s="33"/>
      <c r="VP262" s="33"/>
      <c r="VQ262" s="33"/>
      <c r="VR262" s="33"/>
      <c r="VS262" s="33"/>
      <c r="VT262" s="33"/>
      <c r="VU262" s="33"/>
      <c r="VV262" s="33"/>
      <c r="VW262" s="33"/>
      <c r="VX262" s="33"/>
      <c r="VY262" s="33"/>
      <c r="VZ262" s="33"/>
      <c r="WA262" s="33"/>
      <c r="WB262" s="33"/>
      <c r="WC262" s="33"/>
      <c r="WD262" s="33"/>
      <c r="WE262" s="33"/>
      <c r="WF262" s="33"/>
      <c r="WG262" s="33"/>
      <c r="WH262" s="33"/>
      <c r="WI262" s="33"/>
      <c r="WJ262" s="33"/>
      <c r="WK262" s="33"/>
      <c r="WL262" s="33"/>
      <c r="WM262" s="33"/>
      <c r="WN262" s="33"/>
      <c r="WO262" s="33"/>
      <c r="WP262" s="33"/>
      <c r="WQ262" s="33"/>
      <c r="WR262" s="33"/>
      <c r="WS262" s="33"/>
      <c r="WT262" s="33"/>
      <c r="WU262" s="33"/>
      <c r="WV262" s="33"/>
      <c r="WW262" s="33"/>
      <c r="WX262" s="33"/>
      <c r="WY262" s="33"/>
      <c r="WZ262" s="33"/>
      <c r="XA262" s="33"/>
      <c r="XB262" s="33"/>
      <c r="XC262" s="33"/>
      <c r="XD262" s="33"/>
      <c r="XE262" s="33"/>
      <c r="XF262" s="33"/>
      <c r="XG262" s="33"/>
      <c r="XH262" s="33"/>
      <c r="XI262" s="33"/>
      <c r="XJ262" s="33"/>
      <c r="XK262" s="33"/>
      <c r="XL262" s="33"/>
      <c r="XM262" s="33"/>
      <c r="XN262" s="33"/>
      <c r="XO262" s="33"/>
      <c r="XP262" s="33"/>
      <c r="XQ262" s="33"/>
      <c r="XR262" s="33"/>
      <c r="XS262" s="33"/>
      <c r="XT262" s="33"/>
      <c r="XU262" s="33"/>
      <c r="XV262" s="33"/>
      <c r="XW262" s="33"/>
      <c r="XX262" s="33"/>
      <c r="XY262" s="33"/>
      <c r="XZ262" s="33"/>
      <c r="YA262" s="33"/>
      <c r="YB262" s="33"/>
      <c r="YC262" s="33"/>
      <c r="YD262" s="33"/>
      <c r="YE262" s="33"/>
      <c r="YF262" s="33"/>
      <c r="YG262" s="33"/>
      <c r="YH262" s="33"/>
      <c r="YI262" s="33"/>
      <c r="YJ262" s="33"/>
      <c r="YK262" s="33"/>
      <c r="YL262" s="33"/>
      <c r="YM262" s="33"/>
      <c r="YN262" s="33"/>
      <c r="YO262" s="33"/>
      <c r="YP262" s="33"/>
      <c r="YQ262" s="33"/>
      <c r="YR262" s="33"/>
      <c r="YS262" s="33"/>
      <c r="YT262" s="33"/>
      <c r="YU262" s="33"/>
      <c r="YV262" s="33"/>
      <c r="YW262" s="33"/>
      <c r="YX262" s="33"/>
      <c r="YY262" s="33"/>
      <c r="YZ262" s="33"/>
      <c r="ZA262" s="33"/>
      <c r="ZB262" s="33"/>
      <c r="ZC262" s="33"/>
      <c r="ZD262" s="33"/>
      <c r="ZE262" s="33"/>
      <c r="ZF262" s="33"/>
      <c r="ZG262" s="33"/>
      <c r="ZH262" s="33"/>
      <c r="ZI262" s="33"/>
      <c r="ZJ262" s="33"/>
      <c r="ZK262" s="33"/>
      <c r="ZL262" s="33"/>
      <c r="ZM262" s="33"/>
      <c r="ZN262" s="33"/>
      <c r="ZO262" s="33"/>
      <c r="ZP262" s="33"/>
      <c r="ZQ262" s="33"/>
      <c r="ZR262" s="33"/>
      <c r="ZS262" s="33"/>
      <c r="ZT262" s="33"/>
      <c r="ZU262" s="33"/>
      <c r="ZV262" s="33"/>
      <c r="ZW262" s="33"/>
      <c r="ZX262" s="33"/>
      <c r="ZY262" s="33"/>
      <c r="ZZ262" s="33"/>
      <c r="AAA262" s="33"/>
      <c r="AAB262" s="33"/>
      <c r="AAC262" s="33"/>
      <c r="AAD262" s="33"/>
      <c r="AAE262" s="33"/>
      <c r="AAF262" s="33"/>
      <c r="AAG262" s="33"/>
      <c r="AAH262" s="33"/>
      <c r="AAI262" s="33"/>
      <c r="AAJ262" s="33"/>
      <c r="AAK262" s="33"/>
      <c r="AAL262" s="33"/>
      <c r="AAM262" s="33"/>
      <c r="AAN262" s="33"/>
      <c r="AAO262" s="33"/>
      <c r="AAP262" s="33"/>
      <c r="AAQ262" s="33"/>
      <c r="AAR262" s="33"/>
      <c r="AAS262" s="33"/>
      <c r="AAT262" s="33"/>
      <c r="AAU262" s="33"/>
      <c r="AAV262" s="33"/>
      <c r="AAW262" s="33"/>
      <c r="AAX262" s="33"/>
      <c r="AAY262" s="33"/>
      <c r="AAZ262" s="33"/>
      <c r="ABA262" s="33"/>
      <c r="ABB262" s="33"/>
      <c r="ABC262" s="33"/>
      <c r="ABD262" s="33"/>
      <c r="ABE262" s="33"/>
      <c r="ABF262" s="33"/>
      <c r="ABG262" s="33"/>
      <c r="ABH262" s="33"/>
      <c r="ABI262" s="33"/>
      <c r="ABJ262" s="33"/>
      <c r="ABK262" s="33"/>
      <c r="ABL262" s="33"/>
      <c r="ABM262" s="33"/>
      <c r="ABN262" s="33"/>
      <c r="ABO262" s="33"/>
      <c r="ABP262" s="33"/>
      <c r="ABQ262" s="33"/>
      <c r="ABR262" s="33"/>
      <c r="ABS262" s="33"/>
      <c r="ABT262" s="33"/>
      <c r="ABU262" s="33"/>
      <c r="ABV262" s="33"/>
      <c r="ABW262" s="33"/>
      <c r="ABX262" s="33"/>
      <c r="ABY262" s="33"/>
      <c r="ABZ262" s="33"/>
      <c r="ACA262" s="33"/>
      <c r="ACB262" s="33"/>
      <c r="ACC262" s="33"/>
      <c r="ACD262" s="33"/>
      <c r="ACE262" s="33"/>
      <c r="ACF262" s="33"/>
      <c r="ACG262" s="33"/>
      <c r="ACH262" s="33"/>
      <c r="ACI262" s="33"/>
      <c r="ACJ262" s="33"/>
      <c r="ACK262" s="33"/>
      <c r="ACL262" s="33"/>
      <c r="ACM262" s="33"/>
      <c r="ACN262" s="33"/>
      <c r="ACO262" s="33"/>
      <c r="ACP262" s="33"/>
      <c r="ACQ262" s="33"/>
      <c r="ACR262" s="33"/>
      <c r="ACS262" s="33"/>
      <c r="ACT262" s="33"/>
      <c r="ACU262" s="33"/>
      <c r="ACV262" s="33"/>
      <c r="ACW262" s="33"/>
      <c r="ACX262" s="33"/>
      <c r="ACY262" s="33"/>
      <c r="ACZ262" s="33"/>
      <c r="ADA262" s="33"/>
      <c r="ADB262" s="33"/>
      <c r="ADC262" s="33"/>
      <c r="ADD262" s="33"/>
      <c r="ADE262" s="33"/>
      <c r="ADF262" s="33"/>
      <c r="ADG262" s="33"/>
      <c r="ADH262" s="33"/>
      <c r="ADI262" s="33"/>
      <c r="ADJ262" s="33"/>
      <c r="ADK262" s="33"/>
      <c r="ADL262" s="33"/>
      <c r="ADM262" s="33"/>
      <c r="ADN262" s="33"/>
      <c r="ADO262" s="33"/>
      <c r="ADP262" s="33"/>
      <c r="ADQ262" s="33"/>
      <c r="ADR262" s="33"/>
      <c r="ADS262" s="33"/>
      <c r="ADT262" s="33"/>
      <c r="ADU262" s="33"/>
      <c r="ADV262" s="33"/>
      <c r="ADW262" s="33"/>
      <c r="ADX262" s="33"/>
      <c r="ADY262" s="33"/>
      <c r="ADZ262" s="33"/>
      <c r="AEA262" s="33"/>
      <c r="AEB262" s="33"/>
      <c r="AEC262" s="33"/>
      <c r="AED262" s="33"/>
      <c r="AEE262" s="33"/>
      <c r="AEF262" s="33"/>
      <c r="AEG262" s="33"/>
      <c r="AEH262" s="33"/>
      <c r="AEI262" s="33"/>
      <c r="AEJ262" s="33"/>
      <c r="AEK262" s="33"/>
      <c r="AEL262" s="33"/>
      <c r="AEM262" s="33"/>
      <c r="AEN262" s="33"/>
      <c r="AEO262" s="33"/>
      <c r="AEP262" s="33"/>
      <c r="AEQ262" s="33"/>
      <c r="AER262" s="33"/>
      <c r="AES262" s="33"/>
      <c r="AET262" s="33"/>
      <c r="AEU262" s="33"/>
      <c r="AEV262" s="33"/>
      <c r="AEW262" s="33"/>
      <c r="AEX262" s="33"/>
      <c r="AEY262" s="33"/>
      <c r="AEZ262" s="33"/>
      <c r="AFA262" s="33"/>
      <c r="AFB262" s="33"/>
      <c r="AFC262" s="33"/>
      <c r="AFD262" s="33"/>
      <c r="AFE262" s="33"/>
      <c r="AFF262" s="33"/>
      <c r="AFG262" s="33"/>
      <c r="AFH262" s="33"/>
      <c r="AFI262" s="33"/>
      <c r="AFJ262" s="33"/>
      <c r="AFK262" s="33"/>
      <c r="AFL262" s="33"/>
      <c r="AFM262" s="33"/>
      <c r="AFN262" s="33"/>
      <c r="AFO262" s="33"/>
      <c r="AFP262" s="33"/>
      <c r="AFQ262" s="33"/>
      <c r="AFR262" s="33"/>
      <c r="AFS262" s="33"/>
      <c r="AFT262" s="33"/>
      <c r="AFU262" s="33"/>
      <c r="AFV262" s="33"/>
      <c r="AFW262" s="33"/>
      <c r="AFX262" s="33"/>
      <c r="AFY262" s="33"/>
      <c r="AFZ262" s="33"/>
      <c r="AGA262" s="33"/>
      <c r="AGB262" s="33"/>
      <c r="AGC262" s="33"/>
      <c r="AGD262" s="33"/>
      <c r="AGE262" s="33"/>
      <c r="AGF262" s="33"/>
      <c r="AGG262" s="33"/>
      <c r="AGH262" s="33"/>
      <c r="AGI262" s="33"/>
      <c r="AGJ262" s="33"/>
      <c r="AGK262" s="33"/>
      <c r="AGL262" s="33"/>
      <c r="AGM262" s="33"/>
      <c r="AGN262" s="33"/>
      <c r="AGO262" s="33"/>
      <c r="AGP262" s="33"/>
      <c r="AGQ262" s="33"/>
      <c r="AGR262" s="33"/>
      <c r="AGS262" s="33"/>
      <c r="AGT262" s="33"/>
      <c r="AGU262" s="33"/>
      <c r="AGV262" s="33"/>
      <c r="AGW262" s="33"/>
      <c r="AGX262" s="33"/>
      <c r="AGY262" s="33"/>
      <c r="AGZ262" s="33"/>
      <c r="AHA262" s="33"/>
      <c r="AHB262" s="33"/>
      <c r="AHC262" s="33"/>
      <c r="AHD262" s="33"/>
      <c r="AHE262" s="33"/>
      <c r="AHF262" s="33"/>
      <c r="AHG262" s="33"/>
      <c r="AHH262" s="33"/>
      <c r="AHI262" s="33"/>
      <c r="AHJ262" s="33"/>
      <c r="AHK262" s="33"/>
      <c r="AHL262" s="33"/>
      <c r="AHM262" s="33"/>
      <c r="AHN262" s="33"/>
      <c r="AHO262" s="33"/>
      <c r="AHP262" s="33"/>
      <c r="AHQ262" s="33"/>
      <c r="AHR262" s="33"/>
      <c r="AHS262" s="33"/>
      <c r="AHT262" s="33"/>
      <c r="AHU262" s="33"/>
      <c r="AHV262" s="33"/>
      <c r="AHW262" s="33"/>
      <c r="AHX262" s="33"/>
      <c r="AHY262" s="33"/>
      <c r="AHZ262" s="33"/>
      <c r="AIA262" s="33"/>
      <c r="AIB262" s="33"/>
      <c r="AIC262" s="33"/>
      <c r="AID262" s="33"/>
      <c r="AIE262" s="33"/>
      <c r="AIF262" s="33"/>
      <c r="AIG262" s="33"/>
      <c r="AIH262" s="33"/>
      <c r="AII262" s="33"/>
      <c r="AIJ262" s="33"/>
      <c r="AIK262" s="33"/>
      <c r="AIL262" s="33"/>
      <c r="AIM262" s="33"/>
      <c r="AIN262" s="33"/>
      <c r="AIO262" s="33"/>
      <c r="AIP262" s="33"/>
      <c r="AIQ262" s="33"/>
      <c r="AIR262" s="33"/>
      <c r="AIS262" s="33"/>
      <c r="AIT262" s="33"/>
      <c r="AIU262" s="33"/>
      <c r="AIV262" s="33"/>
      <c r="AIW262" s="33"/>
      <c r="AIX262" s="33"/>
      <c r="AIY262" s="33"/>
      <c r="AIZ262" s="33"/>
      <c r="AJA262" s="33"/>
      <c r="AJB262" s="33"/>
      <c r="AJC262" s="33"/>
      <c r="AJD262" s="33"/>
      <c r="AJE262" s="33"/>
      <c r="AJF262" s="33"/>
      <c r="AJG262" s="33"/>
      <c r="AJH262" s="33"/>
      <c r="AJI262" s="33"/>
      <c r="AJJ262" s="33"/>
      <c r="AJK262" s="33"/>
      <c r="AJL262" s="33"/>
      <c r="AJM262" s="33"/>
      <c r="AJN262" s="33"/>
      <c r="AJO262" s="33"/>
      <c r="AJP262" s="33"/>
      <c r="AJQ262" s="33"/>
      <c r="AJR262" s="33"/>
      <c r="AJS262" s="33"/>
      <c r="AJT262" s="33"/>
      <c r="AJU262" s="33"/>
      <c r="AJV262" s="33"/>
      <c r="AJW262" s="33"/>
      <c r="AJX262" s="33"/>
      <c r="AJY262" s="33"/>
      <c r="AJZ262" s="33"/>
      <c r="AKA262" s="33"/>
      <c r="AKB262" s="33"/>
      <c r="AKC262" s="33"/>
      <c r="AKD262" s="33"/>
      <c r="AKE262" s="33"/>
      <c r="AKF262" s="33"/>
      <c r="AKG262" s="33"/>
      <c r="AKH262" s="33"/>
      <c r="AKI262" s="33"/>
      <c r="AKJ262" s="33"/>
      <c r="AKK262" s="33"/>
      <c r="AKL262" s="33"/>
      <c r="AKM262" s="33"/>
      <c r="AKN262" s="33"/>
      <c r="AKO262" s="33"/>
      <c r="AKP262" s="33"/>
      <c r="AKQ262" s="33"/>
      <c r="AKR262" s="33"/>
      <c r="AKS262" s="33"/>
      <c r="AKT262" s="33"/>
      <c r="AKU262" s="33"/>
      <c r="AKV262" s="33"/>
      <c r="AKW262" s="33"/>
      <c r="AKX262" s="33"/>
      <c r="AKY262" s="33"/>
      <c r="AKZ262" s="33"/>
      <c r="ALA262" s="33"/>
      <c r="ALB262" s="33"/>
      <c r="ALC262" s="33"/>
      <c r="ALD262" s="33"/>
      <c r="ALE262" s="33"/>
      <c r="ALF262" s="33"/>
      <c r="ALG262" s="33"/>
      <c r="ALH262" s="33"/>
      <c r="ALI262" s="33"/>
      <c r="ALJ262" s="33"/>
      <c r="ALK262" s="33"/>
      <c r="ALL262" s="33"/>
      <c r="ALM262" s="33"/>
      <c r="ALN262" s="33"/>
      <c r="ALO262" s="33"/>
      <c r="ALP262" s="33"/>
      <c r="ALQ262" s="33"/>
      <c r="ALR262" s="33"/>
      <c r="ALS262" s="33"/>
      <c r="ALT262" s="33"/>
      <c r="ALU262" s="33"/>
      <c r="ALV262" s="33"/>
      <c r="ALW262" s="33"/>
      <c r="ALX262" s="33"/>
      <c r="ALY262" s="33"/>
      <c r="ALZ262" s="33"/>
      <c r="AMA262" s="33"/>
      <c r="AMB262" s="33"/>
      <c r="AMC262" s="33"/>
      <c r="AMD262" s="33"/>
      <c r="AME262" s="33"/>
      <c r="AMF262" s="33"/>
      <c r="AMG262" s="33"/>
      <c r="AMH262" s="33"/>
      <c r="AMI262" s="33"/>
      <c r="AMJ262" s="33"/>
      <c r="AMK262" s="33"/>
      <c r="AML262" s="33"/>
      <c r="AMM262" s="33"/>
      <c r="AMN262" s="33"/>
      <c r="AMO262" s="33"/>
      <c r="AMP262" s="33"/>
      <c r="AMQ262" s="33"/>
      <c r="AMR262" s="33"/>
      <c r="AMS262" s="33"/>
      <c r="AMT262" s="33"/>
      <c r="AMU262" s="33"/>
      <c r="AMV262" s="33"/>
      <c r="AMW262" s="33"/>
      <c r="AMX262" s="33"/>
      <c r="AMY262" s="33"/>
      <c r="AMZ262" s="33"/>
      <c r="ANA262" s="33"/>
      <c r="ANB262" s="33"/>
      <c r="ANC262" s="33"/>
      <c r="AND262" s="33"/>
      <c r="ANE262" s="33"/>
      <c r="ANF262" s="33"/>
      <c r="ANG262" s="33"/>
      <c r="ANH262" s="33"/>
      <c r="ANI262" s="33"/>
      <c r="ANJ262" s="33"/>
      <c r="ANK262" s="33"/>
      <c r="ANL262" s="33"/>
      <c r="ANM262" s="33"/>
      <c r="ANN262" s="33"/>
      <c r="ANO262" s="33"/>
      <c r="ANP262" s="33"/>
      <c r="ANQ262" s="33"/>
      <c r="ANR262" s="33"/>
      <c r="ANS262" s="33"/>
      <c r="ANT262" s="33"/>
      <c r="ANU262" s="33"/>
      <c r="ANV262" s="33"/>
      <c r="ANW262" s="33"/>
      <c r="ANX262" s="33"/>
      <c r="ANY262" s="33"/>
      <c r="ANZ262" s="33"/>
      <c r="AOA262" s="33"/>
      <c r="AOB262" s="33"/>
      <c r="AOC262" s="33"/>
      <c r="AOD262" s="33"/>
      <c r="AOE262" s="33"/>
      <c r="AOF262" s="33"/>
      <c r="AOG262" s="33"/>
      <c r="AOH262" s="33"/>
      <c r="AOI262" s="33"/>
      <c r="AOJ262" s="33"/>
      <c r="AOK262" s="33"/>
      <c r="AOL262" s="33"/>
      <c r="AOM262" s="33"/>
      <c r="AON262" s="33"/>
      <c r="AOO262" s="33"/>
      <c r="AOP262" s="33"/>
      <c r="AOQ262" s="33"/>
      <c r="AOR262" s="33"/>
      <c r="AOS262" s="33"/>
      <c r="AOT262" s="33"/>
      <c r="AOU262" s="33"/>
      <c r="AOV262" s="33"/>
      <c r="AOW262" s="33"/>
      <c r="AOX262" s="33"/>
      <c r="AOY262" s="33"/>
      <c r="AOZ262" s="33"/>
      <c r="APA262" s="33"/>
      <c r="APB262" s="33"/>
      <c r="APC262" s="33"/>
      <c r="APD262" s="33"/>
      <c r="APE262" s="33"/>
      <c r="APF262" s="33"/>
      <c r="APG262" s="33"/>
      <c r="APH262" s="33"/>
      <c r="API262" s="33"/>
      <c r="APJ262" s="33"/>
      <c r="APK262" s="33"/>
      <c r="APL262" s="33"/>
      <c r="APM262" s="33"/>
      <c r="APN262" s="33"/>
      <c r="APO262" s="33"/>
      <c r="APP262" s="33"/>
      <c r="APQ262" s="33"/>
      <c r="APR262" s="33"/>
      <c r="APS262" s="33"/>
      <c r="APT262" s="33"/>
      <c r="APU262" s="33"/>
      <c r="APV262" s="33"/>
      <c r="APW262" s="33"/>
      <c r="APX262" s="33"/>
      <c r="APY262" s="33"/>
      <c r="APZ262" s="33"/>
      <c r="AQA262" s="33"/>
      <c r="AQB262" s="33"/>
      <c r="AQC262" s="33"/>
      <c r="AQD262" s="33"/>
      <c r="AQE262" s="33"/>
      <c r="AQF262" s="33"/>
      <c r="AQG262" s="33"/>
      <c r="AQH262" s="33"/>
      <c r="AQI262" s="33"/>
      <c r="AQJ262" s="33"/>
      <c r="AQK262" s="33"/>
      <c r="AQL262" s="33"/>
      <c r="AQM262" s="33"/>
      <c r="AQN262" s="33"/>
      <c r="AQO262" s="33"/>
      <c r="AQP262" s="33"/>
      <c r="AQQ262" s="33"/>
      <c r="AQR262" s="33"/>
      <c r="AQS262" s="33"/>
      <c r="AQT262" s="33"/>
      <c r="AQU262" s="33"/>
      <c r="AQV262" s="33"/>
      <c r="AQW262" s="33"/>
      <c r="AQX262" s="33"/>
      <c r="AQY262" s="33"/>
      <c r="AQZ262" s="33"/>
      <c r="ARA262" s="33"/>
      <c r="ARB262" s="33"/>
      <c r="ARC262" s="33"/>
      <c r="ARD262" s="33"/>
      <c r="ARE262" s="33"/>
      <c r="ARF262" s="33"/>
      <c r="ARG262" s="33"/>
      <c r="ARH262" s="33"/>
      <c r="ARI262" s="33"/>
      <c r="ARJ262" s="33"/>
      <c r="ARK262" s="33"/>
      <c r="ARL262" s="33"/>
      <c r="ARM262" s="33"/>
      <c r="ARN262" s="33"/>
      <c r="ARO262" s="33"/>
      <c r="ARP262" s="33"/>
      <c r="ARQ262" s="33"/>
      <c r="ARR262" s="33"/>
      <c r="ARS262" s="33"/>
      <c r="ART262" s="33"/>
      <c r="ARU262" s="33"/>
      <c r="ARV262" s="33"/>
      <c r="ARW262" s="33"/>
      <c r="ARX262" s="33"/>
      <c r="ARY262" s="33"/>
      <c r="ARZ262" s="33"/>
      <c r="ASA262" s="33"/>
      <c r="ASB262" s="33"/>
      <c r="ASC262" s="33"/>
      <c r="ASD262" s="33"/>
      <c r="ASE262" s="33"/>
      <c r="ASF262" s="33"/>
      <c r="ASG262" s="33"/>
      <c r="ASH262" s="33"/>
      <c r="ASI262" s="33"/>
      <c r="ASJ262" s="33"/>
      <c r="ASK262" s="33"/>
      <c r="ASL262" s="33"/>
      <c r="ASM262" s="33"/>
      <c r="ASN262" s="33"/>
      <c r="ASO262" s="33"/>
      <c r="ASP262" s="33"/>
      <c r="ASQ262" s="33"/>
      <c r="ASR262" s="33"/>
      <c r="ASS262" s="33"/>
      <c r="AST262" s="33"/>
      <c r="ASU262" s="33"/>
      <c r="ASV262" s="33"/>
      <c r="ASW262" s="33"/>
      <c r="ASX262" s="33"/>
      <c r="ASY262" s="33"/>
      <c r="ASZ262" s="33"/>
      <c r="ATA262" s="33"/>
      <c r="ATB262" s="33"/>
      <c r="ATC262" s="33"/>
      <c r="ATD262" s="33"/>
      <c r="ATE262" s="33"/>
      <c r="ATF262" s="33"/>
      <c r="ATG262" s="33"/>
      <c r="ATH262" s="33"/>
      <c r="ATI262" s="33"/>
      <c r="ATJ262" s="33"/>
      <c r="ATK262" s="33"/>
      <c r="ATL262" s="33"/>
      <c r="ATM262" s="33"/>
      <c r="ATN262" s="33"/>
      <c r="ATO262" s="33"/>
      <c r="ATP262" s="33"/>
      <c r="ATQ262" s="33"/>
      <c r="ATR262" s="33"/>
      <c r="ATS262" s="33"/>
      <c r="ATT262" s="33"/>
      <c r="ATU262" s="33"/>
      <c r="ATV262" s="33"/>
      <c r="ATW262" s="33"/>
      <c r="ATX262" s="33"/>
      <c r="ATY262" s="33"/>
      <c r="ATZ262" s="33"/>
      <c r="AUA262" s="33"/>
      <c r="AUB262" s="33"/>
      <c r="AUC262" s="33"/>
      <c r="AUD262" s="33"/>
      <c r="AUE262" s="33"/>
      <c r="AUF262" s="33"/>
      <c r="AUG262" s="33"/>
      <c r="AUH262" s="33"/>
      <c r="AUI262" s="33"/>
      <c r="AUJ262" s="33"/>
      <c r="AUK262" s="33"/>
      <c r="AUL262" s="33"/>
      <c r="AUM262" s="33"/>
      <c r="AUN262" s="33"/>
      <c r="AUO262" s="33"/>
      <c r="AUP262" s="33"/>
      <c r="AUQ262" s="33"/>
      <c r="AUR262" s="33"/>
      <c r="AUS262" s="33"/>
      <c r="AUT262" s="33"/>
      <c r="AUU262" s="33"/>
      <c r="AUV262" s="33"/>
      <c r="AUW262" s="33"/>
      <c r="AUX262" s="33"/>
      <c r="AUY262" s="33"/>
      <c r="AUZ262" s="33"/>
      <c r="AVA262" s="33"/>
      <c r="AVB262" s="33"/>
      <c r="AVC262" s="33"/>
      <c r="AVD262" s="33"/>
      <c r="AVE262" s="33"/>
      <c r="AVF262" s="33"/>
      <c r="AVG262" s="33"/>
      <c r="AVH262" s="33"/>
      <c r="AVI262" s="33"/>
      <c r="AVJ262" s="33"/>
      <c r="AVK262" s="33"/>
      <c r="AVL262" s="33"/>
      <c r="AVM262" s="33"/>
      <c r="AVN262" s="33"/>
      <c r="AVO262" s="33"/>
      <c r="AVP262" s="33"/>
      <c r="AVQ262" s="33"/>
      <c r="AVR262" s="33"/>
      <c r="AVS262" s="33"/>
      <c r="AVT262" s="33"/>
      <c r="AVU262" s="33"/>
      <c r="AVV262" s="33"/>
      <c r="AVW262" s="33"/>
      <c r="AVX262" s="33"/>
      <c r="AVY262" s="33"/>
      <c r="AVZ262" s="33"/>
      <c r="AWA262" s="33"/>
      <c r="AWB262" s="33"/>
      <c r="AWC262" s="33"/>
      <c r="AWD262" s="33"/>
      <c r="AWE262" s="33"/>
      <c r="AWF262" s="33"/>
      <c r="AWG262" s="33"/>
      <c r="AWH262" s="33"/>
      <c r="AWI262" s="33"/>
      <c r="AWJ262" s="33"/>
      <c r="AWK262" s="33"/>
      <c r="AWL262" s="33"/>
      <c r="AWM262" s="33"/>
      <c r="AWN262" s="33"/>
      <c r="AWO262" s="33"/>
      <c r="AWP262" s="33"/>
      <c r="AWQ262" s="33"/>
      <c r="AWR262" s="33"/>
      <c r="AWS262" s="33"/>
      <c r="AWT262" s="33"/>
      <c r="AWU262" s="33"/>
      <c r="AWV262" s="33"/>
      <c r="AWW262" s="33"/>
      <c r="AWX262" s="33"/>
      <c r="AWY262" s="33"/>
      <c r="AWZ262" s="33"/>
      <c r="AXA262" s="33"/>
      <c r="AXB262" s="33"/>
      <c r="AXC262" s="33"/>
      <c r="AXD262" s="33"/>
      <c r="AXE262" s="33"/>
      <c r="AXF262" s="33"/>
      <c r="AXG262" s="33"/>
      <c r="AXH262" s="33"/>
      <c r="AXI262" s="33"/>
      <c r="AXJ262" s="33"/>
      <c r="AXK262" s="33"/>
      <c r="AXL262" s="33"/>
      <c r="AXM262" s="33"/>
      <c r="AXN262" s="33"/>
      <c r="AXO262" s="33"/>
      <c r="AXP262" s="33"/>
      <c r="AXQ262" s="33"/>
      <c r="AXR262" s="33"/>
      <c r="AXS262" s="33"/>
      <c r="AXT262" s="33"/>
      <c r="AXU262" s="33"/>
      <c r="AXV262" s="33"/>
      <c r="AXW262" s="33"/>
      <c r="AXX262" s="33"/>
      <c r="AXY262" s="33"/>
      <c r="AXZ262" s="33"/>
      <c r="AYA262" s="33"/>
      <c r="AYB262" s="33"/>
      <c r="AYC262" s="33"/>
      <c r="AYD262" s="33"/>
      <c r="AYE262" s="33"/>
      <c r="AYF262" s="33"/>
      <c r="AYG262" s="33"/>
      <c r="AYH262" s="33"/>
      <c r="AYI262" s="33"/>
      <c r="AYJ262" s="33"/>
      <c r="AYK262" s="33"/>
      <c r="AYL262" s="33"/>
      <c r="AYM262" s="33"/>
      <c r="AYN262" s="33"/>
      <c r="AYO262" s="33"/>
      <c r="AYP262" s="33"/>
      <c r="AYQ262" s="33"/>
      <c r="AYR262" s="33"/>
      <c r="AYS262" s="33"/>
      <c r="AYT262" s="33"/>
      <c r="AYU262" s="33"/>
      <c r="AYV262" s="33"/>
      <c r="AYW262" s="33"/>
      <c r="AYX262" s="33"/>
      <c r="AYY262" s="33"/>
      <c r="AYZ262" s="33"/>
      <c r="AZA262" s="33"/>
      <c r="AZB262" s="33"/>
      <c r="AZC262" s="33"/>
      <c r="AZD262" s="33"/>
      <c r="AZE262" s="33"/>
      <c r="AZF262" s="33"/>
      <c r="AZG262" s="33"/>
      <c r="AZH262" s="33"/>
      <c r="AZI262" s="33"/>
      <c r="AZJ262" s="33"/>
      <c r="AZK262" s="33"/>
      <c r="AZL262" s="33"/>
      <c r="AZM262" s="33"/>
      <c r="AZN262" s="33"/>
      <c r="AZO262" s="33"/>
      <c r="AZP262" s="33"/>
      <c r="AZQ262" s="33"/>
      <c r="AZR262" s="33"/>
      <c r="AZS262" s="33"/>
      <c r="AZT262" s="33"/>
      <c r="AZU262" s="33"/>
      <c r="AZV262" s="33"/>
      <c r="AZW262" s="33"/>
      <c r="AZX262" s="33"/>
      <c r="AZY262" s="33"/>
      <c r="AZZ262" s="33"/>
      <c r="BAA262" s="33"/>
      <c r="BAB262" s="33"/>
      <c r="BAC262" s="33"/>
      <c r="BAD262" s="33"/>
      <c r="BAE262" s="33"/>
      <c r="BAF262" s="33"/>
      <c r="BAG262" s="33"/>
      <c r="BAH262" s="33"/>
      <c r="BAI262" s="33"/>
      <c r="BAJ262" s="33"/>
      <c r="BAK262" s="33"/>
      <c r="BAL262" s="33"/>
      <c r="BAM262" s="33"/>
      <c r="BAN262" s="33"/>
      <c r="BAO262" s="33"/>
      <c r="BAP262" s="33"/>
      <c r="BAQ262" s="33"/>
      <c r="BAR262" s="33"/>
      <c r="BAS262" s="33"/>
      <c r="BAT262" s="33"/>
      <c r="BAU262" s="33"/>
      <c r="BAV262" s="33"/>
      <c r="BAW262" s="33"/>
      <c r="BAX262" s="33"/>
      <c r="BAY262" s="33"/>
      <c r="BAZ262" s="33"/>
      <c r="BBA262" s="33"/>
      <c r="BBB262" s="33"/>
      <c r="BBC262" s="33"/>
      <c r="BBD262" s="33"/>
      <c r="BBE262" s="33"/>
      <c r="BBF262" s="33"/>
      <c r="BBG262" s="33"/>
      <c r="BBH262" s="33"/>
      <c r="BBI262" s="33"/>
      <c r="BBJ262" s="33"/>
      <c r="BBK262" s="33"/>
      <c r="BBL262" s="33"/>
      <c r="BBM262" s="33"/>
      <c r="BBN262" s="33"/>
      <c r="BBO262" s="33"/>
      <c r="BBP262" s="33"/>
      <c r="BBQ262" s="33"/>
      <c r="BBR262" s="33"/>
      <c r="BBS262" s="33"/>
      <c r="BBT262" s="33"/>
      <c r="BBU262" s="33"/>
      <c r="BBV262" s="33"/>
      <c r="BBW262" s="33"/>
      <c r="BBX262" s="33"/>
      <c r="BBY262" s="33"/>
      <c r="BBZ262" s="33"/>
      <c r="BCA262" s="33"/>
      <c r="BCB262" s="33"/>
      <c r="BCC262" s="33"/>
      <c r="BCD262" s="33"/>
      <c r="BCE262" s="33"/>
      <c r="BCF262" s="33"/>
      <c r="BCG262" s="33"/>
      <c r="BCH262" s="33"/>
      <c r="BCI262" s="33"/>
      <c r="BCJ262" s="33"/>
      <c r="BCK262" s="33"/>
      <c r="BCL262" s="33"/>
      <c r="BCM262" s="33"/>
      <c r="BCN262" s="33"/>
      <c r="BCO262" s="33"/>
      <c r="BCP262" s="33"/>
      <c r="BCQ262" s="33"/>
      <c r="BCR262" s="33"/>
      <c r="BCS262" s="33"/>
      <c r="BCT262" s="33"/>
      <c r="BCU262" s="33"/>
      <c r="BCV262" s="33"/>
      <c r="BCW262" s="33"/>
      <c r="BCX262" s="33"/>
      <c r="BCY262" s="33"/>
      <c r="BCZ262" s="33"/>
      <c r="BDA262" s="33"/>
      <c r="BDB262" s="33"/>
      <c r="BDC262" s="33"/>
      <c r="BDD262" s="33"/>
      <c r="BDE262" s="33"/>
      <c r="BDF262" s="33"/>
      <c r="BDG262" s="33"/>
      <c r="BDH262" s="33"/>
      <c r="BDI262" s="33"/>
      <c r="BDJ262" s="33"/>
      <c r="BDK262" s="33"/>
      <c r="BDL262" s="33"/>
      <c r="BDM262" s="33"/>
      <c r="BDN262" s="33"/>
      <c r="BDO262" s="33"/>
      <c r="BDP262" s="33"/>
      <c r="BDQ262" s="33"/>
      <c r="BDR262" s="33"/>
      <c r="BDS262" s="33"/>
      <c r="BDT262" s="33"/>
      <c r="BDU262" s="33"/>
      <c r="BDV262" s="33"/>
      <c r="BDW262" s="33"/>
      <c r="BDX262" s="33"/>
      <c r="BDY262" s="33"/>
      <c r="BDZ262" s="33"/>
      <c r="BEA262" s="33"/>
      <c r="BEB262" s="33"/>
      <c r="BEC262" s="33"/>
      <c r="BED262" s="33"/>
      <c r="BEE262" s="33"/>
      <c r="BEF262" s="33"/>
      <c r="BEG262" s="33"/>
      <c r="BEH262" s="33"/>
      <c r="BEI262" s="33"/>
      <c r="BEJ262" s="33"/>
      <c r="BEK262" s="33"/>
      <c r="BEL262" s="33"/>
      <c r="BEM262" s="33"/>
      <c r="BEN262" s="33"/>
      <c r="BEO262" s="33"/>
      <c r="BEP262" s="33"/>
      <c r="BEQ262" s="33"/>
      <c r="BER262" s="33"/>
      <c r="BES262" s="33"/>
      <c r="BET262" s="33"/>
      <c r="BEU262" s="33"/>
      <c r="BEV262" s="33"/>
      <c r="BEW262" s="33"/>
      <c r="BEX262" s="33"/>
      <c r="BEY262" s="33"/>
      <c r="BEZ262" s="33"/>
      <c r="BFA262" s="33"/>
      <c r="BFB262" s="33"/>
      <c r="BFC262" s="33"/>
      <c r="BFD262" s="33"/>
      <c r="BFE262" s="33"/>
      <c r="BFF262" s="33"/>
      <c r="BFG262" s="33"/>
      <c r="BFH262" s="33"/>
      <c r="BFI262" s="33"/>
      <c r="BFJ262" s="33"/>
      <c r="BFK262" s="33"/>
      <c r="BFL262" s="33"/>
      <c r="BFM262" s="33"/>
      <c r="BFN262" s="33"/>
      <c r="BFO262" s="33"/>
      <c r="BFP262" s="33"/>
      <c r="BFQ262" s="33"/>
      <c r="BFR262" s="33"/>
      <c r="BFS262" s="33"/>
      <c r="BFT262" s="33"/>
      <c r="BFU262" s="33"/>
      <c r="BFV262" s="33"/>
      <c r="BFW262" s="33"/>
      <c r="BFX262" s="33"/>
      <c r="BFY262" s="33"/>
      <c r="BFZ262" s="33"/>
      <c r="BGA262" s="33"/>
      <c r="BGB262" s="33"/>
      <c r="BGC262" s="33"/>
      <c r="BGD262" s="33"/>
      <c r="BGE262" s="33"/>
      <c r="BGF262" s="33"/>
      <c r="BGG262" s="33"/>
      <c r="BGH262" s="33"/>
      <c r="BGI262" s="33"/>
      <c r="BGJ262" s="33"/>
      <c r="BGK262" s="33"/>
      <c r="BGL262" s="33"/>
      <c r="BGM262" s="33"/>
      <c r="BGN262" s="33"/>
      <c r="BGO262" s="33"/>
      <c r="BGP262" s="33"/>
      <c r="BGQ262" s="33"/>
      <c r="BGR262" s="33"/>
      <c r="BGS262" s="33"/>
      <c r="BGT262" s="33"/>
      <c r="BGU262" s="33"/>
      <c r="BGV262" s="33"/>
      <c r="BGW262" s="33"/>
      <c r="BGX262" s="33"/>
      <c r="BGY262" s="33"/>
      <c r="BGZ262" s="33"/>
      <c r="BHA262" s="33"/>
      <c r="BHB262" s="33"/>
      <c r="BHC262" s="33"/>
      <c r="BHD262" s="33"/>
      <c r="BHE262" s="33"/>
      <c r="BHF262" s="33"/>
      <c r="BHG262" s="33"/>
      <c r="BHH262" s="33"/>
      <c r="BHI262" s="33"/>
      <c r="BHJ262" s="33"/>
      <c r="BHK262" s="33"/>
      <c r="BHL262" s="33"/>
      <c r="BHM262" s="33"/>
      <c r="BHN262" s="33"/>
      <c r="BHO262" s="33"/>
      <c r="BHP262" s="33"/>
      <c r="BHQ262" s="33"/>
      <c r="BHR262" s="33"/>
      <c r="BHS262" s="33"/>
      <c r="BHT262" s="33"/>
      <c r="BHU262" s="33"/>
      <c r="BHV262" s="33"/>
      <c r="BHW262" s="33"/>
      <c r="BHX262" s="33"/>
      <c r="BHY262" s="33"/>
      <c r="BHZ262" s="33"/>
      <c r="BIA262" s="33"/>
      <c r="BIB262" s="33"/>
      <c r="BIC262" s="33"/>
      <c r="BID262" s="33"/>
      <c r="BIE262" s="33"/>
      <c r="BIF262" s="33"/>
      <c r="BIG262" s="33"/>
      <c r="BIH262" s="33"/>
      <c r="BII262" s="33"/>
      <c r="BIJ262" s="33"/>
      <c r="BIK262" s="33"/>
      <c r="BIL262" s="33"/>
      <c r="BIM262" s="33"/>
      <c r="BIN262" s="33"/>
      <c r="BIO262" s="33"/>
      <c r="BIP262" s="33"/>
      <c r="BIQ262" s="33"/>
      <c r="BIR262" s="33"/>
      <c r="BIS262" s="33"/>
      <c r="BIT262" s="33"/>
      <c r="BIU262" s="33"/>
      <c r="BIV262" s="33"/>
      <c r="BIW262" s="33"/>
      <c r="BIX262" s="33"/>
      <c r="BIY262" s="33"/>
      <c r="BIZ262" s="33"/>
      <c r="BJA262" s="33"/>
      <c r="BJB262" s="33"/>
      <c r="BJC262" s="33"/>
      <c r="BJD262" s="33"/>
      <c r="BJE262" s="33"/>
      <c r="BJF262" s="33"/>
      <c r="BJG262" s="33"/>
      <c r="BJH262" s="33"/>
      <c r="BJI262" s="33"/>
      <c r="BJJ262" s="33"/>
      <c r="BJK262" s="33"/>
      <c r="BJL262" s="33"/>
      <c r="BJM262" s="33"/>
      <c r="BJN262" s="33"/>
      <c r="BJO262" s="33"/>
      <c r="BJP262" s="33"/>
      <c r="BJQ262" s="33"/>
      <c r="BJR262" s="33"/>
      <c r="BJS262" s="33"/>
      <c r="BJT262" s="33"/>
      <c r="BJU262" s="33"/>
      <c r="BJV262" s="33"/>
      <c r="BJW262" s="33"/>
      <c r="BJX262" s="33"/>
      <c r="BJY262" s="33"/>
      <c r="BJZ262" s="33"/>
      <c r="BKA262" s="33"/>
      <c r="BKB262" s="33"/>
      <c r="BKC262" s="33"/>
      <c r="BKD262" s="33"/>
      <c r="BKE262" s="33"/>
      <c r="BKF262" s="33"/>
      <c r="BKG262" s="33"/>
      <c r="BKH262" s="33"/>
      <c r="BKI262" s="33"/>
      <c r="BKJ262" s="33"/>
      <c r="BKK262" s="33"/>
      <c r="BKL262" s="33"/>
      <c r="BKM262" s="33"/>
      <c r="BKN262" s="33"/>
      <c r="BKO262" s="33"/>
      <c r="BKP262" s="33"/>
      <c r="BKQ262" s="33"/>
      <c r="BKR262" s="33"/>
      <c r="BKS262" s="33"/>
      <c r="BKT262" s="33"/>
      <c r="BKU262" s="33"/>
      <c r="BKV262" s="33"/>
      <c r="BKW262" s="33"/>
      <c r="BKX262" s="33"/>
      <c r="BKY262" s="33"/>
      <c r="BKZ262" s="33"/>
      <c r="BLA262" s="33"/>
      <c r="BLB262" s="33"/>
      <c r="BLC262" s="33"/>
      <c r="BLD262" s="33"/>
      <c r="BLE262" s="33"/>
      <c r="BLF262" s="33"/>
      <c r="BLG262" s="33"/>
      <c r="BLH262" s="33"/>
      <c r="BLI262" s="33"/>
      <c r="BLJ262" s="33"/>
      <c r="BLK262" s="33"/>
      <c r="BLL262" s="33"/>
      <c r="BLM262" s="33"/>
      <c r="BLN262" s="33"/>
      <c r="BLO262" s="33"/>
      <c r="BLP262" s="33"/>
      <c r="BLQ262" s="33"/>
      <c r="BLR262" s="33"/>
      <c r="BLS262" s="33"/>
      <c r="BLT262" s="33"/>
      <c r="BLU262" s="33"/>
      <c r="BLV262" s="33"/>
      <c r="BLW262" s="33"/>
      <c r="BLX262" s="33"/>
      <c r="BLY262" s="33"/>
      <c r="BLZ262" s="33"/>
      <c r="BMA262" s="33"/>
      <c r="BMB262" s="33"/>
      <c r="BMC262" s="33"/>
      <c r="BMD262" s="33"/>
      <c r="BME262" s="33"/>
      <c r="BMF262" s="33"/>
      <c r="BMG262" s="33"/>
      <c r="BMH262" s="33"/>
      <c r="BMI262" s="33"/>
      <c r="BMJ262" s="33"/>
      <c r="BMK262" s="33"/>
      <c r="BML262" s="33"/>
      <c r="BMM262" s="33"/>
      <c r="BMN262" s="33"/>
      <c r="BMO262" s="33"/>
      <c r="BMP262" s="33"/>
      <c r="BMQ262" s="33"/>
      <c r="BMR262" s="33"/>
      <c r="BMS262" s="33"/>
      <c r="BMT262" s="33"/>
      <c r="BMU262" s="33"/>
      <c r="BMV262" s="33"/>
      <c r="BMW262" s="33"/>
      <c r="BMX262" s="33"/>
      <c r="BMY262" s="33"/>
      <c r="BMZ262" s="33"/>
      <c r="BNA262" s="33"/>
      <c r="BNB262" s="33"/>
      <c r="BNC262" s="33"/>
      <c r="BND262" s="33"/>
      <c r="BNE262" s="33"/>
      <c r="BNF262" s="33"/>
      <c r="BNG262" s="33"/>
      <c r="BNH262" s="33"/>
      <c r="BNI262" s="33"/>
      <c r="BNJ262" s="33"/>
      <c r="BNK262" s="33"/>
      <c r="BNL262" s="33"/>
      <c r="BNM262" s="33"/>
      <c r="BNN262" s="33"/>
      <c r="BNO262" s="33"/>
      <c r="BNP262" s="33"/>
      <c r="BNQ262" s="33"/>
      <c r="BNR262" s="33"/>
      <c r="BNS262" s="33"/>
      <c r="BNT262" s="33"/>
      <c r="BNU262" s="33"/>
      <c r="BNV262" s="33"/>
      <c r="BNW262" s="33"/>
      <c r="BNX262" s="33"/>
      <c r="BNY262" s="33"/>
      <c r="BNZ262" s="33"/>
      <c r="BOA262" s="33"/>
      <c r="BOB262" s="33"/>
      <c r="BOC262" s="33"/>
      <c r="BOD262" s="33"/>
      <c r="BOE262" s="33"/>
      <c r="BOF262" s="33"/>
      <c r="BOG262" s="33"/>
      <c r="BOH262" s="33"/>
      <c r="BOI262" s="33"/>
      <c r="BOJ262" s="33"/>
      <c r="BOK262" s="33"/>
      <c r="BOL262" s="33"/>
      <c r="BOM262" s="33"/>
      <c r="BON262" s="33"/>
      <c r="BOO262" s="33"/>
      <c r="BOP262" s="33"/>
      <c r="BOQ262" s="33"/>
      <c r="BOR262" s="33"/>
      <c r="BOS262" s="33"/>
      <c r="BOT262" s="33"/>
      <c r="BOU262" s="33"/>
      <c r="BOV262" s="33"/>
      <c r="BOW262" s="33"/>
      <c r="BOX262" s="33"/>
      <c r="BOY262" s="33"/>
      <c r="BOZ262" s="33"/>
      <c r="BPA262" s="33"/>
      <c r="BPB262" s="33"/>
      <c r="BPC262" s="33"/>
      <c r="BPD262" s="33"/>
      <c r="BPE262" s="33"/>
      <c r="BPF262" s="33"/>
      <c r="BPG262" s="33"/>
      <c r="BPH262" s="33"/>
      <c r="BPI262" s="33"/>
      <c r="BPJ262" s="33"/>
      <c r="BPK262" s="33"/>
      <c r="BPL262" s="33"/>
      <c r="BPM262" s="33"/>
      <c r="BPN262" s="33"/>
      <c r="BPO262" s="33"/>
      <c r="BPP262" s="33"/>
      <c r="BPQ262" s="33"/>
      <c r="BPR262" s="33"/>
      <c r="BPS262" s="33"/>
      <c r="BPT262" s="33"/>
      <c r="BPU262" s="33"/>
      <c r="BPV262" s="33"/>
      <c r="BPW262" s="33"/>
      <c r="BPX262" s="33"/>
      <c r="BPY262" s="33"/>
      <c r="BPZ262" s="33"/>
      <c r="BQA262" s="33"/>
      <c r="BQB262" s="33"/>
      <c r="BQC262" s="33"/>
      <c r="BQD262" s="33"/>
      <c r="BQE262" s="33"/>
      <c r="BQF262" s="33"/>
      <c r="BQG262" s="33"/>
      <c r="BQH262" s="33"/>
      <c r="BQI262" s="33"/>
      <c r="BQJ262" s="33"/>
      <c r="BQK262" s="33"/>
      <c r="BQL262" s="33"/>
      <c r="BQM262" s="33"/>
      <c r="BQN262" s="33"/>
      <c r="BQO262" s="33"/>
      <c r="BQP262" s="33"/>
      <c r="BQQ262" s="33"/>
      <c r="BQR262" s="33"/>
      <c r="BQS262" s="33"/>
      <c r="BQT262" s="33"/>
      <c r="BQU262" s="33"/>
      <c r="BQV262" s="33"/>
      <c r="BQW262" s="33"/>
      <c r="BQX262" s="33"/>
      <c r="BQY262" s="33"/>
      <c r="BQZ262" s="33"/>
      <c r="BRA262" s="33"/>
      <c r="BRB262" s="33"/>
      <c r="BRC262" s="33"/>
      <c r="BRD262" s="33"/>
      <c r="BRE262" s="33"/>
      <c r="BRF262" s="33"/>
      <c r="BRG262" s="33"/>
      <c r="BRH262" s="33"/>
      <c r="BRI262" s="33"/>
      <c r="BRJ262" s="33"/>
      <c r="BRK262" s="33"/>
      <c r="BRL262" s="33"/>
      <c r="BRM262" s="33"/>
      <c r="BRN262" s="33"/>
      <c r="BRO262" s="33"/>
      <c r="BRP262" s="33"/>
      <c r="BRQ262" s="33"/>
      <c r="BRR262" s="33"/>
      <c r="BRS262" s="33"/>
      <c r="BRT262" s="33"/>
      <c r="BRU262" s="33"/>
      <c r="BRV262" s="33"/>
      <c r="BRW262" s="33"/>
      <c r="BRX262" s="33"/>
      <c r="BRY262" s="33"/>
      <c r="BRZ262" s="33"/>
      <c r="BSA262" s="33"/>
      <c r="BSB262" s="33"/>
      <c r="BSC262" s="33"/>
      <c r="BSD262" s="33"/>
      <c r="BSE262" s="33"/>
      <c r="BSF262" s="33"/>
      <c r="BSG262" s="33"/>
      <c r="BSH262" s="33"/>
      <c r="BSI262" s="33"/>
      <c r="BSJ262" s="33"/>
      <c r="BSK262" s="33"/>
      <c r="BSL262" s="33"/>
      <c r="BSM262" s="33"/>
      <c r="BSN262" s="33"/>
      <c r="BSO262" s="33"/>
      <c r="BSP262" s="33"/>
      <c r="BSQ262" s="33"/>
      <c r="BSR262" s="33"/>
      <c r="BSS262" s="33"/>
      <c r="BST262" s="33"/>
      <c r="BSU262" s="33"/>
      <c r="BSV262" s="33"/>
      <c r="BSW262" s="33"/>
      <c r="BSX262" s="33"/>
      <c r="BSY262" s="33"/>
      <c r="BSZ262" s="33"/>
      <c r="BTA262" s="33"/>
      <c r="BTB262" s="33"/>
      <c r="BTC262" s="33"/>
      <c r="BTD262" s="33"/>
      <c r="BTE262" s="33"/>
      <c r="BTF262" s="33"/>
      <c r="BTG262" s="33"/>
      <c r="BTH262" s="33"/>
      <c r="BTI262" s="33"/>
      <c r="BTJ262" s="33"/>
      <c r="BTK262" s="33"/>
      <c r="BTL262" s="33"/>
      <c r="BTM262" s="33"/>
      <c r="BTN262" s="33"/>
      <c r="BTO262" s="33"/>
      <c r="BTP262" s="33"/>
      <c r="BTQ262" s="33"/>
      <c r="BTR262" s="33"/>
      <c r="BTS262" s="33"/>
      <c r="BTT262" s="33"/>
      <c r="BTU262" s="33"/>
      <c r="BTV262" s="33"/>
      <c r="BTW262" s="33"/>
      <c r="BTX262" s="33"/>
      <c r="BTY262" s="33"/>
      <c r="BTZ262" s="33"/>
      <c r="BUA262" s="33"/>
      <c r="BUB262" s="33"/>
      <c r="BUC262" s="33"/>
      <c r="BUD262" s="33"/>
      <c r="BUE262" s="33"/>
      <c r="BUF262" s="33"/>
      <c r="BUG262" s="33"/>
      <c r="BUH262" s="33"/>
      <c r="BUI262" s="33"/>
      <c r="BUJ262" s="33"/>
      <c r="BUK262" s="33"/>
      <c r="BUL262" s="33"/>
      <c r="BUM262" s="33"/>
      <c r="BUN262" s="33"/>
      <c r="BUO262" s="33"/>
      <c r="BUP262" s="33"/>
      <c r="BUQ262" s="33"/>
      <c r="BUR262" s="33"/>
      <c r="BUS262" s="33"/>
      <c r="BUT262" s="33"/>
      <c r="BUU262" s="33"/>
      <c r="BUV262" s="33"/>
      <c r="BUW262" s="33"/>
      <c r="BUX262" s="33"/>
      <c r="BUY262" s="33"/>
      <c r="BUZ262" s="33"/>
      <c r="BVA262" s="33"/>
      <c r="BVB262" s="33"/>
      <c r="BVC262" s="33"/>
      <c r="BVD262" s="33"/>
      <c r="BVE262" s="33"/>
      <c r="BVF262" s="33"/>
      <c r="BVG262" s="33"/>
      <c r="BVH262" s="33"/>
      <c r="BVI262" s="33"/>
      <c r="BVJ262" s="33"/>
      <c r="BVK262" s="33"/>
      <c r="BVL262" s="33"/>
      <c r="BVM262" s="33"/>
      <c r="BVN262" s="33"/>
      <c r="BVO262" s="33"/>
      <c r="BVP262" s="33"/>
      <c r="BVQ262" s="33"/>
      <c r="BVR262" s="33"/>
      <c r="BVS262" s="33"/>
      <c r="BVT262" s="33"/>
      <c r="BVU262" s="33"/>
      <c r="BVV262" s="33"/>
      <c r="BVW262" s="33"/>
      <c r="BVX262" s="33"/>
      <c r="BVY262" s="33"/>
      <c r="BVZ262" s="33"/>
      <c r="BWA262" s="33"/>
      <c r="BWB262" s="33"/>
      <c r="BWC262" s="33"/>
      <c r="BWD262" s="33"/>
      <c r="BWE262" s="33"/>
      <c r="BWF262" s="33"/>
      <c r="BWG262" s="33"/>
      <c r="BWH262" s="33"/>
      <c r="BWI262" s="33"/>
      <c r="BWJ262" s="33"/>
      <c r="BWK262" s="33"/>
      <c r="BWL262" s="33"/>
      <c r="BWM262" s="33"/>
      <c r="BWN262" s="33"/>
      <c r="BWO262" s="33"/>
      <c r="BWP262" s="33"/>
      <c r="BWQ262" s="33"/>
      <c r="BWR262" s="33"/>
      <c r="BWS262" s="33"/>
      <c r="BWT262" s="33"/>
      <c r="BWU262" s="33"/>
      <c r="BWV262" s="33"/>
      <c r="BWW262" s="33"/>
      <c r="BWX262" s="33"/>
      <c r="BWY262" s="33"/>
      <c r="BWZ262" s="33"/>
      <c r="BXA262" s="33"/>
      <c r="BXB262" s="33"/>
      <c r="BXC262" s="33"/>
      <c r="BXD262" s="33"/>
      <c r="BXE262" s="33"/>
      <c r="BXF262" s="33"/>
      <c r="BXG262" s="33"/>
      <c r="BXH262" s="33"/>
      <c r="BXI262" s="33"/>
      <c r="BXJ262" s="33"/>
      <c r="BXK262" s="33"/>
      <c r="BXL262" s="33"/>
      <c r="BXM262" s="33"/>
      <c r="BXN262" s="33"/>
      <c r="BXO262" s="33"/>
      <c r="BXP262" s="33"/>
      <c r="BXQ262" s="33"/>
      <c r="BXR262" s="33"/>
      <c r="BXS262" s="33"/>
      <c r="BXT262" s="33"/>
      <c r="BXU262" s="33"/>
      <c r="BXV262" s="33"/>
      <c r="BXW262" s="33"/>
      <c r="BXX262" s="33"/>
      <c r="BXY262" s="33"/>
      <c r="BXZ262" s="33"/>
      <c r="BYA262" s="33"/>
      <c r="BYB262" s="33"/>
      <c r="BYC262" s="33"/>
      <c r="BYD262" s="33"/>
      <c r="BYE262" s="33"/>
      <c r="BYF262" s="33"/>
      <c r="BYG262" s="33"/>
      <c r="BYH262" s="33"/>
      <c r="BYI262" s="33"/>
      <c r="BYJ262" s="33"/>
      <c r="BYK262" s="33"/>
      <c r="BYL262" s="33"/>
      <c r="BYM262" s="33"/>
      <c r="BYN262" s="33"/>
      <c r="BYO262" s="33"/>
      <c r="BYP262" s="33"/>
      <c r="BYQ262" s="33"/>
      <c r="BYR262" s="33"/>
      <c r="BYS262" s="33"/>
      <c r="BYT262" s="33"/>
      <c r="BYU262" s="33"/>
      <c r="BYV262" s="33"/>
      <c r="BYW262" s="33"/>
      <c r="BYX262" s="33"/>
    </row>
    <row r="263" spans="1:2026" ht="15" customHeight="1" x14ac:dyDescent="0.25">
      <c r="A263" s="205" t="s">
        <v>1662</v>
      </c>
      <c r="B263" s="1" t="s">
        <v>572</v>
      </c>
      <c r="C263" s="1" t="s">
        <v>573</v>
      </c>
      <c r="D263" s="1" t="s">
        <v>574</v>
      </c>
      <c r="E263" s="1" t="s">
        <v>575</v>
      </c>
      <c r="F263" s="2" t="s">
        <v>336</v>
      </c>
      <c r="G263" s="1" t="s">
        <v>27</v>
      </c>
      <c r="H263" s="29" t="s">
        <v>548</v>
      </c>
      <c r="I263" s="1" t="s">
        <v>29</v>
      </c>
      <c r="J263" s="35" t="s">
        <v>30</v>
      </c>
      <c r="K263" s="36" t="s">
        <v>31</v>
      </c>
      <c r="L263" s="1" t="s">
        <v>51</v>
      </c>
      <c r="M263" s="37" t="s">
        <v>33</v>
      </c>
      <c r="N263" s="1" t="s">
        <v>34</v>
      </c>
      <c r="O263" s="38" t="s">
        <v>35</v>
      </c>
      <c r="P263" s="38"/>
      <c r="Q263" s="39" t="s">
        <v>36</v>
      </c>
      <c r="R263" s="39"/>
      <c r="S263" s="1" t="s">
        <v>576</v>
      </c>
      <c r="T263" s="145"/>
      <c r="U263" s="145"/>
      <c r="V263" s="1" t="s">
        <v>59</v>
      </c>
      <c r="W263" s="1"/>
      <c r="X263" s="1"/>
      <c r="Y263" s="1"/>
      <c r="Z263" s="1"/>
      <c r="AA263" s="1"/>
      <c r="AB263" s="30"/>
      <c r="AC263" s="30">
        <v>2650</v>
      </c>
      <c r="AD263" s="30"/>
      <c r="AE263" s="30">
        <v>12750</v>
      </c>
      <c r="AF263" s="30">
        <v>5250</v>
      </c>
      <c r="AG263" s="30">
        <f t="shared" si="4"/>
        <v>20650</v>
      </c>
      <c r="AH263" s="110"/>
      <c r="AI263" s="30"/>
      <c r="AJ263" s="125"/>
      <c r="AK263" s="30"/>
      <c r="AL263" s="2" t="s">
        <v>37</v>
      </c>
      <c r="AM263" s="2"/>
      <c r="AN263" s="2"/>
      <c r="AO263" s="2"/>
    </row>
    <row r="264" spans="1:2026" ht="15" customHeight="1" x14ac:dyDescent="0.25">
      <c r="A264" s="205" t="s">
        <v>1662</v>
      </c>
      <c r="B264" s="1" t="s">
        <v>577</v>
      </c>
      <c r="C264" s="1" t="s">
        <v>573</v>
      </c>
      <c r="D264" s="1" t="s">
        <v>551</v>
      </c>
      <c r="E264" s="1" t="s">
        <v>575</v>
      </c>
      <c r="F264" s="2" t="s">
        <v>336</v>
      </c>
      <c r="G264" s="1" t="s">
        <v>27</v>
      </c>
      <c r="H264" s="29" t="s">
        <v>548</v>
      </c>
      <c r="I264" s="1" t="s">
        <v>29</v>
      </c>
      <c r="J264" s="35" t="s">
        <v>30</v>
      </c>
      <c r="K264" s="36" t="s">
        <v>31</v>
      </c>
      <c r="L264" s="1" t="s">
        <v>51</v>
      </c>
      <c r="M264" s="37" t="s">
        <v>33</v>
      </c>
      <c r="N264" s="1" t="s">
        <v>34</v>
      </c>
      <c r="O264" s="38" t="s">
        <v>35</v>
      </c>
      <c r="P264" s="38"/>
      <c r="Q264" s="78" t="s">
        <v>36</v>
      </c>
      <c r="R264" s="78"/>
      <c r="S264" s="1" t="s">
        <v>576</v>
      </c>
      <c r="T264" s="145"/>
      <c r="U264" s="145"/>
      <c r="V264" s="1" t="s">
        <v>59</v>
      </c>
      <c r="W264" s="1"/>
      <c r="X264" s="1"/>
      <c r="Y264" s="1"/>
      <c r="Z264" s="1"/>
      <c r="AA264" s="1"/>
      <c r="AB264" s="30"/>
      <c r="AC264" s="30">
        <v>2650</v>
      </c>
      <c r="AD264" s="30"/>
      <c r="AE264" s="30">
        <v>12750</v>
      </c>
      <c r="AF264" s="30">
        <v>650</v>
      </c>
      <c r="AG264" s="30">
        <f t="shared" si="4"/>
        <v>16050</v>
      </c>
      <c r="AH264" s="110"/>
      <c r="AI264" s="30"/>
      <c r="AJ264" s="125"/>
      <c r="AK264" s="30"/>
      <c r="AL264" s="2" t="s">
        <v>37</v>
      </c>
      <c r="AM264" s="2"/>
      <c r="AN264" s="2"/>
      <c r="AO264" s="2"/>
    </row>
    <row r="265" spans="1:2026" ht="24.95" customHeight="1" x14ac:dyDescent="0.25">
      <c r="A265" s="205" t="s">
        <v>1662</v>
      </c>
      <c r="B265" s="21" t="s">
        <v>578</v>
      </c>
      <c r="C265" s="21" t="s">
        <v>579</v>
      </c>
      <c r="D265" s="21" t="s">
        <v>140</v>
      </c>
      <c r="E265" s="21" t="s">
        <v>457</v>
      </c>
      <c r="F265" s="26" t="s">
        <v>336</v>
      </c>
      <c r="G265" s="21" t="s">
        <v>27</v>
      </c>
      <c r="H265" s="27" t="s">
        <v>131</v>
      </c>
      <c r="I265" s="21" t="s">
        <v>29</v>
      </c>
      <c r="J265" s="46" t="s">
        <v>30</v>
      </c>
      <c r="K265" s="21" t="s">
        <v>31</v>
      </c>
      <c r="L265" s="21" t="s">
        <v>51</v>
      </c>
      <c r="M265" s="21" t="s">
        <v>33</v>
      </c>
      <c r="N265" s="21" t="s">
        <v>34</v>
      </c>
      <c r="O265" s="23" t="s">
        <v>35</v>
      </c>
      <c r="P265" s="23"/>
      <c r="Q265" s="24" t="s">
        <v>36</v>
      </c>
      <c r="R265" s="24"/>
      <c r="S265" s="21" t="s">
        <v>580</v>
      </c>
      <c r="T265" s="149"/>
      <c r="U265" s="149"/>
      <c r="V265" s="21" t="s">
        <v>11</v>
      </c>
      <c r="W265" s="21" t="s">
        <v>40</v>
      </c>
      <c r="X265" s="21"/>
      <c r="Y265" s="21"/>
      <c r="Z265" s="21"/>
      <c r="AA265" s="21"/>
      <c r="AB265" s="25"/>
      <c r="AC265" s="25">
        <v>2650</v>
      </c>
      <c r="AD265" s="25"/>
      <c r="AE265" s="25">
        <v>12750</v>
      </c>
      <c r="AF265" s="25">
        <v>5250</v>
      </c>
      <c r="AG265" s="25">
        <f t="shared" si="4"/>
        <v>20650</v>
      </c>
      <c r="AH265" s="113"/>
      <c r="AI265" s="25"/>
      <c r="AJ265" s="128"/>
      <c r="AK265" s="25"/>
      <c r="AL265" s="26" t="s">
        <v>37</v>
      </c>
      <c r="AM265" s="26" t="s">
        <v>1484</v>
      </c>
      <c r="AN265" s="26"/>
      <c r="AO265" s="26"/>
    </row>
    <row r="266" spans="1:2026" ht="24.95" customHeight="1" x14ac:dyDescent="0.25">
      <c r="A266" s="205" t="s">
        <v>1662</v>
      </c>
      <c r="B266" s="21" t="s">
        <v>581</v>
      </c>
      <c r="C266" s="21" t="s">
        <v>579</v>
      </c>
      <c r="D266" s="21" t="s">
        <v>134</v>
      </c>
      <c r="E266" s="21" t="s">
        <v>457</v>
      </c>
      <c r="F266" s="26" t="s">
        <v>336</v>
      </c>
      <c r="G266" s="21" t="s">
        <v>27</v>
      </c>
      <c r="H266" s="27" t="s">
        <v>131</v>
      </c>
      <c r="I266" s="21" t="s">
        <v>29</v>
      </c>
      <c r="J266" s="46" t="s">
        <v>30</v>
      </c>
      <c r="K266" s="21" t="s">
        <v>31</v>
      </c>
      <c r="L266" s="21" t="s">
        <v>32</v>
      </c>
      <c r="M266" s="21" t="s">
        <v>33</v>
      </c>
      <c r="N266" s="21" t="s">
        <v>34</v>
      </c>
      <c r="O266" s="23" t="s">
        <v>35</v>
      </c>
      <c r="P266" s="23"/>
      <c r="Q266" s="24" t="s">
        <v>36</v>
      </c>
      <c r="R266" s="24"/>
      <c r="S266" s="21" t="s">
        <v>582</v>
      </c>
      <c r="T266" s="149"/>
      <c r="U266" s="149"/>
      <c r="V266" s="21" t="s">
        <v>11</v>
      </c>
      <c r="W266" s="21" t="s">
        <v>40</v>
      </c>
      <c r="X266" s="21"/>
      <c r="Y266" s="21"/>
      <c r="Z266" s="21"/>
      <c r="AA266" s="21"/>
      <c r="AB266" s="25"/>
      <c r="AC266" s="25">
        <v>2650</v>
      </c>
      <c r="AD266" s="25"/>
      <c r="AE266" s="25">
        <v>12750</v>
      </c>
      <c r="AF266" s="25">
        <v>5250</v>
      </c>
      <c r="AG266" s="25">
        <f t="shared" si="4"/>
        <v>20650</v>
      </c>
      <c r="AH266" s="113"/>
      <c r="AI266" s="25"/>
      <c r="AJ266" s="128"/>
      <c r="AK266" s="25"/>
      <c r="AL266" s="26" t="s">
        <v>37</v>
      </c>
      <c r="AM266" s="26" t="s">
        <v>1484</v>
      </c>
      <c r="AN266" s="26"/>
      <c r="AO266" s="26"/>
    </row>
    <row r="267" spans="1:2026" s="47" customFormat="1" ht="24.95" customHeight="1" x14ac:dyDescent="0.25">
      <c r="A267" s="205" t="s">
        <v>1662</v>
      </c>
      <c r="B267" s="4" t="s">
        <v>583</v>
      </c>
      <c r="C267" s="4" t="s">
        <v>229</v>
      </c>
      <c r="D267" s="4" t="s">
        <v>140</v>
      </c>
      <c r="E267" s="4" t="s">
        <v>166</v>
      </c>
      <c r="F267" s="5" t="s">
        <v>336</v>
      </c>
      <c r="G267" s="4" t="s">
        <v>27</v>
      </c>
      <c r="H267" s="11" t="s">
        <v>131</v>
      </c>
      <c r="I267" s="9" t="s">
        <v>29</v>
      </c>
      <c r="J267" s="48" t="s">
        <v>168</v>
      </c>
      <c r="K267" s="9" t="s">
        <v>31</v>
      </c>
      <c r="L267" s="9" t="s">
        <v>32</v>
      </c>
      <c r="M267" s="9" t="s">
        <v>33</v>
      </c>
      <c r="N267" s="9" t="s">
        <v>34</v>
      </c>
      <c r="O267" s="6" t="s">
        <v>35</v>
      </c>
      <c r="P267" s="6"/>
      <c r="Q267" s="7" t="s">
        <v>36</v>
      </c>
      <c r="R267" s="7"/>
      <c r="S267" s="4" t="s">
        <v>231</v>
      </c>
      <c r="T267" s="146"/>
      <c r="U267" s="146"/>
      <c r="V267" s="4" t="s">
        <v>11</v>
      </c>
      <c r="W267" s="9" t="s">
        <v>40</v>
      </c>
      <c r="X267" s="9"/>
      <c r="Y267" s="9"/>
      <c r="Z267" s="9"/>
      <c r="AA267" s="9"/>
      <c r="AB267" s="8">
        <v>7500</v>
      </c>
      <c r="AC267" s="8">
        <v>2650</v>
      </c>
      <c r="AD267" s="8"/>
      <c r="AE267" s="8">
        <v>12750</v>
      </c>
      <c r="AF267" s="8">
        <v>650</v>
      </c>
      <c r="AG267" s="8">
        <f t="shared" si="4"/>
        <v>23550</v>
      </c>
      <c r="AH267" s="111"/>
      <c r="AI267" s="8"/>
      <c r="AJ267" s="126"/>
      <c r="AK267" s="8"/>
      <c r="AL267" s="5" t="s">
        <v>37</v>
      </c>
      <c r="AM267" s="5" t="s">
        <v>1499</v>
      </c>
      <c r="AN267" s="5"/>
      <c r="AO267" s="5"/>
      <c r="AP267" s="33"/>
      <c r="AQ267" s="33"/>
      <c r="AR267" s="33"/>
      <c r="AS267" s="33"/>
      <c r="AT267" s="33"/>
      <c r="AU267" s="33"/>
      <c r="AV267" s="33"/>
      <c r="AW267" s="33"/>
      <c r="AX267" s="33"/>
      <c r="AY267" s="33"/>
      <c r="AZ267" s="33"/>
      <c r="BA267" s="33"/>
      <c r="BB267" s="33"/>
      <c r="BC267" s="33"/>
      <c r="BD267" s="33"/>
      <c r="BE267" s="33"/>
      <c r="BF267" s="33"/>
      <c r="BG267" s="33"/>
      <c r="BH267" s="33"/>
      <c r="BI267" s="33"/>
      <c r="BJ267" s="33"/>
      <c r="BK267" s="33"/>
      <c r="BL267" s="33"/>
      <c r="BM267" s="33"/>
      <c r="BN267" s="33"/>
      <c r="BO267" s="33"/>
      <c r="BP267" s="33"/>
      <c r="BQ267" s="33"/>
      <c r="BR267" s="33"/>
      <c r="BS267" s="33"/>
      <c r="BT267" s="33"/>
      <c r="BU267" s="33"/>
      <c r="BV267" s="33"/>
      <c r="BW267" s="33"/>
      <c r="BX267" s="33"/>
      <c r="BY267" s="33"/>
      <c r="BZ267" s="33"/>
      <c r="CA267" s="33"/>
      <c r="CB267" s="33"/>
      <c r="CC267" s="33"/>
      <c r="CD267" s="33"/>
      <c r="CE267" s="33"/>
      <c r="CF267" s="33"/>
      <c r="CG267" s="33"/>
      <c r="CH267" s="33"/>
      <c r="CI267" s="33"/>
      <c r="CJ267" s="33"/>
      <c r="CK267" s="33"/>
      <c r="CL267" s="33"/>
      <c r="CM267" s="33"/>
      <c r="CN267" s="33"/>
      <c r="CO267" s="33"/>
      <c r="CP267" s="33"/>
      <c r="CQ267" s="33"/>
      <c r="CR267" s="33"/>
      <c r="CS267" s="33"/>
      <c r="CT267" s="33"/>
      <c r="CU267" s="33"/>
      <c r="CV267" s="33"/>
      <c r="CW267" s="33"/>
      <c r="CX267" s="33"/>
      <c r="CY267" s="33"/>
      <c r="CZ267" s="33"/>
      <c r="DA267" s="33"/>
      <c r="DB267" s="33"/>
      <c r="DC267" s="33"/>
      <c r="DD267" s="33"/>
      <c r="DE267" s="33"/>
      <c r="DF267" s="33"/>
      <c r="DG267" s="33"/>
      <c r="DH267" s="33"/>
      <c r="DI267" s="33"/>
      <c r="DJ267" s="33"/>
      <c r="DK267" s="33"/>
      <c r="DL267" s="33"/>
      <c r="DM267" s="33"/>
      <c r="DN267" s="33"/>
      <c r="DO267" s="33"/>
      <c r="DP267" s="33"/>
      <c r="DQ267" s="33"/>
      <c r="DR267" s="33"/>
      <c r="DS267" s="33"/>
      <c r="DT267" s="33"/>
      <c r="DU267" s="33"/>
      <c r="DV267" s="33"/>
      <c r="DW267" s="33"/>
      <c r="DX267" s="33"/>
      <c r="DY267" s="33"/>
      <c r="DZ267" s="33"/>
      <c r="EA267" s="33"/>
      <c r="EB267" s="33"/>
      <c r="EC267" s="33"/>
      <c r="ED267" s="33"/>
      <c r="EE267" s="33"/>
      <c r="EF267" s="33"/>
      <c r="EG267" s="33"/>
      <c r="EH267" s="33"/>
      <c r="EI267" s="33"/>
      <c r="EJ267" s="33"/>
      <c r="EK267" s="33"/>
      <c r="EL267" s="33"/>
      <c r="EM267" s="33"/>
      <c r="EN267" s="33"/>
      <c r="EO267" s="33"/>
      <c r="EP267" s="33"/>
      <c r="EQ267" s="33"/>
      <c r="ER267" s="33"/>
      <c r="ES267" s="33"/>
      <c r="ET267" s="33"/>
      <c r="EU267" s="33"/>
      <c r="EV267" s="33"/>
      <c r="EW267" s="33"/>
      <c r="EX267" s="33"/>
      <c r="EY267" s="33"/>
      <c r="EZ267" s="33"/>
      <c r="FA267" s="33"/>
      <c r="FB267" s="33"/>
      <c r="FC267" s="33"/>
      <c r="FD267" s="33"/>
      <c r="FE267" s="33"/>
      <c r="FF267" s="33"/>
      <c r="FG267" s="33"/>
      <c r="FH267" s="33"/>
      <c r="FI267" s="33"/>
      <c r="FJ267" s="33"/>
      <c r="FK267" s="33"/>
      <c r="FL267" s="33"/>
      <c r="FM267" s="33"/>
      <c r="FN267" s="33"/>
      <c r="FO267" s="33"/>
      <c r="FP267" s="33"/>
      <c r="FQ267" s="33"/>
      <c r="FR267" s="33"/>
      <c r="FS267" s="33"/>
      <c r="FT267" s="33"/>
      <c r="FU267" s="33"/>
      <c r="FV267" s="33"/>
      <c r="FW267" s="33"/>
      <c r="FX267" s="33"/>
      <c r="FY267" s="33"/>
      <c r="FZ267" s="33"/>
      <c r="GA267" s="33"/>
      <c r="GB267" s="33"/>
      <c r="GC267" s="33"/>
      <c r="GD267" s="33"/>
      <c r="GE267" s="33"/>
      <c r="GF267" s="33"/>
      <c r="GG267" s="33"/>
      <c r="GH267" s="33"/>
      <c r="GI267" s="33"/>
      <c r="GJ267" s="33"/>
      <c r="GK267" s="33"/>
      <c r="GL267" s="33"/>
      <c r="GM267" s="33"/>
      <c r="GN267" s="33"/>
      <c r="GO267" s="33"/>
      <c r="GP267" s="33"/>
      <c r="GQ267" s="33"/>
      <c r="GR267" s="33"/>
      <c r="GS267" s="33"/>
      <c r="GT267" s="33"/>
      <c r="GU267" s="33"/>
      <c r="GV267" s="33"/>
      <c r="GW267" s="33"/>
      <c r="GX267" s="33"/>
      <c r="GY267" s="33"/>
      <c r="GZ267" s="33"/>
      <c r="HA267" s="33"/>
      <c r="HB267" s="33"/>
      <c r="HC267" s="33"/>
      <c r="HD267" s="33"/>
      <c r="HE267" s="33"/>
      <c r="HF267" s="33"/>
      <c r="HG267" s="33"/>
      <c r="HH267" s="33"/>
      <c r="HI267" s="33"/>
      <c r="HJ267" s="33"/>
      <c r="HK267" s="33"/>
      <c r="HL267" s="33"/>
      <c r="HM267" s="33"/>
      <c r="HN267" s="33"/>
      <c r="HO267" s="33"/>
      <c r="HP267" s="33"/>
      <c r="HQ267" s="33"/>
      <c r="HR267" s="33"/>
      <c r="HS267" s="33"/>
      <c r="HT267" s="33"/>
      <c r="HU267" s="33"/>
      <c r="HV267" s="33"/>
      <c r="HW267" s="33"/>
      <c r="HX267" s="33"/>
      <c r="HY267" s="33"/>
      <c r="HZ267" s="33"/>
      <c r="IA267" s="33"/>
      <c r="IB267" s="33"/>
      <c r="IC267" s="33"/>
      <c r="ID267" s="33"/>
      <c r="IE267" s="33"/>
      <c r="IF267" s="33"/>
      <c r="IG267" s="33"/>
      <c r="IH267" s="33"/>
      <c r="II267" s="33"/>
      <c r="IJ267" s="33"/>
      <c r="IK267" s="33"/>
      <c r="IL267" s="33"/>
      <c r="IM267" s="33"/>
      <c r="IN267" s="33"/>
      <c r="IO267" s="33"/>
      <c r="IP267" s="33"/>
      <c r="IQ267" s="33"/>
      <c r="IR267" s="33"/>
      <c r="IS267" s="33"/>
      <c r="IT267" s="33"/>
      <c r="IU267" s="33"/>
      <c r="IV267" s="33"/>
      <c r="IW267" s="33"/>
      <c r="IX267" s="33"/>
      <c r="IY267" s="33"/>
      <c r="IZ267" s="33"/>
      <c r="JA267" s="33"/>
      <c r="JB267" s="33"/>
      <c r="JC267" s="33"/>
      <c r="JD267" s="33"/>
      <c r="JE267" s="33"/>
      <c r="JF267" s="33"/>
      <c r="JG267" s="33"/>
      <c r="JH267" s="33"/>
      <c r="JI267" s="33"/>
      <c r="JJ267" s="33"/>
      <c r="JK267" s="33"/>
      <c r="JL267" s="33"/>
      <c r="JM267" s="33"/>
      <c r="JN267" s="33"/>
      <c r="JO267" s="33"/>
      <c r="JP267" s="33"/>
      <c r="JQ267" s="33"/>
      <c r="JR267" s="33"/>
      <c r="JS267" s="33"/>
      <c r="JT267" s="33"/>
      <c r="JU267" s="33"/>
      <c r="JV267" s="33"/>
      <c r="JW267" s="33"/>
      <c r="JX267" s="33"/>
      <c r="JY267" s="33"/>
      <c r="JZ267" s="33"/>
      <c r="KA267" s="33"/>
      <c r="KB267" s="33"/>
      <c r="KC267" s="33"/>
      <c r="KD267" s="33"/>
      <c r="KE267" s="33"/>
      <c r="KF267" s="33"/>
      <c r="KG267" s="33"/>
      <c r="KH267" s="33"/>
      <c r="KI267" s="33"/>
      <c r="KJ267" s="33"/>
      <c r="KK267" s="33"/>
      <c r="KL267" s="33"/>
      <c r="KM267" s="33"/>
      <c r="KN267" s="33"/>
      <c r="KO267" s="33"/>
      <c r="KP267" s="33"/>
      <c r="KQ267" s="33"/>
      <c r="KR267" s="33"/>
      <c r="KS267" s="33"/>
      <c r="KT267" s="33"/>
      <c r="KU267" s="33"/>
      <c r="KV267" s="33"/>
      <c r="KW267" s="33"/>
      <c r="KX267" s="33"/>
      <c r="KY267" s="33"/>
      <c r="KZ267" s="33"/>
      <c r="LA267" s="33"/>
      <c r="LB267" s="33"/>
      <c r="LC267" s="33"/>
      <c r="LD267" s="33"/>
      <c r="LE267" s="33"/>
      <c r="LF267" s="33"/>
      <c r="LG267" s="33"/>
      <c r="LH267" s="33"/>
      <c r="LI267" s="33"/>
      <c r="LJ267" s="33"/>
      <c r="LK267" s="33"/>
      <c r="LL267" s="33"/>
      <c r="LM267" s="33"/>
      <c r="LN267" s="33"/>
      <c r="LO267" s="33"/>
      <c r="LP267" s="33"/>
      <c r="LQ267" s="33"/>
      <c r="LR267" s="33"/>
      <c r="LS267" s="33"/>
      <c r="LT267" s="33"/>
      <c r="LU267" s="33"/>
      <c r="LV267" s="33"/>
      <c r="LW267" s="33"/>
      <c r="LX267" s="33"/>
      <c r="LY267" s="33"/>
      <c r="LZ267" s="33"/>
      <c r="MA267" s="33"/>
      <c r="MB267" s="33"/>
      <c r="MC267" s="33"/>
      <c r="MD267" s="33"/>
      <c r="ME267" s="33"/>
      <c r="MF267" s="33"/>
      <c r="MG267" s="33"/>
      <c r="MH267" s="33"/>
      <c r="MI267" s="33"/>
      <c r="MJ267" s="33"/>
      <c r="MK267" s="33"/>
      <c r="ML267" s="33"/>
      <c r="MM267" s="33"/>
      <c r="MN267" s="33"/>
      <c r="MO267" s="33"/>
      <c r="MP267" s="33"/>
      <c r="MQ267" s="33"/>
      <c r="MR267" s="33"/>
      <c r="MS267" s="33"/>
      <c r="MT267" s="33"/>
      <c r="MU267" s="33"/>
      <c r="MV267" s="33"/>
      <c r="MW267" s="33"/>
      <c r="MX267" s="33"/>
      <c r="MY267" s="33"/>
      <c r="MZ267" s="33"/>
      <c r="NA267" s="33"/>
      <c r="NB267" s="33"/>
      <c r="NC267" s="33"/>
      <c r="ND267" s="33"/>
      <c r="NE267" s="33"/>
      <c r="NF267" s="33"/>
      <c r="NG267" s="33"/>
      <c r="NH267" s="33"/>
      <c r="NI267" s="33"/>
      <c r="NJ267" s="33"/>
      <c r="NK267" s="33"/>
      <c r="NL267" s="33"/>
      <c r="NM267" s="33"/>
      <c r="NN267" s="33"/>
      <c r="NO267" s="33"/>
      <c r="NP267" s="33"/>
      <c r="NQ267" s="33"/>
      <c r="NR267" s="33"/>
      <c r="NS267" s="33"/>
      <c r="NT267" s="33"/>
      <c r="NU267" s="33"/>
      <c r="NV267" s="33"/>
      <c r="NW267" s="33"/>
      <c r="NX267" s="33"/>
      <c r="NY267" s="33"/>
      <c r="NZ267" s="33"/>
      <c r="OA267" s="33"/>
      <c r="OB267" s="33"/>
      <c r="OC267" s="33"/>
      <c r="OD267" s="33"/>
      <c r="OE267" s="33"/>
      <c r="OF267" s="33"/>
      <c r="OG267" s="33"/>
      <c r="OH267" s="33"/>
      <c r="OI267" s="33"/>
      <c r="OJ267" s="33"/>
      <c r="OK267" s="33"/>
      <c r="OL267" s="33"/>
      <c r="OM267" s="33"/>
      <c r="ON267" s="33"/>
      <c r="OO267" s="33"/>
      <c r="OP267" s="33"/>
      <c r="OQ267" s="33"/>
      <c r="OR267" s="33"/>
      <c r="OS267" s="33"/>
      <c r="OT267" s="33"/>
      <c r="OU267" s="33"/>
      <c r="OV267" s="33"/>
      <c r="OW267" s="33"/>
      <c r="OX267" s="33"/>
      <c r="OY267" s="33"/>
      <c r="OZ267" s="33"/>
      <c r="PA267" s="33"/>
      <c r="PB267" s="33"/>
      <c r="PC267" s="33"/>
      <c r="PD267" s="33"/>
      <c r="PE267" s="33"/>
      <c r="PF267" s="33"/>
      <c r="PG267" s="33"/>
      <c r="PH267" s="33"/>
      <c r="PI267" s="33"/>
      <c r="PJ267" s="33"/>
      <c r="PK267" s="33"/>
      <c r="PL267" s="33"/>
      <c r="PM267" s="33"/>
      <c r="PN267" s="33"/>
      <c r="PO267" s="33"/>
      <c r="PP267" s="33"/>
      <c r="PQ267" s="33"/>
      <c r="PR267" s="33"/>
      <c r="PS267" s="33"/>
      <c r="PT267" s="33"/>
      <c r="PU267" s="33"/>
      <c r="PV267" s="33"/>
      <c r="PW267" s="33"/>
      <c r="PX267" s="33"/>
      <c r="PY267" s="33"/>
      <c r="PZ267" s="33"/>
      <c r="QA267" s="33"/>
      <c r="QB267" s="33"/>
      <c r="QC267" s="33"/>
      <c r="QD267" s="33"/>
      <c r="QE267" s="33"/>
      <c r="QF267" s="33"/>
      <c r="QG267" s="33"/>
      <c r="QH267" s="33"/>
      <c r="QI267" s="33"/>
      <c r="QJ267" s="33"/>
      <c r="QK267" s="33"/>
      <c r="QL267" s="33"/>
      <c r="QM267" s="33"/>
      <c r="QN267" s="33"/>
      <c r="QO267" s="33"/>
      <c r="QP267" s="33"/>
      <c r="QQ267" s="33"/>
      <c r="QR267" s="33"/>
      <c r="QS267" s="33"/>
      <c r="QT267" s="33"/>
      <c r="QU267" s="33"/>
      <c r="QV267" s="33"/>
      <c r="QW267" s="33"/>
      <c r="QX267" s="33"/>
      <c r="QY267" s="33"/>
      <c r="QZ267" s="33"/>
      <c r="RA267" s="33"/>
      <c r="RB267" s="33"/>
      <c r="RC267" s="33"/>
      <c r="RD267" s="33"/>
      <c r="RE267" s="33"/>
      <c r="RF267" s="33"/>
      <c r="RG267" s="33"/>
      <c r="RH267" s="33"/>
      <c r="RI267" s="33"/>
      <c r="RJ267" s="33"/>
      <c r="RK267" s="33"/>
      <c r="RL267" s="33"/>
      <c r="RM267" s="33"/>
      <c r="RN267" s="33"/>
      <c r="RO267" s="33"/>
      <c r="RP267" s="33"/>
      <c r="RQ267" s="33"/>
      <c r="RR267" s="33"/>
      <c r="RS267" s="33"/>
      <c r="RT267" s="33"/>
      <c r="RU267" s="33"/>
      <c r="RV267" s="33"/>
      <c r="RW267" s="33"/>
      <c r="RX267" s="33"/>
      <c r="RY267" s="33"/>
      <c r="RZ267" s="33"/>
      <c r="SA267" s="33"/>
      <c r="SB267" s="33"/>
      <c r="SC267" s="33"/>
      <c r="SD267" s="33"/>
      <c r="SE267" s="33"/>
      <c r="SF267" s="33"/>
      <c r="SG267" s="33"/>
      <c r="SH267" s="33"/>
      <c r="SI267" s="33"/>
      <c r="SJ267" s="33"/>
      <c r="SK267" s="33"/>
      <c r="SL267" s="33"/>
      <c r="SM267" s="33"/>
      <c r="SN267" s="33"/>
      <c r="SO267" s="33"/>
      <c r="SP267" s="33"/>
      <c r="SQ267" s="33"/>
      <c r="SR267" s="33"/>
      <c r="SS267" s="33"/>
      <c r="ST267" s="33"/>
      <c r="SU267" s="33"/>
      <c r="SV267" s="33"/>
      <c r="SW267" s="33"/>
      <c r="SX267" s="33"/>
      <c r="SY267" s="33"/>
      <c r="SZ267" s="33"/>
      <c r="TA267" s="33"/>
      <c r="TB267" s="33"/>
      <c r="TC267" s="33"/>
      <c r="TD267" s="33"/>
      <c r="TE267" s="33"/>
      <c r="TF267" s="33"/>
      <c r="TG267" s="33"/>
      <c r="TH267" s="33"/>
      <c r="TI267" s="33"/>
      <c r="TJ267" s="33"/>
      <c r="TK267" s="33"/>
      <c r="TL267" s="33"/>
      <c r="TM267" s="33"/>
      <c r="TN267" s="33"/>
      <c r="TO267" s="33"/>
      <c r="TP267" s="33"/>
      <c r="TQ267" s="33"/>
      <c r="TR267" s="33"/>
      <c r="TS267" s="33"/>
      <c r="TT267" s="33"/>
      <c r="TU267" s="33"/>
      <c r="TV267" s="33"/>
      <c r="TW267" s="33"/>
      <c r="TX267" s="33"/>
      <c r="TY267" s="33"/>
      <c r="TZ267" s="33"/>
      <c r="UA267" s="33"/>
      <c r="UB267" s="33"/>
      <c r="UC267" s="33"/>
      <c r="UD267" s="33"/>
      <c r="UE267" s="33"/>
      <c r="UF267" s="33"/>
      <c r="UG267" s="33"/>
      <c r="UH267" s="33"/>
      <c r="UI267" s="33"/>
      <c r="UJ267" s="33"/>
      <c r="UK267" s="33"/>
      <c r="UL267" s="33"/>
      <c r="UM267" s="33"/>
      <c r="UN267" s="33"/>
      <c r="UO267" s="33"/>
      <c r="UP267" s="33"/>
      <c r="UQ267" s="33"/>
      <c r="UR267" s="33"/>
      <c r="US267" s="33"/>
      <c r="UT267" s="33"/>
      <c r="UU267" s="33"/>
      <c r="UV267" s="33"/>
      <c r="UW267" s="33"/>
      <c r="UX267" s="33"/>
      <c r="UY267" s="33"/>
      <c r="UZ267" s="33"/>
      <c r="VA267" s="33"/>
      <c r="VB267" s="33"/>
      <c r="VC267" s="33"/>
      <c r="VD267" s="33"/>
      <c r="VE267" s="33"/>
      <c r="VF267" s="33"/>
      <c r="VG267" s="33"/>
      <c r="VH267" s="33"/>
      <c r="VI267" s="33"/>
      <c r="VJ267" s="33"/>
      <c r="VK267" s="33"/>
      <c r="VL267" s="33"/>
      <c r="VM267" s="33"/>
      <c r="VN267" s="33"/>
      <c r="VO267" s="33"/>
      <c r="VP267" s="33"/>
      <c r="VQ267" s="33"/>
      <c r="VR267" s="33"/>
      <c r="VS267" s="33"/>
      <c r="VT267" s="33"/>
      <c r="VU267" s="33"/>
      <c r="VV267" s="33"/>
      <c r="VW267" s="33"/>
      <c r="VX267" s="33"/>
      <c r="VY267" s="33"/>
      <c r="VZ267" s="33"/>
      <c r="WA267" s="33"/>
      <c r="WB267" s="33"/>
      <c r="WC267" s="33"/>
      <c r="WD267" s="33"/>
      <c r="WE267" s="33"/>
      <c r="WF267" s="33"/>
      <c r="WG267" s="33"/>
      <c r="WH267" s="33"/>
      <c r="WI267" s="33"/>
      <c r="WJ267" s="33"/>
      <c r="WK267" s="33"/>
      <c r="WL267" s="33"/>
      <c r="WM267" s="33"/>
      <c r="WN267" s="33"/>
      <c r="WO267" s="33"/>
      <c r="WP267" s="33"/>
      <c r="WQ267" s="33"/>
      <c r="WR267" s="33"/>
      <c r="WS267" s="33"/>
      <c r="WT267" s="33"/>
      <c r="WU267" s="33"/>
      <c r="WV267" s="33"/>
      <c r="WW267" s="33"/>
      <c r="WX267" s="33"/>
      <c r="WY267" s="33"/>
      <c r="WZ267" s="33"/>
      <c r="XA267" s="33"/>
      <c r="XB267" s="33"/>
      <c r="XC267" s="33"/>
      <c r="XD267" s="33"/>
      <c r="XE267" s="33"/>
      <c r="XF267" s="33"/>
      <c r="XG267" s="33"/>
      <c r="XH267" s="33"/>
      <c r="XI267" s="33"/>
      <c r="XJ267" s="33"/>
      <c r="XK267" s="33"/>
      <c r="XL267" s="33"/>
      <c r="XM267" s="33"/>
      <c r="XN267" s="33"/>
      <c r="XO267" s="33"/>
      <c r="XP267" s="33"/>
      <c r="XQ267" s="33"/>
      <c r="XR267" s="33"/>
      <c r="XS267" s="33"/>
      <c r="XT267" s="33"/>
      <c r="XU267" s="33"/>
      <c r="XV267" s="33"/>
      <c r="XW267" s="33"/>
      <c r="XX267" s="33"/>
      <c r="XY267" s="33"/>
      <c r="XZ267" s="33"/>
      <c r="YA267" s="33"/>
      <c r="YB267" s="33"/>
      <c r="YC267" s="33"/>
      <c r="YD267" s="33"/>
      <c r="YE267" s="33"/>
      <c r="YF267" s="33"/>
      <c r="YG267" s="33"/>
      <c r="YH267" s="33"/>
      <c r="YI267" s="33"/>
      <c r="YJ267" s="33"/>
      <c r="YK267" s="33"/>
      <c r="YL267" s="33"/>
      <c r="YM267" s="33"/>
      <c r="YN267" s="33"/>
      <c r="YO267" s="33"/>
      <c r="YP267" s="33"/>
      <c r="YQ267" s="33"/>
      <c r="YR267" s="33"/>
      <c r="YS267" s="33"/>
      <c r="YT267" s="33"/>
      <c r="YU267" s="33"/>
      <c r="YV267" s="33"/>
      <c r="YW267" s="33"/>
      <c r="YX267" s="33"/>
      <c r="YY267" s="33"/>
      <c r="YZ267" s="33"/>
      <c r="ZA267" s="33"/>
      <c r="ZB267" s="33"/>
      <c r="ZC267" s="33"/>
      <c r="ZD267" s="33"/>
      <c r="ZE267" s="33"/>
      <c r="ZF267" s="33"/>
      <c r="ZG267" s="33"/>
      <c r="ZH267" s="33"/>
      <c r="ZI267" s="33"/>
      <c r="ZJ267" s="33"/>
      <c r="ZK267" s="33"/>
      <c r="ZL267" s="33"/>
      <c r="ZM267" s="33"/>
      <c r="ZN267" s="33"/>
      <c r="ZO267" s="33"/>
      <c r="ZP267" s="33"/>
      <c r="ZQ267" s="33"/>
      <c r="ZR267" s="33"/>
      <c r="ZS267" s="33"/>
      <c r="ZT267" s="33"/>
      <c r="ZU267" s="33"/>
      <c r="ZV267" s="33"/>
      <c r="ZW267" s="33"/>
      <c r="ZX267" s="33"/>
      <c r="ZY267" s="33"/>
      <c r="ZZ267" s="33"/>
      <c r="AAA267" s="33"/>
      <c r="AAB267" s="33"/>
      <c r="AAC267" s="33"/>
      <c r="AAD267" s="33"/>
      <c r="AAE267" s="33"/>
      <c r="AAF267" s="33"/>
      <c r="AAG267" s="33"/>
      <c r="AAH267" s="33"/>
      <c r="AAI267" s="33"/>
      <c r="AAJ267" s="33"/>
      <c r="AAK267" s="33"/>
      <c r="AAL267" s="33"/>
      <c r="AAM267" s="33"/>
      <c r="AAN267" s="33"/>
      <c r="AAO267" s="33"/>
      <c r="AAP267" s="33"/>
      <c r="AAQ267" s="33"/>
      <c r="AAR267" s="33"/>
      <c r="AAS267" s="33"/>
      <c r="AAT267" s="33"/>
      <c r="AAU267" s="33"/>
      <c r="AAV267" s="33"/>
      <c r="AAW267" s="33"/>
      <c r="AAX267" s="33"/>
      <c r="AAY267" s="33"/>
      <c r="AAZ267" s="33"/>
      <c r="ABA267" s="33"/>
      <c r="ABB267" s="33"/>
      <c r="ABC267" s="33"/>
      <c r="ABD267" s="33"/>
      <c r="ABE267" s="33"/>
      <c r="ABF267" s="33"/>
      <c r="ABG267" s="33"/>
      <c r="ABH267" s="33"/>
      <c r="ABI267" s="33"/>
      <c r="ABJ267" s="33"/>
      <c r="ABK267" s="33"/>
      <c r="ABL267" s="33"/>
      <c r="ABM267" s="33"/>
      <c r="ABN267" s="33"/>
      <c r="ABO267" s="33"/>
      <c r="ABP267" s="33"/>
      <c r="ABQ267" s="33"/>
      <c r="ABR267" s="33"/>
      <c r="ABS267" s="33"/>
      <c r="ABT267" s="33"/>
      <c r="ABU267" s="33"/>
      <c r="ABV267" s="33"/>
      <c r="ABW267" s="33"/>
      <c r="ABX267" s="33"/>
      <c r="ABY267" s="33"/>
      <c r="ABZ267" s="33"/>
      <c r="ACA267" s="33"/>
      <c r="ACB267" s="33"/>
      <c r="ACC267" s="33"/>
      <c r="ACD267" s="33"/>
      <c r="ACE267" s="33"/>
      <c r="ACF267" s="33"/>
      <c r="ACG267" s="33"/>
      <c r="ACH267" s="33"/>
      <c r="ACI267" s="33"/>
      <c r="ACJ267" s="33"/>
      <c r="ACK267" s="33"/>
      <c r="ACL267" s="33"/>
      <c r="ACM267" s="33"/>
      <c r="ACN267" s="33"/>
      <c r="ACO267" s="33"/>
      <c r="ACP267" s="33"/>
      <c r="ACQ267" s="33"/>
      <c r="ACR267" s="33"/>
      <c r="ACS267" s="33"/>
      <c r="ACT267" s="33"/>
      <c r="ACU267" s="33"/>
      <c r="ACV267" s="33"/>
      <c r="ACW267" s="33"/>
      <c r="ACX267" s="33"/>
      <c r="ACY267" s="33"/>
      <c r="ACZ267" s="33"/>
      <c r="ADA267" s="33"/>
      <c r="ADB267" s="33"/>
      <c r="ADC267" s="33"/>
      <c r="ADD267" s="33"/>
      <c r="ADE267" s="33"/>
      <c r="ADF267" s="33"/>
      <c r="ADG267" s="33"/>
      <c r="ADH267" s="33"/>
      <c r="ADI267" s="33"/>
      <c r="ADJ267" s="33"/>
      <c r="ADK267" s="33"/>
      <c r="ADL267" s="33"/>
      <c r="ADM267" s="33"/>
      <c r="ADN267" s="33"/>
      <c r="ADO267" s="33"/>
      <c r="ADP267" s="33"/>
      <c r="ADQ267" s="33"/>
      <c r="ADR267" s="33"/>
      <c r="ADS267" s="33"/>
      <c r="ADT267" s="33"/>
      <c r="ADU267" s="33"/>
      <c r="ADV267" s="33"/>
      <c r="ADW267" s="33"/>
      <c r="ADX267" s="33"/>
      <c r="ADY267" s="33"/>
      <c r="ADZ267" s="33"/>
      <c r="AEA267" s="33"/>
      <c r="AEB267" s="33"/>
      <c r="AEC267" s="33"/>
      <c r="AED267" s="33"/>
      <c r="AEE267" s="33"/>
      <c r="AEF267" s="33"/>
      <c r="AEG267" s="33"/>
      <c r="AEH267" s="33"/>
      <c r="AEI267" s="33"/>
      <c r="AEJ267" s="33"/>
      <c r="AEK267" s="33"/>
      <c r="AEL267" s="33"/>
      <c r="AEM267" s="33"/>
      <c r="AEN267" s="33"/>
      <c r="AEO267" s="33"/>
      <c r="AEP267" s="33"/>
      <c r="AEQ267" s="33"/>
      <c r="AER267" s="33"/>
      <c r="AES267" s="33"/>
      <c r="AET267" s="33"/>
      <c r="AEU267" s="33"/>
      <c r="AEV267" s="33"/>
      <c r="AEW267" s="33"/>
      <c r="AEX267" s="33"/>
      <c r="AEY267" s="33"/>
      <c r="AEZ267" s="33"/>
      <c r="AFA267" s="33"/>
      <c r="AFB267" s="33"/>
      <c r="AFC267" s="33"/>
      <c r="AFD267" s="33"/>
      <c r="AFE267" s="33"/>
      <c r="AFF267" s="33"/>
      <c r="AFG267" s="33"/>
      <c r="AFH267" s="33"/>
      <c r="AFI267" s="33"/>
      <c r="AFJ267" s="33"/>
      <c r="AFK267" s="33"/>
      <c r="AFL267" s="33"/>
      <c r="AFM267" s="33"/>
      <c r="AFN267" s="33"/>
      <c r="AFO267" s="33"/>
      <c r="AFP267" s="33"/>
      <c r="AFQ267" s="33"/>
      <c r="AFR267" s="33"/>
      <c r="AFS267" s="33"/>
      <c r="AFT267" s="33"/>
      <c r="AFU267" s="33"/>
      <c r="AFV267" s="33"/>
      <c r="AFW267" s="33"/>
      <c r="AFX267" s="33"/>
      <c r="AFY267" s="33"/>
      <c r="AFZ267" s="33"/>
      <c r="AGA267" s="33"/>
      <c r="AGB267" s="33"/>
      <c r="AGC267" s="33"/>
      <c r="AGD267" s="33"/>
      <c r="AGE267" s="33"/>
      <c r="AGF267" s="33"/>
      <c r="AGG267" s="33"/>
      <c r="AGH267" s="33"/>
      <c r="AGI267" s="33"/>
      <c r="AGJ267" s="33"/>
      <c r="AGK267" s="33"/>
      <c r="AGL267" s="33"/>
      <c r="AGM267" s="33"/>
      <c r="AGN267" s="33"/>
      <c r="AGO267" s="33"/>
      <c r="AGP267" s="33"/>
      <c r="AGQ267" s="33"/>
      <c r="AGR267" s="33"/>
      <c r="AGS267" s="33"/>
      <c r="AGT267" s="33"/>
      <c r="AGU267" s="33"/>
      <c r="AGV267" s="33"/>
      <c r="AGW267" s="33"/>
      <c r="AGX267" s="33"/>
      <c r="AGY267" s="33"/>
      <c r="AGZ267" s="33"/>
      <c r="AHA267" s="33"/>
      <c r="AHB267" s="33"/>
      <c r="AHC267" s="33"/>
      <c r="AHD267" s="33"/>
      <c r="AHE267" s="33"/>
      <c r="AHF267" s="33"/>
      <c r="AHG267" s="33"/>
      <c r="AHH267" s="33"/>
      <c r="AHI267" s="33"/>
      <c r="AHJ267" s="33"/>
      <c r="AHK267" s="33"/>
      <c r="AHL267" s="33"/>
      <c r="AHM267" s="33"/>
      <c r="AHN267" s="33"/>
      <c r="AHO267" s="33"/>
      <c r="AHP267" s="33"/>
      <c r="AHQ267" s="33"/>
      <c r="AHR267" s="33"/>
      <c r="AHS267" s="33"/>
      <c r="AHT267" s="33"/>
      <c r="AHU267" s="33"/>
      <c r="AHV267" s="33"/>
      <c r="AHW267" s="33"/>
      <c r="AHX267" s="33"/>
      <c r="AHY267" s="33"/>
      <c r="AHZ267" s="33"/>
      <c r="AIA267" s="33"/>
      <c r="AIB267" s="33"/>
      <c r="AIC267" s="33"/>
      <c r="AID267" s="33"/>
      <c r="AIE267" s="33"/>
      <c r="AIF267" s="33"/>
      <c r="AIG267" s="33"/>
      <c r="AIH267" s="33"/>
      <c r="AII267" s="33"/>
      <c r="AIJ267" s="33"/>
      <c r="AIK267" s="33"/>
      <c r="AIL267" s="33"/>
      <c r="AIM267" s="33"/>
      <c r="AIN267" s="33"/>
      <c r="AIO267" s="33"/>
      <c r="AIP267" s="33"/>
      <c r="AIQ267" s="33"/>
      <c r="AIR267" s="33"/>
      <c r="AIS267" s="33"/>
      <c r="AIT267" s="33"/>
      <c r="AIU267" s="33"/>
      <c r="AIV267" s="33"/>
      <c r="AIW267" s="33"/>
      <c r="AIX267" s="33"/>
      <c r="AIY267" s="33"/>
      <c r="AIZ267" s="33"/>
      <c r="AJA267" s="33"/>
      <c r="AJB267" s="33"/>
      <c r="AJC267" s="33"/>
      <c r="AJD267" s="33"/>
      <c r="AJE267" s="33"/>
      <c r="AJF267" s="33"/>
      <c r="AJG267" s="33"/>
      <c r="AJH267" s="33"/>
      <c r="AJI267" s="33"/>
      <c r="AJJ267" s="33"/>
      <c r="AJK267" s="33"/>
      <c r="AJL267" s="33"/>
      <c r="AJM267" s="33"/>
      <c r="AJN267" s="33"/>
      <c r="AJO267" s="33"/>
      <c r="AJP267" s="33"/>
      <c r="AJQ267" s="33"/>
      <c r="AJR267" s="33"/>
      <c r="AJS267" s="33"/>
      <c r="AJT267" s="33"/>
      <c r="AJU267" s="33"/>
      <c r="AJV267" s="33"/>
      <c r="AJW267" s="33"/>
      <c r="AJX267" s="33"/>
      <c r="AJY267" s="33"/>
      <c r="AJZ267" s="33"/>
      <c r="AKA267" s="33"/>
      <c r="AKB267" s="33"/>
      <c r="AKC267" s="33"/>
      <c r="AKD267" s="33"/>
      <c r="AKE267" s="33"/>
      <c r="AKF267" s="33"/>
      <c r="AKG267" s="33"/>
      <c r="AKH267" s="33"/>
      <c r="AKI267" s="33"/>
      <c r="AKJ267" s="33"/>
      <c r="AKK267" s="33"/>
      <c r="AKL267" s="33"/>
      <c r="AKM267" s="33"/>
      <c r="AKN267" s="33"/>
      <c r="AKO267" s="33"/>
      <c r="AKP267" s="33"/>
      <c r="AKQ267" s="33"/>
      <c r="AKR267" s="33"/>
      <c r="AKS267" s="33"/>
      <c r="AKT267" s="33"/>
      <c r="AKU267" s="33"/>
      <c r="AKV267" s="33"/>
      <c r="AKW267" s="33"/>
      <c r="AKX267" s="33"/>
      <c r="AKY267" s="33"/>
      <c r="AKZ267" s="33"/>
      <c r="ALA267" s="33"/>
      <c r="ALB267" s="33"/>
      <c r="ALC267" s="33"/>
      <c r="ALD267" s="33"/>
      <c r="ALE267" s="33"/>
      <c r="ALF267" s="33"/>
      <c r="ALG267" s="33"/>
      <c r="ALH267" s="33"/>
      <c r="ALI267" s="33"/>
      <c r="ALJ267" s="33"/>
      <c r="ALK267" s="33"/>
      <c r="ALL267" s="33"/>
      <c r="ALM267" s="33"/>
      <c r="ALN267" s="33"/>
      <c r="ALO267" s="33"/>
      <c r="ALP267" s="33"/>
      <c r="ALQ267" s="33"/>
      <c r="ALR267" s="33"/>
      <c r="ALS267" s="33"/>
      <c r="ALT267" s="33"/>
      <c r="ALU267" s="33"/>
      <c r="ALV267" s="33"/>
      <c r="ALW267" s="33"/>
      <c r="ALX267" s="33"/>
      <c r="ALY267" s="33"/>
      <c r="ALZ267" s="33"/>
      <c r="AMA267" s="33"/>
      <c r="AMB267" s="33"/>
      <c r="AMC267" s="33"/>
      <c r="AMD267" s="33"/>
      <c r="AME267" s="33"/>
      <c r="AMF267" s="33"/>
      <c r="AMG267" s="33"/>
      <c r="AMH267" s="33"/>
      <c r="AMI267" s="33"/>
      <c r="AMJ267" s="33"/>
      <c r="AMK267" s="33"/>
      <c r="AML267" s="33"/>
      <c r="AMM267" s="33"/>
      <c r="AMN267" s="33"/>
      <c r="AMO267" s="33"/>
      <c r="AMP267" s="33"/>
      <c r="AMQ267" s="33"/>
      <c r="AMR267" s="33"/>
      <c r="AMS267" s="33"/>
      <c r="AMT267" s="33"/>
      <c r="AMU267" s="33"/>
      <c r="AMV267" s="33"/>
      <c r="AMW267" s="33"/>
      <c r="AMX267" s="33"/>
      <c r="AMY267" s="33"/>
      <c r="AMZ267" s="33"/>
      <c r="ANA267" s="33"/>
      <c r="ANB267" s="33"/>
      <c r="ANC267" s="33"/>
      <c r="AND267" s="33"/>
      <c r="ANE267" s="33"/>
      <c r="ANF267" s="33"/>
      <c r="ANG267" s="33"/>
      <c r="ANH267" s="33"/>
      <c r="ANI267" s="33"/>
      <c r="ANJ267" s="33"/>
      <c r="ANK267" s="33"/>
      <c r="ANL267" s="33"/>
      <c r="ANM267" s="33"/>
      <c r="ANN267" s="33"/>
      <c r="ANO267" s="33"/>
      <c r="ANP267" s="33"/>
      <c r="ANQ267" s="33"/>
      <c r="ANR267" s="33"/>
      <c r="ANS267" s="33"/>
      <c r="ANT267" s="33"/>
      <c r="ANU267" s="33"/>
      <c r="ANV267" s="33"/>
      <c r="ANW267" s="33"/>
      <c r="ANX267" s="33"/>
      <c r="ANY267" s="33"/>
      <c r="ANZ267" s="33"/>
      <c r="AOA267" s="33"/>
      <c r="AOB267" s="33"/>
      <c r="AOC267" s="33"/>
      <c r="AOD267" s="33"/>
      <c r="AOE267" s="33"/>
      <c r="AOF267" s="33"/>
      <c r="AOG267" s="33"/>
      <c r="AOH267" s="33"/>
      <c r="AOI267" s="33"/>
      <c r="AOJ267" s="33"/>
      <c r="AOK267" s="33"/>
      <c r="AOL267" s="33"/>
      <c r="AOM267" s="33"/>
      <c r="AON267" s="33"/>
      <c r="AOO267" s="33"/>
      <c r="AOP267" s="33"/>
      <c r="AOQ267" s="33"/>
      <c r="AOR267" s="33"/>
      <c r="AOS267" s="33"/>
      <c r="AOT267" s="33"/>
      <c r="AOU267" s="33"/>
      <c r="AOV267" s="33"/>
      <c r="AOW267" s="33"/>
      <c r="AOX267" s="33"/>
      <c r="AOY267" s="33"/>
      <c r="AOZ267" s="33"/>
      <c r="APA267" s="33"/>
      <c r="APB267" s="33"/>
      <c r="APC267" s="33"/>
      <c r="APD267" s="33"/>
      <c r="APE267" s="33"/>
      <c r="APF267" s="33"/>
      <c r="APG267" s="33"/>
      <c r="APH267" s="33"/>
      <c r="API267" s="33"/>
      <c r="APJ267" s="33"/>
      <c r="APK267" s="33"/>
      <c r="APL267" s="33"/>
      <c r="APM267" s="33"/>
      <c r="APN267" s="33"/>
      <c r="APO267" s="33"/>
      <c r="APP267" s="33"/>
      <c r="APQ267" s="33"/>
      <c r="APR267" s="33"/>
      <c r="APS267" s="33"/>
      <c r="APT267" s="33"/>
      <c r="APU267" s="33"/>
      <c r="APV267" s="33"/>
      <c r="APW267" s="33"/>
      <c r="APX267" s="33"/>
      <c r="APY267" s="33"/>
      <c r="APZ267" s="33"/>
      <c r="AQA267" s="33"/>
      <c r="AQB267" s="33"/>
      <c r="AQC267" s="33"/>
      <c r="AQD267" s="33"/>
      <c r="AQE267" s="33"/>
      <c r="AQF267" s="33"/>
      <c r="AQG267" s="33"/>
      <c r="AQH267" s="33"/>
      <c r="AQI267" s="33"/>
      <c r="AQJ267" s="33"/>
      <c r="AQK267" s="33"/>
      <c r="AQL267" s="33"/>
      <c r="AQM267" s="33"/>
      <c r="AQN267" s="33"/>
      <c r="AQO267" s="33"/>
      <c r="AQP267" s="33"/>
      <c r="AQQ267" s="33"/>
      <c r="AQR267" s="33"/>
      <c r="AQS267" s="33"/>
      <c r="AQT267" s="33"/>
      <c r="AQU267" s="33"/>
      <c r="AQV267" s="33"/>
      <c r="AQW267" s="33"/>
      <c r="AQX267" s="33"/>
      <c r="AQY267" s="33"/>
      <c r="AQZ267" s="33"/>
      <c r="ARA267" s="33"/>
      <c r="ARB267" s="33"/>
      <c r="ARC267" s="33"/>
      <c r="ARD267" s="33"/>
      <c r="ARE267" s="33"/>
      <c r="ARF267" s="33"/>
      <c r="ARG267" s="33"/>
      <c r="ARH267" s="33"/>
      <c r="ARI267" s="33"/>
      <c r="ARJ267" s="33"/>
      <c r="ARK267" s="33"/>
      <c r="ARL267" s="33"/>
      <c r="ARM267" s="33"/>
      <c r="ARN267" s="33"/>
      <c r="ARO267" s="33"/>
      <c r="ARP267" s="33"/>
      <c r="ARQ267" s="33"/>
      <c r="ARR267" s="33"/>
      <c r="ARS267" s="33"/>
      <c r="ART267" s="33"/>
      <c r="ARU267" s="33"/>
      <c r="ARV267" s="33"/>
      <c r="ARW267" s="33"/>
      <c r="ARX267" s="33"/>
      <c r="ARY267" s="33"/>
      <c r="ARZ267" s="33"/>
      <c r="ASA267" s="33"/>
      <c r="ASB267" s="33"/>
      <c r="ASC267" s="33"/>
      <c r="ASD267" s="33"/>
      <c r="ASE267" s="33"/>
      <c r="ASF267" s="33"/>
      <c r="ASG267" s="33"/>
      <c r="ASH267" s="33"/>
      <c r="ASI267" s="33"/>
      <c r="ASJ267" s="33"/>
      <c r="ASK267" s="33"/>
      <c r="ASL267" s="33"/>
      <c r="ASM267" s="33"/>
      <c r="ASN267" s="33"/>
      <c r="ASO267" s="33"/>
      <c r="ASP267" s="33"/>
      <c r="ASQ267" s="33"/>
      <c r="ASR267" s="33"/>
      <c r="ASS267" s="33"/>
      <c r="AST267" s="33"/>
      <c r="ASU267" s="33"/>
      <c r="ASV267" s="33"/>
      <c r="ASW267" s="33"/>
      <c r="ASX267" s="33"/>
      <c r="ASY267" s="33"/>
      <c r="ASZ267" s="33"/>
      <c r="ATA267" s="33"/>
      <c r="ATB267" s="33"/>
      <c r="ATC267" s="33"/>
      <c r="ATD267" s="33"/>
      <c r="ATE267" s="33"/>
      <c r="ATF267" s="33"/>
      <c r="ATG267" s="33"/>
      <c r="ATH267" s="33"/>
      <c r="ATI267" s="33"/>
      <c r="ATJ267" s="33"/>
      <c r="ATK267" s="33"/>
      <c r="ATL267" s="33"/>
      <c r="ATM267" s="33"/>
      <c r="ATN267" s="33"/>
      <c r="ATO267" s="33"/>
      <c r="ATP267" s="33"/>
      <c r="ATQ267" s="33"/>
      <c r="ATR267" s="33"/>
      <c r="ATS267" s="33"/>
      <c r="ATT267" s="33"/>
      <c r="ATU267" s="33"/>
      <c r="ATV267" s="33"/>
      <c r="ATW267" s="33"/>
      <c r="ATX267" s="33"/>
      <c r="ATY267" s="33"/>
      <c r="ATZ267" s="33"/>
      <c r="AUA267" s="33"/>
      <c r="AUB267" s="33"/>
      <c r="AUC267" s="33"/>
      <c r="AUD267" s="33"/>
      <c r="AUE267" s="33"/>
      <c r="AUF267" s="33"/>
      <c r="AUG267" s="33"/>
      <c r="AUH267" s="33"/>
      <c r="AUI267" s="33"/>
      <c r="AUJ267" s="33"/>
      <c r="AUK267" s="33"/>
      <c r="AUL267" s="33"/>
      <c r="AUM267" s="33"/>
      <c r="AUN267" s="33"/>
      <c r="AUO267" s="33"/>
      <c r="AUP267" s="33"/>
      <c r="AUQ267" s="33"/>
      <c r="AUR267" s="33"/>
      <c r="AUS267" s="33"/>
      <c r="AUT267" s="33"/>
      <c r="AUU267" s="33"/>
      <c r="AUV267" s="33"/>
      <c r="AUW267" s="33"/>
      <c r="AUX267" s="33"/>
      <c r="AUY267" s="33"/>
      <c r="AUZ267" s="33"/>
      <c r="AVA267" s="33"/>
      <c r="AVB267" s="33"/>
      <c r="AVC267" s="33"/>
      <c r="AVD267" s="33"/>
      <c r="AVE267" s="33"/>
      <c r="AVF267" s="33"/>
      <c r="AVG267" s="33"/>
      <c r="AVH267" s="33"/>
      <c r="AVI267" s="33"/>
      <c r="AVJ267" s="33"/>
      <c r="AVK267" s="33"/>
      <c r="AVL267" s="33"/>
      <c r="AVM267" s="33"/>
      <c r="AVN267" s="33"/>
      <c r="AVO267" s="33"/>
      <c r="AVP267" s="33"/>
      <c r="AVQ267" s="33"/>
      <c r="AVR267" s="33"/>
      <c r="AVS267" s="33"/>
      <c r="AVT267" s="33"/>
      <c r="AVU267" s="33"/>
      <c r="AVV267" s="33"/>
      <c r="AVW267" s="33"/>
      <c r="AVX267" s="33"/>
      <c r="AVY267" s="33"/>
      <c r="AVZ267" s="33"/>
      <c r="AWA267" s="33"/>
      <c r="AWB267" s="33"/>
      <c r="AWC267" s="33"/>
      <c r="AWD267" s="33"/>
      <c r="AWE267" s="33"/>
      <c r="AWF267" s="33"/>
      <c r="AWG267" s="33"/>
      <c r="AWH267" s="33"/>
      <c r="AWI267" s="33"/>
      <c r="AWJ267" s="33"/>
      <c r="AWK267" s="33"/>
      <c r="AWL267" s="33"/>
      <c r="AWM267" s="33"/>
      <c r="AWN267" s="33"/>
      <c r="AWO267" s="33"/>
      <c r="AWP267" s="33"/>
      <c r="AWQ267" s="33"/>
      <c r="AWR267" s="33"/>
      <c r="AWS267" s="33"/>
      <c r="AWT267" s="33"/>
      <c r="AWU267" s="33"/>
      <c r="AWV267" s="33"/>
      <c r="AWW267" s="33"/>
      <c r="AWX267" s="33"/>
      <c r="AWY267" s="33"/>
      <c r="AWZ267" s="33"/>
      <c r="AXA267" s="33"/>
      <c r="AXB267" s="33"/>
      <c r="AXC267" s="33"/>
      <c r="AXD267" s="33"/>
      <c r="AXE267" s="33"/>
      <c r="AXF267" s="33"/>
      <c r="AXG267" s="33"/>
      <c r="AXH267" s="33"/>
      <c r="AXI267" s="33"/>
      <c r="AXJ267" s="33"/>
      <c r="AXK267" s="33"/>
      <c r="AXL267" s="33"/>
      <c r="AXM267" s="33"/>
      <c r="AXN267" s="33"/>
      <c r="AXO267" s="33"/>
      <c r="AXP267" s="33"/>
      <c r="AXQ267" s="33"/>
      <c r="AXR267" s="33"/>
      <c r="AXS267" s="33"/>
      <c r="AXT267" s="33"/>
      <c r="AXU267" s="33"/>
      <c r="AXV267" s="33"/>
      <c r="AXW267" s="33"/>
      <c r="AXX267" s="33"/>
      <c r="AXY267" s="33"/>
      <c r="AXZ267" s="33"/>
      <c r="AYA267" s="33"/>
      <c r="AYB267" s="33"/>
      <c r="AYC267" s="33"/>
      <c r="AYD267" s="33"/>
      <c r="AYE267" s="33"/>
      <c r="AYF267" s="33"/>
      <c r="AYG267" s="33"/>
      <c r="AYH267" s="33"/>
      <c r="AYI267" s="33"/>
      <c r="AYJ267" s="33"/>
      <c r="AYK267" s="33"/>
      <c r="AYL267" s="33"/>
      <c r="AYM267" s="33"/>
      <c r="AYN267" s="33"/>
      <c r="AYO267" s="33"/>
      <c r="AYP267" s="33"/>
      <c r="AYQ267" s="33"/>
      <c r="AYR267" s="33"/>
      <c r="AYS267" s="33"/>
      <c r="AYT267" s="33"/>
      <c r="AYU267" s="33"/>
      <c r="AYV267" s="33"/>
      <c r="AYW267" s="33"/>
      <c r="AYX267" s="33"/>
      <c r="AYY267" s="33"/>
      <c r="AYZ267" s="33"/>
      <c r="AZA267" s="33"/>
      <c r="AZB267" s="33"/>
      <c r="AZC267" s="33"/>
      <c r="AZD267" s="33"/>
      <c r="AZE267" s="33"/>
      <c r="AZF267" s="33"/>
      <c r="AZG267" s="33"/>
      <c r="AZH267" s="33"/>
      <c r="AZI267" s="33"/>
      <c r="AZJ267" s="33"/>
      <c r="AZK267" s="33"/>
      <c r="AZL267" s="33"/>
      <c r="AZM267" s="33"/>
      <c r="AZN267" s="33"/>
      <c r="AZO267" s="33"/>
      <c r="AZP267" s="33"/>
      <c r="AZQ267" s="33"/>
      <c r="AZR267" s="33"/>
      <c r="AZS267" s="33"/>
      <c r="AZT267" s="33"/>
      <c r="AZU267" s="33"/>
      <c r="AZV267" s="33"/>
      <c r="AZW267" s="33"/>
      <c r="AZX267" s="33"/>
      <c r="AZY267" s="33"/>
      <c r="AZZ267" s="33"/>
      <c r="BAA267" s="33"/>
      <c r="BAB267" s="33"/>
      <c r="BAC267" s="33"/>
      <c r="BAD267" s="33"/>
      <c r="BAE267" s="33"/>
      <c r="BAF267" s="33"/>
      <c r="BAG267" s="33"/>
      <c r="BAH267" s="33"/>
      <c r="BAI267" s="33"/>
      <c r="BAJ267" s="33"/>
      <c r="BAK267" s="33"/>
      <c r="BAL267" s="33"/>
      <c r="BAM267" s="33"/>
      <c r="BAN267" s="33"/>
      <c r="BAO267" s="33"/>
      <c r="BAP267" s="33"/>
      <c r="BAQ267" s="33"/>
      <c r="BAR267" s="33"/>
      <c r="BAS267" s="33"/>
      <c r="BAT267" s="33"/>
      <c r="BAU267" s="33"/>
      <c r="BAV267" s="33"/>
      <c r="BAW267" s="33"/>
      <c r="BAX267" s="33"/>
      <c r="BAY267" s="33"/>
      <c r="BAZ267" s="33"/>
      <c r="BBA267" s="33"/>
      <c r="BBB267" s="33"/>
      <c r="BBC267" s="33"/>
      <c r="BBD267" s="33"/>
      <c r="BBE267" s="33"/>
      <c r="BBF267" s="33"/>
      <c r="BBG267" s="33"/>
      <c r="BBH267" s="33"/>
      <c r="BBI267" s="33"/>
      <c r="BBJ267" s="33"/>
      <c r="BBK267" s="33"/>
      <c r="BBL267" s="33"/>
      <c r="BBM267" s="33"/>
      <c r="BBN267" s="33"/>
      <c r="BBO267" s="33"/>
      <c r="BBP267" s="33"/>
      <c r="BBQ267" s="33"/>
      <c r="BBR267" s="33"/>
      <c r="BBS267" s="33"/>
      <c r="BBT267" s="33"/>
      <c r="BBU267" s="33"/>
      <c r="BBV267" s="33"/>
      <c r="BBW267" s="33"/>
      <c r="BBX267" s="33"/>
      <c r="BBY267" s="33"/>
      <c r="BBZ267" s="33"/>
      <c r="BCA267" s="33"/>
      <c r="BCB267" s="33"/>
      <c r="BCC267" s="33"/>
      <c r="BCD267" s="33"/>
      <c r="BCE267" s="33"/>
      <c r="BCF267" s="33"/>
      <c r="BCG267" s="33"/>
      <c r="BCH267" s="33"/>
      <c r="BCI267" s="33"/>
      <c r="BCJ267" s="33"/>
      <c r="BCK267" s="33"/>
      <c r="BCL267" s="33"/>
      <c r="BCM267" s="33"/>
      <c r="BCN267" s="33"/>
      <c r="BCO267" s="33"/>
      <c r="BCP267" s="33"/>
      <c r="BCQ267" s="33"/>
      <c r="BCR267" s="33"/>
      <c r="BCS267" s="33"/>
      <c r="BCT267" s="33"/>
      <c r="BCU267" s="33"/>
      <c r="BCV267" s="33"/>
      <c r="BCW267" s="33"/>
      <c r="BCX267" s="33"/>
      <c r="BCY267" s="33"/>
      <c r="BCZ267" s="33"/>
      <c r="BDA267" s="33"/>
      <c r="BDB267" s="33"/>
      <c r="BDC267" s="33"/>
      <c r="BDD267" s="33"/>
      <c r="BDE267" s="33"/>
      <c r="BDF267" s="33"/>
      <c r="BDG267" s="33"/>
      <c r="BDH267" s="33"/>
      <c r="BDI267" s="33"/>
      <c r="BDJ267" s="33"/>
      <c r="BDK267" s="33"/>
      <c r="BDL267" s="33"/>
      <c r="BDM267" s="33"/>
      <c r="BDN267" s="33"/>
      <c r="BDO267" s="33"/>
      <c r="BDP267" s="33"/>
      <c r="BDQ267" s="33"/>
      <c r="BDR267" s="33"/>
      <c r="BDS267" s="33"/>
      <c r="BDT267" s="33"/>
      <c r="BDU267" s="33"/>
      <c r="BDV267" s="33"/>
      <c r="BDW267" s="33"/>
      <c r="BDX267" s="33"/>
      <c r="BDY267" s="33"/>
      <c r="BDZ267" s="33"/>
      <c r="BEA267" s="33"/>
      <c r="BEB267" s="33"/>
      <c r="BEC267" s="33"/>
      <c r="BED267" s="33"/>
      <c r="BEE267" s="33"/>
      <c r="BEF267" s="33"/>
      <c r="BEG267" s="33"/>
      <c r="BEH267" s="33"/>
      <c r="BEI267" s="33"/>
      <c r="BEJ267" s="33"/>
      <c r="BEK267" s="33"/>
      <c r="BEL267" s="33"/>
      <c r="BEM267" s="33"/>
      <c r="BEN267" s="33"/>
      <c r="BEO267" s="33"/>
      <c r="BEP267" s="33"/>
      <c r="BEQ267" s="33"/>
      <c r="BER267" s="33"/>
      <c r="BES267" s="33"/>
      <c r="BET267" s="33"/>
      <c r="BEU267" s="33"/>
      <c r="BEV267" s="33"/>
      <c r="BEW267" s="33"/>
      <c r="BEX267" s="33"/>
      <c r="BEY267" s="33"/>
      <c r="BEZ267" s="33"/>
      <c r="BFA267" s="33"/>
      <c r="BFB267" s="33"/>
      <c r="BFC267" s="33"/>
      <c r="BFD267" s="33"/>
      <c r="BFE267" s="33"/>
      <c r="BFF267" s="33"/>
      <c r="BFG267" s="33"/>
      <c r="BFH267" s="33"/>
      <c r="BFI267" s="33"/>
      <c r="BFJ267" s="33"/>
      <c r="BFK267" s="33"/>
      <c r="BFL267" s="33"/>
      <c r="BFM267" s="33"/>
      <c r="BFN267" s="33"/>
      <c r="BFO267" s="33"/>
      <c r="BFP267" s="33"/>
      <c r="BFQ267" s="33"/>
      <c r="BFR267" s="33"/>
      <c r="BFS267" s="33"/>
      <c r="BFT267" s="33"/>
      <c r="BFU267" s="33"/>
      <c r="BFV267" s="33"/>
      <c r="BFW267" s="33"/>
      <c r="BFX267" s="33"/>
      <c r="BFY267" s="33"/>
      <c r="BFZ267" s="33"/>
      <c r="BGA267" s="33"/>
      <c r="BGB267" s="33"/>
      <c r="BGC267" s="33"/>
      <c r="BGD267" s="33"/>
      <c r="BGE267" s="33"/>
      <c r="BGF267" s="33"/>
      <c r="BGG267" s="33"/>
      <c r="BGH267" s="33"/>
      <c r="BGI267" s="33"/>
      <c r="BGJ267" s="33"/>
      <c r="BGK267" s="33"/>
      <c r="BGL267" s="33"/>
      <c r="BGM267" s="33"/>
      <c r="BGN267" s="33"/>
      <c r="BGO267" s="33"/>
      <c r="BGP267" s="33"/>
      <c r="BGQ267" s="33"/>
      <c r="BGR267" s="33"/>
      <c r="BGS267" s="33"/>
      <c r="BGT267" s="33"/>
      <c r="BGU267" s="33"/>
      <c r="BGV267" s="33"/>
      <c r="BGW267" s="33"/>
      <c r="BGX267" s="33"/>
      <c r="BGY267" s="33"/>
      <c r="BGZ267" s="33"/>
      <c r="BHA267" s="33"/>
      <c r="BHB267" s="33"/>
      <c r="BHC267" s="33"/>
      <c r="BHD267" s="33"/>
      <c r="BHE267" s="33"/>
      <c r="BHF267" s="33"/>
      <c r="BHG267" s="33"/>
      <c r="BHH267" s="33"/>
      <c r="BHI267" s="33"/>
      <c r="BHJ267" s="33"/>
      <c r="BHK267" s="33"/>
      <c r="BHL267" s="33"/>
      <c r="BHM267" s="33"/>
      <c r="BHN267" s="33"/>
      <c r="BHO267" s="33"/>
      <c r="BHP267" s="33"/>
      <c r="BHQ267" s="33"/>
      <c r="BHR267" s="33"/>
      <c r="BHS267" s="33"/>
      <c r="BHT267" s="33"/>
      <c r="BHU267" s="33"/>
      <c r="BHV267" s="33"/>
      <c r="BHW267" s="33"/>
      <c r="BHX267" s="33"/>
      <c r="BHY267" s="33"/>
      <c r="BHZ267" s="33"/>
      <c r="BIA267" s="33"/>
      <c r="BIB267" s="33"/>
      <c r="BIC267" s="33"/>
      <c r="BID267" s="33"/>
      <c r="BIE267" s="33"/>
      <c r="BIF267" s="33"/>
      <c r="BIG267" s="33"/>
      <c r="BIH267" s="33"/>
      <c r="BII267" s="33"/>
      <c r="BIJ267" s="33"/>
      <c r="BIK267" s="33"/>
      <c r="BIL267" s="33"/>
      <c r="BIM267" s="33"/>
      <c r="BIN267" s="33"/>
      <c r="BIO267" s="33"/>
      <c r="BIP267" s="33"/>
      <c r="BIQ267" s="33"/>
      <c r="BIR267" s="33"/>
      <c r="BIS267" s="33"/>
      <c r="BIT267" s="33"/>
      <c r="BIU267" s="33"/>
      <c r="BIV267" s="33"/>
      <c r="BIW267" s="33"/>
      <c r="BIX267" s="33"/>
      <c r="BIY267" s="33"/>
      <c r="BIZ267" s="33"/>
      <c r="BJA267" s="33"/>
      <c r="BJB267" s="33"/>
      <c r="BJC267" s="33"/>
      <c r="BJD267" s="33"/>
      <c r="BJE267" s="33"/>
      <c r="BJF267" s="33"/>
      <c r="BJG267" s="33"/>
      <c r="BJH267" s="33"/>
      <c r="BJI267" s="33"/>
      <c r="BJJ267" s="33"/>
      <c r="BJK267" s="33"/>
      <c r="BJL267" s="33"/>
      <c r="BJM267" s="33"/>
      <c r="BJN267" s="33"/>
      <c r="BJO267" s="33"/>
      <c r="BJP267" s="33"/>
      <c r="BJQ267" s="33"/>
      <c r="BJR267" s="33"/>
      <c r="BJS267" s="33"/>
      <c r="BJT267" s="33"/>
      <c r="BJU267" s="33"/>
      <c r="BJV267" s="33"/>
      <c r="BJW267" s="33"/>
      <c r="BJX267" s="33"/>
      <c r="BJY267" s="33"/>
      <c r="BJZ267" s="33"/>
      <c r="BKA267" s="33"/>
      <c r="BKB267" s="33"/>
      <c r="BKC267" s="33"/>
      <c r="BKD267" s="33"/>
      <c r="BKE267" s="33"/>
      <c r="BKF267" s="33"/>
      <c r="BKG267" s="33"/>
      <c r="BKH267" s="33"/>
      <c r="BKI267" s="33"/>
      <c r="BKJ267" s="33"/>
      <c r="BKK267" s="33"/>
      <c r="BKL267" s="33"/>
      <c r="BKM267" s="33"/>
      <c r="BKN267" s="33"/>
      <c r="BKO267" s="33"/>
      <c r="BKP267" s="33"/>
      <c r="BKQ267" s="33"/>
      <c r="BKR267" s="33"/>
      <c r="BKS267" s="33"/>
      <c r="BKT267" s="33"/>
      <c r="BKU267" s="33"/>
      <c r="BKV267" s="33"/>
      <c r="BKW267" s="33"/>
      <c r="BKX267" s="33"/>
      <c r="BKY267" s="33"/>
      <c r="BKZ267" s="33"/>
      <c r="BLA267" s="33"/>
      <c r="BLB267" s="33"/>
      <c r="BLC267" s="33"/>
      <c r="BLD267" s="33"/>
      <c r="BLE267" s="33"/>
      <c r="BLF267" s="33"/>
      <c r="BLG267" s="33"/>
      <c r="BLH267" s="33"/>
      <c r="BLI267" s="33"/>
      <c r="BLJ267" s="33"/>
      <c r="BLK267" s="33"/>
      <c r="BLL267" s="33"/>
      <c r="BLM267" s="33"/>
      <c r="BLN267" s="33"/>
      <c r="BLO267" s="33"/>
      <c r="BLP267" s="33"/>
      <c r="BLQ267" s="33"/>
      <c r="BLR267" s="33"/>
      <c r="BLS267" s="33"/>
      <c r="BLT267" s="33"/>
      <c r="BLU267" s="33"/>
      <c r="BLV267" s="33"/>
      <c r="BLW267" s="33"/>
      <c r="BLX267" s="33"/>
      <c r="BLY267" s="33"/>
      <c r="BLZ267" s="33"/>
      <c r="BMA267" s="33"/>
      <c r="BMB267" s="33"/>
      <c r="BMC267" s="33"/>
      <c r="BMD267" s="33"/>
      <c r="BME267" s="33"/>
      <c r="BMF267" s="33"/>
      <c r="BMG267" s="33"/>
      <c r="BMH267" s="33"/>
      <c r="BMI267" s="33"/>
      <c r="BMJ267" s="33"/>
      <c r="BMK267" s="33"/>
      <c r="BML267" s="33"/>
      <c r="BMM267" s="33"/>
      <c r="BMN267" s="33"/>
      <c r="BMO267" s="33"/>
      <c r="BMP267" s="33"/>
      <c r="BMQ267" s="33"/>
      <c r="BMR267" s="33"/>
      <c r="BMS267" s="33"/>
      <c r="BMT267" s="33"/>
      <c r="BMU267" s="33"/>
      <c r="BMV267" s="33"/>
      <c r="BMW267" s="33"/>
      <c r="BMX267" s="33"/>
      <c r="BMY267" s="33"/>
      <c r="BMZ267" s="33"/>
      <c r="BNA267" s="33"/>
      <c r="BNB267" s="33"/>
      <c r="BNC267" s="33"/>
      <c r="BND267" s="33"/>
      <c r="BNE267" s="33"/>
      <c r="BNF267" s="33"/>
      <c r="BNG267" s="33"/>
      <c r="BNH267" s="33"/>
      <c r="BNI267" s="33"/>
      <c r="BNJ267" s="33"/>
      <c r="BNK267" s="33"/>
      <c r="BNL267" s="33"/>
      <c r="BNM267" s="33"/>
      <c r="BNN267" s="33"/>
      <c r="BNO267" s="33"/>
      <c r="BNP267" s="33"/>
      <c r="BNQ267" s="33"/>
      <c r="BNR267" s="33"/>
      <c r="BNS267" s="33"/>
      <c r="BNT267" s="33"/>
      <c r="BNU267" s="33"/>
      <c r="BNV267" s="33"/>
      <c r="BNW267" s="33"/>
      <c r="BNX267" s="33"/>
      <c r="BNY267" s="33"/>
      <c r="BNZ267" s="33"/>
      <c r="BOA267" s="33"/>
      <c r="BOB267" s="33"/>
      <c r="BOC267" s="33"/>
      <c r="BOD267" s="33"/>
      <c r="BOE267" s="33"/>
      <c r="BOF267" s="33"/>
      <c r="BOG267" s="33"/>
      <c r="BOH267" s="33"/>
      <c r="BOI267" s="33"/>
      <c r="BOJ267" s="33"/>
      <c r="BOK267" s="33"/>
      <c r="BOL267" s="33"/>
      <c r="BOM267" s="33"/>
      <c r="BON267" s="33"/>
      <c r="BOO267" s="33"/>
      <c r="BOP267" s="33"/>
      <c r="BOQ267" s="33"/>
      <c r="BOR267" s="33"/>
      <c r="BOS267" s="33"/>
      <c r="BOT267" s="33"/>
      <c r="BOU267" s="33"/>
      <c r="BOV267" s="33"/>
      <c r="BOW267" s="33"/>
      <c r="BOX267" s="33"/>
      <c r="BOY267" s="33"/>
      <c r="BOZ267" s="33"/>
      <c r="BPA267" s="33"/>
      <c r="BPB267" s="33"/>
      <c r="BPC267" s="33"/>
      <c r="BPD267" s="33"/>
      <c r="BPE267" s="33"/>
      <c r="BPF267" s="33"/>
      <c r="BPG267" s="33"/>
      <c r="BPH267" s="33"/>
      <c r="BPI267" s="33"/>
      <c r="BPJ267" s="33"/>
      <c r="BPK267" s="33"/>
      <c r="BPL267" s="33"/>
      <c r="BPM267" s="33"/>
      <c r="BPN267" s="33"/>
      <c r="BPO267" s="33"/>
      <c r="BPP267" s="33"/>
      <c r="BPQ267" s="33"/>
      <c r="BPR267" s="33"/>
      <c r="BPS267" s="33"/>
      <c r="BPT267" s="33"/>
      <c r="BPU267" s="33"/>
      <c r="BPV267" s="33"/>
      <c r="BPW267" s="33"/>
      <c r="BPX267" s="33"/>
      <c r="BPY267" s="33"/>
      <c r="BPZ267" s="33"/>
      <c r="BQA267" s="33"/>
      <c r="BQB267" s="33"/>
      <c r="BQC267" s="33"/>
      <c r="BQD267" s="33"/>
      <c r="BQE267" s="33"/>
      <c r="BQF267" s="33"/>
      <c r="BQG267" s="33"/>
      <c r="BQH267" s="33"/>
      <c r="BQI267" s="33"/>
      <c r="BQJ267" s="33"/>
      <c r="BQK267" s="33"/>
      <c r="BQL267" s="33"/>
      <c r="BQM267" s="33"/>
      <c r="BQN267" s="33"/>
      <c r="BQO267" s="33"/>
      <c r="BQP267" s="33"/>
      <c r="BQQ267" s="33"/>
      <c r="BQR267" s="33"/>
      <c r="BQS267" s="33"/>
      <c r="BQT267" s="33"/>
      <c r="BQU267" s="33"/>
      <c r="BQV267" s="33"/>
      <c r="BQW267" s="33"/>
      <c r="BQX267" s="33"/>
      <c r="BQY267" s="33"/>
      <c r="BQZ267" s="33"/>
      <c r="BRA267" s="33"/>
      <c r="BRB267" s="33"/>
      <c r="BRC267" s="33"/>
      <c r="BRD267" s="33"/>
      <c r="BRE267" s="33"/>
      <c r="BRF267" s="33"/>
      <c r="BRG267" s="33"/>
      <c r="BRH267" s="33"/>
      <c r="BRI267" s="33"/>
      <c r="BRJ267" s="33"/>
      <c r="BRK267" s="33"/>
      <c r="BRL267" s="33"/>
      <c r="BRM267" s="33"/>
      <c r="BRN267" s="33"/>
      <c r="BRO267" s="33"/>
      <c r="BRP267" s="33"/>
      <c r="BRQ267" s="33"/>
      <c r="BRR267" s="33"/>
      <c r="BRS267" s="33"/>
      <c r="BRT267" s="33"/>
      <c r="BRU267" s="33"/>
      <c r="BRV267" s="33"/>
      <c r="BRW267" s="33"/>
      <c r="BRX267" s="33"/>
      <c r="BRY267" s="33"/>
      <c r="BRZ267" s="33"/>
      <c r="BSA267" s="33"/>
      <c r="BSB267" s="33"/>
      <c r="BSC267" s="33"/>
      <c r="BSD267" s="33"/>
      <c r="BSE267" s="33"/>
      <c r="BSF267" s="33"/>
      <c r="BSG267" s="33"/>
      <c r="BSH267" s="33"/>
      <c r="BSI267" s="33"/>
      <c r="BSJ267" s="33"/>
      <c r="BSK267" s="33"/>
      <c r="BSL267" s="33"/>
      <c r="BSM267" s="33"/>
      <c r="BSN267" s="33"/>
      <c r="BSO267" s="33"/>
      <c r="BSP267" s="33"/>
      <c r="BSQ267" s="33"/>
      <c r="BSR267" s="33"/>
      <c r="BSS267" s="33"/>
      <c r="BST267" s="33"/>
      <c r="BSU267" s="33"/>
      <c r="BSV267" s="33"/>
      <c r="BSW267" s="33"/>
      <c r="BSX267" s="33"/>
      <c r="BSY267" s="33"/>
      <c r="BSZ267" s="33"/>
      <c r="BTA267" s="33"/>
      <c r="BTB267" s="33"/>
      <c r="BTC267" s="33"/>
      <c r="BTD267" s="33"/>
      <c r="BTE267" s="33"/>
      <c r="BTF267" s="33"/>
      <c r="BTG267" s="33"/>
      <c r="BTH267" s="33"/>
      <c r="BTI267" s="33"/>
      <c r="BTJ267" s="33"/>
      <c r="BTK267" s="33"/>
      <c r="BTL267" s="33"/>
      <c r="BTM267" s="33"/>
      <c r="BTN267" s="33"/>
      <c r="BTO267" s="33"/>
      <c r="BTP267" s="33"/>
      <c r="BTQ267" s="33"/>
      <c r="BTR267" s="33"/>
      <c r="BTS267" s="33"/>
      <c r="BTT267" s="33"/>
      <c r="BTU267" s="33"/>
      <c r="BTV267" s="33"/>
      <c r="BTW267" s="33"/>
      <c r="BTX267" s="33"/>
      <c r="BTY267" s="33"/>
      <c r="BTZ267" s="33"/>
      <c r="BUA267" s="33"/>
      <c r="BUB267" s="33"/>
      <c r="BUC267" s="33"/>
      <c r="BUD267" s="33"/>
      <c r="BUE267" s="33"/>
      <c r="BUF267" s="33"/>
      <c r="BUG267" s="33"/>
      <c r="BUH267" s="33"/>
      <c r="BUI267" s="33"/>
      <c r="BUJ267" s="33"/>
      <c r="BUK267" s="33"/>
      <c r="BUL267" s="33"/>
      <c r="BUM267" s="33"/>
      <c r="BUN267" s="33"/>
      <c r="BUO267" s="33"/>
      <c r="BUP267" s="33"/>
      <c r="BUQ267" s="33"/>
      <c r="BUR267" s="33"/>
      <c r="BUS267" s="33"/>
      <c r="BUT267" s="33"/>
      <c r="BUU267" s="33"/>
      <c r="BUV267" s="33"/>
      <c r="BUW267" s="33"/>
      <c r="BUX267" s="33"/>
      <c r="BUY267" s="33"/>
      <c r="BUZ267" s="33"/>
      <c r="BVA267" s="33"/>
      <c r="BVB267" s="33"/>
      <c r="BVC267" s="33"/>
      <c r="BVD267" s="33"/>
      <c r="BVE267" s="33"/>
      <c r="BVF267" s="33"/>
      <c r="BVG267" s="33"/>
      <c r="BVH267" s="33"/>
      <c r="BVI267" s="33"/>
      <c r="BVJ267" s="33"/>
      <c r="BVK267" s="33"/>
      <c r="BVL267" s="33"/>
      <c r="BVM267" s="33"/>
      <c r="BVN267" s="33"/>
      <c r="BVO267" s="33"/>
      <c r="BVP267" s="33"/>
      <c r="BVQ267" s="33"/>
      <c r="BVR267" s="33"/>
      <c r="BVS267" s="33"/>
      <c r="BVT267" s="33"/>
      <c r="BVU267" s="33"/>
      <c r="BVV267" s="33"/>
      <c r="BVW267" s="33"/>
      <c r="BVX267" s="33"/>
      <c r="BVY267" s="33"/>
      <c r="BVZ267" s="33"/>
      <c r="BWA267" s="33"/>
      <c r="BWB267" s="33"/>
      <c r="BWC267" s="33"/>
      <c r="BWD267" s="33"/>
      <c r="BWE267" s="33"/>
      <c r="BWF267" s="33"/>
      <c r="BWG267" s="33"/>
      <c r="BWH267" s="33"/>
      <c r="BWI267" s="33"/>
      <c r="BWJ267" s="33"/>
      <c r="BWK267" s="33"/>
      <c r="BWL267" s="33"/>
      <c r="BWM267" s="33"/>
      <c r="BWN267" s="33"/>
      <c r="BWO267" s="33"/>
      <c r="BWP267" s="33"/>
      <c r="BWQ267" s="33"/>
      <c r="BWR267" s="33"/>
      <c r="BWS267" s="33"/>
      <c r="BWT267" s="33"/>
      <c r="BWU267" s="33"/>
      <c r="BWV267" s="33"/>
      <c r="BWW267" s="33"/>
      <c r="BWX267" s="33"/>
      <c r="BWY267" s="33"/>
      <c r="BWZ267" s="33"/>
      <c r="BXA267" s="33"/>
      <c r="BXB267" s="33"/>
      <c r="BXC267" s="33"/>
      <c r="BXD267" s="33"/>
      <c r="BXE267" s="33"/>
      <c r="BXF267" s="33"/>
      <c r="BXG267" s="33"/>
      <c r="BXH267" s="33"/>
      <c r="BXI267" s="33"/>
      <c r="BXJ267" s="33"/>
      <c r="BXK267" s="33"/>
      <c r="BXL267" s="33"/>
      <c r="BXM267" s="33"/>
      <c r="BXN267" s="33"/>
      <c r="BXO267" s="33"/>
      <c r="BXP267" s="33"/>
      <c r="BXQ267" s="33"/>
      <c r="BXR267" s="33"/>
      <c r="BXS267" s="33"/>
      <c r="BXT267" s="33"/>
      <c r="BXU267" s="33"/>
      <c r="BXV267" s="33"/>
      <c r="BXW267" s="33"/>
      <c r="BXX267" s="33"/>
      <c r="BXY267" s="33"/>
      <c r="BXZ267" s="33"/>
      <c r="BYA267" s="33"/>
      <c r="BYB267" s="33"/>
      <c r="BYC267" s="33"/>
      <c r="BYD267" s="33"/>
      <c r="BYE267" s="33"/>
      <c r="BYF267" s="33"/>
      <c r="BYG267" s="33"/>
      <c r="BYH267" s="33"/>
      <c r="BYI267" s="33"/>
      <c r="BYJ267" s="33"/>
      <c r="BYK267" s="33"/>
      <c r="BYL267" s="33"/>
      <c r="BYM267" s="33"/>
      <c r="BYN267" s="33"/>
      <c r="BYO267" s="33"/>
      <c r="BYP267" s="33"/>
      <c r="BYQ267" s="33"/>
      <c r="BYR267" s="33"/>
      <c r="BYS267" s="33"/>
      <c r="BYT267" s="33"/>
      <c r="BYU267" s="33"/>
      <c r="BYV267" s="33"/>
      <c r="BYW267" s="33"/>
      <c r="BYX267" s="33"/>
    </row>
    <row r="268" spans="1:2026" s="47" customFormat="1" ht="24.95" customHeight="1" x14ac:dyDescent="0.25">
      <c r="A268" s="205" t="s">
        <v>1662</v>
      </c>
      <c r="B268" s="4" t="s">
        <v>584</v>
      </c>
      <c r="C268" s="4" t="s">
        <v>233</v>
      </c>
      <c r="D268" s="4" t="s">
        <v>140</v>
      </c>
      <c r="E268" s="4" t="s">
        <v>166</v>
      </c>
      <c r="F268" s="5" t="s">
        <v>336</v>
      </c>
      <c r="G268" s="4" t="s">
        <v>27</v>
      </c>
      <c r="H268" s="11" t="s">
        <v>1481</v>
      </c>
      <c r="I268" s="9" t="s">
        <v>29</v>
      </c>
      <c r="J268" s="48" t="s">
        <v>168</v>
      </c>
      <c r="K268" s="9" t="s">
        <v>31</v>
      </c>
      <c r="L268" s="9" t="s">
        <v>51</v>
      </c>
      <c r="M268" s="9" t="s">
        <v>33</v>
      </c>
      <c r="N268" s="9" t="s">
        <v>34</v>
      </c>
      <c r="O268" s="6" t="s">
        <v>35</v>
      </c>
      <c r="P268" s="6"/>
      <c r="Q268" s="7" t="s">
        <v>36</v>
      </c>
      <c r="R268" s="7"/>
      <c r="S268" s="4" t="s">
        <v>585</v>
      </c>
      <c r="T268" s="146"/>
      <c r="U268" s="146"/>
      <c r="V268" s="4" t="s">
        <v>11</v>
      </c>
      <c r="W268" s="9" t="s">
        <v>40</v>
      </c>
      <c r="X268" s="9"/>
      <c r="Y268" s="9"/>
      <c r="Z268" s="9"/>
      <c r="AA268" s="9"/>
      <c r="AB268" s="8">
        <v>7500</v>
      </c>
      <c r="AC268" s="8">
        <v>2650</v>
      </c>
      <c r="AD268" s="8"/>
      <c r="AE268" s="8">
        <v>12750</v>
      </c>
      <c r="AF268" s="8">
        <v>5250</v>
      </c>
      <c r="AG268" s="8">
        <f t="shared" si="4"/>
        <v>28150</v>
      </c>
      <c r="AH268" s="111"/>
      <c r="AI268" s="8"/>
      <c r="AJ268" s="126"/>
      <c r="AK268" s="8"/>
      <c r="AL268" s="5" t="s">
        <v>37</v>
      </c>
      <c r="AM268" s="5" t="s">
        <v>1499</v>
      </c>
      <c r="AN268" s="5"/>
      <c r="AO268" s="5"/>
      <c r="AP268" s="33"/>
      <c r="AQ268" s="33"/>
      <c r="AR268" s="33"/>
      <c r="AS268" s="33"/>
      <c r="AT268" s="33"/>
      <c r="AU268" s="33"/>
      <c r="AV268" s="33"/>
      <c r="AW268" s="33"/>
      <c r="AX268" s="33"/>
      <c r="AY268" s="33"/>
      <c r="AZ268" s="33"/>
      <c r="BA268" s="33"/>
      <c r="BB268" s="33"/>
      <c r="BC268" s="33"/>
      <c r="BD268" s="33"/>
      <c r="BE268" s="33"/>
      <c r="BF268" s="33"/>
      <c r="BG268" s="33"/>
      <c r="BH268" s="33"/>
      <c r="BI268" s="33"/>
      <c r="BJ268" s="33"/>
      <c r="BK268" s="33"/>
      <c r="BL268" s="33"/>
      <c r="BM268" s="33"/>
      <c r="BN268" s="33"/>
      <c r="BO268" s="33"/>
      <c r="BP268" s="33"/>
      <c r="BQ268" s="33"/>
      <c r="BR268" s="33"/>
      <c r="BS268" s="33"/>
      <c r="BT268" s="33"/>
      <c r="BU268" s="33"/>
      <c r="BV268" s="33"/>
      <c r="BW268" s="33"/>
      <c r="BX268" s="33"/>
      <c r="BY268" s="33"/>
      <c r="BZ268" s="33"/>
      <c r="CA268" s="33"/>
      <c r="CB268" s="33"/>
      <c r="CC268" s="33"/>
      <c r="CD268" s="33"/>
      <c r="CE268" s="33"/>
      <c r="CF268" s="33"/>
      <c r="CG268" s="33"/>
      <c r="CH268" s="33"/>
      <c r="CI268" s="33"/>
      <c r="CJ268" s="33"/>
      <c r="CK268" s="33"/>
      <c r="CL268" s="33"/>
      <c r="CM268" s="33"/>
      <c r="CN268" s="33"/>
      <c r="CO268" s="33"/>
      <c r="CP268" s="33"/>
      <c r="CQ268" s="33"/>
      <c r="CR268" s="33"/>
      <c r="CS268" s="33"/>
      <c r="CT268" s="33"/>
      <c r="CU268" s="33"/>
      <c r="CV268" s="33"/>
      <c r="CW268" s="33"/>
      <c r="CX268" s="33"/>
      <c r="CY268" s="33"/>
      <c r="CZ268" s="33"/>
      <c r="DA268" s="33"/>
      <c r="DB268" s="33"/>
      <c r="DC268" s="33"/>
      <c r="DD268" s="33"/>
      <c r="DE268" s="33"/>
      <c r="DF268" s="33"/>
      <c r="DG268" s="33"/>
      <c r="DH268" s="33"/>
      <c r="DI268" s="33"/>
      <c r="DJ268" s="33"/>
      <c r="DK268" s="33"/>
      <c r="DL268" s="33"/>
      <c r="DM268" s="33"/>
      <c r="DN268" s="33"/>
      <c r="DO268" s="33"/>
      <c r="DP268" s="33"/>
      <c r="DQ268" s="33"/>
      <c r="DR268" s="33"/>
      <c r="DS268" s="33"/>
      <c r="DT268" s="33"/>
      <c r="DU268" s="33"/>
      <c r="DV268" s="33"/>
      <c r="DW268" s="33"/>
      <c r="DX268" s="33"/>
      <c r="DY268" s="33"/>
      <c r="DZ268" s="33"/>
      <c r="EA268" s="33"/>
      <c r="EB268" s="33"/>
      <c r="EC268" s="33"/>
      <c r="ED268" s="33"/>
      <c r="EE268" s="33"/>
      <c r="EF268" s="33"/>
      <c r="EG268" s="33"/>
      <c r="EH268" s="33"/>
      <c r="EI268" s="33"/>
      <c r="EJ268" s="33"/>
      <c r="EK268" s="33"/>
      <c r="EL268" s="33"/>
      <c r="EM268" s="33"/>
      <c r="EN268" s="33"/>
      <c r="EO268" s="33"/>
      <c r="EP268" s="33"/>
      <c r="EQ268" s="33"/>
      <c r="ER268" s="33"/>
      <c r="ES268" s="33"/>
      <c r="ET268" s="33"/>
      <c r="EU268" s="33"/>
      <c r="EV268" s="33"/>
      <c r="EW268" s="33"/>
      <c r="EX268" s="33"/>
      <c r="EY268" s="33"/>
      <c r="EZ268" s="33"/>
      <c r="FA268" s="33"/>
      <c r="FB268" s="33"/>
      <c r="FC268" s="33"/>
      <c r="FD268" s="33"/>
      <c r="FE268" s="33"/>
      <c r="FF268" s="33"/>
      <c r="FG268" s="33"/>
      <c r="FH268" s="33"/>
      <c r="FI268" s="33"/>
      <c r="FJ268" s="33"/>
      <c r="FK268" s="33"/>
      <c r="FL268" s="33"/>
      <c r="FM268" s="33"/>
      <c r="FN268" s="33"/>
      <c r="FO268" s="33"/>
      <c r="FP268" s="33"/>
      <c r="FQ268" s="33"/>
      <c r="FR268" s="33"/>
      <c r="FS268" s="33"/>
      <c r="FT268" s="33"/>
      <c r="FU268" s="33"/>
      <c r="FV268" s="33"/>
      <c r="FW268" s="33"/>
      <c r="FX268" s="33"/>
      <c r="FY268" s="33"/>
      <c r="FZ268" s="33"/>
      <c r="GA268" s="33"/>
      <c r="GB268" s="33"/>
      <c r="GC268" s="33"/>
      <c r="GD268" s="33"/>
      <c r="GE268" s="33"/>
      <c r="GF268" s="33"/>
      <c r="GG268" s="33"/>
      <c r="GH268" s="33"/>
      <c r="GI268" s="33"/>
      <c r="GJ268" s="33"/>
      <c r="GK268" s="33"/>
      <c r="GL268" s="33"/>
      <c r="GM268" s="33"/>
      <c r="GN268" s="33"/>
      <c r="GO268" s="33"/>
      <c r="GP268" s="33"/>
      <c r="GQ268" s="33"/>
      <c r="GR268" s="33"/>
      <c r="GS268" s="33"/>
      <c r="GT268" s="33"/>
      <c r="GU268" s="33"/>
      <c r="GV268" s="33"/>
      <c r="GW268" s="33"/>
      <c r="GX268" s="33"/>
      <c r="GY268" s="33"/>
      <c r="GZ268" s="33"/>
      <c r="HA268" s="33"/>
      <c r="HB268" s="33"/>
      <c r="HC268" s="33"/>
      <c r="HD268" s="33"/>
      <c r="HE268" s="33"/>
      <c r="HF268" s="33"/>
      <c r="HG268" s="33"/>
      <c r="HH268" s="33"/>
      <c r="HI268" s="33"/>
      <c r="HJ268" s="33"/>
      <c r="HK268" s="33"/>
      <c r="HL268" s="33"/>
      <c r="HM268" s="33"/>
      <c r="HN268" s="33"/>
      <c r="HO268" s="33"/>
      <c r="HP268" s="33"/>
      <c r="HQ268" s="33"/>
      <c r="HR268" s="33"/>
      <c r="HS268" s="33"/>
      <c r="HT268" s="33"/>
      <c r="HU268" s="33"/>
      <c r="HV268" s="33"/>
      <c r="HW268" s="33"/>
      <c r="HX268" s="33"/>
      <c r="HY268" s="33"/>
      <c r="HZ268" s="33"/>
      <c r="IA268" s="33"/>
      <c r="IB268" s="33"/>
      <c r="IC268" s="33"/>
      <c r="ID268" s="33"/>
      <c r="IE268" s="33"/>
      <c r="IF268" s="33"/>
      <c r="IG268" s="33"/>
      <c r="IH268" s="33"/>
      <c r="II268" s="33"/>
      <c r="IJ268" s="33"/>
      <c r="IK268" s="33"/>
      <c r="IL268" s="33"/>
      <c r="IM268" s="33"/>
      <c r="IN268" s="33"/>
      <c r="IO268" s="33"/>
      <c r="IP268" s="33"/>
      <c r="IQ268" s="33"/>
      <c r="IR268" s="33"/>
      <c r="IS268" s="33"/>
      <c r="IT268" s="33"/>
      <c r="IU268" s="33"/>
      <c r="IV268" s="33"/>
      <c r="IW268" s="33"/>
      <c r="IX268" s="33"/>
      <c r="IY268" s="33"/>
      <c r="IZ268" s="33"/>
      <c r="JA268" s="33"/>
      <c r="JB268" s="33"/>
      <c r="JC268" s="33"/>
      <c r="JD268" s="33"/>
      <c r="JE268" s="33"/>
      <c r="JF268" s="33"/>
      <c r="JG268" s="33"/>
      <c r="JH268" s="33"/>
      <c r="JI268" s="33"/>
      <c r="JJ268" s="33"/>
      <c r="JK268" s="33"/>
      <c r="JL268" s="33"/>
      <c r="JM268" s="33"/>
      <c r="JN268" s="33"/>
      <c r="JO268" s="33"/>
      <c r="JP268" s="33"/>
      <c r="JQ268" s="33"/>
      <c r="JR268" s="33"/>
      <c r="JS268" s="33"/>
      <c r="JT268" s="33"/>
      <c r="JU268" s="33"/>
      <c r="JV268" s="33"/>
      <c r="JW268" s="33"/>
      <c r="JX268" s="33"/>
      <c r="JY268" s="33"/>
      <c r="JZ268" s="33"/>
      <c r="KA268" s="33"/>
      <c r="KB268" s="33"/>
      <c r="KC268" s="33"/>
      <c r="KD268" s="33"/>
      <c r="KE268" s="33"/>
      <c r="KF268" s="33"/>
      <c r="KG268" s="33"/>
      <c r="KH268" s="33"/>
      <c r="KI268" s="33"/>
      <c r="KJ268" s="33"/>
      <c r="KK268" s="33"/>
      <c r="KL268" s="33"/>
      <c r="KM268" s="33"/>
      <c r="KN268" s="33"/>
      <c r="KO268" s="33"/>
      <c r="KP268" s="33"/>
      <c r="KQ268" s="33"/>
      <c r="KR268" s="33"/>
      <c r="KS268" s="33"/>
      <c r="KT268" s="33"/>
      <c r="KU268" s="33"/>
      <c r="KV268" s="33"/>
      <c r="KW268" s="33"/>
      <c r="KX268" s="33"/>
      <c r="KY268" s="33"/>
      <c r="KZ268" s="33"/>
      <c r="LA268" s="33"/>
      <c r="LB268" s="33"/>
      <c r="LC268" s="33"/>
      <c r="LD268" s="33"/>
      <c r="LE268" s="33"/>
      <c r="LF268" s="33"/>
      <c r="LG268" s="33"/>
      <c r="LH268" s="33"/>
      <c r="LI268" s="33"/>
      <c r="LJ268" s="33"/>
      <c r="LK268" s="33"/>
      <c r="LL268" s="33"/>
      <c r="LM268" s="33"/>
      <c r="LN268" s="33"/>
      <c r="LO268" s="33"/>
      <c r="LP268" s="33"/>
      <c r="LQ268" s="33"/>
      <c r="LR268" s="33"/>
      <c r="LS268" s="33"/>
      <c r="LT268" s="33"/>
      <c r="LU268" s="33"/>
      <c r="LV268" s="33"/>
      <c r="LW268" s="33"/>
      <c r="LX268" s="33"/>
      <c r="LY268" s="33"/>
      <c r="LZ268" s="33"/>
      <c r="MA268" s="33"/>
      <c r="MB268" s="33"/>
      <c r="MC268" s="33"/>
      <c r="MD268" s="33"/>
      <c r="ME268" s="33"/>
      <c r="MF268" s="33"/>
      <c r="MG268" s="33"/>
      <c r="MH268" s="33"/>
      <c r="MI268" s="33"/>
      <c r="MJ268" s="33"/>
      <c r="MK268" s="33"/>
      <c r="ML268" s="33"/>
      <c r="MM268" s="33"/>
      <c r="MN268" s="33"/>
      <c r="MO268" s="33"/>
      <c r="MP268" s="33"/>
      <c r="MQ268" s="33"/>
      <c r="MR268" s="33"/>
      <c r="MS268" s="33"/>
      <c r="MT268" s="33"/>
      <c r="MU268" s="33"/>
      <c r="MV268" s="33"/>
      <c r="MW268" s="33"/>
      <c r="MX268" s="33"/>
      <c r="MY268" s="33"/>
      <c r="MZ268" s="33"/>
      <c r="NA268" s="33"/>
      <c r="NB268" s="33"/>
      <c r="NC268" s="33"/>
      <c r="ND268" s="33"/>
      <c r="NE268" s="33"/>
      <c r="NF268" s="33"/>
      <c r="NG268" s="33"/>
      <c r="NH268" s="33"/>
      <c r="NI268" s="33"/>
      <c r="NJ268" s="33"/>
      <c r="NK268" s="33"/>
      <c r="NL268" s="33"/>
      <c r="NM268" s="33"/>
      <c r="NN268" s="33"/>
      <c r="NO268" s="33"/>
      <c r="NP268" s="33"/>
      <c r="NQ268" s="33"/>
      <c r="NR268" s="33"/>
      <c r="NS268" s="33"/>
      <c r="NT268" s="33"/>
      <c r="NU268" s="33"/>
      <c r="NV268" s="33"/>
      <c r="NW268" s="33"/>
      <c r="NX268" s="33"/>
      <c r="NY268" s="33"/>
      <c r="NZ268" s="33"/>
      <c r="OA268" s="33"/>
      <c r="OB268" s="33"/>
      <c r="OC268" s="33"/>
      <c r="OD268" s="33"/>
      <c r="OE268" s="33"/>
      <c r="OF268" s="33"/>
      <c r="OG268" s="33"/>
      <c r="OH268" s="33"/>
      <c r="OI268" s="33"/>
      <c r="OJ268" s="33"/>
      <c r="OK268" s="33"/>
      <c r="OL268" s="33"/>
      <c r="OM268" s="33"/>
      <c r="ON268" s="33"/>
      <c r="OO268" s="33"/>
      <c r="OP268" s="33"/>
      <c r="OQ268" s="33"/>
      <c r="OR268" s="33"/>
      <c r="OS268" s="33"/>
      <c r="OT268" s="33"/>
      <c r="OU268" s="33"/>
      <c r="OV268" s="33"/>
      <c r="OW268" s="33"/>
      <c r="OX268" s="33"/>
      <c r="OY268" s="33"/>
      <c r="OZ268" s="33"/>
      <c r="PA268" s="33"/>
      <c r="PB268" s="33"/>
      <c r="PC268" s="33"/>
      <c r="PD268" s="33"/>
      <c r="PE268" s="33"/>
      <c r="PF268" s="33"/>
      <c r="PG268" s="33"/>
      <c r="PH268" s="33"/>
      <c r="PI268" s="33"/>
      <c r="PJ268" s="33"/>
      <c r="PK268" s="33"/>
      <c r="PL268" s="33"/>
      <c r="PM268" s="33"/>
      <c r="PN268" s="33"/>
      <c r="PO268" s="33"/>
      <c r="PP268" s="33"/>
      <c r="PQ268" s="33"/>
      <c r="PR268" s="33"/>
      <c r="PS268" s="33"/>
      <c r="PT268" s="33"/>
      <c r="PU268" s="33"/>
      <c r="PV268" s="33"/>
      <c r="PW268" s="33"/>
      <c r="PX268" s="33"/>
      <c r="PY268" s="33"/>
      <c r="PZ268" s="33"/>
      <c r="QA268" s="33"/>
      <c r="QB268" s="33"/>
      <c r="QC268" s="33"/>
      <c r="QD268" s="33"/>
      <c r="QE268" s="33"/>
      <c r="QF268" s="33"/>
      <c r="QG268" s="33"/>
      <c r="QH268" s="33"/>
      <c r="QI268" s="33"/>
      <c r="QJ268" s="33"/>
      <c r="QK268" s="33"/>
      <c r="QL268" s="33"/>
      <c r="QM268" s="33"/>
      <c r="QN268" s="33"/>
      <c r="QO268" s="33"/>
      <c r="QP268" s="33"/>
      <c r="QQ268" s="33"/>
      <c r="QR268" s="33"/>
      <c r="QS268" s="33"/>
      <c r="QT268" s="33"/>
      <c r="QU268" s="33"/>
      <c r="QV268" s="33"/>
      <c r="QW268" s="33"/>
      <c r="QX268" s="33"/>
      <c r="QY268" s="33"/>
      <c r="QZ268" s="33"/>
      <c r="RA268" s="33"/>
      <c r="RB268" s="33"/>
      <c r="RC268" s="33"/>
      <c r="RD268" s="33"/>
      <c r="RE268" s="33"/>
      <c r="RF268" s="33"/>
      <c r="RG268" s="33"/>
      <c r="RH268" s="33"/>
      <c r="RI268" s="33"/>
      <c r="RJ268" s="33"/>
      <c r="RK268" s="33"/>
      <c r="RL268" s="33"/>
      <c r="RM268" s="33"/>
      <c r="RN268" s="33"/>
      <c r="RO268" s="33"/>
      <c r="RP268" s="33"/>
      <c r="RQ268" s="33"/>
      <c r="RR268" s="33"/>
      <c r="RS268" s="33"/>
      <c r="RT268" s="33"/>
      <c r="RU268" s="33"/>
      <c r="RV268" s="33"/>
      <c r="RW268" s="33"/>
      <c r="RX268" s="33"/>
      <c r="RY268" s="33"/>
      <c r="RZ268" s="33"/>
      <c r="SA268" s="33"/>
      <c r="SB268" s="33"/>
      <c r="SC268" s="33"/>
      <c r="SD268" s="33"/>
      <c r="SE268" s="33"/>
      <c r="SF268" s="33"/>
      <c r="SG268" s="33"/>
      <c r="SH268" s="33"/>
      <c r="SI268" s="33"/>
      <c r="SJ268" s="33"/>
      <c r="SK268" s="33"/>
      <c r="SL268" s="33"/>
      <c r="SM268" s="33"/>
      <c r="SN268" s="33"/>
      <c r="SO268" s="33"/>
      <c r="SP268" s="33"/>
      <c r="SQ268" s="33"/>
      <c r="SR268" s="33"/>
      <c r="SS268" s="33"/>
      <c r="ST268" s="33"/>
      <c r="SU268" s="33"/>
      <c r="SV268" s="33"/>
      <c r="SW268" s="33"/>
      <c r="SX268" s="33"/>
      <c r="SY268" s="33"/>
      <c r="SZ268" s="33"/>
      <c r="TA268" s="33"/>
      <c r="TB268" s="33"/>
      <c r="TC268" s="33"/>
      <c r="TD268" s="33"/>
      <c r="TE268" s="33"/>
      <c r="TF268" s="33"/>
      <c r="TG268" s="33"/>
      <c r="TH268" s="33"/>
      <c r="TI268" s="33"/>
      <c r="TJ268" s="33"/>
      <c r="TK268" s="33"/>
      <c r="TL268" s="33"/>
      <c r="TM268" s="33"/>
      <c r="TN268" s="33"/>
      <c r="TO268" s="33"/>
      <c r="TP268" s="33"/>
      <c r="TQ268" s="33"/>
      <c r="TR268" s="33"/>
      <c r="TS268" s="33"/>
      <c r="TT268" s="33"/>
      <c r="TU268" s="33"/>
      <c r="TV268" s="33"/>
      <c r="TW268" s="33"/>
      <c r="TX268" s="33"/>
      <c r="TY268" s="33"/>
      <c r="TZ268" s="33"/>
      <c r="UA268" s="33"/>
      <c r="UB268" s="33"/>
      <c r="UC268" s="33"/>
      <c r="UD268" s="33"/>
      <c r="UE268" s="33"/>
      <c r="UF268" s="33"/>
      <c r="UG268" s="33"/>
      <c r="UH268" s="33"/>
      <c r="UI268" s="33"/>
      <c r="UJ268" s="33"/>
      <c r="UK268" s="33"/>
      <c r="UL268" s="33"/>
      <c r="UM268" s="33"/>
      <c r="UN268" s="33"/>
      <c r="UO268" s="33"/>
      <c r="UP268" s="33"/>
      <c r="UQ268" s="33"/>
      <c r="UR268" s="33"/>
      <c r="US268" s="33"/>
      <c r="UT268" s="33"/>
      <c r="UU268" s="33"/>
      <c r="UV268" s="33"/>
      <c r="UW268" s="33"/>
      <c r="UX268" s="33"/>
      <c r="UY268" s="33"/>
      <c r="UZ268" s="33"/>
      <c r="VA268" s="33"/>
      <c r="VB268" s="33"/>
      <c r="VC268" s="33"/>
      <c r="VD268" s="33"/>
      <c r="VE268" s="33"/>
      <c r="VF268" s="33"/>
      <c r="VG268" s="33"/>
      <c r="VH268" s="33"/>
      <c r="VI268" s="33"/>
      <c r="VJ268" s="33"/>
      <c r="VK268" s="33"/>
      <c r="VL268" s="33"/>
      <c r="VM268" s="33"/>
      <c r="VN268" s="33"/>
      <c r="VO268" s="33"/>
      <c r="VP268" s="33"/>
      <c r="VQ268" s="33"/>
      <c r="VR268" s="33"/>
      <c r="VS268" s="33"/>
      <c r="VT268" s="33"/>
      <c r="VU268" s="33"/>
      <c r="VV268" s="33"/>
      <c r="VW268" s="33"/>
      <c r="VX268" s="33"/>
      <c r="VY268" s="33"/>
      <c r="VZ268" s="33"/>
      <c r="WA268" s="33"/>
      <c r="WB268" s="33"/>
      <c r="WC268" s="33"/>
      <c r="WD268" s="33"/>
      <c r="WE268" s="33"/>
      <c r="WF268" s="33"/>
      <c r="WG268" s="33"/>
      <c r="WH268" s="33"/>
      <c r="WI268" s="33"/>
      <c r="WJ268" s="33"/>
      <c r="WK268" s="33"/>
      <c r="WL268" s="33"/>
      <c r="WM268" s="33"/>
      <c r="WN268" s="33"/>
      <c r="WO268" s="33"/>
      <c r="WP268" s="33"/>
      <c r="WQ268" s="33"/>
      <c r="WR268" s="33"/>
      <c r="WS268" s="33"/>
      <c r="WT268" s="33"/>
      <c r="WU268" s="33"/>
      <c r="WV268" s="33"/>
      <c r="WW268" s="33"/>
      <c r="WX268" s="33"/>
      <c r="WY268" s="33"/>
      <c r="WZ268" s="33"/>
      <c r="XA268" s="33"/>
      <c r="XB268" s="33"/>
      <c r="XC268" s="33"/>
      <c r="XD268" s="33"/>
      <c r="XE268" s="33"/>
      <c r="XF268" s="33"/>
      <c r="XG268" s="33"/>
      <c r="XH268" s="33"/>
      <c r="XI268" s="33"/>
      <c r="XJ268" s="33"/>
      <c r="XK268" s="33"/>
      <c r="XL268" s="33"/>
      <c r="XM268" s="33"/>
      <c r="XN268" s="33"/>
      <c r="XO268" s="33"/>
      <c r="XP268" s="33"/>
      <c r="XQ268" s="33"/>
      <c r="XR268" s="33"/>
      <c r="XS268" s="33"/>
      <c r="XT268" s="33"/>
      <c r="XU268" s="33"/>
      <c r="XV268" s="33"/>
      <c r="XW268" s="33"/>
      <c r="XX268" s="33"/>
      <c r="XY268" s="33"/>
      <c r="XZ268" s="33"/>
      <c r="YA268" s="33"/>
      <c r="YB268" s="33"/>
      <c r="YC268" s="33"/>
      <c r="YD268" s="33"/>
      <c r="YE268" s="33"/>
      <c r="YF268" s="33"/>
      <c r="YG268" s="33"/>
      <c r="YH268" s="33"/>
      <c r="YI268" s="33"/>
      <c r="YJ268" s="33"/>
      <c r="YK268" s="33"/>
      <c r="YL268" s="33"/>
      <c r="YM268" s="33"/>
      <c r="YN268" s="33"/>
      <c r="YO268" s="33"/>
      <c r="YP268" s="33"/>
      <c r="YQ268" s="33"/>
      <c r="YR268" s="33"/>
      <c r="YS268" s="33"/>
      <c r="YT268" s="33"/>
      <c r="YU268" s="33"/>
      <c r="YV268" s="33"/>
      <c r="YW268" s="33"/>
      <c r="YX268" s="33"/>
      <c r="YY268" s="33"/>
      <c r="YZ268" s="33"/>
      <c r="ZA268" s="33"/>
      <c r="ZB268" s="33"/>
      <c r="ZC268" s="33"/>
      <c r="ZD268" s="33"/>
      <c r="ZE268" s="33"/>
      <c r="ZF268" s="33"/>
      <c r="ZG268" s="33"/>
      <c r="ZH268" s="33"/>
      <c r="ZI268" s="33"/>
      <c r="ZJ268" s="33"/>
      <c r="ZK268" s="33"/>
      <c r="ZL268" s="33"/>
      <c r="ZM268" s="33"/>
      <c r="ZN268" s="33"/>
      <c r="ZO268" s="33"/>
      <c r="ZP268" s="33"/>
      <c r="ZQ268" s="33"/>
      <c r="ZR268" s="33"/>
      <c r="ZS268" s="33"/>
      <c r="ZT268" s="33"/>
      <c r="ZU268" s="33"/>
      <c r="ZV268" s="33"/>
      <c r="ZW268" s="33"/>
      <c r="ZX268" s="33"/>
      <c r="ZY268" s="33"/>
      <c r="ZZ268" s="33"/>
      <c r="AAA268" s="33"/>
      <c r="AAB268" s="33"/>
      <c r="AAC268" s="33"/>
      <c r="AAD268" s="33"/>
      <c r="AAE268" s="33"/>
      <c r="AAF268" s="33"/>
      <c r="AAG268" s="33"/>
      <c r="AAH268" s="33"/>
      <c r="AAI268" s="33"/>
      <c r="AAJ268" s="33"/>
      <c r="AAK268" s="33"/>
      <c r="AAL268" s="33"/>
      <c r="AAM268" s="33"/>
      <c r="AAN268" s="33"/>
      <c r="AAO268" s="33"/>
      <c r="AAP268" s="33"/>
      <c r="AAQ268" s="33"/>
      <c r="AAR268" s="33"/>
      <c r="AAS268" s="33"/>
      <c r="AAT268" s="33"/>
      <c r="AAU268" s="33"/>
      <c r="AAV268" s="33"/>
      <c r="AAW268" s="33"/>
      <c r="AAX268" s="33"/>
      <c r="AAY268" s="33"/>
      <c r="AAZ268" s="33"/>
      <c r="ABA268" s="33"/>
      <c r="ABB268" s="33"/>
      <c r="ABC268" s="33"/>
      <c r="ABD268" s="33"/>
      <c r="ABE268" s="33"/>
      <c r="ABF268" s="33"/>
      <c r="ABG268" s="33"/>
      <c r="ABH268" s="33"/>
      <c r="ABI268" s="33"/>
      <c r="ABJ268" s="33"/>
      <c r="ABK268" s="33"/>
      <c r="ABL268" s="33"/>
      <c r="ABM268" s="33"/>
      <c r="ABN268" s="33"/>
      <c r="ABO268" s="33"/>
      <c r="ABP268" s="33"/>
      <c r="ABQ268" s="33"/>
      <c r="ABR268" s="33"/>
      <c r="ABS268" s="33"/>
      <c r="ABT268" s="33"/>
      <c r="ABU268" s="33"/>
      <c r="ABV268" s="33"/>
      <c r="ABW268" s="33"/>
      <c r="ABX268" s="33"/>
      <c r="ABY268" s="33"/>
      <c r="ABZ268" s="33"/>
      <c r="ACA268" s="33"/>
      <c r="ACB268" s="33"/>
      <c r="ACC268" s="33"/>
      <c r="ACD268" s="33"/>
      <c r="ACE268" s="33"/>
      <c r="ACF268" s="33"/>
      <c r="ACG268" s="33"/>
      <c r="ACH268" s="33"/>
      <c r="ACI268" s="33"/>
      <c r="ACJ268" s="33"/>
      <c r="ACK268" s="33"/>
      <c r="ACL268" s="33"/>
      <c r="ACM268" s="33"/>
      <c r="ACN268" s="33"/>
      <c r="ACO268" s="33"/>
      <c r="ACP268" s="33"/>
      <c r="ACQ268" s="33"/>
      <c r="ACR268" s="33"/>
      <c r="ACS268" s="33"/>
      <c r="ACT268" s="33"/>
      <c r="ACU268" s="33"/>
      <c r="ACV268" s="33"/>
      <c r="ACW268" s="33"/>
      <c r="ACX268" s="33"/>
      <c r="ACY268" s="33"/>
      <c r="ACZ268" s="33"/>
      <c r="ADA268" s="33"/>
      <c r="ADB268" s="33"/>
      <c r="ADC268" s="33"/>
      <c r="ADD268" s="33"/>
      <c r="ADE268" s="33"/>
      <c r="ADF268" s="33"/>
      <c r="ADG268" s="33"/>
      <c r="ADH268" s="33"/>
      <c r="ADI268" s="33"/>
      <c r="ADJ268" s="33"/>
      <c r="ADK268" s="33"/>
      <c r="ADL268" s="33"/>
      <c r="ADM268" s="33"/>
      <c r="ADN268" s="33"/>
      <c r="ADO268" s="33"/>
      <c r="ADP268" s="33"/>
      <c r="ADQ268" s="33"/>
      <c r="ADR268" s="33"/>
      <c r="ADS268" s="33"/>
      <c r="ADT268" s="33"/>
      <c r="ADU268" s="33"/>
      <c r="ADV268" s="33"/>
      <c r="ADW268" s="33"/>
      <c r="ADX268" s="33"/>
      <c r="ADY268" s="33"/>
      <c r="ADZ268" s="33"/>
      <c r="AEA268" s="33"/>
      <c r="AEB268" s="33"/>
      <c r="AEC268" s="33"/>
      <c r="AED268" s="33"/>
      <c r="AEE268" s="33"/>
      <c r="AEF268" s="33"/>
      <c r="AEG268" s="33"/>
      <c r="AEH268" s="33"/>
      <c r="AEI268" s="33"/>
      <c r="AEJ268" s="33"/>
      <c r="AEK268" s="33"/>
      <c r="AEL268" s="33"/>
      <c r="AEM268" s="33"/>
      <c r="AEN268" s="33"/>
      <c r="AEO268" s="33"/>
      <c r="AEP268" s="33"/>
      <c r="AEQ268" s="33"/>
      <c r="AER268" s="33"/>
      <c r="AES268" s="33"/>
      <c r="AET268" s="33"/>
      <c r="AEU268" s="33"/>
      <c r="AEV268" s="33"/>
      <c r="AEW268" s="33"/>
      <c r="AEX268" s="33"/>
      <c r="AEY268" s="33"/>
      <c r="AEZ268" s="33"/>
      <c r="AFA268" s="33"/>
      <c r="AFB268" s="33"/>
      <c r="AFC268" s="33"/>
      <c r="AFD268" s="33"/>
      <c r="AFE268" s="33"/>
      <c r="AFF268" s="33"/>
      <c r="AFG268" s="33"/>
      <c r="AFH268" s="33"/>
      <c r="AFI268" s="33"/>
      <c r="AFJ268" s="33"/>
      <c r="AFK268" s="33"/>
      <c r="AFL268" s="33"/>
      <c r="AFM268" s="33"/>
      <c r="AFN268" s="33"/>
      <c r="AFO268" s="33"/>
      <c r="AFP268" s="33"/>
      <c r="AFQ268" s="33"/>
      <c r="AFR268" s="33"/>
      <c r="AFS268" s="33"/>
      <c r="AFT268" s="33"/>
      <c r="AFU268" s="33"/>
      <c r="AFV268" s="33"/>
      <c r="AFW268" s="33"/>
      <c r="AFX268" s="33"/>
      <c r="AFY268" s="33"/>
      <c r="AFZ268" s="33"/>
      <c r="AGA268" s="33"/>
      <c r="AGB268" s="33"/>
      <c r="AGC268" s="33"/>
      <c r="AGD268" s="33"/>
      <c r="AGE268" s="33"/>
      <c r="AGF268" s="33"/>
      <c r="AGG268" s="33"/>
      <c r="AGH268" s="33"/>
      <c r="AGI268" s="33"/>
      <c r="AGJ268" s="33"/>
      <c r="AGK268" s="33"/>
      <c r="AGL268" s="33"/>
      <c r="AGM268" s="33"/>
      <c r="AGN268" s="33"/>
      <c r="AGO268" s="33"/>
      <c r="AGP268" s="33"/>
      <c r="AGQ268" s="33"/>
      <c r="AGR268" s="33"/>
      <c r="AGS268" s="33"/>
      <c r="AGT268" s="33"/>
      <c r="AGU268" s="33"/>
      <c r="AGV268" s="33"/>
      <c r="AGW268" s="33"/>
      <c r="AGX268" s="33"/>
      <c r="AGY268" s="33"/>
      <c r="AGZ268" s="33"/>
      <c r="AHA268" s="33"/>
      <c r="AHB268" s="33"/>
      <c r="AHC268" s="33"/>
      <c r="AHD268" s="33"/>
      <c r="AHE268" s="33"/>
      <c r="AHF268" s="33"/>
      <c r="AHG268" s="33"/>
      <c r="AHH268" s="33"/>
      <c r="AHI268" s="33"/>
      <c r="AHJ268" s="33"/>
      <c r="AHK268" s="33"/>
      <c r="AHL268" s="33"/>
      <c r="AHM268" s="33"/>
      <c r="AHN268" s="33"/>
      <c r="AHO268" s="33"/>
      <c r="AHP268" s="33"/>
      <c r="AHQ268" s="33"/>
      <c r="AHR268" s="33"/>
      <c r="AHS268" s="33"/>
      <c r="AHT268" s="33"/>
      <c r="AHU268" s="33"/>
      <c r="AHV268" s="33"/>
      <c r="AHW268" s="33"/>
      <c r="AHX268" s="33"/>
      <c r="AHY268" s="33"/>
      <c r="AHZ268" s="33"/>
      <c r="AIA268" s="33"/>
      <c r="AIB268" s="33"/>
      <c r="AIC268" s="33"/>
      <c r="AID268" s="33"/>
      <c r="AIE268" s="33"/>
      <c r="AIF268" s="33"/>
      <c r="AIG268" s="33"/>
      <c r="AIH268" s="33"/>
      <c r="AII268" s="33"/>
      <c r="AIJ268" s="33"/>
      <c r="AIK268" s="33"/>
      <c r="AIL268" s="33"/>
      <c r="AIM268" s="33"/>
      <c r="AIN268" s="33"/>
      <c r="AIO268" s="33"/>
      <c r="AIP268" s="33"/>
      <c r="AIQ268" s="33"/>
      <c r="AIR268" s="33"/>
      <c r="AIS268" s="33"/>
      <c r="AIT268" s="33"/>
      <c r="AIU268" s="33"/>
      <c r="AIV268" s="33"/>
      <c r="AIW268" s="33"/>
      <c r="AIX268" s="33"/>
      <c r="AIY268" s="33"/>
      <c r="AIZ268" s="33"/>
      <c r="AJA268" s="33"/>
      <c r="AJB268" s="33"/>
      <c r="AJC268" s="33"/>
      <c r="AJD268" s="33"/>
      <c r="AJE268" s="33"/>
      <c r="AJF268" s="33"/>
      <c r="AJG268" s="33"/>
      <c r="AJH268" s="33"/>
      <c r="AJI268" s="33"/>
      <c r="AJJ268" s="33"/>
      <c r="AJK268" s="33"/>
      <c r="AJL268" s="33"/>
      <c r="AJM268" s="33"/>
      <c r="AJN268" s="33"/>
      <c r="AJO268" s="33"/>
      <c r="AJP268" s="33"/>
      <c r="AJQ268" s="33"/>
      <c r="AJR268" s="33"/>
      <c r="AJS268" s="33"/>
      <c r="AJT268" s="33"/>
      <c r="AJU268" s="33"/>
      <c r="AJV268" s="33"/>
      <c r="AJW268" s="33"/>
      <c r="AJX268" s="33"/>
      <c r="AJY268" s="33"/>
      <c r="AJZ268" s="33"/>
      <c r="AKA268" s="33"/>
      <c r="AKB268" s="33"/>
      <c r="AKC268" s="33"/>
      <c r="AKD268" s="33"/>
      <c r="AKE268" s="33"/>
      <c r="AKF268" s="33"/>
      <c r="AKG268" s="33"/>
      <c r="AKH268" s="33"/>
      <c r="AKI268" s="33"/>
      <c r="AKJ268" s="33"/>
      <c r="AKK268" s="33"/>
      <c r="AKL268" s="33"/>
      <c r="AKM268" s="33"/>
      <c r="AKN268" s="33"/>
      <c r="AKO268" s="33"/>
      <c r="AKP268" s="33"/>
      <c r="AKQ268" s="33"/>
      <c r="AKR268" s="33"/>
      <c r="AKS268" s="33"/>
      <c r="AKT268" s="33"/>
      <c r="AKU268" s="33"/>
      <c r="AKV268" s="33"/>
      <c r="AKW268" s="33"/>
      <c r="AKX268" s="33"/>
      <c r="AKY268" s="33"/>
      <c r="AKZ268" s="33"/>
      <c r="ALA268" s="33"/>
      <c r="ALB268" s="33"/>
      <c r="ALC268" s="33"/>
      <c r="ALD268" s="33"/>
      <c r="ALE268" s="33"/>
      <c r="ALF268" s="33"/>
      <c r="ALG268" s="33"/>
      <c r="ALH268" s="33"/>
      <c r="ALI268" s="33"/>
      <c r="ALJ268" s="33"/>
      <c r="ALK268" s="33"/>
      <c r="ALL268" s="33"/>
      <c r="ALM268" s="33"/>
      <c r="ALN268" s="33"/>
      <c r="ALO268" s="33"/>
      <c r="ALP268" s="33"/>
      <c r="ALQ268" s="33"/>
      <c r="ALR268" s="33"/>
      <c r="ALS268" s="33"/>
      <c r="ALT268" s="33"/>
      <c r="ALU268" s="33"/>
      <c r="ALV268" s="33"/>
      <c r="ALW268" s="33"/>
      <c r="ALX268" s="33"/>
      <c r="ALY268" s="33"/>
      <c r="ALZ268" s="33"/>
      <c r="AMA268" s="33"/>
      <c r="AMB268" s="33"/>
      <c r="AMC268" s="33"/>
      <c r="AMD268" s="33"/>
      <c r="AME268" s="33"/>
      <c r="AMF268" s="33"/>
      <c r="AMG268" s="33"/>
      <c r="AMH268" s="33"/>
      <c r="AMI268" s="33"/>
      <c r="AMJ268" s="33"/>
      <c r="AMK268" s="33"/>
      <c r="AML268" s="33"/>
      <c r="AMM268" s="33"/>
      <c r="AMN268" s="33"/>
      <c r="AMO268" s="33"/>
      <c r="AMP268" s="33"/>
      <c r="AMQ268" s="33"/>
      <c r="AMR268" s="33"/>
      <c r="AMS268" s="33"/>
      <c r="AMT268" s="33"/>
      <c r="AMU268" s="33"/>
      <c r="AMV268" s="33"/>
      <c r="AMW268" s="33"/>
      <c r="AMX268" s="33"/>
      <c r="AMY268" s="33"/>
      <c r="AMZ268" s="33"/>
      <c r="ANA268" s="33"/>
      <c r="ANB268" s="33"/>
      <c r="ANC268" s="33"/>
      <c r="AND268" s="33"/>
      <c r="ANE268" s="33"/>
      <c r="ANF268" s="33"/>
      <c r="ANG268" s="33"/>
      <c r="ANH268" s="33"/>
      <c r="ANI268" s="33"/>
      <c r="ANJ268" s="33"/>
      <c r="ANK268" s="33"/>
      <c r="ANL268" s="33"/>
      <c r="ANM268" s="33"/>
      <c r="ANN268" s="33"/>
      <c r="ANO268" s="33"/>
      <c r="ANP268" s="33"/>
      <c r="ANQ268" s="33"/>
      <c r="ANR268" s="33"/>
      <c r="ANS268" s="33"/>
      <c r="ANT268" s="33"/>
      <c r="ANU268" s="33"/>
      <c r="ANV268" s="33"/>
      <c r="ANW268" s="33"/>
      <c r="ANX268" s="33"/>
      <c r="ANY268" s="33"/>
      <c r="ANZ268" s="33"/>
      <c r="AOA268" s="33"/>
      <c r="AOB268" s="33"/>
      <c r="AOC268" s="33"/>
      <c r="AOD268" s="33"/>
      <c r="AOE268" s="33"/>
      <c r="AOF268" s="33"/>
      <c r="AOG268" s="33"/>
      <c r="AOH268" s="33"/>
      <c r="AOI268" s="33"/>
      <c r="AOJ268" s="33"/>
      <c r="AOK268" s="33"/>
      <c r="AOL268" s="33"/>
      <c r="AOM268" s="33"/>
      <c r="AON268" s="33"/>
      <c r="AOO268" s="33"/>
      <c r="AOP268" s="33"/>
      <c r="AOQ268" s="33"/>
      <c r="AOR268" s="33"/>
      <c r="AOS268" s="33"/>
      <c r="AOT268" s="33"/>
      <c r="AOU268" s="33"/>
      <c r="AOV268" s="33"/>
      <c r="AOW268" s="33"/>
      <c r="AOX268" s="33"/>
      <c r="AOY268" s="33"/>
      <c r="AOZ268" s="33"/>
      <c r="APA268" s="33"/>
      <c r="APB268" s="33"/>
      <c r="APC268" s="33"/>
      <c r="APD268" s="33"/>
      <c r="APE268" s="33"/>
      <c r="APF268" s="33"/>
      <c r="APG268" s="33"/>
      <c r="APH268" s="33"/>
      <c r="API268" s="33"/>
      <c r="APJ268" s="33"/>
      <c r="APK268" s="33"/>
      <c r="APL268" s="33"/>
      <c r="APM268" s="33"/>
      <c r="APN268" s="33"/>
      <c r="APO268" s="33"/>
      <c r="APP268" s="33"/>
      <c r="APQ268" s="33"/>
      <c r="APR268" s="33"/>
      <c r="APS268" s="33"/>
      <c r="APT268" s="33"/>
      <c r="APU268" s="33"/>
      <c r="APV268" s="33"/>
      <c r="APW268" s="33"/>
      <c r="APX268" s="33"/>
      <c r="APY268" s="33"/>
      <c r="APZ268" s="33"/>
      <c r="AQA268" s="33"/>
      <c r="AQB268" s="33"/>
      <c r="AQC268" s="33"/>
      <c r="AQD268" s="33"/>
      <c r="AQE268" s="33"/>
      <c r="AQF268" s="33"/>
      <c r="AQG268" s="33"/>
      <c r="AQH268" s="33"/>
      <c r="AQI268" s="33"/>
      <c r="AQJ268" s="33"/>
      <c r="AQK268" s="33"/>
      <c r="AQL268" s="33"/>
      <c r="AQM268" s="33"/>
      <c r="AQN268" s="33"/>
      <c r="AQO268" s="33"/>
      <c r="AQP268" s="33"/>
      <c r="AQQ268" s="33"/>
      <c r="AQR268" s="33"/>
      <c r="AQS268" s="33"/>
      <c r="AQT268" s="33"/>
      <c r="AQU268" s="33"/>
      <c r="AQV268" s="33"/>
      <c r="AQW268" s="33"/>
      <c r="AQX268" s="33"/>
      <c r="AQY268" s="33"/>
      <c r="AQZ268" s="33"/>
      <c r="ARA268" s="33"/>
      <c r="ARB268" s="33"/>
      <c r="ARC268" s="33"/>
      <c r="ARD268" s="33"/>
      <c r="ARE268" s="33"/>
      <c r="ARF268" s="33"/>
      <c r="ARG268" s="33"/>
      <c r="ARH268" s="33"/>
      <c r="ARI268" s="33"/>
      <c r="ARJ268" s="33"/>
      <c r="ARK268" s="33"/>
      <c r="ARL268" s="33"/>
      <c r="ARM268" s="33"/>
      <c r="ARN268" s="33"/>
      <c r="ARO268" s="33"/>
      <c r="ARP268" s="33"/>
      <c r="ARQ268" s="33"/>
      <c r="ARR268" s="33"/>
      <c r="ARS268" s="33"/>
      <c r="ART268" s="33"/>
      <c r="ARU268" s="33"/>
      <c r="ARV268" s="33"/>
      <c r="ARW268" s="33"/>
      <c r="ARX268" s="33"/>
      <c r="ARY268" s="33"/>
      <c r="ARZ268" s="33"/>
      <c r="ASA268" s="33"/>
      <c r="ASB268" s="33"/>
      <c r="ASC268" s="33"/>
      <c r="ASD268" s="33"/>
      <c r="ASE268" s="33"/>
      <c r="ASF268" s="33"/>
      <c r="ASG268" s="33"/>
      <c r="ASH268" s="33"/>
      <c r="ASI268" s="33"/>
      <c r="ASJ268" s="33"/>
      <c r="ASK268" s="33"/>
      <c r="ASL268" s="33"/>
      <c r="ASM268" s="33"/>
      <c r="ASN268" s="33"/>
      <c r="ASO268" s="33"/>
      <c r="ASP268" s="33"/>
      <c r="ASQ268" s="33"/>
      <c r="ASR268" s="33"/>
      <c r="ASS268" s="33"/>
      <c r="AST268" s="33"/>
      <c r="ASU268" s="33"/>
      <c r="ASV268" s="33"/>
      <c r="ASW268" s="33"/>
      <c r="ASX268" s="33"/>
      <c r="ASY268" s="33"/>
      <c r="ASZ268" s="33"/>
      <c r="ATA268" s="33"/>
      <c r="ATB268" s="33"/>
      <c r="ATC268" s="33"/>
      <c r="ATD268" s="33"/>
      <c r="ATE268" s="33"/>
      <c r="ATF268" s="33"/>
      <c r="ATG268" s="33"/>
      <c r="ATH268" s="33"/>
      <c r="ATI268" s="33"/>
      <c r="ATJ268" s="33"/>
      <c r="ATK268" s="33"/>
      <c r="ATL268" s="33"/>
      <c r="ATM268" s="33"/>
      <c r="ATN268" s="33"/>
      <c r="ATO268" s="33"/>
      <c r="ATP268" s="33"/>
      <c r="ATQ268" s="33"/>
      <c r="ATR268" s="33"/>
      <c r="ATS268" s="33"/>
      <c r="ATT268" s="33"/>
      <c r="ATU268" s="33"/>
      <c r="ATV268" s="33"/>
      <c r="ATW268" s="33"/>
      <c r="ATX268" s="33"/>
      <c r="ATY268" s="33"/>
      <c r="ATZ268" s="33"/>
      <c r="AUA268" s="33"/>
      <c r="AUB268" s="33"/>
      <c r="AUC268" s="33"/>
      <c r="AUD268" s="33"/>
      <c r="AUE268" s="33"/>
      <c r="AUF268" s="33"/>
      <c r="AUG268" s="33"/>
      <c r="AUH268" s="33"/>
      <c r="AUI268" s="33"/>
      <c r="AUJ268" s="33"/>
      <c r="AUK268" s="33"/>
      <c r="AUL268" s="33"/>
      <c r="AUM268" s="33"/>
      <c r="AUN268" s="33"/>
      <c r="AUO268" s="33"/>
      <c r="AUP268" s="33"/>
      <c r="AUQ268" s="33"/>
      <c r="AUR268" s="33"/>
      <c r="AUS268" s="33"/>
      <c r="AUT268" s="33"/>
      <c r="AUU268" s="33"/>
      <c r="AUV268" s="33"/>
      <c r="AUW268" s="33"/>
      <c r="AUX268" s="33"/>
      <c r="AUY268" s="33"/>
      <c r="AUZ268" s="33"/>
      <c r="AVA268" s="33"/>
      <c r="AVB268" s="33"/>
      <c r="AVC268" s="33"/>
      <c r="AVD268" s="33"/>
      <c r="AVE268" s="33"/>
      <c r="AVF268" s="33"/>
      <c r="AVG268" s="33"/>
      <c r="AVH268" s="33"/>
      <c r="AVI268" s="33"/>
      <c r="AVJ268" s="33"/>
      <c r="AVK268" s="33"/>
      <c r="AVL268" s="33"/>
      <c r="AVM268" s="33"/>
      <c r="AVN268" s="33"/>
      <c r="AVO268" s="33"/>
      <c r="AVP268" s="33"/>
      <c r="AVQ268" s="33"/>
      <c r="AVR268" s="33"/>
      <c r="AVS268" s="33"/>
      <c r="AVT268" s="33"/>
      <c r="AVU268" s="33"/>
      <c r="AVV268" s="33"/>
      <c r="AVW268" s="33"/>
      <c r="AVX268" s="33"/>
      <c r="AVY268" s="33"/>
      <c r="AVZ268" s="33"/>
      <c r="AWA268" s="33"/>
      <c r="AWB268" s="33"/>
      <c r="AWC268" s="33"/>
      <c r="AWD268" s="33"/>
      <c r="AWE268" s="33"/>
      <c r="AWF268" s="33"/>
      <c r="AWG268" s="33"/>
      <c r="AWH268" s="33"/>
      <c r="AWI268" s="33"/>
      <c r="AWJ268" s="33"/>
      <c r="AWK268" s="33"/>
      <c r="AWL268" s="33"/>
      <c r="AWM268" s="33"/>
      <c r="AWN268" s="33"/>
      <c r="AWO268" s="33"/>
      <c r="AWP268" s="33"/>
      <c r="AWQ268" s="33"/>
      <c r="AWR268" s="33"/>
      <c r="AWS268" s="33"/>
      <c r="AWT268" s="33"/>
      <c r="AWU268" s="33"/>
      <c r="AWV268" s="33"/>
      <c r="AWW268" s="33"/>
      <c r="AWX268" s="33"/>
      <c r="AWY268" s="33"/>
      <c r="AWZ268" s="33"/>
      <c r="AXA268" s="33"/>
      <c r="AXB268" s="33"/>
      <c r="AXC268" s="33"/>
      <c r="AXD268" s="33"/>
      <c r="AXE268" s="33"/>
      <c r="AXF268" s="33"/>
      <c r="AXG268" s="33"/>
      <c r="AXH268" s="33"/>
      <c r="AXI268" s="33"/>
      <c r="AXJ268" s="33"/>
      <c r="AXK268" s="33"/>
      <c r="AXL268" s="33"/>
      <c r="AXM268" s="33"/>
      <c r="AXN268" s="33"/>
      <c r="AXO268" s="33"/>
      <c r="AXP268" s="33"/>
      <c r="AXQ268" s="33"/>
      <c r="AXR268" s="33"/>
      <c r="AXS268" s="33"/>
      <c r="AXT268" s="33"/>
      <c r="AXU268" s="33"/>
      <c r="AXV268" s="33"/>
      <c r="AXW268" s="33"/>
      <c r="AXX268" s="33"/>
      <c r="AXY268" s="33"/>
      <c r="AXZ268" s="33"/>
      <c r="AYA268" s="33"/>
      <c r="AYB268" s="33"/>
      <c r="AYC268" s="33"/>
      <c r="AYD268" s="33"/>
      <c r="AYE268" s="33"/>
      <c r="AYF268" s="33"/>
      <c r="AYG268" s="33"/>
      <c r="AYH268" s="33"/>
      <c r="AYI268" s="33"/>
      <c r="AYJ268" s="33"/>
      <c r="AYK268" s="33"/>
      <c r="AYL268" s="33"/>
      <c r="AYM268" s="33"/>
      <c r="AYN268" s="33"/>
      <c r="AYO268" s="33"/>
      <c r="AYP268" s="33"/>
      <c r="AYQ268" s="33"/>
      <c r="AYR268" s="33"/>
      <c r="AYS268" s="33"/>
      <c r="AYT268" s="33"/>
      <c r="AYU268" s="33"/>
      <c r="AYV268" s="33"/>
      <c r="AYW268" s="33"/>
      <c r="AYX268" s="33"/>
      <c r="AYY268" s="33"/>
      <c r="AYZ268" s="33"/>
      <c r="AZA268" s="33"/>
      <c r="AZB268" s="33"/>
      <c r="AZC268" s="33"/>
      <c r="AZD268" s="33"/>
      <c r="AZE268" s="33"/>
      <c r="AZF268" s="33"/>
      <c r="AZG268" s="33"/>
      <c r="AZH268" s="33"/>
      <c r="AZI268" s="33"/>
      <c r="AZJ268" s="33"/>
      <c r="AZK268" s="33"/>
      <c r="AZL268" s="33"/>
      <c r="AZM268" s="33"/>
      <c r="AZN268" s="33"/>
      <c r="AZO268" s="33"/>
      <c r="AZP268" s="33"/>
      <c r="AZQ268" s="33"/>
      <c r="AZR268" s="33"/>
      <c r="AZS268" s="33"/>
      <c r="AZT268" s="33"/>
      <c r="AZU268" s="33"/>
      <c r="AZV268" s="33"/>
      <c r="AZW268" s="33"/>
      <c r="AZX268" s="33"/>
      <c r="AZY268" s="33"/>
      <c r="AZZ268" s="33"/>
      <c r="BAA268" s="33"/>
      <c r="BAB268" s="33"/>
      <c r="BAC268" s="33"/>
      <c r="BAD268" s="33"/>
      <c r="BAE268" s="33"/>
      <c r="BAF268" s="33"/>
      <c r="BAG268" s="33"/>
      <c r="BAH268" s="33"/>
      <c r="BAI268" s="33"/>
      <c r="BAJ268" s="33"/>
      <c r="BAK268" s="33"/>
      <c r="BAL268" s="33"/>
      <c r="BAM268" s="33"/>
      <c r="BAN268" s="33"/>
      <c r="BAO268" s="33"/>
      <c r="BAP268" s="33"/>
      <c r="BAQ268" s="33"/>
      <c r="BAR268" s="33"/>
      <c r="BAS268" s="33"/>
      <c r="BAT268" s="33"/>
      <c r="BAU268" s="33"/>
      <c r="BAV268" s="33"/>
      <c r="BAW268" s="33"/>
      <c r="BAX268" s="33"/>
      <c r="BAY268" s="33"/>
      <c r="BAZ268" s="33"/>
      <c r="BBA268" s="33"/>
      <c r="BBB268" s="33"/>
      <c r="BBC268" s="33"/>
      <c r="BBD268" s="33"/>
      <c r="BBE268" s="33"/>
      <c r="BBF268" s="33"/>
      <c r="BBG268" s="33"/>
      <c r="BBH268" s="33"/>
      <c r="BBI268" s="33"/>
      <c r="BBJ268" s="33"/>
      <c r="BBK268" s="33"/>
      <c r="BBL268" s="33"/>
      <c r="BBM268" s="33"/>
      <c r="BBN268" s="33"/>
      <c r="BBO268" s="33"/>
      <c r="BBP268" s="33"/>
      <c r="BBQ268" s="33"/>
      <c r="BBR268" s="33"/>
      <c r="BBS268" s="33"/>
      <c r="BBT268" s="33"/>
      <c r="BBU268" s="33"/>
      <c r="BBV268" s="33"/>
      <c r="BBW268" s="33"/>
      <c r="BBX268" s="33"/>
      <c r="BBY268" s="33"/>
      <c r="BBZ268" s="33"/>
      <c r="BCA268" s="33"/>
      <c r="BCB268" s="33"/>
      <c r="BCC268" s="33"/>
      <c r="BCD268" s="33"/>
      <c r="BCE268" s="33"/>
      <c r="BCF268" s="33"/>
      <c r="BCG268" s="33"/>
      <c r="BCH268" s="33"/>
      <c r="BCI268" s="33"/>
      <c r="BCJ268" s="33"/>
      <c r="BCK268" s="33"/>
      <c r="BCL268" s="33"/>
      <c r="BCM268" s="33"/>
      <c r="BCN268" s="33"/>
      <c r="BCO268" s="33"/>
      <c r="BCP268" s="33"/>
      <c r="BCQ268" s="33"/>
      <c r="BCR268" s="33"/>
      <c r="BCS268" s="33"/>
      <c r="BCT268" s="33"/>
      <c r="BCU268" s="33"/>
      <c r="BCV268" s="33"/>
      <c r="BCW268" s="33"/>
      <c r="BCX268" s="33"/>
      <c r="BCY268" s="33"/>
      <c r="BCZ268" s="33"/>
      <c r="BDA268" s="33"/>
      <c r="BDB268" s="33"/>
      <c r="BDC268" s="33"/>
      <c r="BDD268" s="33"/>
      <c r="BDE268" s="33"/>
      <c r="BDF268" s="33"/>
      <c r="BDG268" s="33"/>
      <c r="BDH268" s="33"/>
      <c r="BDI268" s="33"/>
      <c r="BDJ268" s="33"/>
      <c r="BDK268" s="33"/>
      <c r="BDL268" s="33"/>
      <c r="BDM268" s="33"/>
      <c r="BDN268" s="33"/>
      <c r="BDO268" s="33"/>
      <c r="BDP268" s="33"/>
      <c r="BDQ268" s="33"/>
      <c r="BDR268" s="33"/>
      <c r="BDS268" s="33"/>
      <c r="BDT268" s="33"/>
      <c r="BDU268" s="33"/>
      <c r="BDV268" s="33"/>
      <c r="BDW268" s="33"/>
      <c r="BDX268" s="33"/>
      <c r="BDY268" s="33"/>
      <c r="BDZ268" s="33"/>
      <c r="BEA268" s="33"/>
      <c r="BEB268" s="33"/>
      <c r="BEC268" s="33"/>
      <c r="BED268" s="33"/>
      <c r="BEE268" s="33"/>
      <c r="BEF268" s="33"/>
      <c r="BEG268" s="33"/>
      <c r="BEH268" s="33"/>
      <c r="BEI268" s="33"/>
      <c r="BEJ268" s="33"/>
      <c r="BEK268" s="33"/>
      <c r="BEL268" s="33"/>
      <c r="BEM268" s="33"/>
      <c r="BEN268" s="33"/>
      <c r="BEO268" s="33"/>
      <c r="BEP268" s="33"/>
      <c r="BEQ268" s="33"/>
      <c r="BER268" s="33"/>
      <c r="BES268" s="33"/>
      <c r="BET268" s="33"/>
      <c r="BEU268" s="33"/>
      <c r="BEV268" s="33"/>
      <c r="BEW268" s="33"/>
      <c r="BEX268" s="33"/>
      <c r="BEY268" s="33"/>
      <c r="BEZ268" s="33"/>
      <c r="BFA268" s="33"/>
      <c r="BFB268" s="33"/>
      <c r="BFC268" s="33"/>
      <c r="BFD268" s="33"/>
      <c r="BFE268" s="33"/>
      <c r="BFF268" s="33"/>
      <c r="BFG268" s="33"/>
      <c r="BFH268" s="33"/>
      <c r="BFI268" s="33"/>
      <c r="BFJ268" s="33"/>
      <c r="BFK268" s="33"/>
      <c r="BFL268" s="33"/>
      <c r="BFM268" s="33"/>
      <c r="BFN268" s="33"/>
      <c r="BFO268" s="33"/>
      <c r="BFP268" s="33"/>
      <c r="BFQ268" s="33"/>
      <c r="BFR268" s="33"/>
      <c r="BFS268" s="33"/>
      <c r="BFT268" s="33"/>
      <c r="BFU268" s="33"/>
      <c r="BFV268" s="33"/>
      <c r="BFW268" s="33"/>
      <c r="BFX268" s="33"/>
      <c r="BFY268" s="33"/>
      <c r="BFZ268" s="33"/>
      <c r="BGA268" s="33"/>
      <c r="BGB268" s="33"/>
      <c r="BGC268" s="33"/>
      <c r="BGD268" s="33"/>
      <c r="BGE268" s="33"/>
      <c r="BGF268" s="33"/>
      <c r="BGG268" s="33"/>
      <c r="BGH268" s="33"/>
      <c r="BGI268" s="33"/>
      <c r="BGJ268" s="33"/>
      <c r="BGK268" s="33"/>
      <c r="BGL268" s="33"/>
      <c r="BGM268" s="33"/>
      <c r="BGN268" s="33"/>
      <c r="BGO268" s="33"/>
      <c r="BGP268" s="33"/>
      <c r="BGQ268" s="33"/>
      <c r="BGR268" s="33"/>
      <c r="BGS268" s="33"/>
      <c r="BGT268" s="33"/>
      <c r="BGU268" s="33"/>
      <c r="BGV268" s="33"/>
      <c r="BGW268" s="33"/>
      <c r="BGX268" s="33"/>
      <c r="BGY268" s="33"/>
      <c r="BGZ268" s="33"/>
      <c r="BHA268" s="33"/>
      <c r="BHB268" s="33"/>
      <c r="BHC268" s="33"/>
      <c r="BHD268" s="33"/>
      <c r="BHE268" s="33"/>
      <c r="BHF268" s="33"/>
      <c r="BHG268" s="33"/>
      <c r="BHH268" s="33"/>
      <c r="BHI268" s="33"/>
      <c r="BHJ268" s="33"/>
      <c r="BHK268" s="33"/>
      <c r="BHL268" s="33"/>
      <c r="BHM268" s="33"/>
      <c r="BHN268" s="33"/>
      <c r="BHO268" s="33"/>
      <c r="BHP268" s="33"/>
      <c r="BHQ268" s="33"/>
      <c r="BHR268" s="33"/>
      <c r="BHS268" s="33"/>
      <c r="BHT268" s="33"/>
      <c r="BHU268" s="33"/>
      <c r="BHV268" s="33"/>
      <c r="BHW268" s="33"/>
      <c r="BHX268" s="33"/>
      <c r="BHY268" s="33"/>
      <c r="BHZ268" s="33"/>
      <c r="BIA268" s="33"/>
      <c r="BIB268" s="33"/>
      <c r="BIC268" s="33"/>
      <c r="BID268" s="33"/>
      <c r="BIE268" s="33"/>
      <c r="BIF268" s="33"/>
      <c r="BIG268" s="33"/>
      <c r="BIH268" s="33"/>
      <c r="BII268" s="33"/>
      <c r="BIJ268" s="33"/>
      <c r="BIK268" s="33"/>
      <c r="BIL268" s="33"/>
      <c r="BIM268" s="33"/>
      <c r="BIN268" s="33"/>
      <c r="BIO268" s="33"/>
      <c r="BIP268" s="33"/>
      <c r="BIQ268" s="33"/>
      <c r="BIR268" s="33"/>
      <c r="BIS268" s="33"/>
      <c r="BIT268" s="33"/>
      <c r="BIU268" s="33"/>
      <c r="BIV268" s="33"/>
      <c r="BIW268" s="33"/>
      <c r="BIX268" s="33"/>
      <c r="BIY268" s="33"/>
      <c r="BIZ268" s="33"/>
      <c r="BJA268" s="33"/>
      <c r="BJB268" s="33"/>
      <c r="BJC268" s="33"/>
      <c r="BJD268" s="33"/>
      <c r="BJE268" s="33"/>
      <c r="BJF268" s="33"/>
      <c r="BJG268" s="33"/>
      <c r="BJH268" s="33"/>
      <c r="BJI268" s="33"/>
      <c r="BJJ268" s="33"/>
      <c r="BJK268" s="33"/>
      <c r="BJL268" s="33"/>
      <c r="BJM268" s="33"/>
      <c r="BJN268" s="33"/>
      <c r="BJO268" s="33"/>
      <c r="BJP268" s="33"/>
      <c r="BJQ268" s="33"/>
      <c r="BJR268" s="33"/>
      <c r="BJS268" s="33"/>
      <c r="BJT268" s="33"/>
      <c r="BJU268" s="33"/>
      <c r="BJV268" s="33"/>
      <c r="BJW268" s="33"/>
      <c r="BJX268" s="33"/>
      <c r="BJY268" s="33"/>
      <c r="BJZ268" s="33"/>
      <c r="BKA268" s="33"/>
      <c r="BKB268" s="33"/>
      <c r="BKC268" s="33"/>
      <c r="BKD268" s="33"/>
      <c r="BKE268" s="33"/>
      <c r="BKF268" s="33"/>
      <c r="BKG268" s="33"/>
      <c r="BKH268" s="33"/>
      <c r="BKI268" s="33"/>
      <c r="BKJ268" s="33"/>
      <c r="BKK268" s="33"/>
      <c r="BKL268" s="33"/>
      <c r="BKM268" s="33"/>
      <c r="BKN268" s="33"/>
      <c r="BKO268" s="33"/>
      <c r="BKP268" s="33"/>
      <c r="BKQ268" s="33"/>
      <c r="BKR268" s="33"/>
      <c r="BKS268" s="33"/>
      <c r="BKT268" s="33"/>
      <c r="BKU268" s="33"/>
      <c r="BKV268" s="33"/>
      <c r="BKW268" s="33"/>
      <c r="BKX268" s="33"/>
      <c r="BKY268" s="33"/>
      <c r="BKZ268" s="33"/>
      <c r="BLA268" s="33"/>
      <c r="BLB268" s="33"/>
      <c r="BLC268" s="33"/>
      <c r="BLD268" s="33"/>
      <c r="BLE268" s="33"/>
      <c r="BLF268" s="33"/>
      <c r="BLG268" s="33"/>
      <c r="BLH268" s="33"/>
      <c r="BLI268" s="33"/>
      <c r="BLJ268" s="33"/>
      <c r="BLK268" s="33"/>
      <c r="BLL268" s="33"/>
      <c r="BLM268" s="33"/>
      <c r="BLN268" s="33"/>
      <c r="BLO268" s="33"/>
      <c r="BLP268" s="33"/>
      <c r="BLQ268" s="33"/>
      <c r="BLR268" s="33"/>
      <c r="BLS268" s="33"/>
      <c r="BLT268" s="33"/>
      <c r="BLU268" s="33"/>
      <c r="BLV268" s="33"/>
      <c r="BLW268" s="33"/>
      <c r="BLX268" s="33"/>
      <c r="BLY268" s="33"/>
      <c r="BLZ268" s="33"/>
      <c r="BMA268" s="33"/>
      <c r="BMB268" s="33"/>
      <c r="BMC268" s="33"/>
      <c r="BMD268" s="33"/>
      <c r="BME268" s="33"/>
      <c r="BMF268" s="33"/>
      <c r="BMG268" s="33"/>
      <c r="BMH268" s="33"/>
      <c r="BMI268" s="33"/>
      <c r="BMJ268" s="33"/>
      <c r="BMK268" s="33"/>
      <c r="BML268" s="33"/>
      <c r="BMM268" s="33"/>
      <c r="BMN268" s="33"/>
      <c r="BMO268" s="33"/>
      <c r="BMP268" s="33"/>
      <c r="BMQ268" s="33"/>
      <c r="BMR268" s="33"/>
      <c r="BMS268" s="33"/>
      <c r="BMT268" s="33"/>
      <c r="BMU268" s="33"/>
      <c r="BMV268" s="33"/>
      <c r="BMW268" s="33"/>
      <c r="BMX268" s="33"/>
      <c r="BMY268" s="33"/>
      <c r="BMZ268" s="33"/>
      <c r="BNA268" s="33"/>
      <c r="BNB268" s="33"/>
      <c r="BNC268" s="33"/>
      <c r="BND268" s="33"/>
      <c r="BNE268" s="33"/>
      <c r="BNF268" s="33"/>
      <c r="BNG268" s="33"/>
      <c r="BNH268" s="33"/>
      <c r="BNI268" s="33"/>
      <c r="BNJ268" s="33"/>
      <c r="BNK268" s="33"/>
      <c r="BNL268" s="33"/>
      <c r="BNM268" s="33"/>
      <c r="BNN268" s="33"/>
      <c r="BNO268" s="33"/>
      <c r="BNP268" s="33"/>
      <c r="BNQ268" s="33"/>
      <c r="BNR268" s="33"/>
      <c r="BNS268" s="33"/>
      <c r="BNT268" s="33"/>
      <c r="BNU268" s="33"/>
      <c r="BNV268" s="33"/>
      <c r="BNW268" s="33"/>
      <c r="BNX268" s="33"/>
      <c r="BNY268" s="33"/>
      <c r="BNZ268" s="33"/>
      <c r="BOA268" s="33"/>
      <c r="BOB268" s="33"/>
      <c r="BOC268" s="33"/>
      <c r="BOD268" s="33"/>
      <c r="BOE268" s="33"/>
      <c r="BOF268" s="33"/>
      <c r="BOG268" s="33"/>
      <c r="BOH268" s="33"/>
      <c r="BOI268" s="33"/>
      <c r="BOJ268" s="33"/>
      <c r="BOK268" s="33"/>
      <c r="BOL268" s="33"/>
      <c r="BOM268" s="33"/>
      <c r="BON268" s="33"/>
      <c r="BOO268" s="33"/>
      <c r="BOP268" s="33"/>
      <c r="BOQ268" s="33"/>
      <c r="BOR268" s="33"/>
      <c r="BOS268" s="33"/>
      <c r="BOT268" s="33"/>
      <c r="BOU268" s="33"/>
      <c r="BOV268" s="33"/>
      <c r="BOW268" s="33"/>
      <c r="BOX268" s="33"/>
      <c r="BOY268" s="33"/>
      <c r="BOZ268" s="33"/>
      <c r="BPA268" s="33"/>
      <c r="BPB268" s="33"/>
      <c r="BPC268" s="33"/>
      <c r="BPD268" s="33"/>
      <c r="BPE268" s="33"/>
      <c r="BPF268" s="33"/>
      <c r="BPG268" s="33"/>
      <c r="BPH268" s="33"/>
      <c r="BPI268" s="33"/>
      <c r="BPJ268" s="33"/>
      <c r="BPK268" s="33"/>
      <c r="BPL268" s="33"/>
      <c r="BPM268" s="33"/>
      <c r="BPN268" s="33"/>
      <c r="BPO268" s="33"/>
      <c r="BPP268" s="33"/>
      <c r="BPQ268" s="33"/>
      <c r="BPR268" s="33"/>
      <c r="BPS268" s="33"/>
      <c r="BPT268" s="33"/>
      <c r="BPU268" s="33"/>
      <c r="BPV268" s="33"/>
      <c r="BPW268" s="33"/>
      <c r="BPX268" s="33"/>
      <c r="BPY268" s="33"/>
      <c r="BPZ268" s="33"/>
      <c r="BQA268" s="33"/>
      <c r="BQB268" s="33"/>
      <c r="BQC268" s="33"/>
      <c r="BQD268" s="33"/>
      <c r="BQE268" s="33"/>
      <c r="BQF268" s="33"/>
      <c r="BQG268" s="33"/>
      <c r="BQH268" s="33"/>
      <c r="BQI268" s="33"/>
      <c r="BQJ268" s="33"/>
      <c r="BQK268" s="33"/>
      <c r="BQL268" s="33"/>
      <c r="BQM268" s="33"/>
      <c r="BQN268" s="33"/>
      <c r="BQO268" s="33"/>
      <c r="BQP268" s="33"/>
      <c r="BQQ268" s="33"/>
      <c r="BQR268" s="33"/>
      <c r="BQS268" s="33"/>
      <c r="BQT268" s="33"/>
      <c r="BQU268" s="33"/>
      <c r="BQV268" s="33"/>
      <c r="BQW268" s="33"/>
      <c r="BQX268" s="33"/>
      <c r="BQY268" s="33"/>
      <c r="BQZ268" s="33"/>
      <c r="BRA268" s="33"/>
      <c r="BRB268" s="33"/>
      <c r="BRC268" s="33"/>
      <c r="BRD268" s="33"/>
      <c r="BRE268" s="33"/>
      <c r="BRF268" s="33"/>
      <c r="BRG268" s="33"/>
      <c r="BRH268" s="33"/>
      <c r="BRI268" s="33"/>
      <c r="BRJ268" s="33"/>
      <c r="BRK268" s="33"/>
      <c r="BRL268" s="33"/>
      <c r="BRM268" s="33"/>
      <c r="BRN268" s="33"/>
      <c r="BRO268" s="33"/>
      <c r="BRP268" s="33"/>
      <c r="BRQ268" s="33"/>
      <c r="BRR268" s="33"/>
      <c r="BRS268" s="33"/>
      <c r="BRT268" s="33"/>
      <c r="BRU268" s="33"/>
      <c r="BRV268" s="33"/>
      <c r="BRW268" s="33"/>
      <c r="BRX268" s="33"/>
      <c r="BRY268" s="33"/>
      <c r="BRZ268" s="33"/>
      <c r="BSA268" s="33"/>
      <c r="BSB268" s="33"/>
      <c r="BSC268" s="33"/>
      <c r="BSD268" s="33"/>
      <c r="BSE268" s="33"/>
      <c r="BSF268" s="33"/>
      <c r="BSG268" s="33"/>
      <c r="BSH268" s="33"/>
      <c r="BSI268" s="33"/>
      <c r="BSJ268" s="33"/>
      <c r="BSK268" s="33"/>
      <c r="BSL268" s="33"/>
      <c r="BSM268" s="33"/>
      <c r="BSN268" s="33"/>
      <c r="BSO268" s="33"/>
      <c r="BSP268" s="33"/>
      <c r="BSQ268" s="33"/>
      <c r="BSR268" s="33"/>
      <c r="BSS268" s="33"/>
      <c r="BST268" s="33"/>
      <c r="BSU268" s="33"/>
      <c r="BSV268" s="33"/>
      <c r="BSW268" s="33"/>
      <c r="BSX268" s="33"/>
      <c r="BSY268" s="33"/>
      <c r="BSZ268" s="33"/>
      <c r="BTA268" s="33"/>
      <c r="BTB268" s="33"/>
      <c r="BTC268" s="33"/>
      <c r="BTD268" s="33"/>
      <c r="BTE268" s="33"/>
      <c r="BTF268" s="33"/>
      <c r="BTG268" s="33"/>
      <c r="BTH268" s="33"/>
      <c r="BTI268" s="33"/>
      <c r="BTJ268" s="33"/>
      <c r="BTK268" s="33"/>
      <c r="BTL268" s="33"/>
      <c r="BTM268" s="33"/>
      <c r="BTN268" s="33"/>
      <c r="BTO268" s="33"/>
      <c r="BTP268" s="33"/>
      <c r="BTQ268" s="33"/>
      <c r="BTR268" s="33"/>
      <c r="BTS268" s="33"/>
      <c r="BTT268" s="33"/>
      <c r="BTU268" s="33"/>
      <c r="BTV268" s="33"/>
      <c r="BTW268" s="33"/>
      <c r="BTX268" s="33"/>
      <c r="BTY268" s="33"/>
      <c r="BTZ268" s="33"/>
      <c r="BUA268" s="33"/>
      <c r="BUB268" s="33"/>
      <c r="BUC268" s="33"/>
      <c r="BUD268" s="33"/>
      <c r="BUE268" s="33"/>
      <c r="BUF268" s="33"/>
      <c r="BUG268" s="33"/>
      <c r="BUH268" s="33"/>
      <c r="BUI268" s="33"/>
      <c r="BUJ268" s="33"/>
      <c r="BUK268" s="33"/>
      <c r="BUL268" s="33"/>
      <c r="BUM268" s="33"/>
      <c r="BUN268" s="33"/>
      <c r="BUO268" s="33"/>
      <c r="BUP268" s="33"/>
      <c r="BUQ268" s="33"/>
      <c r="BUR268" s="33"/>
      <c r="BUS268" s="33"/>
      <c r="BUT268" s="33"/>
      <c r="BUU268" s="33"/>
      <c r="BUV268" s="33"/>
      <c r="BUW268" s="33"/>
      <c r="BUX268" s="33"/>
      <c r="BUY268" s="33"/>
      <c r="BUZ268" s="33"/>
      <c r="BVA268" s="33"/>
      <c r="BVB268" s="33"/>
      <c r="BVC268" s="33"/>
      <c r="BVD268" s="33"/>
      <c r="BVE268" s="33"/>
      <c r="BVF268" s="33"/>
      <c r="BVG268" s="33"/>
      <c r="BVH268" s="33"/>
      <c r="BVI268" s="33"/>
      <c r="BVJ268" s="33"/>
      <c r="BVK268" s="33"/>
      <c r="BVL268" s="33"/>
      <c r="BVM268" s="33"/>
      <c r="BVN268" s="33"/>
      <c r="BVO268" s="33"/>
      <c r="BVP268" s="33"/>
      <c r="BVQ268" s="33"/>
      <c r="BVR268" s="33"/>
      <c r="BVS268" s="33"/>
      <c r="BVT268" s="33"/>
      <c r="BVU268" s="33"/>
      <c r="BVV268" s="33"/>
      <c r="BVW268" s="33"/>
      <c r="BVX268" s="33"/>
      <c r="BVY268" s="33"/>
      <c r="BVZ268" s="33"/>
      <c r="BWA268" s="33"/>
      <c r="BWB268" s="33"/>
      <c r="BWC268" s="33"/>
      <c r="BWD268" s="33"/>
      <c r="BWE268" s="33"/>
      <c r="BWF268" s="33"/>
      <c r="BWG268" s="33"/>
      <c r="BWH268" s="33"/>
      <c r="BWI268" s="33"/>
      <c r="BWJ268" s="33"/>
      <c r="BWK268" s="33"/>
      <c r="BWL268" s="33"/>
      <c r="BWM268" s="33"/>
      <c r="BWN268" s="33"/>
      <c r="BWO268" s="33"/>
      <c r="BWP268" s="33"/>
      <c r="BWQ268" s="33"/>
      <c r="BWR268" s="33"/>
      <c r="BWS268" s="33"/>
      <c r="BWT268" s="33"/>
      <c r="BWU268" s="33"/>
      <c r="BWV268" s="33"/>
      <c r="BWW268" s="33"/>
      <c r="BWX268" s="33"/>
      <c r="BWY268" s="33"/>
      <c r="BWZ268" s="33"/>
      <c r="BXA268" s="33"/>
      <c r="BXB268" s="33"/>
      <c r="BXC268" s="33"/>
      <c r="BXD268" s="33"/>
      <c r="BXE268" s="33"/>
      <c r="BXF268" s="33"/>
      <c r="BXG268" s="33"/>
      <c r="BXH268" s="33"/>
      <c r="BXI268" s="33"/>
      <c r="BXJ268" s="33"/>
      <c r="BXK268" s="33"/>
      <c r="BXL268" s="33"/>
      <c r="BXM268" s="33"/>
      <c r="BXN268" s="33"/>
      <c r="BXO268" s="33"/>
      <c r="BXP268" s="33"/>
      <c r="BXQ268" s="33"/>
      <c r="BXR268" s="33"/>
      <c r="BXS268" s="33"/>
      <c r="BXT268" s="33"/>
      <c r="BXU268" s="33"/>
      <c r="BXV268" s="33"/>
      <c r="BXW268" s="33"/>
      <c r="BXX268" s="33"/>
      <c r="BXY268" s="33"/>
      <c r="BXZ268" s="33"/>
      <c r="BYA268" s="33"/>
      <c r="BYB268" s="33"/>
      <c r="BYC268" s="33"/>
      <c r="BYD268" s="33"/>
      <c r="BYE268" s="33"/>
      <c r="BYF268" s="33"/>
      <c r="BYG268" s="33"/>
      <c r="BYH268" s="33"/>
      <c r="BYI268" s="33"/>
      <c r="BYJ268" s="33"/>
      <c r="BYK268" s="33"/>
      <c r="BYL268" s="33"/>
      <c r="BYM268" s="33"/>
      <c r="BYN268" s="33"/>
      <c r="BYO268" s="33"/>
      <c r="BYP268" s="33"/>
      <c r="BYQ268" s="33"/>
      <c r="BYR268" s="33"/>
      <c r="BYS268" s="33"/>
      <c r="BYT268" s="33"/>
      <c r="BYU268" s="33"/>
      <c r="BYV268" s="33"/>
      <c r="BYW268" s="33"/>
      <c r="BYX268" s="33"/>
    </row>
    <row r="269" spans="1:2026" ht="15" customHeight="1" x14ac:dyDescent="0.25">
      <c r="A269" s="205" t="s">
        <v>1662</v>
      </c>
      <c r="B269" s="4" t="s">
        <v>586</v>
      </c>
      <c r="C269" s="4" t="s">
        <v>587</v>
      </c>
      <c r="D269" s="4" t="s">
        <v>363</v>
      </c>
      <c r="E269" s="4" t="s">
        <v>588</v>
      </c>
      <c r="F269" s="4" t="s">
        <v>336</v>
      </c>
      <c r="G269" s="4" t="s">
        <v>27</v>
      </c>
      <c r="H269" s="11" t="s">
        <v>365</v>
      </c>
      <c r="I269" s="4" t="s">
        <v>29</v>
      </c>
      <c r="J269" s="51" t="s">
        <v>345</v>
      </c>
      <c r="K269" s="4" t="s">
        <v>31</v>
      </c>
      <c r="L269" s="4" t="s">
        <v>51</v>
      </c>
      <c r="M269" s="4" t="s">
        <v>33</v>
      </c>
      <c r="N269" s="4" t="s">
        <v>34</v>
      </c>
      <c r="O269" s="6" t="s">
        <v>35</v>
      </c>
      <c r="P269" s="6"/>
      <c r="Q269" s="7" t="s">
        <v>57</v>
      </c>
      <c r="R269" s="7"/>
      <c r="S269" s="4" t="s">
        <v>589</v>
      </c>
      <c r="T269" s="146"/>
      <c r="U269" s="146"/>
      <c r="V269" s="4" t="s">
        <v>59</v>
      </c>
      <c r="W269" s="4"/>
      <c r="X269" s="4"/>
      <c r="Y269" s="4"/>
      <c r="Z269" s="4"/>
      <c r="AA269" s="4"/>
      <c r="AB269" s="8"/>
      <c r="AC269" s="8">
        <v>2650</v>
      </c>
      <c r="AD269" s="8"/>
      <c r="AE269" s="8">
        <v>14000</v>
      </c>
      <c r="AF269" s="8">
        <v>650</v>
      </c>
      <c r="AG269" s="8">
        <f t="shared" si="4"/>
        <v>17300</v>
      </c>
      <c r="AH269" s="111"/>
      <c r="AI269" s="8"/>
      <c r="AJ269" s="126"/>
      <c r="AK269" s="8"/>
      <c r="AL269" s="5" t="s">
        <v>37</v>
      </c>
      <c r="AM269" s="5" t="s">
        <v>1499</v>
      </c>
      <c r="AN269" s="5"/>
      <c r="AO269" s="5"/>
    </row>
    <row r="270" spans="1:2026" ht="24.95" customHeight="1" x14ac:dyDescent="0.25">
      <c r="A270" s="205" t="s">
        <v>1662</v>
      </c>
      <c r="B270" s="4" t="s">
        <v>590</v>
      </c>
      <c r="C270" s="4" t="s">
        <v>591</v>
      </c>
      <c r="D270" s="4" t="s">
        <v>172</v>
      </c>
      <c r="E270" s="4" t="s">
        <v>476</v>
      </c>
      <c r="F270" s="5" t="s">
        <v>336</v>
      </c>
      <c r="G270" s="4" t="s">
        <v>105</v>
      </c>
      <c r="H270" s="63" t="s">
        <v>477</v>
      </c>
      <c r="I270" s="1" t="s">
        <v>29</v>
      </c>
      <c r="J270" s="35" t="s">
        <v>30</v>
      </c>
      <c r="K270" s="36" t="s">
        <v>31</v>
      </c>
      <c r="L270" s="1" t="s">
        <v>32</v>
      </c>
      <c r="M270" s="37" t="s">
        <v>33</v>
      </c>
      <c r="N270" s="1" t="s">
        <v>106</v>
      </c>
      <c r="O270" s="38" t="s">
        <v>107</v>
      </c>
      <c r="P270" s="6"/>
      <c r="Q270" s="7" t="s">
        <v>36</v>
      </c>
      <c r="R270" s="7"/>
      <c r="S270" s="4" t="s">
        <v>592</v>
      </c>
      <c r="T270" s="146"/>
      <c r="U270" s="146"/>
      <c r="V270" s="4" t="s">
        <v>11</v>
      </c>
      <c r="W270" s="1"/>
      <c r="X270" s="1" t="s">
        <v>40</v>
      </c>
      <c r="Y270" s="1"/>
      <c r="Z270" s="1"/>
      <c r="AA270" s="1"/>
      <c r="AB270" s="8"/>
      <c r="AC270" s="8">
        <v>2650</v>
      </c>
      <c r="AD270" s="8"/>
      <c r="AE270" s="8">
        <v>2250</v>
      </c>
      <c r="AF270" s="8"/>
      <c r="AG270" s="8">
        <f t="shared" si="4"/>
        <v>4900</v>
      </c>
      <c r="AH270" s="111"/>
      <c r="AI270" s="8"/>
      <c r="AJ270" s="126"/>
      <c r="AK270" s="8"/>
      <c r="AL270" s="5" t="s">
        <v>38</v>
      </c>
      <c r="AM270" s="5" t="s">
        <v>1499</v>
      </c>
      <c r="AN270" s="5"/>
      <c r="AO270" s="5"/>
    </row>
    <row r="271" spans="1:2026" ht="24.95" customHeight="1" x14ac:dyDescent="0.25">
      <c r="A271" s="205" t="s">
        <v>1662</v>
      </c>
      <c r="B271" s="4" t="s">
        <v>593</v>
      </c>
      <c r="C271" s="4" t="s">
        <v>591</v>
      </c>
      <c r="D271" s="4" t="s">
        <v>177</v>
      </c>
      <c r="E271" s="4" t="s">
        <v>476</v>
      </c>
      <c r="F271" s="5" t="s">
        <v>336</v>
      </c>
      <c r="G271" s="4" t="s">
        <v>105</v>
      </c>
      <c r="H271" s="63" t="s">
        <v>477</v>
      </c>
      <c r="I271" s="1" t="s">
        <v>29</v>
      </c>
      <c r="J271" s="35" t="s">
        <v>30</v>
      </c>
      <c r="K271" s="36" t="s">
        <v>31</v>
      </c>
      <c r="L271" s="1" t="s">
        <v>51</v>
      </c>
      <c r="M271" s="37" t="s">
        <v>33</v>
      </c>
      <c r="N271" s="1" t="s">
        <v>106</v>
      </c>
      <c r="O271" s="6" t="s">
        <v>107</v>
      </c>
      <c r="P271" s="6"/>
      <c r="Q271" s="7" t="s">
        <v>36</v>
      </c>
      <c r="R271" s="7"/>
      <c r="S271" s="4" t="s">
        <v>594</v>
      </c>
      <c r="T271" s="146"/>
      <c r="U271" s="146"/>
      <c r="V271" s="4" t="s">
        <v>11</v>
      </c>
      <c r="W271" s="1"/>
      <c r="X271" s="1" t="s">
        <v>40</v>
      </c>
      <c r="Y271" s="1"/>
      <c r="Z271" s="1"/>
      <c r="AA271" s="1"/>
      <c r="AB271" s="8"/>
      <c r="AC271" s="8">
        <v>2650</v>
      </c>
      <c r="AD271" s="8"/>
      <c r="AE271" s="8">
        <v>2250</v>
      </c>
      <c r="AF271" s="8"/>
      <c r="AG271" s="8">
        <f t="shared" si="4"/>
        <v>4900</v>
      </c>
      <c r="AH271" s="111"/>
      <c r="AI271" s="8"/>
      <c r="AJ271" s="126"/>
      <c r="AK271" s="8"/>
      <c r="AL271" s="5" t="s">
        <v>37</v>
      </c>
      <c r="AM271" s="5" t="s">
        <v>1499</v>
      </c>
      <c r="AN271" s="5"/>
      <c r="AO271" s="5"/>
    </row>
    <row r="272" spans="1:2026" ht="24.95" customHeight="1" x14ac:dyDescent="0.25">
      <c r="A272" s="205" t="s">
        <v>1662</v>
      </c>
      <c r="B272" s="14" t="s">
        <v>595</v>
      </c>
      <c r="C272" s="14" t="s">
        <v>596</v>
      </c>
      <c r="D272" s="14" t="s">
        <v>473</v>
      </c>
      <c r="E272" s="14" t="s">
        <v>597</v>
      </c>
      <c r="F272" s="15" t="s">
        <v>336</v>
      </c>
      <c r="G272" s="14" t="s">
        <v>105</v>
      </c>
      <c r="H272" s="16" t="s">
        <v>598</v>
      </c>
      <c r="I272" s="14" t="s">
        <v>212</v>
      </c>
      <c r="J272" s="28" t="s">
        <v>30</v>
      </c>
      <c r="K272" s="14" t="s">
        <v>31</v>
      </c>
      <c r="L272" s="14" t="s">
        <v>51</v>
      </c>
      <c r="M272" s="14" t="s">
        <v>33</v>
      </c>
      <c r="N272" s="14" t="s">
        <v>106</v>
      </c>
      <c r="O272" s="17" t="s">
        <v>107</v>
      </c>
      <c r="P272" s="17"/>
      <c r="Q272" s="18" t="s">
        <v>451</v>
      </c>
      <c r="R272" s="18"/>
      <c r="S272" s="14" t="s">
        <v>599</v>
      </c>
      <c r="T272" s="151"/>
      <c r="U272" s="151"/>
      <c r="V272" s="14" t="s">
        <v>11</v>
      </c>
      <c r="W272" s="14" t="s">
        <v>40</v>
      </c>
      <c r="X272" s="14"/>
      <c r="Y272" s="14"/>
      <c r="Z272" s="14" t="s">
        <v>40</v>
      </c>
      <c r="AA272" s="14" t="s">
        <v>600</v>
      </c>
      <c r="AB272" s="19"/>
      <c r="AC272" s="19">
        <v>2650</v>
      </c>
      <c r="AD272" s="19"/>
      <c r="AE272" s="19">
        <v>3500</v>
      </c>
      <c r="AF272" s="19"/>
      <c r="AG272" s="19">
        <f t="shared" si="4"/>
        <v>6150</v>
      </c>
      <c r="AH272" s="115"/>
      <c r="AI272" s="19"/>
      <c r="AJ272" s="132"/>
      <c r="AK272" s="19"/>
      <c r="AL272" s="15" t="s">
        <v>37</v>
      </c>
      <c r="AM272" s="14" t="s">
        <v>1496</v>
      </c>
      <c r="AN272" s="14"/>
      <c r="AO272" s="14"/>
    </row>
    <row r="273" spans="1:2026" ht="24.95" customHeight="1" x14ac:dyDescent="0.25">
      <c r="A273" s="205" t="s">
        <v>1662</v>
      </c>
      <c r="B273" s="14" t="s">
        <v>601</v>
      </c>
      <c r="C273" s="14" t="s">
        <v>602</v>
      </c>
      <c r="D273" s="14" t="s">
        <v>70</v>
      </c>
      <c r="E273" s="14" t="s">
        <v>603</v>
      </c>
      <c r="F273" s="15" t="s">
        <v>336</v>
      </c>
      <c r="G273" s="14" t="s">
        <v>105</v>
      </c>
      <c r="H273" s="16" t="s">
        <v>284</v>
      </c>
      <c r="I273" s="14" t="s">
        <v>29</v>
      </c>
      <c r="J273" s="28" t="s">
        <v>30</v>
      </c>
      <c r="K273" s="14" t="s">
        <v>31</v>
      </c>
      <c r="L273" s="14" t="s">
        <v>51</v>
      </c>
      <c r="M273" s="14" t="s">
        <v>33</v>
      </c>
      <c r="N273" s="14" t="s">
        <v>106</v>
      </c>
      <c r="O273" s="17" t="s">
        <v>107</v>
      </c>
      <c r="P273" s="17"/>
      <c r="Q273" s="18" t="s">
        <v>57</v>
      </c>
      <c r="R273" s="18"/>
      <c r="S273" s="14" t="s">
        <v>604</v>
      </c>
      <c r="T273" s="151"/>
      <c r="U273" s="151"/>
      <c r="V273" s="14" t="s">
        <v>11</v>
      </c>
      <c r="W273" s="14" t="s">
        <v>40</v>
      </c>
      <c r="X273" s="14"/>
      <c r="Y273" s="14"/>
      <c r="Z273" s="14" t="s">
        <v>40</v>
      </c>
      <c r="AA273" s="14" t="s">
        <v>605</v>
      </c>
      <c r="AB273" s="19"/>
      <c r="AC273" s="19">
        <v>2650</v>
      </c>
      <c r="AD273" s="19"/>
      <c r="AE273" s="19">
        <v>3500</v>
      </c>
      <c r="AF273" s="19"/>
      <c r="AG273" s="19">
        <f t="shared" si="4"/>
        <v>6150</v>
      </c>
      <c r="AH273" s="115"/>
      <c r="AI273" s="19"/>
      <c r="AJ273" s="132"/>
      <c r="AK273" s="19"/>
      <c r="AL273" s="15" t="s">
        <v>37</v>
      </c>
      <c r="AM273" s="14" t="s">
        <v>1496</v>
      </c>
      <c r="AN273" s="14"/>
      <c r="AO273" s="14"/>
    </row>
    <row r="274" spans="1:2026" ht="24.95" customHeight="1" x14ac:dyDescent="0.25">
      <c r="A274" s="205" t="s">
        <v>1662</v>
      </c>
      <c r="B274" s="21" t="s">
        <v>606</v>
      </c>
      <c r="C274" s="21" t="s">
        <v>602</v>
      </c>
      <c r="D274" s="21" t="s">
        <v>134</v>
      </c>
      <c r="E274" s="21" t="s">
        <v>603</v>
      </c>
      <c r="F274" s="26" t="s">
        <v>336</v>
      </c>
      <c r="G274" s="21" t="s">
        <v>27</v>
      </c>
      <c r="H274" s="22" t="s">
        <v>131</v>
      </c>
      <c r="I274" s="21" t="s">
        <v>29</v>
      </c>
      <c r="J274" s="46" t="s">
        <v>30</v>
      </c>
      <c r="K274" s="21" t="s">
        <v>31</v>
      </c>
      <c r="L274" s="21" t="s">
        <v>32</v>
      </c>
      <c r="M274" s="21" t="s">
        <v>33</v>
      </c>
      <c r="N274" s="21" t="s">
        <v>34</v>
      </c>
      <c r="O274" s="23" t="s">
        <v>35</v>
      </c>
      <c r="P274" s="23"/>
      <c r="Q274" s="24" t="s">
        <v>57</v>
      </c>
      <c r="R274" s="24"/>
      <c r="S274" s="21" t="s">
        <v>607</v>
      </c>
      <c r="T274" s="149"/>
      <c r="U274" s="149"/>
      <c r="V274" s="21" t="s">
        <v>11</v>
      </c>
      <c r="W274" s="21" t="s">
        <v>40</v>
      </c>
      <c r="X274" s="21" t="s">
        <v>40</v>
      </c>
      <c r="Y274" s="21"/>
      <c r="Z274" s="21" t="s">
        <v>40</v>
      </c>
      <c r="AA274" s="21" t="s">
        <v>605</v>
      </c>
      <c r="AB274" s="25"/>
      <c r="AC274" s="25">
        <v>2650</v>
      </c>
      <c r="AD274" s="25"/>
      <c r="AE274" s="25">
        <v>14000</v>
      </c>
      <c r="AF274" s="25">
        <v>650</v>
      </c>
      <c r="AG274" s="25">
        <f t="shared" si="4"/>
        <v>17300</v>
      </c>
      <c r="AH274" s="113"/>
      <c r="AI274" s="25"/>
      <c r="AJ274" s="128"/>
      <c r="AK274" s="25"/>
      <c r="AL274" s="26" t="s">
        <v>37</v>
      </c>
      <c r="AM274" s="26" t="s">
        <v>1484</v>
      </c>
      <c r="AN274" s="26"/>
      <c r="AO274" s="26"/>
    </row>
    <row r="275" spans="1:2026" ht="24.95" customHeight="1" x14ac:dyDescent="0.25">
      <c r="A275" s="205" t="s">
        <v>1662</v>
      </c>
      <c r="B275" s="21" t="s">
        <v>606</v>
      </c>
      <c r="C275" s="21" t="s">
        <v>602</v>
      </c>
      <c r="D275" s="21" t="s">
        <v>134</v>
      </c>
      <c r="E275" s="21" t="s">
        <v>603</v>
      </c>
      <c r="F275" s="26" t="s">
        <v>336</v>
      </c>
      <c r="G275" s="21" t="s">
        <v>27</v>
      </c>
      <c r="H275" s="22" t="s">
        <v>131</v>
      </c>
      <c r="I275" s="21" t="s">
        <v>29</v>
      </c>
      <c r="J275" s="46" t="s">
        <v>30</v>
      </c>
      <c r="K275" s="21" t="s">
        <v>31</v>
      </c>
      <c r="L275" s="21" t="s">
        <v>51</v>
      </c>
      <c r="M275" s="21" t="s">
        <v>33</v>
      </c>
      <c r="N275" s="21" t="s">
        <v>34</v>
      </c>
      <c r="O275" s="23" t="s">
        <v>35</v>
      </c>
      <c r="P275" s="23"/>
      <c r="Q275" s="24" t="s">
        <v>57</v>
      </c>
      <c r="R275" s="24"/>
      <c r="S275" s="21" t="s">
        <v>607</v>
      </c>
      <c r="T275" s="149"/>
      <c r="U275" s="149"/>
      <c r="V275" s="21" t="s">
        <v>11</v>
      </c>
      <c r="W275" s="21" t="s">
        <v>40</v>
      </c>
      <c r="X275" s="21" t="s">
        <v>40</v>
      </c>
      <c r="Y275" s="21"/>
      <c r="Z275" s="21" t="s">
        <v>40</v>
      </c>
      <c r="AA275" s="21" t="s">
        <v>605</v>
      </c>
      <c r="AB275" s="25"/>
      <c r="AC275" s="25">
        <v>2650</v>
      </c>
      <c r="AD275" s="25"/>
      <c r="AE275" s="25">
        <v>14000</v>
      </c>
      <c r="AF275" s="25">
        <v>650</v>
      </c>
      <c r="AG275" s="25">
        <f t="shared" si="4"/>
        <v>17300</v>
      </c>
      <c r="AH275" s="113"/>
      <c r="AI275" s="25"/>
      <c r="AJ275" s="128"/>
      <c r="AK275" s="25"/>
      <c r="AL275" s="26" t="s">
        <v>37</v>
      </c>
      <c r="AM275" s="26" t="s">
        <v>1484</v>
      </c>
      <c r="AN275" s="26"/>
      <c r="AO275" s="26"/>
    </row>
    <row r="276" spans="1:2026" ht="24.95" customHeight="1" x14ac:dyDescent="0.25">
      <c r="A276" s="205" t="s">
        <v>1662</v>
      </c>
      <c r="B276" s="14" t="s">
        <v>608</v>
      </c>
      <c r="C276" s="14" t="s">
        <v>602</v>
      </c>
      <c r="D276" s="14" t="s">
        <v>609</v>
      </c>
      <c r="E276" s="14" t="s">
        <v>603</v>
      </c>
      <c r="F276" s="15" t="s">
        <v>336</v>
      </c>
      <c r="G276" s="14" t="s">
        <v>105</v>
      </c>
      <c r="H276" s="16" t="s">
        <v>284</v>
      </c>
      <c r="I276" s="14" t="s">
        <v>29</v>
      </c>
      <c r="J276" s="28" t="s">
        <v>30</v>
      </c>
      <c r="K276" s="14" t="s">
        <v>31</v>
      </c>
      <c r="L276" s="14" t="s">
        <v>32</v>
      </c>
      <c r="M276" s="14" t="s">
        <v>33</v>
      </c>
      <c r="N276" s="14" t="s">
        <v>106</v>
      </c>
      <c r="O276" s="17" t="s">
        <v>107</v>
      </c>
      <c r="P276" s="17"/>
      <c r="Q276" s="18" t="s">
        <v>57</v>
      </c>
      <c r="R276" s="18"/>
      <c r="S276" s="14" t="s">
        <v>604</v>
      </c>
      <c r="T276" s="151"/>
      <c r="U276" s="151"/>
      <c r="V276" s="14" t="s">
        <v>11</v>
      </c>
      <c r="W276" s="14" t="s">
        <v>40</v>
      </c>
      <c r="X276" s="14"/>
      <c r="Y276" s="14"/>
      <c r="Z276" s="14" t="s">
        <v>40</v>
      </c>
      <c r="AA276" s="14" t="s">
        <v>605</v>
      </c>
      <c r="AB276" s="19"/>
      <c r="AC276" s="19">
        <v>2650</v>
      </c>
      <c r="AD276" s="19"/>
      <c r="AE276" s="19">
        <v>3500</v>
      </c>
      <c r="AF276" s="19"/>
      <c r="AG276" s="19">
        <f t="shared" si="4"/>
        <v>6150</v>
      </c>
      <c r="AH276" s="115"/>
      <c r="AI276" s="19"/>
      <c r="AJ276" s="132"/>
      <c r="AK276" s="19"/>
      <c r="AL276" s="15" t="s">
        <v>37</v>
      </c>
      <c r="AM276" s="14" t="s">
        <v>1496</v>
      </c>
      <c r="AN276" s="2"/>
      <c r="AO276" s="2"/>
    </row>
    <row r="277" spans="1:2026" ht="15" customHeight="1" x14ac:dyDescent="0.25">
      <c r="A277" s="205" t="s">
        <v>1662</v>
      </c>
      <c r="B277" s="4" t="s">
        <v>610</v>
      </c>
      <c r="C277" s="4" t="s">
        <v>611</v>
      </c>
      <c r="D277" s="4" t="s">
        <v>185</v>
      </c>
      <c r="E277" s="4" t="s">
        <v>612</v>
      </c>
      <c r="F277" s="5" t="s">
        <v>336</v>
      </c>
      <c r="G277" s="4" t="s">
        <v>105</v>
      </c>
      <c r="H277" s="11" t="s">
        <v>187</v>
      </c>
      <c r="I277" s="4" t="s">
        <v>29</v>
      </c>
      <c r="J277" s="51" t="s">
        <v>30</v>
      </c>
      <c r="K277" s="4" t="s">
        <v>31</v>
      </c>
      <c r="L277" s="4" t="s">
        <v>51</v>
      </c>
      <c r="M277" s="4" t="s">
        <v>33</v>
      </c>
      <c r="N277" s="4" t="s">
        <v>106</v>
      </c>
      <c r="O277" s="6" t="s">
        <v>107</v>
      </c>
      <c r="P277" s="6"/>
      <c r="Q277" s="7" t="s">
        <v>36</v>
      </c>
      <c r="R277" s="7"/>
      <c r="S277" s="4" t="s">
        <v>613</v>
      </c>
      <c r="T277" s="146"/>
      <c r="U277" s="146"/>
      <c r="V277" s="4" t="s">
        <v>59</v>
      </c>
      <c r="W277" s="4"/>
      <c r="X277" s="4"/>
      <c r="Y277" s="4"/>
      <c r="Z277" s="4"/>
      <c r="AA277" s="4"/>
      <c r="AB277" s="8"/>
      <c r="AC277" s="8">
        <v>2650</v>
      </c>
      <c r="AD277" s="8"/>
      <c r="AE277" s="8">
        <v>2250</v>
      </c>
      <c r="AF277" s="8"/>
      <c r="AG277" s="8">
        <f t="shared" si="4"/>
        <v>4900</v>
      </c>
      <c r="AH277" s="111"/>
      <c r="AI277" s="8"/>
      <c r="AJ277" s="126"/>
      <c r="AK277" s="8"/>
      <c r="AL277" s="5" t="s">
        <v>37</v>
      </c>
      <c r="AM277" s="5" t="s">
        <v>1499</v>
      </c>
      <c r="AN277" s="5" t="s">
        <v>1512</v>
      </c>
      <c r="AO277" s="5"/>
    </row>
    <row r="278" spans="1:2026" ht="15" customHeight="1" x14ac:dyDescent="0.25">
      <c r="A278" s="205" t="s">
        <v>1662</v>
      </c>
      <c r="B278" s="4" t="s">
        <v>614</v>
      </c>
      <c r="C278" s="4" t="s">
        <v>611</v>
      </c>
      <c r="D278" s="4" t="s">
        <v>190</v>
      </c>
      <c r="E278" s="4" t="s">
        <v>612</v>
      </c>
      <c r="F278" s="5" t="s">
        <v>336</v>
      </c>
      <c r="G278" s="4" t="s">
        <v>105</v>
      </c>
      <c r="H278" s="11" t="s">
        <v>187</v>
      </c>
      <c r="I278" s="4" t="s">
        <v>29</v>
      </c>
      <c r="J278" s="51" t="s">
        <v>30</v>
      </c>
      <c r="K278" s="4" t="s">
        <v>31</v>
      </c>
      <c r="L278" s="4" t="s">
        <v>80</v>
      </c>
      <c r="M278" s="4" t="s">
        <v>33</v>
      </c>
      <c r="N278" s="4" t="s">
        <v>106</v>
      </c>
      <c r="O278" s="6" t="s">
        <v>107</v>
      </c>
      <c r="P278" s="6"/>
      <c r="Q278" s="7" t="s">
        <v>36</v>
      </c>
      <c r="R278" s="7"/>
      <c r="S278" s="4" t="s">
        <v>615</v>
      </c>
      <c r="T278" s="146"/>
      <c r="U278" s="146"/>
      <c r="V278" s="4" t="s">
        <v>59</v>
      </c>
      <c r="W278" s="4"/>
      <c r="X278" s="4"/>
      <c r="Y278" s="4"/>
      <c r="Z278" s="4"/>
      <c r="AA278" s="4"/>
      <c r="AB278" s="8"/>
      <c r="AC278" s="8">
        <v>3860</v>
      </c>
      <c r="AD278" s="8"/>
      <c r="AE278" s="8">
        <v>2250</v>
      </c>
      <c r="AF278" s="8"/>
      <c r="AG278" s="8">
        <f t="shared" si="4"/>
        <v>6110</v>
      </c>
      <c r="AH278" s="111"/>
      <c r="AI278" s="8"/>
      <c r="AJ278" s="126"/>
      <c r="AK278" s="8"/>
      <c r="AL278" s="5" t="s">
        <v>37</v>
      </c>
      <c r="AM278" s="5" t="s">
        <v>1499</v>
      </c>
      <c r="AN278" s="5" t="s">
        <v>1512</v>
      </c>
      <c r="AO278" s="5"/>
    </row>
    <row r="279" spans="1:2026" ht="15" customHeight="1" x14ac:dyDescent="0.25">
      <c r="A279" s="205" t="s">
        <v>1662</v>
      </c>
      <c r="B279" s="40" t="s">
        <v>616</v>
      </c>
      <c r="C279" s="1" t="s">
        <v>617</v>
      </c>
      <c r="D279" s="1" t="s">
        <v>410</v>
      </c>
      <c r="E279" s="1" t="s">
        <v>618</v>
      </c>
      <c r="F279" s="1" t="s">
        <v>336</v>
      </c>
      <c r="G279" s="1" t="s">
        <v>27</v>
      </c>
      <c r="H279" s="29" t="s">
        <v>412</v>
      </c>
      <c r="I279" s="1" t="s">
        <v>29</v>
      </c>
      <c r="J279" s="35" t="s">
        <v>345</v>
      </c>
      <c r="K279" s="36" t="s">
        <v>31</v>
      </c>
      <c r="L279" s="1" t="s">
        <v>80</v>
      </c>
      <c r="M279" s="37" t="s">
        <v>33</v>
      </c>
      <c r="N279" s="1" t="s">
        <v>34</v>
      </c>
      <c r="O279" s="38" t="s">
        <v>35</v>
      </c>
      <c r="P279" s="38"/>
      <c r="Q279" s="39" t="s">
        <v>57</v>
      </c>
      <c r="R279" s="39"/>
      <c r="S279" s="1" t="s">
        <v>619</v>
      </c>
      <c r="T279" s="145"/>
      <c r="U279" s="145"/>
      <c r="V279" s="1" t="s">
        <v>59</v>
      </c>
      <c r="W279" s="1"/>
      <c r="X279" s="1"/>
      <c r="Y279" s="1"/>
      <c r="Z279" s="1"/>
      <c r="AA279" s="1"/>
      <c r="AB279" s="30"/>
      <c r="AC279" s="30">
        <v>3860</v>
      </c>
      <c r="AD279" s="30"/>
      <c r="AE279" s="30">
        <v>14000</v>
      </c>
      <c r="AF279" s="30">
        <v>650</v>
      </c>
      <c r="AG279" s="30">
        <f t="shared" si="4"/>
        <v>18510</v>
      </c>
      <c r="AH279" s="110"/>
      <c r="AI279" s="30"/>
      <c r="AJ279" s="125"/>
      <c r="AK279" s="30"/>
      <c r="AL279" s="2" t="s">
        <v>37</v>
      </c>
      <c r="AM279" s="2"/>
      <c r="AN279" s="2"/>
      <c r="AO279" s="2"/>
    </row>
    <row r="280" spans="1:2026" ht="15" customHeight="1" x14ac:dyDescent="0.25">
      <c r="A280" s="205" t="s">
        <v>1662</v>
      </c>
      <c r="B280" s="40" t="s">
        <v>616</v>
      </c>
      <c r="C280" s="1" t="s">
        <v>617</v>
      </c>
      <c r="D280" s="1" t="s">
        <v>410</v>
      </c>
      <c r="E280" s="1" t="s">
        <v>434</v>
      </c>
      <c r="F280" s="2" t="s">
        <v>336</v>
      </c>
      <c r="G280" s="1" t="s">
        <v>27</v>
      </c>
      <c r="H280" s="29" t="s">
        <v>412</v>
      </c>
      <c r="I280" s="1" t="s">
        <v>29</v>
      </c>
      <c r="J280" s="35" t="s">
        <v>30</v>
      </c>
      <c r="K280" s="36" t="s">
        <v>31</v>
      </c>
      <c r="L280" s="1" t="s">
        <v>80</v>
      </c>
      <c r="M280" s="37" t="s">
        <v>33</v>
      </c>
      <c r="N280" s="1" t="s">
        <v>34</v>
      </c>
      <c r="O280" s="38" t="s">
        <v>35</v>
      </c>
      <c r="P280" s="38"/>
      <c r="Q280" s="39" t="s">
        <v>57</v>
      </c>
      <c r="R280" s="39"/>
      <c r="S280" s="1" t="s">
        <v>620</v>
      </c>
      <c r="T280" s="145"/>
      <c r="U280" s="145"/>
      <c r="V280" s="1" t="s">
        <v>59</v>
      </c>
      <c r="W280" s="1"/>
      <c r="X280" s="1"/>
      <c r="Y280" s="1"/>
      <c r="Z280" s="1"/>
      <c r="AA280" s="1"/>
      <c r="AB280" s="30"/>
      <c r="AC280" s="30">
        <v>3860</v>
      </c>
      <c r="AD280" s="30"/>
      <c r="AE280" s="30">
        <v>14000</v>
      </c>
      <c r="AF280" s="30">
        <v>650</v>
      </c>
      <c r="AG280" s="30">
        <f t="shared" si="4"/>
        <v>18510</v>
      </c>
      <c r="AH280" s="110"/>
      <c r="AI280" s="30"/>
      <c r="AJ280" s="125"/>
      <c r="AK280" s="30"/>
      <c r="AL280" s="2" t="s">
        <v>37</v>
      </c>
      <c r="AM280" s="2"/>
      <c r="AN280" s="2"/>
      <c r="AO280" s="2"/>
    </row>
    <row r="281" spans="1:2026" ht="15" customHeight="1" x14ac:dyDescent="0.25">
      <c r="A281" s="205" t="s">
        <v>1662</v>
      </c>
      <c r="B281" s="40" t="s">
        <v>621</v>
      </c>
      <c r="C281" s="1" t="s">
        <v>617</v>
      </c>
      <c r="D281" s="1" t="s">
        <v>334</v>
      </c>
      <c r="E281" s="1" t="s">
        <v>335</v>
      </c>
      <c r="F281" s="2" t="s">
        <v>336</v>
      </c>
      <c r="G281" s="1" t="s">
        <v>27</v>
      </c>
      <c r="H281" s="29" t="s">
        <v>435</v>
      </c>
      <c r="I281" s="1" t="s">
        <v>29</v>
      </c>
      <c r="J281" s="35" t="s">
        <v>30</v>
      </c>
      <c r="K281" s="36" t="s">
        <v>31</v>
      </c>
      <c r="L281" s="1" t="s">
        <v>32</v>
      </c>
      <c r="M281" s="37" t="s">
        <v>33</v>
      </c>
      <c r="N281" s="1" t="s">
        <v>34</v>
      </c>
      <c r="O281" s="38" t="s">
        <v>35</v>
      </c>
      <c r="P281" s="38"/>
      <c r="Q281" s="39" t="s">
        <v>36</v>
      </c>
      <c r="R281" s="39"/>
      <c r="S281" s="1" t="s">
        <v>622</v>
      </c>
      <c r="T281" s="145"/>
      <c r="U281" s="145"/>
      <c r="V281" s="1" t="s">
        <v>59</v>
      </c>
      <c r="W281" s="1"/>
      <c r="X281" s="1"/>
      <c r="Y281" s="1"/>
      <c r="Z281" s="1"/>
      <c r="AA281" s="1"/>
      <c r="AB281" s="30">
        <v>12500</v>
      </c>
      <c r="AC281" s="30">
        <v>2650</v>
      </c>
      <c r="AD281" s="30"/>
      <c r="AE281" s="30">
        <v>12750</v>
      </c>
      <c r="AF281" s="30">
        <v>650</v>
      </c>
      <c r="AG281" s="30">
        <f t="shared" si="4"/>
        <v>28550</v>
      </c>
      <c r="AH281" s="110"/>
      <c r="AI281" s="30"/>
      <c r="AJ281" s="125"/>
      <c r="AK281" s="30"/>
      <c r="AL281" s="2" t="s">
        <v>37</v>
      </c>
      <c r="AM281" s="2"/>
      <c r="AN281" s="2"/>
      <c r="AO281" s="2"/>
    </row>
    <row r="282" spans="1:2026" ht="24.95" customHeight="1" x14ac:dyDescent="0.25">
      <c r="A282" s="205" t="s">
        <v>1662</v>
      </c>
      <c r="B282" s="14" t="s">
        <v>623</v>
      </c>
      <c r="C282" s="14" t="s">
        <v>624</v>
      </c>
      <c r="D282" s="14" t="s">
        <v>70</v>
      </c>
      <c r="E282" s="14" t="s">
        <v>625</v>
      </c>
      <c r="F282" s="15" t="s">
        <v>336</v>
      </c>
      <c r="G282" s="14" t="s">
        <v>105</v>
      </c>
      <c r="H282" s="16" t="s">
        <v>284</v>
      </c>
      <c r="I282" s="14" t="s">
        <v>212</v>
      </c>
      <c r="J282" s="28" t="s">
        <v>30</v>
      </c>
      <c r="K282" s="14" t="s">
        <v>31</v>
      </c>
      <c r="L282" s="14" t="s">
        <v>51</v>
      </c>
      <c r="M282" s="14" t="s">
        <v>33</v>
      </c>
      <c r="N282" s="14" t="s">
        <v>106</v>
      </c>
      <c r="O282" s="17" t="s">
        <v>107</v>
      </c>
      <c r="P282" s="17"/>
      <c r="Q282" s="18" t="s">
        <v>57</v>
      </c>
      <c r="R282" s="18"/>
      <c r="S282" s="14" t="s">
        <v>626</v>
      </c>
      <c r="T282" s="151"/>
      <c r="U282" s="151"/>
      <c r="V282" s="14" t="s">
        <v>11</v>
      </c>
      <c r="W282" s="14" t="s">
        <v>40</v>
      </c>
      <c r="X282" s="14"/>
      <c r="Y282" s="14"/>
      <c r="Z282" s="14" t="s">
        <v>40</v>
      </c>
      <c r="AA282" s="14" t="s">
        <v>627</v>
      </c>
      <c r="AB282" s="19"/>
      <c r="AC282" s="19">
        <v>2650</v>
      </c>
      <c r="AD282" s="19"/>
      <c r="AE282" s="19">
        <v>3500</v>
      </c>
      <c r="AF282" s="19"/>
      <c r="AG282" s="19">
        <f t="shared" si="4"/>
        <v>6150</v>
      </c>
      <c r="AH282" s="115"/>
      <c r="AI282" s="19"/>
      <c r="AJ282" s="132"/>
      <c r="AK282" s="19"/>
      <c r="AL282" s="15" t="s">
        <v>37</v>
      </c>
      <c r="AM282" s="14" t="s">
        <v>1496</v>
      </c>
      <c r="AN282" s="14"/>
      <c r="AO282" s="14"/>
    </row>
    <row r="283" spans="1:2026" ht="24.95" customHeight="1" x14ac:dyDescent="0.25">
      <c r="A283" s="205" t="s">
        <v>1662</v>
      </c>
      <c r="B283" s="14" t="s">
        <v>628</v>
      </c>
      <c r="C283" s="14" t="s">
        <v>629</v>
      </c>
      <c r="D283" s="14" t="s">
        <v>473</v>
      </c>
      <c r="E283" s="14" t="s">
        <v>630</v>
      </c>
      <c r="F283" s="15" t="s">
        <v>336</v>
      </c>
      <c r="G283" s="14" t="s">
        <v>105</v>
      </c>
      <c r="H283" s="16" t="s">
        <v>284</v>
      </c>
      <c r="I283" s="14" t="s">
        <v>212</v>
      </c>
      <c r="J283" s="28" t="s">
        <v>30</v>
      </c>
      <c r="K283" s="14" t="s">
        <v>31</v>
      </c>
      <c r="L283" s="14" t="s">
        <v>51</v>
      </c>
      <c r="M283" s="14" t="s">
        <v>33</v>
      </c>
      <c r="N283" s="14" t="s">
        <v>106</v>
      </c>
      <c r="O283" s="17" t="s">
        <v>107</v>
      </c>
      <c r="P283" s="17"/>
      <c r="Q283" s="18" t="s">
        <v>451</v>
      </c>
      <c r="R283" s="18"/>
      <c r="S283" s="14" t="s">
        <v>631</v>
      </c>
      <c r="T283" s="151"/>
      <c r="U283" s="151"/>
      <c r="V283" s="14" t="s">
        <v>11</v>
      </c>
      <c r="W283" s="14" t="s">
        <v>40</v>
      </c>
      <c r="X283" s="14"/>
      <c r="Y283" s="14"/>
      <c r="Z283" s="14"/>
      <c r="AA283" s="14"/>
      <c r="AB283" s="19"/>
      <c r="AC283" s="19">
        <v>2650</v>
      </c>
      <c r="AD283" s="19"/>
      <c r="AE283" s="19">
        <v>3500</v>
      </c>
      <c r="AF283" s="19"/>
      <c r="AG283" s="19">
        <f t="shared" si="4"/>
        <v>6150</v>
      </c>
      <c r="AH283" s="115"/>
      <c r="AI283" s="19"/>
      <c r="AJ283" s="132"/>
      <c r="AK283" s="19"/>
      <c r="AL283" s="15" t="s">
        <v>37</v>
      </c>
      <c r="AM283" s="14" t="s">
        <v>1496</v>
      </c>
      <c r="AN283" s="14"/>
      <c r="AO283" s="14"/>
    </row>
    <row r="284" spans="1:2026" ht="24.95" customHeight="1" x14ac:dyDescent="0.25">
      <c r="A284" s="205" t="s">
        <v>1662</v>
      </c>
      <c r="B284" s="21" t="s">
        <v>632</v>
      </c>
      <c r="C284" s="21" t="s">
        <v>629</v>
      </c>
      <c r="D284" s="21" t="s">
        <v>140</v>
      </c>
      <c r="E284" s="21" t="s">
        <v>630</v>
      </c>
      <c r="F284" s="26" t="s">
        <v>336</v>
      </c>
      <c r="G284" s="21" t="s">
        <v>27</v>
      </c>
      <c r="H284" s="22" t="s">
        <v>633</v>
      </c>
      <c r="I284" s="21" t="s">
        <v>212</v>
      </c>
      <c r="J284" s="46" t="s">
        <v>86</v>
      </c>
      <c r="K284" s="21" t="s">
        <v>31</v>
      </c>
      <c r="L284" s="21" t="s">
        <v>32</v>
      </c>
      <c r="M284" s="21" t="s">
        <v>33</v>
      </c>
      <c r="N284" s="21" t="s">
        <v>34</v>
      </c>
      <c r="O284" s="23" t="s">
        <v>35</v>
      </c>
      <c r="P284" s="23"/>
      <c r="Q284" s="24" t="s">
        <v>57</v>
      </c>
      <c r="R284" s="24"/>
      <c r="S284" s="21" t="s">
        <v>634</v>
      </c>
      <c r="T284" s="149"/>
      <c r="U284" s="149"/>
      <c r="V284" s="21" t="s">
        <v>11</v>
      </c>
      <c r="W284" s="21" t="s">
        <v>40</v>
      </c>
      <c r="X284" s="21" t="s">
        <v>40</v>
      </c>
      <c r="Y284" s="21"/>
      <c r="Z284" s="21"/>
      <c r="AA284" s="21"/>
      <c r="AB284" s="25"/>
      <c r="AC284" s="25">
        <v>2650</v>
      </c>
      <c r="AD284" s="25"/>
      <c r="AE284" s="25">
        <v>14000</v>
      </c>
      <c r="AF284" s="25">
        <v>650</v>
      </c>
      <c r="AG284" s="25">
        <f t="shared" si="4"/>
        <v>17300</v>
      </c>
      <c r="AH284" s="113"/>
      <c r="AI284" s="25"/>
      <c r="AJ284" s="128"/>
      <c r="AK284" s="25"/>
      <c r="AL284" s="26" t="s">
        <v>37</v>
      </c>
      <c r="AM284" s="26" t="s">
        <v>1484</v>
      </c>
      <c r="AN284" s="26"/>
      <c r="AO284" s="26"/>
    </row>
    <row r="285" spans="1:2026" s="52" customFormat="1" ht="24.95" customHeight="1" x14ac:dyDescent="0.25">
      <c r="A285" s="205" t="s">
        <v>1662</v>
      </c>
      <c r="B285" s="50" t="s">
        <v>635</v>
      </c>
      <c r="C285" s="4" t="s">
        <v>636</v>
      </c>
      <c r="D285" s="4" t="s">
        <v>62</v>
      </c>
      <c r="E285" s="4" t="s">
        <v>637</v>
      </c>
      <c r="F285" s="5" t="s">
        <v>336</v>
      </c>
      <c r="G285" s="4" t="s">
        <v>27</v>
      </c>
      <c r="H285" s="11" t="s">
        <v>352</v>
      </c>
      <c r="I285" s="4" t="s">
        <v>29</v>
      </c>
      <c r="J285" s="51" t="s">
        <v>345</v>
      </c>
      <c r="K285" s="4" t="s">
        <v>208</v>
      </c>
      <c r="L285" s="4" t="s">
        <v>51</v>
      </c>
      <c r="M285" s="4" t="s">
        <v>33</v>
      </c>
      <c r="N285" s="4" t="s">
        <v>34</v>
      </c>
      <c r="O285" s="6" t="s">
        <v>35</v>
      </c>
      <c r="P285" s="6" t="s">
        <v>1475</v>
      </c>
      <c r="Q285" s="7" t="s">
        <v>36</v>
      </c>
      <c r="R285" s="7" t="s">
        <v>1476</v>
      </c>
      <c r="S285" s="4" t="s">
        <v>638</v>
      </c>
      <c r="T285" s="146">
        <v>1706240.1529999999</v>
      </c>
      <c r="U285" s="146">
        <v>9243836.5519999992</v>
      </c>
      <c r="V285" s="4" t="s">
        <v>11</v>
      </c>
      <c r="W285" s="4"/>
      <c r="X285" s="4" t="s">
        <v>40</v>
      </c>
      <c r="Y285" s="4"/>
      <c r="Z285" s="4"/>
      <c r="AA285" s="4"/>
      <c r="AB285" s="8"/>
      <c r="AC285" s="8">
        <v>2650</v>
      </c>
      <c r="AD285" s="8"/>
      <c r="AE285" s="8">
        <v>12750</v>
      </c>
      <c r="AF285" s="8">
        <v>650</v>
      </c>
      <c r="AG285" s="8">
        <f t="shared" si="4"/>
        <v>16050</v>
      </c>
      <c r="AH285" s="111">
        <f>21</f>
        <v>21</v>
      </c>
      <c r="AI285" s="8">
        <v>13016.42</v>
      </c>
      <c r="AJ285" s="126"/>
      <c r="AK285" s="8">
        <f>SUM(AI285:AJ285)</f>
        <v>13016.42</v>
      </c>
      <c r="AL285" s="5" t="s">
        <v>37</v>
      </c>
      <c r="AM285" s="5" t="s">
        <v>1499</v>
      </c>
      <c r="AN285" s="96">
        <v>43191</v>
      </c>
      <c r="AO285" s="173" t="s">
        <v>1512</v>
      </c>
      <c r="AP285" s="33"/>
      <c r="AQ285" s="33"/>
      <c r="AR285" s="33"/>
      <c r="AS285" s="33"/>
      <c r="AT285" s="33"/>
      <c r="AU285" s="33"/>
      <c r="AV285" s="33"/>
      <c r="AW285" s="33"/>
      <c r="AX285" s="33"/>
      <c r="AY285" s="33"/>
      <c r="AZ285" s="33"/>
      <c r="BA285" s="33"/>
      <c r="BB285" s="33"/>
      <c r="BC285" s="33"/>
      <c r="BD285" s="33"/>
      <c r="BE285" s="33"/>
      <c r="BF285" s="33"/>
      <c r="BG285" s="33"/>
      <c r="BH285" s="33"/>
      <c r="BI285" s="33"/>
      <c r="BJ285" s="33"/>
      <c r="BK285" s="33"/>
      <c r="BL285" s="33"/>
      <c r="BM285" s="33"/>
      <c r="BN285" s="33"/>
      <c r="BO285" s="33"/>
      <c r="BP285" s="33"/>
      <c r="BQ285" s="33"/>
      <c r="BR285" s="33"/>
      <c r="BS285" s="33"/>
      <c r="BT285" s="33"/>
      <c r="BU285" s="33"/>
      <c r="BV285" s="33"/>
      <c r="BW285" s="33"/>
      <c r="BX285" s="33"/>
      <c r="BY285" s="33"/>
      <c r="BZ285" s="33"/>
      <c r="CA285" s="33"/>
      <c r="CB285" s="33"/>
      <c r="CC285" s="33"/>
      <c r="CD285" s="33"/>
      <c r="CE285" s="33"/>
      <c r="CF285" s="33"/>
      <c r="CG285" s="33"/>
      <c r="CH285" s="33"/>
      <c r="CI285" s="33"/>
      <c r="CJ285" s="33"/>
      <c r="CK285" s="33"/>
      <c r="CL285" s="33"/>
      <c r="CM285" s="33"/>
      <c r="CN285" s="33"/>
      <c r="CO285" s="33"/>
      <c r="CP285" s="33"/>
      <c r="CQ285" s="33"/>
      <c r="CR285" s="33"/>
      <c r="CS285" s="33"/>
      <c r="CT285" s="33"/>
      <c r="CU285" s="33"/>
      <c r="CV285" s="33"/>
      <c r="CW285" s="33"/>
      <c r="CX285" s="33"/>
      <c r="CY285" s="33"/>
      <c r="CZ285" s="33"/>
      <c r="DA285" s="33"/>
      <c r="DB285" s="33"/>
      <c r="DC285" s="33"/>
      <c r="DD285" s="33"/>
      <c r="DE285" s="33"/>
      <c r="DF285" s="33"/>
      <c r="DG285" s="33"/>
      <c r="DH285" s="33"/>
      <c r="DI285" s="33"/>
      <c r="DJ285" s="33"/>
      <c r="DK285" s="33"/>
      <c r="DL285" s="33"/>
      <c r="DM285" s="33"/>
      <c r="DN285" s="33"/>
      <c r="DO285" s="33"/>
      <c r="DP285" s="33"/>
      <c r="DQ285" s="33"/>
      <c r="DR285" s="33"/>
      <c r="DS285" s="33"/>
      <c r="DT285" s="33"/>
      <c r="DU285" s="33"/>
      <c r="DV285" s="33"/>
      <c r="DW285" s="33"/>
      <c r="DX285" s="33"/>
      <c r="DY285" s="33"/>
      <c r="DZ285" s="33"/>
      <c r="EA285" s="33"/>
      <c r="EB285" s="33"/>
      <c r="EC285" s="33"/>
      <c r="ED285" s="33"/>
      <c r="EE285" s="33"/>
      <c r="EF285" s="33"/>
      <c r="EG285" s="33"/>
      <c r="EH285" s="33"/>
      <c r="EI285" s="33"/>
      <c r="EJ285" s="33"/>
      <c r="EK285" s="33"/>
      <c r="EL285" s="33"/>
      <c r="EM285" s="33"/>
      <c r="EN285" s="33"/>
      <c r="EO285" s="33"/>
      <c r="EP285" s="33"/>
      <c r="EQ285" s="33"/>
      <c r="ER285" s="33"/>
      <c r="ES285" s="33"/>
      <c r="ET285" s="33"/>
      <c r="EU285" s="33"/>
      <c r="EV285" s="33"/>
      <c r="EW285" s="33"/>
      <c r="EX285" s="33"/>
      <c r="EY285" s="33"/>
      <c r="EZ285" s="33"/>
      <c r="FA285" s="33"/>
      <c r="FB285" s="33"/>
      <c r="FC285" s="33"/>
      <c r="FD285" s="33"/>
      <c r="FE285" s="33"/>
      <c r="FF285" s="33"/>
      <c r="FG285" s="33"/>
      <c r="FH285" s="33"/>
      <c r="FI285" s="33"/>
      <c r="FJ285" s="33"/>
      <c r="FK285" s="33"/>
      <c r="FL285" s="33"/>
      <c r="FM285" s="33"/>
      <c r="FN285" s="33"/>
      <c r="FO285" s="33"/>
      <c r="FP285" s="33"/>
      <c r="FQ285" s="33"/>
      <c r="FR285" s="33"/>
      <c r="FS285" s="33"/>
      <c r="FT285" s="33"/>
      <c r="FU285" s="33"/>
      <c r="FV285" s="33"/>
      <c r="FW285" s="33"/>
      <c r="FX285" s="33"/>
      <c r="FY285" s="33"/>
      <c r="FZ285" s="33"/>
      <c r="GA285" s="33"/>
      <c r="GB285" s="33"/>
      <c r="GC285" s="33"/>
      <c r="GD285" s="33"/>
      <c r="GE285" s="33"/>
      <c r="GF285" s="33"/>
      <c r="GG285" s="33"/>
      <c r="GH285" s="33"/>
      <c r="GI285" s="33"/>
      <c r="GJ285" s="33"/>
      <c r="GK285" s="33"/>
      <c r="GL285" s="33"/>
      <c r="GM285" s="33"/>
      <c r="GN285" s="33"/>
      <c r="GO285" s="33"/>
      <c r="GP285" s="33"/>
      <c r="GQ285" s="33"/>
      <c r="GR285" s="33"/>
      <c r="GS285" s="33"/>
      <c r="GT285" s="33"/>
      <c r="GU285" s="33"/>
      <c r="GV285" s="33"/>
      <c r="GW285" s="33"/>
      <c r="GX285" s="33"/>
      <c r="GY285" s="33"/>
      <c r="GZ285" s="33"/>
      <c r="HA285" s="33"/>
      <c r="HB285" s="33"/>
      <c r="HC285" s="33"/>
      <c r="HD285" s="33"/>
      <c r="HE285" s="33"/>
      <c r="HF285" s="33"/>
      <c r="HG285" s="33"/>
      <c r="HH285" s="33"/>
      <c r="HI285" s="33"/>
      <c r="HJ285" s="33"/>
      <c r="HK285" s="33"/>
      <c r="HL285" s="33"/>
      <c r="HM285" s="33"/>
      <c r="HN285" s="33"/>
      <c r="HO285" s="33"/>
      <c r="HP285" s="33"/>
      <c r="HQ285" s="33"/>
      <c r="HR285" s="33"/>
      <c r="HS285" s="33"/>
      <c r="HT285" s="33"/>
      <c r="HU285" s="33"/>
      <c r="HV285" s="33"/>
      <c r="HW285" s="33"/>
      <c r="HX285" s="33"/>
      <c r="HY285" s="33"/>
      <c r="HZ285" s="33"/>
      <c r="IA285" s="33"/>
      <c r="IB285" s="33"/>
      <c r="IC285" s="33"/>
      <c r="ID285" s="33"/>
      <c r="IE285" s="33"/>
      <c r="IF285" s="33"/>
      <c r="IG285" s="33"/>
      <c r="IH285" s="33"/>
      <c r="II285" s="33"/>
      <c r="IJ285" s="33"/>
      <c r="IK285" s="33"/>
      <c r="IL285" s="33"/>
      <c r="IM285" s="33"/>
      <c r="IN285" s="33"/>
      <c r="IO285" s="33"/>
      <c r="IP285" s="33"/>
      <c r="IQ285" s="33"/>
      <c r="IR285" s="33"/>
      <c r="IS285" s="33"/>
      <c r="IT285" s="33"/>
      <c r="IU285" s="33"/>
      <c r="IV285" s="33"/>
      <c r="IW285" s="33"/>
      <c r="IX285" s="33"/>
      <c r="IY285" s="33"/>
      <c r="IZ285" s="33"/>
      <c r="JA285" s="33"/>
      <c r="JB285" s="33"/>
      <c r="JC285" s="33"/>
      <c r="JD285" s="33"/>
      <c r="JE285" s="33"/>
      <c r="JF285" s="33"/>
      <c r="JG285" s="33"/>
      <c r="JH285" s="33"/>
      <c r="JI285" s="33"/>
      <c r="JJ285" s="33"/>
      <c r="JK285" s="33"/>
      <c r="JL285" s="33"/>
      <c r="JM285" s="33"/>
      <c r="JN285" s="33"/>
      <c r="JO285" s="33"/>
      <c r="JP285" s="33"/>
      <c r="JQ285" s="33"/>
      <c r="JR285" s="33"/>
      <c r="JS285" s="33"/>
      <c r="JT285" s="33"/>
      <c r="JU285" s="33"/>
      <c r="JV285" s="33"/>
      <c r="JW285" s="33"/>
      <c r="JX285" s="33"/>
      <c r="JY285" s="33"/>
      <c r="JZ285" s="33"/>
      <c r="KA285" s="33"/>
      <c r="KB285" s="33"/>
      <c r="KC285" s="33"/>
      <c r="KD285" s="33"/>
      <c r="KE285" s="33"/>
      <c r="KF285" s="33"/>
      <c r="KG285" s="33"/>
      <c r="KH285" s="33"/>
      <c r="KI285" s="33"/>
      <c r="KJ285" s="33"/>
      <c r="KK285" s="33"/>
      <c r="KL285" s="33"/>
      <c r="KM285" s="33"/>
      <c r="KN285" s="33"/>
      <c r="KO285" s="33"/>
      <c r="KP285" s="33"/>
      <c r="KQ285" s="33"/>
      <c r="KR285" s="33"/>
      <c r="KS285" s="33"/>
      <c r="KT285" s="33"/>
      <c r="KU285" s="33"/>
      <c r="KV285" s="33"/>
      <c r="KW285" s="33"/>
      <c r="KX285" s="33"/>
      <c r="KY285" s="33"/>
      <c r="KZ285" s="33"/>
      <c r="LA285" s="33"/>
      <c r="LB285" s="33"/>
      <c r="LC285" s="33"/>
      <c r="LD285" s="33"/>
      <c r="LE285" s="33"/>
      <c r="LF285" s="33"/>
      <c r="LG285" s="33"/>
      <c r="LH285" s="33"/>
      <c r="LI285" s="33"/>
      <c r="LJ285" s="33"/>
      <c r="LK285" s="33"/>
      <c r="LL285" s="33"/>
      <c r="LM285" s="33"/>
      <c r="LN285" s="33"/>
      <c r="LO285" s="33"/>
      <c r="LP285" s="33"/>
      <c r="LQ285" s="33"/>
      <c r="LR285" s="33"/>
      <c r="LS285" s="33"/>
      <c r="LT285" s="33"/>
      <c r="LU285" s="33"/>
      <c r="LV285" s="33"/>
      <c r="LW285" s="33"/>
      <c r="LX285" s="33"/>
      <c r="LY285" s="33"/>
      <c r="LZ285" s="33"/>
      <c r="MA285" s="33"/>
      <c r="MB285" s="33"/>
      <c r="MC285" s="33"/>
      <c r="MD285" s="33"/>
      <c r="ME285" s="33"/>
      <c r="MF285" s="33"/>
      <c r="MG285" s="33"/>
      <c r="MH285" s="33"/>
      <c r="MI285" s="33"/>
      <c r="MJ285" s="33"/>
      <c r="MK285" s="33"/>
      <c r="ML285" s="33"/>
      <c r="MM285" s="33"/>
      <c r="MN285" s="33"/>
      <c r="MO285" s="33"/>
      <c r="MP285" s="33"/>
      <c r="MQ285" s="33"/>
      <c r="MR285" s="33"/>
      <c r="MS285" s="33"/>
      <c r="MT285" s="33"/>
      <c r="MU285" s="33"/>
      <c r="MV285" s="33"/>
      <c r="MW285" s="33"/>
      <c r="MX285" s="33"/>
      <c r="MY285" s="33"/>
      <c r="MZ285" s="33"/>
      <c r="NA285" s="33"/>
      <c r="NB285" s="33"/>
      <c r="NC285" s="33"/>
      <c r="ND285" s="33"/>
      <c r="NE285" s="33"/>
      <c r="NF285" s="33"/>
      <c r="NG285" s="33"/>
      <c r="NH285" s="33"/>
      <c r="NI285" s="33"/>
      <c r="NJ285" s="33"/>
      <c r="NK285" s="33"/>
      <c r="NL285" s="33"/>
      <c r="NM285" s="33"/>
      <c r="NN285" s="33"/>
      <c r="NO285" s="33"/>
      <c r="NP285" s="33"/>
      <c r="NQ285" s="33"/>
      <c r="NR285" s="33"/>
      <c r="NS285" s="33"/>
      <c r="NT285" s="33"/>
      <c r="NU285" s="33"/>
      <c r="NV285" s="33"/>
      <c r="NW285" s="33"/>
      <c r="NX285" s="33"/>
      <c r="NY285" s="33"/>
      <c r="NZ285" s="33"/>
      <c r="OA285" s="33"/>
      <c r="OB285" s="33"/>
      <c r="OC285" s="33"/>
      <c r="OD285" s="33"/>
      <c r="OE285" s="33"/>
      <c r="OF285" s="33"/>
      <c r="OG285" s="33"/>
      <c r="OH285" s="33"/>
      <c r="OI285" s="33"/>
      <c r="OJ285" s="33"/>
      <c r="OK285" s="33"/>
      <c r="OL285" s="33"/>
      <c r="OM285" s="33"/>
      <c r="ON285" s="33"/>
      <c r="OO285" s="33"/>
      <c r="OP285" s="33"/>
      <c r="OQ285" s="33"/>
      <c r="OR285" s="33"/>
      <c r="OS285" s="33"/>
      <c r="OT285" s="33"/>
      <c r="OU285" s="33"/>
      <c r="OV285" s="33"/>
      <c r="OW285" s="33"/>
      <c r="OX285" s="33"/>
      <c r="OY285" s="33"/>
      <c r="OZ285" s="33"/>
      <c r="PA285" s="33"/>
      <c r="PB285" s="33"/>
      <c r="PC285" s="33"/>
      <c r="PD285" s="33"/>
      <c r="PE285" s="33"/>
      <c r="PF285" s="33"/>
      <c r="PG285" s="33"/>
      <c r="PH285" s="33"/>
      <c r="PI285" s="33"/>
      <c r="PJ285" s="33"/>
      <c r="PK285" s="33"/>
      <c r="PL285" s="33"/>
      <c r="PM285" s="33"/>
      <c r="PN285" s="33"/>
      <c r="PO285" s="33"/>
      <c r="PP285" s="33"/>
      <c r="PQ285" s="33"/>
      <c r="PR285" s="33"/>
      <c r="PS285" s="33"/>
      <c r="PT285" s="33"/>
      <c r="PU285" s="33"/>
      <c r="PV285" s="33"/>
      <c r="PW285" s="33"/>
      <c r="PX285" s="33"/>
      <c r="PY285" s="33"/>
      <c r="PZ285" s="33"/>
      <c r="QA285" s="33"/>
      <c r="QB285" s="33"/>
      <c r="QC285" s="33"/>
      <c r="QD285" s="33"/>
      <c r="QE285" s="33"/>
      <c r="QF285" s="33"/>
      <c r="QG285" s="33"/>
      <c r="QH285" s="33"/>
      <c r="QI285" s="33"/>
      <c r="QJ285" s="33"/>
      <c r="QK285" s="33"/>
      <c r="QL285" s="33"/>
      <c r="QM285" s="33"/>
      <c r="QN285" s="33"/>
      <c r="QO285" s="33"/>
      <c r="QP285" s="33"/>
      <c r="QQ285" s="33"/>
      <c r="QR285" s="33"/>
      <c r="QS285" s="33"/>
      <c r="QT285" s="33"/>
      <c r="QU285" s="33"/>
      <c r="QV285" s="33"/>
      <c r="QW285" s="33"/>
      <c r="QX285" s="33"/>
      <c r="QY285" s="33"/>
      <c r="QZ285" s="33"/>
      <c r="RA285" s="33"/>
      <c r="RB285" s="33"/>
      <c r="RC285" s="33"/>
      <c r="RD285" s="33"/>
      <c r="RE285" s="33"/>
      <c r="RF285" s="33"/>
      <c r="RG285" s="33"/>
      <c r="RH285" s="33"/>
      <c r="RI285" s="33"/>
      <c r="RJ285" s="33"/>
      <c r="RK285" s="33"/>
      <c r="RL285" s="33"/>
      <c r="RM285" s="33"/>
      <c r="RN285" s="33"/>
      <c r="RO285" s="33"/>
      <c r="RP285" s="33"/>
      <c r="RQ285" s="33"/>
      <c r="RR285" s="33"/>
      <c r="RS285" s="33"/>
      <c r="RT285" s="33"/>
      <c r="RU285" s="33"/>
      <c r="RV285" s="33"/>
      <c r="RW285" s="33"/>
      <c r="RX285" s="33"/>
      <c r="RY285" s="33"/>
      <c r="RZ285" s="33"/>
      <c r="SA285" s="33"/>
      <c r="SB285" s="33"/>
      <c r="SC285" s="33"/>
      <c r="SD285" s="33"/>
      <c r="SE285" s="33"/>
      <c r="SF285" s="33"/>
      <c r="SG285" s="33"/>
      <c r="SH285" s="33"/>
      <c r="SI285" s="33"/>
      <c r="SJ285" s="33"/>
      <c r="SK285" s="33"/>
      <c r="SL285" s="33"/>
      <c r="SM285" s="33"/>
      <c r="SN285" s="33"/>
      <c r="SO285" s="33"/>
      <c r="SP285" s="33"/>
      <c r="SQ285" s="33"/>
      <c r="SR285" s="33"/>
      <c r="SS285" s="33"/>
      <c r="ST285" s="33"/>
      <c r="SU285" s="33"/>
      <c r="SV285" s="33"/>
      <c r="SW285" s="33"/>
      <c r="SX285" s="33"/>
      <c r="SY285" s="33"/>
      <c r="SZ285" s="33"/>
      <c r="TA285" s="33"/>
      <c r="TB285" s="33"/>
      <c r="TC285" s="33"/>
      <c r="TD285" s="33"/>
      <c r="TE285" s="33"/>
      <c r="TF285" s="33"/>
      <c r="TG285" s="33"/>
      <c r="TH285" s="33"/>
      <c r="TI285" s="33"/>
      <c r="TJ285" s="33"/>
      <c r="TK285" s="33"/>
      <c r="TL285" s="33"/>
      <c r="TM285" s="33"/>
      <c r="TN285" s="33"/>
      <c r="TO285" s="33"/>
      <c r="TP285" s="33"/>
      <c r="TQ285" s="33"/>
      <c r="TR285" s="33"/>
      <c r="TS285" s="33"/>
      <c r="TT285" s="33"/>
      <c r="TU285" s="33"/>
      <c r="TV285" s="33"/>
      <c r="TW285" s="33"/>
      <c r="TX285" s="33"/>
      <c r="TY285" s="33"/>
      <c r="TZ285" s="33"/>
      <c r="UA285" s="33"/>
      <c r="UB285" s="33"/>
      <c r="UC285" s="33"/>
      <c r="UD285" s="33"/>
      <c r="UE285" s="33"/>
      <c r="UF285" s="33"/>
      <c r="UG285" s="33"/>
      <c r="UH285" s="33"/>
      <c r="UI285" s="33"/>
      <c r="UJ285" s="33"/>
      <c r="UK285" s="33"/>
      <c r="UL285" s="33"/>
      <c r="UM285" s="33"/>
      <c r="UN285" s="33"/>
      <c r="UO285" s="33"/>
      <c r="UP285" s="33"/>
      <c r="UQ285" s="33"/>
      <c r="UR285" s="33"/>
      <c r="US285" s="33"/>
      <c r="UT285" s="33"/>
      <c r="UU285" s="33"/>
      <c r="UV285" s="33"/>
      <c r="UW285" s="33"/>
      <c r="UX285" s="33"/>
      <c r="UY285" s="33"/>
      <c r="UZ285" s="33"/>
      <c r="VA285" s="33"/>
      <c r="VB285" s="33"/>
      <c r="VC285" s="33"/>
      <c r="VD285" s="33"/>
      <c r="VE285" s="33"/>
      <c r="VF285" s="33"/>
      <c r="VG285" s="33"/>
      <c r="VH285" s="33"/>
      <c r="VI285" s="33"/>
      <c r="VJ285" s="33"/>
      <c r="VK285" s="33"/>
      <c r="VL285" s="33"/>
      <c r="VM285" s="33"/>
      <c r="VN285" s="33"/>
      <c r="VO285" s="33"/>
      <c r="VP285" s="33"/>
      <c r="VQ285" s="33"/>
      <c r="VR285" s="33"/>
      <c r="VS285" s="33"/>
      <c r="VT285" s="33"/>
      <c r="VU285" s="33"/>
      <c r="VV285" s="33"/>
      <c r="VW285" s="33"/>
      <c r="VX285" s="33"/>
      <c r="VY285" s="33"/>
      <c r="VZ285" s="33"/>
      <c r="WA285" s="33"/>
      <c r="WB285" s="33"/>
      <c r="WC285" s="33"/>
      <c r="WD285" s="33"/>
      <c r="WE285" s="33"/>
      <c r="WF285" s="33"/>
      <c r="WG285" s="33"/>
      <c r="WH285" s="33"/>
      <c r="WI285" s="33"/>
      <c r="WJ285" s="33"/>
      <c r="WK285" s="33"/>
      <c r="WL285" s="33"/>
      <c r="WM285" s="33"/>
      <c r="WN285" s="33"/>
      <c r="WO285" s="33"/>
      <c r="WP285" s="33"/>
      <c r="WQ285" s="33"/>
      <c r="WR285" s="33"/>
      <c r="WS285" s="33"/>
      <c r="WT285" s="33"/>
      <c r="WU285" s="33"/>
      <c r="WV285" s="33"/>
      <c r="WW285" s="33"/>
      <c r="WX285" s="33"/>
      <c r="WY285" s="33"/>
      <c r="WZ285" s="33"/>
      <c r="XA285" s="33"/>
      <c r="XB285" s="33"/>
      <c r="XC285" s="33"/>
      <c r="XD285" s="33"/>
      <c r="XE285" s="33"/>
      <c r="XF285" s="33"/>
      <c r="XG285" s="33"/>
      <c r="XH285" s="33"/>
      <c r="XI285" s="33"/>
      <c r="XJ285" s="33"/>
      <c r="XK285" s="33"/>
      <c r="XL285" s="33"/>
      <c r="XM285" s="33"/>
      <c r="XN285" s="33"/>
      <c r="XO285" s="33"/>
      <c r="XP285" s="33"/>
      <c r="XQ285" s="33"/>
      <c r="XR285" s="33"/>
      <c r="XS285" s="33"/>
      <c r="XT285" s="33"/>
      <c r="XU285" s="33"/>
      <c r="XV285" s="33"/>
      <c r="XW285" s="33"/>
      <c r="XX285" s="33"/>
      <c r="XY285" s="33"/>
      <c r="XZ285" s="33"/>
      <c r="YA285" s="33"/>
      <c r="YB285" s="33"/>
      <c r="YC285" s="33"/>
      <c r="YD285" s="33"/>
      <c r="YE285" s="33"/>
      <c r="YF285" s="33"/>
      <c r="YG285" s="33"/>
      <c r="YH285" s="33"/>
      <c r="YI285" s="33"/>
      <c r="YJ285" s="33"/>
      <c r="YK285" s="33"/>
      <c r="YL285" s="33"/>
      <c r="YM285" s="33"/>
      <c r="YN285" s="33"/>
      <c r="YO285" s="33"/>
      <c r="YP285" s="33"/>
      <c r="YQ285" s="33"/>
      <c r="YR285" s="33"/>
      <c r="YS285" s="33"/>
      <c r="YT285" s="33"/>
      <c r="YU285" s="33"/>
      <c r="YV285" s="33"/>
      <c r="YW285" s="33"/>
      <c r="YX285" s="33"/>
      <c r="YY285" s="33"/>
      <c r="YZ285" s="33"/>
      <c r="ZA285" s="33"/>
      <c r="ZB285" s="33"/>
      <c r="ZC285" s="33"/>
      <c r="ZD285" s="33"/>
      <c r="ZE285" s="33"/>
      <c r="ZF285" s="33"/>
      <c r="ZG285" s="33"/>
      <c r="ZH285" s="33"/>
      <c r="ZI285" s="33"/>
      <c r="ZJ285" s="33"/>
      <c r="ZK285" s="33"/>
      <c r="ZL285" s="33"/>
      <c r="ZM285" s="33"/>
      <c r="ZN285" s="33"/>
      <c r="ZO285" s="33"/>
      <c r="ZP285" s="33"/>
      <c r="ZQ285" s="33"/>
      <c r="ZR285" s="33"/>
      <c r="ZS285" s="33"/>
      <c r="ZT285" s="33"/>
      <c r="ZU285" s="33"/>
      <c r="ZV285" s="33"/>
      <c r="ZW285" s="33"/>
      <c r="ZX285" s="33"/>
      <c r="ZY285" s="33"/>
      <c r="ZZ285" s="33"/>
      <c r="AAA285" s="33"/>
      <c r="AAB285" s="33"/>
      <c r="AAC285" s="33"/>
      <c r="AAD285" s="33"/>
      <c r="AAE285" s="33"/>
      <c r="AAF285" s="33"/>
      <c r="AAG285" s="33"/>
      <c r="AAH285" s="33"/>
      <c r="AAI285" s="33"/>
      <c r="AAJ285" s="33"/>
      <c r="AAK285" s="33"/>
      <c r="AAL285" s="33"/>
      <c r="AAM285" s="33"/>
      <c r="AAN285" s="33"/>
      <c r="AAO285" s="33"/>
      <c r="AAP285" s="33"/>
      <c r="AAQ285" s="33"/>
      <c r="AAR285" s="33"/>
      <c r="AAS285" s="33"/>
      <c r="AAT285" s="33"/>
      <c r="AAU285" s="33"/>
      <c r="AAV285" s="33"/>
      <c r="AAW285" s="33"/>
      <c r="AAX285" s="33"/>
      <c r="AAY285" s="33"/>
      <c r="AAZ285" s="33"/>
      <c r="ABA285" s="33"/>
      <c r="ABB285" s="33"/>
      <c r="ABC285" s="33"/>
      <c r="ABD285" s="33"/>
      <c r="ABE285" s="33"/>
      <c r="ABF285" s="33"/>
      <c r="ABG285" s="33"/>
      <c r="ABH285" s="33"/>
      <c r="ABI285" s="33"/>
      <c r="ABJ285" s="33"/>
      <c r="ABK285" s="33"/>
      <c r="ABL285" s="33"/>
      <c r="ABM285" s="33"/>
      <c r="ABN285" s="33"/>
      <c r="ABO285" s="33"/>
      <c r="ABP285" s="33"/>
      <c r="ABQ285" s="33"/>
      <c r="ABR285" s="33"/>
      <c r="ABS285" s="33"/>
      <c r="ABT285" s="33"/>
      <c r="ABU285" s="33"/>
      <c r="ABV285" s="33"/>
      <c r="ABW285" s="33"/>
      <c r="ABX285" s="33"/>
      <c r="ABY285" s="33"/>
      <c r="ABZ285" s="33"/>
      <c r="ACA285" s="33"/>
      <c r="ACB285" s="33"/>
      <c r="ACC285" s="33"/>
      <c r="ACD285" s="33"/>
      <c r="ACE285" s="33"/>
      <c r="ACF285" s="33"/>
      <c r="ACG285" s="33"/>
      <c r="ACH285" s="33"/>
      <c r="ACI285" s="33"/>
      <c r="ACJ285" s="33"/>
      <c r="ACK285" s="33"/>
      <c r="ACL285" s="33"/>
      <c r="ACM285" s="33"/>
      <c r="ACN285" s="33"/>
      <c r="ACO285" s="33"/>
      <c r="ACP285" s="33"/>
      <c r="ACQ285" s="33"/>
      <c r="ACR285" s="33"/>
      <c r="ACS285" s="33"/>
      <c r="ACT285" s="33"/>
      <c r="ACU285" s="33"/>
      <c r="ACV285" s="33"/>
      <c r="ACW285" s="33"/>
      <c r="ACX285" s="33"/>
      <c r="ACY285" s="33"/>
      <c r="ACZ285" s="33"/>
      <c r="ADA285" s="33"/>
      <c r="ADB285" s="33"/>
      <c r="ADC285" s="33"/>
      <c r="ADD285" s="33"/>
      <c r="ADE285" s="33"/>
      <c r="ADF285" s="33"/>
      <c r="ADG285" s="33"/>
      <c r="ADH285" s="33"/>
      <c r="ADI285" s="33"/>
      <c r="ADJ285" s="33"/>
      <c r="ADK285" s="33"/>
      <c r="ADL285" s="33"/>
      <c r="ADM285" s="33"/>
      <c r="ADN285" s="33"/>
      <c r="ADO285" s="33"/>
      <c r="ADP285" s="33"/>
      <c r="ADQ285" s="33"/>
      <c r="ADR285" s="33"/>
      <c r="ADS285" s="33"/>
      <c r="ADT285" s="33"/>
      <c r="ADU285" s="33"/>
      <c r="ADV285" s="33"/>
      <c r="ADW285" s="33"/>
      <c r="ADX285" s="33"/>
      <c r="ADY285" s="33"/>
      <c r="ADZ285" s="33"/>
      <c r="AEA285" s="33"/>
      <c r="AEB285" s="33"/>
      <c r="AEC285" s="33"/>
      <c r="AED285" s="33"/>
      <c r="AEE285" s="33"/>
      <c r="AEF285" s="33"/>
      <c r="AEG285" s="33"/>
      <c r="AEH285" s="33"/>
      <c r="AEI285" s="33"/>
      <c r="AEJ285" s="33"/>
      <c r="AEK285" s="33"/>
      <c r="AEL285" s="33"/>
      <c r="AEM285" s="33"/>
      <c r="AEN285" s="33"/>
      <c r="AEO285" s="33"/>
      <c r="AEP285" s="33"/>
      <c r="AEQ285" s="33"/>
      <c r="AER285" s="33"/>
      <c r="AES285" s="33"/>
      <c r="AET285" s="33"/>
      <c r="AEU285" s="33"/>
      <c r="AEV285" s="33"/>
      <c r="AEW285" s="33"/>
      <c r="AEX285" s="33"/>
      <c r="AEY285" s="33"/>
      <c r="AEZ285" s="33"/>
      <c r="AFA285" s="33"/>
      <c r="AFB285" s="33"/>
      <c r="AFC285" s="33"/>
      <c r="AFD285" s="33"/>
      <c r="AFE285" s="33"/>
      <c r="AFF285" s="33"/>
      <c r="AFG285" s="33"/>
      <c r="AFH285" s="33"/>
      <c r="AFI285" s="33"/>
      <c r="AFJ285" s="33"/>
      <c r="AFK285" s="33"/>
      <c r="AFL285" s="33"/>
      <c r="AFM285" s="33"/>
      <c r="AFN285" s="33"/>
      <c r="AFO285" s="33"/>
      <c r="AFP285" s="33"/>
      <c r="AFQ285" s="33"/>
      <c r="AFR285" s="33"/>
      <c r="AFS285" s="33"/>
      <c r="AFT285" s="33"/>
      <c r="AFU285" s="33"/>
      <c r="AFV285" s="33"/>
      <c r="AFW285" s="33"/>
      <c r="AFX285" s="33"/>
      <c r="AFY285" s="33"/>
      <c r="AFZ285" s="33"/>
      <c r="AGA285" s="33"/>
      <c r="AGB285" s="33"/>
      <c r="AGC285" s="33"/>
      <c r="AGD285" s="33"/>
      <c r="AGE285" s="33"/>
      <c r="AGF285" s="33"/>
      <c r="AGG285" s="33"/>
      <c r="AGH285" s="33"/>
      <c r="AGI285" s="33"/>
      <c r="AGJ285" s="33"/>
      <c r="AGK285" s="33"/>
      <c r="AGL285" s="33"/>
      <c r="AGM285" s="33"/>
      <c r="AGN285" s="33"/>
      <c r="AGO285" s="33"/>
      <c r="AGP285" s="33"/>
      <c r="AGQ285" s="33"/>
      <c r="AGR285" s="33"/>
      <c r="AGS285" s="33"/>
      <c r="AGT285" s="33"/>
      <c r="AGU285" s="33"/>
      <c r="AGV285" s="33"/>
      <c r="AGW285" s="33"/>
      <c r="AGX285" s="33"/>
      <c r="AGY285" s="33"/>
      <c r="AGZ285" s="33"/>
      <c r="AHA285" s="33"/>
      <c r="AHB285" s="33"/>
      <c r="AHC285" s="33"/>
      <c r="AHD285" s="33"/>
      <c r="AHE285" s="33"/>
      <c r="AHF285" s="33"/>
      <c r="AHG285" s="33"/>
      <c r="AHH285" s="33"/>
      <c r="AHI285" s="33"/>
      <c r="AHJ285" s="33"/>
      <c r="AHK285" s="33"/>
      <c r="AHL285" s="33"/>
      <c r="AHM285" s="33"/>
      <c r="AHN285" s="33"/>
      <c r="AHO285" s="33"/>
      <c r="AHP285" s="33"/>
      <c r="AHQ285" s="33"/>
      <c r="AHR285" s="33"/>
      <c r="AHS285" s="33"/>
      <c r="AHT285" s="33"/>
      <c r="AHU285" s="33"/>
      <c r="AHV285" s="33"/>
      <c r="AHW285" s="33"/>
      <c r="AHX285" s="33"/>
      <c r="AHY285" s="33"/>
      <c r="AHZ285" s="33"/>
      <c r="AIA285" s="33"/>
      <c r="AIB285" s="33"/>
      <c r="AIC285" s="33"/>
      <c r="AID285" s="33"/>
      <c r="AIE285" s="33"/>
      <c r="AIF285" s="33"/>
      <c r="AIG285" s="33"/>
      <c r="AIH285" s="33"/>
      <c r="AII285" s="33"/>
      <c r="AIJ285" s="33"/>
      <c r="AIK285" s="33"/>
      <c r="AIL285" s="33"/>
      <c r="AIM285" s="33"/>
      <c r="AIN285" s="33"/>
      <c r="AIO285" s="33"/>
      <c r="AIP285" s="33"/>
      <c r="AIQ285" s="33"/>
      <c r="AIR285" s="33"/>
      <c r="AIS285" s="33"/>
      <c r="AIT285" s="33"/>
      <c r="AIU285" s="33"/>
      <c r="AIV285" s="33"/>
      <c r="AIW285" s="33"/>
      <c r="AIX285" s="33"/>
      <c r="AIY285" s="33"/>
      <c r="AIZ285" s="33"/>
      <c r="AJA285" s="33"/>
      <c r="AJB285" s="33"/>
      <c r="AJC285" s="33"/>
      <c r="AJD285" s="33"/>
      <c r="AJE285" s="33"/>
      <c r="AJF285" s="33"/>
      <c r="AJG285" s="33"/>
      <c r="AJH285" s="33"/>
      <c r="AJI285" s="33"/>
      <c r="AJJ285" s="33"/>
      <c r="AJK285" s="33"/>
      <c r="AJL285" s="33"/>
      <c r="AJM285" s="33"/>
      <c r="AJN285" s="33"/>
      <c r="AJO285" s="33"/>
      <c r="AJP285" s="33"/>
      <c r="AJQ285" s="33"/>
      <c r="AJR285" s="33"/>
      <c r="AJS285" s="33"/>
      <c r="AJT285" s="33"/>
      <c r="AJU285" s="33"/>
      <c r="AJV285" s="33"/>
      <c r="AJW285" s="33"/>
      <c r="AJX285" s="33"/>
      <c r="AJY285" s="33"/>
      <c r="AJZ285" s="33"/>
      <c r="AKA285" s="33"/>
      <c r="AKB285" s="33"/>
      <c r="AKC285" s="33"/>
      <c r="AKD285" s="33"/>
      <c r="AKE285" s="33"/>
      <c r="AKF285" s="33"/>
      <c r="AKG285" s="33"/>
      <c r="AKH285" s="33"/>
      <c r="AKI285" s="33"/>
      <c r="AKJ285" s="33"/>
      <c r="AKK285" s="33"/>
      <c r="AKL285" s="33"/>
      <c r="AKM285" s="33"/>
      <c r="AKN285" s="33"/>
      <c r="AKO285" s="33"/>
      <c r="AKP285" s="33"/>
      <c r="AKQ285" s="33"/>
      <c r="AKR285" s="33"/>
      <c r="AKS285" s="33"/>
      <c r="AKT285" s="33"/>
      <c r="AKU285" s="33"/>
      <c r="AKV285" s="33"/>
      <c r="AKW285" s="33"/>
      <c r="AKX285" s="33"/>
      <c r="AKY285" s="33"/>
      <c r="AKZ285" s="33"/>
      <c r="ALA285" s="33"/>
      <c r="ALB285" s="33"/>
      <c r="ALC285" s="33"/>
      <c r="ALD285" s="33"/>
      <c r="ALE285" s="33"/>
      <c r="ALF285" s="33"/>
      <c r="ALG285" s="33"/>
      <c r="ALH285" s="33"/>
      <c r="ALI285" s="33"/>
      <c r="ALJ285" s="33"/>
      <c r="ALK285" s="33"/>
      <c r="ALL285" s="33"/>
      <c r="ALM285" s="33"/>
      <c r="ALN285" s="33"/>
      <c r="ALO285" s="33"/>
      <c r="ALP285" s="33"/>
      <c r="ALQ285" s="33"/>
      <c r="ALR285" s="33"/>
      <c r="ALS285" s="33"/>
      <c r="ALT285" s="33"/>
      <c r="ALU285" s="33"/>
      <c r="ALV285" s="33"/>
      <c r="ALW285" s="33"/>
      <c r="ALX285" s="33"/>
      <c r="ALY285" s="33"/>
      <c r="ALZ285" s="33"/>
      <c r="AMA285" s="33"/>
      <c r="AMB285" s="33"/>
      <c r="AMC285" s="33"/>
      <c r="AMD285" s="33"/>
      <c r="AME285" s="33"/>
      <c r="AMF285" s="33"/>
      <c r="AMG285" s="33"/>
      <c r="AMH285" s="33"/>
      <c r="AMI285" s="33"/>
      <c r="AMJ285" s="33"/>
      <c r="AMK285" s="33"/>
      <c r="AML285" s="33"/>
      <c r="AMM285" s="33"/>
      <c r="AMN285" s="33"/>
      <c r="AMO285" s="33"/>
      <c r="AMP285" s="33"/>
      <c r="AMQ285" s="33"/>
      <c r="AMR285" s="33"/>
      <c r="AMS285" s="33"/>
      <c r="AMT285" s="33"/>
      <c r="AMU285" s="33"/>
      <c r="AMV285" s="33"/>
      <c r="AMW285" s="33"/>
      <c r="AMX285" s="33"/>
      <c r="AMY285" s="33"/>
      <c r="AMZ285" s="33"/>
      <c r="ANA285" s="33"/>
      <c r="ANB285" s="33"/>
      <c r="ANC285" s="33"/>
      <c r="AND285" s="33"/>
      <c r="ANE285" s="33"/>
      <c r="ANF285" s="33"/>
      <c r="ANG285" s="33"/>
      <c r="ANH285" s="33"/>
      <c r="ANI285" s="33"/>
      <c r="ANJ285" s="33"/>
      <c r="ANK285" s="33"/>
      <c r="ANL285" s="33"/>
      <c r="ANM285" s="33"/>
      <c r="ANN285" s="33"/>
      <c r="ANO285" s="33"/>
      <c r="ANP285" s="33"/>
      <c r="ANQ285" s="33"/>
      <c r="ANR285" s="33"/>
      <c r="ANS285" s="33"/>
      <c r="ANT285" s="33"/>
      <c r="ANU285" s="33"/>
      <c r="ANV285" s="33"/>
      <c r="ANW285" s="33"/>
      <c r="ANX285" s="33"/>
      <c r="ANY285" s="33"/>
      <c r="ANZ285" s="33"/>
      <c r="AOA285" s="33"/>
      <c r="AOB285" s="33"/>
      <c r="AOC285" s="33"/>
      <c r="AOD285" s="33"/>
      <c r="AOE285" s="33"/>
      <c r="AOF285" s="33"/>
      <c r="AOG285" s="33"/>
      <c r="AOH285" s="33"/>
      <c r="AOI285" s="33"/>
      <c r="AOJ285" s="33"/>
      <c r="AOK285" s="33"/>
      <c r="AOL285" s="33"/>
      <c r="AOM285" s="33"/>
      <c r="AON285" s="33"/>
      <c r="AOO285" s="33"/>
      <c r="AOP285" s="33"/>
      <c r="AOQ285" s="33"/>
      <c r="AOR285" s="33"/>
      <c r="AOS285" s="33"/>
      <c r="AOT285" s="33"/>
      <c r="AOU285" s="33"/>
      <c r="AOV285" s="33"/>
      <c r="AOW285" s="33"/>
      <c r="AOX285" s="33"/>
      <c r="AOY285" s="33"/>
      <c r="AOZ285" s="33"/>
      <c r="APA285" s="33"/>
      <c r="APB285" s="33"/>
      <c r="APC285" s="33"/>
      <c r="APD285" s="33"/>
      <c r="APE285" s="33"/>
      <c r="APF285" s="33"/>
      <c r="APG285" s="33"/>
      <c r="APH285" s="33"/>
      <c r="API285" s="33"/>
      <c r="APJ285" s="33"/>
      <c r="APK285" s="33"/>
      <c r="APL285" s="33"/>
      <c r="APM285" s="33"/>
      <c r="APN285" s="33"/>
      <c r="APO285" s="33"/>
      <c r="APP285" s="33"/>
      <c r="APQ285" s="33"/>
      <c r="APR285" s="33"/>
      <c r="APS285" s="33"/>
      <c r="APT285" s="33"/>
      <c r="APU285" s="33"/>
      <c r="APV285" s="33"/>
      <c r="APW285" s="33"/>
      <c r="APX285" s="33"/>
      <c r="APY285" s="33"/>
      <c r="APZ285" s="33"/>
      <c r="AQA285" s="33"/>
      <c r="AQB285" s="33"/>
      <c r="AQC285" s="33"/>
      <c r="AQD285" s="33"/>
      <c r="AQE285" s="33"/>
      <c r="AQF285" s="33"/>
      <c r="AQG285" s="33"/>
      <c r="AQH285" s="33"/>
      <c r="AQI285" s="33"/>
      <c r="AQJ285" s="33"/>
      <c r="AQK285" s="33"/>
      <c r="AQL285" s="33"/>
      <c r="AQM285" s="33"/>
      <c r="AQN285" s="33"/>
      <c r="AQO285" s="33"/>
      <c r="AQP285" s="33"/>
      <c r="AQQ285" s="33"/>
      <c r="AQR285" s="33"/>
      <c r="AQS285" s="33"/>
      <c r="AQT285" s="33"/>
      <c r="AQU285" s="33"/>
      <c r="AQV285" s="33"/>
      <c r="AQW285" s="33"/>
      <c r="AQX285" s="33"/>
      <c r="AQY285" s="33"/>
      <c r="AQZ285" s="33"/>
      <c r="ARA285" s="33"/>
      <c r="ARB285" s="33"/>
      <c r="ARC285" s="33"/>
      <c r="ARD285" s="33"/>
      <c r="ARE285" s="33"/>
      <c r="ARF285" s="33"/>
      <c r="ARG285" s="33"/>
      <c r="ARH285" s="33"/>
      <c r="ARI285" s="33"/>
      <c r="ARJ285" s="33"/>
      <c r="ARK285" s="33"/>
      <c r="ARL285" s="33"/>
      <c r="ARM285" s="33"/>
      <c r="ARN285" s="33"/>
      <c r="ARO285" s="33"/>
      <c r="ARP285" s="33"/>
      <c r="ARQ285" s="33"/>
      <c r="ARR285" s="33"/>
      <c r="ARS285" s="33"/>
      <c r="ART285" s="33"/>
      <c r="ARU285" s="33"/>
      <c r="ARV285" s="33"/>
      <c r="ARW285" s="33"/>
      <c r="ARX285" s="33"/>
      <c r="ARY285" s="33"/>
      <c r="ARZ285" s="33"/>
      <c r="ASA285" s="33"/>
      <c r="ASB285" s="33"/>
      <c r="ASC285" s="33"/>
      <c r="ASD285" s="33"/>
      <c r="ASE285" s="33"/>
      <c r="ASF285" s="33"/>
      <c r="ASG285" s="33"/>
      <c r="ASH285" s="33"/>
      <c r="ASI285" s="33"/>
      <c r="ASJ285" s="33"/>
      <c r="ASK285" s="33"/>
      <c r="ASL285" s="33"/>
      <c r="ASM285" s="33"/>
      <c r="ASN285" s="33"/>
      <c r="ASO285" s="33"/>
      <c r="ASP285" s="33"/>
      <c r="ASQ285" s="33"/>
      <c r="ASR285" s="33"/>
      <c r="ASS285" s="33"/>
      <c r="AST285" s="33"/>
      <c r="ASU285" s="33"/>
      <c r="ASV285" s="33"/>
      <c r="ASW285" s="33"/>
      <c r="ASX285" s="33"/>
      <c r="ASY285" s="33"/>
      <c r="ASZ285" s="33"/>
      <c r="ATA285" s="33"/>
      <c r="ATB285" s="33"/>
      <c r="ATC285" s="33"/>
      <c r="ATD285" s="33"/>
      <c r="ATE285" s="33"/>
      <c r="ATF285" s="33"/>
      <c r="ATG285" s="33"/>
      <c r="ATH285" s="33"/>
      <c r="ATI285" s="33"/>
      <c r="ATJ285" s="33"/>
      <c r="ATK285" s="33"/>
      <c r="ATL285" s="33"/>
      <c r="ATM285" s="33"/>
      <c r="ATN285" s="33"/>
      <c r="ATO285" s="33"/>
      <c r="ATP285" s="33"/>
      <c r="ATQ285" s="33"/>
      <c r="ATR285" s="33"/>
      <c r="ATS285" s="33"/>
      <c r="ATT285" s="33"/>
      <c r="ATU285" s="33"/>
      <c r="ATV285" s="33"/>
      <c r="ATW285" s="33"/>
      <c r="ATX285" s="33"/>
      <c r="ATY285" s="33"/>
      <c r="ATZ285" s="33"/>
      <c r="AUA285" s="33"/>
      <c r="AUB285" s="33"/>
      <c r="AUC285" s="33"/>
      <c r="AUD285" s="33"/>
      <c r="AUE285" s="33"/>
      <c r="AUF285" s="33"/>
      <c r="AUG285" s="33"/>
      <c r="AUH285" s="33"/>
      <c r="AUI285" s="33"/>
      <c r="AUJ285" s="33"/>
      <c r="AUK285" s="33"/>
      <c r="AUL285" s="33"/>
      <c r="AUM285" s="33"/>
      <c r="AUN285" s="33"/>
      <c r="AUO285" s="33"/>
      <c r="AUP285" s="33"/>
      <c r="AUQ285" s="33"/>
      <c r="AUR285" s="33"/>
      <c r="AUS285" s="33"/>
      <c r="AUT285" s="33"/>
      <c r="AUU285" s="33"/>
      <c r="AUV285" s="33"/>
      <c r="AUW285" s="33"/>
      <c r="AUX285" s="33"/>
      <c r="AUY285" s="33"/>
      <c r="AUZ285" s="33"/>
      <c r="AVA285" s="33"/>
      <c r="AVB285" s="33"/>
      <c r="AVC285" s="33"/>
      <c r="AVD285" s="33"/>
      <c r="AVE285" s="33"/>
      <c r="AVF285" s="33"/>
      <c r="AVG285" s="33"/>
      <c r="AVH285" s="33"/>
      <c r="AVI285" s="33"/>
      <c r="AVJ285" s="33"/>
      <c r="AVK285" s="33"/>
      <c r="AVL285" s="33"/>
      <c r="AVM285" s="33"/>
      <c r="AVN285" s="33"/>
      <c r="AVO285" s="33"/>
      <c r="AVP285" s="33"/>
      <c r="AVQ285" s="33"/>
      <c r="AVR285" s="33"/>
      <c r="AVS285" s="33"/>
      <c r="AVT285" s="33"/>
      <c r="AVU285" s="33"/>
      <c r="AVV285" s="33"/>
      <c r="AVW285" s="33"/>
      <c r="AVX285" s="33"/>
      <c r="AVY285" s="33"/>
      <c r="AVZ285" s="33"/>
      <c r="AWA285" s="33"/>
      <c r="AWB285" s="33"/>
      <c r="AWC285" s="33"/>
      <c r="AWD285" s="33"/>
      <c r="AWE285" s="33"/>
      <c r="AWF285" s="33"/>
      <c r="AWG285" s="33"/>
      <c r="AWH285" s="33"/>
      <c r="AWI285" s="33"/>
      <c r="AWJ285" s="33"/>
      <c r="AWK285" s="33"/>
      <c r="AWL285" s="33"/>
      <c r="AWM285" s="33"/>
      <c r="AWN285" s="33"/>
      <c r="AWO285" s="33"/>
      <c r="AWP285" s="33"/>
      <c r="AWQ285" s="33"/>
      <c r="AWR285" s="33"/>
      <c r="AWS285" s="33"/>
      <c r="AWT285" s="33"/>
      <c r="AWU285" s="33"/>
      <c r="AWV285" s="33"/>
      <c r="AWW285" s="33"/>
      <c r="AWX285" s="33"/>
      <c r="AWY285" s="33"/>
      <c r="AWZ285" s="33"/>
      <c r="AXA285" s="33"/>
      <c r="AXB285" s="33"/>
      <c r="AXC285" s="33"/>
      <c r="AXD285" s="33"/>
      <c r="AXE285" s="33"/>
      <c r="AXF285" s="33"/>
      <c r="AXG285" s="33"/>
      <c r="AXH285" s="33"/>
      <c r="AXI285" s="33"/>
      <c r="AXJ285" s="33"/>
      <c r="AXK285" s="33"/>
      <c r="AXL285" s="33"/>
      <c r="AXM285" s="33"/>
      <c r="AXN285" s="33"/>
      <c r="AXO285" s="33"/>
      <c r="AXP285" s="33"/>
      <c r="AXQ285" s="33"/>
      <c r="AXR285" s="33"/>
      <c r="AXS285" s="33"/>
      <c r="AXT285" s="33"/>
      <c r="AXU285" s="33"/>
      <c r="AXV285" s="33"/>
      <c r="AXW285" s="33"/>
      <c r="AXX285" s="33"/>
      <c r="AXY285" s="33"/>
      <c r="AXZ285" s="33"/>
      <c r="AYA285" s="33"/>
      <c r="AYB285" s="33"/>
      <c r="AYC285" s="33"/>
      <c r="AYD285" s="33"/>
      <c r="AYE285" s="33"/>
      <c r="AYF285" s="33"/>
      <c r="AYG285" s="33"/>
      <c r="AYH285" s="33"/>
      <c r="AYI285" s="33"/>
      <c r="AYJ285" s="33"/>
      <c r="AYK285" s="33"/>
      <c r="AYL285" s="33"/>
      <c r="AYM285" s="33"/>
      <c r="AYN285" s="33"/>
      <c r="AYO285" s="33"/>
      <c r="AYP285" s="33"/>
      <c r="AYQ285" s="33"/>
      <c r="AYR285" s="33"/>
      <c r="AYS285" s="33"/>
      <c r="AYT285" s="33"/>
      <c r="AYU285" s="33"/>
      <c r="AYV285" s="33"/>
      <c r="AYW285" s="33"/>
      <c r="AYX285" s="33"/>
      <c r="AYY285" s="33"/>
      <c r="AYZ285" s="33"/>
      <c r="AZA285" s="33"/>
      <c r="AZB285" s="33"/>
      <c r="AZC285" s="33"/>
      <c r="AZD285" s="33"/>
      <c r="AZE285" s="33"/>
      <c r="AZF285" s="33"/>
      <c r="AZG285" s="33"/>
      <c r="AZH285" s="33"/>
      <c r="AZI285" s="33"/>
      <c r="AZJ285" s="33"/>
      <c r="AZK285" s="33"/>
      <c r="AZL285" s="33"/>
      <c r="AZM285" s="33"/>
      <c r="AZN285" s="33"/>
      <c r="AZO285" s="33"/>
      <c r="AZP285" s="33"/>
      <c r="AZQ285" s="33"/>
      <c r="AZR285" s="33"/>
      <c r="AZS285" s="33"/>
      <c r="AZT285" s="33"/>
      <c r="AZU285" s="33"/>
      <c r="AZV285" s="33"/>
      <c r="AZW285" s="33"/>
      <c r="AZX285" s="33"/>
      <c r="AZY285" s="33"/>
      <c r="AZZ285" s="33"/>
      <c r="BAA285" s="33"/>
      <c r="BAB285" s="33"/>
      <c r="BAC285" s="33"/>
      <c r="BAD285" s="33"/>
      <c r="BAE285" s="33"/>
      <c r="BAF285" s="33"/>
      <c r="BAG285" s="33"/>
      <c r="BAH285" s="33"/>
      <c r="BAI285" s="33"/>
      <c r="BAJ285" s="33"/>
      <c r="BAK285" s="33"/>
      <c r="BAL285" s="33"/>
      <c r="BAM285" s="33"/>
      <c r="BAN285" s="33"/>
      <c r="BAO285" s="33"/>
      <c r="BAP285" s="33"/>
      <c r="BAQ285" s="33"/>
      <c r="BAR285" s="33"/>
      <c r="BAS285" s="33"/>
      <c r="BAT285" s="33"/>
      <c r="BAU285" s="33"/>
      <c r="BAV285" s="33"/>
      <c r="BAW285" s="33"/>
      <c r="BAX285" s="33"/>
      <c r="BAY285" s="33"/>
      <c r="BAZ285" s="33"/>
      <c r="BBA285" s="33"/>
      <c r="BBB285" s="33"/>
      <c r="BBC285" s="33"/>
      <c r="BBD285" s="33"/>
      <c r="BBE285" s="33"/>
      <c r="BBF285" s="33"/>
      <c r="BBG285" s="33"/>
      <c r="BBH285" s="33"/>
      <c r="BBI285" s="33"/>
      <c r="BBJ285" s="33"/>
      <c r="BBK285" s="33"/>
      <c r="BBL285" s="33"/>
      <c r="BBM285" s="33"/>
      <c r="BBN285" s="33"/>
      <c r="BBO285" s="33"/>
      <c r="BBP285" s="33"/>
      <c r="BBQ285" s="33"/>
      <c r="BBR285" s="33"/>
      <c r="BBS285" s="33"/>
      <c r="BBT285" s="33"/>
      <c r="BBU285" s="33"/>
      <c r="BBV285" s="33"/>
      <c r="BBW285" s="33"/>
      <c r="BBX285" s="33"/>
      <c r="BBY285" s="33"/>
      <c r="BBZ285" s="33"/>
      <c r="BCA285" s="33"/>
      <c r="BCB285" s="33"/>
      <c r="BCC285" s="33"/>
      <c r="BCD285" s="33"/>
      <c r="BCE285" s="33"/>
      <c r="BCF285" s="33"/>
      <c r="BCG285" s="33"/>
      <c r="BCH285" s="33"/>
      <c r="BCI285" s="33"/>
      <c r="BCJ285" s="33"/>
      <c r="BCK285" s="33"/>
      <c r="BCL285" s="33"/>
      <c r="BCM285" s="33"/>
      <c r="BCN285" s="33"/>
      <c r="BCO285" s="33"/>
      <c r="BCP285" s="33"/>
      <c r="BCQ285" s="33"/>
      <c r="BCR285" s="33"/>
      <c r="BCS285" s="33"/>
      <c r="BCT285" s="33"/>
      <c r="BCU285" s="33"/>
      <c r="BCV285" s="33"/>
      <c r="BCW285" s="33"/>
      <c r="BCX285" s="33"/>
      <c r="BCY285" s="33"/>
      <c r="BCZ285" s="33"/>
      <c r="BDA285" s="33"/>
      <c r="BDB285" s="33"/>
      <c r="BDC285" s="33"/>
      <c r="BDD285" s="33"/>
      <c r="BDE285" s="33"/>
      <c r="BDF285" s="33"/>
      <c r="BDG285" s="33"/>
      <c r="BDH285" s="33"/>
      <c r="BDI285" s="33"/>
      <c r="BDJ285" s="33"/>
      <c r="BDK285" s="33"/>
      <c r="BDL285" s="33"/>
      <c r="BDM285" s="33"/>
      <c r="BDN285" s="33"/>
      <c r="BDO285" s="33"/>
      <c r="BDP285" s="33"/>
      <c r="BDQ285" s="33"/>
      <c r="BDR285" s="33"/>
      <c r="BDS285" s="33"/>
      <c r="BDT285" s="33"/>
      <c r="BDU285" s="33"/>
      <c r="BDV285" s="33"/>
      <c r="BDW285" s="33"/>
      <c r="BDX285" s="33"/>
      <c r="BDY285" s="33"/>
      <c r="BDZ285" s="33"/>
      <c r="BEA285" s="33"/>
      <c r="BEB285" s="33"/>
      <c r="BEC285" s="33"/>
      <c r="BED285" s="33"/>
      <c r="BEE285" s="33"/>
      <c r="BEF285" s="33"/>
      <c r="BEG285" s="33"/>
      <c r="BEH285" s="33"/>
      <c r="BEI285" s="33"/>
      <c r="BEJ285" s="33"/>
      <c r="BEK285" s="33"/>
      <c r="BEL285" s="33"/>
      <c r="BEM285" s="33"/>
      <c r="BEN285" s="33"/>
      <c r="BEO285" s="33"/>
      <c r="BEP285" s="33"/>
      <c r="BEQ285" s="33"/>
      <c r="BER285" s="33"/>
      <c r="BES285" s="33"/>
      <c r="BET285" s="33"/>
      <c r="BEU285" s="33"/>
      <c r="BEV285" s="33"/>
      <c r="BEW285" s="33"/>
      <c r="BEX285" s="33"/>
      <c r="BEY285" s="33"/>
      <c r="BEZ285" s="33"/>
      <c r="BFA285" s="33"/>
      <c r="BFB285" s="33"/>
      <c r="BFC285" s="33"/>
      <c r="BFD285" s="33"/>
      <c r="BFE285" s="33"/>
      <c r="BFF285" s="33"/>
      <c r="BFG285" s="33"/>
      <c r="BFH285" s="33"/>
      <c r="BFI285" s="33"/>
      <c r="BFJ285" s="33"/>
      <c r="BFK285" s="33"/>
      <c r="BFL285" s="33"/>
      <c r="BFM285" s="33"/>
      <c r="BFN285" s="33"/>
      <c r="BFO285" s="33"/>
      <c r="BFP285" s="33"/>
      <c r="BFQ285" s="33"/>
      <c r="BFR285" s="33"/>
      <c r="BFS285" s="33"/>
      <c r="BFT285" s="33"/>
      <c r="BFU285" s="33"/>
      <c r="BFV285" s="33"/>
      <c r="BFW285" s="33"/>
      <c r="BFX285" s="33"/>
      <c r="BFY285" s="33"/>
      <c r="BFZ285" s="33"/>
      <c r="BGA285" s="33"/>
      <c r="BGB285" s="33"/>
      <c r="BGC285" s="33"/>
      <c r="BGD285" s="33"/>
      <c r="BGE285" s="33"/>
      <c r="BGF285" s="33"/>
      <c r="BGG285" s="33"/>
      <c r="BGH285" s="33"/>
      <c r="BGI285" s="33"/>
      <c r="BGJ285" s="33"/>
      <c r="BGK285" s="33"/>
      <c r="BGL285" s="33"/>
      <c r="BGM285" s="33"/>
      <c r="BGN285" s="33"/>
      <c r="BGO285" s="33"/>
      <c r="BGP285" s="33"/>
      <c r="BGQ285" s="33"/>
      <c r="BGR285" s="33"/>
      <c r="BGS285" s="33"/>
      <c r="BGT285" s="33"/>
      <c r="BGU285" s="33"/>
      <c r="BGV285" s="33"/>
      <c r="BGW285" s="33"/>
      <c r="BGX285" s="33"/>
      <c r="BGY285" s="33"/>
      <c r="BGZ285" s="33"/>
      <c r="BHA285" s="33"/>
      <c r="BHB285" s="33"/>
      <c r="BHC285" s="33"/>
      <c r="BHD285" s="33"/>
      <c r="BHE285" s="33"/>
      <c r="BHF285" s="33"/>
      <c r="BHG285" s="33"/>
      <c r="BHH285" s="33"/>
      <c r="BHI285" s="33"/>
      <c r="BHJ285" s="33"/>
      <c r="BHK285" s="33"/>
      <c r="BHL285" s="33"/>
      <c r="BHM285" s="33"/>
      <c r="BHN285" s="33"/>
      <c r="BHO285" s="33"/>
      <c r="BHP285" s="33"/>
      <c r="BHQ285" s="33"/>
      <c r="BHR285" s="33"/>
      <c r="BHS285" s="33"/>
      <c r="BHT285" s="33"/>
      <c r="BHU285" s="33"/>
      <c r="BHV285" s="33"/>
      <c r="BHW285" s="33"/>
      <c r="BHX285" s="33"/>
      <c r="BHY285" s="33"/>
      <c r="BHZ285" s="33"/>
      <c r="BIA285" s="33"/>
      <c r="BIB285" s="33"/>
      <c r="BIC285" s="33"/>
      <c r="BID285" s="33"/>
      <c r="BIE285" s="33"/>
      <c r="BIF285" s="33"/>
      <c r="BIG285" s="33"/>
      <c r="BIH285" s="33"/>
      <c r="BII285" s="33"/>
      <c r="BIJ285" s="33"/>
      <c r="BIK285" s="33"/>
      <c r="BIL285" s="33"/>
      <c r="BIM285" s="33"/>
      <c r="BIN285" s="33"/>
      <c r="BIO285" s="33"/>
      <c r="BIP285" s="33"/>
      <c r="BIQ285" s="33"/>
      <c r="BIR285" s="33"/>
      <c r="BIS285" s="33"/>
      <c r="BIT285" s="33"/>
      <c r="BIU285" s="33"/>
      <c r="BIV285" s="33"/>
      <c r="BIW285" s="33"/>
      <c r="BIX285" s="33"/>
      <c r="BIY285" s="33"/>
      <c r="BIZ285" s="33"/>
      <c r="BJA285" s="33"/>
      <c r="BJB285" s="33"/>
      <c r="BJC285" s="33"/>
      <c r="BJD285" s="33"/>
      <c r="BJE285" s="33"/>
      <c r="BJF285" s="33"/>
      <c r="BJG285" s="33"/>
      <c r="BJH285" s="33"/>
      <c r="BJI285" s="33"/>
      <c r="BJJ285" s="33"/>
      <c r="BJK285" s="33"/>
      <c r="BJL285" s="33"/>
      <c r="BJM285" s="33"/>
      <c r="BJN285" s="33"/>
      <c r="BJO285" s="33"/>
      <c r="BJP285" s="33"/>
      <c r="BJQ285" s="33"/>
      <c r="BJR285" s="33"/>
      <c r="BJS285" s="33"/>
      <c r="BJT285" s="33"/>
      <c r="BJU285" s="33"/>
      <c r="BJV285" s="33"/>
      <c r="BJW285" s="33"/>
      <c r="BJX285" s="33"/>
      <c r="BJY285" s="33"/>
      <c r="BJZ285" s="33"/>
      <c r="BKA285" s="33"/>
      <c r="BKB285" s="33"/>
      <c r="BKC285" s="33"/>
      <c r="BKD285" s="33"/>
      <c r="BKE285" s="33"/>
      <c r="BKF285" s="33"/>
      <c r="BKG285" s="33"/>
      <c r="BKH285" s="33"/>
      <c r="BKI285" s="33"/>
      <c r="BKJ285" s="33"/>
      <c r="BKK285" s="33"/>
      <c r="BKL285" s="33"/>
      <c r="BKM285" s="33"/>
      <c r="BKN285" s="33"/>
      <c r="BKO285" s="33"/>
      <c r="BKP285" s="33"/>
      <c r="BKQ285" s="33"/>
      <c r="BKR285" s="33"/>
      <c r="BKS285" s="33"/>
      <c r="BKT285" s="33"/>
      <c r="BKU285" s="33"/>
      <c r="BKV285" s="33"/>
      <c r="BKW285" s="33"/>
      <c r="BKX285" s="33"/>
      <c r="BKY285" s="33"/>
      <c r="BKZ285" s="33"/>
      <c r="BLA285" s="33"/>
      <c r="BLB285" s="33"/>
      <c r="BLC285" s="33"/>
      <c r="BLD285" s="33"/>
      <c r="BLE285" s="33"/>
      <c r="BLF285" s="33"/>
      <c r="BLG285" s="33"/>
      <c r="BLH285" s="33"/>
      <c r="BLI285" s="33"/>
      <c r="BLJ285" s="33"/>
      <c r="BLK285" s="33"/>
      <c r="BLL285" s="33"/>
      <c r="BLM285" s="33"/>
      <c r="BLN285" s="33"/>
      <c r="BLO285" s="33"/>
      <c r="BLP285" s="33"/>
      <c r="BLQ285" s="33"/>
      <c r="BLR285" s="33"/>
      <c r="BLS285" s="33"/>
      <c r="BLT285" s="33"/>
      <c r="BLU285" s="33"/>
      <c r="BLV285" s="33"/>
      <c r="BLW285" s="33"/>
      <c r="BLX285" s="33"/>
      <c r="BLY285" s="33"/>
      <c r="BLZ285" s="33"/>
      <c r="BMA285" s="33"/>
      <c r="BMB285" s="33"/>
      <c r="BMC285" s="33"/>
      <c r="BMD285" s="33"/>
      <c r="BME285" s="33"/>
      <c r="BMF285" s="33"/>
      <c r="BMG285" s="33"/>
      <c r="BMH285" s="33"/>
      <c r="BMI285" s="33"/>
      <c r="BMJ285" s="33"/>
      <c r="BMK285" s="33"/>
      <c r="BML285" s="33"/>
      <c r="BMM285" s="33"/>
      <c r="BMN285" s="33"/>
      <c r="BMO285" s="33"/>
      <c r="BMP285" s="33"/>
      <c r="BMQ285" s="33"/>
      <c r="BMR285" s="33"/>
      <c r="BMS285" s="33"/>
      <c r="BMT285" s="33"/>
      <c r="BMU285" s="33"/>
      <c r="BMV285" s="33"/>
      <c r="BMW285" s="33"/>
      <c r="BMX285" s="33"/>
      <c r="BMY285" s="33"/>
      <c r="BMZ285" s="33"/>
      <c r="BNA285" s="33"/>
      <c r="BNB285" s="33"/>
      <c r="BNC285" s="33"/>
      <c r="BND285" s="33"/>
      <c r="BNE285" s="33"/>
      <c r="BNF285" s="33"/>
      <c r="BNG285" s="33"/>
      <c r="BNH285" s="33"/>
      <c r="BNI285" s="33"/>
      <c r="BNJ285" s="33"/>
      <c r="BNK285" s="33"/>
      <c r="BNL285" s="33"/>
      <c r="BNM285" s="33"/>
      <c r="BNN285" s="33"/>
      <c r="BNO285" s="33"/>
      <c r="BNP285" s="33"/>
      <c r="BNQ285" s="33"/>
      <c r="BNR285" s="33"/>
      <c r="BNS285" s="33"/>
      <c r="BNT285" s="33"/>
      <c r="BNU285" s="33"/>
      <c r="BNV285" s="33"/>
      <c r="BNW285" s="33"/>
      <c r="BNX285" s="33"/>
      <c r="BNY285" s="33"/>
      <c r="BNZ285" s="33"/>
      <c r="BOA285" s="33"/>
      <c r="BOB285" s="33"/>
      <c r="BOC285" s="33"/>
      <c r="BOD285" s="33"/>
      <c r="BOE285" s="33"/>
      <c r="BOF285" s="33"/>
      <c r="BOG285" s="33"/>
      <c r="BOH285" s="33"/>
      <c r="BOI285" s="33"/>
      <c r="BOJ285" s="33"/>
      <c r="BOK285" s="33"/>
      <c r="BOL285" s="33"/>
      <c r="BOM285" s="33"/>
      <c r="BON285" s="33"/>
      <c r="BOO285" s="33"/>
      <c r="BOP285" s="33"/>
      <c r="BOQ285" s="33"/>
      <c r="BOR285" s="33"/>
      <c r="BOS285" s="33"/>
      <c r="BOT285" s="33"/>
      <c r="BOU285" s="33"/>
      <c r="BOV285" s="33"/>
      <c r="BOW285" s="33"/>
      <c r="BOX285" s="33"/>
      <c r="BOY285" s="33"/>
      <c r="BOZ285" s="33"/>
      <c r="BPA285" s="33"/>
      <c r="BPB285" s="33"/>
      <c r="BPC285" s="33"/>
      <c r="BPD285" s="33"/>
      <c r="BPE285" s="33"/>
      <c r="BPF285" s="33"/>
      <c r="BPG285" s="33"/>
      <c r="BPH285" s="33"/>
      <c r="BPI285" s="33"/>
      <c r="BPJ285" s="33"/>
      <c r="BPK285" s="33"/>
      <c r="BPL285" s="33"/>
      <c r="BPM285" s="33"/>
      <c r="BPN285" s="33"/>
      <c r="BPO285" s="33"/>
      <c r="BPP285" s="33"/>
      <c r="BPQ285" s="33"/>
      <c r="BPR285" s="33"/>
      <c r="BPS285" s="33"/>
      <c r="BPT285" s="33"/>
      <c r="BPU285" s="33"/>
      <c r="BPV285" s="33"/>
      <c r="BPW285" s="33"/>
      <c r="BPX285" s="33"/>
      <c r="BPY285" s="33"/>
      <c r="BPZ285" s="33"/>
      <c r="BQA285" s="33"/>
      <c r="BQB285" s="33"/>
      <c r="BQC285" s="33"/>
      <c r="BQD285" s="33"/>
      <c r="BQE285" s="33"/>
      <c r="BQF285" s="33"/>
      <c r="BQG285" s="33"/>
      <c r="BQH285" s="33"/>
      <c r="BQI285" s="33"/>
      <c r="BQJ285" s="33"/>
      <c r="BQK285" s="33"/>
      <c r="BQL285" s="33"/>
      <c r="BQM285" s="33"/>
      <c r="BQN285" s="33"/>
      <c r="BQO285" s="33"/>
      <c r="BQP285" s="33"/>
      <c r="BQQ285" s="33"/>
      <c r="BQR285" s="33"/>
      <c r="BQS285" s="33"/>
      <c r="BQT285" s="33"/>
      <c r="BQU285" s="33"/>
      <c r="BQV285" s="33"/>
      <c r="BQW285" s="33"/>
      <c r="BQX285" s="33"/>
      <c r="BQY285" s="33"/>
      <c r="BQZ285" s="33"/>
      <c r="BRA285" s="33"/>
      <c r="BRB285" s="33"/>
      <c r="BRC285" s="33"/>
      <c r="BRD285" s="33"/>
      <c r="BRE285" s="33"/>
      <c r="BRF285" s="33"/>
      <c r="BRG285" s="33"/>
      <c r="BRH285" s="33"/>
      <c r="BRI285" s="33"/>
      <c r="BRJ285" s="33"/>
      <c r="BRK285" s="33"/>
      <c r="BRL285" s="33"/>
      <c r="BRM285" s="33"/>
      <c r="BRN285" s="33"/>
      <c r="BRO285" s="33"/>
      <c r="BRP285" s="33"/>
      <c r="BRQ285" s="33"/>
      <c r="BRR285" s="33"/>
      <c r="BRS285" s="33"/>
      <c r="BRT285" s="33"/>
      <c r="BRU285" s="33"/>
      <c r="BRV285" s="33"/>
      <c r="BRW285" s="33"/>
      <c r="BRX285" s="33"/>
      <c r="BRY285" s="33"/>
      <c r="BRZ285" s="33"/>
      <c r="BSA285" s="33"/>
      <c r="BSB285" s="33"/>
      <c r="BSC285" s="33"/>
      <c r="BSD285" s="33"/>
      <c r="BSE285" s="33"/>
      <c r="BSF285" s="33"/>
      <c r="BSG285" s="33"/>
      <c r="BSH285" s="33"/>
      <c r="BSI285" s="33"/>
      <c r="BSJ285" s="33"/>
      <c r="BSK285" s="33"/>
      <c r="BSL285" s="33"/>
      <c r="BSM285" s="33"/>
      <c r="BSN285" s="33"/>
      <c r="BSO285" s="33"/>
      <c r="BSP285" s="33"/>
      <c r="BSQ285" s="33"/>
      <c r="BSR285" s="33"/>
      <c r="BSS285" s="33"/>
      <c r="BST285" s="33"/>
      <c r="BSU285" s="33"/>
      <c r="BSV285" s="33"/>
      <c r="BSW285" s="33"/>
      <c r="BSX285" s="33"/>
      <c r="BSY285" s="33"/>
      <c r="BSZ285" s="33"/>
      <c r="BTA285" s="33"/>
      <c r="BTB285" s="33"/>
      <c r="BTC285" s="33"/>
      <c r="BTD285" s="33"/>
      <c r="BTE285" s="33"/>
      <c r="BTF285" s="33"/>
      <c r="BTG285" s="33"/>
      <c r="BTH285" s="33"/>
      <c r="BTI285" s="33"/>
      <c r="BTJ285" s="33"/>
      <c r="BTK285" s="33"/>
      <c r="BTL285" s="33"/>
      <c r="BTM285" s="33"/>
      <c r="BTN285" s="33"/>
      <c r="BTO285" s="33"/>
      <c r="BTP285" s="33"/>
      <c r="BTQ285" s="33"/>
      <c r="BTR285" s="33"/>
      <c r="BTS285" s="33"/>
      <c r="BTT285" s="33"/>
      <c r="BTU285" s="33"/>
      <c r="BTV285" s="33"/>
      <c r="BTW285" s="33"/>
      <c r="BTX285" s="33"/>
      <c r="BTY285" s="33"/>
      <c r="BTZ285" s="33"/>
      <c r="BUA285" s="33"/>
      <c r="BUB285" s="33"/>
      <c r="BUC285" s="33"/>
      <c r="BUD285" s="33"/>
      <c r="BUE285" s="33"/>
      <c r="BUF285" s="33"/>
      <c r="BUG285" s="33"/>
      <c r="BUH285" s="33"/>
      <c r="BUI285" s="33"/>
      <c r="BUJ285" s="33"/>
      <c r="BUK285" s="33"/>
      <c r="BUL285" s="33"/>
      <c r="BUM285" s="33"/>
      <c r="BUN285" s="33"/>
      <c r="BUO285" s="33"/>
      <c r="BUP285" s="33"/>
      <c r="BUQ285" s="33"/>
      <c r="BUR285" s="33"/>
      <c r="BUS285" s="33"/>
      <c r="BUT285" s="33"/>
      <c r="BUU285" s="33"/>
      <c r="BUV285" s="33"/>
      <c r="BUW285" s="33"/>
      <c r="BUX285" s="33"/>
      <c r="BUY285" s="33"/>
      <c r="BUZ285" s="33"/>
      <c r="BVA285" s="33"/>
      <c r="BVB285" s="33"/>
      <c r="BVC285" s="33"/>
      <c r="BVD285" s="33"/>
      <c r="BVE285" s="33"/>
      <c r="BVF285" s="33"/>
      <c r="BVG285" s="33"/>
      <c r="BVH285" s="33"/>
      <c r="BVI285" s="33"/>
      <c r="BVJ285" s="33"/>
      <c r="BVK285" s="33"/>
      <c r="BVL285" s="33"/>
      <c r="BVM285" s="33"/>
      <c r="BVN285" s="33"/>
      <c r="BVO285" s="33"/>
      <c r="BVP285" s="33"/>
      <c r="BVQ285" s="33"/>
      <c r="BVR285" s="33"/>
      <c r="BVS285" s="33"/>
      <c r="BVT285" s="33"/>
      <c r="BVU285" s="33"/>
      <c r="BVV285" s="33"/>
      <c r="BVW285" s="33"/>
      <c r="BVX285" s="33"/>
      <c r="BVY285" s="33"/>
      <c r="BVZ285" s="33"/>
      <c r="BWA285" s="33"/>
      <c r="BWB285" s="33"/>
      <c r="BWC285" s="33"/>
      <c r="BWD285" s="33"/>
      <c r="BWE285" s="33"/>
      <c r="BWF285" s="33"/>
      <c r="BWG285" s="33"/>
      <c r="BWH285" s="33"/>
      <c r="BWI285" s="33"/>
      <c r="BWJ285" s="33"/>
      <c r="BWK285" s="33"/>
      <c r="BWL285" s="33"/>
      <c r="BWM285" s="33"/>
      <c r="BWN285" s="33"/>
      <c r="BWO285" s="33"/>
      <c r="BWP285" s="33"/>
      <c r="BWQ285" s="33"/>
      <c r="BWR285" s="33"/>
      <c r="BWS285" s="33"/>
      <c r="BWT285" s="33"/>
      <c r="BWU285" s="33"/>
      <c r="BWV285" s="33"/>
      <c r="BWW285" s="33"/>
      <c r="BWX285" s="33"/>
      <c r="BWY285" s="33"/>
      <c r="BWZ285" s="33"/>
      <c r="BXA285" s="33"/>
      <c r="BXB285" s="33"/>
      <c r="BXC285" s="33"/>
      <c r="BXD285" s="33"/>
      <c r="BXE285" s="33"/>
      <c r="BXF285" s="33"/>
      <c r="BXG285" s="33"/>
      <c r="BXH285" s="33"/>
      <c r="BXI285" s="33"/>
      <c r="BXJ285" s="33"/>
      <c r="BXK285" s="33"/>
      <c r="BXL285" s="33"/>
      <c r="BXM285" s="33"/>
      <c r="BXN285" s="33"/>
      <c r="BXO285" s="33"/>
      <c r="BXP285" s="33"/>
      <c r="BXQ285" s="33"/>
      <c r="BXR285" s="33"/>
      <c r="BXS285" s="33"/>
      <c r="BXT285" s="33"/>
      <c r="BXU285" s="33"/>
      <c r="BXV285" s="33"/>
      <c r="BXW285" s="33"/>
      <c r="BXX285" s="33"/>
      <c r="BXY285" s="33"/>
      <c r="BXZ285" s="33"/>
      <c r="BYA285" s="33"/>
      <c r="BYB285" s="33"/>
      <c r="BYC285" s="33"/>
      <c r="BYD285" s="33"/>
      <c r="BYE285" s="33"/>
      <c r="BYF285" s="33"/>
      <c r="BYG285" s="33"/>
      <c r="BYH285" s="33"/>
      <c r="BYI285" s="33"/>
      <c r="BYJ285" s="33"/>
      <c r="BYK285" s="33"/>
      <c r="BYL285" s="33"/>
      <c r="BYM285" s="33"/>
      <c r="BYN285" s="33"/>
      <c r="BYO285" s="33"/>
      <c r="BYP285" s="33"/>
      <c r="BYQ285" s="33"/>
      <c r="BYR285" s="33"/>
      <c r="BYS285" s="33"/>
      <c r="BYT285" s="33"/>
      <c r="BYU285" s="33"/>
      <c r="BYV285" s="33"/>
      <c r="BYW285" s="33"/>
      <c r="BYX285" s="33"/>
    </row>
    <row r="286" spans="1:2026" ht="24.95" customHeight="1" x14ac:dyDescent="0.25">
      <c r="A286" s="205" t="s">
        <v>1662</v>
      </c>
      <c r="B286" s="34" t="s">
        <v>639</v>
      </c>
      <c r="C286" s="1" t="s">
        <v>636</v>
      </c>
      <c r="D286" s="1" t="s">
        <v>355</v>
      </c>
      <c r="E286" s="1" t="s">
        <v>637</v>
      </c>
      <c r="F286" s="2" t="s">
        <v>336</v>
      </c>
      <c r="G286" s="1" t="s">
        <v>27</v>
      </c>
      <c r="H286" s="29" t="s">
        <v>352</v>
      </c>
      <c r="I286" s="1" t="s">
        <v>29</v>
      </c>
      <c r="J286" s="35" t="s">
        <v>345</v>
      </c>
      <c r="K286" s="36" t="s">
        <v>31</v>
      </c>
      <c r="L286" s="1" t="s">
        <v>51</v>
      </c>
      <c r="M286" s="37" t="s">
        <v>33</v>
      </c>
      <c r="N286" s="1" t="s">
        <v>34</v>
      </c>
      <c r="O286" s="38" t="s">
        <v>35</v>
      </c>
      <c r="P286" s="38"/>
      <c r="Q286" s="39" t="s">
        <v>36</v>
      </c>
      <c r="R286" s="39"/>
      <c r="S286" s="1" t="s">
        <v>638</v>
      </c>
      <c r="T286" s="145"/>
      <c r="U286" s="145"/>
      <c r="V286" s="1" t="s">
        <v>11</v>
      </c>
      <c r="W286" s="1"/>
      <c r="X286" s="1" t="s">
        <v>40</v>
      </c>
      <c r="Y286" s="1"/>
      <c r="Z286" s="1"/>
      <c r="AA286" s="1"/>
      <c r="AB286" s="30"/>
      <c r="AC286" s="30">
        <v>2650</v>
      </c>
      <c r="AD286" s="30"/>
      <c r="AE286" s="30">
        <v>12750</v>
      </c>
      <c r="AF286" s="30">
        <v>650</v>
      </c>
      <c r="AG286" s="30">
        <f t="shared" si="4"/>
        <v>16050</v>
      </c>
      <c r="AH286" s="110"/>
      <c r="AI286" s="30"/>
      <c r="AJ286" s="125"/>
      <c r="AK286" s="30"/>
      <c r="AL286" s="2" t="s">
        <v>38</v>
      </c>
      <c r="AM286" s="2"/>
      <c r="AN286" s="2"/>
      <c r="AO286" s="174"/>
    </row>
    <row r="287" spans="1:2026" ht="15" customHeight="1" x14ac:dyDescent="0.25">
      <c r="A287" s="205" t="s">
        <v>1662</v>
      </c>
      <c r="B287" s="4" t="s">
        <v>640</v>
      </c>
      <c r="C287" s="4" t="s">
        <v>641</v>
      </c>
      <c r="D287" s="4" t="s">
        <v>642</v>
      </c>
      <c r="E287" s="4" t="s">
        <v>643</v>
      </c>
      <c r="F287" s="4" t="s">
        <v>336</v>
      </c>
      <c r="G287" s="4" t="s">
        <v>27</v>
      </c>
      <c r="H287" s="11" t="s">
        <v>365</v>
      </c>
      <c r="I287" s="4" t="s">
        <v>29</v>
      </c>
      <c r="J287" s="51" t="s">
        <v>345</v>
      </c>
      <c r="K287" s="4" t="s">
        <v>208</v>
      </c>
      <c r="L287" s="4" t="s">
        <v>80</v>
      </c>
      <c r="M287" s="4" t="s">
        <v>33</v>
      </c>
      <c r="N287" s="4" t="s">
        <v>34</v>
      </c>
      <c r="O287" s="6" t="s">
        <v>35</v>
      </c>
      <c r="P287" s="6"/>
      <c r="Q287" s="7" t="s">
        <v>57</v>
      </c>
      <c r="R287" s="7"/>
      <c r="S287" s="4" t="s">
        <v>644</v>
      </c>
      <c r="T287" s="150">
        <v>1705528.16</v>
      </c>
      <c r="U287" s="150">
        <v>9241235.9100000001</v>
      </c>
      <c r="V287" s="4" t="s">
        <v>59</v>
      </c>
      <c r="W287" s="4"/>
      <c r="X287" s="4"/>
      <c r="Y287" s="4"/>
      <c r="Z287" s="4"/>
      <c r="AA287" s="4"/>
      <c r="AB287" s="8"/>
      <c r="AC287" s="8">
        <v>3860</v>
      </c>
      <c r="AD287" s="8"/>
      <c r="AE287" s="8">
        <v>12750</v>
      </c>
      <c r="AF287" s="8">
        <v>5250</v>
      </c>
      <c r="AG287" s="8">
        <f t="shared" si="4"/>
        <v>21860</v>
      </c>
      <c r="AH287" s="111">
        <f>7</f>
        <v>7</v>
      </c>
      <c r="AI287" s="8">
        <f>6282.92</f>
        <v>6282.92</v>
      </c>
      <c r="AJ287" s="126"/>
      <c r="AK287" s="8">
        <f>AI287</f>
        <v>6282.92</v>
      </c>
      <c r="AL287" s="5" t="s">
        <v>37</v>
      </c>
      <c r="AM287" s="5" t="s">
        <v>1499</v>
      </c>
      <c r="AN287" s="96">
        <v>42979</v>
      </c>
      <c r="AO287" s="173" t="s">
        <v>1512</v>
      </c>
    </row>
    <row r="288" spans="1:2026" ht="24.95" customHeight="1" x14ac:dyDescent="0.25">
      <c r="A288" s="205" t="s">
        <v>1662</v>
      </c>
      <c r="B288" s="34" t="s">
        <v>645</v>
      </c>
      <c r="C288" s="14" t="s">
        <v>646</v>
      </c>
      <c r="D288" s="14" t="s">
        <v>647</v>
      </c>
      <c r="E288" s="14" t="s">
        <v>648</v>
      </c>
      <c r="F288" s="15" t="s">
        <v>336</v>
      </c>
      <c r="G288" s="14" t="s">
        <v>105</v>
      </c>
      <c r="H288" s="16" t="s">
        <v>284</v>
      </c>
      <c r="I288" s="14" t="s">
        <v>29</v>
      </c>
      <c r="J288" s="28" t="s">
        <v>30</v>
      </c>
      <c r="K288" s="14" t="s">
        <v>31</v>
      </c>
      <c r="L288" s="14" t="s">
        <v>51</v>
      </c>
      <c r="M288" s="14" t="s">
        <v>33</v>
      </c>
      <c r="N288" s="14" t="s">
        <v>106</v>
      </c>
      <c r="O288" s="17" t="s">
        <v>107</v>
      </c>
      <c r="P288" s="17"/>
      <c r="Q288" s="18" t="s">
        <v>451</v>
      </c>
      <c r="R288" s="18"/>
      <c r="S288" s="14" t="s">
        <v>649</v>
      </c>
      <c r="T288" s="151"/>
      <c r="U288" s="151"/>
      <c r="V288" s="14" t="s">
        <v>11</v>
      </c>
      <c r="W288" s="14" t="s">
        <v>40</v>
      </c>
      <c r="X288" s="14"/>
      <c r="Y288" s="14"/>
      <c r="Z288" s="14"/>
      <c r="AA288" s="14"/>
      <c r="AB288" s="19"/>
      <c r="AC288" s="19">
        <v>2650</v>
      </c>
      <c r="AD288" s="19"/>
      <c r="AE288" s="19">
        <v>3500</v>
      </c>
      <c r="AF288" s="19"/>
      <c r="AG288" s="19">
        <f t="shared" si="4"/>
        <v>6150</v>
      </c>
      <c r="AH288" s="115"/>
      <c r="AI288" s="19"/>
      <c r="AJ288" s="132"/>
      <c r="AK288" s="19"/>
      <c r="AL288" s="15" t="s">
        <v>37</v>
      </c>
      <c r="AM288" s="14" t="s">
        <v>1496</v>
      </c>
      <c r="AN288" s="2"/>
      <c r="AO288" s="174"/>
    </row>
    <row r="289" spans="1:2026" s="52" customFormat="1" ht="24.95" customHeight="1" x14ac:dyDescent="0.25">
      <c r="A289" s="205" t="s">
        <v>1662</v>
      </c>
      <c r="B289" s="50" t="s">
        <v>650</v>
      </c>
      <c r="C289" s="4" t="s">
        <v>651</v>
      </c>
      <c r="D289" s="4" t="s">
        <v>283</v>
      </c>
      <c r="E289" s="4" t="s">
        <v>652</v>
      </c>
      <c r="F289" s="5" t="s">
        <v>336</v>
      </c>
      <c r="G289" s="4" t="s">
        <v>27</v>
      </c>
      <c r="H289" s="11" t="s">
        <v>344</v>
      </c>
      <c r="I289" s="4" t="s">
        <v>29</v>
      </c>
      <c r="J289" s="51" t="s">
        <v>345</v>
      </c>
      <c r="K289" s="4" t="s">
        <v>31</v>
      </c>
      <c r="L289" s="4" t="s">
        <v>80</v>
      </c>
      <c r="M289" s="4" t="s">
        <v>33</v>
      </c>
      <c r="N289" s="4" t="s">
        <v>34</v>
      </c>
      <c r="O289" s="6" t="s">
        <v>35</v>
      </c>
      <c r="P289" s="6"/>
      <c r="Q289" s="7" t="s">
        <v>36</v>
      </c>
      <c r="R289" s="7" t="s">
        <v>1476</v>
      </c>
      <c r="S289" s="4" t="s">
        <v>653</v>
      </c>
      <c r="T289" s="146">
        <v>1706097.7450000001</v>
      </c>
      <c r="U289" s="146">
        <v>9243810.182</v>
      </c>
      <c r="V289" s="4" t="s">
        <v>11</v>
      </c>
      <c r="W289" s="4" t="s">
        <v>40</v>
      </c>
      <c r="X289" s="4"/>
      <c r="Y289" s="4"/>
      <c r="Z289" s="4"/>
      <c r="AA289" s="4"/>
      <c r="AB289" s="8"/>
      <c r="AC289" s="8">
        <v>3860</v>
      </c>
      <c r="AD289" s="8"/>
      <c r="AE289" s="8">
        <v>12750</v>
      </c>
      <c r="AF289" s="8">
        <v>650</v>
      </c>
      <c r="AG289" s="8">
        <f t="shared" si="4"/>
        <v>17260</v>
      </c>
      <c r="AH289" s="111">
        <v>21</v>
      </c>
      <c r="AI289" s="8">
        <v>21837.71</v>
      </c>
      <c r="AJ289" s="126"/>
      <c r="AK289" s="8">
        <f>SUBTOTAL(9,AI289:AJ289)</f>
        <v>21837.71</v>
      </c>
      <c r="AL289" s="5" t="s">
        <v>37</v>
      </c>
      <c r="AM289" s="5" t="s">
        <v>1499</v>
      </c>
      <c r="AN289" s="96">
        <v>43070</v>
      </c>
      <c r="AO289" s="173" t="s">
        <v>1512</v>
      </c>
      <c r="AP289" s="33"/>
      <c r="AQ289" s="33"/>
      <c r="AR289" s="33"/>
      <c r="AS289" s="33"/>
      <c r="AT289" s="33"/>
      <c r="AU289" s="33"/>
      <c r="AV289" s="33"/>
      <c r="AW289" s="33"/>
      <c r="AX289" s="33"/>
      <c r="AY289" s="33"/>
      <c r="AZ289" s="33"/>
      <c r="BA289" s="33"/>
      <c r="BB289" s="33"/>
      <c r="BC289" s="33"/>
      <c r="BD289" s="33"/>
      <c r="BE289" s="33"/>
      <c r="BF289" s="33"/>
      <c r="BG289" s="33"/>
      <c r="BH289" s="33"/>
      <c r="BI289" s="33"/>
      <c r="BJ289" s="33"/>
      <c r="BK289" s="33"/>
      <c r="BL289" s="33"/>
      <c r="BM289" s="33"/>
      <c r="BN289" s="33"/>
      <c r="BO289" s="33"/>
      <c r="BP289" s="33"/>
      <c r="BQ289" s="33"/>
      <c r="BR289" s="33"/>
      <c r="BS289" s="33"/>
      <c r="BT289" s="33"/>
      <c r="BU289" s="33"/>
      <c r="BV289" s="33"/>
      <c r="BW289" s="33"/>
      <c r="BX289" s="33"/>
      <c r="BY289" s="33"/>
      <c r="BZ289" s="33"/>
      <c r="CA289" s="33"/>
      <c r="CB289" s="33"/>
      <c r="CC289" s="33"/>
      <c r="CD289" s="33"/>
      <c r="CE289" s="33"/>
      <c r="CF289" s="33"/>
      <c r="CG289" s="33"/>
      <c r="CH289" s="33"/>
      <c r="CI289" s="33"/>
      <c r="CJ289" s="33"/>
      <c r="CK289" s="33"/>
      <c r="CL289" s="33"/>
      <c r="CM289" s="33"/>
      <c r="CN289" s="33"/>
      <c r="CO289" s="33"/>
      <c r="CP289" s="33"/>
      <c r="CQ289" s="33"/>
      <c r="CR289" s="33"/>
      <c r="CS289" s="33"/>
      <c r="CT289" s="33"/>
      <c r="CU289" s="33"/>
      <c r="CV289" s="33"/>
      <c r="CW289" s="33"/>
      <c r="CX289" s="33"/>
      <c r="CY289" s="33"/>
      <c r="CZ289" s="33"/>
      <c r="DA289" s="33"/>
      <c r="DB289" s="33"/>
      <c r="DC289" s="33"/>
      <c r="DD289" s="33"/>
      <c r="DE289" s="33"/>
      <c r="DF289" s="33"/>
      <c r="DG289" s="33"/>
      <c r="DH289" s="33"/>
      <c r="DI289" s="33"/>
      <c r="DJ289" s="33"/>
      <c r="DK289" s="33"/>
      <c r="DL289" s="33"/>
      <c r="DM289" s="33"/>
      <c r="DN289" s="33"/>
      <c r="DO289" s="33"/>
      <c r="DP289" s="33"/>
      <c r="DQ289" s="33"/>
      <c r="DR289" s="33"/>
      <c r="DS289" s="33"/>
      <c r="DT289" s="33"/>
      <c r="DU289" s="33"/>
      <c r="DV289" s="33"/>
      <c r="DW289" s="33"/>
      <c r="DX289" s="33"/>
      <c r="DY289" s="33"/>
      <c r="DZ289" s="33"/>
      <c r="EA289" s="33"/>
      <c r="EB289" s="33"/>
      <c r="EC289" s="33"/>
      <c r="ED289" s="33"/>
      <c r="EE289" s="33"/>
      <c r="EF289" s="33"/>
      <c r="EG289" s="33"/>
      <c r="EH289" s="33"/>
      <c r="EI289" s="33"/>
      <c r="EJ289" s="33"/>
      <c r="EK289" s="33"/>
      <c r="EL289" s="33"/>
      <c r="EM289" s="33"/>
      <c r="EN289" s="33"/>
      <c r="EO289" s="33"/>
      <c r="EP289" s="33"/>
      <c r="EQ289" s="33"/>
      <c r="ER289" s="33"/>
      <c r="ES289" s="33"/>
      <c r="ET289" s="33"/>
      <c r="EU289" s="33"/>
      <c r="EV289" s="33"/>
      <c r="EW289" s="33"/>
      <c r="EX289" s="33"/>
      <c r="EY289" s="33"/>
      <c r="EZ289" s="33"/>
      <c r="FA289" s="33"/>
      <c r="FB289" s="33"/>
      <c r="FC289" s="33"/>
      <c r="FD289" s="33"/>
      <c r="FE289" s="33"/>
      <c r="FF289" s="33"/>
      <c r="FG289" s="33"/>
      <c r="FH289" s="33"/>
      <c r="FI289" s="33"/>
      <c r="FJ289" s="33"/>
      <c r="FK289" s="33"/>
      <c r="FL289" s="33"/>
      <c r="FM289" s="33"/>
      <c r="FN289" s="33"/>
      <c r="FO289" s="33"/>
      <c r="FP289" s="33"/>
      <c r="FQ289" s="33"/>
      <c r="FR289" s="33"/>
      <c r="FS289" s="33"/>
      <c r="FT289" s="33"/>
      <c r="FU289" s="33"/>
      <c r="FV289" s="33"/>
      <c r="FW289" s="33"/>
      <c r="FX289" s="33"/>
      <c r="FY289" s="33"/>
      <c r="FZ289" s="33"/>
      <c r="GA289" s="33"/>
      <c r="GB289" s="33"/>
      <c r="GC289" s="33"/>
      <c r="GD289" s="33"/>
      <c r="GE289" s="33"/>
      <c r="GF289" s="33"/>
      <c r="GG289" s="33"/>
      <c r="GH289" s="33"/>
      <c r="GI289" s="33"/>
      <c r="GJ289" s="33"/>
      <c r="GK289" s="33"/>
      <c r="GL289" s="33"/>
      <c r="GM289" s="33"/>
      <c r="GN289" s="33"/>
      <c r="GO289" s="33"/>
      <c r="GP289" s="33"/>
      <c r="GQ289" s="33"/>
      <c r="GR289" s="33"/>
      <c r="GS289" s="33"/>
      <c r="GT289" s="33"/>
      <c r="GU289" s="33"/>
      <c r="GV289" s="33"/>
      <c r="GW289" s="33"/>
      <c r="GX289" s="33"/>
      <c r="GY289" s="33"/>
      <c r="GZ289" s="33"/>
      <c r="HA289" s="33"/>
      <c r="HB289" s="33"/>
      <c r="HC289" s="33"/>
      <c r="HD289" s="33"/>
      <c r="HE289" s="33"/>
      <c r="HF289" s="33"/>
      <c r="HG289" s="33"/>
      <c r="HH289" s="33"/>
      <c r="HI289" s="33"/>
      <c r="HJ289" s="33"/>
      <c r="HK289" s="33"/>
      <c r="HL289" s="33"/>
      <c r="HM289" s="33"/>
      <c r="HN289" s="33"/>
      <c r="HO289" s="33"/>
      <c r="HP289" s="33"/>
      <c r="HQ289" s="33"/>
      <c r="HR289" s="33"/>
      <c r="HS289" s="33"/>
      <c r="HT289" s="33"/>
      <c r="HU289" s="33"/>
      <c r="HV289" s="33"/>
      <c r="HW289" s="33"/>
      <c r="HX289" s="33"/>
      <c r="HY289" s="33"/>
      <c r="HZ289" s="33"/>
      <c r="IA289" s="33"/>
      <c r="IB289" s="33"/>
      <c r="IC289" s="33"/>
      <c r="ID289" s="33"/>
      <c r="IE289" s="33"/>
      <c r="IF289" s="33"/>
      <c r="IG289" s="33"/>
      <c r="IH289" s="33"/>
      <c r="II289" s="33"/>
      <c r="IJ289" s="33"/>
      <c r="IK289" s="33"/>
      <c r="IL289" s="33"/>
      <c r="IM289" s="33"/>
      <c r="IN289" s="33"/>
      <c r="IO289" s="33"/>
      <c r="IP289" s="33"/>
      <c r="IQ289" s="33"/>
      <c r="IR289" s="33"/>
      <c r="IS289" s="33"/>
      <c r="IT289" s="33"/>
      <c r="IU289" s="33"/>
      <c r="IV289" s="33"/>
      <c r="IW289" s="33"/>
      <c r="IX289" s="33"/>
      <c r="IY289" s="33"/>
      <c r="IZ289" s="33"/>
      <c r="JA289" s="33"/>
      <c r="JB289" s="33"/>
      <c r="JC289" s="33"/>
      <c r="JD289" s="33"/>
      <c r="JE289" s="33"/>
      <c r="JF289" s="33"/>
      <c r="JG289" s="33"/>
      <c r="JH289" s="33"/>
      <c r="JI289" s="33"/>
      <c r="JJ289" s="33"/>
      <c r="JK289" s="33"/>
      <c r="JL289" s="33"/>
      <c r="JM289" s="33"/>
      <c r="JN289" s="33"/>
      <c r="JO289" s="33"/>
      <c r="JP289" s="33"/>
      <c r="JQ289" s="33"/>
      <c r="JR289" s="33"/>
      <c r="JS289" s="33"/>
      <c r="JT289" s="33"/>
      <c r="JU289" s="33"/>
      <c r="JV289" s="33"/>
      <c r="JW289" s="33"/>
      <c r="JX289" s="33"/>
      <c r="JY289" s="33"/>
      <c r="JZ289" s="33"/>
      <c r="KA289" s="33"/>
      <c r="KB289" s="33"/>
      <c r="KC289" s="33"/>
      <c r="KD289" s="33"/>
      <c r="KE289" s="33"/>
      <c r="KF289" s="33"/>
      <c r="KG289" s="33"/>
      <c r="KH289" s="33"/>
      <c r="KI289" s="33"/>
      <c r="KJ289" s="33"/>
      <c r="KK289" s="33"/>
      <c r="KL289" s="33"/>
      <c r="KM289" s="33"/>
      <c r="KN289" s="33"/>
      <c r="KO289" s="33"/>
      <c r="KP289" s="33"/>
      <c r="KQ289" s="33"/>
      <c r="KR289" s="33"/>
      <c r="KS289" s="33"/>
      <c r="KT289" s="33"/>
      <c r="KU289" s="33"/>
      <c r="KV289" s="33"/>
      <c r="KW289" s="33"/>
      <c r="KX289" s="33"/>
      <c r="KY289" s="33"/>
      <c r="KZ289" s="33"/>
      <c r="LA289" s="33"/>
      <c r="LB289" s="33"/>
      <c r="LC289" s="33"/>
      <c r="LD289" s="33"/>
      <c r="LE289" s="33"/>
      <c r="LF289" s="33"/>
      <c r="LG289" s="33"/>
      <c r="LH289" s="33"/>
      <c r="LI289" s="33"/>
      <c r="LJ289" s="33"/>
      <c r="LK289" s="33"/>
      <c r="LL289" s="33"/>
      <c r="LM289" s="33"/>
      <c r="LN289" s="33"/>
      <c r="LO289" s="33"/>
      <c r="LP289" s="33"/>
      <c r="LQ289" s="33"/>
      <c r="LR289" s="33"/>
      <c r="LS289" s="33"/>
      <c r="LT289" s="33"/>
      <c r="LU289" s="33"/>
      <c r="LV289" s="33"/>
      <c r="LW289" s="33"/>
      <c r="LX289" s="33"/>
      <c r="LY289" s="33"/>
      <c r="LZ289" s="33"/>
      <c r="MA289" s="33"/>
      <c r="MB289" s="33"/>
      <c r="MC289" s="33"/>
      <c r="MD289" s="33"/>
      <c r="ME289" s="33"/>
      <c r="MF289" s="33"/>
      <c r="MG289" s="33"/>
      <c r="MH289" s="33"/>
      <c r="MI289" s="33"/>
      <c r="MJ289" s="33"/>
      <c r="MK289" s="33"/>
      <c r="ML289" s="33"/>
      <c r="MM289" s="33"/>
      <c r="MN289" s="33"/>
      <c r="MO289" s="33"/>
      <c r="MP289" s="33"/>
      <c r="MQ289" s="33"/>
      <c r="MR289" s="33"/>
      <c r="MS289" s="33"/>
      <c r="MT289" s="33"/>
      <c r="MU289" s="33"/>
      <c r="MV289" s="33"/>
      <c r="MW289" s="33"/>
      <c r="MX289" s="33"/>
      <c r="MY289" s="33"/>
      <c r="MZ289" s="33"/>
      <c r="NA289" s="33"/>
      <c r="NB289" s="33"/>
      <c r="NC289" s="33"/>
      <c r="ND289" s="33"/>
      <c r="NE289" s="33"/>
      <c r="NF289" s="33"/>
      <c r="NG289" s="33"/>
      <c r="NH289" s="33"/>
      <c r="NI289" s="33"/>
      <c r="NJ289" s="33"/>
      <c r="NK289" s="33"/>
      <c r="NL289" s="33"/>
      <c r="NM289" s="33"/>
      <c r="NN289" s="33"/>
      <c r="NO289" s="33"/>
      <c r="NP289" s="33"/>
      <c r="NQ289" s="33"/>
      <c r="NR289" s="33"/>
      <c r="NS289" s="33"/>
      <c r="NT289" s="33"/>
      <c r="NU289" s="33"/>
      <c r="NV289" s="33"/>
      <c r="NW289" s="33"/>
      <c r="NX289" s="33"/>
      <c r="NY289" s="33"/>
      <c r="NZ289" s="33"/>
      <c r="OA289" s="33"/>
      <c r="OB289" s="33"/>
      <c r="OC289" s="33"/>
      <c r="OD289" s="33"/>
      <c r="OE289" s="33"/>
      <c r="OF289" s="33"/>
      <c r="OG289" s="33"/>
      <c r="OH289" s="33"/>
      <c r="OI289" s="33"/>
      <c r="OJ289" s="33"/>
      <c r="OK289" s="33"/>
      <c r="OL289" s="33"/>
      <c r="OM289" s="33"/>
      <c r="ON289" s="33"/>
      <c r="OO289" s="33"/>
      <c r="OP289" s="33"/>
      <c r="OQ289" s="33"/>
      <c r="OR289" s="33"/>
      <c r="OS289" s="33"/>
      <c r="OT289" s="33"/>
      <c r="OU289" s="33"/>
      <c r="OV289" s="33"/>
      <c r="OW289" s="33"/>
      <c r="OX289" s="33"/>
      <c r="OY289" s="33"/>
      <c r="OZ289" s="33"/>
      <c r="PA289" s="33"/>
      <c r="PB289" s="33"/>
      <c r="PC289" s="33"/>
      <c r="PD289" s="33"/>
      <c r="PE289" s="33"/>
      <c r="PF289" s="33"/>
      <c r="PG289" s="33"/>
      <c r="PH289" s="33"/>
      <c r="PI289" s="33"/>
      <c r="PJ289" s="33"/>
      <c r="PK289" s="33"/>
      <c r="PL289" s="33"/>
      <c r="PM289" s="33"/>
      <c r="PN289" s="33"/>
      <c r="PO289" s="33"/>
      <c r="PP289" s="33"/>
      <c r="PQ289" s="33"/>
      <c r="PR289" s="33"/>
      <c r="PS289" s="33"/>
      <c r="PT289" s="33"/>
      <c r="PU289" s="33"/>
      <c r="PV289" s="33"/>
      <c r="PW289" s="33"/>
      <c r="PX289" s="33"/>
      <c r="PY289" s="33"/>
      <c r="PZ289" s="33"/>
      <c r="QA289" s="33"/>
      <c r="QB289" s="33"/>
      <c r="QC289" s="33"/>
      <c r="QD289" s="33"/>
      <c r="QE289" s="33"/>
      <c r="QF289" s="33"/>
      <c r="QG289" s="33"/>
      <c r="QH289" s="33"/>
      <c r="QI289" s="33"/>
      <c r="QJ289" s="33"/>
      <c r="QK289" s="33"/>
      <c r="QL289" s="33"/>
      <c r="QM289" s="33"/>
      <c r="QN289" s="33"/>
      <c r="QO289" s="33"/>
      <c r="QP289" s="33"/>
      <c r="QQ289" s="33"/>
      <c r="QR289" s="33"/>
      <c r="QS289" s="33"/>
      <c r="QT289" s="33"/>
      <c r="QU289" s="33"/>
      <c r="QV289" s="33"/>
      <c r="QW289" s="33"/>
      <c r="QX289" s="33"/>
      <c r="QY289" s="33"/>
      <c r="QZ289" s="33"/>
      <c r="RA289" s="33"/>
      <c r="RB289" s="33"/>
      <c r="RC289" s="33"/>
      <c r="RD289" s="33"/>
      <c r="RE289" s="33"/>
      <c r="RF289" s="33"/>
      <c r="RG289" s="33"/>
      <c r="RH289" s="33"/>
      <c r="RI289" s="33"/>
      <c r="RJ289" s="33"/>
      <c r="RK289" s="33"/>
      <c r="RL289" s="33"/>
      <c r="RM289" s="33"/>
      <c r="RN289" s="33"/>
      <c r="RO289" s="33"/>
      <c r="RP289" s="33"/>
      <c r="RQ289" s="33"/>
      <c r="RR289" s="33"/>
      <c r="RS289" s="33"/>
      <c r="RT289" s="33"/>
      <c r="RU289" s="33"/>
      <c r="RV289" s="33"/>
      <c r="RW289" s="33"/>
      <c r="RX289" s="33"/>
      <c r="RY289" s="33"/>
      <c r="RZ289" s="33"/>
      <c r="SA289" s="33"/>
      <c r="SB289" s="33"/>
      <c r="SC289" s="33"/>
      <c r="SD289" s="33"/>
      <c r="SE289" s="33"/>
      <c r="SF289" s="33"/>
      <c r="SG289" s="33"/>
      <c r="SH289" s="33"/>
      <c r="SI289" s="33"/>
      <c r="SJ289" s="33"/>
      <c r="SK289" s="33"/>
      <c r="SL289" s="33"/>
      <c r="SM289" s="33"/>
      <c r="SN289" s="33"/>
      <c r="SO289" s="33"/>
      <c r="SP289" s="33"/>
      <c r="SQ289" s="33"/>
      <c r="SR289" s="33"/>
      <c r="SS289" s="33"/>
      <c r="ST289" s="33"/>
      <c r="SU289" s="33"/>
      <c r="SV289" s="33"/>
      <c r="SW289" s="33"/>
      <c r="SX289" s="33"/>
      <c r="SY289" s="33"/>
      <c r="SZ289" s="33"/>
      <c r="TA289" s="33"/>
      <c r="TB289" s="33"/>
      <c r="TC289" s="33"/>
      <c r="TD289" s="33"/>
      <c r="TE289" s="33"/>
      <c r="TF289" s="33"/>
      <c r="TG289" s="33"/>
      <c r="TH289" s="33"/>
      <c r="TI289" s="33"/>
      <c r="TJ289" s="33"/>
      <c r="TK289" s="33"/>
      <c r="TL289" s="33"/>
      <c r="TM289" s="33"/>
      <c r="TN289" s="33"/>
      <c r="TO289" s="33"/>
      <c r="TP289" s="33"/>
      <c r="TQ289" s="33"/>
      <c r="TR289" s="33"/>
      <c r="TS289" s="33"/>
      <c r="TT289" s="33"/>
      <c r="TU289" s="33"/>
      <c r="TV289" s="33"/>
      <c r="TW289" s="33"/>
      <c r="TX289" s="33"/>
      <c r="TY289" s="33"/>
      <c r="TZ289" s="33"/>
      <c r="UA289" s="33"/>
      <c r="UB289" s="33"/>
      <c r="UC289" s="33"/>
      <c r="UD289" s="33"/>
      <c r="UE289" s="33"/>
      <c r="UF289" s="33"/>
      <c r="UG289" s="33"/>
      <c r="UH289" s="33"/>
      <c r="UI289" s="33"/>
      <c r="UJ289" s="33"/>
      <c r="UK289" s="33"/>
      <c r="UL289" s="33"/>
      <c r="UM289" s="33"/>
      <c r="UN289" s="33"/>
      <c r="UO289" s="33"/>
      <c r="UP289" s="33"/>
      <c r="UQ289" s="33"/>
      <c r="UR289" s="33"/>
      <c r="US289" s="33"/>
      <c r="UT289" s="33"/>
      <c r="UU289" s="33"/>
      <c r="UV289" s="33"/>
      <c r="UW289" s="33"/>
      <c r="UX289" s="33"/>
      <c r="UY289" s="33"/>
      <c r="UZ289" s="33"/>
      <c r="VA289" s="33"/>
      <c r="VB289" s="33"/>
      <c r="VC289" s="33"/>
      <c r="VD289" s="33"/>
      <c r="VE289" s="33"/>
      <c r="VF289" s="33"/>
      <c r="VG289" s="33"/>
      <c r="VH289" s="33"/>
      <c r="VI289" s="33"/>
      <c r="VJ289" s="33"/>
      <c r="VK289" s="33"/>
      <c r="VL289" s="33"/>
      <c r="VM289" s="33"/>
      <c r="VN289" s="33"/>
      <c r="VO289" s="33"/>
      <c r="VP289" s="33"/>
      <c r="VQ289" s="33"/>
      <c r="VR289" s="33"/>
      <c r="VS289" s="33"/>
      <c r="VT289" s="33"/>
      <c r="VU289" s="33"/>
      <c r="VV289" s="33"/>
      <c r="VW289" s="33"/>
      <c r="VX289" s="33"/>
      <c r="VY289" s="33"/>
      <c r="VZ289" s="33"/>
      <c r="WA289" s="33"/>
      <c r="WB289" s="33"/>
      <c r="WC289" s="33"/>
      <c r="WD289" s="33"/>
      <c r="WE289" s="33"/>
      <c r="WF289" s="33"/>
      <c r="WG289" s="33"/>
      <c r="WH289" s="33"/>
      <c r="WI289" s="33"/>
      <c r="WJ289" s="33"/>
      <c r="WK289" s="33"/>
      <c r="WL289" s="33"/>
      <c r="WM289" s="33"/>
      <c r="WN289" s="33"/>
      <c r="WO289" s="33"/>
      <c r="WP289" s="33"/>
      <c r="WQ289" s="33"/>
      <c r="WR289" s="33"/>
      <c r="WS289" s="33"/>
      <c r="WT289" s="33"/>
      <c r="WU289" s="33"/>
      <c r="WV289" s="33"/>
      <c r="WW289" s="33"/>
      <c r="WX289" s="33"/>
      <c r="WY289" s="33"/>
      <c r="WZ289" s="33"/>
      <c r="XA289" s="33"/>
      <c r="XB289" s="33"/>
      <c r="XC289" s="33"/>
      <c r="XD289" s="33"/>
      <c r="XE289" s="33"/>
      <c r="XF289" s="33"/>
      <c r="XG289" s="33"/>
      <c r="XH289" s="33"/>
      <c r="XI289" s="33"/>
      <c r="XJ289" s="33"/>
      <c r="XK289" s="33"/>
      <c r="XL289" s="33"/>
      <c r="XM289" s="33"/>
      <c r="XN289" s="33"/>
      <c r="XO289" s="33"/>
      <c r="XP289" s="33"/>
      <c r="XQ289" s="33"/>
      <c r="XR289" s="33"/>
      <c r="XS289" s="33"/>
      <c r="XT289" s="33"/>
      <c r="XU289" s="33"/>
      <c r="XV289" s="33"/>
      <c r="XW289" s="33"/>
      <c r="XX289" s="33"/>
      <c r="XY289" s="33"/>
      <c r="XZ289" s="33"/>
      <c r="YA289" s="33"/>
      <c r="YB289" s="33"/>
      <c r="YC289" s="33"/>
      <c r="YD289" s="33"/>
      <c r="YE289" s="33"/>
      <c r="YF289" s="33"/>
      <c r="YG289" s="33"/>
      <c r="YH289" s="33"/>
      <c r="YI289" s="33"/>
      <c r="YJ289" s="33"/>
      <c r="YK289" s="33"/>
      <c r="YL289" s="33"/>
      <c r="YM289" s="33"/>
      <c r="YN289" s="33"/>
      <c r="YO289" s="33"/>
      <c r="YP289" s="33"/>
      <c r="YQ289" s="33"/>
      <c r="YR289" s="33"/>
      <c r="YS289" s="33"/>
      <c r="YT289" s="33"/>
      <c r="YU289" s="33"/>
      <c r="YV289" s="33"/>
      <c r="YW289" s="33"/>
      <c r="YX289" s="33"/>
      <c r="YY289" s="33"/>
      <c r="YZ289" s="33"/>
      <c r="ZA289" s="33"/>
      <c r="ZB289" s="33"/>
      <c r="ZC289" s="33"/>
      <c r="ZD289" s="33"/>
      <c r="ZE289" s="33"/>
      <c r="ZF289" s="33"/>
      <c r="ZG289" s="33"/>
      <c r="ZH289" s="33"/>
      <c r="ZI289" s="33"/>
      <c r="ZJ289" s="33"/>
      <c r="ZK289" s="33"/>
      <c r="ZL289" s="33"/>
      <c r="ZM289" s="33"/>
      <c r="ZN289" s="33"/>
      <c r="ZO289" s="33"/>
      <c r="ZP289" s="33"/>
      <c r="ZQ289" s="33"/>
      <c r="ZR289" s="33"/>
      <c r="ZS289" s="33"/>
      <c r="ZT289" s="33"/>
      <c r="ZU289" s="33"/>
      <c r="ZV289" s="33"/>
      <c r="ZW289" s="33"/>
      <c r="ZX289" s="33"/>
      <c r="ZY289" s="33"/>
      <c r="ZZ289" s="33"/>
      <c r="AAA289" s="33"/>
      <c r="AAB289" s="33"/>
      <c r="AAC289" s="33"/>
      <c r="AAD289" s="33"/>
      <c r="AAE289" s="33"/>
      <c r="AAF289" s="33"/>
      <c r="AAG289" s="33"/>
      <c r="AAH289" s="33"/>
      <c r="AAI289" s="33"/>
      <c r="AAJ289" s="33"/>
      <c r="AAK289" s="33"/>
      <c r="AAL289" s="33"/>
      <c r="AAM289" s="33"/>
      <c r="AAN289" s="33"/>
      <c r="AAO289" s="33"/>
      <c r="AAP289" s="33"/>
      <c r="AAQ289" s="33"/>
      <c r="AAR289" s="33"/>
      <c r="AAS289" s="33"/>
      <c r="AAT289" s="33"/>
      <c r="AAU289" s="33"/>
      <c r="AAV289" s="33"/>
      <c r="AAW289" s="33"/>
      <c r="AAX289" s="33"/>
      <c r="AAY289" s="33"/>
      <c r="AAZ289" s="33"/>
      <c r="ABA289" s="33"/>
      <c r="ABB289" s="33"/>
      <c r="ABC289" s="33"/>
      <c r="ABD289" s="33"/>
      <c r="ABE289" s="33"/>
      <c r="ABF289" s="33"/>
      <c r="ABG289" s="33"/>
      <c r="ABH289" s="33"/>
      <c r="ABI289" s="33"/>
      <c r="ABJ289" s="33"/>
      <c r="ABK289" s="33"/>
      <c r="ABL289" s="33"/>
      <c r="ABM289" s="33"/>
      <c r="ABN289" s="33"/>
      <c r="ABO289" s="33"/>
      <c r="ABP289" s="33"/>
      <c r="ABQ289" s="33"/>
      <c r="ABR289" s="33"/>
      <c r="ABS289" s="33"/>
      <c r="ABT289" s="33"/>
      <c r="ABU289" s="33"/>
      <c r="ABV289" s="33"/>
      <c r="ABW289" s="33"/>
      <c r="ABX289" s="33"/>
      <c r="ABY289" s="33"/>
      <c r="ABZ289" s="33"/>
      <c r="ACA289" s="33"/>
      <c r="ACB289" s="33"/>
      <c r="ACC289" s="33"/>
      <c r="ACD289" s="33"/>
      <c r="ACE289" s="33"/>
      <c r="ACF289" s="33"/>
      <c r="ACG289" s="33"/>
      <c r="ACH289" s="33"/>
      <c r="ACI289" s="33"/>
      <c r="ACJ289" s="33"/>
      <c r="ACK289" s="33"/>
      <c r="ACL289" s="33"/>
      <c r="ACM289" s="33"/>
      <c r="ACN289" s="33"/>
      <c r="ACO289" s="33"/>
      <c r="ACP289" s="33"/>
      <c r="ACQ289" s="33"/>
      <c r="ACR289" s="33"/>
      <c r="ACS289" s="33"/>
      <c r="ACT289" s="33"/>
      <c r="ACU289" s="33"/>
      <c r="ACV289" s="33"/>
      <c r="ACW289" s="33"/>
      <c r="ACX289" s="33"/>
      <c r="ACY289" s="33"/>
      <c r="ACZ289" s="33"/>
      <c r="ADA289" s="33"/>
      <c r="ADB289" s="33"/>
      <c r="ADC289" s="33"/>
      <c r="ADD289" s="33"/>
      <c r="ADE289" s="33"/>
      <c r="ADF289" s="33"/>
      <c r="ADG289" s="33"/>
      <c r="ADH289" s="33"/>
      <c r="ADI289" s="33"/>
      <c r="ADJ289" s="33"/>
      <c r="ADK289" s="33"/>
      <c r="ADL289" s="33"/>
      <c r="ADM289" s="33"/>
      <c r="ADN289" s="33"/>
      <c r="ADO289" s="33"/>
      <c r="ADP289" s="33"/>
      <c r="ADQ289" s="33"/>
      <c r="ADR289" s="33"/>
      <c r="ADS289" s="33"/>
      <c r="ADT289" s="33"/>
      <c r="ADU289" s="33"/>
      <c r="ADV289" s="33"/>
      <c r="ADW289" s="33"/>
      <c r="ADX289" s="33"/>
      <c r="ADY289" s="33"/>
      <c r="ADZ289" s="33"/>
      <c r="AEA289" s="33"/>
      <c r="AEB289" s="33"/>
      <c r="AEC289" s="33"/>
      <c r="AED289" s="33"/>
      <c r="AEE289" s="33"/>
      <c r="AEF289" s="33"/>
      <c r="AEG289" s="33"/>
      <c r="AEH289" s="33"/>
      <c r="AEI289" s="33"/>
      <c r="AEJ289" s="33"/>
      <c r="AEK289" s="33"/>
      <c r="AEL289" s="33"/>
      <c r="AEM289" s="33"/>
      <c r="AEN289" s="33"/>
      <c r="AEO289" s="33"/>
      <c r="AEP289" s="33"/>
      <c r="AEQ289" s="33"/>
      <c r="AER289" s="33"/>
      <c r="AES289" s="33"/>
      <c r="AET289" s="33"/>
      <c r="AEU289" s="33"/>
      <c r="AEV289" s="33"/>
      <c r="AEW289" s="33"/>
      <c r="AEX289" s="33"/>
      <c r="AEY289" s="33"/>
      <c r="AEZ289" s="33"/>
      <c r="AFA289" s="33"/>
      <c r="AFB289" s="33"/>
      <c r="AFC289" s="33"/>
      <c r="AFD289" s="33"/>
      <c r="AFE289" s="33"/>
      <c r="AFF289" s="33"/>
      <c r="AFG289" s="33"/>
      <c r="AFH289" s="33"/>
      <c r="AFI289" s="33"/>
      <c r="AFJ289" s="33"/>
      <c r="AFK289" s="33"/>
      <c r="AFL289" s="33"/>
      <c r="AFM289" s="33"/>
      <c r="AFN289" s="33"/>
      <c r="AFO289" s="33"/>
      <c r="AFP289" s="33"/>
      <c r="AFQ289" s="33"/>
      <c r="AFR289" s="33"/>
      <c r="AFS289" s="33"/>
      <c r="AFT289" s="33"/>
      <c r="AFU289" s="33"/>
      <c r="AFV289" s="33"/>
      <c r="AFW289" s="33"/>
      <c r="AFX289" s="33"/>
      <c r="AFY289" s="33"/>
      <c r="AFZ289" s="33"/>
      <c r="AGA289" s="33"/>
      <c r="AGB289" s="33"/>
      <c r="AGC289" s="33"/>
      <c r="AGD289" s="33"/>
      <c r="AGE289" s="33"/>
      <c r="AGF289" s="33"/>
      <c r="AGG289" s="33"/>
      <c r="AGH289" s="33"/>
      <c r="AGI289" s="33"/>
      <c r="AGJ289" s="33"/>
      <c r="AGK289" s="33"/>
      <c r="AGL289" s="33"/>
      <c r="AGM289" s="33"/>
      <c r="AGN289" s="33"/>
      <c r="AGO289" s="33"/>
      <c r="AGP289" s="33"/>
      <c r="AGQ289" s="33"/>
      <c r="AGR289" s="33"/>
      <c r="AGS289" s="33"/>
      <c r="AGT289" s="33"/>
      <c r="AGU289" s="33"/>
      <c r="AGV289" s="33"/>
      <c r="AGW289" s="33"/>
      <c r="AGX289" s="33"/>
      <c r="AGY289" s="33"/>
      <c r="AGZ289" s="33"/>
      <c r="AHA289" s="33"/>
      <c r="AHB289" s="33"/>
      <c r="AHC289" s="33"/>
      <c r="AHD289" s="33"/>
      <c r="AHE289" s="33"/>
      <c r="AHF289" s="33"/>
      <c r="AHG289" s="33"/>
      <c r="AHH289" s="33"/>
      <c r="AHI289" s="33"/>
      <c r="AHJ289" s="33"/>
      <c r="AHK289" s="33"/>
      <c r="AHL289" s="33"/>
      <c r="AHM289" s="33"/>
      <c r="AHN289" s="33"/>
      <c r="AHO289" s="33"/>
      <c r="AHP289" s="33"/>
      <c r="AHQ289" s="33"/>
      <c r="AHR289" s="33"/>
      <c r="AHS289" s="33"/>
      <c r="AHT289" s="33"/>
      <c r="AHU289" s="33"/>
      <c r="AHV289" s="33"/>
      <c r="AHW289" s="33"/>
      <c r="AHX289" s="33"/>
      <c r="AHY289" s="33"/>
      <c r="AHZ289" s="33"/>
      <c r="AIA289" s="33"/>
      <c r="AIB289" s="33"/>
      <c r="AIC289" s="33"/>
      <c r="AID289" s="33"/>
      <c r="AIE289" s="33"/>
      <c r="AIF289" s="33"/>
      <c r="AIG289" s="33"/>
      <c r="AIH289" s="33"/>
      <c r="AII289" s="33"/>
      <c r="AIJ289" s="33"/>
      <c r="AIK289" s="33"/>
      <c r="AIL289" s="33"/>
      <c r="AIM289" s="33"/>
      <c r="AIN289" s="33"/>
      <c r="AIO289" s="33"/>
      <c r="AIP289" s="33"/>
      <c r="AIQ289" s="33"/>
      <c r="AIR289" s="33"/>
      <c r="AIS289" s="33"/>
      <c r="AIT289" s="33"/>
      <c r="AIU289" s="33"/>
      <c r="AIV289" s="33"/>
      <c r="AIW289" s="33"/>
      <c r="AIX289" s="33"/>
      <c r="AIY289" s="33"/>
      <c r="AIZ289" s="33"/>
      <c r="AJA289" s="33"/>
      <c r="AJB289" s="33"/>
      <c r="AJC289" s="33"/>
      <c r="AJD289" s="33"/>
      <c r="AJE289" s="33"/>
      <c r="AJF289" s="33"/>
      <c r="AJG289" s="33"/>
      <c r="AJH289" s="33"/>
      <c r="AJI289" s="33"/>
      <c r="AJJ289" s="33"/>
      <c r="AJK289" s="33"/>
      <c r="AJL289" s="33"/>
      <c r="AJM289" s="33"/>
      <c r="AJN289" s="33"/>
      <c r="AJO289" s="33"/>
      <c r="AJP289" s="33"/>
      <c r="AJQ289" s="33"/>
      <c r="AJR289" s="33"/>
      <c r="AJS289" s="33"/>
      <c r="AJT289" s="33"/>
      <c r="AJU289" s="33"/>
      <c r="AJV289" s="33"/>
      <c r="AJW289" s="33"/>
      <c r="AJX289" s="33"/>
      <c r="AJY289" s="33"/>
      <c r="AJZ289" s="33"/>
      <c r="AKA289" s="33"/>
      <c r="AKB289" s="33"/>
      <c r="AKC289" s="33"/>
      <c r="AKD289" s="33"/>
      <c r="AKE289" s="33"/>
      <c r="AKF289" s="33"/>
      <c r="AKG289" s="33"/>
      <c r="AKH289" s="33"/>
      <c r="AKI289" s="33"/>
      <c r="AKJ289" s="33"/>
      <c r="AKK289" s="33"/>
      <c r="AKL289" s="33"/>
      <c r="AKM289" s="33"/>
      <c r="AKN289" s="33"/>
      <c r="AKO289" s="33"/>
      <c r="AKP289" s="33"/>
      <c r="AKQ289" s="33"/>
      <c r="AKR289" s="33"/>
      <c r="AKS289" s="33"/>
      <c r="AKT289" s="33"/>
      <c r="AKU289" s="33"/>
      <c r="AKV289" s="33"/>
      <c r="AKW289" s="33"/>
      <c r="AKX289" s="33"/>
      <c r="AKY289" s="33"/>
      <c r="AKZ289" s="33"/>
      <c r="ALA289" s="33"/>
      <c r="ALB289" s="33"/>
      <c r="ALC289" s="33"/>
      <c r="ALD289" s="33"/>
      <c r="ALE289" s="33"/>
      <c r="ALF289" s="33"/>
      <c r="ALG289" s="33"/>
      <c r="ALH289" s="33"/>
      <c r="ALI289" s="33"/>
      <c r="ALJ289" s="33"/>
      <c r="ALK289" s="33"/>
      <c r="ALL289" s="33"/>
      <c r="ALM289" s="33"/>
      <c r="ALN289" s="33"/>
      <c r="ALO289" s="33"/>
      <c r="ALP289" s="33"/>
      <c r="ALQ289" s="33"/>
      <c r="ALR289" s="33"/>
      <c r="ALS289" s="33"/>
      <c r="ALT289" s="33"/>
      <c r="ALU289" s="33"/>
      <c r="ALV289" s="33"/>
      <c r="ALW289" s="33"/>
      <c r="ALX289" s="33"/>
      <c r="ALY289" s="33"/>
      <c r="ALZ289" s="33"/>
      <c r="AMA289" s="33"/>
      <c r="AMB289" s="33"/>
      <c r="AMC289" s="33"/>
      <c r="AMD289" s="33"/>
      <c r="AME289" s="33"/>
      <c r="AMF289" s="33"/>
      <c r="AMG289" s="33"/>
      <c r="AMH289" s="33"/>
      <c r="AMI289" s="33"/>
      <c r="AMJ289" s="33"/>
      <c r="AMK289" s="33"/>
      <c r="AML289" s="33"/>
      <c r="AMM289" s="33"/>
      <c r="AMN289" s="33"/>
      <c r="AMO289" s="33"/>
      <c r="AMP289" s="33"/>
      <c r="AMQ289" s="33"/>
      <c r="AMR289" s="33"/>
      <c r="AMS289" s="33"/>
      <c r="AMT289" s="33"/>
      <c r="AMU289" s="33"/>
      <c r="AMV289" s="33"/>
      <c r="AMW289" s="33"/>
      <c r="AMX289" s="33"/>
      <c r="AMY289" s="33"/>
      <c r="AMZ289" s="33"/>
      <c r="ANA289" s="33"/>
      <c r="ANB289" s="33"/>
      <c r="ANC289" s="33"/>
      <c r="AND289" s="33"/>
      <c r="ANE289" s="33"/>
      <c r="ANF289" s="33"/>
      <c r="ANG289" s="33"/>
      <c r="ANH289" s="33"/>
      <c r="ANI289" s="33"/>
      <c r="ANJ289" s="33"/>
      <c r="ANK289" s="33"/>
      <c r="ANL289" s="33"/>
      <c r="ANM289" s="33"/>
      <c r="ANN289" s="33"/>
      <c r="ANO289" s="33"/>
      <c r="ANP289" s="33"/>
      <c r="ANQ289" s="33"/>
      <c r="ANR289" s="33"/>
      <c r="ANS289" s="33"/>
      <c r="ANT289" s="33"/>
      <c r="ANU289" s="33"/>
      <c r="ANV289" s="33"/>
      <c r="ANW289" s="33"/>
      <c r="ANX289" s="33"/>
      <c r="ANY289" s="33"/>
      <c r="ANZ289" s="33"/>
      <c r="AOA289" s="33"/>
      <c r="AOB289" s="33"/>
      <c r="AOC289" s="33"/>
      <c r="AOD289" s="33"/>
      <c r="AOE289" s="33"/>
      <c r="AOF289" s="33"/>
      <c r="AOG289" s="33"/>
      <c r="AOH289" s="33"/>
      <c r="AOI289" s="33"/>
      <c r="AOJ289" s="33"/>
      <c r="AOK289" s="33"/>
      <c r="AOL289" s="33"/>
      <c r="AOM289" s="33"/>
      <c r="AON289" s="33"/>
      <c r="AOO289" s="33"/>
      <c r="AOP289" s="33"/>
      <c r="AOQ289" s="33"/>
      <c r="AOR289" s="33"/>
      <c r="AOS289" s="33"/>
      <c r="AOT289" s="33"/>
      <c r="AOU289" s="33"/>
      <c r="AOV289" s="33"/>
      <c r="AOW289" s="33"/>
      <c r="AOX289" s="33"/>
      <c r="AOY289" s="33"/>
      <c r="AOZ289" s="33"/>
      <c r="APA289" s="33"/>
      <c r="APB289" s="33"/>
      <c r="APC289" s="33"/>
      <c r="APD289" s="33"/>
      <c r="APE289" s="33"/>
      <c r="APF289" s="33"/>
      <c r="APG289" s="33"/>
      <c r="APH289" s="33"/>
      <c r="API289" s="33"/>
      <c r="APJ289" s="33"/>
      <c r="APK289" s="33"/>
      <c r="APL289" s="33"/>
      <c r="APM289" s="33"/>
      <c r="APN289" s="33"/>
      <c r="APO289" s="33"/>
      <c r="APP289" s="33"/>
      <c r="APQ289" s="33"/>
      <c r="APR289" s="33"/>
      <c r="APS289" s="33"/>
      <c r="APT289" s="33"/>
      <c r="APU289" s="33"/>
      <c r="APV289" s="33"/>
      <c r="APW289" s="33"/>
      <c r="APX289" s="33"/>
      <c r="APY289" s="33"/>
      <c r="APZ289" s="33"/>
      <c r="AQA289" s="33"/>
      <c r="AQB289" s="33"/>
      <c r="AQC289" s="33"/>
      <c r="AQD289" s="33"/>
      <c r="AQE289" s="33"/>
      <c r="AQF289" s="33"/>
      <c r="AQG289" s="33"/>
      <c r="AQH289" s="33"/>
      <c r="AQI289" s="33"/>
      <c r="AQJ289" s="33"/>
      <c r="AQK289" s="33"/>
      <c r="AQL289" s="33"/>
      <c r="AQM289" s="33"/>
      <c r="AQN289" s="33"/>
      <c r="AQO289" s="33"/>
      <c r="AQP289" s="33"/>
      <c r="AQQ289" s="33"/>
      <c r="AQR289" s="33"/>
      <c r="AQS289" s="33"/>
      <c r="AQT289" s="33"/>
      <c r="AQU289" s="33"/>
      <c r="AQV289" s="33"/>
      <c r="AQW289" s="33"/>
      <c r="AQX289" s="33"/>
      <c r="AQY289" s="33"/>
      <c r="AQZ289" s="33"/>
      <c r="ARA289" s="33"/>
      <c r="ARB289" s="33"/>
      <c r="ARC289" s="33"/>
      <c r="ARD289" s="33"/>
      <c r="ARE289" s="33"/>
      <c r="ARF289" s="33"/>
      <c r="ARG289" s="33"/>
      <c r="ARH289" s="33"/>
      <c r="ARI289" s="33"/>
      <c r="ARJ289" s="33"/>
      <c r="ARK289" s="33"/>
      <c r="ARL289" s="33"/>
      <c r="ARM289" s="33"/>
      <c r="ARN289" s="33"/>
      <c r="ARO289" s="33"/>
      <c r="ARP289" s="33"/>
      <c r="ARQ289" s="33"/>
      <c r="ARR289" s="33"/>
      <c r="ARS289" s="33"/>
      <c r="ART289" s="33"/>
      <c r="ARU289" s="33"/>
      <c r="ARV289" s="33"/>
      <c r="ARW289" s="33"/>
      <c r="ARX289" s="33"/>
      <c r="ARY289" s="33"/>
      <c r="ARZ289" s="33"/>
      <c r="ASA289" s="33"/>
      <c r="ASB289" s="33"/>
      <c r="ASC289" s="33"/>
      <c r="ASD289" s="33"/>
      <c r="ASE289" s="33"/>
      <c r="ASF289" s="33"/>
      <c r="ASG289" s="33"/>
      <c r="ASH289" s="33"/>
      <c r="ASI289" s="33"/>
      <c r="ASJ289" s="33"/>
      <c r="ASK289" s="33"/>
      <c r="ASL289" s="33"/>
      <c r="ASM289" s="33"/>
      <c r="ASN289" s="33"/>
      <c r="ASO289" s="33"/>
      <c r="ASP289" s="33"/>
      <c r="ASQ289" s="33"/>
      <c r="ASR289" s="33"/>
      <c r="ASS289" s="33"/>
      <c r="AST289" s="33"/>
      <c r="ASU289" s="33"/>
      <c r="ASV289" s="33"/>
      <c r="ASW289" s="33"/>
      <c r="ASX289" s="33"/>
      <c r="ASY289" s="33"/>
      <c r="ASZ289" s="33"/>
      <c r="ATA289" s="33"/>
      <c r="ATB289" s="33"/>
      <c r="ATC289" s="33"/>
      <c r="ATD289" s="33"/>
      <c r="ATE289" s="33"/>
      <c r="ATF289" s="33"/>
      <c r="ATG289" s="33"/>
      <c r="ATH289" s="33"/>
      <c r="ATI289" s="33"/>
      <c r="ATJ289" s="33"/>
      <c r="ATK289" s="33"/>
      <c r="ATL289" s="33"/>
      <c r="ATM289" s="33"/>
      <c r="ATN289" s="33"/>
      <c r="ATO289" s="33"/>
      <c r="ATP289" s="33"/>
      <c r="ATQ289" s="33"/>
      <c r="ATR289" s="33"/>
      <c r="ATS289" s="33"/>
      <c r="ATT289" s="33"/>
      <c r="ATU289" s="33"/>
      <c r="ATV289" s="33"/>
      <c r="ATW289" s="33"/>
      <c r="ATX289" s="33"/>
      <c r="ATY289" s="33"/>
      <c r="ATZ289" s="33"/>
      <c r="AUA289" s="33"/>
      <c r="AUB289" s="33"/>
      <c r="AUC289" s="33"/>
      <c r="AUD289" s="33"/>
      <c r="AUE289" s="33"/>
      <c r="AUF289" s="33"/>
      <c r="AUG289" s="33"/>
      <c r="AUH289" s="33"/>
      <c r="AUI289" s="33"/>
      <c r="AUJ289" s="33"/>
      <c r="AUK289" s="33"/>
      <c r="AUL289" s="33"/>
      <c r="AUM289" s="33"/>
      <c r="AUN289" s="33"/>
      <c r="AUO289" s="33"/>
      <c r="AUP289" s="33"/>
      <c r="AUQ289" s="33"/>
      <c r="AUR289" s="33"/>
      <c r="AUS289" s="33"/>
      <c r="AUT289" s="33"/>
      <c r="AUU289" s="33"/>
      <c r="AUV289" s="33"/>
      <c r="AUW289" s="33"/>
      <c r="AUX289" s="33"/>
      <c r="AUY289" s="33"/>
      <c r="AUZ289" s="33"/>
      <c r="AVA289" s="33"/>
      <c r="AVB289" s="33"/>
      <c r="AVC289" s="33"/>
      <c r="AVD289" s="33"/>
      <c r="AVE289" s="33"/>
      <c r="AVF289" s="33"/>
      <c r="AVG289" s="33"/>
      <c r="AVH289" s="33"/>
      <c r="AVI289" s="33"/>
      <c r="AVJ289" s="33"/>
      <c r="AVK289" s="33"/>
      <c r="AVL289" s="33"/>
      <c r="AVM289" s="33"/>
      <c r="AVN289" s="33"/>
      <c r="AVO289" s="33"/>
      <c r="AVP289" s="33"/>
      <c r="AVQ289" s="33"/>
      <c r="AVR289" s="33"/>
      <c r="AVS289" s="33"/>
      <c r="AVT289" s="33"/>
      <c r="AVU289" s="33"/>
      <c r="AVV289" s="33"/>
      <c r="AVW289" s="33"/>
      <c r="AVX289" s="33"/>
      <c r="AVY289" s="33"/>
      <c r="AVZ289" s="33"/>
      <c r="AWA289" s="33"/>
      <c r="AWB289" s="33"/>
      <c r="AWC289" s="33"/>
      <c r="AWD289" s="33"/>
      <c r="AWE289" s="33"/>
      <c r="AWF289" s="33"/>
      <c r="AWG289" s="33"/>
      <c r="AWH289" s="33"/>
      <c r="AWI289" s="33"/>
      <c r="AWJ289" s="33"/>
      <c r="AWK289" s="33"/>
      <c r="AWL289" s="33"/>
      <c r="AWM289" s="33"/>
      <c r="AWN289" s="33"/>
      <c r="AWO289" s="33"/>
      <c r="AWP289" s="33"/>
      <c r="AWQ289" s="33"/>
      <c r="AWR289" s="33"/>
      <c r="AWS289" s="33"/>
      <c r="AWT289" s="33"/>
      <c r="AWU289" s="33"/>
      <c r="AWV289" s="33"/>
      <c r="AWW289" s="33"/>
      <c r="AWX289" s="33"/>
      <c r="AWY289" s="33"/>
      <c r="AWZ289" s="33"/>
      <c r="AXA289" s="33"/>
      <c r="AXB289" s="33"/>
      <c r="AXC289" s="33"/>
      <c r="AXD289" s="33"/>
      <c r="AXE289" s="33"/>
      <c r="AXF289" s="33"/>
      <c r="AXG289" s="33"/>
      <c r="AXH289" s="33"/>
      <c r="AXI289" s="33"/>
      <c r="AXJ289" s="33"/>
      <c r="AXK289" s="33"/>
      <c r="AXL289" s="33"/>
      <c r="AXM289" s="33"/>
      <c r="AXN289" s="33"/>
      <c r="AXO289" s="33"/>
      <c r="AXP289" s="33"/>
      <c r="AXQ289" s="33"/>
      <c r="AXR289" s="33"/>
      <c r="AXS289" s="33"/>
      <c r="AXT289" s="33"/>
      <c r="AXU289" s="33"/>
      <c r="AXV289" s="33"/>
      <c r="AXW289" s="33"/>
      <c r="AXX289" s="33"/>
      <c r="AXY289" s="33"/>
      <c r="AXZ289" s="33"/>
      <c r="AYA289" s="33"/>
      <c r="AYB289" s="33"/>
      <c r="AYC289" s="33"/>
      <c r="AYD289" s="33"/>
      <c r="AYE289" s="33"/>
      <c r="AYF289" s="33"/>
      <c r="AYG289" s="33"/>
      <c r="AYH289" s="33"/>
      <c r="AYI289" s="33"/>
      <c r="AYJ289" s="33"/>
      <c r="AYK289" s="33"/>
      <c r="AYL289" s="33"/>
      <c r="AYM289" s="33"/>
      <c r="AYN289" s="33"/>
      <c r="AYO289" s="33"/>
      <c r="AYP289" s="33"/>
      <c r="AYQ289" s="33"/>
      <c r="AYR289" s="33"/>
      <c r="AYS289" s="33"/>
      <c r="AYT289" s="33"/>
      <c r="AYU289" s="33"/>
      <c r="AYV289" s="33"/>
      <c r="AYW289" s="33"/>
      <c r="AYX289" s="33"/>
      <c r="AYY289" s="33"/>
      <c r="AYZ289" s="33"/>
      <c r="AZA289" s="33"/>
      <c r="AZB289" s="33"/>
      <c r="AZC289" s="33"/>
      <c r="AZD289" s="33"/>
      <c r="AZE289" s="33"/>
      <c r="AZF289" s="33"/>
      <c r="AZG289" s="33"/>
      <c r="AZH289" s="33"/>
      <c r="AZI289" s="33"/>
      <c r="AZJ289" s="33"/>
      <c r="AZK289" s="33"/>
      <c r="AZL289" s="33"/>
      <c r="AZM289" s="33"/>
      <c r="AZN289" s="33"/>
      <c r="AZO289" s="33"/>
      <c r="AZP289" s="33"/>
      <c r="AZQ289" s="33"/>
      <c r="AZR289" s="33"/>
      <c r="AZS289" s="33"/>
      <c r="AZT289" s="33"/>
      <c r="AZU289" s="33"/>
      <c r="AZV289" s="33"/>
      <c r="AZW289" s="33"/>
      <c r="AZX289" s="33"/>
      <c r="AZY289" s="33"/>
      <c r="AZZ289" s="33"/>
      <c r="BAA289" s="33"/>
      <c r="BAB289" s="33"/>
      <c r="BAC289" s="33"/>
      <c r="BAD289" s="33"/>
      <c r="BAE289" s="33"/>
      <c r="BAF289" s="33"/>
      <c r="BAG289" s="33"/>
      <c r="BAH289" s="33"/>
      <c r="BAI289" s="33"/>
      <c r="BAJ289" s="33"/>
      <c r="BAK289" s="33"/>
      <c r="BAL289" s="33"/>
      <c r="BAM289" s="33"/>
      <c r="BAN289" s="33"/>
      <c r="BAO289" s="33"/>
      <c r="BAP289" s="33"/>
      <c r="BAQ289" s="33"/>
      <c r="BAR289" s="33"/>
      <c r="BAS289" s="33"/>
      <c r="BAT289" s="33"/>
      <c r="BAU289" s="33"/>
      <c r="BAV289" s="33"/>
      <c r="BAW289" s="33"/>
      <c r="BAX289" s="33"/>
      <c r="BAY289" s="33"/>
      <c r="BAZ289" s="33"/>
      <c r="BBA289" s="33"/>
      <c r="BBB289" s="33"/>
      <c r="BBC289" s="33"/>
      <c r="BBD289" s="33"/>
      <c r="BBE289" s="33"/>
      <c r="BBF289" s="33"/>
      <c r="BBG289" s="33"/>
      <c r="BBH289" s="33"/>
      <c r="BBI289" s="33"/>
      <c r="BBJ289" s="33"/>
      <c r="BBK289" s="33"/>
      <c r="BBL289" s="33"/>
      <c r="BBM289" s="33"/>
      <c r="BBN289" s="33"/>
      <c r="BBO289" s="33"/>
      <c r="BBP289" s="33"/>
      <c r="BBQ289" s="33"/>
      <c r="BBR289" s="33"/>
      <c r="BBS289" s="33"/>
      <c r="BBT289" s="33"/>
      <c r="BBU289" s="33"/>
      <c r="BBV289" s="33"/>
      <c r="BBW289" s="33"/>
      <c r="BBX289" s="33"/>
      <c r="BBY289" s="33"/>
      <c r="BBZ289" s="33"/>
      <c r="BCA289" s="33"/>
      <c r="BCB289" s="33"/>
      <c r="BCC289" s="33"/>
      <c r="BCD289" s="33"/>
      <c r="BCE289" s="33"/>
      <c r="BCF289" s="33"/>
      <c r="BCG289" s="33"/>
      <c r="BCH289" s="33"/>
      <c r="BCI289" s="33"/>
      <c r="BCJ289" s="33"/>
      <c r="BCK289" s="33"/>
      <c r="BCL289" s="33"/>
      <c r="BCM289" s="33"/>
      <c r="BCN289" s="33"/>
      <c r="BCO289" s="33"/>
      <c r="BCP289" s="33"/>
      <c r="BCQ289" s="33"/>
      <c r="BCR289" s="33"/>
      <c r="BCS289" s="33"/>
      <c r="BCT289" s="33"/>
      <c r="BCU289" s="33"/>
      <c r="BCV289" s="33"/>
      <c r="BCW289" s="33"/>
      <c r="BCX289" s="33"/>
      <c r="BCY289" s="33"/>
      <c r="BCZ289" s="33"/>
      <c r="BDA289" s="33"/>
      <c r="BDB289" s="33"/>
      <c r="BDC289" s="33"/>
      <c r="BDD289" s="33"/>
      <c r="BDE289" s="33"/>
      <c r="BDF289" s="33"/>
      <c r="BDG289" s="33"/>
      <c r="BDH289" s="33"/>
      <c r="BDI289" s="33"/>
      <c r="BDJ289" s="33"/>
      <c r="BDK289" s="33"/>
      <c r="BDL289" s="33"/>
      <c r="BDM289" s="33"/>
      <c r="BDN289" s="33"/>
      <c r="BDO289" s="33"/>
      <c r="BDP289" s="33"/>
      <c r="BDQ289" s="33"/>
      <c r="BDR289" s="33"/>
      <c r="BDS289" s="33"/>
      <c r="BDT289" s="33"/>
      <c r="BDU289" s="33"/>
      <c r="BDV289" s="33"/>
      <c r="BDW289" s="33"/>
      <c r="BDX289" s="33"/>
      <c r="BDY289" s="33"/>
      <c r="BDZ289" s="33"/>
      <c r="BEA289" s="33"/>
      <c r="BEB289" s="33"/>
      <c r="BEC289" s="33"/>
      <c r="BED289" s="33"/>
      <c r="BEE289" s="33"/>
      <c r="BEF289" s="33"/>
      <c r="BEG289" s="33"/>
      <c r="BEH289" s="33"/>
      <c r="BEI289" s="33"/>
      <c r="BEJ289" s="33"/>
      <c r="BEK289" s="33"/>
      <c r="BEL289" s="33"/>
      <c r="BEM289" s="33"/>
      <c r="BEN289" s="33"/>
      <c r="BEO289" s="33"/>
      <c r="BEP289" s="33"/>
      <c r="BEQ289" s="33"/>
      <c r="BER289" s="33"/>
      <c r="BES289" s="33"/>
      <c r="BET289" s="33"/>
      <c r="BEU289" s="33"/>
      <c r="BEV289" s="33"/>
      <c r="BEW289" s="33"/>
      <c r="BEX289" s="33"/>
      <c r="BEY289" s="33"/>
      <c r="BEZ289" s="33"/>
      <c r="BFA289" s="33"/>
      <c r="BFB289" s="33"/>
      <c r="BFC289" s="33"/>
      <c r="BFD289" s="33"/>
      <c r="BFE289" s="33"/>
      <c r="BFF289" s="33"/>
      <c r="BFG289" s="33"/>
      <c r="BFH289" s="33"/>
      <c r="BFI289" s="33"/>
      <c r="BFJ289" s="33"/>
      <c r="BFK289" s="33"/>
      <c r="BFL289" s="33"/>
      <c r="BFM289" s="33"/>
      <c r="BFN289" s="33"/>
      <c r="BFO289" s="33"/>
      <c r="BFP289" s="33"/>
      <c r="BFQ289" s="33"/>
      <c r="BFR289" s="33"/>
      <c r="BFS289" s="33"/>
      <c r="BFT289" s="33"/>
      <c r="BFU289" s="33"/>
      <c r="BFV289" s="33"/>
      <c r="BFW289" s="33"/>
      <c r="BFX289" s="33"/>
      <c r="BFY289" s="33"/>
      <c r="BFZ289" s="33"/>
      <c r="BGA289" s="33"/>
      <c r="BGB289" s="33"/>
      <c r="BGC289" s="33"/>
      <c r="BGD289" s="33"/>
      <c r="BGE289" s="33"/>
      <c r="BGF289" s="33"/>
      <c r="BGG289" s="33"/>
      <c r="BGH289" s="33"/>
      <c r="BGI289" s="33"/>
      <c r="BGJ289" s="33"/>
      <c r="BGK289" s="33"/>
      <c r="BGL289" s="33"/>
      <c r="BGM289" s="33"/>
      <c r="BGN289" s="33"/>
      <c r="BGO289" s="33"/>
      <c r="BGP289" s="33"/>
      <c r="BGQ289" s="33"/>
      <c r="BGR289" s="33"/>
      <c r="BGS289" s="33"/>
      <c r="BGT289" s="33"/>
      <c r="BGU289" s="33"/>
      <c r="BGV289" s="33"/>
      <c r="BGW289" s="33"/>
      <c r="BGX289" s="33"/>
      <c r="BGY289" s="33"/>
      <c r="BGZ289" s="33"/>
      <c r="BHA289" s="33"/>
      <c r="BHB289" s="33"/>
      <c r="BHC289" s="33"/>
      <c r="BHD289" s="33"/>
      <c r="BHE289" s="33"/>
      <c r="BHF289" s="33"/>
      <c r="BHG289" s="33"/>
      <c r="BHH289" s="33"/>
      <c r="BHI289" s="33"/>
      <c r="BHJ289" s="33"/>
      <c r="BHK289" s="33"/>
      <c r="BHL289" s="33"/>
      <c r="BHM289" s="33"/>
      <c r="BHN289" s="33"/>
      <c r="BHO289" s="33"/>
      <c r="BHP289" s="33"/>
      <c r="BHQ289" s="33"/>
      <c r="BHR289" s="33"/>
      <c r="BHS289" s="33"/>
      <c r="BHT289" s="33"/>
      <c r="BHU289" s="33"/>
      <c r="BHV289" s="33"/>
      <c r="BHW289" s="33"/>
      <c r="BHX289" s="33"/>
      <c r="BHY289" s="33"/>
      <c r="BHZ289" s="33"/>
      <c r="BIA289" s="33"/>
      <c r="BIB289" s="33"/>
      <c r="BIC289" s="33"/>
      <c r="BID289" s="33"/>
      <c r="BIE289" s="33"/>
      <c r="BIF289" s="33"/>
      <c r="BIG289" s="33"/>
      <c r="BIH289" s="33"/>
      <c r="BII289" s="33"/>
      <c r="BIJ289" s="33"/>
      <c r="BIK289" s="33"/>
      <c r="BIL289" s="33"/>
      <c r="BIM289" s="33"/>
      <c r="BIN289" s="33"/>
      <c r="BIO289" s="33"/>
      <c r="BIP289" s="33"/>
      <c r="BIQ289" s="33"/>
      <c r="BIR289" s="33"/>
      <c r="BIS289" s="33"/>
      <c r="BIT289" s="33"/>
      <c r="BIU289" s="33"/>
      <c r="BIV289" s="33"/>
      <c r="BIW289" s="33"/>
      <c r="BIX289" s="33"/>
      <c r="BIY289" s="33"/>
      <c r="BIZ289" s="33"/>
      <c r="BJA289" s="33"/>
      <c r="BJB289" s="33"/>
      <c r="BJC289" s="33"/>
      <c r="BJD289" s="33"/>
      <c r="BJE289" s="33"/>
      <c r="BJF289" s="33"/>
      <c r="BJG289" s="33"/>
      <c r="BJH289" s="33"/>
      <c r="BJI289" s="33"/>
      <c r="BJJ289" s="33"/>
      <c r="BJK289" s="33"/>
      <c r="BJL289" s="33"/>
      <c r="BJM289" s="33"/>
      <c r="BJN289" s="33"/>
      <c r="BJO289" s="33"/>
      <c r="BJP289" s="33"/>
      <c r="BJQ289" s="33"/>
      <c r="BJR289" s="33"/>
      <c r="BJS289" s="33"/>
      <c r="BJT289" s="33"/>
      <c r="BJU289" s="33"/>
      <c r="BJV289" s="33"/>
      <c r="BJW289" s="33"/>
      <c r="BJX289" s="33"/>
      <c r="BJY289" s="33"/>
      <c r="BJZ289" s="33"/>
      <c r="BKA289" s="33"/>
      <c r="BKB289" s="33"/>
      <c r="BKC289" s="33"/>
      <c r="BKD289" s="33"/>
      <c r="BKE289" s="33"/>
      <c r="BKF289" s="33"/>
      <c r="BKG289" s="33"/>
      <c r="BKH289" s="33"/>
      <c r="BKI289" s="33"/>
      <c r="BKJ289" s="33"/>
      <c r="BKK289" s="33"/>
      <c r="BKL289" s="33"/>
      <c r="BKM289" s="33"/>
      <c r="BKN289" s="33"/>
      <c r="BKO289" s="33"/>
      <c r="BKP289" s="33"/>
      <c r="BKQ289" s="33"/>
      <c r="BKR289" s="33"/>
      <c r="BKS289" s="33"/>
      <c r="BKT289" s="33"/>
      <c r="BKU289" s="33"/>
      <c r="BKV289" s="33"/>
      <c r="BKW289" s="33"/>
      <c r="BKX289" s="33"/>
      <c r="BKY289" s="33"/>
      <c r="BKZ289" s="33"/>
      <c r="BLA289" s="33"/>
      <c r="BLB289" s="33"/>
      <c r="BLC289" s="33"/>
      <c r="BLD289" s="33"/>
      <c r="BLE289" s="33"/>
      <c r="BLF289" s="33"/>
      <c r="BLG289" s="33"/>
      <c r="BLH289" s="33"/>
      <c r="BLI289" s="33"/>
      <c r="BLJ289" s="33"/>
      <c r="BLK289" s="33"/>
      <c r="BLL289" s="33"/>
      <c r="BLM289" s="33"/>
      <c r="BLN289" s="33"/>
      <c r="BLO289" s="33"/>
      <c r="BLP289" s="33"/>
      <c r="BLQ289" s="33"/>
      <c r="BLR289" s="33"/>
      <c r="BLS289" s="33"/>
      <c r="BLT289" s="33"/>
      <c r="BLU289" s="33"/>
      <c r="BLV289" s="33"/>
      <c r="BLW289" s="33"/>
      <c r="BLX289" s="33"/>
      <c r="BLY289" s="33"/>
      <c r="BLZ289" s="33"/>
      <c r="BMA289" s="33"/>
      <c r="BMB289" s="33"/>
      <c r="BMC289" s="33"/>
      <c r="BMD289" s="33"/>
      <c r="BME289" s="33"/>
      <c r="BMF289" s="33"/>
      <c r="BMG289" s="33"/>
      <c r="BMH289" s="33"/>
      <c r="BMI289" s="33"/>
      <c r="BMJ289" s="33"/>
      <c r="BMK289" s="33"/>
      <c r="BML289" s="33"/>
      <c r="BMM289" s="33"/>
      <c r="BMN289" s="33"/>
      <c r="BMO289" s="33"/>
      <c r="BMP289" s="33"/>
      <c r="BMQ289" s="33"/>
      <c r="BMR289" s="33"/>
      <c r="BMS289" s="33"/>
      <c r="BMT289" s="33"/>
      <c r="BMU289" s="33"/>
      <c r="BMV289" s="33"/>
      <c r="BMW289" s="33"/>
      <c r="BMX289" s="33"/>
      <c r="BMY289" s="33"/>
      <c r="BMZ289" s="33"/>
      <c r="BNA289" s="33"/>
      <c r="BNB289" s="33"/>
      <c r="BNC289" s="33"/>
      <c r="BND289" s="33"/>
      <c r="BNE289" s="33"/>
      <c r="BNF289" s="33"/>
      <c r="BNG289" s="33"/>
      <c r="BNH289" s="33"/>
      <c r="BNI289" s="33"/>
      <c r="BNJ289" s="33"/>
      <c r="BNK289" s="33"/>
      <c r="BNL289" s="33"/>
      <c r="BNM289" s="33"/>
      <c r="BNN289" s="33"/>
      <c r="BNO289" s="33"/>
      <c r="BNP289" s="33"/>
      <c r="BNQ289" s="33"/>
      <c r="BNR289" s="33"/>
      <c r="BNS289" s="33"/>
      <c r="BNT289" s="33"/>
      <c r="BNU289" s="33"/>
      <c r="BNV289" s="33"/>
      <c r="BNW289" s="33"/>
      <c r="BNX289" s="33"/>
      <c r="BNY289" s="33"/>
      <c r="BNZ289" s="33"/>
      <c r="BOA289" s="33"/>
      <c r="BOB289" s="33"/>
      <c r="BOC289" s="33"/>
      <c r="BOD289" s="33"/>
      <c r="BOE289" s="33"/>
      <c r="BOF289" s="33"/>
      <c r="BOG289" s="33"/>
      <c r="BOH289" s="33"/>
      <c r="BOI289" s="33"/>
      <c r="BOJ289" s="33"/>
      <c r="BOK289" s="33"/>
      <c r="BOL289" s="33"/>
      <c r="BOM289" s="33"/>
      <c r="BON289" s="33"/>
      <c r="BOO289" s="33"/>
      <c r="BOP289" s="33"/>
      <c r="BOQ289" s="33"/>
      <c r="BOR289" s="33"/>
      <c r="BOS289" s="33"/>
      <c r="BOT289" s="33"/>
      <c r="BOU289" s="33"/>
      <c r="BOV289" s="33"/>
      <c r="BOW289" s="33"/>
      <c r="BOX289" s="33"/>
      <c r="BOY289" s="33"/>
      <c r="BOZ289" s="33"/>
      <c r="BPA289" s="33"/>
      <c r="BPB289" s="33"/>
      <c r="BPC289" s="33"/>
      <c r="BPD289" s="33"/>
      <c r="BPE289" s="33"/>
      <c r="BPF289" s="33"/>
      <c r="BPG289" s="33"/>
      <c r="BPH289" s="33"/>
      <c r="BPI289" s="33"/>
      <c r="BPJ289" s="33"/>
      <c r="BPK289" s="33"/>
      <c r="BPL289" s="33"/>
      <c r="BPM289" s="33"/>
      <c r="BPN289" s="33"/>
      <c r="BPO289" s="33"/>
      <c r="BPP289" s="33"/>
      <c r="BPQ289" s="33"/>
      <c r="BPR289" s="33"/>
      <c r="BPS289" s="33"/>
      <c r="BPT289" s="33"/>
      <c r="BPU289" s="33"/>
      <c r="BPV289" s="33"/>
      <c r="BPW289" s="33"/>
      <c r="BPX289" s="33"/>
      <c r="BPY289" s="33"/>
      <c r="BPZ289" s="33"/>
      <c r="BQA289" s="33"/>
      <c r="BQB289" s="33"/>
      <c r="BQC289" s="33"/>
      <c r="BQD289" s="33"/>
      <c r="BQE289" s="33"/>
      <c r="BQF289" s="33"/>
      <c r="BQG289" s="33"/>
      <c r="BQH289" s="33"/>
      <c r="BQI289" s="33"/>
      <c r="BQJ289" s="33"/>
      <c r="BQK289" s="33"/>
      <c r="BQL289" s="33"/>
      <c r="BQM289" s="33"/>
      <c r="BQN289" s="33"/>
      <c r="BQO289" s="33"/>
      <c r="BQP289" s="33"/>
      <c r="BQQ289" s="33"/>
      <c r="BQR289" s="33"/>
      <c r="BQS289" s="33"/>
      <c r="BQT289" s="33"/>
      <c r="BQU289" s="33"/>
      <c r="BQV289" s="33"/>
      <c r="BQW289" s="33"/>
      <c r="BQX289" s="33"/>
      <c r="BQY289" s="33"/>
      <c r="BQZ289" s="33"/>
      <c r="BRA289" s="33"/>
      <c r="BRB289" s="33"/>
      <c r="BRC289" s="33"/>
      <c r="BRD289" s="33"/>
      <c r="BRE289" s="33"/>
      <c r="BRF289" s="33"/>
      <c r="BRG289" s="33"/>
      <c r="BRH289" s="33"/>
      <c r="BRI289" s="33"/>
      <c r="BRJ289" s="33"/>
      <c r="BRK289" s="33"/>
      <c r="BRL289" s="33"/>
      <c r="BRM289" s="33"/>
      <c r="BRN289" s="33"/>
      <c r="BRO289" s="33"/>
      <c r="BRP289" s="33"/>
      <c r="BRQ289" s="33"/>
      <c r="BRR289" s="33"/>
      <c r="BRS289" s="33"/>
      <c r="BRT289" s="33"/>
      <c r="BRU289" s="33"/>
      <c r="BRV289" s="33"/>
      <c r="BRW289" s="33"/>
      <c r="BRX289" s="33"/>
      <c r="BRY289" s="33"/>
      <c r="BRZ289" s="33"/>
      <c r="BSA289" s="33"/>
      <c r="BSB289" s="33"/>
      <c r="BSC289" s="33"/>
      <c r="BSD289" s="33"/>
      <c r="BSE289" s="33"/>
      <c r="BSF289" s="33"/>
      <c r="BSG289" s="33"/>
      <c r="BSH289" s="33"/>
      <c r="BSI289" s="33"/>
      <c r="BSJ289" s="33"/>
      <c r="BSK289" s="33"/>
      <c r="BSL289" s="33"/>
      <c r="BSM289" s="33"/>
      <c r="BSN289" s="33"/>
      <c r="BSO289" s="33"/>
      <c r="BSP289" s="33"/>
      <c r="BSQ289" s="33"/>
      <c r="BSR289" s="33"/>
      <c r="BSS289" s="33"/>
      <c r="BST289" s="33"/>
      <c r="BSU289" s="33"/>
      <c r="BSV289" s="33"/>
      <c r="BSW289" s="33"/>
      <c r="BSX289" s="33"/>
      <c r="BSY289" s="33"/>
      <c r="BSZ289" s="33"/>
      <c r="BTA289" s="33"/>
      <c r="BTB289" s="33"/>
      <c r="BTC289" s="33"/>
      <c r="BTD289" s="33"/>
      <c r="BTE289" s="33"/>
      <c r="BTF289" s="33"/>
      <c r="BTG289" s="33"/>
      <c r="BTH289" s="33"/>
      <c r="BTI289" s="33"/>
      <c r="BTJ289" s="33"/>
      <c r="BTK289" s="33"/>
      <c r="BTL289" s="33"/>
      <c r="BTM289" s="33"/>
      <c r="BTN289" s="33"/>
      <c r="BTO289" s="33"/>
      <c r="BTP289" s="33"/>
      <c r="BTQ289" s="33"/>
      <c r="BTR289" s="33"/>
      <c r="BTS289" s="33"/>
      <c r="BTT289" s="33"/>
      <c r="BTU289" s="33"/>
      <c r="BTV289" s="33"/>
      <c r="BTW289" s="33"/>
      <c r="BTX289" s="33"/>
      <c r="BTY289" s="33"/>
      <c r="BTZ289" s="33"/>
      <c r="BUA289" s="33"/>
      <c r="BUB289" s="33"/>
      <c r="BUC289" s="33"/>
      <c r="BUD289" s="33"/>
      <c r="BUE289" s="33"/>
      <c r="BUF289" s="33"/>
      <c r="BUG289" s="33"/>
      <c r="BUH289" s="33"/>
      <c r="BUI289" s="33"/>
      <c r="BUJ289" s="33"/>
      <c r="BUK289" s="33"/>
      <c r="BUL289" s="33"/>
      <c r="BUM289" s="33"/>
      <c r="BUN289" s="33"/>
      <c r="BUO289" s="33"/>
      <c r="BUP289" s="33"/>
      <c r="BUQ289" s="33"/>
      <c r="BUR289" s="33"/>
      <c r="BUS289" s="33"/>
      <c r="BUT289" s="33"/>
      <c r="BUU289" s="33"/>
      <c r="BUV289" s="33"/>
      <c r="BUW289" s="33"/>
      <c r="BUX289" s="33"/>
      <c r="BUY289" s="33"/>
      <c r="BUZ289" s="33"/>
      <c r="BVA289" s="33"/>
      <c r="BVB289" s="33"/>
      <c r="BVC289" s="33"/>
      <c r="BVD289" s="33"/>
      <c r="BVE289" s="33"/>
      <c r="BVF289" s="33"/>
      <c r="BVG289" s="33"/>
      <c r="BVH289" s="33"/>
      <c r="BVI289" s="33"/>
      <c r="BVJ289" s="33"/>
      <c r="BVK289" s="33"/>
      <c r="BVL289" s="33"/>
      <c r="BVM289" s="33"/>
      <c r="BVN289" s="33"/>
      <c r="BVO289" s="33"/>
      <c r="BVP289" s="33"/>
      <c r="BVQ289" s="33"/>
      <c r="BVR289" s="33"/>
      <c r="BVS289" s="33"/>
      <c r="BVT289" s="33"/>
      <c r="BVU289" s="33"/>
      <c r="BVV289" s="33"/>
      <c r="BVW289" s="33"/>
      <c r="BVX289" s="33"/>
      <c r="BVY289" s="33"/>
      <c r="BVZ289" s="33"/>
      <c r="BWA289" s="33"/>
      <c r="BWB289" s="33"/>
      <c r="BWC289" s="33"/>
      <c r="BWD289" s="33"/>
      <c r="BWE289" s="33"/>
      <c r="BWF289" s="33"/>
      <c r="BWG289" s="33"/>
      <c r="BWH289" s="33"/>
      <c r="BWI289" s="33"/>
      <c r="BWJ289" s="33"/>
      <c r="BWK289" s="33"/>
      <c r="BWL289" s="33"/>
      <c r="BWM289" s="33"/>
      <c r="BWN289" s="33"/>
      <c r="BWO289" s="33"/>
      <c r="BWP289" s="33"/>
      <c r="BWQ289" s="33"/>
      <c r="BWR289" s="33"/>
      <c r="BWS289" s="33"/>
      <c r="BWT289" s="33"/>
      <c r="BWU289" s="33"/>
      <c r="BWV289" s="33"/>
      <c r="BWW289" s="33"/>
      <c r="BWX289" s="33"/>
      <c r="BWY289" s="33"/>
      <c r="BWZ289" s="33"/>
      <c r="BXA289" s="33"/>
      <c r="BXB289" s="33"/>
      <c r="BXC289" s="33"/>
      <c r="BXD289" s="33"/>
      <c r="BXE289" s="33"/>
      <c r="BXF289" s="33"/>
      <c r="BXG289" s="33"/>
      <c r="BXH289" s="33"/>
      <c r="BXI289" s="33"/>
      <c r="BXJ289" s="33"/>
      <c r="BXK289" s="33"/>
      <c r="BXL289" s="33"/>
      <c r="BXM289" s="33"/>
      <c r="BXN289" s="33"/>
      <c r="BXO289" s="33"/>
      <c r="BXP289" s="33"/>
      <c r="BXQ289" s="33"/>
      <c r="BXR289" s="33"/>
      <c r="BXS289" s="33"/>
      <c r="BXT289" s="33"/>
      <c r="BXU289" s="33"/>
      <c r="BXV289" s="33"/>
      <c r="BXW289" s="33"/>
      <c r="BXX289" s="33"/>
      <c r="BXY289" s="33"/>
      <c r="BXZ289" s="33"/>
      <c r="BYA289" s="33"/>
      <c r="BYB289" s="33"/>
      <c r="BYC289" s="33"/>
      <c r="BYD289" s="33"/>
      <c r="BYE289" s="33"/>
      <c r="BYF289" s="33"/>
      <c r="BYG289" s="33"/>
      <c r="BYH289" s="33"/>
      <c r="BYI289" s="33"/>
      <c r="BYJ289" s="33"/>
      <c r="BYK289" s="33"/>
      <c r="BYL289" s="33"/>
      <c r="BYM289" s="33"/>
      <c r="BYN289" s="33"/>
      <c r="BYO289" s="33"/>
      <c r="BYP289" s="33"/>
      <c r="BYQ289" s="33"/>
      <c r="BYR289" s="33"/>
      <c r="BYS289" s="33"/>
      <c r="BYT289" s="33"/>
      <c r="BYU289" s="33"/>
      <c r="BYV289" s="33"/>
      <c r="BYW289" s="33"/>
      <c r="BYX289" s="33"/>
    </row>
    <row r="290" spans="1:2026" s="52" customFormat="1" ht="24.95" customHeight="1" x14ac:dyDescent="0.25">
      <c r="A290" s="205" t="s">
        <v>1662</v>
      </c>
      <c r="B290" s="50" t="s">
        <v>654</v>
      </c>
      <c r="C290" s="4" t="s">
        <v>651</v>
      </c>
      <c r="D290" s="4" t="s">
        <v>348</v>
      </c>
      <c r="E290" s="4" t="s">
        <v>652</v>
      </c>
      <c r="F290" s="5" t="s">
        <v>336</v>
      </c>
      <c r="G290" s="4" t="s">
        <v>27</v>
      </c>
      <c r="H290" s="11" t="s">
        <v>344</v>
      </c>
      <c r="I290" s="4" t="s">
        <v>29</v>
      </c>
      <c r="J290" s="51" t="s">
        <v>345</v>
      </c>
      <c r="K290" s="4" t="s">
        <v>31</v>
      </c>
      <c r="L290" s="4" t="s">
        <v>80</v>
      </c>
      <c r="M290" s="4" t="s">
        <v>33</v>
      </c>
      <c r="N290" s="4" t="s">
        <v>34</v>
      </c>
      <c r="O290" s="6" t="s">
        <v>35</v>
      </c>
      <c r="P290" s="6"/>
      <c r="Q290" s="7" t="s">
        <v>36</v>
      </c>
      <c r="R290" s="7" t="s">
        <v>1476</v>
      </c>
      <c r="S290" s="4" t="s">
        <v>655</v>
      </c>
      <c r="T290" s="146">
        <v>1706112.8689999999</v>
      </c>
      <c r="U290" s="146">
        <v>9243782.9240000006</v>
      </c>
      <c r="V290" s="4" t="s">
        <v>11</v>
      </c>
      <c r="W290" s="4" t="s">
        <v>40</v>
      </c>
      <c r="X290" s="4"/>
      <c r="Y290" s="4"/>
      <c r="Z290" s="4"/>
      <c r="AA290" s="4"/>
      <c r="AB290" s="8">
        <v>12500</v>
      </c>
      <c r="AC290" s="8">
        <v>3860</v>
      </c>
      <c r="AD290" s="8"/>
      <c r="AE290" s="8">
        <v>12750</v>
      </c>
      <c r="AF290" s="8">
        <v>650</v>
      </c>
      <c r="AG290" s="8">
        <f t="shared" si="4"/>
        <v>29760</v>
      </c>
      <c r="AH290" s="111">
        <v>21</v>
      </c>
      <c r="AI290" s="8">
        <v>21837.71</v>
      </c>
      <c r="AJ290" s="126"/>
      <c r="AK290" s="8">
        <f>SUBTOTAL(9,AI290:AJ290)</f>
        <v>21837.71</v>
      </c>
      <c r="AL290" s="5" t="s">
        <v>37</v>
      </c>
      <c r="AM290" s="5" t="s">
        <v>1499</v>
      </c>
      <c r="AN290" s="96">
        <v>43070</v>
      </c>
      <c r="AO290" s="173" t="s">
        <v>1512</v>
      </c>
      <c r="AP290" s="33"/>
      <c r="AQ290" s="33"/>
      <c r="AR290" s="33"/>
      <c r="AS290" s="33"/>
      <c r="AT290" s="33"/>
      <c r="AU290" s="33"/>
      <c r="AV290" s="33"/>
      <c r="AW290" s="33"/>
      <c r="AX290" s="33"/>
      <c r="AY290" s="33"/>
      <c r="AZ290" s="33"/>
      <c r="BA290" s="33"/>
      <c r="BB290" s="33"/>
      <c r="BC290" s="33"/>
      <c r="BD290" s="33"/>
      <c r="BE290" s="33"/>
      <c r="BF290" s="33"/>
      <c r="BG290" s="33"/>
      <c r="BH290" s="33"/>
      <c r="BI290" s="33"/>
      <c r="BJ290" s="33"/>
      <c r="BK290" s="33"/>
      <c r="BL290" s="33"/>
      <c r="BM290" s="33"/>
      <c r="BN290" s="33"/>
      <c r="BO290" s="33"/>
      <c r="BP290" s="33"/>
      <c r="BQ290" s="33"/>
      <c r="BR290" s="33"/>
      <c r="BS290" s="33"/>
      <c r="BT290" s="33"/>
      <c r="BU290" s="33"/>
      <c r="BV290" s="33"/>
      <c r="BW290" s="33"/>
      <c r="BX290" s="33"/>
      <c r="BY290" s="33"/>
      <c r="BZ290" s="33"/>
      <c r="CA290" s="33"/>
      <c r="CB290" s="33"/>
      <c r="CC290" s="33"/>
      <c r="CD290" s="33"/>
      <c r="CE290" s="33"/>
      <c r="CF290" s="33"/>
      <c r="CG290" s="33"/>
      <c r="CH290" s="33"/>
      <c r="CI290" s="33"/>
      <c r="CJ290" s="33"/>
      <c r="CK290" s="33"/>
      <c r="CL290" s="33"/>
      <c r="CM290" s="33"/>
      <c r="CN290" s="33"/>
      <c r="CO290" s="33"/>
      <c r="CP290" s="33"/>
      <c r="CQ290" s="33"/>
      <c r="CR290" s="33"/>
      <c r="CS290" s="33"/>
      <c r="CT290" s="33"/>
      <c r="CU290" s="33"/>
      <c r="CV290" s="33"/>
      <c r="CW290" s="33"/>
      <c r="CX290" s="33"/>
      <c r="CY290" s="33"/>
      <c r="CZ290" s="33"/>
      <c r="DA290" s="33"/>
      <c r="DB290" s="33"/>
      <c r="DC290" s="33"/>
      <c r="DD290" s="33"/>
      <c r="DE290" s="33"/>
      <c r="DF290" s="33"/>
      <c r="DG290" s="33"/>
      <c r="DH290" s="33"/>
      <c r="DI290" s="33"/>
      <c r="DJ290" s="33"/>
      <c r="DK290" s="33"/>
      <c r="DL290" s="33"/>
      <c r="DM290" s="33"/>
      <c r="DN290" s="33"/>
      <c r="DO290" s="33"/>
      <c r="DP290" s="33"/>
      <c r="DQ290" s="33"/>
      <c r="DR290" s="33"/>
      <c r="DS290" s="33"/>
      <c r="DT290" s="33"/>
      <c r="DU290" s="33"/>
      <c r="DV290" s="33"/>
      <c r="DW290" s="33"/>
      <c r="DX290" s="33"/>
      <c r="DY290" s="33"/>
      <c r="DZ290" s="33"/>
      <c r="EA290" s="33"/>
      <c r="EB290" s="33"/>
      <c r="EC290" s="33"/>
      <c r="ED290" s="33"/>
      <c r="EE290" s="33"/>
      <c r="EF290" s="33"/>
      <c r="EG290" s="33"/>
      <c r="EH290" s="33"/>
      <c r="EI290" s="33"/>
      <c r="EJ290" s="33"/>
      <c r="EK290" s="33"/>
      <c r="EL290" s="33"/>
      <c r="EM290" s="33"/>
      <c r="EN290" s="33"/>
      <c r="EO290" s="33"/>
      <c r="EP290" s="33"/>
      <c r="EQ290" s="33"/>
      <c r="ER290" s="33"/>
      <c r="ES290" s="33"/>
      <c r="ET290" s="33"/>
      <c r="EU290" s="33"/>
      <c r="EV290" s="33"/>
      <c r="EW290" s="33"/>
      <c r="EX290" s="33"/>
      <c r="EY290" s="33"/>
      <c r="EZ290" s="33"/>
      <c r="FA290" s="33"/>
      <c r="FB290" s="33"/>
      <c r="FC290" s="33"/>
      <c r="FD290" s="33"/>
      <c r="FE290" s="33"/>
      <c r="FF290" s="33"/>
      <c r="FG290" s="33"/>
      <c r="FH290" s="33"/>
      <c r="FI290" s="33"/>
      <c r="FJ290" s="33"/>
      <c r="FK290" s="33"/>
      <c r="FL290" s="33"/>
      <c r="FM290" s="33"/>
      <c r="FN290" s="33"/>
      <c r="FO290" s="33"/>
      <c r="FP290" s="33"/>
      <c r="FQ290" s="33"/>
      <c r="FR290" s="33"/>
      <c r="FS290" s="33"/>
      <c r="FT290" s="33"/>
      <c r="FU290" s="33"/>
      <c r="FV290" s="33"/>
      <c r="FW290" s="33"/>
      <c r="FX290" s="33"/>
      <c r="FY290" s="33"/>
      <c r="FZ290" s="33"/>
      <c r="GA290" s="33"/>
      <c r="GB290" s="33"/>
      <c r="GC290" s="33"/>
      <c r="GD290" s="33"/>
      <c r="GE290" s="33"/>
      <c r="GF290" s="33"/>
      <c r="GG290" s="33"/>
      <c r="GH290" s="33"/>
      <c r="GI290" s="33"/>
      <c r="GJ290" s="33"/>
      <c r="GK290" s="33"/>
      <c r="GL290" s="33"/>
      <c r="GM290" s="33"/>
      <c r="GN290" s="33"/>
      <c r="GO290" s="33"/>
      <c r="GP290" s="33"/>
      <c r="GQ290" s="33"/>
      <c r="GR290" s="33"/>
      <c r="GS290" s="33"/>
      <c r="GT290" s="33"/>
      <c r="GU290" s="33"/>
      <c r="GV290" s="33"/>
      <c r="GW290" s="33"/>
      <c r="GX290" s="33"/>
      <c r="GY290" s="33"/>
      <c r="GZ290" s="33"/>
      <c r="HA290" s="33"/>
      <c r="HB290" s="33"/>
      <c r="HC290" s="33"/>
      <c r="HD290" s="33"/>
      <c r="HE290" s="33"/>
      <c r="HF290" s="33"/>
      <c r="HG290" s="33"/>
      <c r="HH290" s="33"/>
      <c r="HI290" s="33"/>
      <c r="HJ290" s="33"/>
      <c r="HK290" s="33"/>
      <c r="HL290" s="33"/>
      <c r="HM290" s="33"/>
      <c r="HN290" s="33"/>
      <c r="HO290" s="33"/>
      <c r="HP290" s="33"/>
      <c r="HQ290" s="33"/>
      <c r="HR290" s="33"/>
      <c r="HS290" s="33"/>
      <c r="HT290" s="33"/>
      <c r="HU290" s="33"/>
      <c r="HV290" s="33"/>
      <c r="HW290" s="33"/>
      <c r="HX290" s="33"/>
      <c r="HY290" s="33"/>
      <c r="HZ290" s="33"/>
      <c r="IA290" s="33"/>
      <c r="IB290" s="33"/>
      <c r="IC290" s="33"/>
      <c r="ID290" s="33"/>
      <c r="IE290" s="33"/>
      <c r="IF290" s="33"/>
      <c r="IG290" s="33"/>
      <c r="IH290" s="33"/>
      <c r="II290" s="33"/>
      <c r="IJ290" s="33"/>
      <c r="IK290" s="33"/>
      <c r="IL290" s="33"/>
      <c r="IM290" s="33"/>
      <c r="IN290" s="33"/>
      <c r="IO290" s="33"/>
      <c r="IP290" s="33"/>
      <c r="IQ290" s="33"/>
      <c r="IR290" s="33"/>
      <c r="IS290" s="33"/>
      <c r="IT290" s="33"/>
      <c r="IU290" s="33"/>
      <c r="IV290" s="33"/>
      <c r="IW290" s="33"/>
      <c r="IX290" s="33"/>
      <c r="IY290" s="33"/>
      <c r="IZ290" s="33"/>
      <c r="JA290" s="33"/>
      <c r="JB290" s="33"/>
      <c r="JC290" s="33"/>
      <c r="JD290" s="33"/>
      <c r="JE290" s="33"/>
      <c r="JF290" s="33"/>
      <c r="JG290" s="33"/>
      <c r="JH290" s="33"/>
      <c r="JI290" s="33"/>
      <c r="JJ290" s="33"/>
      <c r="JK290" s="33"/>
      <c r="JL290" s="33"/>
      <c r="JM290" s="33"/>
      <c r="JN290" s="33"/>
      <c r="JO290" s="33"/>
      <c r="JP290" s="33"/>
      <c r="JQ290" s="33"/>
      <c r="JR290" s="33"/>
      <c r="JS290" s="33"/>
      <c r="JT290" s="33"/>
      <c r="JU290" s="33"/>
      <c r="JV290" s="33"/>
      <c r="JW290" s="33"/>
      <c r="JX290" s="33"/>
      <c r="JY290" s="33"/>
      <c r="JZ290" s="33"/>
      <c r="KA290" s="33"/>
      <c r="KB290" s="33"/>
      <c r="KC290" s="33"/>
      <c r="KD290" s="33"/>
      <c r="KE290" s="33"/>
      <c r="KF290" s="33"/>
      <c r="KG290" s="33"/>
      <c r="KH290" s="33"/>
      <c r="KI290" s="33"/>
      <c r="KJ290" s="33"/>
      <c r="KK290" s="33"/>
      <c r="KL290" s="33"/>
      <c r="KM290" s="33"/>
      <c r="KN290" s="33"/>
      <c r="KO290" s="33"/>
      <c r="KP290" s="33"/>
      <c r="KQ290" s="33"/>
      <c r="KR290" s="33"/>
      <c r="KS290" s="33"/>
      <c r="KT290" s="33"/>
      <c r="KU290" s="33"/>
      <c r="KV290" s="33"/>
      <c r="KW290" s="33"/>
      <c r="KX290" s="33"/>
      <c r="KY290" s="33"/>
      <c r="KZ290" s="33"/>
      <c r="LA290" s="33"/>
      <c r="LB290" s="33"/>
      <c r="LC290" s="33"/>
      <c r="LD290" s="33"/>
      <c r="LE290" s="33"/>
      <c r="LF290" s="33"/>
      <c r="LG290" s="33"/>
      <c r="LH290" s="33"/>
      <c r="LI290" s="33"/>
      <c r="LJ290" s="33"/>
      <c r="LK290" s="33"/>
      <c r="LL290" s="33"/>
      <c r="LM290" s="33"/>
      <c r="LN290" s="33"/>
      <c r="LO290" s="33"/>
      <c r="LP290" s="33"/>
      <c r="LQ290" s="33"/>
      <c r="LR290" s="33"/>
      <c r="LS290" s="33"/>
      <c r="LT290" s="33"/>
      <c r="LU290" s="33"/>
      <c r="LV290" s="33"/>
      <c r="LW290" s="33"/>
      <c r="LX290" s="33"/>
      <c r="LY290" s="33"/>
      <c r="LZ290" s="33"/>
      <c r="MA290" s="33"/>
      <c r="MB290" s="33"/>
      <c r="MC290" s="33"/>
      <c r="MD290" s="33"/>
      <c r="ME290" s="33"/>
      <c r="MF290" s="33"/>
      <c r="MG290" s="33"/>
      <c r="MH290" s="33"/>
      <c r="MI290" s="33"/>
      <c r="MJ290" s="33"/>
      <c r="MK290" s="33"/>
      <c r="ML290" s="33"/>
      <c r="MM290" s="33"/>
      <c r="MN290" s="33"/>
      <c r="MO290" s="33"/>
      <c r="MP290" s="33"/>
      <c r="MQ290" s="33"/>
      <c r="MR290" s="33"/>
      <c r="MS290" s="33"/>
      <c r="MT290" s="33"/>
      <c r="MU290" s="33"/>
      <c r="MV290" s="33"/>
      <c r="MW290" s="33"/>
      <c r="MX290" s="33"/>
      <c r="MY290" s="33"/>
      <c r="MZ290" s="33"/>
      <c r="NA290" s="33"/>
      <c r="NB290" s="33"/>
      <c r="NC290" s="33"/>
      <c r="ND290" s="33"/>
      <c r="NE290" s="33"/>
      <c r="NF290" s="33"/>
      <c r="NG290" s="33"/>
      <c r="NH290" s="33"/>
      <c r="NI290" s="33"/>
      <c r="NJ290" s="33"/>
      <c r="NK290" s="33"/>
      <c r="NL290" s="33"/>
      <c r="NM290" s="33"/>
      <c r="NN290" s="33"/>
      <c r="NO290" s="33"/>
      <c r="NP290" s="33"/>
      <c r="NQ290" s="33"/>
      <c r="NR290" s="33"/>
      <c r="NS290" s="33"/>
      <c r="NT290" s="33"/>
      <c r="NU290" s="33"/>
      <c r="NV290" s="33"/>
      <c r="NW290" s="33"/>
      <c r="NX290" s="33"/>
      <c r="NY290" s="33"/>
      <c r="NZ290" s="33"/>
      <c r="OA290" s="33"/>
      <c r="OB290" s="33"/>
      <c r="OC290" s="33"/>
      <c r="OD290" s="33"/>
      <c r="OE290" s="33"/>
      <c r="OF290" s="33"/>
      <c r="OG290" s="33"/>
      <c r="OH290" s="33"/>
      <c r="OI290" s="33"/>
      <c r="OJ290" s="33"/>
      <c r="OK290" s="33"/>
      <c r="OL290" s="33"/>
      <c r="OM290" s="33"/>
      <c r="ON290" s="33"/>
      <c r="OO290" s="33"/>
      <c r="OP290" s="33"/>
      <c r="OQ290" s="33"/>
      <c r="OR290" s="33"/>
      <c r="OS290" s="33"/>
      <c r="OT290" s="33"/>
      <c r="OU290" s="33"/>
      <c r="OV290" s="33"/>
      <c r="OW290" s="33"/>
      <c r="OX290" s="33"/>
      <c r="OY290" s="33"/>
      <c r="OZ290" s="33"/>
      <c r="PA290" s="33"/>
      <c r="PB290" s="33"/>
      <c r="PC290" s="33"/>
      <c r="PD290" s="33"/>
      <c r="PE290" s="33"/>
      <c r="PF290" s="33"/>
      <c r="PG290" s="33"/>
      <c r="PH290" s="33"/>
      <c r="PI290" s="33"/>
      <c r="PJ290" s="33"/>
      <c r="PK290" s="33"/>
      <c r="PL290" s="33"/>
      <c r="PM290" s="33"/>
      <c r="PN290" s="33"/>
      <c r="PO290" s="33"/>
      <c r="PP290" s="33"/>
      <c r="PQ290" s="33"/>
      <c r="PR290" s="33"/>
      <c r="PS290" s="33"/>
      <c r="PT290" s="33"/>
      <c r="PU290" s="33"/>
      <c r="PV290" s="33"/>
      <c r="PW290" s="33"/>
      <c r="PX290" s="33"/>
      <c r="PY290" s="33"/>
      <c r="PZ290" s="33"/>
      <c r="QA290" s="33"/>
      <c r="QB290" s="33"/>
      <c r="QC290" s="33"/>
      <c r="QD290" s="33"/>
      <c r="QE290" s="33"/>
      <c r="QF290" s="33"/>
      <c r="QG290" s="33"/>
      <c r="QH290" s="33"/>
      <c r="QI290" s="33"/>
      <c r="QJ290" s="33"/>
      <c r="QK290" s="33"/>
      <c r="QL290" s="33"/>
      <c r="QM290" s="33"/>
      <c r="QN290" s="33"/>
      <c r="QO290" s="33"/>
      <c r="QP290" s="33"/>
      <c r="QQ290" s="33"/>
      <c r="QR290" s="33"/>
      <c r="QS290" s="33"/>
      <c r="QT290" s="33"/>
      <c r="QU290" s="33"/>
      <c r="QV290" s="33"/>
      <c r="QW290" s="33"/>
      <c r="QX290" s="33"/>
      <c r="QY290" s="33"/>
      <c r="QZ290" s="33"/>
      <c r="RA290" s="33"/>
      <c r="RB290" s="33"/>
      <c r="RC290" s="33"/>
      <c r="RD290" s="33"/>
      <c r="RE290" s="33"/>
      <c r="RF290" s="33"/>
      <c r="RG290" s="33"/>
      <c r="RH290" s="33"/>
      <c r="RI290" s="33"/>
      <c r="RJ290" s="33"/>
      <c r="RK290" s="33"/>
      <c r="RL290" s="33"/>
      <c r="RM290" s="33"/>
      <c r="RN290" s="33"/>
      <c r="RO290" s="33"/>
      <c r="RP290" s="33"/>
      <c r="RQ290" s="33"/>
      <c r="RR290" s="33"/>
      <c r="RS290" s="33"/>
      <c r="RT290" s="33"/>
      <c r="RU290" s="33"/>
      <c r="RV290" s="33"/>
      <c r="RW290" s="33"/>
      <c r="RX290" s="33"/>
      <c r="RY290" s="33"/>
      <c r="RZ290" s="33"/>
      <c r="SA290" s="33"/>
      <c r="SB290" s="33"/>
      <c r="SC290" s="33"/>
      <c r="SD290" s="33"/>
      <c r="SE290" s="33"/>
      <c r="SF290" s="33"/>
      <c r="SG290" s="33"/>
      <c r="SH290" s="33"/>
      <c r="SI290" s="33"/>
      <c r="SJ290" s="33"/>
      <c r="SK290" s="33"/>
      <c r="SL290" s="33"/>
      <c r="SM290" s="33"/>
      <c r="SN290" s="33"/>
      <c r="SO290" s="33"/>
      <c r="SP290" s="33"/>
      <c r="SQ290" s="33"/>
      <c r="SR290" s="33"/>
      <c r="SS290" s="33"/>
      <c r="ST290" s="33"/>
      <c r="SU290" s="33"/>
      <c r="SV290" s="33"/>
      <c r="SW290" s="33"/>
      <c r="SX290" s="33"/>
      <c r="SY290" s="33"/>
      <c r="SZ290" s="33"/>
      <c r="TA290" s="33"/>
      <c r="TB290" s="33"/>
      <c r="TC290" s="33"/>
      <c r="TD290" s="33"/>
      <c r="TE290" s="33"/>
      <c r="TF290" s="33"/>
      <c r="TG290" s="33"/>
      <c r="TH290" s="33"/>
      <c r="TI290" s="33"/>
      <c r="TJ290" s="33"/>
      <c r="TK290" s="33"/>
      <c r="TL290" s="33"/>
      <c r="TM290" s="33"/>
      <c r="TN290" s="33"/>
      <c r="TO290" s="33"/>
      <c r="TP290" s="33"/>
      <c r="TQ290" s="33"/>
      <c r="TR290" s="33"/>
      <c r="TS290" s="33"/>
      <c r="TT290" s="33"/>
      <c r="TU290" s="33"/>
      <c r="TV290" s="33"/>
      <c r="TW290" s="33"/>
      <c r="TX290" s="33"/>
      <c r="TY290" s="33"/>
      <c r="TZ290" s="33"/>
      <c r="UA290" s="33"/>
      <c r="UB290" s="33"/>
      <c r="UC290" s="33"/>
      <c r="UD290" s="33"/>
      <c r="UE290" s="33"/>
      <c r="UF290" s="33"/>
      <c r="UG290" s="33"/>
      <c r="UH290" s="33"/>
      <c r="UI290" s="33"/>
      <c r="UJ290" s="33"/>
      <c r="UK290" s="33"/>
      <c r="UL290" s="33"/>
      <c r="UM290" s="33"/>
      <c r="UN290" s="33"/>
      <c r="UO290" s="33"/>
      <c r="UP290" s="33"/>
      <c r="UQ290" s="33"/>
      <c r="UR290" s="33"/>
      <c r="US290" s="33"/>
      <c r="UT290" s="33"/>
      <c r="UU290" s="33"/>
      <c r="UV290" s="33"/>
      <c r="UW290" s="33"/>
      <c r="UX290" s="33"/>
      <c r="UY290" s="33"/>
      <c r="UZ290" s="33"/>
      <c r="VA290" s="33"/>
      <c r="VB290" s="33"/>
      <c r="VC290" s="33"/>
      <c r="VD290" s="33"/>
      <c r="VE290" s="33"/>
      <c r="VF290" s="33"/>
      <c r="VG290" s="33"/>
      <c r="VH290" s="33"/>
      <c r="VI290" s="33"/>
      <c r="VJ290" s="33"/>
      <c r="VK290" s="33"/>
      <c r="VL290" s="33"/>
      <c r="VM290" s="33"/>
      <c r="VN290" s="33"/>
      <c r="VO290" s="33"/>
      <c r="VP290" s="33"/>
      <c r="VQ290" s="33"/>
      <c r="VR290" s="33"/>
      <c r="VS290" s="33"/>
      <c r="VT290" s="33"/>
      <c r="VU290" s="33"/>
      <c r="VV290" s="33"/>
      <c r="VW290" s="33"/>
      <c r="VX290" s="33"/>
      <c r="VY290" s="33"/>
      <c r="VZ290" s="33"/>
      <c r="WA290" s="33"/>
      <c r="WB290" s="33"/>
      <c r="WC290" s="33"/>
      <c r="WD290" s="33"/>
      <c r="WE290" s="33"/>
      <c r="WF290" s="33"/>
      <c r="WG290" s="33"/>
      <c r="WH290" s="33"/>
      <c r="WI290" s="33"/>
      <c r="WJ290" s="33"/>
      <c r="WK290" s="33"/>
      <c r="WL290" s="33"/>
      <c r="WM290" s="33"/>
      <c r="WN290" s="33"/>
      <c r="WO290" s="33"/>
      <c r="WP290" s="33"/>
      <c r="WQ290" s="33"/>
      <c r="WR290" s="33"/>
      <c r="WS290" s="33"/>
      <c r="WT290" s="33"/>
      <c r="WU290" s="33"/>
      <c r="WV290" s="33"/>
      <c r="WW290" s="33"/>
      <c r="WX290" s="33"/>
      <c r="WY290" s="33"/>
      <c r="WZ290" s="33"/>
      <c r="XA290" s="33"/>
      <c r="XB290" s="33"/>
      <c r="XC290" s="33"/>
      <c r="XD290" s="33"/>
      <c r="XE290" s="33"/>
      <c r="XF290" s="33"/>
      <c r="XG290" s="33"/>
      <c r="XH290" s="33"/>
      <c r="XI290" s="33"/>
      <c r="XJ290" s="33"/>
      <c r="XK290" s="33"/>
      <c r="XL290" s="33"/>
      <c r="XM290" s="33"/>
      <c r="XN290" s="33"/>
      <c r="XO290" s="33"/>
      <c r="XP290" s="33"/>
      <c r="XQ290" s="33"/>
      <c r="XR290" s="33"/>
      <c r="XS290" s="33"/>
      <c r="XT290" s="33"/>
      <c r="XU290" s="33"/>
      <c r="XV290" s="33"/>
      <c r="XW290" s="33"/>
      <c r="XX290" s="33"/>
      <c r="XY290" s="33"/>
      <c r="XZ290" s="33"/>
      <c r="YA290" s="33"/>
      <c r="YB290" s="33"/>
      <c r="YC290" s="33"/>
      <c r="YD290" s="33"/>
      <c r="YE290" s="33"/>
      <c r="YF290" s="33"/>
      <c r="YG290" s="33"/>
      <c r="YH290" s="33"/>
      <c r="YI290" s="33"/>
      <c r="YJ290" s="33"/>
      <c r="YK290" s="33"/>
      <c r="YL290" s="33"/>
      <c r="YM290" s="33"/>
      <c r="YN290" s="33"/>
      <c r="YO290" s="33"/>
      <c r="YP290" s="33"/>
      <c r="YQ290" s="33"/>
      <c r="YR290" s="33"/>
      <c r="YS290" s="33"/>
      <c r="YT290" s="33"/>
      <c r="YU290" s="33"/>
      <c r="YV290" s="33"/>
      <c r="YW290" s="33"/>
      <c r="YX290" s="33"/>
      <c r="YY290" s="33"/>
      <c r="YZ290" s="33"/>
      <c r="ZA290" s="33"/>
      <c r="ZB290" s="33"/>
      <c r="ZC290" s="33"/>
      <c r="ZD290" s="33"/>
      <c r="ZE290" s="33"/>
      <c r="ZF290" s="33"/>
      <c r="ZG290" s="33"/>
      <c r="ZH290" s="33"/>
      <c r="ZI290" s="33"/>
      <c r="ZJ290" s="33"/>
      <c r="ZK290" s="33"/>
      <c r="ZL290" s="33"/>
      <c r="ZM290" s="33"/>
      <c r="ZN290" s="33"/>
      <c r="ZO290" s="33"/>
      <c r="ZP290" s="33"/>
      <c r="ZQ290" s="33"/>
      <c r="ZR290" s="33"/>
      <c r="ZS290" s="33"/>
      <c r="ZT290" s="33"/>
      <c r="ZU290" s="33"/>
      <c r="ZV290" s="33"/>
      <c r="ZW290" s="33"/>
      <c r="ZX290" s="33"/>
      <c r="ZY290" s="33"/>
      <c r="ZZ290" s="33"/>
      <c r="AAA290" s="33"/>
      <c r="AAB290" s="33"/>
      <c r="AAC290" s="33"/>
      <c r="AAD290" s="33"/>
      <c r="AAE290" s="33"/>
      <c r="AAF290" s="33"/>
      <c r="AAG290" s="33"/>
      <c r="AAH290" s="33"/>
      <c r="AAI290" s="33"/>
      <c r="AAJ290" s="33"/>
      <c r="AAK290" s="33"/>
      <c r="AAL290" s="33"/>
      <c r="AAM290" s="33"/>
      <c r="AAN290" s="33"/>
      <c r="AAO290" s="33"/>
      <c r="AAP290" s="33"/>
      <c r="AAQ290" s="33"/>
      <c r="AAR290" s="33"/>
      <c r="AAS290" s="33"/>
      <c r="AAT290" s="33"/>
      <c r="AAU290" s="33"/>
      <c r="AAV290" s="33"/>
      <c r="AAW290" s="33"/>
      <c r="AAX290" s="33"/>
      <c r="AAY290" s="33"/>
      <c r="AAZ290" s="33"/>
      <c r="ABA290" s="33"/>
      <c r="ABB290" s="33"/>
      <c r="ABC290" s="33"/>
      <c r="ABD290" s="33"/>
      <c r="ABE290" s="33"/>
      <c r="ABF290" s="33"/>
      <c r="ABG290" s="33"/>
      <c r="ABH290" s="33"/>
      <c r="ABI290" s="33"/>
      <c r="ABJ290" s="33"/>
      <c r="ABK290" s="33"/>
      <c r="ABL290" s="33"/>
      <c r="ABM290" s="33"/>
      <c r="ABN290" s="33"/>
      <c r="ABO290" s="33"/>
      <c r="ABP290" s="33"/>
      <c r="ABQ290" s="33"/>
      <c r="ABR290" s="33"/>
      <c r="ABS290" s="33"/>
      <c r="ABT290" s="33"/>
      <c r="ABU290" s="33"/>
      <c r="ABV290" s="33"/>
      <c r="ABW290" s="33"/>
      <c r="ABX290" s="33"/>
      <c r="ABY290" s="33"/>
      <c r="ABZ290" s="33"/>
      <c r="ACA290" s="33"/>
      <c r="ACB290" s="33"/>
      <c r="ACC290" s="33"/>
      <c r="ACD290" s="33"/>
      <c r="ACE290" s="33"/>
      <c r="ACF290" s="33"/>
      <c r="ACG290" s="33"/>
      <c r="ACH290" s="33"/>
      <c r="ACI290" s="33"/>
      <c r="ACJ290" s="33"/>
      <c r="ACK290" s="33"/>
      <c r="ACL290" s="33"/>
      <c r="ACM290" s="33"/>
      <c r="ACN290" s="33"/>
      <c r="ACO290" s="33"/>
      <c r="ACP290" s="33"/>
      <c r="ACQ290" s="33"/>
      <c r="ACR290" s="33"/>
      <c r="ACS290" s="33"/>
      <c r="ACT290" s="33"/>
      <c r="ACU290" s="33"/>
      <c r="ACV290" s="33"/>
      <c r="ACW290" s="33"/>
      <c r="ACX290" s="33"/>
      <c r="ACY290" s="33"/>
      <c r="ACZ290" s="33"/>
      <c r="ADA290" s="33"/>
      <c r="ADB290" s="33"/>
      <c r="ADC290" s="33"/>
      <c r="ADD290" s="33"/>
      <c r="ADE290" s="33"/>
      <c r="ADF290" s="33"/>
      <c r="ADG290" s="33"/>
      <c r="ADH290" s="33"/>
      <c r="ADI290" s="33"/>
      <c r="ADJ290" s="33"/>
      <c r="ADK290" s="33"/>
      <c r="ADL290" s="33"/>
      <c r="ADM290" s="33"/>
      <c r="ADN290" s="33"/>
      <c r="ADO290" s="33"/>
      <c r="ADP290" s="33"/>
      <c r="ADQ290" s="33"/>
      <c r="ADR290" s="33"/>
      <c r="ADS290" s="33"/>
      <c r="ADT290" s="33"/>
      <c r="ADU290" s="33"/>
      <c r="ADV290" s="33"/>
      <c r="ADW290" s="33"/>
      <c r="ADX290" s="33"/>
      <c r="ADY290" s="33"/>
      <c r="ADZ290" s="33"/>
      <c r="AEA290" s="33"/>
      <c r="AEB290" s="33"/>
      <c r="AEC290" s="33"/>
      <c r="AED290" s="33"/>
      <c r="AEE290" s="33"/>
      <c r="AEF290" s="33"/>
      <c r="AEG290" s="33"/>
      <c r="AEH290" s="33"/>
      <c r="AEI290" s="33"/>
      <c r="AEJ290" s="33"/>
      <c r="AEK290" s="33"/>
      <c r="AEL290" s="33"/>
      <c r="AEM290" s="33"/>
      <c r="AEN290" s="33"/>
      <c r="AEO290" s="33"/>
      <c r="AEP290" s="33"/>
      <c r="AEQ290" s="33"/>
      <c r="AER290" s="33"/>
      <c r="AES290" s="33"/>
      <c r="AET290" s="33"/>
      <c r="AEU290" s="33"/>
      <c r="AEV290" s="33"/>
      <c r="AEW290" s="33"/>
      <c r="AEX290" s="33"/>
      <c r="AEY290" s="33"/>
      <c r="AEZ290" s="33"/>
      <c r="AFA290" s="33"/>
      <c r="AFB290" s="33"/>
      <c r="AFC290" s="33"/>
      <c r="AFD290" s="33"/>
      <c r="AFE290" s="33"/>
      <c r="AFF290" s="33"/>
      <c r="AFG290" s="33"/>
      <c r="AFH290" s="33"/>
      <c r="AFI290" s="33"/>
      <c r="AFJ290" s="33"/>
      <c r="AFK290" s="33"/>
      <c r="AFL290" s="33"/>
      <c r="AFM290" s="33"/>
      <c r="AFN290" s="33"/>
      <c r="AFO290" s="33"/>
      <c r="AFP290" s="33"/>
      <c r="AFQ290" s="33"/>
      <c r="AFR290" s="33"/>
      <c r="AFS290" s="33"/>
      <c r="AFT290" s="33"/>
      <c r="AFU290" s="33"/>
      <c r="AFV290" s="33"/>
      <c r="AFW290" s="33"/>
      <c r="AFX290" s="33"/>
      <c r="AFY290" s="33"/>
      <c r="AFZ290" s="33"/>
      <c r="AGA290" s="33"/>
      <c r="AGB290" s="33"/>
      <c r="AGC290" s="33"/>
      <c r="AGD290" s="33"/>
      <c r="AGE290" s="33"/>
      <c r="AGF290" s="33"/>
      <c r="AGG290" s="33"/>
      <c r="AGH290" s="33"/>
      <c r="AGI290" s="33"/>
      <c r="AGJ290" s="33"/>
      <c r="AGK290" s="33"/>
      <c r="AGL290" s="33"/>
      <c r="AGM290" s="33"/>
      <c r="AGN290" s="33"/>
      <c r="AGO290" s="33"/>
      <c r="AGP290" s="33"/>
      <c r="AGQ290" s="33"/>
      <c r="AGR290" s="33"/>
      <c r="AGS290" s="33"/>
      <c r="AGT290" s="33"/>
      <c r="AGU290" s="33"/>
      <c r="AGV290" s="33"/>
      <c r="AGW290" s="33"/>
      <c r="AGX290" s="33"/>
      <c r="AGY290" s="33"/>
      <c r="AGZ290" s="33"/>
      <c r="AHA290" s="33"/>
      <c r="AHB290" s="33"/>
      <c r="AHC290" s="33"/>
      <c r="AHD290" s="33"/>
      <c r="AHE290" s="33"/>
      <c r="AHF290" s="33"/>
      <c r="AHG290" s="33"/>
      <c r="AHH290" s="33"/>
      <c r="AHI290" s="33"/>
      <c r="AHJ290" s="33"/>
      <c r="AHK290" s="33"/>
      <c r="AHL290" s="33"/>
      <c r="AHM290" s="33"/>
      <c r="AHN290" s="33"/>
      <c r="AHO290" s="33"/>
      <c r="AHP290" s="33"/>
      <c r="AHQ290" s="33"/>
      <c r="AHR290" s="33"/>
      <c r="AHS290" s="33"/>
      <c r="AHT290" s="33"/>
      <c r="AHU290" s="33"/>
      <c r="AHV290" s="33"/>
      <c r="AHW290" s="33"/>
      <c r="AHX290" s="33"/>
      <c r="AHY290" s="33"/>
      <c r="AHZ290" s="33"/>
      <c r="AIA290" s="33"/>
      <c r="AIB290" s="33"/>
      <c r="AIC290" s="33"/>
      <c r="AID290" s="33"/>
      <c r="AIE290" s="33"/>
      <c r="AIF290" s="33"/>
      <c r="AIG290" s="33"/>
      <c r="AIH290" s="33"/>
      <c r="AII290" s="33"/>
      <c r="AIJ290" s="33"/>
      <c r="AIK290" s="33"/>
      <c r="AIL290" s="33"/>
      <c r="AIM290" s="33"/>
      <c r="AIN290" s="33"/>
      <c r="AIO290" s="33"/>
      <c r="AIP290" s="33"/>
      <c r="AIQ290" s="33"/>
      <c r="AIR290" s="33"/>
      <c r="AIS290" s="33"/>
      <c r="AIT290" s="33"/>
      <c r="AIU290" s="33"/>
      <c r="AIV290" s="33"/>
      <c r="AIW290" s="33"/>
      <c r="AIX290" s="33"/>
      <c r="AIY290" s="33"/>
      <c r="AIZ290" s="33"/>
      <c r="AJA290" s="33"/>
      <c r="AJB290" s="33"/>
      <c r="AJC290" s="33"/>
      <c r="AJD290" s="33"/>
      <c r="AJE290" s="33"/>
      <c r="AJF290" s="33"/>
      <c r="AJG290" s="33"/>
      <c r="AJH290" s="33"/>
      <c r="AJI290" s="33"/>
      <c r="AJJ290" s="33"/>
      <c r="AJK290" s="33"/>
      <c r="AJL290" s="33"/>
      <c r="AJM290" s="33"/>
      <c r="AJN290" s="33"/>
      <c r="AJO290" s="33"/>
      <c r="AJP290" s="33"/>
      <c r="AJQ290" s="33"/>
      <c r="AJR290" s="33"/>
      <c r="AJS290" s="33"/>
      <c r="AJT290" s="33"/>
      <c r="AJU290" s="33"/>
      <c r="AJV290" s="33"/>
      <c r="AJW290" s="33"/>
      <c r="AJX290" s="33"/>
      <c r="AJY290" s="33"/>
      <c r="AJZ290" s="33"/>
      <c r="AKA290" s="33"/>
      <c r="AKB290" s="33"/>
      <c r="AKC290" s="33"/>
      <c r="AKD290" s="33"/>
      <c r="AKE290" s="33"/>
      <c r="AKF290" s="33"/>
      <c r="AKG290" s="33"/>
      <c r="AKH290" s="33"/>
      <c r="AKI290" s="33"/>
      <c r="AKJ290" s="33"/>
      <c r="AKK290" s="33"/>
      <c r="AKL290" s="33"/>
      <c r="AKM290" s="33"/>
      <c r="AKN290" s="33"/>
      <c r="AKO290" s="33"/>
      <c r="AKP290" s="33"/>
      <c r="AKQ290" s="33"/>
      <c r="AKR290" s="33"/>
      <c r="AKS290" s="33"/>
      <c r="AKT290" s="33"/>
      <c r="AKU290" s="33"/>
      <c r="AKV290" s="33"/>
      <c r="AKW290" s="33"/>
      <c r="AKX290" s="33"/>
      <c r="AKY290" s="33"/>
      <c r="AKZ290" s="33"/>
      <c r="ALA290" s="33"/>
      <c r="ALB290" s="33"/>
      <c r="ALC290" s="33"/>
      <c r="ALD290" s="33"/>
      <c r="ALE290" s="33"/>
      <c r="ALF290" s="33"/>
      <c r="ALG290" s="33"/>
      <c r="ALH290" s="33"/>
      <c r="ALI290" s="33"/>
      <c r="ALJ290" s="33"/>
      <c r="ALK290" s="33"/>
      <c r="ALL290" s="33"/>
      <c r="ALM290" s="33"/>
      <c r="ALN290" s="33"/>
      <c r="ALO290" s="33"/>
      <c r="ALP290" s="33"/>
      <c r="ALQ290" s="33"/>
      <c r="ALR290" s="33"/>
      <c r="ALS290" s="33"/>
      <c r="ALT290" s="33"/>
      <c r="ALU290" s="33"/>
      <c r="ALV290" s="33"/>
      <c r="ALW290" s="33"/>
      <c r="ALX290" s="33"/>
      <c r="ALY290" s="33"/>
      <c r="ALZ290" s="33"/>
      <c r="AMA290" s="33"/>
      <c r="AMB290" s="33"/>
      <c r="AMC290" s="33"/>
      <c r="AMD290" s="33"/>
      <c r="AME290" s="33"/>
      <c r="AMF290" s="33"/>
      <c r="AMG290" s="33"/>
      <c r="AMH290" s="33"/>
      <c r="AMI290" s="33"/>
      <c r="AMJ290" s="33"/>
      <c r="AMK290" s="33"/>
      <c r="AML290" s="33"/>
      <c r="AMM290" s="33"/>
      <c r="AMN290" s="33"/>
      <c r="AMO290" s="33"/>
      <c r="AMP290" s="33"/>
      <c r="AMQ290" s="33"/>
      <c r="AMR290" s="33"/>
      <c r="AMS290" s="33"/>
      <c r="AMT290" s="33"/>
      <c r="AMU290" s="33"/>
      <c r="AMV290" s="33"/>
      <c r="AMW290" s="33"/>
      <c r="AMX290" s="33"/>
      <c r="AMY290" s="33"/>
      <c r="AMZ290" s="33"/>
      <c r="ANA290" s="33"/>
      <c r="ANB290" s="33"/>
      <c r="ANC290" s="33"/>
      <c r="AND290" s="33"/>
      <c r="ANE290" s="33"/>
      <c r="ANF290" s="33"/>
      <c r="ANG290" s="33"/>
      <c r="ANH290" s="33"/>
      <c r="ANI290" s="33"/>
      <c r="ANJ290" s="33"/>
      <c r="ANK290" s="33"/>
      <c r="ANL290" s="33"/>
      <c r="ANM290" s="33"/>
      <c r="ANN290" s="33"/>
      <c r="ANO290" s="33"/>
      <c r="ANP290" s="33"/>
      <c r="ANQ290" s="33"/>
      <c r="ANR290" s="33"/>
      <c r="ANS290" s="33"/>
      <c r="ANT290" s="33"/>
      <c r="ANU290" s="33"/>
      <c r="ANV290" s="33"/>
      <c r="ANW290" s="33"/>
      <c r="ANX290" s="33"/>
      <c r="ANY290" s="33"/>
      <c r="ANZ290" s="33"/>
      <c r="AOA290" s="33"/>
      <c r="AOB290" s="33"/>
      <c r="AOC290" s="33"/>
      <c r="AOD290" s="33"/>
      <c r="AOE290" s="33"/>
      <c r="AOF290" s="33"/>
      <c r="AOG290" s="33"/>
      <c r="AOH290" s="33"/>
      <c r="AOI290" s="33"/>
      <c r="AOJ290" s="33"/>
      <c r="AOK290" s="33"/>
      <c r="AOL290" s="33"/>
      <c r="AOM290" s="33"/>
      <c r="AON290" s="33"/>
      <c r="AOO290" s="33"/>
      <c r="AOP290" s="33"/>
      <c r="AOQ290" s="33"/>
      <c r="AOR290" s="33"/>
      <c r="AOS290" s="33"/>
      <c r="AOT290" s="33"/>
      <c r="AOU290" s="33"/>
      <c r="AOV290" s="33"/>
      <c r="AOW290" s="33"/>
      <c r="AOX290" s="33"/>
      <c r="AOY290" s="33"/>
      <c r="AOZ290" s="33"/>
      <c r="APA290" s="33"/>
      <c r="APB290" s="33"/>
      <c r="APC290" s="33"/>
      <c r="APD290" s="33"/>
      <c r="APE290" s="33"/>
      <c r="APF290" s="33"/>
      <c r="APG290" s="33"/>
      <c r="APH290" s="33"/>
      <c r="API290" s="33"/>
      <c r="APJ290" s="33"/>
      <c r="APK290" s="33"/>
      <c r="APL290" s="33"/>
      <c r="APM290" s="33"/>
      <c r="APN290" s="33"/>
      <c r="APO290" s="33"/>
      <c r="APP290" s="33"/>
      <c r="APQ290" s="33"/>
      <c r="APR290" s="33"/>
      <c r="APS290" s="33"/>
      <c r="APT290" s="33"/>
      <c r="APU290" s="33"/>
      <c r="APV290" s="33"/>
      <c r="APW290" s="33"/>
      <c r="APX290" s="33"/>
      <c r="APY290" s="33"/>
      <c r="APZ290" s="33"/>
      <c r="AQA290" s="33"/>
      <c r="AQB290" s="33"/>
      <c r="AQC290" s="33"/>
      <c r="AQD290" s="33"/>
      <c r="AQE290" s="33"/>
      <c r="AQF290" s="33"/>
      <c r="AQG290" s="33"/>
      <c r="AQH290" s="33"/>
      <c r="AQI290" s="33"/>
      <c r="AQJ290" s="33"/>
      <c r="AQK290" s="33"/>
      <c r="AQL290" s="33"/>
      <c r="AQM290" s="33"/>
      <c r="AQN290" s="33"/>
      <c r="AQO290" s="33"/>
      <c r="AQP290" s="33"/>
      <c r="AQQ290" s="33"/>
      <c r="AQR290" s="33"/>
      <c r="AQS290" s="33"/>
      <c r="AQT290" s="33"/>
      <c r="AQU290" s="33"/>
      <c r="AQV290" s="33"/>
      <c r="AQW290" s="33"/>
      <c r="AQX290" s="33"/>
      <c r="AQY290" s="33"/>
      <c r="AQZ290" s="33"/>
      <c r="ARA290" s="33"/>
      <c r="ARB290" s="33"/>
      <c r="ARC290" s="33"/>
      <c r="ARD290" s="33"/>
      <c r="ARE290" s="33"/>
      <c r="ARF290" s="33"/>
      <c r="ARG290" s="33"/>
      <c r="ARH290" s="33"/>
      <c r="ARI290" s="33"/>
      <c r="ARJ290" s="33"/>
      <c r="ARK290" s="33"/>
      <c r="ARL290" s="33"/>
      <c r="ARM290" s="33"/>
      <c r="ARN290" s="33"/>
      <c r="ARO290" s="33"/>
      <c r="ARP290" s="33"/>
      <c r="ARQ290" s="33"/>
      <c r="ARR290" s="33"/>
      <c r="ARS290" s="33"/>
      <c r="ART290" s="33"/>
      <c r="ARU290" s="33"/>
      <c r="ARV290" s="33"/>
      <c r="ARW290" s="33"/>
      <c r="ARX290" s="33"/>
      <c r="ARY290" s="33"/>
      <c r="ARZ290" s="33"/>
      <c r="ASA290" s="33"/>
      <c r="ASB290" s="33"/>
      <c r="ASC290" s="33"/>
      <c r="ASD290" s="33"/>
      <c r="ASE290" s="33"/>
      <c r="ASF290" s="33"/>
      <c r="ASG290" s="33"/>
      <c r="ASH290" s="33"/>
      <c r="ASI290" s="33"/>
      <c r="ASJ290" s="33"/>
      <c r="ASK290" s="33"/>
      <c r="ASL290" s="33"/>
      <c r="ASM290" s="33"/>
      <c r="ASN290" s="33"/>
      <c r="ASO290" s="33"/>
      <c r="ASP290" s="33"/>
      <c r="ASQ290" s="33"/>
      <c r="ASR290" s="33"/>
      <c r="ASS290" s="33"/>
      <c r="AST290" s="33"/>
      <c r="ASU290" s="33"/>
      <c r="ASV290" s="33"/>
      <c r="ASW290" s="33"/>
      <c r="ASX290" s="33"/>
      <c r="ASY290" s="33"/>
      <c r="ASZ290" s="33"/>
      <c r="ATA290" s="33"/>
      <c r="ATB290" s="33"/>
      <c r="ATC290" s="33"/>
      <c r="ATD290" s="33"/>
      <c r="ATE290" s="33"/>
      <c r="ATF290" s="33"/>
      <c r="ATG290" s="33"/>
      <c r="ATH290" s="33"/>
      <c r="ATI290" s="33"/>
      <c r="ATJ290" s="33"/>
      <c r="ATK290" s="33"/>
      <c r="ATL290" s="33"/>
      <c r="ATM290" s="33"/>
      <c r="ATN290" s="33"/>
      <c r="ATO290" s="33"/>
      <c r="ATP290" s="33"/>
      <c r="ATQ290" s="33"/>
      <c r="ATR290" s="33"/>
      <c r="ATS290" s="33"/>
      <c r="ATT290" s="33"/>
      <c r="ATU290" s="33"/>
      <c r="ATV290" s="33"/>
      <c r="ATW290" s="33"/>
      <c r="ATX290" s="33"/>
      <c r="ATY290" s="33"/>
      <c r="ATZ290" s="33"/>
      <c r="AUA290" s="33"/>
      <c r="AUB290" s="33"/>
      <c r="AUC290" s="33"/>
      <c r="AUD290" s="33"/>
      <c r="AUE290" s="33"/>
      <c r="AUF290" s="33"/>
      <c r="AUG290" s="33"/>
      <c r="AUH290" s="33"/>
      <c r="AUI290" s="33"/>
      <c r="AUJ290" s="33"/>
      <c r="AUK290" s="33"/>
      <c r="AUL290" s="33"/>
      <c r="AUM290" s="33"/>
      <c r="AUN290" s="33"/>
      <c r="AUO290" s="33"/>
      <c r="AUP290" s="33"/>
      <c r="AUQ290" s="33"/>
      <c r="AUR290" s="33"/>
      <c r="AUS290" s="33"/>
      <c r="AUT290" s="33"/>
      <c r="AUU290" s="33"/>
      <c r="AUV290" s="33"/>
      <c r="AUW290" s="33"/>
      <c r="AUX290" s="33"/>
      <c r="AUY290" s="33"/>
      <c r="AUZ290" s="33"/>
      <c r="AVA290" s="33"/>
      <c r="AVB290" s="33"/>
      <c r="AVC290" s="33"/>
      <c r="AVD290" s="33"/>
      <c r="AVE290" s="33"/>
      <c r="AVF290" s="33"/>
      <c r="AVG290" s="33"/>
      <c r="AVH290" s="33"/>
      <c r="AVI290" s="33"/>
      <c r="AVJ290" s="33"/>
      <c r="AVK290" s="33"/>
      <c r="AVL290" s="33"/>
      <c r="AVM290" s="33"/>
      <c r="AVN290" s="33"/>
      <c r="AVO290" s="33"/>
      <c r="AVP290" s="33"/>
      <c r="AVQ290" s="33"/>
      <c r="AVR290" s="33"/>
      <c r="AVS290" s="33"/>
      <c r="AVT290" s="33"/>
      <c r="AVU290" s="33"/>
      <c r="AVV290" s="33"/>
      <c r="AVW290" s="33"/>
      <c r="AVX290" s="33"/>
      <c r="AVY290" s="33"/>
      <c r="AVZ290" s="33"/>
      <c r="AWA290" s="33"/>
      <c r="AWB290" s="33"/>
      <c r="AWC290" s="33"/>
      <c r="AWD290" s="33"/>
      <c r="AWE290" s="33"/>
      <c r="AWF290" s="33"/>
      <c r="AWG290" s="33"/>
      <c r="AWH290" s="33"/>
      <c r="AWI290" s="33"/>
      <c r="AWJ290" s="33"/>
      <c r="AWK290" s="33"/>
      <c r="AWL290" s="33"/>
      <c r="AWM290" s="33"/>
      <c r="AWN290" s="33"/>
      <c r="AWO290" s="33"/>
      <c r="AWP290" s="33"/>
      <c r="AWQ290" s="33"/>
      <c r="AWR290" s="33"/>
      <c r="AWS290" s="33"/>
      <c r="AWT290" s="33"/>
      <c r="AWU290" s="33"/>
      <c r="AWV290" s="33"/>
      <c r="AWW290" s="33"/>
      <c r="AWX290" s="33"/>
      <c r="AWY290" s="33"/>
      <c r="AWZ290" s="33"/>
      <c r="AXA290" s="33"/>
      <c r="AXB290" s="33"/>
      <c r="AXC290" s="33"/>
      <c r="AXD290" s="33"/>
      <c r="AXE290" s="33"/>
      <c r="AXF290" s="33"/>
      <c r="AXG290" s="33"/>
      <c r="AXH290" s="33"/>
      <c r="AXI290" s="33"/>
      <c r="AXJ290" s="33"/>
      <c r="AXK290" s="33"/>
      <c r="AXL290" s="33"/>
      <c r="AXM290" s="33"/>
      <c r="AXN290" s="33"/>
      <c r="AXO290" s="33"/>
      <c r="AXP290" s="33"/>
      <c r="AXQ290" s="33"/>
      <c r="AXR290" s="33"/>
      <c r="AXS290" s="33"/>
      <c r="AXT290" s="33"/>
      <c r="AXU290" s="33"/>
      <c r="AXV290" s="33"/>
      <c r="AXW290" s="33"/>
      <c r="AXX290" s="33"/>
      <c r="AXY290" s="33"/>
      <c r="AXZ290" s="33"/>
      <c r="AYA290" s="33"/>
      <c r="AYB290" s="33"/>
      <c r="AYC290" s="33"/>
      <c r="AYD290" s="33"/>
      <c r="AYE290" s="33"/>
      <c r="AYF290" s="33"/>
      <c r="AYG290" s="33"/>
      <c r="AYH290" s="33"/>
      <c r="AYI290" s="33"/>
      <c r="AYJ290" s="33"/>
      <c r="AYK290" s="33"/>
      <c r="AYL290" s="33"/>
      <c r="AYM290" s="33"/>
      <c r="AYN290" s="33"/>
      <c r="AYO290" s="33"/>
      <c r="AYP290" s="33"/>
      <c r="AYQ290" s="33"/>
      <c r="AYR290" s="33"/>
      <c r="AYS290" s="33"/>
      <c r="AYT290" s="33"/>
      <c r="AYU290" s="33"/>
      <c r="AYV290" s="33"/>
      <c r="AYW290" s="33"/>
      <c r="AYX290" s="33"/>
      <c r="AYY290" s="33"/>
      <c r="AYZ290" s="33"/>
      <c r="AZA290" s="33"/>
      <c r="AZB290" s="33"/>
      <c r="AZC290" s="33"/>
      <c r="AZD290" s="33"/>
      <c r="AZE290" s="33"/>
      <c r="AZF290" s="33"/>
      <c r="AZG290" s="33"/>
      <c r="AZH290" s="33"/>
      <c r="AZI290" s="33"/>
      <c r="AZJ290" s="33"/>
      <c r="AZK290" s="33"/>
      <c r="AZL290" s="33"/>
      <c r="AZM290" s="33"/>
      <c r="AZN290" s="33"/>
      <c r="AZO290" s="33"/>
      <c r="AZP290" s="33"/>
      <c r="AZQ290" s="33"/>
      <c r="AZR290" s="33"/>
      <c r="AZS290" s="33"/>
      <c r="AZT290" s="33"/>
      <c r="AZU290" s="33"/>
      <c r="AZV290" s="33"/>
      <c r="AZW290" s="33"/>
      <c r="AZX290" s="33"/>
      <c r="AZY290" s="33"/>
      <c r="AZZ290" s="33"/>
      <c r="BAA290" s="33"/>
      <c r="BAB290" s="33"/>
      <c r="BAC290" s="33"/>
      <c r="BAD290" s="33"/>
      <c r="BAE290" s="33"/>
      <c r="BAF290" s="33"/>
      <c r="BAG290" s="33"/>
      <c r="BAH290" s="33"/>
      <c r="BAI290" s="33"/>
      <c r="BAJ290" s="33"/>
      <c r="BAK290" s="33"/>
      <c r="BAL290" s="33"/>
      <c r="BAM290" s="33"/>
      <c r="BAN290" s="33"/>
      <c r="BAO290" s="33"/>
      <c r="BAP290" s="33"/>
      <c r="BAQ290" s="33"/>
      <c r="BAR290" s="33"/>
      <c r="BAS290" s="33"/>
      <c r="BAT290" s="33"/>
      <c r="BAU290" s="33"/>
      <c r="BAV290" s="33"/>
      <c r="BAW290" s="33"/>
      <c r="BAX290" s="33"/>
      <c r="BAY290" s="33"/>
      <c r="BAZ290" s="33"/>
      <c r="BBA290" s="33"/>
      <c r="BBB290" s="33"/>
      <c r="BBC290" s="33"/>
      <c r="BBD290" s="33"/>
      <c r="BBE290" s="33"/>
      <c r="BBF290" s="33"/>
      <c r="BBG290" s="33"/>
      <c r="BBH290" s="33"/>
      <c r="BBI290" s="33"/>
      <c r="BBJ290" s="33"/>
      <c r="BBK290" s="33"/>
      <c r="BBL290" s="33"/>
      <c r="BBM290" s="33"/>
      <c r="BBN290" s="33"/>
      <c r="BBO290" s="33"/>
      <c r="BBP290" s="33"/>
      <c r="BBQ290" s="33"/>
      <c r="BBR290" s="33"/>
      <c r="BBS290" s="33"/>
      <c r="BBT290" s="33"/>
      <c r="BBU290" s="33"/>
      <c r="BBV290" s="33"/>
      <c r="BBW290" s="33"/>
      <c r="BBX290" s="33"/>
      <c r="BBY290" s="33"/>
      <c r="BBZ290" s="33"/>
      <c r="BCA290" s="33"/>
      <c r="BCB290" s="33"/>
      <c r="BCC290" s="33"/>
      <c r="BCD290" s="33"/>
      <c r="BCE290" s="33"/>
      <c r="BCF290" s="33"/>
      <c r="BCG290" s="33"/>
      <c r="BCH290" s="33"/>
      <c r="BCI290" s="33"/>
      <c r="BCJ290" s="33"/>
      <c r="BCK290" s="33"/>
      <c r="BCL290" s="33"/>
      <c r="BCM290" s="33"/>
      <c r="BCN290" s="33"/>
      <c r="BCO290" s="33"/>
      <c r="BCP290" s="33"/>
      <c r="BCQ290" s="33"/>
      <c r="BCR290" s="33"/>
      <c r="BCS290" s="33"/>
      <c r="BCT290" s="33"/>
      <c r="BCU290" s="33"/>
      <c r="BCV290" s="33"/>
      <c r="BCW290" s="33"/>
      <c r="BCX290" s="33"/>
      <c r="BCY290" s="33"/>
      <c r="BCZ290" s="33"/>
      <c r="BDA290" s="33"/>
      <c r="BDB290" s="33"/>
      <c r="BDC290" s="33"/>
      <c r="BDD290" s="33"/>
      <c r="BDE290" s="33"/>
      <c r="BDF290" s="33"/>
      <c r="BDG290" s="33"/>
      <c r="BDH290" s="33"/>
      <c r="BDI290" s="33"/>
      <c r="BDJ290" s="33"/>
      <c r="BDK290" s="33"/>
      <c r="BDL290" s="33"/>
      <c r="BDM290" s="33"/>
      <c r="BDN290" s="33"/>
      <c r="BDO290" s="33"/>
      <c r="BDP290" s="33"/>
      <c r="BDQ290" s="33"/>
      <c r="BDR290" s="33"/>
      <c r="BDS290" s="33"/>
      <c r="BDT290" s="33"/>
      <c r="BDU290" s="33"/>
      <c r="BDV290" s="33"/>
      <c r="BDW290" s="33"/>
      <c r="BDX290" s="33"/>
      <c r="BDY290" s="33"/>
      <c r="BDZ290" s="33"/>
      <c r="BEA290" s="33"/>
      <c r="BEB290" s="33"/>
      <c r="BEC290" s="33"/>
      <c r="BED290" s="33"/>
      <c r="BEE290" s="33"/>
      <c r="BEF290" s="33"/>
      <c r="BEG290" s="33"/>
      <c r="BEH290" s="33"/>
      <c r="BEI290" s="33"/>
      <c r="BEJ290" s="33"/>
      <c r="BEK290" s="33"/>
      <c r="BEL290" s="33"/>
      <c r="BEM290" s="33"/>
      <c r="BEN290" s="33"/>
      <c r="BEO290" s="33"/>
      <c r="BEP290" s="33"/>
      <c r="BEQ290" s="33"/>
      <c r="BER290" s="33"/>
      <c r="BES290" s="33"/>
      <c r="BET290" s="33"/>
      <c r="BEU290" s="33"/>
      <c r="BEV290" s="33"/>
      <c r="BEW290" s="33"/>
      <c r="BEX290" s="33"/>
      <c r="BEY290" s="33"/>
      <c r="BEZ290" s="33"/>
      <c r="BFA290" s="33"/>
      <c r="BFB290" s="33"/>
      <c r="BFC290" s="33"/>
      <c r="BFD290" s="33"/>
      <c r="BFE290" s="33"/>
      <c r="BFF290" s="33"/>
      <c r="BFG290" s="33"/>
      <c r="BFH290" s="33"/>
      <c r="BFI290" s="33"/>
      <c r="BFJ290" s="33"/>
      <c r="BFK290" s="33"/>
      <c r="BFL290" s="33"/>
      <c r="BFM290" s="33"/>
      <c r="BFN290" s="33"/>
      <c r="BFO290" s="33"/>
      <c r="BFP290" s="33"/>
      <c r="BFQ290" s="33"/>
      <c r="BFR290" s="33"/>
      <c r="BFS290" s="33"/>
      <c r="BFT290" s="33"/>
      <c r="BFU290" s="33"/>
      <c r="BFV290" s="33"/>
      <c r="BFW290" s="33"/>
      <c r="BFX290" s="33"/>
      <c r="BFY290" s="33"/>
      <c r="BFZ290" s="33"/>
      <c r="BGA290" s="33"/>
      <c r="BGB290" s="33"/>
      <c r="BGC290" s="33"/>
      <c r="BGD290" s="33"/>
      <c r="BGE290" s="33"/>
      <c r="BGF290" s="33"/>
      <c r="BGG290" s="33"/>
      <c r="BGH290" s="33"/>
      <c r="BGI290" s="33"/>
      <c r="BGJ290" s="33"/>
      <c r="BGK290" s="33"/>
      <c r="BGL290" s="33"/>
      <c r="BGM290" s="33"/>
      <c r="BGN290" s="33"/>
      <c r="BGO290" s="33"/>
      <c r="BGP290" s="33"/>
      <c r="BGQ290" s="33"/>
      <c r="BGR290" s="33"/>
      <c r="BGS290" s="33"/>
      <c r="BGT290" s="33"/>
      <c r="BGU290" s="33"/>
      <c r="BGV290" s="33"/>
      <c r="BGW290" s="33"/>
      <c r="BGX290" s="33"/>
      <c r="BGY290" s="33"/>
      <c r="BGZ290" s="33"/>
      <c r="BHA290" s="33"/>
      <c r="BHB290" s="33"/>
      <c r="BHC290" s="33"/>
      <c r="BHD290" s="33"/>
      <c r="BHE290" s="33"/>
      <c r="BHF290" s="33"/>
      <c r="BHG290" s="33"/>
      <c r="BHH290" s="33"/>
      <c r="BHI290" s="33"/>
      <c r="BHJ290" s="33"/>
      <c r="BHK290" s="33"/>
      <c r="BHL290" s="33"/>
      <c r="BHM290" s="33"/>
      <c r="BHN290" s="33"/>
      <c r="BHO290" s="33"/>
      <c r="BHP290" s="33"/>
      <c r="BHQ290" s="33"/>
      <c r="BHR290" s="33"/>
      <c r="BHS290" s="33"/>
      <c r="BHT290" s="33"/>
      <c r="BHU290" s="33"/>
      <c r="BHV290" s="33"/>
      <c r="BHW290" s="33"/>
      <c r="BHX290" s="33"/>
      <c r="BHY290" s="33"/>
      <c r="BHZ290" s="33"/>
      <c r="BIA290" s="33"/>
      <c r="BIB290" s="33"/>
      <c r="BIC290" s="33"/>
      <c r="BID290" s="33"/>
      <c r="BIE290" s="33"/>
      <c r="BIF290" s="33"/>
      <c r="BIG290" s="33"/>
      <c r="BIH290" s="33"/>
      <c r="BII290" s="33"/>
      <c r="BIJ290" s="33"/>
      <c r="BIK290" s="33"/>
      <c r="BIL290" s="33"/>
      <c r="BIM290" s="33"/>
      <c r="BIN290" s="33"/>
      <c r="BIO290" s="33"/>
      <c r="BIP290" s="33"/>
      <c r="BIQ290" s="33"/>
      <c r="BIR290" s="33"/>
      <c r="BIS290" s="33"/>
      <c r="BIT290" s="33"/>
      <c r="BIU290" s="33"/>
      <c r="BIV290" s="33"/>
      <c r="BIW290" s="33"/>
      <c r="BIX290" s="33"/>
      <c r="BIY290" s="33"/>
      <c r="BIZ290" s="33"/>
      <c r="BJA290" s="33"/>
      <c r="BJB290" s="33"/>
      <c r="BJC290" s="33"/>
      <c r="BJD290" s="33"/>
      <c r="BJE290" s="33"/>
      <c r="BJF290" s="33"/>
      <c r="BJG290" s="33"/>
      <c r="BJH290" s="33"/>
      <c r="BJI290" s="33"/>
      <c r="BJJ290" s="33"/>
      <c r="BJK290" s="33"/>
      <c r="BJL290" s="33"/>
      <c r="BJM290" s="33"/>
      <c r="BJN290" s="33"/>
      <c r="BJO290" s="33"/>
      <c r="BJP290" s="33"/>
      <c r="BJQ290" s="33"/>
      <c r="BJR290" s="33"/>
      <c r="BJS290" s="33"/>
      <c r="BJT290" s="33"/>
      <c r="BJU290" s="33"/>
      <c r="BJV290" s="33"/>
      <c r="BJW290" s="33"/>
      <c r="BJX290" s="33"/>
      <c r="BJY290" s="33"/>
      <c r="BJZ290" s="33"/>
      <c r="BKA290" s="33"/>
      <c r="BKB290" s="33"/>
      <c r="BKC290" s="33"/>
      <c r="BKD290" s="33"/>
      <c r="BKE290" s="33"/>
      <c r="BKF290" s="33"/>
      <c r="BKG290" s="33"/>
      <c r="BKH290" s="33"/>
      <c r="BKI290" s="33"/>
      <c r="BKJ290" s="33"/>
      <c r="BKK290" s="33"/>
      <c r="BKL290" s="33"/>
      <c r="BKM290" s="33"/>
      <c r="BKN290" s="33"/>
      <c r="BKO290" s="33"/>
      <c r="BKP290" s="33"/>
      <c r="BKQ290" s="33"/>
      <c r="BKR290" s="33"/>
      <c r="BKS290" s="33"/>
      <c r="BKT290" s="33"/>
      <c r="BKU290" s="33"/>
      <c r="BKV290" s="33"/>
      <c r="BKW290" s="33"/>
      <c r="BKX290" s="33"/>
      <c r="BKY290" s="33"/>
      <c r="BKZ290" s="33"/>
      <c r="BLA290" s="33"/>
      <c r="BLB290" s="33"/>
      <c r="BLC290" s="33"/>
      <c r="BLD290" s="33"/>
      <c r="BLE290" s="33"/>
      <c r="BLF290" s="33"/>
      <c r="BLG290" s="33"/>
      <c r="BLH290" s="33"/>
      <c r="BLI290" s="33"/>
      <c r="BLJ290" s="33"/>
      <c r="BLK290" s="33"/>
      <c r="BLL290" s="33"/>
      <c r="BLM290" s="33"/>
      <c r="BLN290" s="33"/>
      <c r="BLO290" s="33"/>
      <c r="BLP290" s="33"/>
      <c r="BLQ290" s="33"/>
      <c r="BLR290" s="33"/>
      <c r="BLS290" s="33"/>
      <c r="BLT290" s="33"/>
      <c r="BLU290" s="33"/>
      <c r="BLV290" s="33"/>
      <c r="BLW290" s="33"/>
      <c r="BLX290" s="33"/>
      <c r="BLY290" s="33"/>
      <c r="BLZ290" s="33"/>
      <c r="BMA290" s="33"/>
      <c r="BMB290" s="33"/>
      <c r="BMC290" s="33"/>
      <c r="BMD290" s="33"/>
      <c r="BME290" s="33"/>
      <c r="BMF290" s="33"/>
      <c r="BMG290" s="33"/>
      <c r="BMH290" s="33"/>
      <c r="BMI290" s="33"/>
      <c r="BMJ290" s="33"/>
      <c r="BMK290" s="33"/>
      <c r="BML290" s="33"/>
      <c r="BMM290" s="33"/>
      <c r="BMN290" s="33"/>
      <c r="BMO290" s="33"/>
      <c r="BMP290" s="33"/>
      <c r="BMQ290" s="33"/>
      <c r="BMR290" s="33"/>
      <c r="BMS290" s="33"/>
      <c r="BMT290" s="33"/>
      <c r="BMU290" s="33"/>
      <c r="BMV290" s="33"/>
      <c r="BMW290" s="33"/>
      <c r="BMX290" s="33"/>
      <c r="BMY290" s="33"/>
      <c r="BMZ290" s="33"/>
      <c r="BNA290" s="33"/>
      <c r="BNB290" s="33"/>
      <c r="BNC290" s="33"/>
      <c r="BND290" s="33"/>
      <c r="BNE290" s="33"/>
      <c r="BNF290" s="33"/>
      <c r="BNG290" s="33"/>
      <c r="BNH290" s="33"/>
      <c r="BNI290" s="33"/>
      <c r="BNJ290" s="33"/>
      <c r="BNK290" s="33"/>
      <c r="BNL290" s="33"/>
      <c r="BNM290" s="33"/>
      <c r="BNN290" s="33"/>
      <c r="BNO290" s="33"/>
      <c r="BNP290" s="33"/>
      <c r="BNQ290" s="33"/>
      <c r="BNR290" s="33"/>
      <c r="BNS290" s="33"/>
      <c r="BNT290" s="33"/>
      <c r="BNU290" s="33"/>
      <c r="BNV290" s="33"/>
      <c r="BNW290" s="33"/>
      <c r="BNX290" s="33"/>
      <c r="BNY290" s="33"/>
      <c r="BNZ290" s="33"/>
      <c r="BOA290" s="33"/>
      <c r="BOB290" s="33"/>
      <c r="BOC290" s="33"/>
      <c r="BOD290" s="33"/>
      <c r="BOE290" s="33"/>
      <c r="BOF290" s="33"/>
      <c r="BOG290" s="33"/>
      <c r="BOH290" s="33"/>
      <c r="BOI290" s="33"/>
      <c r="BOJ290" s="33"/>
      <c r="BOK290" s="33"/>
      <c r="BOL290" s="33"/>
      <c r="BOM290" s="33"/>
      <c r="BON290" s="33"/>
      <c r="BOO290" s="33"/>
      <c r="BOP290" s="33"/>
      <c r="BOQ290" s="33"/>
      <c r="BOR290" s="33"/>
      <c r="BOS290" s="33"/>
      <c r="BOT290" s="33"/>
      <c r="BOU290" s="33"/>
      <c r="BOV290" s="33"/>
      <c r="BOW290" s="33"/>
      <c r="BOX290" s="33"/>
      <c r="BOY290" s="33"/>
      <c r="BOZ290" s="33"/>
      <c r="BPA290" s="33"/>
      <c r="BPB290" s="33"/>
      <c r="BPC290" s="33"/>
      <c r="BPD290" s="33"/>
      <c r="BPE290" s="33"/>
      <c r="BPF290" s="33"/>
      <c r="BPG290" s="33"/>
      <c r="BPH290" s="33"/>
      <c r="BPI290" s="33"/>
      <c r="BPJ290" s="33"/>
      <c r="BPK290" s="33"/>
      <c r="BPL290" s="33"/>
      <c r="BPM290" s="33"/>
      <c r="BPN290" s="33"/>
      <c r="BPO290" s="33"/>
      <c r="BPP290" s="33"/>
      <c r="BPQ290" s="33"/>
      <c r="BPR290" s="33"/>
      <c r="BPS290" s="33"/>
      <c r="BPT290" s="33"/>
      <c r="BPU290" s="33"/>
      <c r="BPV290" s="33"/>
      <c r="BPW290" s="33"/>
      <c r="BPX290" s="33"/>
      <c r="BPY290" s="33"/>
      <c r="BPZ290" s="33"/>
      <c r="BQA290" s="33"/>
      <c r="BQB290" s="33"/>
      <c r="BQC290" s="33"/>
      <c r="BQD290" s="33"/>
      <c r="BQE290" s="33"/>
      <c r="BQF290" s="33"/>
      <c r="BQG290" s="33"/>
      <c r="BQH290" s="33"/>
      <c r="BQI290" s="33"/>
      <c r="BQJ290" s="33"/>
      <c r="BQK290" s="33"/>
      <c r="BQL290" s="33"/>
      <c r="BQM290" s="33"/>
      <c r="BQN290" s="33"/>
      <c r="BQO290" s="33"/>
      <c r="BQP290" s="33"/>
      <c r="BQQ290" s="33"/>
      <c r="BQR290" s="33"/>
      <c r="BQS290" s="33"/>
      <c r="BQT290" s="33"/>
      <c r="BQU290" s="33"/>
      <c r="BQV290" s="33"/>
      <c r="BQW290" s="33"/>
      <c r="BQX290" s="33"/>
      <c r="BQY290" s="33"/>
      <c r="BQZ290" s="33"/>
      <c r="BRA290" s="33"/>
      <c r="BRB290" s="33"/>
      <c r="BRC290" s="33"/>
      <c r="BRD290" s="33"/>
      <c r="BRE290" s="33"/>
      <c r="BRF290" s="33"/>
      <c r="BRG290" s="33"/>
      <c r="BRH290" s="33"/>
      <c r="BRI290" s="33"/>
      <c r="BRJ290" s="33"/>
      <c r="BRK290" s="33"/>
      <c r="BRL290" s="33"/>
      <c r="BRM290" s="33"/>
      <c r="BRN290" s="33"/>
      <c r="BRO290" s="33"/>
      <c r="BRP290" s="33"/>
      <c r="BRQ290" s="33"/>
      <c r="BRR290" s="33"/>
      <c r="BRS290" s="33"/>
      <c r="BRT290" s="33"/>
      <c r="BRU290" s="33"/>
      <c r="BRV290" s="33"/>
      <c r="BRW290" s="33"/>
      <c r="BRX290" s="33"/>
      <c r="BRY290" s="33"/>
      <c r="BRZ290" s="33"/>
      <c r="BSA290" s="33"/>
      <c r="BSB290" s="33"/>
      <c r="BSC290" s="33"/>
      <c r="BSD290" s="33"/>
      <c r="BSE290" s="33"/>
      <c r="BSF290" s="33"/>
      <c r="BSG290" s="33"/>
      <c r="BSH290" s="33"/>
      <c r="BSI290" s="33"/>
      <c r="BSJ290" s="33"/>
      <c r="BSK290" s="33"/>
      <c r="BSL290" s="33"/>
      <c r="BSM290" s="33"/>
      <c r="BSN290" s="33"/>
      <c r="BSO290" s="33"/>
      <c r="BSP290" s="33"/>
      <c r="BSQ290" s="33"/>
      <c r="BSR290" s="33"/>
      <c r="BSS290" s="33"/>
      <c r="BST290" s="33"/>
      <c r="BSU290" s="33"/>
      <c r="BSV290" s="33"/>
      <c r="BSW290" s="33"/>
      <c r="BSX290" s="33"/>
      <c r="BSY290" s="33"/>
      <c r="BSZ290" s="33"/>
      <c r="BTA290" s="33"/>
      <c r="BTB290" s="33"/>
      <c r="BTC290" s="33"/>
      <c r="BTD290" s="33"/>
      <c r="BTE290" s="33"/>
      <c r="BTF290" s="33"/>
      <c r="BTG290" s="33"/>
      <c r="BTH290" s="33"/>
      <c r="BTI290" s="33"/>
      <c r="BTJ290" s="33"/>
      <c r="BTK290" s="33"/>
      <c r="BTL290" s="33"/>
      <c r="BTM290" s="33"/>
      <c r="BTN290" s="33"/>
      <c r="BTO290" s="33"/>
      <c r="BTP290" s="33"/>
      <c r="BTQ290" s="33"/>
      <c r="BTR290" s="33"/>
      <c r="BTS290" s="33"/>
      <c r="BTT290" s="33"/>
      <c r="BTU290" s="33"/>
      <c r="BTV290" s="33"/>
      <c r="BTW290" s="33"/>
      <c r="BTX290" s="33"/>
      <c r="BTY290" s="33"/>
      <c r="BTZ290" s="33"/>
      <c r="BUA290" s="33"/>
      <c r="BUB290" s="33"/>
      <c r="BUC290" s="33"/>
      <c r="BUD290" s="33"/>
      <c r="BUE290" s="33"/>
      <c r="BUF290" s="33"/>
      <c r="BUG290" s="33"/>
      <c r="BUH290" s="33"/>
      <c r="BUI290" s="33"/>
      <c r="BUJ290" s="33"/>
      <c r="BUK290" s="33"/>
      <c r="BUL290" s="33"/>
      <c r="BUM290" s="33"/>
      <c r="BUN290" s="33"/>
      <c r="BUO290" s="33"/>
      <c r="BUP290" s="33"/>
      <c r="BUQ290" s="33"/>
      <c r="BUR290" s="33"/>
      <c r="BUS290" s="33"/>
      <c r="BUT290" s="33"/>
      <c r="BUU290" s="33"/>
      <c r="BUV290" s="33"/>
      <c r="BUW290" s="33"/>
      <c r="BUX290" s="33"/>
      <c r="BUY290" s="33"/>
      <c r="BUZ290" s="33"/>
      <c r="BVA290" s="33"/>
      <c r="BVB290" s="33"/>
      <c r="BVC290" s="33"/>
      <c r="BVD290" s="33"/>
      <c r="BVE290" s="33"/>
      <c r="BVF290" s="33"/>
      <c r="BVG290" s="33"/>
      <c r="BVH290" s="33"/>
      <c r="BVI290" s="33"/>
      <c r="BVJ290" s="33"/>
      <c r="BVK290" s="33"/>
      <c r="BVL290" s="33"/>
      <c r="BVM290" s="33"/>
      <c r="BVN290" s="33"/>
      <c r="BVO290" s="33"/>
      <c r="BVP290" s="33"/>
      <c r="BVQ290" s="33"/>
      <c r="BVR290" s="33"/>
      <c r="BVS290" s="33"/>
      <c r="BVT290" s="33"/>
      <c r="BVU290" s="33"/>
      <c r="BVV290" s="33"/>
      <c r="BVW290" s="33"/>
      <c r="BVX290" s="33"/>
      <c r="BVY290" s="33"/>
      <c r="BVZ290" s="33"/>
      <c r="BWA290" s="33"/>
      <c r="BWB290" s="33"/>
      <c r="BWC290" s="33"/>
      <c r="BWD290" s="33"/>
      <c r="BWE290" s="33"/>
      <c r="BWF290" s="33"/>
      <c r="BWG290" s="33"/>
      <c r="BWH290" s="33"/>
      <c r="BWI290" s="33"/>
      <c r="BWJ290" s="33"/>
      <c r="BWK290" s="33"/>
      <c r="BWL290" s="33"/>
      <c r="BWM290" s="33"/>
      <c r="BWN290" s="33"/>
      <c r="BWO290" s="33"/>
      <c r="BWP290" s="33"/>
      <c r="BWQ290" s="33"/>
      <c r="BWR290" s="33"/>
      <c r="BWS290" s="33"/>
      <c r="BWT290" s="33"/>
      <c r="BWU290" s="33"/>
      <c r="BWV290" s="33"/>
      <c r="BWW290" s="33"/>
      <c r="BWX290" s="33"/>
      <c r="BWY290" s="33"/>
      <c r="BWZ290" s="33"/>
      <c r="BXA290" s="33"/>
      <c r="BXB290" s="33"/>
      <c r="BXC290" s="33"/>
      <c r="BXD290" s="33"/>
      <c r="BXE290" s="33"/>
      <c r="BXF290" s="33"/>
      <c r="BXG290" s="33"/>
      <c r="BXH290" s="33"/>
      <c r="BXI290" s="33"/>
      <c r="BXJ290" s="33"/>
      <c r="BXK290" s="33"/>
      <c r="BXL290" s="33"/>
      <c r="BXM290" s="33"/>
      <c r="BXN290" s="33"/>
      <c r="BXO290" s="33"/>
      <c r="BXP290" s="33"/>
      <c r="BXQ290" s="33"/>
      <c r="BXR290" s="33"/>
      <c r="BXS290" s="33"/>
      <c r="BXT290" s="33"/>
      <c r="BXU290" s="33"/>
      <c r="BXV290" s="33"/>
      <c r="BXW290" s="33"/>
      <c r="BXX290" s="33"/>
      <c r="BXY290" s="33"/>
      <c r="BXZ290" s="33"/>
      <c r="BYA290" s="33"/>
      <c r="BYB290" s="33"/>
      <c r="BYC290" s="33"/>
      <c r="BYD290" s="33"/>
      <c r="BYE290" s="33"/>
      <c r="BYF290" s="33"/>
      <c r="BYG290" s="33"/>
      <c r="BYH290" s="33"/>
      <c r="BYI290" s="33"/>
      <c r="BYJ290" s="33"/>
      <c r="BYK290" s="33"/>
      <c r="BYL290" s="33"/>
      <c r="BYM290" s="33"/>
      <c r="BYN290" s="33"/>
      <c r="BYO290" s="33"/>
      <c r="BYP290" s="33"/>
      <c r="BYQ290" s="33"/>
      <c r="BYR290" s="33"/>
      <c r="BYS290" s="33"/>
      <c r="BYT290" s="33"/>
      <c r="BYU290" s="33"/>
      <c r="BYV290" s="33"/>
      <c r="BYW290" s="33"/>
      <c r="BYX290" s="33"/>
    </row>
    <row r="291" spans="1:2026" ht="24.95" customHeight="1" x14ac:dyDescent="0.25">
      <c r="A291" s="205" t="s">
        <v>1662</v>
      </c>
      <c r="B291" s="4" t="s">
        <v>656</v>
      </c>
      <c r="C291" s="4" t="s">
        <v>657</v>
      </c>
      <c r="D291" s="4" t="s">
        <v>172</v>
      </c>
      <c r="E291" s="4" t="s">
        <v>658</v>
      </c>
      <c r="F291" s="5" t="s">
        <v>336</v>
      </c>
      <c r="G291" s="1" t="s">
        <v>27</v>
      </c>
      <c r="H291" s="63" t="s">
        <v>477</v>
      </c>
      <c r="I291" s="1" t="s">
        <v>29</v>
      </c>
      <c r="J291" s="35" t="s">
        <v>424</v>
      </c>
      <c r="K291" s="36" t="s">
        <v>31</v>
      </c>
      <c r="L291" s="1" t="s">
        <v>80</v>
      </c>
      <c r="M291" s="37" t="s">
        <v>33</v>
      </c>
      <c r="N291" s="1" t="s">
        <v>34</v>
      </c>
      <c r="O291" s="6" t="s">
        <v>35</v>
      </c>
      <c r="P291" s="6"/>
      <c r="Q291" s="7" t="s">
        <v>57</v>
      </c>
      <c r="R291" s="7"/>
      <c r="S291" s="4" t="s">
        <v>659</v>
      </c>
      <c r="T291" s="152">
        <v>1705293.355</v>
      </c>
      <c r="U291" s="146">
        <v>9240465.2170000002</v>
      </c>
      <c r="V291" s="4" t="s">
        <v>11</v>
      </c>
      <c r="W291" s="1"/>
      <c r="X291" s="1" t="s">
        <v>40</v>
      </c>
      <c r="Y291" s="1"/>
      <c r="Z291" s="1"/>
      <c r="AA291" s="1"/>
      <c r="AB291" s="8"/>
      <c r="AC291" s="8">
        <v>3860</v>
      </c>
      <c r="AD291" s="8"/>
      <c r="AE291" s="8">
        <v>14000</v>
      </c>
      <c r="AF291" s="8">
        <v>5250</v>
      </c>
      <c r="AG291" s="8">
        <f t="shared" si="4"/>
        <v>23110</v>
      </c>
      <c r="AH291" s="111">
        <f>15</f>
        <v>15</v>
      </c>
      <c r="AI291" s="8">
        <f>13646.24</f>
        <v>13646.24</v>
      </c>
      <c r="AJ291" s="126"/>
      <c r="AK291" s="8">
        <f>SUBTOTAL(9,AI291:AJ291)</f>
        <v>13646.24</v>
      </c>
      <c r="AL291" s="5" t="s">
        <v>37</v>
      </c>
      <c r="AM291" s="5" t="s">
        <v>1499</v>
      </c>
      <c r="AN291" s="96">
        <v>43466</v>
      </c>
      <c r="AO291" s="97">
        <v>43800</v>
      </c>
    </row>
    <row r="292" spans="1:2026" ht="24.95" customHeight="1" x14ac:dyDescent="0.25">
      <c r="A292" s="205" t="s">
        <v>1662</v>
      </c>
      <c r="B292" s="4" t="s">
        <v>660</v>
      </c>
      <c r="C292" s="4" t="s">
        <v>657</v>
      </c>
      <c r="D292" s="4" t="s">
        <v>177</v>
      </c>
      <c r="E292" s="4" t="s">
        <v>658</v>
      </c>
      <c r="F292" s="5" t="s">
        <v>336</v>
      </c>
      <c r="G292" s="1" t="s">
        <v>27</v>
      </c>
      <c r="H292" s="63" t="s">
        <v>477</v>
      </c>
      <c r="I292" s="1" t="s">
        <v>29</v>
      </c>
      <c r="J292" s="35" t="s">
        <v>424</v>
      </c>
      <c r="K292" s="36" t="s">
        <v>31</v>
      </c>
      <c r="L292" s="1" t="s">
        <v>80</v>
      </c>
      <c r="M292" s="37" t="s">
        <v>33</v>
      </c>
      <c r="N292" s="1" t="s">
        <v>34</v>
      </c>
      <c r="O292" s="6" t="s">
        <v>35</v>
      </c>
      <c r="P292" s="6"/>
      <c r="Q292" s="7" t="s">
        <v>57</v>
      </c>
      <c r="R292" s="7"/>
      <c r="S292" s="5" t="s">
        <v>661</v>
      </c>
      <c r="T292" s="147">
        <v>1705203.9790000001</v>
      </c>
      <c r="U292" s="147">
        <v>9240521.2430000007</v>
      </c>
      <c r="V292" s="4" t="s">
        <v>11</v>
      </c>
      <c r="W292" s="1"/>
      <c r="X292" s="1" t="s">
        <v>40</v>
      </c>
      <c r="Y292" s="1"/>
      <c r="Z292" s="1"/>
      <c r="AA292" s="1"/>
      <c r="AB292" s="8"/>
      <c r="AC292" s="8">
        <v>3860</v>
      </c>
      <c r="AD292" s="8"/>
      <c r="AE292" s="8">
        <v>14000</v>
      </c>
      <c r="AF292" s="8">
        <v>5250</v>
      </c>
      <c r="AG292" s="8">
        <f t="shared" si="4"/>
        <v>23110</v>
      </c>
      <c r="AH292" s="111">
        <f>15</f>
        <v>15</v>
      </c>
      <c r="AI292" s="8">
        <f>13646.24</f>
        <v>13646.24</v>
      </c>
      <c r="AJ292" s="126"/>
      <c r="AK292" s="8">
        <f>SUBTOTAL(9,AI292:AJ292)</f>
        <v>13646.24</v>
      </c>
      <c r="AL292" s="5" t="s">
        <v>37</v>
      </c>
      <c r="AM292" s="5" t="s">
        <v>1499</v>
      </c>
      <c r="AN292" s="96">
        <v>43466</v>
      </c>
      <c r="AO292" s="97">
        <v>43800</v>
      </c>
    </row>
    <row r="293" spans="1:2026" ht="24.95" customHeight="1" x14ac:dyDescent="0.25">
      <c r="A293" s="205" t="s">
        <v>1662</v>
      </c>
      <c r="B293" s="4" t="s">
        <v>662</v>
      </c>
      <c r="C293" s="4" t="s">
        <v>663</v>
      </c>
      <c r="D293" s="4" t="s">
        <v>334</v>
      </c>
      <c r="E293" s="4" t="s">
        <v>664</v>
      </c>
      <c r="F293" s="5" t="s">
        <v>336</v>
      </c>
      <c r="G293" s="1" t="s">
        <v>27</v>
      </c>
      <c r="H293" s="11" t="s">
        <v>461</v>
      </c>
      <c r="I293" s="1" t="s">
        <v>29</v>
      </c>
      <c r="J293" s="35" t="s">
        <v>30</v>
      </c>
      <c r="K293" s="36" t="s">
        <v>31</v>
      </c>
      <c r="L293" s="1" t="s">
        <v>32</v>
      </c>
      <c r="M293" s="37" t="s">
        <v>33</v>
      </c>
      <c r="N293" s="1" t="s">
        <v>34</v>
      </c>
      <c r="O293" s="6" t="s">
        <v>35</v>
      </c>
      <c r="P293" s="6" t="s">
        <v>230</v>
      </c>
      <c r="Q293" s="7" t="s">
        <v>57</v>
      </c>
      <c r="R293" s="7"/>
      <c r="S293" s="4" t="s">
        <v>665</v>
      </c>
      <c r="T293" s="160">
        <v>1706306.28</v>
      </c>
      <c r="U293" s="161">
        <v>9240149.2899999991</v>
      </c>
      <c r="V293" s="4" t="s">
        <v>11</v>
      </c>
      <c r="W293" s="1"/>
      <c r="X293" s="1"/>
      <c r="Y293" s="1"/>
      <c r="Z293" s="1" t="s">
        <v>40</v>
      </c>
      <c r="AA293" s="1" t="s">
        <v>666</v>
      </c>
      <c r="AB293" s="8"/>
      <c r="AC293" s="8">
        <v>2650</v>
      </c>
      <c r="AD293" s="8"/>
      <c r="AE293" s="8">
        <v>14000</v>
      </c>
      <c r="AF293" s="8">
        <v>650</v>
      </c>
      <c r="AG293" s="8">
        <f t="shared" si="4"/>
        <v>17300</v>
      </c>
      <c r="AH293" s="111">
        <f>15</f>
        <v>15</v>
      </c>
      <c r="AI293" s="8">
        <f>13463.4</f>
        <v>13463.4</v>
      </c>
      <c r="AJ293" s="126"/>
      <c r="AK293" s="8">
        <f>AI293</f>
        <v>13463.4</v>
      </c>
      <c r="AL293" s="5" t="s">
        <v>37</v>
      </c>
      <c r="AM293" s="5" t="s">
        <v>1499</v>
      </c>
      <c r="AN293" s="96">
        <v>43344</v>
      </c>
      <c r="AO293" s="173" t="s">
        <v>1512</v>
      </c>
    </row>
    <row r="294" spans="1:2026" ht="24.95" customHeight="1" x14ac:dyDescent="0.25">
      <c r="A294" s="205" t="s">
        <v>1662</v>
      </c>
      <c r="B294" s="4" t="s">
        <v>667</v>
      </c>
      <c r="C294" s="4" t="s">
        <v>663</v>
      </c>
      <c r="D294" s="4" t="s">
        <v>410</v>
      </c>
      <c r="E294" s="4" t="s">
        <v>664</v>
      </c>
      <c r="F294" s="5" t="s">
        <v>336</v>
      </c>
      <c r="G294" s="1" t="s">
        <v>27</v>
      </c>
      <c r="H294" s="11" t="s">
        <v>461</v>
      </c>
      <c r="I294" s="1" t="s">
        <v>29</v>
      </c>
      <c r="J294" s="35" t="s">
        <v>30</v>
      </c>
      <c r="K294" s="36" t="s">
        <v>31</v>
      </c>
      <c r="L294" s="1" t="s">
        <v>51</v>
      </c>
      <c r="M294" s="37" t="s">
        <v>33</v>
      </c>
      <c r="N294" s="1" t="s">
        <v>34</v>
      </c>
      <c r="O294" s="6" t="s">
        <v>35</v>
      </c>
      <c r="P294" s="6" t="s">
        <v>230</v>
      </c>
      <c r="Q294" s="7" t="s">
        <v>57</v>
      </c>
      <c r="R294" s="7"/>
      <c r="S294" s="4" t="s">
        <v>668</v>
      </c>
      <c r="T294" s="162">
        <v>1706311.97</v>
      </c>
      <c r="U294" s="161">
        <v>9240146.9600000009</v>
      </c>
      <c r="V294" s="4" t="s">
        <v>11</v>
      </c>
      <c r="W294" s="1"/>
      <c r="X294" s="1"/>
      <c r="Y294" s="1"/>
      <c r="Z294" s="1" t="s">
        <v>40</v>
      </c>
      <c r="AA294" s="1" t="s">
        <v>666</v>
      </c>
      <c r="AB294" s="8">
        <v>12500</v>
      </c>
      <c r="AC294" s="8">
        <v>2650</v>
      </c>
      <c r="AD294" s="8"/>
      <c r="AE294" s="8">
        <v>14000</v>
      </c>
      <c r="AF294" s="8">
        <v>650</v>
      </c>
      <c r="AG294" s="8">
        <f t="shared" si="4"/>
        <v>29800</v>
      </c>
      <c r="AH294" s="111">
        <f>15</f>
        <v>15</v>
      </c>
      <c r="AI294" s="8">
        <f>13463.4</f>
        <v>13463.4</v>
      </c>
      <c r="AJ294" s="126"/>
      <c r="AK294" s="8">
        <f>AI294</f>
        <v>13463.4</v>
      </c>
      <c r="AL294" s="5" t="s">
        <v>37</v>
      </c>
      <c r="AM294" s="5" t="s">
        <v>1499</v>
      </c>
      <c r="AN294" s="96">
        <v>43344</v>
      </c>
      <c r="AO294" s="173" t="s">
        <v>1512</v>
      </c>
    </row>
    <row r="295" spans="1:2026" ht="15" customHeight="1" x14ac:dyDescent="0.25">
      <c r="A295" s="205" t="s">
        <v>1662</v>
      </c>
      <c r="B295" s="4" t="s">
        <v>669</v>
      </c>
      <c r="C295" s="4" t="s">
        <v>670</v>
      </c>
      <c r="D295" s="4" t="s">
        <v>363</v>
      </c>
      <c r="E295" s="4" t="s">
        <v>670</v>
      </c>
      <c r="F295" s="4" t="s">
        <v>336</v>
      </c>
      <c r="G295" s="4" t="s">
        <v>27</v>
      </c>
      <c r="H295" s="11" t="s">
        <v>365</v>
      </c>
      <c r="I295" s="4" t="s">
        <v>29</v>
      </c>
      <c r="J295" s="51" t="s">
        <v>345</v>
      </c>
      <c r="K295" s="4" t="s">
        <v>31</v>
      </c>
      <c r="L295" s="4" t="s">
        <v>80</v>
      </c>
      <c r="M295" s="4" t="s">
        <v>33</v>
      </c>
      <c r="N295" s="4" t="s">
        <v>34</v>
      </c>
      <c r="O295" s="6" t="s">
        <v>35</v>
      </c>
      <c r="P295" s="6"/>
      <c r="Q295" s="7" t="s">
        <v>57</v>
      </c>
      <c r="R295" s="7"/>
      <c r="S295" s="4" t="s">
        <v>671</v>
      </c>
      <c r="T295" s="150">
        <v>1705473.94</v>
      </c>
      <c r="U295" s="150">
        <v>9241106.1300000008</v>
      </c>
      <c r="V295" s="4" t="s">
        <v>59</v>
      </c>
      <c r="W295" s="4"/>
      <c r="X295" s="4"/>
      <c r="Y295" s="4"/>
      <c r="Z295" s="4"/>
      <c r="AA295" s="4"/>
      <c r="AB295" s="8"/>
      <c r="AC295" s="8">
        <v>3860</v>
      </c>
      <c r="AD295" s="8"/>
      <c r="AE295" s="8">
        <v>14000</v>
      </c>
      <c r="AF295" s="8">
        <v>650</v>
      </c>
      <c r="AG295" s="8">
        <f t="shared" si="4"/>
        <v>18510</v>
      </c>
      <c r="AH295" s="111">
        <f>5</f>
        <v>5</v>
      </c>
      <c r="AI295" s="8">
        <f>4487.8</f>
        <v>4487.8</v>
      </c>
      <c r="AJ295" s="126"/>
      <c r="AK295" s="8">
        <f>AI295</f>
        <v>4487.8</v>
      </c>
      <c r="AL295" s="5" t="s">
        <v>37</v>
      </c>
      <c r="AM295" s="5" t="s">
        <v>1499</v>
      </c>
      <c r="AN295" s="96">
        <v>43344</v>
      </c>
      <c r="AO295" s="173" t="s">
        <v>1512</v>
      </c>
    </row>
    <row r="296" spans="1:2026" ht="24.95" customHeight="1" x14ac:dyDescent="0.25">
      <c r="A296" s="205" t="s">
        <v>1662</v>
      </c>
      <c r="B296" s="1" t="s">
        <v>672</v>
      </c>
      <c r="C296" s="1" t="s">
        <v>673</v>
      </c>
      <c r="D296" s="1" t="s">
        <v>283</v>
      </c>
      <c r="E296" s="1" t="s">
        <v>149</v>
      </c>
      <c r="F296" s="2" t="s">
        <v>336</v>
      </c>
      <c r="G296" s="1" t="s">
        <v>27</v>
      </c>
      <c r="H296" s="29" t="s">
        <v>344</v>
      </c>
      <c r="I296" s="1" t="s">
        <v>29</v>
      </c>
      <c r="J296" s="35" t="s">
        <v>30</v>
      </c>
      <c r="K296" s="36" t="s">
        <v>31</v>
      </c>
      <c r="L296" s="1" t="s">
        <v>32</v>
      </c>
      <c r="M296" s="37" t="s">
        <v>33</v>
      </c>
      <c r="N296" s="1" t="s">
        <v>34</v>
      </c>
      <c r="O296" s="38" t="s">
        <v>35</v>
      </c>
      <c r="P296" s="38"/>
      <c r="Q296" s="39" t="s">
        <v>36</v>
      </c>
      <c r="R296" s="39"/>
      <c r="S296" s="1" t="s">
        <v>674</v>
      </c>
      <c r="T296" s="145"/>
      <c r="U296" s="145"/>
      <c r="V296" s="1" t="s">
        <v>11</v>
      </c>
      <c r="W296" s="1" t="s">
        <v>40</v>
      </c>
      <c r="X296" s="1"/>
      <c r="Y296" s="1"/>
      <c r="Z296" s="1"/>
      <c r="AA296" s="1"/>
      <c r="AB296" s="30"/>
      <c r="AC296" s="30">
        <v>2650</v>
      </c>
      <c r="AD296" s="30"/>
      <c r="AE296" s="30">
        <v>12750</v>
      </c>
      <c r="AF296" s="30">
        <v>5250</v>
      </c>
      <c r="AG296" s="30">
        <f t="shared" si="4"/>
        <v>20650</v>
      </c>
      <c r="AH296" s="110"/>
      <c r="AI296" s="30"/>
      <c r="AJ296" s="125"/>
      <c r="AK296" s="30"/>
      <c r="AL296" s="2" t="s">
        <v>38</v>
      </c>
      <c r="AM296" s="2"/>
      <c r="AN296" s="2"/>
      <c r="AO296" s="2"/>
    </row>
    <row r="297" spans="1:2026" ht="24.95" customHeight="1" x14ac:dyDescent="0.25">
      <c r="A297" s="205" t="s">
        <v>1662</v>
      </c>
      <c r="B297" s="1" t="s">
        <v>675</v>
      </c>
      <c r="C297" s="1" t="s">
        <v>673</v>
      </c>
      <c r="D297" s="1" t="s">
        <v>348</v>
      </c>
      <c r="E297" s="1" t="s">
        <v>149</v>
      </c>
      <c r="F297" s="2" t="s">
        <v>336</v>
      </c>
      <c r="G297" s="1" t="s">
        <v>27</v>
      </c>
      <c r="H297" s="29" t="s">
        <v>344</v>
      </c>
      <c r="I297" s="1" t="s">
        <v>29</v>
      </c>
      <c r="J297" s="35" t="s">
        <v>30</v>
      </c>
      <c r="K297" s="36" t="s">
        <v>31</v>
      </c>
      <c r="L297" s="1" t="s">
        <v>51</v>
      </c>
      <c r="M297" s="37" t="s">
        <v>33</v>
      </c>
      <c r="N297" s="1" t="s">
        <v>34</v>
      </c>
      <c r="O297" s="38" t="s">
        <v>35</v>
      </c>
      <c r="P297" s="38"/>
      <c r="Q297" s="39" t="s">
        <v>36</v>
      </c>
      <c r="R297" s="39"/>
      <c r="S297" s="1" t="s">
        <v>676</v>
      </c>
      <c r="T297" s="145"/>
      <c r="U297" s="145"/>
      <c r="V297" s="1" t="s">
        <v>11</v>
      </c>
      <c r="W297" s="1" t="s">
        <v>40</v>
      </c>
      <c r="X297" s="1"/>
      <c r="Y297" s="1"/>
      <c r="Z297" s="1"/>
      <c r="AA297" s="1"/>
      <c r="AB297" s="30"/>
      <c r="AC297" s="30">
        <v>2650</v>
      </c>
      <c r="AD297" s="30"/>
      <c r="AE297" s="30">
        <v>12750</v>
      </c>
      <c r="AF297" s="30">
        <v>650</v>
      </c>
      <c r="AG297" s="30">
        <f t="shared" si="4"/>
        <v>16050</v>
      </c>
      <c r="AH297" s="110"/>
      <c r="AI297" s="30"/>
      <c r="AJ297" s="125"/>
      <c r="AK297" s="30"/>
      <c r="AL297" s="2" t="s">
        <v>38</v>
      </c>
      <c r="AM297" s="2"/>
      <c r="AN297" s="2"/>
      <c r="AO297" s="2"/>
    </row>
    <row r="298" spans="1:2026" ht="24.95" customHeight="1" x14ac:dyDescent="0.25">
      <c r="A298" s="205" t="s">
        <v>1662</v>
      </c>
      <c r="B298" s="21" t="s">
        <v>677</v>
      </c>
      <c r="C298" s="21" t="s">
        <v>678</v>
      </c>
      <c r="D298" s="21" t="s">
        <v>70</v>
      </c>
      <c r="E298" s="21" t="s">
        <v>678</v>
      </c>
      <c r="F298" s="21" t="s">
        <v>336</v>
      </c>
      <c r="G298" s="21" t="s">
        <v>105</v>
      </c>
      <c r="H298" s="22" t="s">
        <v>679</v>
      </c>
      <c r="I298" s="21" t="s">
        <v>212</v>
      </c>
      <c r="J298" s="46" t="s">
        <v>680</v>
      </c>
      <c r="K298" s="21" t="s">
        <v>31</v>
      </c>
      <c r="L298" s="21" t="s">
        <v>32</v>
      </c>
      <c r="M298" s="21" t="s">
        <v>33</v>
      </c>
      <c r="N298" s="21" t="s">
        <v>106</v>
      </c>
      <c r="O298" s="23" t="s">
        <v>107</v>
      </c>
      <c r="P298" s="23"/>
      <c r="Q298" s="24" t="s">
        <v>681</v>
      </c>
      <c r="R298" s="24"/>
      <c r="S298" s="21" t="s">
        <v>682</v>
      </c>
      <c r="T298" s="149"/>
      <c r="U298" s="149"/>
      <c r="V298" s="21" t="s">
        <v>11</v>
      </c>
      <c r="W298" s="21" t="s">
        <v>40</v>
      </c>
      <c r="X298" s="21" t="s">
        <v>40</v>
      </c>
      <c r="Y298" s="21" t="s">
        <v>40</v>
      </c>
      <c r="Z298" s="21"/>
      <c r="AA298" s="21"/>
      <c r="AB298" s="25"/>
      <c r="AC298" s="25">
        <v>2650</v>
      </c>
      <c r="AD298" s="25"/>
      <c r="AE298" s="25">
        <v>3500</v>
      </c>
      <c r="AF298" s="25"/>
      <c r="AG298" s="25">
        <f t="shared" si="4"/>
        <v>6150</v>
      </c>
      <c r="AH298" s="113"/>
      <c r="AI298" s="25"/>
      <c r="AJ298" s="128"/>
      <c r="AK298" s="25"/>
      <c r="AL298" s="26" t="s">
        <v>37</v>
      </c>
      <c r="AM298" s="26" t="s">
        <v>1484</v>
      </c>
      <c r="AN298" s="26"/>
      <c r="AO298" s="26"/>
    </row>
    <row r="299" spans="1:2026" ht="24.95" customHeight="1" x14ac:dyDescent="0.25">
      <c r="A299" s="205" t="s">
        <v>1662</v>
      </c>
      <c r="B299" s="21" t="s">
        <v>677</v>
      </c>
      <c r="C299" s="21" t="s">
        <v>678</v>
      </c>
      <c r="D299" s="21" t="s">
        <v>70</v>
      </c>
      <c r="E299" s="21" t="s">
        <v>678</v>
      </c>
      <c r="F299" s="26" t="s">
        <v>336</v>
      </c>
      <c r="G299" s="21" t="s">
        <v>105</v>
      </c>
      <c r="H299" s="27" t="s">
        <v>679</v>
      </c>
      <c r="I299" s="21" t="s">
        <v>29</v>
      </c>
      <c r="J299" s="46" t="s">
        <v>30</v>
      </c>
      <c r="K299" s="21" t="s">
        <v>31</v>
      </c>
      <c r="L299" s="21" t="s">
        <v>51</v>
      </c>
      <c r="M299" s="21" t="s">
        <v>33</v>
      </c>
      <c r="N299" s="21" t="s">
        <v>106</v>
      </c>
      <c r="O299" s="23" t="s">
        <v>107</v>
      </c>
      <c r="P299" s="23"/>
      <c r="Q299" s="24" t="s">
        <v>451</v>
      </c>
      <c r="R299" s="24"/>
      <c r="S299" s="21" t="s">
        <v>683</v>
      </c>
      <c r="T299" s="149"/>
      <c r="U299" s="149"/>
      <c r="V299" s="21" t="s">
        <v>11</v>
      </c>
      <c r="W299" s="21" t="s">
        <v>40</v>
      </c>
      <c r="X299" s="21"/>
      <c r="Y299" s="21"/>
      <c r="Z299" s="21"/>
      <c r="AA299" s="21"/>
      <c r="AB299" s="25"/>
      <c r="AC299" s="25">
        <v>2650</v>
      </c>
      <c r="AD299" s="25"/>
      <c r="AE299" s="25">
        <v>3500</v>
      </c>
      <c r="AF299" s="25"/>
      <c r="AG299" s="25">
        <f t="shared" si="4"/>
        <v>6150</v>
      </c>
      <c r="AH299" s="113"/>
      <c r="AI299" s="25"/>
      <c r="AJ299" s="128"/>
      <c r="AK299" s="25"/>
      <c r="AL299" s="26" t="s">
        <v>37</v>
      </c>
      <c r="AM299" s="26" t="s">
        <v>1484</v>
      </c>
      <c r="AN299" s="26"/>
      <c r="AO299" s="26"/>
    </row>
    <row r="300" spans="1:2026" ht="24.95" customHeight="1" x14ac:dyDescent="0.25">
      <c r="A300" s="205" t="s">
        <v>1662</v>
      </c>
      <c r="B300" s="14" t="s">
        <v>684</v>
      </c>
      <c r="C300" s="14" t="s">
        <v>678</v>
      </c>
      <c r="D300" s="14" t="s">
        <v>473</v>
      </c>
      <c r="E300" s="14" t="s">
        <v>678</v>
      </c>
      <c r="F300" s="15" t="s">
        <v>336</v>
      </c>
      <c r="G300" s="14" t="s">
        <v>105</v>
      </c>
      <c r="H300" s="16" t="s">
        <v>284</v>
      </c>
      <c r="I300" s="14" t="s">
        <v>29</v>
      </c>
      <c r="J300" s="28" t="s">
        <v>30</v>
      </c>
      <c r="K300" s="14" t="s">
        <v>31</v>
      </c>
      <c r="L300" s="14" t="s">
        <v>51</v>
      </c>
      <c r="M300" s="14" t="s">
        <v>33</v>
      </c>
      <c r="N300" s="14" t="s">
        <v>106</v>
      </c>
      <c r="O300" s="17" t="s">
        <v>107</v>
      </c>
      <c r="P300" s="17"/>
      <c r="Q300" s="18" t="s">
        <v>57</v>
      </c>
      <c r="R300" s="18"/>
      <c r="S300" s="14" t="s">
        <v>685</v>
      </c>
      <c r="T300" s="151"/>
      <c r="U300" s="151"/>
      <c r="V300" s="14" t="s">
        <v>11</v>
      </c>
      <c r="W300" s="14" t="s">
        <v>40</v>
      </c>
      <c r="X300" s="14"/>
      <c r="Y300" s="14"/>
      <c r="Z300" s="14"/>
      <c r="AA300" s="14"/>
      <c r="AB300" s="19"/>
      <c r="AC300" s="19">
        <v>2650</v>
      </c>
      <c r="AD300" s="19"/>
      <c r="AE300" s="19">
        <v>3500</v>
      </c>
      <c r="AF300" s="19"/>
      <c r="AG300" s="19">
        <f t="shared" si="4"/>
        <v>6150</v>
      </c>
      <c r="AH300" s="115"/>
      <c r="AI300" s="19"/>
      <c r="AJ300" s="132"/>
      <c r="AK300" s="19"/>
      <c r="AL300" s="15" t="s">
        <v>37</v>
      </c>
      <c r="AM300" s="14" t="s">
        <v>1496</v>
      </c>
      <c r="AN300" s="2"/>
      <c r="AO300" s="2"/>
    </row>
    <row r="301" spans="1:2026" ht="24.95" customHeight="1" x14ac:dyDescent="0.25">
      <c r="A301" s="205" t="s">
        <v>1662</v>
      </c>
      <c r="B301" s="21" t="s">
        <v>686</v>
      </c>
      <c r="C301" s="21" t="s">
        <v>678</v>
      </c>
      <c r="D301" s="21" t="s">
        <v>140</v>
      </c>
      <c r="E301" s="21" t="s">
        <v>687</v>
      </c>
      <c r="F301" s="21" t="s">
        <v>336</v>
      </c>
      <c r="G301" s="21" t="s">
        <v>105</v>
      </c>
      <c r="H301" s="22" t="s">
        <v>688</v>
      </c>
      <c r="I301" s="21" t="s">
        <v>212</v>
      </c>
      <c r="J301" s="46" t="s">
        <v>680</v>
      </c>
      <c r="K301" s="21" t="s">
        <v>31</v>
      </c>
      <c r="L301" s="21" t="s">
        <v>51</v>
      </c>
      <c r="M301" s="21" t="s">
        <v>33</v>
      </c>
      <c r="N301" s="21" t="s">
        <v>106</v>
      </c>
      <c r="O301" s="23" t="s">
        <v>107</v>
      </c>
      <c r="P301" s="23"/>
      <c r="Q301" s="24" t="s">
        <v>681</v>
      </c>
      <c r="R301" s="24"/>
      <c r="S301" s="21" t="s">
        <v>682</v>
      </c>
      <c r="T301" s="149"/>
      <c r="U301" s="149"/>
      <c r="V301" s="21" t="s">
        <v>11</v>
      </c>
      <c r="W301" s="21" t="s">
        <v>40</v>
      </c>
      <c r="X301" s="21" t="s">
        <v>40</v>
      </c>
      <c r="Y301" s="21" t="s">
        <v>40</v>
      </c>
      <c r="Z301" s="21"/>
      <c r="AA301" s="21"/>
      <c r="AB301" s="25"/>
      <c r="AC301" s="25">
        <v>2650</v>
      </c>
      <c r="AD301" s="25"/>
      <c r="AE301" s="25">
        <v>3500</v>
      </c>
      <c r="AF301" s="25"/>
      <c r="AG301" s="25">
        <f t="shared" si="4"/>
        <v>6150</v>
      </c>
      <c r="AH301" s="113"/>
      <c r="AI301" s="25"/>
      <c r="AJ301" s="128"/>
      <c r="AK301" s="25"/>
      <c r="AL301" s="26" t="s">
        <v>37</v>
      </c>
      <c r="AM301" s="26" t="s">
        <v>1484</v>
      </c>
      <c r="AN301" s="26"/>
      <c r="AO301" s="26"/>
    </row>
    <row r="302" spans="1:2026" ht="15" customHeight="1" x14ac:dyDescent="0.25">
      <c r="A302" s="205" t="s">
        <v>1662</v>
      </c>
      <c r="B302" s="4" t="s">
        <v>689</v>
      </c>
      <c r="C302" s="4" t="s">
        <v>690</v>
      </c>
      <c r="D302" s="4" t="s">
        <v>363</v>
      </c>
      <c r="E302" s="4" t="s">
        <v>690</v>
      </c>
      <c r="F302" s="4" t="s">
        <v>336</v>
      </c>
      <c r="G302" s="4" t="s">
        <v>27</v>
      </c>
      <c r="H302" s="11" t="s">
        <v>365</v>
      </c>
      <c r="I302" s="4" t="s">
        <v>212</v>
      </c>
      <c r="J302" s="51" t="s">
        <v>86</v>
      </c>
      <c r="K302" s="4" t="s">
        <v>31</v>
      </c>
      <c r="L302" s="4" t="s">
        <v>691</v>
      </c>
      <c r="M302" s="4" t="s">
        <v>33</v>
      </c>
      <c r="N302" s="4" t="s">
        <v>34</v>
      </c>
      <c r="O302" s="6" t="s">
        <v>35</v>
      </c>
      <c r="P302" s="6"/>
      <c r="Q302" s="7" t="s">
        <v>57</v>
      </c>
      <c r="R302" s="7"/>
      <c r="S302" s="4" t="s">
        <v>692</v>
      </c>
      <c r="T302" s="146"/>
      <c r="U302" s="146"/>
      <c r="V302" s="4" t="s">
        <v>59</v>
      </c>
      <c r="W302" s="4"/>
      <c r="X302" s="4"/>
      <c r="Y302" s="4"/>
      <c r="Z302" s="4"/>
      <c r="AA302" s="4"/>
      <c r="AB302" s="8"/>
      <c r="AC302" s="8">
        <v>2650</v>
      </c>
      <c r="AD302" s="8"/>
      <c r="AE302" s="8">
        <v>14000</v>
      </c>
      <c r="AF302" s="8">
        <v>650</v>
      </c>
      <c r="AG302" s="8">
        <f t="shared" si="4"/>
        <v>17300</v>
      </c>
      <c r="AH302" s="111"/>
      <c r="AI302" s="8"/>
      <c r="AJ302" s="126"/>
      <c r="AK302" s="8"/>
      <c r="AL302" s="5" t="s">
        <v>37</v>
      </c>
      <c r="AM302" s="5" t="s">
        <v>1499</v>
      </c>
      <c r="AN302" s="5"/>
      <c r="AO302" s="173" t="s">
        <v>1512</v>
      </c>
    </row>
    <row r="303" spans="1:2026" ht="24.95" customHeight="1" x14ac:dyDescent="0.25">
      <c r="A303" s="205" t="s">
        <v>1662</v>
      </c>
      <c r="B303" s="21" t="s">
        <v>693</v>
      </c>
      <c r="C303" s="21" t="s">
        <v>694</v>
      </c>
      <c r="D303" s="21" t="s">
        <v>695</v>
      </c>
      <c r="E303" s="21" t="s">
        <v>694</v>
      </c>
      <c r="F303" s="21" t="s">
        <v>336</v>
      </c>
      <c r="G303" s="21" t="s">
        <v>105</v>
      </c>
      <c r="H303" s="22" t="s">
        <v>377</v>
      </c>
      <c r="I303" s="21" t="s">
        <v>29</v>
      </c>
      <c r="J303" s="46" t="s">
        <v>30</v>
      </c>
      <c r="K303" s="21" t="s">
        <v>31</v>
      </c>
      <c r="L303" s="21" t="s">
        <v>32</v>
      </c>
      <c r="M303" s="21" t="s">
        <v>33</v>
      </c>
      <c r="N303" s="21" t="s">
        <v>106</v>
      </c>
      <c r="O303" s="23" t="s">
        <v>107</v>
      </c>
      <c r="P303" s="23"/>
      <c r="Q303" s="24" t="s">
        <v>696</v>
      </c>
      <c r="R303" s="24"/>
      <c r="S303" s="26" t="s">
        <v>697</v>
      </c>
      <c r="T303" s="163"/>
      <c r="U303" s="163"/>
      <c r="V303" s="21" t="s">
        <v>11</v>
      </c>
      <c r="W303" s="21" t="s">
        <v>40</v>
      </c>
      <c r="X303" s="21" t="s">
        <v>40</v>
      </c>
      <c r="Y303" s="21" t="s">
        <v>40</v>
      </c>
      <c r="Z303" s="21"/>
      <c r="AA303" s="21"/>
      <c r="AB303" s="25"/>
      <c r="AC303" s="25">
        <v>2650</v>
      </c>
      <c r="AD303" s="25"/>
      <c r="AE303" s="25">
        <v>3500</v>
      </c>
      <c r="AF303" s="25"/>
      <c r="AG303" s="25">
        <f t="shared" si="4"/>
        <v>6150</v>
      </c>
      <c r="AH303" s="113"/>
      <c r="AI303" s="25"/>
      <c r="AJ303" s="128"/>
      <c r="AK303" s="25"/>
      <c r="AL303" s="26" t="s">
        <v>37</v>
      </c>
      <c r="AM303" s="26" t="s">
        <v>1484</v>
      </c>
      <c r="AN303" s="26"/>
      <c r="AO303" s="26"/>
    </row>
    <row r="304" spans="1:2026" ht="24.95" customHeight="1" x14ac:dyDescent="0.25">
      <c r="A304" s="205" t="s">
        <v>1662</v>
      </c>
      <c r="B304" s="21" t="s">
        <v>698</v>
      </c>
      <c r="C304" s="21" t="s">
        <v>694</v>
      </c>
      <c r="D304" s="21" t="s">
        <v>699</v>
      </c>
      <c r="E304" s="21" t="s">
        <v>700</v>
      </c>
      <c r="F304" s="26" t="s">
        <v>336</v>
      </c>
      <c r="G304" s="21" t="s">
        <v>105</v>
      </c>
      <c r="H304" s="27" t="s">
        <v>701</v>
      </c>
      <c r="I304" s="21" t="s">
        <v>29</v>
      </c>
      <c r="J304" s="46" t="s">
        <v>30</v>
      </c>
      <c r="K304" s="21" t="s">
        <v>31</v>
      </c>
      <c r="L304" s="21" t="s">
        <v>51</v>
      </c>
      <c r="M304" s="21" t="s">
        <v>33</v>
      </c>
      <c r="N304" s="21" t="s">
        <v>106</v>
      </c>
      <c r="O304" s="23" t="s">
        <v>107</v>
      </c>
      <c r="P304" s="23" t="s">
        <v>230</v>
      </c>
      <c r="Q304" s="24" t="s">
        <v>451</v>
      </c>
      <c r="R304" s="24"/>
      <c r="S304" s="21" t="s">
        <v>702</v>
      </c>
      <c r="T304" s="149"/>
      <c r="U304" s="149"/>
      <c r="V304" s="21" t="s">
        <v>11</v>
      </c>
      <c r="W304" s="21" t="s">
        <v>40</v>
      </c>
      <c r="X304" s="21"/>
      <c r="Y304" s="21"/>
      <c r="Z304" s="21"/>
      <c r="AA304" s="21"/>
      <c r="AB304" s="25"/>
      <c r="AC304" s="25">
        <v>2650</v>
      </c>
      <c r="AD304" s="25"/>
      <c r="AE304" s="25">
        <v>3500</v>
      </c>
      <c r="AF304" s="25"/>
      <c r="AG304" s="25">
        <f t="shared" si="4"/>
        <v>6150</v>
      </c>
      <c r="AH304" s="113"/>
      <c r="AI304" s="25"/>
      <c r="AJ304" s="128"/>
      <c r="AK304" s="25"/>
      <c r="AL304" s="26" t="s">
        <v>37</v>
      </c>
      <c r="AM304" s="26" t="s">
        <v>1484</v>
      </c>
      <c r="AN304" s="26"/>
      <c r="AO304" s="26"/>
    </row>
    <row r="305" spans="1:2026" ht="24.95" customHeight="1" x14ac:dyDescent="0.25">
      <c r="A305" s="205" t="s">
        <v>1662</v>
      </c>
      <c r="B305" s="14" t="s">
        <v>703</v>
      </c>
      <c r="C305" s="14" t="s">
        <v>694</v>
      </c>
      <c r="D305" s="14" t="s">
        <v>70</v>
      </c>
      <c r="E305" s="14" t="s">
        <v>700</v>
      </c>
      <c r="F305" s="15" t="s">
        <v>336</v>
      </c>
      <c r="G305" s="14" t="s">
        <v>105</v>
      </c>
      <c r="H305" s="16" t="s">
        <v>284</v>
      </c>
      <c r="I305" s="14" t="s">
        <v>29</v>
      </c>
      <c r="J305" s="28" t="s">
        <v>30</v>
      </c>
      <c r="K305" s="14" t="s">
        <v>31</v>
      </c>
      <c r="L305" s="14" t="s">
        <v>51</v>
      </c>
      <c r="M305" s="14" t="s">
        <v>33</v>
      </c>
      <c r="N305" s="14" t="s">
        <v>106</v>
      </c>
      <c r="O305" s="17" t="s">
        <v>107</v>
      </c>
      <c r="P305" s="17"/>
      <c r="Q305" s="18" t="s">
        <v>451</v>
      </c>
      <c r="R305" s="18"/>
      <c r="S305" s="14" t="s">
        <v>702</v>
      </c>
      <c r="T305" s="151"/>
      <c r="U305" s="151"/>
      <c r="V305" s="14" t="s">
        <v>11</v>
      </c>
      <c r="W305" s="14" t="s">
        <v>40</v>
      </c>
      <c r="X305" s="14"/>
      <c r="Y305" s="14"/>
      <c r="Z305" s="14"/>
      <c r="AA305" s="14"/>
      <c r="AB305" s="19"/>
      <c r="AC305" s="19">
        <v>2650</v>
      </c>
      <c r="AD305" s="19"/>
      <c r="AE305" s="19">
        <v>3500</v>
      </c>
      <c r="AF305" s="19"/>
      <c r="AG305" s="19">
        <f t="shared" si="4"/>
        <v>6150</v>
      </c>
      <c r="AH305" s="115"/>
      <c r="AI305" s="19"/>
      <c r="AJ305" s="132"/>
      <c r="AK305" s="19"/>
      <c r="AL305" s="15" t="s">
        <v>37</v>
      </c>
      <c r="AM305" s="14" t="s">
        <v>1496</v>
      </c>
      <c r="AN305" s="2"/>
      <c r="AO305" s="2"/>
    </row>
    <row r="306" spans="1:2026" s="52" customFormat="1" ht="24.95" customHeight="1" x14ac:dyDescent="0.25">
      <c r="A306" s="205" t="s">
        <v>1662</v>
      </c>
      <c r="B306" s="4" t="s">
        <v>704</v>
      </c>
      <c r="C306" s="4" t="s">
        <v>705</v>
      </c>
      <c r="D306" s="4" t="s">
        <v>283</v>
      </c>
      <c r="E306" s="4" t="s">
        <v>706</v>
      </c>
      <c r="F306" s="5" t="s">
        <v>336</v>
      </c>
      <c r="G306" s="4" t="s">
        <v>27</v>
      </c>
      <c r="H306" s="11" t="s">
        <v>344</v>
      </c>
      <c r="I306" s="4" t="s">
        <v>29</v>
      </c>
      <c r="J306" s="51" t="s">
        <v>345</v>
      </c>
      <c r="K306" s="4" t="s">
        <v>31</v>
      </c>
      <c r="L306" s="4" t="s">
        <v>51</v>
      </c>
      <c r="M306" s="4" t="s">
        <v>33</v>
      </c>
      <c r="N306" s="4" t="s">
        <v>34</v>
      </c>
      <c r="O306" s="6" t="s">
        <v>35</v>
      </c>
      <c r="P306" s="6"/>
      <c r="Q306" s="7" t="s">
        <v>36</v>
      </c>
      <c r="R306" s="7" t="s">
        <v>559</v>
      </c>
      <c r="S306" s="4" t="s">
        <v>707</v>
      </c>
      <c r="T306" s="146">
        <v>1705592.138</v>
      </c>
      <c r="U306" s="146">
        <v>9242882.5380000006</v>
      </c>
      <c r="V306" s="4" t="s">
        <v>11</v>
      </c>
      <c r="W306" s="4" t="s">
        <v>40</v>
      </c>
      <c r="X306" s="4"/>
      <c r="Y306" s="4"/>
      <c r="Z306" s="4"/>
      <c r="AA306" s="4"/>
      <c r="AB306" s="8"/>
      <c r="AC306" s="8">
        <v>2650</v>
      </c>
      <c r="AD306" s="8"/>
      <c r="AE306" s="8">
        <v>12750</v>
      </c>
      <c r="AF306" s="8">
        <v>650</v>
      </c>
      <c r="AG306" s="8">
        <f t="shared" si="4"/>
        <v>16050</v>
      </c>
      <c r="AH306" s="111">
        <v>12</v>
      </c>
      <c r="AI306" s="8">
        <f>12539.71</f>
        <v>12539.71</v>
      </c>
      <c r="AJ306" s="126"/>
      <c r="AK306" s="8">
        <f>SUBTOTAL(9,AI306:AJ306)</f>
        <v>12539.71</v>
      </c>
      <c r="AL306" s="5" t="s">
        <v>37</v>
      </c>
      <c r="AM306" s="5" t="s">
        <v>1499</v>
      </c>
      <c r="AN306" s="96">
        <v>43070</v>
      </c>
      <c r="AO306" s="173" t="s">
        <v>1512</v>
      </c>
      <c r="AP306" s="33"/>
      <c r="AQ306" s="33"/>
      <c r="AR306" s="33"/>
      <c r="AS306" s="33"/>
      <c r="AT306" s="33"/>
      <c r="AU306" s="33"/>
      <c r="AV306" s="33"/>
      <c r="AW306" s="33"/>
      <c r="AX306" s="33"/>
      <c r="AY306" s="33"/>
      <c r="AZ306" s="33"/>
      <c r="BA306" s="33"/>
      <c r="BB306" s="33"/>
      <c r="BC306" s="33"/>
      <c r="BD306" s="33"/>
      <c r="BE306" s="33"/>
      <c r="BF306" s="33"/>
      <c r="BG306" s="33"/>
      <c r="BH306" s="33"/>
      <c r="BI306" s="33"/>
      <c r="BJ306" s="33"/>
      <c r="BK306" s="33"/>
      <c r="BL306" s="33"/>
      <c r="BM306" s="33"/>
      <c r="BN306" s="33"/>
      <c r="BO306" s="33"/>
      <c r="BP306" s="33"/>
      <c r="BQ306" s="33"/>
      <c r="BR306" s="33"/>
      <c r="BS306" s="33"/>
      <c r="BT306" s="33"/>
      <c r="BU306" s="33"/>
      <c r="BV306" s="33"/>
      <c r="BW306" s="33"/>
      <c r="BX306" s="33"/>
      <c r="BY306" s="33"/>
      <c r="BZ306" s="33"/>
      <c r="CA306" s="33"/>
      <c r="CB306" s="33"/>
      <c r="CC306" s="33"/>
      <c r="CD306" s="33"/>
      <c r="CE306" s="33"/>
      <c r="CF306" s="33"/>
      <c r="CG306" s="33"/>
      <c r="CH306" s="33"/>
      <c r="CI306" s="33"/>
      <c r="CJ306" s="33"/>
      <c r="CK306" s="33"/>
      <c r="CL306" s="33"/>
      <c r="CM306" s="33"/>
      <c r="CN306" s="33"/>
      <c r="CO306" s="33"/>
      <c r="CP306" s="33"/>
      <c r="CQ306" s="33"/>
      <c r="CR306" s="33"/>
      <c r="CS306" s="33"/>
      <c r="CT306" s="33"/>
      <c r="CU306" s="33"/>
      <c r="CV306" s="33"/>
      <c r="CW306" s="33"/>
      <c r="CX306" s="33"/>
      <c r="CY306" s="33"/>
      <c r="CZ306" s="33"/>
      <c r="DA306" s="33"/>
      <c r="DB306" s="33"/>
      <c r="DC306" s="33"/>
      <c r="DD306" s="33"/>
      <c r="DE306" s="33"/>
      <c r="DF306" s="33"/>
      <c r="DG306" s="33"/>
      <c r="DH306" s="33"/>
      <c r="DI306" s="33"/>
      <c r="DJ306" s="33"/>
      <c r="DK306" s="33"/>
      <c r="DL306" s="33"/>
      <c r="DM306" s="33"/>
      <c r="DN306" s="33"/>
      <c r="DO306" s="33"/>
      <c r="DP306" s="33"/>
      <c r="DQ306" s="33"/>
      <c r="DR306" s="33"/>
      <c r="DS306" s="33"/>
      <c r="DT306" s="33"/>
      <c r="DU306" s="33"/>
      <c r="DV306" s="33"/>
      <c r="DW306" s="33"/>
      <c r="DX306" s="33"/>
      <c r="DY306" s="33"/>
      <c r="DZ306" s="33"/>
      <c r="EA306" s="33"/>
      <c r="EB306" s="33"/>
      <c r="EC306" s="33"/>
      <c r="ED306" s="33"/>
      <c r="EE306" s="33"/>
      <c r="EF306" s="33"/>
      <c r="EG306" s="33"/>
      <c r="EH306" s="33"/>
      <c r="EI306" s="33"/>
      <c r="EJ306" s="33"/>
      <c r="EK306" s="33"/>
      <c r="EL306" s="33"/>
      <c r="EM306" s="33"/>
      <c r="EN306" s="33"/>
      <c r="EO306" s="33"/>
      <c r="EP306" s="33"/>
      <c r="EQ306" s="33"/>
      <c r="ER306" s="33"/>
      <c r="ES306" s="33"/>
      <c r="ET306" s="33"/>
      <c r="EU306" s="33"/>
      <c r="EV306" s="33"/>
      <c r="EW306" s="33"/>
      <c r="EX306" s="33"/>
      <c r="EY306" s="33"/>
      <c r="EZ306" s="33"/>
      <c r="FA306" s="33"/>
      <c r="FB306" s="33"/>
      <c r="FC306" s="33"/>
      <c r="FD306" s="33"/>
      <c r="FE306" s="33"/>
      <c r="FF306" s="33"/>
      <c r="FG306" s="33"/>
      <c r="FH306" s="33"/>
      <c r="FI306" s="33"/>
      <c r="FJ306" s="33"/>
      <c r="FK306" s="33"/>
      <c r="FL306" s="33"/>
      <c r="FM306" s="33"/>
      <c r="FN306" s="33"/>
      <c r="FO306" s="33"/>
      <c r="FP306" s="33"/>
      <c r="FQ306" s="33"/>
      <c r="FR306" s="33"/>
      <c r="FS306" s="33"/>
      <c r="FT306" s="33"/>
      <c r="FU306" s="33"/>
      <c r="FV306" s="33"/>
      <c r="FW306" s="33"/>
      <c r="FX306" s="33"/>
      <c r="FY306" s="33"/>
      <c r="FZ306" s="33"/>
      <c r="GA306" s="33"/>
      <c r="GB306" s="33"/>
      <c r="GC306" s="33"/>
      <c r="GD306" s="33"/>
      <c r="GE306" s="33"/>
      <c r="GF306" s="33"/>
      <c r="GG306" s="33"/>
      <c r="GH306" s="33"/>
      <c r="GI306" s="33"/>
      <c r="GJ306" s="33"/>
      <c r="GK306" s="33"/>
      <c r="GL306" s="33"/>
      <c r="GM306" s="33"/>
      <c r="GN306" s="33"/>
      <c r="GO306" s="33"/>
      <c r="GP306" s="33"/>
      <c r="GQ306" s="33"/>
      <c r="GR306" s="33"/>
      <c r="GS306" s="33"/>
      <c r="GT306" s="33"/>
      <c r="GU306" s="33"/>
      <c r="GV306" s="33"/>
      <c r="GW306" s="33"/>
      <c r="GX306" s="33"/>
      <c r="GY306" s="33"/>
      <c r="GZ306" s="33"/>
      <c r="HA306" s="33"/>
      <c r="HB306" s="33"/>
      <c r="HC306" s="33"/>
      <c r="HD306" s="33"/>
      <c r="HE306" s="33"/>
      <c r="HF306" s="33"/>
      <c r="HG306" s="33"/>
      <c r="HH306" s="33"/>
      <c r="HI306" s="33"/>
      <c r="HJ306" s="33"/>
      <c r="HK306" s="33"/>
      <c r="HL306" s="33"/>
      <c r="HM306" s="33"/>
      <c r="HN306" s="33"/>
      <c r="HO306" s="33"/>
      <c r="HP306" s="33"/>
      <c r="HQ306" s="33"/>
      <c r="HR306" s="33"/>
      <c r="HS306" s="33"/>
      <c r="HT306" s="33"/>
      <c r="HU306" s="33"/>
      <c r="HV306" s="33"/>
      <c r="HW306" s="33"/>
      <c r="HX306" s="33"/>
      <c r="HY306" s="33"/>
      <c r="HZ306" s="33"/>
      <c r="IA306" s="33"/>
      <c r="IB306" s="33"/>
      <c r="IC306" s="33"/>
      <c r="ID306" s="33"/>
      <c r="IE306" s="33"/>
      <c r="IF306" s="33"/>
      <c r="IG306" s="33"/>
      <c r="IH306" s="33"/>
      <c r="II306" s="33"/>
      <c r="IJ306" s="33"/>
      <c r="IK306" s="33"/>
      <c r="IL306" s="33"/>
      <c r="IM306" s="33"/>
      <c r="IN306" s="33"/>
      <c r="IO306" s="33"/>
      <c r="IP306" s="33"/>
      <c r="IQ306" s="33"/>
      <c r="IR306" s="33"/>
      <c r="IS306" s="33"/>
      <c r="IT306" s="33"/>
      <c r="IU306" s="33"/>
      <c r="IV306" s="33"/>
      <c r="IW306" s="33"/>
      <c r="IX306" s="33"/>
      <c r="IY306" s="33"/>
      <c r="IZ306" s="33"/>
      <c r="JA306" s="33"/>
      <c r="JB306" s="33"/>
      <c r="JC306" s="33"/>
      <c r="JD306" s="33"/>
      <c r="JE306" s="33"/>
      <c r="JF306" s="33"/>
      <c r="JG306" s="33"/>
      <c r="JH306" s="33"/>
      <c r="JI306" s="33"/>
      <c r="JJ306" s="33"/>
      <c r="JK306" s="33"/>
      <c r="JL306" s="33"/>
      <c r="JM306" s="33"/>
      <c r="JN306" s="33"/>
      <c r="JO306" s="33"/>
      <c r="JP306" s="33"/>
      <c r="JQ306" s="33"/>
      <c r="JR306" s="33"/>
      <c r="JS306" s="33"/>
      <c r="JT306" s="33"/>
      <c r="JU306" s="33"/>
      <c r="JV306" s="33"/>
      <c r="JW306" s="33"/>
      <c r="JX306" s="33"/>
      <c r="JY306" s="33"/>
      <c r="JZ306" s="33"/>
      <c r="KA306" s="33"/>
      <c r="KB306" s="33"/>
      <c r="KC306" s="33"/>
      <c r="KD306" s="33"/>
      <c r="KE306" s="33"/>
      <c r="KF306" s="33"/>
      <c r="KG306" s="33"/>
      <c r="KH306" s="33"/>
      <c r="KI306" s="33"/>
      <c r="KJ306" s="33"/>
      <c r="KK306" s="33"/>
      <c r="KL306" s="33"/>
      <c r="KM306" s="33"/>
      <c r="KN306" s="33"/>
      <c r="KO306" s="33"/>
      <c r="KP306" s="33"/>
      <c r="KQ306" s="33"/>
      <c r="KR306" s="33"/>
      <c r="KS306" s="33"/>
      <c r="KT306" s="33"/>
      <c r="KU306" s="33"/>
      <c r="KV306" s="33"/>
      <c r="KW306" s="33"/>
      <c r="KX306" s="33"/>
      <c r="KY306" s="33"/>
      <c r="KZ306" s="33"/>
      <c r="LA306" s="33"/>
      <c r="LB306" s="33"/>
      <c r="LC306" s="33"/>
      <c r="LD306" s="33"/>
      <c r="LE306" s="33"/>
      <c r="LF306" s="33"/>
      <c r="LG306" s="33"/>
      <c r="LH306" s="33"/>
      <c r="LI306" s="33"/>
      <c r="LJ306" s="33"/>
      <c r="LK306" s="33"/>
      <c r="LL306" s="33"/>
      <c r="LM306" s="33"/>
      <c r="LN306" s="33"/>
      <c r="LO306" s="33"/>
      <c r="LP306" s="33"/>
      <c r="LQ306" s="33"/>
      <c r="LR306" s="33"/>
      <c r="LS306" s="33"/>
      <c r="LT306" s="33"/>
      <c r="LU306" s="33"/>
      <c r="LV306" s="33"/>
      <c r="LW306" s="33"/>
      <c r="LX306" s="33"/>
      <c r="LY306" s="33"/>
      <c r="LZ306" s="33"/>
      <c r="MA306" s="33"/>
      <c r="MB306" s="33"/>
      <c r="MC306" s="33"/>
      <c r="MD306" s="33"/>
      <c r="ME306" s="33"/>
      <c r="MF306" s="33"/>
      <c r="MG306" s="33"/>
      <c r="MH306" s="33"/>
      <c r="MI306" s="33"/>
      <c r="MJ306" s="33"/>
      <c r="MK306" s="33"/>
      <c r="ML306" s="33"/>
      <c r="MM306" s="33"/>
      <c r="MN306" s="33"/>
      <c r="MO306" s="33"/>
      <c r="MP306" s="33"/>
      <c r="MQ306" s="33"/>
      <c r="MR306" s="33"/>
      <c r="MS306" s="33"/>
      <c r="MT306" s="33"/>
      <c r="MU306" s="33"/>
      <c r="MV306" s="33"/>
      <c r="MW306" s="33"/>
      <c r="MX306" s="33"/>
      <c r="MY306" s="33"/>
      <c r="MZ306" s="33"/>
      <c r="NA306" s="33"/>
      <c r="NB306" s="33"/>
      <c r="NC306" s="33"/>
      <c r="ND306" s="33"/>
      <c r="NE306" s="33"/>
      <c r="NF306" s="33"/>
      <c r="NG306" s="33"/>
      <c r="NH306" s="33"/>
      <c r="NI306" s="33"/>
      <c r="NJ306" s="33"/>
      <c r="NK306" s="33"/>
      <c r="NL306" s="33"/>
      <c r="NM306" s="33"/>
      <c r="NN306" s="33"/>
      <c r="NO306" s="33"/>
      <c r="NP306" s="33"/>
      <c r="NQ306" s="33"/>
      <c r="NR306" s="33"/>
      <c r="NS306" s="33"/>
      <c r="NT306" s="33"/>
      <c r="NU306" s="33"/>
      <c r="NV306" s="33"/>
      <c r="NW306" s="33"/>
      <c r="NX306" s="33"/>
      <c r="NY306" s="33"/>
      <c r="NZ306" s="33"/>
      <c r="OA306" s="33"/>
      <c r="OB306" s="33"/>
      <c r="OC306" s="33"/>
      <c r="OD306" s="33"/>
      <c r="OE306" s="33"/>
      <c r="OF306" s="33"/>
      <c r="OG306" s="33"/>
      <c r="OH306" s="33"/>
      <c r="OI306" s="33"/>
      <c r="OJ306" s="33"/>
      <c r="OK306" s="33"/>
      <c r="OL306" s="33"/>
      <c r="OM306" s="33"/>
      <c r="ON306" s="33"/>
      <c r="OO306" s="33"/>
      <c r="OP306" s="33"/>
      <c r="OQ306" s="33"/>
      <c r="OR306" s="33"/>
      <c r="OS306" s="33"/>
      <c r="OT306" s="33"/>
      <c r="OU306" s="33"/>
      <c r="OV306" s="33"/>
      <c r="OW306" s="33"/>
      <c r="OX306" s="33"/>
      <c r="OY306" s="33"/>
      <c r="OZ306" s="33"/>
      <c r="PA306" s="33"/>
      <c r="PB306" s="33"/>
      <c r="PC306" s="33"/>
      <c r="PD306" s="33"/>
      <c r="PE306" s="33"/>
      <c r="PF306" s="33"/>
      <c r="PG306" s="33"/>
      <c r="PH306" s="33"/>
      <c r="PI306" s="33"/>
      <c r="PJ306" s="33"/>
      <c r="PK306" s="33"/>
      <c r="PL306" s="33"/>
      <c r="PM306" s="33"/>
      <c r="PN306" s="33"/>
      <c r="PO306" s="33"/>
      <c r="PP306" s="33"/>
      <c r="PQ306" s="33"/>
      <c r="PR306" s="33"/>
      <c r="PS306" s="33"/>
      <c r="PT306" s="33"/>
      <c r="PU306" s="33"/>
      <c r="PV306" s="33"/>
      <c r="PW306" s="33"/>
      <c r="PX306" s="33"/>
      <c r="PY306" s="33"/>
      <c r="PZ306" s="33"/>
      <c r="QA306" s="33"/>
      <c r="QB306" s="33"/>
      <c r="QC306" s="33"/>
      <c r="QD306" s="33"/>
      <c r="QE306" s="33"/>
      <c r="QF306" s="33"/>
      <c r="QG306" s="33"/>
      <c r="QH306" s="33"/>
      <c r="QI306" s="33"/>
      <c r="QJ306" s="33"/>
      <c r="QK306" s="33"/>
      <c r="QL306" s="33"/>
      <c r="QM306" s="33"/>
      <c r="QN306" s="33"/>
      <c r="QO306" s="33"/>
      <c r="QP306" s="33"/>
      <c r="QQ306" s="33"/>
      <c r="QR306" s="33"/>
      <c r="QS306" s="33"/>
      <c r="QT306" s="33"/>
      <c r="QU306" s="33"/>
      <c r="QV306" s="33"/>
      <c r="QW306" s="33"/>
      <c r="QX306" s="33"/>
      <c r="QY306" s="33"/>
      <c r="QZ306" s="33"/>
      <c r="RA306" s="33"/>
      <c r="RB306" s="33"/>
      <c r="RC306" s="33"/>
      <c r="RD306" s="33"/>
      <c r="RE306" s="33"/>
      <c r="RF306" s="33"/>
      <c r="RG306" s="33"/>
      <c r="RH306" s="33"/>
      <c r="RI306" s="33"/>
      <c r="RJ306" s="33"/>
      <c r="RK306" s="33"/>
      <c r="RL306" s="33"/>
      <c r="RM306" s="33"/>
      <c r="RN306" s="33"/>
      <c r="RO306" s="33"/>
      <c r="RP306" s="33"/>
      <c r="RQ306" s="33"/>
      <c r="RR306" s="33"/>
      <c r="RS306" s="33"/>
      <c r="RT306" s="33"/>
      <c r="RU306" s="33"/>
      <c r="RV306" s="33"/>
      <c r="RW306" s="33"/>
      <c r="RX306" s="33"/>
      <c r="RY306" s="33"/>
      <c r="RZ306" s="33"/>
      <c r="SA306" s="33"/>
      <c r="SB306" s="33"/>
      <c r="SC306" s="33"/>
      <c r="SD306" s="33"/>
      <c r="SE306" s="33"/>
      <c r="SF306" s="33"/>
      <c r="SG306" s="33"/>
      <c r="SH306" s="33"/>
      <c r="SI306" s="33"/>
      <c r="SJ306" s="33"/>
      <c r="SK306" s="33"/>
      <c r="SL306" s="33"/>
      <c r="SM306" s="33"/>
      <c r="SN306" s="33"/>
      <c r="SO306" s="33"/>
      <c r="SP306" s="33"/>
      <c r="SQ306" s="33"/>
      <c r="SR306" s="33"/>
      <c r="SS306" s="33"/>
      <c r="ST306" s="33"/>
      <c r="SU306" s="33"/>
      <c r="SV306" s="33"/>
      <c r="SW306" s="33"/>
      <c r="SX306" s="33"/>
      <c r="SY306" s="33"/>
      <c r="SZ306" s="33"/>
      <c r="TA306" s="33"/>
      <c r="TB306" s="33"/>
      <c r="TC306" s="33"/>
      <c r="TD306" s="33"/>
      <c r="TE306" s="33"/>
      <c r="TF306" s="33"/>
      <c r="TG306" s="33"/>
      <c r="TH306" s="33"/>
      <c r="TI306" s="33"/>
      <c r="TJ306" s="33"/>
      <c r="TK306" s="33"/>
      <c r="TL306" s="33"/>
      <c r="TM306" s="33"/>
      <c r="TN306" s="33"/>
      <c r="TO306" s="33"/>
      <c r="TP306" s="33"/>
      <c r="TQ306" s="33"/>
      <c r="TR306" s="33"/>
      <c r="TS306" s="33"/>
      <c r="TT306" s="33"/>
      <c r="TU306" s="33"/>
      <c r="TV306" s="33"/>
      <c r="TW306" s="33"/>
      <c r="TX306" s="33"/>
      <c r="TY306" s="33"/>
      <c r="TZ306" s="33"/>
      <c r="UA306" s="33"/>
      <c r="UB306" s="33"/>
      <c r="UC306" s="33"/>
      <c r="UD306" s="33"/>
      <c r="UE306" s="33"/>
      <c r="UF306" s="33"/>
      <c r="UG306" s="33"/>
      <c r="UH306" s="33"/>
      <c r="UI306" s="33"/>
      <c r="UJ306" s="33"/>
      <c r="UK306" s="33"/>
      <c r="UL306" s="33"/>
      <c r="UM306" s="33"/>
      <c r="UN306" s="33"/>
      <c r="UO306" s="33"/>
      <c r="UP306" s="33"/>
      <c r="UQ306" s="33"/>
      <c r="UR306" s="33"/>
      <c r="US306" s="33"/>
      <c r="UT306" s="33"/>
      <c r="UU306" s="33"/>
      <c r="UV306" s="33"/>
      <c r="UW306" s="33"/>
      <c r="UX306" s="33"/>
      <c r="UY306" s="33"/>
      <c r="UZ306" s="33"/>
      <c r="VA306" s="33"/>
      <c r="VB306" s="33"/>
      <c r="VC306" s="33"/>
      <c r="VD306" s="33"/>
      <c r="VE306" s="33"/>
      <c r="VF306" s="33"/>
      <c r="VG306" s="33"/>
      <c r="VH306" s="33"/>
      <c r="VI306" s="33"/>
      <c r="VJ306" s="33"/>
      <c r="VK306" s="33"/>
      <c r="VL306" s="33"/>
      <c r="VM306" s="33"/>
      <c r="VN306" s="33"/>
      <c r="VO306" s="33"/>
      <c r="VP306" s="33"/>
      <c r="VQ306" s="33"/>
      <c r="VR306" s="33"/>
      <c r="VS306" s="33"/>
      <c r="VT306" s="33"/>
      <c r="VU306" s="33"/>
      <c r="VV306" s="33"/>
      <c r="VW306" s="33"/>
      <c r="VX306" s="33"/>
      <c r="VY306" s="33"/>
      <c r="VZ306" s="33"/>
      <c r="WA306" s="33"/>
      <c r="WB306" s="33"/>
      <c r="WC306" s="33"/>
      <c r="WD306" s="33"/>
      <c r="WE306" s="33"/>
      <c r="WF306" s="33"/>
      <c r="WG306" s="33"/>
      <c r="WH306" s="33"/>
      <c r="WI306" s="33"/>
      <c r="WJ306" s="33"/>
      <c r="WK306" s="33"/>
      <c r="WL306" s="33"/>
      <c r="WM306" s="33"/>
      <c r="WN306" s="33"/>
      <c r="WO306" s="33"/>
      <c r="WP306" s="33"/>
      <c r="WQ306" s="33"/>
      <c r="WR306" s="33"/>
      <c r="WS306" s="33"/>
      <c r="WT306" s="33"/>
      <c r="WU306" s="33"/>
      <c r="WV306" s="33"/>
      <c r="WW306" s="33"/>
      <c r="WX306" s="33"/>
      <c r="WY306" s="33"/>
      <c r="WZ306" s="33"/>
      <c r="XA306" s="33"/>
      <c r="XB306" s="33"/>
      <c r="XC306" s="33"/>
      <c r="XD306" s="33"/>
      <c r="XE306" s="33"/>
      <c r="XF306" s="33"/>
      <c r="XG306" s="33"/>
      <c r="XH306" s="33"/>
      <c r="XI306" s="33"/>
      <c r="XJ306" s="33"/>
      <c r="XK306" s="33"/>
      <c r="XL306" s="33"/>
      <c r="XM306" s="33"/>
      <c r="XN306" s="33"/>
      <c r="XO306" s="33"/>
      <c r="XP306" s="33"/>
      <c r="XQ306" s="33"/>
      <c r="XR306" s="33"/>
      <c r="XS306" s="33"/>
      <c r="XT306" s="33"/>
      <c r="XU306" s="33"/>
      <c r="XV306" s="33"/>
      <c r="XW306" s="33"/>
      <c r="XX306" s="33"/>
      <c r="XY306" s="33"/>
      <c r="XZ306" s="33"/>
      <c r="YA306" s="33"/>
      <c r="YB306" s="33"/>
      <c r="YC306" s="33"/>
      <c r="YD306" s="33"/>
      <c r="YE306" s="33"/>
      <c r="YF306" s="33"/>
      <c r="YG306" s="33"/>
      <c r="YH306" s="33"/>
      <c r="YI306" s="33"/>
      <c r="YJ306" s="33"/>
      <c r="YK306" s="33"/>
      <c r="YL306" s="33"/>
      <c r="YM306" s="33"/>
      <c r="YN306" s="33"/>
      <c r="YO306" s="33"/>
      <c r="YP306" s="33"/>
      <c r="YQ306" s="33"/>
      <c r="YR306" s="33"/>
      <c r="YS306" s="33"/>
      <c r="YT306" s="33"/>
      <c r="YU306" s="33"/>
      <c r="YV306" s="33"/>
      <c r="YW306" s="33"/>
      <c r="YX306" s="33"/>
      <c r="YY306" s="33"/>
      <c r="YZ306" s="33"/>
      <c r="ZA306" s="33"/>
      <c r="ZB306" s="33"/>
      <c r="ZC306" s="33"/>
      <c r="ZD306" s="33"/>
      <c r="ZE306" s="33"/>
      <c r="ZF306" s="33"/>
      <c r="ZG306" s="33"/>
      <c r="ZH306" s="33"/>
      <c r="ZI306" s="33"/>
      <c r="ZJ306" s="33"/>
      <c r="ZK306" s="33"/>
      <c r="ZL306" s="33"/>
      <c r="ZM306" s="33"/>
      <c r="ZN306" s="33"/>
      <c r="ZO306" s="33"/>
      <c r="ZP306" s="33"/>
      <c r="ZQ306" s="33"/>
      <c r="ZR306" s="33"/>
      <c r="ZS306" s="33"/>
      <c r="ZT306" s="33"/>
      <c r="ZU306" s="33"/>
      <c r="ZV306" s="33"/>
      <c r="ZW306" s="33"/>
      <c r="ZX306" s="33"/>
      <c r="ZY306" s="33"/>
      <c r="ZZ306" s="33"/>
      <c r="AAA306" s="33"/>
      <c r="AAB306" s="33"/>
      <c r="AAC306" s="33"/>
      <c r="AAD306" s="33"/>
      <c r="AAE306" s="33"/>
      <c r="AAF306" s="33"/>
      <c r="AAG306" s="33"/>
      <c r="AAH306" s="33"/>
      <c r="AAI306" s="33"/>
      <c r="AAJ306" s="33"/>
      <c r="AAK306" s="33"/>
      <c r="AAL306" s="33"/>
      <c r="AAM306" s="33"/>
      <c r="AAN306" s="33"/>
      <c r="AAO306" s="33"/>
      <c r="AAP306" s="33"/>
      <c r="AAQ306" s="33"/>
      <c r="AAR306" s="33"/>
      <c r="AAS306" s="33"/>
      <c r="AAT306" s="33"/>
      <c r="AAU306" s="33"/>
      <c r="AAV306" s="33"/>
      <c r="AAW306" s="33"/>
      <c r="AAX306" s="33"/>
      <c r="AAY306" s="33"/>
      <c r="AAZ306" s="33"/>
      <c r="ABA306" s="33"/>
      <c r="ABB306" s="33"/>
      <c r="ABC306" s="33"/>
      <c r="ABD306" s="33"/>
      <c r="ABE306" s="33"/>
      <c r="ABF306" s="33"/>
      <c r="ABG306" s="33"/>
      <c r="ABH306" s="33"/>
      <c r="ABI306" s="33"/>
      <c r="ABJ306" s="33"/>
      <c r="ABK306" s="33"/>
      <c r="ABL306" s="33"/>
      <c r="ABM306" s="33"/>
      <c r="ABN306" s="33"/>
      <c r="ABO306" s="33"/>
      <c r="ABP306" s="33"/>
      <c r="ABQ306" s="33"/>
      <c r="ABR306" s="33"/>
      <c r="ABS306" s="33"/>
      <c r="ABT306" s="33"/>
      <c r="ABU306" s="33"/>
      <c r="ABV306" s="33"/>
      <c r="ABW306" s="33"/>
      <c r="ABX306" s="33"/>
      <c r="ABY306" s="33"/>
      <c r="ABZ306" s="33"/>
      <c r="ACA306" s="33"/>
      <c r="ACB306" s="33"/>
      <c r="ACC306" s="33"/>
      <c r="ACD306" s="33"/>
      <c r="ACE306" s="33"/>
      <c r="ACF306" s="33"/>
      <c r="ACG306" s="33"/>
      <c r="ACH306" s="33"/>
      <c r="ACI306" s="33"/>
      <c r="ACJ306" s="33"/>
      <c r="ACK306" s="33"/>
      <c r="ACL306" s="33"/>
      <c r="ACM306" s="33"/>
      <c r="ACN306" s="33"/>
      <c r="ACO306" s="33"/>
      <c r="ACP306" s="33"/>
      <c r="ACQ306" s="33"/>
      <c r="ACR306" s="33"/>
      <c r="ACS306" s="33"/>
      <c r="ACT306" s="33"/>
      <c r="ACU306" s="33"/>
      <c r="ACV306" s="33"/>
      <c r="ACW306" s="33"/>
      <c r="ACX306" s="33"/>
      <c r="ACY306" s="33"/>
      <c r="ACZ306" s="33"/>
      <c r="ADA306" s="33"/>
      <c r="ADB306" s="33"/>
      <c r="ADC306" s="33"/>
      <c r="ADD306" s="33"/>
      <c r="ADE306" s="33"/>
      <c r="ADF306" s="33"/>
      <c r="ADG306" s="33"/>
      <c r="ADH306" s="33"/>
      <c r="ADI306" s="33"/>
      <c r="ADJ306" s="33"/>
      <c r="ADK306" s="33"/>
      <c r="ADL306" s="33"/>
      <c r="ADM306" s="33"/>
      <c r="ADN306" s="33"/>
      <c r="ADO306" s="33"/>
      <c r="ADP306" s="33"/>
      <c r="ADQ306" s="33"/>
      <c r="ADR306" s="33"/>
      <c r="ADS306" s="33"/>
      <c r="ADT306" s="33"/>
      <c r="ADU306" s="33"/>
      <c r="ADV306" s="33"/>
      <c r="ADW306" s="33"/>
      <c r="ADX306" s="33"/>
      <c r="ADY306" s="33"/>
      <c r="ADZ306" s="33"/>
      <c r="AEA306" s="33"/>
      <c r="AEB306" s="33"/>
      <c r="AEC306" s="33"/>
      <c r="AED306" s="33"/>
      <c r="AEE306" s="33"/>
      <c r="AEF306" s="33"/>
      <c r="AEG306" s="33"/>
      <c r="AEH306" s="33"/>
      <c r="AEI306" s="33"/>
      <c r="AEJ306" s="33"/>
      <c r="AEK306" s="33"/>
      <c r="AEL306" s="33"/>
      <c r="AEM306" s="33"/>
      <c r="AEN306" s="33"/>
      <c r="AEO306" s="33"/>
      <c r="AEP306" s="33"/>
      <c r="AEQ306" s="33"/>
      <c r="AER306" s="33"/>
      <c r="AES306" s="33"/>
      <c r="AET306" s="33"/>
      <c r="AEU306" s="33"/>
      <c r="AEV306" s="33"/>
      <c r="AEW306" s="33"/>
      <c r="AEX306" s="33"/>
      <c r="AEY306" s="33"/>
      <c r="AEZ306" s="33"/>
      <c r="AFA306" s="33"/>
      <c r="AFB306" s="33"/>
      <c r="AFC306" s="33"/>
      <c r="AFD306" s="33"/>
      <c r="AFE306" s="33"/>
      <c r="AFF306" s="33"/>
      <c r="AFG306" s="33"/>
      <c r="AFH306" s="33"/>
      <c r="AFI306" s="33"/>
      <c r="AFJ306" s="33"/>
      <c r="AFK306" s="33"/>
      <c r="AFL306" s="33"/>
      <c r="AFM306" s="33"/>
      <c r="AFN306" s="33"/>
      <c r="AFO306" s="33"/>
      <c r="AFP306" s="33"/>
      <c r="AFQ306" s="33"/>
      <c r="AFR306" s="33"/>
      <c r="AFS306" s="33"/>
      <c r="AFT306" s="33"/>
      <c r="AFU306" s="33"/>
      <c r="AFV306" s="33"/>
      <c r="AFW306" s="33"/>
      <c r="AFX306" s="33"/>
      <c r="AFY306" s="33"/>
      <c r="AFZ306" s="33"/>
      <c r="AGA306" s="33"/>
      <c r="AGB306" s="33"/>
      <c r="AGC306" s="33"/>
      <c r="AGD306" s="33"/>
      <c r="AGE306" s="33"/>
      <c r="AGF306" s="33"/>
      <c r="AGG306" s="33"/>
      <c r="AGH306" s="33"/>
      <c r="AGI306" s="33"/>
      <c r="AGJ306" s="33"/>
      <c r="AGK306" s="33"/>
      <c r="AGL306" s="33"/>
      <c r="AGM306" s="33"/>
      <c r="AGN306" s="33"/>
      <c r="AGO306" s="33"/>
      <c r="AGP306" s="33"/>
      <c r="AGQ306" s="33"/>
      <c r="AGR306" s="33"/>
      <c r="AGS306" s="33"/>
      <c r="AGT306" s="33"/>
      <c r="AGU306" s="33"/>
      <c r="AGV306" s="33"/>
      <c r="AGW306" s="33"/>
      <c r="AGX306" s="33"/>
      <c r="AGY306" s="33"/>
      <c r="AGZ306" s="33"/>
      <c r="AHA306" s="33"/>
      <c r="AHB306" s="33"/>
      <c r="AHC306" s="33"/>
      <c r="AHD306" s="33"/>
      <c r="AHE306" s="33"/>
      <c r="AHF306" s="33"/>
      <c r="AHG306" s="33"/>
      <c r="AHH306" s="33"/>
      <c r="AHI306" s="33"/>
      <c r="AHJ306" s="33"/>
      <c r="AHK306" s="33"/>
      <c r="AHL306" s="33"/>
      <c r="AHM306" s="33"/>
      <c r="AHN306" s="33"/>
      <c r="AHO306" s="33"/>
      <c r="AHP306" s="33"/>
      <c r="AHQ306" s="33"/>
      <c r="AHR306" s="33"/>
      <c r="AHS306" s="33"/>
      <c r="AHT306" s="33"/>
      <c r="AHU306" s="33"/>
      <c r="AHV306" s="33"/>
      <c r="AHW306" s="33"/>
      <c r="AHX306" s="33"/>
      <c r="AHY306" s="33"/>
      <c r="AHZ306" s="33"/>
      <c r="AIA306" s="33"/>
      <c r="AIB306" s="33"/>
      <c r="AIC306" s="33"/>
      <c r="AID306" s="33"/>
      <c r="AIE306" s="33"/>
      <c r="AIF306" s="33"/>
      <c r="AIG306" s="33"/>
      <c r="AIH306" s="33"/>
      <c r="AII306" s="33"/>
      <c r="AIJ306" s="33"/>
      <c r="AIK306" s="33"/>
      <c r="AIL306" s="33"/>
      <c r="AIM306" s="33"/>
      <c r="AIN306" s="33"/>
      <c r="AIO306" s="33"/>
      <c r="AIP306" s="33"/>
      <c r="AIQ306" s="33"/>
      <c r="AIR306" s="33"/>
      <c r="AIS306" s="33"/>
      <c r="AIT306" s="33"/>
      <c r="AIU306" s="33"/>
      <c r="AIV306" s="33"/>
      <c r="AIW306" s="33"/>
      <c r="AIX306" s="33"/>
      <c r="AIY306" s="33"/>
      <c r="AIZ306" s="33"/>
      <c r="AJA306" s="33"/>
      <c r="AJB306" s="33"/>
      <c r="AJC306" s="33"/>
      <c r="AJD306" s="33"/>
      <c r="AJE306" s="33"/>
      <c r="AJF306" s="33"/>
      <c r="AJG306" s="33"/>
      <c r="AJH306" s="33"/>
      <c r="AJI306" s="33"/>
      <c r="AJJ306" s="33"/>
      <c r="AJK306" s="33"/>
      <c r="AJL306" s="33"/>
      <c r="AJM306" s="33"/>
      <c r="AJN306" s="33"/>
      <c r="AJO306" s="33"/>
      <c r="AJP306" s="33"/>
      <c r="AJQ306" s="33"/>
      <c r="AJR306" s="33"/>
      <c r="AJS306" s="33"/>
      <c r="AJT306" s="33"/>
      <c r="AJU306" s="33"/>
      <c r="AJV306" s="33"/>
      <c r="AJW306" s="33"/>
      <c r="AJX306" s="33"/>
      <c r="AJY306" s="33"/>
      <c r="AJZ306" s="33"/>
      <c r="AKA306" s="33"/>
      <c r="AKB306" s="33"/>
      <c r="AKC306" s="33"/>
      <c r="AKD306" s="33"/>
      <c r="AKE306" s="33"/>
      <c r="AKF306" s="33"/>
      <c r="AKG306" s="33"/>
      <c r="AKH306" s="33"/>
      <c r="AKI306" s="33"/>
      <c r="AKJ306" s="33"/>
      <c r="AKK306" s="33"/>
      <c r="AKL306" s="33"/>
      <c r="AKM306" s="33"/>
      <c r="AKN306" s="33"/>
      <c r="AKO306" s="33"/>
      <c r="AKP306" s="33"/>
      <c r="AKQ306" s="33"/>
      <c r="AKR306" s="33"/>
      <c r="AKS306" s="33"/>
      <c r="AKT306" s="33"/>
      <c r="AKU306" s="33"/>
      <c r="AKV306" s="33"/>
      <c r="AKW306" s="33"/>
      <c r="AKX306" s="33"/>
      <c r="AKY306" s="33"/>
      <c r="AKZ306" s="33"/>
      <c r="ALA306" s="33"/>
      <c r="ALB306" s="33"/>
      <c r="ALC306" s="33"/>
      <c r="ALD306" s="33"/>
      <c r="ALE306" s="33"/>
      <c r="ALF306" s="33"/>
      <c r="ALG306" s="33"/>
      <c r="ALH306" s="33"/>
      <c r="ALI306" s="33"/>
      <c r="ALJ306" s="33"/>
      <c r="ALK306" s="33"/>
      <c r="ALL306" s="33"/>
      <c r="ALM306" s="33"/>
      <c r="ALN306" s="33"/>
      <c r="ALO306" s="33"/>
      <c r="ALP306" s="33"/>
      <c r="ALQ306" s="33"/>
      <c r="ALR306" s="33"/>
      <c r="ALS306" s="33"/>
      <c r="ALT306" s="33"/>
      <c r="ALU306" s="33"/>
      <c r="ALV306" s="33"/>
      <c r="ALW306" s="33"/>
      <c r="ALX306" s="33"/>
      <c r="ALY306" s="33"/>
      <c r="ALZ306" s="33"/>
      <c r="AMA306" s="33"/>
      <c r="AMB306" s="33"/>
      <c r="AMC306" s="33"/>
      <c r="AMD306" s="33"/>
      <c r="AME306" s="33"/>
      <c r="AMF306" s="33"/>
      <c r="AMG306" s="33"/>
      <c r="AMH306" s="33"/>
      <c r="AMI306" s="33"/>
      <c r="AMJ306" s="33"/>
      <c r="AMK306" s="33"/>
      <c r="AML306" s="33"/>
      <c r="AMM306" s="33"/>
      <c r="AMN306" s="33"/>
      <c r="AMO306" s="33"/>
      <c r="AMP306" s="33"/>
      <c r="AMQ306" s="33"/>
      <c r="AMR306" s="33"/>
      <c r="AMS306" s="33"/>
      <c r="AMT306" s="33"/>
      <c r="AMU306" s="33"/>
      <c r="AMV306" s="33"/>
      <c r="AMW306" s="33"/>
      <c r="AMX306" s="33"/>
      <c r="AMY306" s="33"/>
      <c r="AMZ306" s="33"/>
      <c r="ANA306" s="33"/>
      <c r="ANB306" s="33"/>
      <c r="ANC306" s="33"/>
      <c r="AND306" s="33"/>
      <c r="ANE306" s="33"/>
      <c r="ANF306" s="33"/>
      <c r="ANG306" s="33"/>
      <c r="ANH306" s="33"/>
      <c r="ANI306" s="33"/>
      <c r="ANJ306" s="33"/>
      <c r="ANK306" s="33"/>
      <c r="ANL306" s="33"/>
      <c r="ANM306" s="33"/>
      <c r="ANN306" s="33"/>
      <c r="ANO306" s="33"/>
      <c r="ANP306" s="33"/>
      <c r="ANQ306" s="33"/>
      <c r="ANR306" s="33"/>
      <c r="ANS306" s="33"/>
      <c r="ANT306" s="33"/>
      <c r="ANU306" s="33"/>
      <c r="ANV306" s="33"/>
      <c r="ANW306" s="33"/>
      <c r="ANX306" s="33"/>
      <c r="ANY306" s="33"/>
      <c r="ANZ306" s="33"/>
      <c r="AOA306" s="33"/>
      <c r="AOB306" s="33"/>
      <c r="AOC306" s="33"/>
      <c r="AOD306" s="33"/>
      <c r="AOE306" s="33"/>
      <c r="AOF306" s="33"/>
      <c r="AOG306" s="33"/>
      <c r="AOH306" s="33"/>
      <c r="AOI306" s="33"/>
      <c r="AOJ306" s="33"/>
      <c r="AOK306" s="33"/>
      <c r="AOL306" s="33"/>
      <c r="AOM306" s="33"/>
      <c r="AON306" s="33"/>
      <c r="AOO306" s="33"/>
      <c r="AOP306" s="33"/>
      <c r="AOQ306" s="33"/>
      <c r="AOR306" s="33"/>
      <c r="AOS306" s="33"/>
      <c r="AOT306" s="33"/>
      <c r="AOU306" s="33"/>
      <c r="AOV306" s="33"/>
      <c r="AOW306" s="33"/>
      <c r="AOX306" s="33"/>
      <c r="AOY306" s="33"/>
      <c r="AOZ306" s="33"/>
      <c r="APA306" s="33"/>
      <c r="APB306" s="33"/>
      <c r="APC306" s="33"/>
      <c r="APD306" s="33"/>
      <c r="APE306" s="33"/>
      <c r="APF306" s="33"/>
      <c r="APG306" s="33"/>
      <c r="APH306" s="33"/>
      <c r="API306" s="33"/>
      <c r="APJ306" s="33"/>
      <c r="APK306" s="33"/>
      <c r="APL306" s="33"/>
      <c r="APM306" s="33"/>
      <c r="APN306" s="33"/>
      <c r="APO306" s="33"/>
      <c r="APP306" s="33"/>
      <c r="APQ306" s="33"/>
      <c r="APR306" s="33"/>
      <c r="APS306" s="33"/>
      <c r="APT306" s="33"/>
      <c r="APU306" s="33"/>
      <c r="APV306" s="33"/>
      <c r="APW306" s="33"/>
      <c r="APX306" s="33"/>
      <c r="APY306" s="33"/>
      <c r="APZ306" s="33"/>
      <c r="AQA306" s="33"/>
      <c r="AQB306" s="33"/>
      <c r="AQC306" s="33"/>
      <c r="AQD306" s="33"/>
      <c r="AQE306" s="33"/>
      <c r="AQF306" s="33"/>
      <c r="AQG306" s="33"/>
      <c r="AQH306" s="33"/>
      <c r="AQI306" s="33"/>
      <c r="AQJ306" s="33"/>
      <c r="AQK306" s="33"/>
      <c r="AQL306" s="33"/>
      <c r="AQM306" s="33"/>
      <c r="AQN306" s="33"/>
      <c r="AQO306" s="33"/>
      <c r="AQP306" s="33"/>
      <c r="AQQ306" s="33"/>
      <c r="AQR306" s="33"/>
      <c r="AQS306" s="33"/>
      <c r="AQT306" s="33"/>
      <c r="AQU306" s="33"/>
      <c r="AQV306" s="33"/>
      <c r="AQW306" s="33"/>
      <c r="AQX306" s="33"/>
      <c r="AQY306" s="33"/>
      <c r="AQZ306" s="33"/>
      <c r="ARA306" s="33"/>
      <c r="ARB306" s="33"/>
      <c r="ARC306" s="33"/>
      <c r="ARD306" s="33"/>
      <c r="ARE306" s="33"/>
      <c r="ARF306" s="33"/>
      <c r="ARG306" s="33"/>
      <c r="ARH306" s="33"/>
      <c r="ARI306" s="33"/>
      <c r="ARJ306" s="33"/>
      <c r="ARK306" s="33"/>
      <c r="ARL306" s="33"/>
      <c r="ARM306" s="33"/>
      <c r="ARN306" s="33"/>
      <c r="ARO306" s="33"/>
      <c r="ARP306" s="33"/>
      <c r="ARQ306" s="33"/>
      <c r="ARR306" s="33"/>
      <c r="ARS306" s="33"/>
      <c r="ART306" s="33"/>
      <c r="ARU306" s="33"/>
      <c r="ARV306" s="33"/>
      <c r="ARW306" s="33"/>
      <c r="ARX306" s="33"/>
      <c r="ARY306" s="33"/>
      <c r="ARZ306" s="33"/>
      <c r="ASA306" s="33"/>
      <c r="ASB306" s="33"/>
      <c r="ASC306" s="33"/>
      <c r="ASD306" s="33"/>
      <c r="ASE306" s="33"/>
      <c r="ASF306" s="33"/>
      <c r="ASG306" s="33"/>
      <c r="ASH306" s="33"/>
      <c r="ASI306" s="33"/>
      <c r="ASJ306" s="33"/>
      <c r="ASK306" s="33"/>
      <c r="ASL306" s="33"/>
      <c r="ASM306" s="33"/>
      <c r="ASN306" s="33"/>
      <c r="ASO306" s="33"/>
      <c r="ASP306" s="33"/>
      <c r="ASQ306" s="33"/>
      <c r="ASR306" s="33"/>
      <c r="ASS306" s="33"/>
      <c r="AST306" s="33"/>
      <c r="ASU306" s="33"/>
      <c r="ASV306" s="33"/>
      <c r="ASW306" s="33"/>
      <c r="ASX306" s="33"/>
      <c r="ASY306" s="33"/>
      <c r="ASZ306" s="33"/>
      <c r="ATA306" s="33"/>
      <c r="ATB306" s="33"/>
      <c r="ATC306" s="33"/>
      <c r="ATD306" s="33"/>
      <c r="ATE306" s="33"/>
      <c r="ATF306" s="33"/>
      <c r="ATG306" s="33"/>
      <c r="ATH306" s="33"/>
      <c r="ATI306" s="33"/>
      <c r="ATJ306" s="33"/>
      <c r="ATK306" s="33"/>
      <c r="ATL306" s="33"/>
      <c r="ATM306" s="33"/>
      <c r="ATN306" s="33"/>
      <c r="ATO306" s="33"/>
      <c r="ATP306" s="33"/>
      <c r="ATQ306" s="33"/>
      <c r="ATR306" s="33"/>
      <c r="ATS306" s="33"/>
      <c r="ATT306" s="33"/>
      <c r="ATU306" s="33"/>
      <c r="ATV306" s="33"/>
      <c r="ATW306" s="33"/>
      <c r="ATX306" s="33"/>
      <c r="ATY306" s="33"/>
      <c r="ATZ306" s="33"/>
      <c r="AUA306" s="33"/>
      <c r="AUB306" s="33"/>
      <c r="AUC306" s="33"/>
      <c r="AUD306" s="33"/>
      <c r="AUE306" s="33"/>
      <c r="AUF306" s="33"/>
      <c r="AUG306" s="33"/>
      <c r="AUH306" s="33"/>
      <c r="AUI306" s="33"/>
      <c r="AUJ306" s="33"/>
      <c r="AUK306" s="33"/>
      <c r="AUL306" s="33"/>
      <c r="AUM306" s="33"/>
      <c r="AUN306" s="33"/>
      <c r="AUO306" s="33"/>
      <c r="AUP306" s="33"/>
      <c r="AUQ306" s="33"/>
      <c r="AUR306" s="33"/>
      <c r="AUS306" s="33"/>
      <c r="AUT306" s="33"/>
      <c r="AUU306" s="33"/>
      <c r="AUV306" s="33"/>
      <c r="AUW306" s="33"/>
      <c r="AUX306" s="33"/>
      <c r="AUY306" s="33"/>
      <c r="AUZ306" s="33"/>
      <c r="AVA306" s="33"/>
      <c r="AVB306" s="33"/>
      <c r="AVC306" s="33"/>
      <c r="AVD306" s="33"/>
      <c r="AVE306" s="33"/>
      <c r="AVF306" s="33"/>
      <c r="AVG306" s="33"/>
      <c r="AVH306" s="33"/>
      <c r="AVI306" s="33"/>
      <c r="AVJ306" s="33"/>
      <c r="AVK306" s="33"/>
      <c r="AVL306" s="33"/>
      <c r="AVM306" s="33"/>
      <c r="AVN306" s="33"/>
      <c r="AVO306" s="33"/>
      <c r="AVP306" s="33"/>
      <c r="AVQ306" s="33"/>
      <c r="AVR306" s="33"/>
      <c r="AVS306" s="33"/>
      <c r="AVT306" s="33"/>
      <c r="AVU306" s="33"/>
      <c r="AVV306" s="33"/>
      <c r="AVW306" s="33"/>
      <c r="AVX306" s="33"/>
      <c r="AVY306" s="33"/>
      <c r="AVZ306" s="33"/>
      <c r="AWA306" s="33"/>
      <c r="AWB306" s="33"/>
      <c r="AWC306" s="33"/>
      <c r="AWD306" s="33"/>
      <c r="AWE306" s="33"/>
      <c r="AWF306" s="33"/>
      <c r="AWG306" s="33"/>
      <c r="AWH306" s="33"/>
      <c r="AWI306" s="33"/>
      <c r="AWJ306" s="33"/>
      <c r="AWK306" s="33"/>
      <c r="AWL306" s="33"/>
      <c r="AWM306" s="33"/>
      <c r="AWN306" s="33"/>
      <c r="AWO306" s="33"/>
      <c r="AWP306" s="33"/>
      <c r="AWQ306" s="33"/>
      <c r="AWR306" s="33"/>
      <c r="AWS306" s="33"/>
      <c r="AWT306" s="33"/>
      <c r="AWU306" s="33"/>
      <c r="AWV306" s="33"/>
      <c r="AWW306" s="33"/>
      <c r="AWX306" s="33"/>
      <c r="AWY306" s="33"/>
      <c r="AWZ306" s="33"/>
      <c r="AXA306" s="33"/>
      <c r="AXB306" s="33"/>
      <c r="AXC306" s="33"/>
      <c r="AXD306" s="33"/>
      <c r="AXE306" s="33"/>
      <c r="AXF306" s="33"/>
      <c r="AXG306" s="33"/>
      <c r="AXH306" s="33"/>
      <c r="AXI306" s="33"/>
      <c r="AXJ306" s="33"/>
      <c r="AXK306" s="33"/>
      <c r="AXL306" s="33"/>
      <c r="AXM306" s="33"/>
      <c r="AXN306" s="33"/>
      <c r="AXO306" s="33"/>
      <c r="AXP306" s="33"/>
      <c r="AXQ306" s="33"/>
      <c r="AXR306" s="33"/>
      <c r="AXS306" s="33"/>
      <c r="AXT306" s="33"/>
      <c r="AXU306" s="33"/>
      <c r="AXV306" s="33"/>
      <c r="AXW306" s="33"/>
      <c r="AXX306" s="33"/>
      <c r="AXY306" s="33"/>
      <c r="AXZ306" s="33"/>
      <c r="AYA306" s="33"/>
      <c r="AYB306" s="33"/>
      <c r="AYC306" s="33"/>
      <c r="AYD306" s="33"/>
      <c r="AYE306" s="33"/>
      <c r="AYF306" s="33"/>
      <c r="AYG306" s="33"/>
      <c r="AYH306" s="33"/>
      <c r="AYI306" s="33"/>
      <c r="AYJ306" s="33"/>
      <c r="AYK306" s="33"/>
      <c r="AYL306" s="33"/>
      <c r="AYM306" s="33"/>
      <c r="AYN306" s="33"/>
      <c r="AYO306" s="33"/>
      <c r="AYP306" s="33"/>
      <c r="AYQ306" s="33"/>
      <c r="AYR306" s="33"/>
      <c r="AYS306" s="33"/>
      <c r="AYT306" s="33"/>
      <c r="AYU306" s="33"/>
      <c r="AYV306" s="33"/>
      <c r="AYW306" s="33"/>
      <c r="AYX306" s="33"/>
      <c r="AYY306" s="33"/>
      <c r="AYZ306" s="33"/>
      <c r="AZA306" s="33"/>
      <c r="AZB306" s="33"/>
      <c r="AZC306" s="33"/>
      <c r="AZD306" s="33"/>
      <c r="AZE306" s="33"/>
      <c r="AZF306" s="33"/>
      <c r="AZG306" s="33"/>
      <c r="AZH306" s="33"/>
      <c r="AZI306" s="33"/>
      <c r="AZJ306" s="33"/>
      <c r="AZK306" s="33"/>
      <c r="AZL306" s="33"/>
      <c r="AZM306" s="33"/>
      <c r="AZN306" s="33"/>
      <c r="AZO306" s="33"/>
      <c r="AZP306" s="33"/>
      <c r="AZQ306" s="33"/>
      <c r="AZR306" s="33"/>
      <c r="AZS306" s="33"/>
      <c r="AZT306" s="33"/>
      <c r="AZU306" s="33"/>
      <c r="AZV306" s="33"/>
      <c r="AZW306" s="33"/>
      <c r="AZX306" s="33"/>
      <c r="AZY306" s="33"/>
      <c r="AZZ306" s="33"/>
      <c r="BAA306" s="33"/>
      <c r="BAB306" s="33"/>
      <c r="BAC306" s="33"/>
      <c r="BAD306" s="33"/>
      <c r="BAE306" s="33"/>
      <c r="BAF306" s="33"/>
      <c r="BAG306" s="33"/>
      <c r="BAH306" s="33"/>
      <c r="BAI306" s="33"/>
      <c r="BAJ306" s="33"/>
      <c r="BAK306" s="33"/>
      <c r="BAL306" s="33"/>
      <c r="BAM306" s="33"/>
      <c r="BAN306" s="33"/>
      <c r="BAO306" s="33"/>
      <c r="BAP306" s="33"/>
      <c r="BAQ306" s="33"/>
      <c r="BAR306" s="33"/>
      <c r="BAS306" s="33"/>
      <c r="BAT306" s="33"/>
      <c r="BAU306" s="33"/>
      <c r="BAV306" s="33"/>
      <c r="BAW306" s="33"/>
      <c r="BAX306" s="33"/>
      <c r="BAY306" s="33"/>
      <c r="BAZ306" s="33"/>
      <c r="BBA306" s="33"/>
      <c r="BBB306" s="33"/>
      <c r="BBC306" s="33"/>
      <c r="BBD306" s="33"/>
      <c r="BBE306" s="33"/>
      <c r="BBF306" s="33"/>
      <c r="BBG306" s="33"/>
      <c r="BBH306" s="33"/>
      <c r="BBI306" s="33"/>
      <c r="BBJ306" s="33"/>
      <c r="BBK306" s="33"/>
      <c r="BBL306" s="33"/>
      <c r="BBM306" s="33"/>
      <c r="BBN306" s="33"/>
      <c r="BBO306" s="33"/>
      <c r="BBP306" s="33"/>
      <c r="BBQ306" s="33"/>
      <c r="BBR306" s="33"/>
      <c r="BBS306" s="33"/>
      <c r="BBT306" s="33"/>
      <c r="BBU306" s="33"/>
      <c r="BBV306" s="33"/>
      <c r="BBW306" s="33"/>
      <c r="BBX306" s="33"/>
      <c r="BBY306" s="33"/>
      <c r="BBZ306" s="33"/>
      <c r="BCA306" s="33"/>
      <c r="BCB306" s="33"/>
      <c r="BCC306" s="33"/>
      <c r="BCD306" s="33"/>
      <c r="BCE306" s="33"/>
      <c r="BCF306" s="33"/>
      <c r="BCG306" s="33"/>
      <c r="BCH306" s="33"/>
      <c r="BCI306" s="33"/>
      <c r="BCJ306" s="33"/>
      <c r="BCK306" s="33"/>
      <c r="BCL306" s="33"/>
      <c r="BCM306" s="33"/>
      <c r="BCN306" s="33"/>
      <c r="BCO306" s="33"/>
      <c r="BCP306" s="33"/>
      <c r="BCQ306" s="33"/>
      <c r="BCR306" s="33"/>
      <c r="BCS306" s="33"/>
      <c r="BCT306" s="33"/>
      <c r="BCU306" s="33"/>
      <c r="BCV306" s="33"/>
      <c r="BCW306" s="33"/>
      <c r="BCX306" s="33"/>
      <c r="BCY306" s="33"/>
      <c r="BCZ306" s="33"/>
      <c r="BDA306" s="33"/>
      <c r="BDB306" s="33"/>
      <c r="BDC306" s="33"/>
      <c r="BDD306" s="33"/>
      <c r="BDE306" s="33"/>
      <c r="BDF306" s="33"/>
      <c r="BDG306" s="33"/>
      <c r="BDH306" s="33"/>
      <c r="BDI306" s="33"/>
      <c r="BDJ306" s="33"/>
      <c r="BDK306" s="33"/>
      <c r="BDL306" s="33"/>
      <c r="BDM306" s="33"/>
      <c r="BDN306" s="33"/>
      <c r="BDO306" s="33"/>
      <c r="BDP306" s="33"/>
      <c r="BDQ306" s="33"/>
      <c r="BDR306" s="33"/>
      <c r="BDS306" s="33"/>
      <c r="BDT306" s="33"/>
      <c r="BDU306" s="33"/>
      <c r="BDV306" s="33"/>
      <c r="BDW306" s="33"/>
      <c r="BDX306" s="33"/>
      <c r="BDY306" s="33"/>
      <c r="BDZ306" s="33"/>
      <c r="BEA306" s="33"/>
      <c r="BEB306" s="33"/>
      <c r="BEC306" s="33"/>
      <c r="BED306" s="33"/>
      <c r="BEE306" s="33"/>
      <c r="BEF306" s="33"/>
      <c r="BEG306" s="33"/>
      <c r="BEH306" s="33"/>
      <c r="BEI306" s="33"/>
      <c r="BEJ306" s="33"/>
      <c r="BEK306" s="33"/>
      <c r="BEL306" s="33"/>
      <c r="BEM306" s="33"/>
      <c r="BEN306" s="33"/>
      <c r="BEO306" s="33"/>
      <c r="BEP306" s="33"/>
      <c r="BEQ306" s="33"/>
      <c r="BER306" s="33"/>
      <c r="BES306" s="33"/>
      <c r="BET306" s="33"/>
      <c r="BEU306" s="33"/>
      <c r="BEV306" s="33"/>
      <c r="BEW306" s="33"/>
      <c r="BEX306" s="33"/>
      <c r="BEY306" s="33"/>
      <c r="BEZ306" s="33"/>
      <c r="BFA306" s="33"/>
      <c r="BFB306" s="33"/>
      <c r="BFC306" s="33"/>
      <c r="BFD306" s="33"/>
      <c r="BFE306" s="33"/>
      <c r="BFF306" s="33"/>
      <c r="BFG306" s="33"/>
      <c r="BFH306" s="33"/>
      <c r="BFI306" s="33"/>
      <c r="BFJ306" s="33"/>
      <c r="BFK306" s="33"/>
      <c r="BFL306" s="33"/>
      <c r="BFM306" s="33"/>
      <c r="BFN306" s="33"/>
      <c r="BFO306" s="33"/>
      <c r="BFP306" s="33"/>
      <c r="BFQ306" s="33"/>
      <c r="BFR306" s="33"/>
      <c r="BFS306" s="33"/>
      <c r="BFT306" s="33"/>
      <c r="BFU306" s="33"/>
      <c r="BFV306" s="33"/>
      <c r="BFW306" s="33"/>
      <c r="BFX306" s="33"/>
      <c r="BFY306" s="33"/>
      <c r="BFZ306" s="33"/>
      <c r="BGA306" s="33"/>
      <c r="BGB306" s="33"/>
      <c r="BGC306" s="33"/>
      <c r="BGD306" s="33"/>
      <c r="BGE306" s="33"/>
      <c r="BGF306" s="33"/>
      <c r="BGG306" s="33"/>
      <c r="BGH306" s="33"/>
      <c r="BGI306" s="33"/>
      <c r="BGJ306" s="33"/>
      <c r="BGK306" s="33"/>
      <c r="BGL306" s="33"/>
      <c r="BGM306" s="33"/>
      <c r="BGN306" s="33"/>
      <c r="BGO306" s="33"/>
      <c r="BGP306" s="33"/>
      <c r="BGQ306" s="33"/>
      <c r="BGR306" s="33"/>
      <c r="BGS306" s="33"/>
      <c r="BGT306" s="33"/>
      <c r="BGU306" s="33"/>
      <c r="BGV306" s="33"/>
      <c r="BGW306" s="33"/>
      <c r="BGX306" s="33"/>
      <c r="BGY306" s="33"/>
      <c r="BGZ306" s="33"/>
      <c r="BHA306" s="33"/>
      <c r="BHB306" s="33"/>
      <c r="BHC306" s="33"/>
      <c r="BHD306" s="33"/>
      <c r="BHE306" s="33"/>
      <c r="BHF306" s="33"/>
      <c r="BHG306" s="33"/>
      <c r="BHH306" s="33"/>
      <c r="BHI306" s="33"/>
      <c r="BHJ306" s="33"/>
      <c r="BHK306" s="33"/>
      <c r="BHL306" s="33"/>
      <c r="BHM306" s="33"/>
      <c r="BHN306" s="33"/>
      <c r="BHO306" s="33"/>
      <c r="BHP306" s="33"/>
      <c r="BHQ306" s="33"/>
      <c r="BHR306" s="33"/>
      <c r="BHS306" s="33"/>
      <c r="BHT306" s="33"/>
      <c r="BHU306" s="33"/>
      <c r="BHV306" s="33"/>
      <c r="BHW306" s="33"/>
      <c r="BHX306" s="33"/>
      <c r="BHY306" s="33"/>
      <c r="BHZ306" s="33"/>
      <c r="BIA306" s="33"/>
      <c r="BIB306" s="33"/>
      <c r="BIC306" s="33"/>
      <c r="BID306" s="33"/>
      <c r="BIE306" s="33"/>
      <c r="BIF306" s="33"/>
      <c r="BIG306" s="33"/>
      <c r="BIH306" s="33"/>
      <c r="BII306" s="33"/>
      <c r="BIJ306" s="33"/>
      <c r="BIK306" s="33"/>
      <c r="BIL306" s="33"/>
      <c r="BIM306" s="33"/>
      <c r="BIN306" s="33"/>
      <c r="BIO306" s="33"/>
      <c r="BIP306" s="33"/>
      <c r="BIQ306" s="33"/>
      <c r="BIR306" s="33"/>
      <c r="BIS306" s="33"/>
      <c r="BIT306" s="33"/>
      <c r="BIU306" s="33"/>
      <c r="BIV306" s="33"/>
      <c r="BIW306" s="33"/>
      <c r="BIX306" s="33"/>
      <c r="BIY306" s="33"/>
      <c r="BIZ306" s="33"/>
      <c r="BJA306" s="33"/>
      <c r="BJB306" s="33"/>
      <c r="BJC306" s="33"/>
      <c r="BJD306" s="33"/>
      <c r="BJE306" s="33"/>
      <c r="BJF306" s="33"/>
      <c r="BJG306" s="33"/>
      <c r="BJH306" s="33"/>
      <c r="BJI306" s="33"/>
      <c r="BJJ306" s="33"/>
      <c r="BJK306" s="33"/>
      <c r="BJL306" s="33"/>
      <c r="BJM306" s="33"/>
      <c r="BJN306" s="33"/>
      <c r="BJO306" s="33"/>
      <c r="BJP306" s="33"/>
      <c r="BJQ306" s="33"/>
      <c r="BJR306" s="33"/>
      <c r="BJS306" s="33"/>
      <c r="BJT306" s="33"/>
      <c r="BJU306" s="33"/>
      <c r="BJV306" s="33"/>
      <c r="BJW306" s="33"/>
      <c r="BJX306" s="33"/>
      <c r="BJY306" s="33"/>
      <c r="BJZ306" s="33"/>
      <c r="BKA306" s="33"/>
      <c r="BKB306" s="33"/>
      <c r="BKC306" s="33"/>
      <c r="BKD306" s="33"/>
      <c r="BKE306" s="33"/>
      <c r="BKF306" s="33"/>
      <c r="BKG306" s="33"/>
      <c r="BKH306" s="33"/>
      <c r="BKI306" s="33"/>
      <c r="BKJ306" s="33"/>
      <c r="BKK306" s="33"/>
      <c r="BKL306" s="33"/>
      <c r="BKM306" s="33"/>
      <c r="BKN306" s="33"/>
      <c r="BKO306" s="33"/>
      <c r="BKP306" s="33"/>
      <c r="BKQ306" s="33"/>
      <c r="BKR306" s="33"/>
      <c r="BKS306" s="33"/>
      <c r="BKT306" s="33"/>
      <c r="BKU306" s="33"/>
      <c r="BKV306" s="33"/>
      <c r="BKW306" s="33"/>
      <c r="BKX306" s="33"/>
      <c r="BKY306" s="33"/>
      <c r="BKZ306" s="33"/>
      <c r="BLA306" s="33"/>
      <c r="BLB306" s="33"/>
      <c r="BLC306" s="33"/>
      <c r="BLD306" s="33"/>
      <c r="BLE306" s="33"/>
      <c r="BLF306" s="33"/>
      <c r="BLG306" s="33"/>
      <c r="BLH306" s="33"/>
      <c r="BLI306" s="33"/>
      <c r="BLJ306" s="33"/>
      <c r="BLK306" s="33"/>
      <c r="BLL306" s="33"/>
      <c r="BLM306" s="33"/>
      <c r="BLN306" s="33"/>
      <c r="BLO306" s="33"/>
      <c r="BLP306" s="33"/>
      <c r="BLQ306" s="33"/>
      <c r="BLR306" s="33"/>
      <c r="BLS306" s="33"/>
      <c r="BLT306" s="33"/>
      <c r="BLU306" s="33"/>
      <c r="BLV306" s="33"/>
      <c r="BLW306" s="33"/>
      <c r="BLX306" s="33"/>
      <c r="BLY306" s="33"/>
      <c r="BLZ306" s="33"/>
      <c r="BMA306" s="33"/>
      <c r="BMB306" s="33"/>
      <c r="BMC306" s="33"/>
      <c r="BMD306" s="33"/>
      <c r="BME306" s="33"/>
      <c r="BMF306" s="33"/>
      <c r="BMG306" s="33"/>
      <c r="BMH306" s="33"/>
      <c r="BMI306" s="33"/>
      <c r="BMJ306" s="33"/>
      <c r="BMK306" s="33"/>
      <c r="BML306" s="33"/>
      <c r="BMM306" s="33"/>
      <c r="BMN306" s="33"/>
      <c r="BMO306" s="33"/>
      <c r="BMP306" s="33"/>
      <c r="BMQ306" s="33"/>
      <c r="BMR306" s="33"/>
      <c r="BMS306" s="33"/>
      <c r="BMT306" s="33"/>
      <c r="BMU306" s="33"/>
      <c r="BMV306" s="33"/>
      <c r="BMW306" s="33"/>
      <c r="BMX306" s="33"/>
      <c r="BMY306" s="33"/>
      <c r="BMZ306" s="33"/>
      <c r="BNA306" s="33"/>
      <c r="BNB306" s="33"/>
      <c r="BNC306" s="33"/>
      <c r="BND306" s="33"/>
      <c r="BNE306" s="33"/>
      <c r="BNF306" s="33"/>
      <c r="BNG306" s="33"/>
      <c r="BNH306" s="33"/>
      <c r="BNI306" s="33"/>
      <c r="BNJ306" s="33"/>
      <c r="BNK306" s="33"/>
      <c r="BNL306" s="33"/>
      <c r="BNM306" s="33"/>
      <c r="BNN306" s="33"/>
      <c r="BNO306" s="33"/>
      <c r="BNP306" s="33"/>
      <c r="BNQ306" s="33"/>
      <c r="BNR306" s="33"/>
      <c r="BNS306" s="33"/>
      <c r="BNT306" s="33"/>
      <c r="BNU306" s="33"/>
      <c r="BNV306" s="33"/>
      <c r="BNW306" s="33"/>
      <c r="BNX306" s="33"/>
      <c r="BNY306" s="33"/>
      <c r="BNZ306" s="33"/>
      <c r="BOA306" s="33"/>
      <c r="BOB306" s="33"/>
      <c r="BOC306" s="33"/>
      <c r="BOD306" s="33"/>
      <c r="BOE306" s="33"/>
      <c r="BOF306" s="33"/>
      <c r="BOG306" s="33"/>
      <c r="BOH306" s="33"/>
      <c r="BOI306" s="33"/>
      <c r="BOJ306" s="33"/>
      <c r="BOK306" s="33"/>
      <c r="BOL306" s="33"/>
      <c r="BOM306" s="33"/>
      <c r="BON306" s="33"/>
      <c r="BOO306" s="33"/>
      <c r="BOP306" s="33"/>
      <c r="BOQ306" s="33"/>
      <c r="BOR306" s="33"/>
      <c r="BOS306" s="33"/>
      <c r="BOT306" s="33"/>
      <c r="BOU306" s="33"/>
      <c r="BOV306" s="33"/>
      <c r="BOW306" s="33"/>
      <c r="BOX306" s="33"/>
      <c r="BOY306" s="33"/>
      <c r="BOZ306" s="33"/>
      <c r="BPA306" s="33"/>
      <c r="BPB306" s="33"/>
      <c r="BPC306" s="33"/>
      <c r="BPD306" s="33"/>
      <c r="BPE306" s="33"/>
      <c r="BPF306" s="33"/>
      <c r="BPG306" s="33"/>
      <c r="BPH306" s="33"/>
      <c r="BPI306" s="33"/>
      <c r="BPJ306" s="33"/>
      <c r="BPK306" s="33"/>
      <c r="BPL306" s="33"/>
      <c r="BPM306" s="33"/>
      <c r="BPN306" s="33"/>
      <c r="BPO306" s="33"/>
      <c r="BPP306" s="33"/>
      <c r="BPQ306" s="33"/>
      <c r="BPR306" s="33"/>
      <c r="BPS306" s="33"/>
      <c r="BPT306" s="33"/>
      <c r="BPU306" s="33"/>
      <c r="BPV306" s="33"/>
      <c r="BPW306" s="33"/>
      <c r="BPX306" s="33"/>
      <c r="BPY306" s="33"/>
      <c r="BPZ306" s="33"/>
      <c r="BQA306" s="33"/>
      <c r="BQB306" s="33"/>
      <c r="BQC306" s="33"/>
      <c r="BQD306" s="33"/>
      <c r="BQE306" s="33"/>
      <c r="BQF306" s="33"/>
      <c r="BQG306" s="33"/>
      <c r="BQH306" s="33"/>
      <c r="BQI306" s="33"/>
      <c r="BQJ306" s="33"/>
      <c r="BQK306" s="33"/>
      <c r="BQL306" s="33"/>
      <c r="BQM306" s="33"/>
      <c r="BQN306" s="33"/>
      <c r="BQO306" s="33"/>
      <c r="BQP306" s="33"/>
      <c r="BQQ306" s="33"/>
      <c r="BQR306" s="33"/>
      <c r="BQS306" s="33"/>
      <c r="BQT306" s="33"/>
      <c r="BQU306" s="33"/>
      <c r="BQV306" s="33"/>
      <c r="BQW306" s="33"/>
      <c r="BQX306" s="33"/>
      <c r="BQY306" s="33"/>
      <c r="BQZ306" s="33"/>
      <c r="BRA306" s="33"/>
      <c r="BRB306" s="33"/>
      <c r="BRC306" s="33"/>
      <c r="BRD306" s="33"/>
      <c r="BRE306" s="33"/>
      <c r="BRF306" s="33"/>
      <c r="BRG306" s="33"/>
      <c r="BRH306" s="33"/>
      <c r="BRI306" s="33"/>
      <c r="BRJ306" s="33"/>
      <c r="BRK306" s="33"/>
      <c r="BRL306" s="33"/>
      <c r="BRM306" s="33"/>
      <c r="BRN306" s="33"/>
      <c r="BRO306" s="33"/>
      <c r="BRP306" s="33"/>
      <c r="BRQ306" s="33"/>
      <c r="BRR306" s="33"/>
      <c r="BRS306" s="33"/>
      <c r="BRT306" s="33"/>
      <c r="BRU306" s="33"/>
      <c r="BRV306" s="33"/>
      <c r="BRW306" s="33"/>
      <c r="BRX306" s="33"/>
      <c r="BRY306" s="33"/>
      <c r="BRZ306" s="33"/>
      <c r="BSA306" s="33"/>
      <c r="BSB306" s="33"/>
      <c r="BSC306" s="33"/>
      <c r="BSD306" s="33"/>
      <c r="BSE306" s="33"/>
      <c r="BSF306" s="33"/>
      <c r="BSG306" s="33"/>
      <c r="BSH306" s="33"/>
      <c r="BSI306" s="33"/>
      <c r="BSJ306" s="33"/>
      <c r="BSK306" s="33"/>
      <c r="BSL306" s="33"/>
      <c r="BSM306" s="33"/>
      <c r="BSN306" s="33"/>
      <c r="BSO306" s="33"/>
      <c r="BSP306" s="33"/>
      <c r="BSQ306" s="33"/>
      <c r="BSR306" s="33"/>
      <c r="BSS306" s="33"/>
      <c r="BST306" s="33"/>
      <c r="BSU306" s="33"/>
      <c r="BSV306" s="33"/>
      <c r="BSW306" s="33"/>
      <c r="BSX306" s="33"/>
      <c r="BSY306" s="33"/>
      <c r="BSZ306" s="33"/>
      <c r="BTA306" s="33"/>
      <c r="BTB306" s="33"/>
      <c r="BTC306" s="33"/>
      <c r="BTD306" s="33"/>
      <c r="BTE306" s="33"/>
      <c r="BTF306" s="33"/>
      <c r="BTG306" s="33"/>
      <c r="BTH306" s="33"/>
      <c r="BTI306" s="33"/>
      <c r="BTJ306" s="33"/>
      <c r="BTK306" s="33"/>
      <c r="BTL306" s="33"/>
      <c r="BTM306" s="33"/>
      <c r="BTN306" s="33"/>
      <c r="BTO306" s="33"/>
      <c r="BTP306" s="33"/>
      <c r="BTQ306" s="33"/>
      <c r="BTR306" s="33"/>
      <c r="BTS306" s="33"/>
      <c r="BTT306" s="33"/>
      <c r="BTU306" s="33"/>
      <c r="BTV306" s="33"/>
      <c r="BTW306" s="33"/>
      <c r="BTX306" s="33"/>
      <c r="BTY306" s="33"/>
      <c r="BTZ306" s="33"/>
      <c r="BUA306" s="33"/>
      <c r="BUB306" s="33"/>
      <c r="BUC306" s="33"/>
      <c r="BUD306" s="33"/>
      <c r="BUE306" s="33"/>
      <c r="BUF306" s="33"/>
      <c r="BUG306" s="33"/>
      <c r="BUH306" s="33"/>
      <c r="BUI306" s="33"/>
      <c r="BUJ306" s="33"/>
      <c r="BUK306" s="33"/>
      <c r="BUL306" s="33"/>
      <c r="BUM306" s="33"/>
      <c r="BUN306" s="33"/>
      <c r="BUO306" s="33"/>
      <c r="BUP306" s="33"/>
      <c r="BUQ306" s="33"/>
      <c r="BUR306" s="33"/>
      <c r="BUS306" s="33"/>
      <c r="BUT306" s="33"/>
      <c r="BUU306" s="33"/>
      <c r="BUV306" s="33"/>
      <c r="BUW306" s="33"/>
      <c r="BUX306" s="33"/>
      <c r="BUY306" s="33"/>
      <c r="BUZ306" s="33"/>
      <c r="BVA306" s="33"/>
      <c r="BVB306" s="33"/>
      <c r="BVC306" s="33"/>
      <c r="BVD306" s="33"/>
      <c r="BVE306" s="33"/>
      <c r="BVF306" s="33"/>
      <c r="BVG306" s="33"/>
      <c r="BVH306" s="33"/>
      <c r="BVI306" s="33"/>
      <c r="BVJ306" s="33"/>
      <c r="BVK306" s="33"/>
      <c r="BVL306" s="33"/>
      <c r="BVM306" s="33"/>
      <c r="BVN306" s="33"/>
      <c r="BVO306" s="33"/>
      <c r="BVP306" s="33"/>
      <c r="BVQ306" s="33"/>
      <c r="BVR306" s="33"/>
      <c r="BVS306" s="33"/>
      <c r="BVT306" s="33"/>
      <c r="BVU306" s="33"/>
      <c r="BVV306" s="33"/>
      <c r="BVW306" s="33"/>
      <c r="BVX306" s="33"/>
      <c r="BVY306" s="33"/>
      <c r="BVZ306" s="33"/>
      <c r="BWA306" s="33"/>
      <c r="BWB306" s="33"/>
      <c r="BWC306" s="33"/>
      <c r="BWD306" s="33"/>
      <c r="BWE306" s="33"/>
      <c r="BWF306" s="33"/>
      <c r="BWG306" s="33"/>
      <c r="BWH306" s="33"/>
      <c r="BWI306" s="33"/>
      <c r="BWJ306" s="33"/>
      <c r="BWK306" s="33"/>
      <c r="BWL306" s="33"/>
      <c r="BWM306" s="33"/>
      <c r="BWN306" s="33"/>
      <c r="BWO306" s="33"/>
      <c r="BWP306" s="33"/>
      <c r="BWQ306" s="33"/>
      <c r="BWR306" s="33"/>
      <c r="BWS306" s="33"/>
      <c r="BWT306" s="33"/>
      <c r="BWU306" s="33"/>
      <c r="BWV306" s="33"/>
      <c r="BWW306" s="33"/>
      <c r="BWX306" s="33"/>
      <c r="BWY306" s="33"/>
      <c r="BWZ306" s="33"/>
      <c r="BXA306" s="33"/>
      <c r="BXB306" s="33"/>
      <c r="BXC306" s="33"/>
      <c r="BXD306" s="33"/>
      <c r="BXE306" s="33"/>
      <c r="BXF306" s="33"/>
      <c r="BXG306" s="33"/>
      <c r="BXH306" s="33"/>
      <c r="BXI306" s="33"/>
      <c r="BXJ306" s="33"/>
      <c r="BXK306" s="33"/>
      <c r="BXL306" s="33"/>
      <c r="BXM306" s="33"/>
      <c r="BXN306" s="33"/>
      <c r="BXO306" s="33"/>
      <c r="BXP306" s="33"/>
      <c r="BXQ306" s="33"/>
      <c r="BXR306" s="33"/>
      <c r="BXS306" s="33"/>
      <c r="BXT306" s="33"/>
      <c r="BXU306" s="33"/>
      <c r="BXV306" s="33"/>
      <c r="BXW306" s="33"/>
      <c r="BXX306" s="33"/>
      <c r="BXY306" s="33"/>
      <c r="BXZ306" s="33"/>
      <c r="BYA306" s="33"/>
      <c r="BYB306" s="33"/>
      <c r="BYC306" s="33"/>
      <c r="BYD306" s="33"/>
      <c r="BYE306" s="33"/>
      <c r="BYF306" s="33"/>
      <c r="BYG306" s="33"/>
      <c r="BYH306" s="33"/>
      <c r="BYI306" s="33"/>
      <c r="BYJ306" s="33"/>
      <c r="BYK306" s="33"/>
      <c r="BYL306" s="33"/>
      <c r="BYM306" s="33"/>
      <c r="BYN306" s="33"/>
      <c r="BYO306" s="33"/>
      <c r="BYP306" s="33"/>
      <c r="BYQ306" s="33"/>
      <c r="BYR306" s="33"/>
      <c r="BYS306" s="33"/>
      <c r="BYT306" s="33"/>
      <c r="BYU306" s="33"/>
      <c r="BYV306" s="33"/>
      <c r="BYW306" s="33"/>
      <c r="BYX306" s="33"/>
    </row>
    <row r="307" spans="1:2026" s="52" customFormat="1" ht="24.95" customHeight="1" x14ac:dyDescent="0.25">
      <c r="A307" s="205" t="s">
        <v>1662</v>
      </c>
      <c r="B307" s="4" t="s">
        <v>708</v>
      </c>
      <c r="C307" s="4" t="s">
        <v>705</v>
      </c>
      <c r="D307" s="4" t="s">
        <v>348</v>
      </c>
      <c r="E307" s="4" t="s">
        <v>706</v>
      </c>
      <c r="F307" s="5" t="s">
        <v>336</v>
      </c>
      <c r="G307" s="4" t="s">
        <v>27</v>
      </c>
      <c r="H307" s="11" t="s">
        <v>344</v>
      </c>
      <c r="I307" s="4" t="s">
        <v>29</v>
      </c>
      <c r="J307" s="51" t="s">
        <v>345</v>
      </c>
      <c r="K307" s="4" t="s">
        <v>31</v>
      </c>
      <c r="L307" s="4" t="s">
        <v>51</v>
      </c>
      <c r="M307" s="4" t="s">
        <v>33</v>
      </c>
      <c r="N307" s="4" t="s">
        <v>34</v>
      </c>
      <c r="O307" s="6" t="s">
        <v>35</v>
      </c>
      <c r="P307" s="6"/>
      <c r="Q307" s="7" t="s">
        <v>36</v>
      </c>
      <c r="R307" s="7" t="s">
        <v>559</v>
      </c>
      <c r="S307" s="4" t="s">
        <v>707</v>
      </c>
      <c r="T307" s="146">
        <v>1705601.9709999999</v>
      </c>
      <c r="U307" s="146">
        <v>9242858.352</v>
      </c>
      <c r="V307" s="4" t="s">
        <v>11</v>
      </c>
      <c r="W307" s="4" t="s">
        <v>40</v>
      </c>
      <c r="X307" s="4"/>
      <c r="Y307" s="4"/>
      <c r="Z307" s="4"/>
      <c r="AA307" s="4"/>
      <c r="AB307" s="8"/>
      <c r="AC307" s="8">
        <v>2650</v>
      </c>
      <c r="AD307" s="8"/>
      <c r="AE307" s="8">
        <v>12750</v>
      </c>
      <c r="AF307" s="8">
        <v>650</v>
      </c>
      <c r="AG307" s="8">
        <f t="shared" si="4"/>
        <v>16050</v>
      </c>
      <c r="AH307" s="111">
        <v>12</v>
      </c>
      <c r="AI307" s="8">
        <f>12539.71</f>
        <v>12539.71</v>
      </c>
      <c r="AJ307" s="126"/>
      <c r="AK307" s="8">
        <f>SUBTOTAL(9,AI307:AJ307)</f>
        <v>12539.71</v>
      </c>
      <c r="AL307" s="5" t="s">
        <v>37</v>
      </c>
      <c r="AM307" s="5" t="s">
        <v>1499</v>
      </c>
      <c r="AN307" s="96">
        <v>43070</v>
      </c>
      <c r="AO307" s="173" t="s">
        <v>1512</v>
      </c>
      <c r="AP307" s="33"/>
      <c r="AQ307" s="33"/>
      <c r="AR307" s="33"/>
      <c r="AS307" s="33"/>
      <c r="AT307" s="33"/>
      <c r="AU307" s="33"/>
      <c r="AV307" s="33"/>
      <c r="AW307" s="33"/>
      <c r="AX307" s="33"/>
      <c r="AY307" s="33"/>
      <c r="AZ307" s="33"/>
      <c r="BA307" s="33"/>
      <c r="BB307" s="33"/>
      <c r="BC307" s="33"/>
      <c r="BD307" s="33"/>
      <c r="BE307" s="33"/>
      <c r="BF307" s="33"/>
      <c r="BG307" s="33"/>
      <c r="BH307" s="33"/>
      <c r="BI307" s="33"/>
      <c r="BJ307" s="33"/>
      <c r="BK307" s="33"/>
      <c r="BL307" s="33"/>
      <c r="BM307" s="33"/>
      <c r="BN307" s="33"/>
      <c r="BO307" s="33"/>
      <c r="BP307" s="33"/>
      <c r="BQ307" s="33"/>
      <c r="BR307" s="33"/>
      <c r="BS307" s="33"/>
      <c r="BT307" s="33"/>
      <c r="BU307" s="33"/>
      <c r="BV307" s="33"/>
      <c r="BW307" s="33"/>
      <c r="BX307" s="33"/>
      <c r="BY307" s="33"/>
      <c r="BZ307" s="33"/>
      <c r="CA307" s="33"/>
      <c r="CB307" s="33"/>
      <c r="CC307" s="33"/>
      <c r="CD307" s="33"/>
      <c r="CE307" s="33"/>
      <c r="CF307" s="33"/>
      <c r="CG307" s="33"/>
      <c r="CH307" s="33"/>
      <c r="CI307" s="33"/>
      <c r="CJ307" s="33"/>
      <c r="CK307" s="33"/>
      <c r="CL307" s="33"/>
      <c r="CM307" s="33"/>
      <c r="CN307" s="33"/>
      <c r="CO307" s="33"/>
      <c r="CP307" s="33"/>
      <c r="CQ307" s="33"/>
      <c r="CR307" s="33"/>
      <c r="CS307" s="33"/>
      <c r="CT307" s="33"/>
      <c r="CU307" s="33"/>
      <c r="CV307" s="33"/>
      <c r="CW307" s="33"/>
      <c r="CX307" s="33"/>
      <c r="CY307" s="33"/>
      <c r="CZ307" s="33"/>
      <c r="DA307" s="33"/>
      <c r="DB307" s="33"/>
      <c r="DC307" s="33"/>
      <c r="DD307" s="33"/>
      <c r="DE307" s="33"/>
      <c r="DF307" s="33"/>
      <c r="DG307" s="33"/>
      <c r="DH307" s="33"/>
      <c r="DI307" s="33"/>
      <c r="DJ307" s="33"/>
      <c r="DK307" s="33"/>
      <c r="DL307" s="33"/>
      <c r="DM307" s="33"/>
      <c r="DN307" s="33"/>
      <c r="DO307" s="33"/>
      <c r="DP307" s="33"/>
      <c r="DQ307" s="33"/>
      <c r="DR307" s="33"/>
      <c r="DS307" s="33"/>
      <c r="DT307" s="33"/>
      <c r="DU307" s="33"/>
      <c r="DV307" s="33"/>
      <c r="DW307" s="33"/>
      <c r="DX307" s="33"/>
      <c r="DY307" s="33"/>
      <c r="DZ307" s="33"/>
      <c r="EA307" s="33"/>
      <c r="EB307" s="33"/>
      <c r="EC307" s="33"/>
      <c r="ED307" s="33"/>
      <c r="EE307" s="33"/>
      <c r="EF307" s="33"/>
      <c r="EG307" s="33"/>
      <c r="EH307" s="33"/>
      <c r="EI307" s="33"/>
      <c r="EJ307" s="33"/>
      <c r="EK307" s="33"/>
      <c r="EL307" s="33"/>
      <c r="EM307" s="33"/>
      <c r="EN307" s="33"/>
      <c r="EO307" s="33"/>
      <c r="EP307" s="33"/>
      <c r="EQ307" s="33"/>
      <c r="ER307" s="33"/>
      <c r="ES307" s="33"/>
      <c r="ET307" s="33"/>
      <c r="EU307" s="33"/>
      <c r="EV307" s="33"/>
      <c r="EW307" s="33"/>
      <c r="EX307" s="33"/>
      <c r="EY307" s="33"/>
      <c r="EZ307" s="33"/>
      <c r="FA307" s="33"/>
      <c r="FB307" s="33"/>
      <c r="FC307" s="33"/>
      <c r="FD307" s="33"/>
      <c r="FE307" s="33"/>
      <c r="FF307" s="33"/>
      <c r="FG307" s="33"/>
      <c r="FH307" s="33"/>
      <c r="FI307" s="33"/>
      <c r="FJ307" s="33"/>
      <c r="FK307" s="33"/>
      <c r="FL307" s="33"/>
      <c r="FM307" s="33"/>
      <c r="FN307" s="33"/>
      <c r="FO307" s="33"/>
      <c r="FP307" s="33"/>
      <c r="FQ307" s="33"/>
      <c r="FR307" s="33"/>
      <c r="FS307" s="33"/>
      <c r="FT307" s="33"/>
      <c r="FU307" s="33"/>
      <c r="FV307" s="33"/>
      <c r="FW307" s="33"/>
      <c r="FX307" s="33"/>
      <c r="FY307" s="33"/>
      <c r="FZ307" s="33"/>
      <c r="GA307" s="33"/>
      <c r="GB307" s="33"/>
      <c r="GC307" s="33"/>
      <c r="GD307" s="33"/>
      <c r="GE307" s="33"/>
      <c r="GF307" s="33"/>
      <c r="GG307" s="33"/>
      <c r="GH307" s="33"/>
      <c r="GI307" s="33"/>
      <c r="GJ307" s="33"/>
      <c r="GK307" s="33"/>
      <c r="GL307" s="33"/>
      <c r="GM307" s="33"/>
      <c r="GN307" s="33"/>
      <c r="GO307" s="33"/>
      <c r="GP307" s="33"/>
      <c r="GQ307" s="33"/>
      <c r="GR307" s="33"/>
      <c r="GS307" s="33"/>
      <c r="GT307" s="33"/>
      <c r="GU307" s="33"/>
      <c r="GV307" s="33"/>
      <c r="GW307" s="33"/>
      <c r="GX307" s="33"/>
      <c r="GY307" s="33"/>
      <c r="GZ307" s="33"/>
      <c r="HA307" s="33"/>
      <c r="HB307" s="33"/>
      <c r="HC307" s="33"/>
      <c r="HD307" s="33"/>
      <c r="HE307" s="33"/>
      <c r="HF307" s="33"/>
      <c r="HG307" s="33"/>
      <c r="HH307" s="33"/>
      <c r="HI307" s="33"/>
      <c r="HJ307" s="33"/>
      <c r="HK307" s="33"/>
      <c r="HL307" s="33"/>
      <c r="HM307" s="33"/>
      <c r="HN307" s="33"/>
      <c r="HO307" s="33"/>
      <c r="HP307" s="33"/>
      <c r="HQ307" s="33"/>
      <c r="HR307" s="33"/>
      <c r="HS307" s="33"/>
      <c r="HT307" s="33"/>
      <c r="HU307" s="33"/>
      <c r="HV307" s="33"/>
      <c r="HW307" s="33"/>
      <c r="HX307" s="33"/>
      <c r="HY307" s="33"/>
      <c r="HZ307" s="33"/>
      <c r="IA307" s="33"/>
      <c r="IB307" s="33"/>
      <c r="IC307" s="33"/>
      <c r="ID307" s="33"/>
      <c r="IE307" s="33"/>
      <c r="IF307" s="33"/>
      <c r="IG307" s="33"/>
      <c r="IH307" s="33"/>
      <c r="II307" s="33"/>
      <c r="IJ307" s="33"/>
      <c r="IK307" s="33"/>
      <c r="IL307" s="33"/>
      <c r="IM307" s="33"/>
      <c r="IN307" s="33"/>
      <c r="IO307" s="33"/>
      <c r="IP307" s="33"/>
      <c r="IQ307" s="33"/>
      <c r="IR307" s="33"/>
      <c r="IS307" s="33"/>
      <c r="IT307" s="33"/>
      <c r="IU307" s="33"/>
      <c r="IV307" s="33"/>
      <c r="IW307" s="33"/>
      <c r="IX307" s="33"/>
      <c r="IY307" s="33"/>
      <c r="IZ307" s="33"/>
      <c r="JA307" s="33"/>
      <c r="JB307" s="33"/>
      <c r="JC307" s="33"/>
      <c r="JD307" s="33"/>
      <c r="JE307" s="33"/>
      <c r="JF307" s="33"/>
      <c r="JG307" s="33"/>
      <c r="JH307" s="33"/>
      <c r="JI307" s="33"/>
      <c r="JJ307" s="33"/>
      <c r="JK307" s="33"/>
      <c r="JL307" s="33"/>
      <c r="JM307" s="33"/>
      <c r="JN307" s="33"/>
      <c r="JO307" s="33"/>
      <c r="JP307" s="33"/>
      <c r="JQ307" s="33"/>
      <c r="JR307" s="33"/>
      <c r="JS307" s="33"/>
      <c r="JT307" s="33"/>
      <c r="JU307" s="33"/>
      <c r="JV307" s="33"/>
      <c r="JW307" s="33"/>
      <c r="JX307" s="33"/>
      <c r="JY307" s="33"/>
      <c r="JZ307" s="33"/>
      <c r="KA307" s="33"/>
      <c r="KB307" s="33"/>
      <c r="KC307" s="33"/>
      <c r="KD307" s="33"/>
      <c r="KE307" s="33"/>
      <c r="KF307" s="33"/>
      <c r="KG307" s="33"/>
      <c r="KH307" s="33"/>
      <c r="KI307" s="33"/>
      <c r="KJ307" s="33"/>
      <c r="KK307" s="33"/>
      <c r="KL307" s="33"/>
      <c r="KM307" s="33"/>
      <c r="KN307" s="33"/>
      <c r="KO307" s="33"/>
      <c r="KP307" s="33"/>
      <c r="KQ307" s="33"/>
      <c r="KR307" s="33"/>
      <c r="KS307" s="33"/>
      <c r="KT307" s="33"/>
      <c r="KU307" s="33"/>
      <c r="KV307" s="33"/>
      <c r="KW307" s="33"/>
      <c r="KX307" s="33"/>
      <c r="KY307" s="33"/>
      <c r="KZ307" s="33"/>
      <c r="LA307" s="33"/>
      <c r="LB307" s="33"/>
      <c r="LC307" s="33"/>
      <c r="LD307" s="33"/>
      <c r="LE307" s="33"/>
      <c r="LF307" s="33"/>
      <c r="LG307" s="33"/>
      <c r="LH307" s="33"/>
      <c r="LI307" s="33"/>
      <c r="LJ307" s="33"/>
      <c r="LK307" s="33"/>
      <c r="LL307" s="33"/>
      <c r="LM307" s="33"/>
      <c r="LN307" s="33"/>
      <c r="LO307" s="33"/>
      <c r="LP307" s="33"/>
      <c r="LQ307" s="33"/>
      <c r="LR307" s="33"/>
      <c r="LS307" s="33"/>
      <c r="LT307" s="33"/>
      <c r="LU307" s="33"/>
      <c r="LV307" s="33"/>
      <c r="LW307" s="33"/>
      <c r="LX307" s="33"/>
      <c r="LY307" s="33"/>
      <c r="LZ307" s="33"/>
      <c r="MA307" s="33"/>
      <c r="MB307" s="33"/>
      <c r="MC307" s="33"/>
      <c r="MD307" s="33"/>
      <c r="ME307" s="33"/>
      <c r="MF307" s="33"/>
      <c r="MG307" s="33"/>
      <c r="MH307" s="33"/>
      <c r="MI307" s="33"/>
      <c r="MJ307" s="33"/>
      <c r="MK307" s="33"/>
      <c r="ML307" s="33"/>
      <c r="MM307" s="33"/>
      <c r="MN307" s="33"/>
      <c r="MO307" s="33"/>
      <c r="MP307" s="33"/>
      <c r="MQ307" s="33"/>
      <c r="MR307" s="33"/>
      <c r="MS307" s="33"/>
      <c r="MT307" s="33"/>
      <c r="MU307" s="33"/>
      <c r="MV307" s="33"/>
      <c r="MW307" s="33"/>
      <c r="MX307" s="33"/>
      <c r="MY307" s="33"/>
      <c r="MZ307" s="33"/>
      <c r="NA307" s="33"/>
      <c r="NB307" s="33"/>
      <c r="NC307" s="33"/>
      <c r="ND307" s="33"/>
      <c r="NE307" s="33"/>
      <c r="NF307" s="33"/>
      <c r="NG307" s="33"/>
      <c r="NH307" s="33"/>
      <c r="NI307" s="33"/>
      <c r="NJ307" s="33"/>
      <c r="NK307" s="33"/>
      <c r="NL307" s="33"/>
      <c r="NM307" s="33"/>
      <c r="NN307" s="33"/>
      <c r="NO307" s="33"/>
      <c r="NP307" s="33"/>
      <c r="NQ307" s="33"/>
      <c r="NR307" s="33"/>
      <c r="NS307" s="33"/>
      <c r="NT307" s="33"/>
      <c r="NU307" s="33"/>
      <c r="NV307" s="33"/>
      <c r="NW307" s="33"/>
      <c r="NX307" s="33"/>
      <c r="NY307" s="33"/>
      <c r="NZ307" s="33"/>
      <c r="OA307" s="33"/>
      <c r="OB307" s="33"/>
      <c r="OC307" s="33"/>
      <c r="OD307" s="33"/>
      <c r="OE307" s="33"/>
      <c r="OF307" s="33"/>
      <c r="OG307" s="33"/>
      <c r="OH307" s="33"/>
      <c r="OI307" s="33"/>
      <c r="OJ307" s="33"/>
      <c r="OK307" s="33"/>
      <c r="OL307" s="33"/>
      <c r="OM307" s="33"/>
      <c r="ON307" s="33"/>
      <c r="OO307" s="33"/>
      <c r="OP307" s="33"/>
      <c r="OQ307" s="33"/>
      <c r="OR307" s="33"/>
      <c r="OS307" s="33"/>
      <c r="OT307" s="33"/>
      <c r="OU307" s="33"/>
      <c r="OV307" s="33"/>
      <c r="OW307" s="33"/>
      <c r="OX307" s="33"/>
      <c r="OY307" s="33"/>
      <c r="OZ307" s="33"/>
      <c r="PA307" s="33"/>
      <c r="PB307" s="33"/>
      <c r="PC307" s="33"/>
      <c r="PD307" s="33"/>
      <c r="PE307" s="33"/>
      <c r="PF307" s="33"/>
      <c r="PG307" s="33"/>
      <c r="PH307" s="33"/>
      <c r="PI307" s="33"/>
      <c r="PJ307" s="33"/>
      <c r="PK307" s="33"/>
      <c r="PL307" s="33"/>
      <c r="PM307" s="33"/>
      <c r="PN307" s="33"/>
      <c r="PO307" s="33"/>
      <c r="PP307" s="33"/>
      <c r="PQ307" s="33"/>
      <c r="PR307" s="33"/>
      <c r="PS307" s="33"/>
      <c r="PT307" s="33"/>
      <c r="PU307" s="33"/>
      <c r="PV307" s="33"/>
      <c r="PW307" s="33"/>
      <c r="PX307" s="33"/>
      <c r="PY307" s="33"/>
      <c r="PZ307" s="33"/>
      <c r="QA307" s="33"/>
      <c r="QB307" s="33"/>
      <c r="QC307" s="33"/>
      <c r="QD307" s="33"/>
      <c r="QE307" s="33"/>
      <c r="QF307" s="33"/>
      <c r="QG307" s="33"/>
      <c r="QH307" s="33"/>
      <c r="QI307" s="33"/>
      <c r="QJ307" s="33"/>
      <c r="QK307" s="33"/>
      <c r="QL307" s="33"/>
      <c r="QM307" s="33"/>
      <c r="QN307" s="33"/>
      <c r="QO307" s="33"/>
      <c r="QP307" s="33"/>
      <c r="QQ307" s="33"/>
      <c r="QR307" s="33"/>
      <c r="QS307" s="33"/>
      <c r="QT307" s="33"/>
      <c r="QU307" s="33"/>
      <c r="QV307" s="33"/>
      <c r="QW307" s="33"/>
      <c r="QX307" s="33"/>
      <c r="QY307" s="33"/>
      <c r="QZ307" s="33"/>
      <c r="RA307" s="33"/>
      <c r="RB307" s="33"/>
      <c r="RC307" s="33"/>
      <c r="RD307" s="33"/>
      <c r="RE307" s="33"/>
      <c r="RF307" s="33"/>
      <c r="RG307" s="33"/>
      <c r="RH307" s="33"/>
      <c r="RI307" s="33"/>
      <c r="RJ307" s="33"/>
      <c r="RK307" s="33"/>
      <c r="RL307" s="33"/>
      <c r="RM307" s="33"/>
      <c r="RN307" s="33"/>
      <c r="RO307" s="33"/>
      <c r="RP307" s="33"/>
      <c r="RQ307" s="33"/>
      <c r="RR307" s="33"/>
      <c r="RS307" s="33"/>
      <c r="RT307" s="33"/>
      <c r="RU307" s="33"/>
      <c r="RV307" s="33"/>
      <c r="RW307" s="33"/>
      <c r="RX307" s="33"/>
      <c r="RY307" s="33"/>
      <c r="RZ307" s="33"/>
      <c r="SA307" s="33"/>
      <c r="SB307" s="33"/>
      <c r="SC307" s="33"/>
      <c r="SD307" s="33"/>
      <c r="SE307" s="33"/>
      <c r="SF307" s="33"/>
      <c r="SG307" s="33"/>
      <c r="SH307" s="33"/>
      <c r="SI307" s="33"/>
      <c r="SJ307" s="33"/>
      <c r="SK307" s="33"/>
      <c r="SL307" s="33"/>
      <c r="SM307" s="33"/>
      <c r="SN307" s="33"/>
      <c r="SO307" s="33"/>
      <c r="SP307" s="33"/>
      <c r="SQ307" s="33"/>
      <c r="SR307" s="33"/>
      <c r="SS307" s="33"/>
      <c r="ST307" s="33"/>
      <c r="SU307" s="33"/>
      <c r="SV307" s="33"/>
      <c r="SW307" s="33"/>
      <c r="SX307" s="33"/>
      <c r="SY307" s="33"/>
      <c r="SZ307" s="33"/>
      <c r="TA307" s="33"/>
      <c r="TB307" s="33"/>
      <c r="TC307" s="33"/>
      <c r="TD307" s="33"/>
      <c r="TE307" s="33"/>
      <c r="TF307" s="33"/>
      <c r="TG307" s="33"/>
      <c r="TH307" s="33"/>
      <c r="TI307" s="33"/>
      <c r="TJ307" s="33"/>
      <c r="TK307" s="33"/>
      <c r="TL307" s="33"/>
      <c r="TM307" s="33"/>
      <c r="TN307" s="33"/>
      <c r="TO307" s="33"/>
      <c r="TP307" s="33"/>
      <c r="TQ307" s="33"/>
      <c r="TR307" s="33"/>
      <c r="TS307" s="33"/>
      <c r="TT307" s="33"/>
      <c r="TU307" s="33"/>
      <c r="TV307" s="33"/>
      <c r="TW307" s="33"/>
      <c r="TX307" s="33"/>
      <c r="TY307" s="33"/>
      <c r="TZ307" s="33"/>
      <c r="UA307" s="33"/>
      <c r="UB307" s="33"/>
      <c r="UC307" s="33"/>
      <c r="UD307" s="33"/>
      <c r="UE307" s="33"/>
      <c r="UF307" s="33"/>
      <c r="UG307" s="33"/>
      <c r="UH307" s="33"/>
      <c r="UI307" s="33"/>
      <c r="UJ307" s="33"/>
      <c r="UK307" s="33"/>
      <c r="UL307" s="33"/>
      <c r="UM307" s="33"/>
      <c r="UN307" s="33"/>
      <c r="UO307" s="33"/>
      <c r="UP307" s="33"/>
      <c r="UQ307" s="33"/>
      <c r="UR307" s="33"/>
      <c r="US307" s="33"/>
      <c r="UT307" s="33"/>
      <c r="UU307" s="33"/>
      <c r="UV307" s="33"/>
      <c r="UW307" s="33"/>
      <c r="UX307" s="33"/>
      <c r="UY307" s="33"/>
      <c r="UZ307" s="33"/>
      <c r="VA307" s="33"/>
      <c r="VB307" s="33"/>
      <c r="VC307" s="33"/>
      <c r="VD307" s="33"/>
      <c r="VE307" s="33"/>
      <c r="VF307" s="33"/>
      <c r="VG307" s="33"/>
      <c r="VH307" s="33"/>
      <c r="VI307" s="33"/>
      <c r="VJ307" s="33"/>
      <c r="VK307" s="33"/>
      <c r="VL307" s="33"/>
      <c r="VM307" s="33"/>
      <c r="VN307" s="33"/>
      <c r="VO307" s="33"/>
      <c r="VP307" s="33"/>
      <c r="VQ307" s="33"/>
      <c r="VR307" s="33"/>
      <c r="VS307" s="33"/>
      <c r="VT307" s="33"/>
      <c r="VU307" s="33"/>
      <c r="VV307" s="33"/>
      <c r="VW307" s="33"/>
      <c r="VX307" s="33"/>
      <c r="VY307" s="33"/>
      <c r="VZ307" s="33"/>
      <c r="WA307" s="33"/>
      <c r="WB307" s="33"/>
      <c r="WC307" s="33"/>
      <c r="WD307" s="33"/>
      <c r="WE307" s="33"/>
      <c r="WF307" s="33"/>
      <c r="WG307" s="33"/>
      <c r="WH307" s="33"/>
      <c r="WI307" s="33"/>
      <c r="WJ307" s="33"/>
      <c r="WK307" s="33"/>
      <c r="WL307" s="33"/>
      <c r="WM307" s="33"/>
      <c r="WN307" s="33"/>
      <c r="WO307" s="33"/>
      <c r="WP307" s="33"/>
      <c r="WQ307" s="33"/>
      <c r="WR307" s="33"/>
      <c r="WS307" s="33"/>
      <c r="WT307" s="33"/>
      <c r="WU307" s="33"/>
      <c r="WV307" s="33"/>
      <c r="WW307" s="33"/>
      <c r="WX307" s="33"/>
      <c r="WY307" s="33"/>
      <c r="WZ307" s="33"/>
      <c r="XA307" s="33"/>
      <c r="XB307" s="33"/>
      <c r="XC307" s="33"/>
      <c r="XD307" s="33"/>
      <c r="XE307" s="33"/>
      <c r="XF307" s="33"/>
      <c r="XG307" s="33"/>
      <c r="XH307" s="33"/>
      <c r="XI307" s="33"/>
      <c r="XJ307" s="33"/>
      <c r="XK307" s="33"/>
      <c r="XL307" s="33"/>
      <c r="XM307" s="33"/>
      <c r="XN307" s="33"/>
      <c r="XO307" s="33"/>
      <c r="XP307" s="33"/>
      <c r="XQ307" s="33"/>
      <c r="XR307" s="33"/>
      <c r="XS307" s="33"/>
      <c r="XT307" s="33"/>
      <c r="XU307" s="33"/>
      <c r="XV307" s="33"/>
      <c r="XW307" s="33"/>
      <c r="XX307" s="33"/>
      <c r="XY307" s="33"/>
      <c r="XZ307" s="33"/>
      <c r="YA307" s="33"/>
      <c r="YB307" s="33"/>
      <c r="YC307" s="33"/>
      <c r="YD307" s="33"/>
      <c r="YE307" s="33"/>
      <c r="YF307" s="33"/>
      <c r="YG307" s="33"/>
      <c r="YH307" s="33"/>
      <c r="YI307" s="33"/>
      <c r="YJ307" s="33"/>
      <c r="YK307" s="33"/>
      <c r="YL307" s="33"/>
      <c r="YM307" s="33"/>
      <c r="YN307" s="33"/>
      <c r="YO307" s="33"/>
      <c r="YP307" s="33"/>
      <c r="YQ307" s="33"/>
      <c r="YR307" s="33"/>
      <c r="YS307" s="33"/>
      <c r="YT307" s="33"/>
      <c r="YU307" s="33"/>
      <c r="YV307" s="33"/>
      <c r="YW307" s="33"/>
      <c r="YX307" s="33"/>
      <c r="YY307" s="33"/>
      <c r="YZ307" s="33"/>
      <c r="ZA307" s="33"/>
      <c r="ZB307" s="33"/>
      <c r="ZC307" s="33"/>
      <c r="ZD307" s="33"/>
      <c r="ZE307" s="33"/>
      <c r="ZF307" s="33"/>
      <c r="ZG307" s="33"/>
      <c r="ZH307" s="33"/>
      <c r="ZI307" s="33"/>
      <c r="ZJ307" s="33"/>
      <c r="ZK307" s="33"/>
      <c r="ZL307" s="33"/>
      <c r="ZM307" s="33"/>
      <c r="ZN307" s="33"/>
      <c r="ZO307" s="33"/>
      <c r="ZP307" s="33"/>
      <c r="ZQ307" s="33"/>
      <c r="ZR307" s="33"/>
      <c r="ZS307" s="33"/>
      <c r="ZT307" s="33"/>
      <c r="ZU307" s="33"/>
      <c r="ZV307" s="33"/>
      <c r="ZW307" s="33"/>
      <c r="ZX307" s="33"/>
      <c r="ZY307" s="33"/>
      <c r="ZZ307" s="33"/>
      <c r="AAA307" s="33"/>
      <c r="AAB307" s="33"/>
      <c r="AAC307" s="33"/>
      <c r="AAD307" s="33"/>
      <c r="AAE307" s="33"/>
      <c r="AAF307" s="33"/>
      <c r="AAG307" s="33"/>
      <c r="AAH307" s="33"/>
      <c r="AAI307" s="33"/>
      <c r="AAJ307" s="33"/>
      <c r="AAK307" s="33"/>
      <c r="AAL307" s="33"/>
      <c r="AAM307" s="33"/>
      <c r="AAN307" s="33"/>
      <c r="AAO307" s="33"/>
      <c r="AAP307" s="33"/>
      <c r="AAQ307" s="33"/>
      <c r="AAR307" s="33"/>
      <c r="AAS307" s="33"/>
      <c r="AAT307" s="33"/>
      <c r="AAU307" s="33"/>
      <c r="AAV307" s="33"/>
      <c r="AAW307" s="33"/>
      <c r="AAX307" s="33"/>
      <c r="AAY307" s="33"/>
      <c r="AAZ307" s="33"/>
      <c r="ABA307" s="33"/>
      <c r="ABB307" s="33"/>
      <c r="ABC307" s="33"/>
      <c r="ABD307" s="33"/>
      <c r="ABE307" s="33"/>
      <c r="ABF307" s="33"/>
      <c r="ABG307" s="33"/>
      <c r="ABH307" s="33"/>
      <c r="ABI307" s="33"/>
      <c r="ABJ307" s="33"/>
      <c r="ABK307" s="33"/>
      <c r="ABL307" s="33"/>
      <c r="ABM307" s="33"/>
      <c r="ABN307" s="33"/>
      <c r="ABO307" s="33"/>
      <c r="ABP307" s="33"/>
      <c r="ABQ307" s="33"/>
      <c r="ABR307" s="33"/>
      <c r="ABS307" s="33"/>
      <c r="ABT307" s="33"/>
      <c r="ABU307" s="33"/>
      <c r="ABV307" s="33"/>
      <c r="ABW307" s="33"/>
      <c r="ABX307" s="33"/>
      <c r="ABY307" s="33"/>
      <c r="ABZ307" s="33"/>
      <c r="ACA307" s="33"/>
      <c r="ACB307" s="33"/>
      <c r="ACC307" s="33"/>
      <c r="ACD307" s="33"/>
      <c r="ACE307" s="33"/>
      <c r="ACF307" s="33"/>
      <c r="ACG307" s="33"/>
      <c r="ACH307" s="33"/>
      <c r="ACI307" s="33"/>
      <c r="ACJ307" s="33"/>
      <c r="ACK307" s="33"/>
      <c r="ACL307" s="33"/>
      <c r="ACM307" s="33"/>
      <c r="ACN307" s="33"/>
      <c r="ACO307" s="33"/>
      <c r="ACP307" s="33"/>
      <c r="ACQ307" s="33"/>
      <c r="ACR307" s="33"/>
      <c r="ACS307" s="33"/>
      <c r="ACT307" s="33"/>
      <c r="ACU307" s="33"/>
      <c r="ACV307" s="33"/>
      <c r="ACW307" s="33"/>
      <c r="ACX307" s="33"/>
      <c r="ACY307" s="33"/>
      <c r="ACZ307" s="33"/>
      <c r="ADA307" s="33"/>
      <c r="ADB307" s="33"/>
      <c r="ADC307" s="33"/>
      <c r="ADD307" s="33"/>
      <c r="ADE307" s="33"/>
      <c r="ADF307" s="33"/>
      <c r="ADG307" s="33"/>
      <c r="ADH307" s="33"/>
      <c r="ADI307" s="33"/>
      <c r="ADJ307" s="33"/>
      <c r="ADK307" s="33"/>
      <c r="ADL307" s="33"/>
      <c r="ADM307" s="33"/>
      <c r="ADN307" s="33"/>
      <c r="ADO307" s="33"/>
      <c r="ADP307" s="33"/>
      <c r="ADQ307" s="33"/>
      <c r="ADR307" s="33"/>
      <c r="ADS307" s="33"/>
      <c r="ADT307" s="33"/>
      <c r="ADU307" s="33"/>
      <c r="ADV307" s="33"/>
      <c r="ADW307" s="33"/>
      <c r="ADX307" s="33"/>
      <c r="ADY307" s="33"/>
      <c r="ADZ307" s="33"/>
      <c r="AEA307" s="33"/>
      <c r="AEB307" s="33"/>
      <c r="AEC307" s="33"/>
      <c r="AED307" s="33"/>
      <c r="AEE307" s="33"/>
      <c r="AEF307" s="33"/>
      <c r="AEG307" s="33"/>
      <c r="AEH307" s="33"/>
      <c r="AEI307" s="33"/>
      <c r="AEJ307" s="33"/>
      <c r="AEK307" s="33"/>
      <c r="AEL307" s="33"/>
      <c r="AEM307" s="33"/>
      <c r="AEN307" s="33"/>
      <c r="AEO307" s="33"/>
      <c r="AEP307" s="33"/>
      <c r="AEQ307" s="33"/>
      <c r="AER307" s="33"/>
      <c r="AES307" s="33"/>
      <c r="AET307" s="33"/>
      <c r="AEU307" s="33"/>
      <c r="AEV307" s="33"/>
      <c r="AEW307" s="33"/>
      <c r="AEX307" s="33"/>
      <c r="AEY307" s="33"/>
      <c r="AEZ307" s="33"/>
      <c r="AFA307" s="33"/>
      <c r="AFB307" s="33"/>
      <c r="AFC307" s="33"/>
      <c r="AFD307" s="33"/>
      <c r="AFE307" s="33"/>
      <c r="AFF307" s="33"/>
      <c r="AFG307" s="33"/>
      <c r="AFH307" s="33"/>
      <c r="AFI307" s="33"/>
      <c r="AFJ307" s="33"/>
      <c r="AFK307" s="33"/>
      <c r="AFL307" s="33"/>
      <c r="AFM307" s="33"/>
      <c r="AFN307" s="33"/>
      <c r="AFO307" s="33"/>
      <c r="AFP307" s="33"/>
      <c r="AFQ307" s="33"/>
      <c r="AFR307" s="33"/>
      <c r="AFS307" s="33"/>
      <c r="AFT307" s="33"/>
      <c r="AFU307" s="33"/>
      <c r="AFV307" s="33"/>
      <c r="AFW307" s="33"/>
      <c r="AFX307" s="33"/>
      <c r="AFY307" s="33"/>
      <c r="AFZ307" s="33"/>
      <c r="AGA307" s="33"/>
      <c r="AGB307" s="33"/>
      <c r="AGC307" s="33"/>
      <c r="AGD307" s="33"/>
      <c r="AGE307" s="33"/>
      <c r="AGF307" s="33"/>
      <c r="AGG307" s="33"/>
      <c r="AGH307" s="33"/>
      <c r="AGI307" s="33"/>
      <c r="AGJ307" s="33"/>
      <c r="AGK307" s="33"/>
      <c r="AGL307" s="33"/>
      <c r="AGM307" s="33"/>
      <c r="AGN307" s="33"/>
      <c r="AGO307" s="33"/>
      <c r="AGP307" s="33"/>
      <c r="AGQ307" s="33"/>
      <c r="AGR307" s="33"/>
      <c r="AGS307" s="33"/>
      <c r="AGT307" s="33"/>
      <c r="AGU307" s="33"/>
      <c r="AGV307" s="33"/>
      <c r="AGW307" s="33"/>
      <c r="AGX307" s="33"/>
      <c r="AGY307" s="33"/>
      <c r="AGZ307" s="33"/>
      <c r="AHA307" s="33"/>
      <c r="AHB307" s="33"/>
      <c r="AHC307" s="33"/>
      <c r="AHD307" s="33"/>
      <c r="AHE307" s="33"/>
      <c r="AHF307" s="33"/>
      <c r="AHG307" s="33"/>
      <c r="AHH307" s="33"/>
      <c r="AHI307" s="33"/>
      <c r="AHJ307" s="33"/>
      <c r="AHK307" s="33"/>
      <c r="AHL307" s="33"/>
      <c r="AHM307" s="33"/>
      <c r="AHN307" s="33"/>
      <c r="AHO307" s="33"/>
      <c r="AHP307" s="33"/>
      <c r="AHQ307" s="33"/>
      <c r="AHR307" s="33"/>
      <c r="AHS307" s="33"/>
      <c r="AHT307" s="33"/>
      <c r="AHU307" s="33"/>
      <c r="AHV307" s="33"/>
      <c r="AHW307" s="33"/>
      <c r="AHX307" s="33"/>
      <c r="AHY307" s="33"/>
      <c r="AHZ307" s="33"/>
      <c r="AIA307" s="33"/>
      <c r="AIB307" s="33"/>
      <c r="AIC307" s="33"/>
      <c r="AID307" s="33"/>
      <c r="AIE307" s="33"/>
      <c r="AIF307" s="33"/>
      <c r="AIG307" s="33"/>
      <c r="AIH307" s="33"/>
      <c r="AII307" s="33"/>
      <c r="AIJ307" s="33"/>
      <c r="AIK307" s="33"/>
      <c r="AIL307" s="33"/>
      <c r="AIM307" s="33"/>
      <c r="AIN307" s="33"/>
      <c r="AIO307" s="33"/>
      <c r="AIP307" s="33"/>
      <c r="AIQ307" s="33"/>
      <c r="AIR307" s="33"/>
      <c r="AIS307" s="33"/>
      <c r="AIT307" s="33"/>
      <c r="AIU307" s="33"/>
      <c r="AIV307" s="33"/>
      <c r="AIW307" s="33"/>
      <c r="AIX307" s="33"/>
      <c r="AIY307" s="33"/>
      <c r="AIZ307" s="33"/>
      <c r="AJA307" s="33"/>
      <c r="AJB307" s="33"/>
      <c r="AJC307" s="33"/>
      <c r="AJD307" s="33"/>
      <c r="AJE307" s="33"/>
      <c r="AJF307" s="33"/>
      <c r="AJG307" s="33"/>
      <c r="AJH307" s="33"/>
      <c r="AJI307" s="33"/>
      <c r="AJJ307" s="33"/>
      <c r="AJK307" s="33"/>
      <c r="AJL307" s="33"/>
      <c r="AJM307" s="33"/>
      <c r="AJN307" s="33"/>
      <c r="AJO307" s="33"/>
      <c r="AJP307" s="33"/>
      <c r="AJQ307" s="33"/>
      <c r="AJR307" s="33"/>
      <c r="AJS307" s="33"/>
      <c r="AJT307" s="33"/>
      <c r="AJU307" s="33"/>
      <c r="AJV307" s="33"/>
      <c r="AJW307" s="33"/>
      <c r="AJX307" s="33"/>
      <c r="AJY307" s="33"/>
      <c r="AJZ307" s="33"/>
      <c r="AKA307" s="33"/>
      <c r="AKB307" s="33"/>
      <c r="AKC307" s="33"/>
      <c r="AKD307" s="33"/>
      <c r="AKE307" s="33"/>
      <c r="AKF307" s="33"/>
      <c r="AKG307" s="33"/>
      <c r="AKH307" s="33"/>
      <c r="AKI307" s="33"/>
      <c r="AKJ307" s="33"/>
      <c r="AKK307" s="33"/>
      <c r="AKL307" s="33"/>
      <c r="AKM307" s="33"/>
      <c r="AKN307" s="33"/>
      <c r="AKO307" s="33"/>
      <c r="AKP307" s="33"/>
      <c r="AKQ307" s="33"/>
      <c r="AKR307" s="33"/>
      <c r="AKS307" s="33"/>
      <c r="AKT307" s="33"/>
      <c r="AKU307" s="33"/>
      <c r="AKV307" s="33"/>
      <c r="AKW307" s="33"/>
      <c r="AKX307" s="33"/>
      <c r="AKY307" s="33"/>
      <c r="AKZ307" s="33"/>
      <c r="ALA307" s="33"/>
      <c r="ALB307" s="33"/>
      <c r="ALC307" s="33"/>
      <c r="ALD307" s="33"/>
      <c r="ALE307" s="33"/>
      <c r="ALF307" s="33"/>
      <c r="ALG307" s="33"/>
      <c r="ALH307" s="33"/>
      <c r="ALI307" s="33"/>
      <c r="ALJ307" s="33"/>
      <c r="ALK307" s="33"/>
      <c r="ALL307" s="33"/>
      <c r="ALM307" s="33"/>
      <c r="ALN307" s="33"/>
      <c r="ALO307" s="33"/>
      <c r="ALP307" s="33"/>
      <c r="ALQ307" s="33"/>
      <c r="ALR307" s="33"/>
      <c r="ALS307" s="33"/>
      <c r="ALT307" s="33"/>
      <c r="ALU307" s="33"/>
      <c r="ALV307" s="33"/>
      <c r="ALW307" s="33"/>
      <c r="ALX307" s="33"/>
      <c r="ALY307" s="33"/>
      <c r="ALZ307" s="33"/>
      <c r="AMA307" s="33"/>
      <c r="AMB307" s="33"/>
      <c r="AMC307" s="33"/>
      <c r="AMD307" s="33"/>
      <c r="AME307" s="33"/>
      <c r="AMF307" s="33"/>
      <c r="AMG307" s="33"/>
      <c r="AMH307" s="33"/>
      <c r="AMI307" s="33"/>
      <c r="AMJ307" s="33"/>
      <c r="AMK307" s="33"/>
      <c r="AML307" s="33"/>
      <c r="AMM307" s="33"/>
      <c r="AMN307" s="33"/>
      <c r="AMO307" s="33"/>
      <c r="AMP307" s="33"/>
      <c r="AMQ307" s="33"/>
      <c r="AMR307" s="33"/>
      <c r="AMS307" s="33"/>
      <c r="AMT307" s="33"/>
      <c r="AMU307" s="33"/>
      <c r="AMV307" s="33"/>
      <c r="AMW307" s="33"/>
      <c r="AMX307" s="33"/>
      <c r="AMY307" s="33"/>
      <c r="AMZ307" s="33"/>
      <c r="ANA307" s="33"/>
      <c r="ANB307" s="33"/>
      <c r="ANC307" s="33"/>
      <c r="AND307" s="33"/>
      <c r="ANE307" s="33"/>
      <c r="ANF307" s="33"/>
      <c r="ANG307" s="33"/>
      <c r="ANH307" s="33"/>
      <c r="ANI307" s="33"/>
      <c r="ANJ307" s="33"/>
      <c r="ANK307" s="33"/>
      <c r="ANL307" s="33"/>
      <c r="ANM307" s="33"/>
      <c r="ANN307" s="33"/>
      <c r="ANO307" s="33"/>
      <c r="ANP307" s="33"/>
      <c r="ANQ307" s="33"/>
      <c r="ANR307" s="33"/>
      <c r="ANS307" s="33"/>
      <c r="ANT307" s="33"/>
      <c r="ANU307" s="33"/>
      <c r="ANV307" s="33"/>
      <c r="ANW307" s="33"/>
      <c r="ANX307" s="33"/>
      <c r="ANY307" s="33"/>
      <c r="ANZ307" s="33"/>
      <c r="AOA307" s="33"/>
      <c r="AOB307" s="33"/>
      <c r="AOC307" s="33"/>
      <c r="AOD307" s="33"/>
      <c r="AOE307" s="33"/>
      <c r="AOF307" s="33"/>
      <c r="AOG307" s="33"/>
      <c r="AOH307" s="33"/>
      <c r="AOI307" s="33"/>
      <c r="AOJ307" s="33"/>
      <c r="AOK307" s="33"/>
      <c r="AOL307" s="33"/>
      <c r="AOM307" s="33"/>
      <c r="AON307" s="33"/>
      <c r="AOO307" s="33"/>
      <c r="AOP307" s="33"/>
      <c r="AOQ307" s="33"/>
      <c r="AOR307" s="33"/>
      <c r="AOS307" s="33"/>
      <c r="AOT307" s="33"/>
      <c r="AOU307" s="33"/>
      <c r="AOV307" s="33"/>
      <c r="AOW307" s="33"/>
      <c r="AOX307" s="33"/>
      <c r="AOY307" s="33"/>
      <c r="AOZ307" s="33"/>
      <c r="APA307" s="33"/>
      <c r="APB307" s="33"/>
      <c r="APC307" s="33"/>
      <c r="APD307" s="33"/>
      <c r="APE307" s="33"/>
      <c r="APF307" s="33"/>
      <c r="APG307" s="33"/>
      <c r="APH307" s="33"/>
      <c r="API307" s="33"/>
      <c r="APJ307" s="33"/>
      <c r="APK307" s="33"/>
      <c r="APL307" s="33"/>
      <c r="APM307" s="33"/>
      <c r="APN307" s="33"/>
      <c r="APO307" s="33"/>
      <c r="APP307" s="33"/>
      <c r="APQ307" s="33"/>
      <c r="APR307" s="33"/>
      <c r="APS307" s="33"/>
      <c r="APT307" s="33"/>
      <c r="APU307" s="33"/>
      <c r="APV307" s="33"/>
      <c r="APW307" s="33"/>
      <c r="APX307" s="33"/>
      <c r="APY307" s="33"/>
      <c r="APZ307" s="33"/>
      <c r="AQA307" s="33"/>
      <c r="AQB307" s="33"/>
      <c r="AQC307" s="33"/>
      <c r="AQD307" s="33"/>
      <c r="AQE307" s="33"/>
      <c r="AQF307" s="33"/>
      <c r="AQG307" s="33"/>
      <c r="AQH307" s="33"/>
      <c r="AQI307" s="33"/>
      <c r="AQJ307" s="33"/>
      <c r="AQK307" s="33"/>
      <c r="AQL307" s="33"/>
      <c r="AQM307" s="33"/>
      <c r="AQN307" s="33"/>
      <c r="AQO307" s="33"/>
      <c r="AQP307" s="33"/>
      <c r="AQQ307" s="33"/>
      <c r="AQR307" s="33"/>
      <c r="AQS307" s="33"/>
      <c r="AQT307" s="33"/>
      <c r="AQU307" s="33"/>
      <c r="AQV307" s="33"/>
      <c r="AQW307" s="33"/>
      <c r="AQX307" s="33"/>
      <c r="AQY307" s="33"/>
      <c r="AQZ307" s="33"/>
      <c r="ARA307" s="33"/>
      <c r="ARB307" s="33"/>
      <c r="ARC307" s="33"/>
      <c r="ARD307" s="33"/>
      <c r="ARE307" s="33"/>
      <c r="ARF307" s="33"/>
      <c r="ARG307" s="33"/>
      <c r="ARH307" s="33"/>
      <c r="ARI307" s="33"/>
      <c r="ARJ307" s="33"/>
      <c r="ARK307" s="33"/>
      <c r="ARL307" s="33"/>
      <c r="ARM307" s="33"/>
      <c r="ARN307" s="33"/>
      <c r="ARO307" s="33"/>
      <c r="ARP307" s="33"/>
      <c r="ARQ307" s="33"/>
      <c r="ARR307" s="33"/>
      <c r="ARS307" s="33"/>
      <c r="ART307" s="33"/>
      <c r="ARU307" s="33"/>
      <c r="ARV307" s="33"/>
      <c r="ARW307" s="33"/>
      <c r="ARX307" s="33"/>
      <c r="ARY307" s="33"/>
      <c r="ARZ307" s="33"/>
      <c r="ASA307" s="33"/>
      <c r="ASB307" s="33"/>
      <c r="ASC307" s="33"/>
      <c r="ASD307" s="33"/>
      <c r="ASE307" s="33"/>
      <c r="ASF307" s="33"/>
      <c r="ASG307" s="33"/>
      <c r="ASH307" s="33"/>
      <c r="ASI307" s="33"/>
      <c r="ASJ307" s="33"/>
      <c r="ASK307" s="33"/>
      <c r="ASL307" s="33"/>
      <c r="ASM307" s="33"/>
      <c r="ASN307" s="33"/>
      <c r="ASO307" s="33"/>
      <c r="ASP307" s="33"/>
      <c r="ASQ307" s="33"/>
      <c r="ASR307" s="33"/>
      <c r="ASS307" s="33"/>
      <c r="AST307" s="33"/>
      <c r="ASU307" s="33"/>
      <c r="ASV307" s="33"/>
      <c r="ASW307" s="33"/>
      <c r="ASX307" s="33"/>
      <c r="ASY307" s="33"/>
      <c r="ASZ307" s="33"/>
      <c r="ATA307" s="33"/>
      <c r="ATB307" s="33"/>
      <c r="ATC307" s="33"/>
      <c r="ATD307" s="33"/>
      <c r="ATE307" s="33"/>
      <c r="ATF307" s="33"/>
      <c r="ATG307" s="33"/>
      <c r="ATH307" s="33"/>
      <c r="ATI307" s="33"/>
      <c r="ATJ307" s="33"/>
      <c r="ATK307" s="33"/>
      <c r="ATL307" s="33"/>
      <c r="ATM307" s="33"/>
      <c r="ATN307" s="33"/>
      <c r="ATO307" s="33"/>
      <c r="ATP307" s="33"/>
      <c r="ATQ307" s="33"/>
      <c r="ATR307" s="33"/>
      <c r="ATS307" s="33"/>
      <c r="ATT307" s="33"/>
      <c r="ATU307" s="33"/>
      <c r="ATV307" s="33"/>
      <c r="ATW307" s="33"/>
      <c r="ATX307" s="33"/>
      <c r="ATY307" s="33"/>
      <c r="ATZ307" s="33"/>
      <c r="AUA307" s="33"/>
      <c r="AUB307" s="33"/>
      <c r="AUC307" s="33"/>
      <c r="AUD307" s="33"/>
      <c r="AUE307" s="33"/>
      <c r="AUF307" s="33"/>
      <c r="AUG307" s="33"/>
      <c r="AUH307" s="33"/>
      <c r="AUI307" s="33"/>
      <c r="AUJ307" s="33"/>
      <c r="AUK307" s="33"/>
      <c r="AUL307" s="33"/>
      <c r="AUM307" s="33"/>
      <c r="AUN307" s="33"/>
      <c r="AUO307" s="33"/>
      <c r="AUP307" s="33"/>
      <c r="AUQ307" s="33"/>
      <c r="AUR307" s="33"/>
      <c r="AUS307" s="33"/>
      <c r="AUT307" s="33"/>
      <c r="AUU307" s="33"/>
      <c r="AUV307" s="33"/>
      <c r="AUW307" s="33"/>
      <c r="AUX307" s="33"/>
      <c r="AUY307" s="33"/>
      <c r="AUZ307" s="33"/>
      <c r="AVA307" s="33"/>
      <c r="AVB307" s="33"/>
      <c r="AVC307" s="33"/>
      <c r="AVD307" s="33"/>
      <c r="AVE307" s="33"/>
      <c r="AVF307" s="33"/>
      <c r="AVG307" s="33"/>
      <c r="AVH307" s="33"/>
      <c r="AVI307" s="33"/>
      <c r="AVJ307" s="33"/>
      <c r="AVK307" s="33"/>
      <c r="AVL307" s="33"/>
      <c r="AVM307" s="33"/>
      <c r="AVN307" s="33"/>
      <c r="AVO307" s="33"/>
      <c r="AVP307" s="33"/>
      <c r="AVQ307" s="33"/>
      <c r="AVR307" s="33"/>
      <c r="AVS307" s="33"/>
      <c r="AVT307" s="33"/>
      <c r="AVU307" s="33"/>
      <c r="AVV307" s="33"/>
      <c r="AVW307" s="33"/>
      <c r="AVX307" s="33"/>
      <c r="AVY307" s="33"/>
      <c r="AVZ307" s="33"/>
      <c r="AWA307" s="33"/>
      <c r="AWB307" s="33"/>
      <c r="AWC307" s="33"/>
      <c r="AWD307" s="33"/>
      <c r="AWE307" s="33"/>
      <c r="AWF307" s="33"/>
      <c r="AWG307" s="33"/>
      <c r="AWH307" s="33"/>
      <c r="AWI307" s="33"/>
      <c r="AWJ307" s="33"/>
      <c r="AWK307" s="33"/>
      <c r="AWL307" s="33"/>
      <c r="AWM307" s="33"/>
      <c r="AWN307" s="33"/>
      <c r="AWO307" s="33"/>
      <c r="AWP307" s="33"/>
      <c r="AWQ307" s="33"/>
      <c r="AWR307" s="33"/>
      <c r="AWS307" s="33"/>
      <c r="AWT307" s="33"/>
      <c r="AWU307" s="33"/>
      <c r="AWV307" s="33"/>
      <c r="AWW307" s="33"/>
      <c r="AWX307" s="33"/>
      <c r="AWY307" s="33"/>
      <c r="AWZ307" s="33"/>
      <c r="AXA307" s="33"/>
      <c r="AXB307" s="33"/>
      <c r="AXC307" s="33"/>
      <c r="AXD307" s="33"/>
      <c r="AXE307" s="33"/>
      <c r="AXF307" s="33"/>
      <c r="AXG307" s="33"/>
      <c r="AXH307" s="33"/>
      <c r="AXI307" s="33"/>
      <c r="AXJ307" s="33"/>
      <c r="AXK307" s="33"/>
      <c r="AXL307" s="33"/>
      <c r="AXM307" s="33"/>
      <c r="AXN307" s="33"/>
      <c r="AXO307" s="33"/>
      <c r="AXP307" s="33"/>
      <c r="AXQ307" s="33"/>
      <c r="AXR307" s="33"/>
      <c r="AXS307" s="33"/>
      <c r="AXT307" s="33"/>
      <c r="AXU307" s="33"/>
      <c r="AXV307" s="33"/>
      <c r="AXW307" s="33"/>
      <c r="AXX307" s="33"/>
      <c r="AXY307" s="33"/>
      <c r="AXZ307" s="33"/>
      <c r="AYA307" s="33"/>
      <c r="AYB307" s="33"/>
      <c r="AYC307" s="33"/>
      <c r="AYD307" s="33"/>
      <c r="AYE307" s="33"/>
      <c r="AYF307" s="33"/>
      <c r="AYG307" s="33"/>
      <c r="AYH307" s="33"/>
      <c r="AYI307" s="33"/>
      <c r="AYJ307" s="33"/>
      <c r="AYK307" s="33"/>
      <c r="AYL307" s="33"/>
      <c r="AYM307" s="33"/>
      <c r="AYN307" s="33"/>
      <c r="AYO307" s="33"/>
      <c r="AYP307" s="33"/>
      <c r="AYQ307" s="33"/>
      <c r="AYR307" s="33"/>
      <c r="AYS307" s="33"/>
      <c r="AYT307" s="33"/>
      <c r="AYU307" s="33"/>
      <c r="AYV307" s="33"/>
      <c r="AYW307" s="33"/>
      <c r="AYX307" s="33"/>
      <c r="AYY307" s="33"/>
      <c r="AYZ307" s="33"/>
      <c r="AZA307" s="33"/>
      <c r="AZB307" s="33"/>
      <c r="AZC307" s="33"/>
      <c r="AZD307" s="33"/>
      <c r="AZE307" s="33"/>
      <c r="AZF307" s="33"/>
      <c r="AZG307" s="33"/>
      <c r="AZH307" s="33"/>
      <c r="AZI307" s="33"/>
      <c r="AZJ307" s="33"/>
      <c r="AZK307" s="33"/>
      <c r="AZL307" s="33"/>
      <c r="AZM307" s="33"/>
      <c r="AZN307" s="33"/>
      <c r="AZO307" s="33"/>
      <c r="AZP307" s="33"/>
      <c r="AZQ307" s="33"/>
      <c r="AZR307" s="33"/>
      <c r="AZS307" s="33"/>
      <c r="AZT307" s="33"/>
      <c r="AZU307" s="33"/>
      <c r="AZV307" s="33"/>
      <c r="AZW307" s="33"/>
      <c r="AZX307" s="33"/>
      <c r="AZY307" s="33"/>
      <c r="AZZ307" s="33"/>
      <c r="BAA307" s="33"/>
      <c r="BAB307" s="33"/>
      <c r="BAC307" s="33"/>
      <c r="BAD307" s="33"/>
      <c r="BAE307" s="33"/>
      <c r="BAF307" s="33"/>
      <c r="BAG307" s="33"/>
      <c r="BAH307" s="33"/>
      <c r="BAI307" s="33"/>
      <c r="BAJ307" s="33"/>
      <c r="BAK307" s="33"/>
      <c r="BAL307" s="33"/>
      <c r="BAM307" s="33"/>
      <c r="BAN307" s="33"/>
      <c r="BAO307" s="33"/>
      <c r="BAP307" s="33"/>
      <c r="BAQ307" s="33"/>
      <c r="BAR307" s="33"/>
      <c r="BAS307" s="33"/>
      <c r="BAT307" s="33"/>
      <c r="BAU307" s="33"/>
      <c r="BAV307" s="33"/>
      <c r="BAW307" s="33"/>
      <c r="BAX307" s="33"/>
      <c r="BAY307" s="33"/>
      <c r="BAZ307" s="33"/>
      <c r="BBA307" s="33"/>
      <c r="BBB307" s="33"/>
      <c r="BBC307" s="33"/>
      <c r="BBD307" s="33"/>
      <c r="BBE307" s="33"/>
      <c r="BBF307" s="33"/>
      <c r="BBG307" s="33"/>
      <c r="BBH307" s="33"/>
      <c r="BBI307" s="33"/>
      <c r="BBJ307" s="33"/>
      <c r="BBK307" s="33"/>
      <c r="BBL307" s="33"/>
      <c r="BBM307" s="33"/>
      <c r="BBN307" s="33"/>
      <c r="BBO307" s="33"/>
      <c r="BBP307" s="33"/>
      <c r="BBQ307" s="33"/>
      <c r="BBR307" s="33"/>
      <c r="BBS307" s="33"/>
      <c r="BBT307" s="33"/>
      <c r="BBU307" s="33"/>
      <c r="BBV307" s="33"/>
      <c r="BBW307" s="33"/>
      <c r="BBX307" s="33"/>
      <c r="BBY307" s="33"/>
      <c r="BBZ307" s="33"/>
      <c r="BCA307" s="33"/>
      <c r="BCB307" s="33"/>
      <c r="BCC307" s="33"/>
      <c r="BCD307" s="33"/>
      <c r="BCE307" s="33"/>
      <c r="BCF307" s="33"/>
      <c r="BCG307" s="33"/>
      <c r="BCH307" s="33"/>
      <c r="BCI307" s="33"/>
      <c r="BCJ307" s="33"/>
      <c r="BCK307" s="33"/>
      <c r="BCL307" s="33"/>
      <c r="BCM307" s="33"/>
      <c r="BCN307" s="33"/>
      <c r="BCO307" s="33"/>
      <c r="BCP307" s="33"/>
      <c r="BCQ307" s="33"/>
      <c r="BCR307" s="33"/>
      <c r="BCS307" s="33"/>
      <c r="BCT307" s="33"/>
      <c r="BCU307" s="33"/>
      <c r="BCV307" s="33"/>
      <c r="BCW307" s="33"/>
      <c r="BCX307" s="33"/>
      <c r="BCY307" s="33"/>
      <c r="BCZ307" s="33"/>
      <c r="BDA307" s="33"/>
      <c r="BDB307" s="33"/>
      <c r="BDC307" s="33"/>
      <c r="BDD307" s="33"/>
      <c r="BDE307" s="33"/>
      <c r="BDF307" s="33"/>
      <c r="BDG307" s="33"/>
      <c r="BDH307" s="33"/>
      <c r="BDI307" s="33"/>
      <c r="BDJ307" s="33"/>
      <c r="BDK307" s="33"/>
      <c r="BDL307" s="33"/>
      <c r="BDM307" s="33"/>
      <c r="BDN307" s="33"/>
      <c r="BDO307" s="33"/>
      <c r="BDP307" s="33"/>
      <c r="BDQ307" s="33"/>
      <c r="BDR307" s="33"/>
      <c r="BDS307" s="33"/>
      <c r="BDT307" s="33"/>
      <c r="BDU307" s="33"/>
      <c r="BDV307" s="33"/>
      <c r="BDW307" s="33"/>
      <c r="BDX307" s="33"/>
      <c r="BDY307" s="33"/>
      <c r="BDZ307" s="33"/>
      <c r="BEA307" s="33"/>
      <c r="BEB307" s="33"/>
      <c r="BEC307" s="33"/>
      <c r="BED307" s="33"/>
      <c r="BEE307" s="33"/>
      <c r="BEF307" s="33"/>
      <c r="BEG307" s="33"/>
      <c r="BEH307" s="33"/>
      <c r="BEI307" s="33"/>
      <c r="BEJ307" s="33"/>
      <c r="BEK307" s="33"/>
      <c r="BEL307" s="33"/>
      <c r="BEM307" s="33"/>
      <c r="BEN307" s="33"/>
      <c r="BEO307" s="33"/>
      <c r="BEP307" s="33"/>
      <c r="BEQ307" s="33"/>
      <c r="BER307" s="33"/>
      <c r="BES307" s="33"/>
      <c r="BET307" s="33"/>
      <c r="BEU307" s="33"/>
      <c r="BEV307" s="33"/>
      <c r="BEW307" s="33"/>
      <c r="BEX307" s="33"/>
      <c r="BEY307" s="33"/>
      <c r="BEZ307" s="33"/>
      <c r="BFA307" s="33"/>
      <c r="BFB307" s="33"/>
      <c r="BFC307" s="33"/>
      <c r="BFD307" s="33"/>
      <c r="BFE307" s="33"/>
      <c r="BFF307" s="33"/>
      <c r="BFG307" s="33"/>
      <c r="BFH307" s="33"/>
      <c r="BFI307" s="33"/>
      <c r="BFJ307" s="33"/>
      <c r="BFK307" s="33"/>
      <c r="BFL307" s="33"/>
      <c r="BFM307" s="33"/>
      <c r="BFN307" s="33"/>
      <c r="BFO307" s="33"/>
      <c r="BFP307" s="33"/>
      <c r="BFQ307" s="33"/>
      <c r="BFR307" s="33"/>
      <c r="BFS307" s="33"/>
      <c r="BFT307" s="33"/>
      <c r="BFU307" s="33"/>
      <c r="BFV307" s="33"/>
      <c r="BFW307" s="33"/>
      <c r="BFX307" s="33"/>
      <c r="BFY307" s="33"/>
      <c r="BFZ307" s="33"/>
      <c r="BGA307" s="33"/>
      <c r="BGB307" s="33"/>
      <c r="BGC307" s="33"/>
      <c r="BGD307" s="33"/>
      <c r="BGE307" s="33"/>
      <c r="BGF307" s="33"/>
      <c r="BGG307" s="33"/>
      <c r="BGH307" s="33"/>
      <c r="BGI307" s="33"/>
      <c r="BGJ307" s="33"/>
      <c r="BGK307" s="33"/>
      <c r="BGL307" s="33"/>
      <c r="BGM307" s="33"/>
      <c r="BGN307" s="33"/>
      <c r="BGO307" s="33"/>
      <c r="BGP307" s="33"/>
      <c r="BGQ307" s="33"/>
      <c r="BGR307" s="33"/>
      <c r="BGS307" s="33"/>
      <c r="BGT307" s="33"/>
      <c r="BGU307" s="33"/>
      <c r="BGV307" s="33"/>
      <c r="BGW307" s="33"/>
      <c r="BGX307" s="33"/>
      <c r="BGY307" s="33"/>
      <c r="BGZ307" s="33"/>
      <c r="BHA307" s="33"/>
      <c r="BHB307" s="33"/>
      <c r="BHC307" s="33"/>
      <c r="BHD307" s="33"/>
      <c r="BHE307" s="33"/>
      <c r="BHF307" s="33"/>
      <c r="BHG307" s="33"/>
      <c r="BHH307" s="33"/>
      <c r="BHI307" s="33"/>
      <c r="BHJ307" s="33"/>
      <c r="BHK307" s="33"/>
      <c r="BHL307" s="33"/>
      <c r="BHM307" s="33"/>
      <c r="BHN307" s="33"/>
      <c r="BHO307" s="33"/>
      <c r="BHP307" s="33"/>
      <c r="BHQ307" s="33"/>
      <c r="BHR307" s="33"/>
      <c r="BHS307" s="33"/>
      <c r="BHT307" s="33"/>
      <c r="BHU307" s="33"/>
      <c r="BHV307" s="33"/>
      <c r="BHW307" s="33"/>
      <c r="BHX307" s="33"/>
      <c r="BHY307" s="33"/>
      <c r="BHZ307" s="33"/>
      <c r="BIA307" s="33"/>
      <c r="BIB307" s="33"/>
      <c r="BIC307" s="33"/>
      <c r="BID307" s="33"/>
      <c r="BIE307" s="33"/>
      <c r="BIF307" s="33"/>
      <c r="BIG307" s="33"/>
      <c r="BIH307" s="33"/>
      <c r="BII307" s="33"/>
      <c r="BIJ307" s="33"/>
      <c r="BIK307" s="33"/>
      <c r="BIL307" s="33"/>
      <c r="BIM307" s="33"/>
      <c r="BIN307" s="33"/>
      <c r="BIO307" s="33"/>
      <c r="BIP307" s="33"/>
      <c r="BIQ307" s="33"/>
      <c r="BIR307" s="33"/>
      <c r="BIS307" s="33"/>
      <c r="BIT307" s="33"/>
      <c r="BIU307" s="33"/>
      <c r="BIV307" s="33"/>
      <c r="BIW307" s="33"/>
      <c r="BIX307" s="33"/>
      <c r="BIY307" s="33"/>
      <c r="BIZ307" s="33"/>
      <c r="BJA307" s="33"/>
      <c r="BJB307" s="33"/>
      <c r="BJC307" s="33"/>
      <c r="BJD307" s="33"/>
      <c r="BJE307" s="33"/>
      <c r="BJF307" s="33"/>
      <c r="BJG307" s="33"/>
      <c r="BJH307" s="33"/>
      <c r="BJI307" s="33"/>
      <c r="BJJ307" s="33"/>
      <c r="BJK307" s="33"/>
      <c r="BJL307" s="33"/>
      <c r="BJM307" s="33"/>
      <c r="BJN307" s="33"/>
      <c r="BJO307" s="33"/>
      <c r="BJP307" s="33"/>
      <c r="BJQ307" s="33"/>
      <c r="BJR307" s="33"/>
      <c r="BJS307" s="33"/>
      <c r="BJT307" s="33"/>
      <c r="BJU307" s="33"/>
      <c r="BJV307" s="33"/>
      <c r="BJW307" s="33"/>
      <c r="BJX307" s="33"/>
      <c r="BJY307" s="33"/>
      <c r="BJZ307" s="33"/>
      <c r="BKA307" s="33"/>
      <c r="BKB307" s="33"/>
      <c r="BKC307" s="33"/>
      <c r="BKD307" s="33"/>
      <c r="BKE307" s="33"/>
      <c r="BKF307" s="33"/>
      <c r="BKG307" s="33"/>
      <c r="BKH307" s="33"/>
      <c r="BKI307" s="33"/>
      <c r="BKJ307" s="33"/>
      <c r="BKK307" s="33"/>
      <c r="BKL307" s="33"/>
      <c r="BKM307" s="33"/>
      <c r="BKN307" s="33"/>
      <c r="BKO307" s="33"/>
      <c r="BKP307" s="33"/>
      <c r="BKQ307" s="33"/>
      <c r="BKR307" s="33"/>
      <c r="BKS307" s="33"/>
      <c r="BKT307" s="33"/>
      <c r="BKU307" s="33"/>
      <c r="BKV307" s="33"/>
      <c r="BKW307" s="33"/>
      <c r="BKX307" s="33"/>
      <c r="BKY307" s="33"/>
      <c r="BKZ307" s="33"/>
      <c r="BLA307" s="33"/>
      <c r="BLB307" s="33"/>
      <c r="BLC307" s="33"/>
      <c r="BLD307" s="33"/>
      <c r="BLE307" s="33"/>
      <c r="BLF307" s="33"/>
      <c r="BLG307" s="33"/>
      <c r="BLH307" s="33"/>
      <c r="BLI307" s="33"/>
      <c r="BLJ307" s="33"/>
      <c r="BLK307" s="33"/>
      <c r="BLL307" s="33"/>
      <c r="BLM307" s="33"/>
      <c r="BLN307" s="33"/>
      <c r="BLO307" s="33"/>
      <c r="BLP307" s="33"/>
      <c r="BLQ307" s="33"/>
      <c r="BLR307" s="33"/>
      <c r="BLS307" s="33"/>
      <c r="BLT307" s="33"/>
      <c r="BLU307" s="33"/>
      <c r="BLV307" s="33"/>
      <c r="BLW307" s="33"/>
      <c r="BLX307" s="33"/>
      <c r="BLY307" s="33"/>
      <c r="BLZ307" s="33"/>
      <c r="BMA307" s="33"/>
      <c r="BMB307" s="33"/>
      <c r="BMC307" s="33"/>
      <c r="BMD307" s="33"/>
      <c r="BME307" s="33"/>
      <c r="BMF307" s="33"/>
      <c r="BMG307" s="33"/>
      <c r="BMH307" s="33"/>
      <c r="BMI307" s="33"/>
      <c r="BMJ307" s="33"/>
      <c r="BMK307" s="33"/>
      <c r="BML307" s="33"/>
      <c r="BMM307" s="33"/>
      <c r="BMN307" s="33"/>
      <c r="BMO307" s="33"/>
      <c r="BMP307" s="33"/>
      <c r="BMQ307" s="33"/>
      <c r="BMR307" s="33"/>
      <c r="BMS307" s="33"/>
      <c r="BMT307" s="33"/>
      <c r="BMU307" s="33"/>
      <c r="BMV307" s="33"/>
      <c r="BMW307" s="33"/>
      <c r="BMX307" s="33"/>
      <c r="BMY307" s="33"/>
      <c r="BMZ307" s="33"/>
      <c r="BNA307" s="33"/>
      <c r="BNB307" s="33"/>
      <c r="BNC307" s="33"/>
      <c r="BND307" s="33"/>
      <c r="BNE307" s="33"/>
      <c r="BNF307" s="33"/>
      <c r="BNG307" s="33"/>
      <c r="BNH307" s="33"/>
      <c r="BNI307" s="33"/>
      <c r="BNJ307" s="33"/>
      <c r="BNK307" s="33"/>
      <c r="BNL307" s="33"/>
      <c r="BNM307" s="33"/>
      <c r="BNN307" s="33"/>
      <c r="BNO307" s="33"/>
      <c r="BNP307" s="33"/>
      <c r="BNQ307" s="33"/>
      <c r="BNR307" s="33"/>
      <c r="BNS307" s="33"/>
      <c r="BNT307" s="33"/>
      <c r="BNU307" s="33"/>
      <c r="BNV307" s="33"/>
      <c r="BNW307" s="33"/>
      <c r="BNX307" s="33"/>
      <c r="BNY307" s="33"/>
      <c r="BNZ307" s="33"/>
      <c r="BOA307" s="33"/>
      <c r="BOB307" s="33"/>
      <c r="BOC307" s="33"/>
      <c r="BOD307" s="33"/>
      <c r="BOE307" s="33"/>
      <c r="BOF307" s="33"/>
      <c r="BOG307" s="33"/>
      <c r="BOH307" s="33"/>
      <c r="BOI307" s="33"/>
      <c r="BOJ307" s="33"/>
      <c r="BOK307" s="33"/>
      <c r="BOL307" s="33"/>
      <c r="BOM307" s="33"/>
      <c r="BON307" s="33"/>
      <c r="BOO307" s="33"/>
      <c r="BOP307" s="33"/>
      <c r="BOQ307" s="33"/>
      <c r="BOR307" s="33"/>
      <c r="BOS307" s="33"/>
      <c r="BOT307" s="33"/>
      <c r="BOU307" s="33"/>
      <c r="BOV307" s="33"/>
      <c r="BOW307" s="33"/>
      <c r="BOX307" s="33"/>
      <c r="BOY307" s="33"/>
      <c r="BOZ307" s="33"/>
      <c r="BPA307" s="33"/>
      <c r="BPB307" s="33"/>
      <c r="BPC307" s="33"/>
      <c r="BPD307" s="33"/>
      <c r="BPE307" s="33"/>
      <c r="BPF307" s="33"/>
      <c r="BPG307" s="33"/>
      <c r="BPH307" s="33"/>
      <c r="BPI307" s="33"/>
      <c r="BPJ307" s="33"/>
      <c r="BPK307" s="33"/>
      <c r="BPL307" s="33"/>
      <c r="BPM307" s="33"/>
      <c r="BPN307" s="33"/>
      <c r="BPO307" s="33"/>
      <c r="BPP307" s="33"/>
      <c r="BPQ307" s="33"/>
      <c r="BPR307" s="33"/>
      <c r="BPS307" s="33"/>
      <c r="BPT307" s="33"/>
      <c r="BPU307" s="33"/>
      <c r="BPV307" s="33"/>
      <c r="BPW307" s="33"/>
      <c r="BPX307" s="33"/>
      <c r="BPY307" s="33"/>
      <c r="BPZ307" s="33"/>
      <c r="BQA307" s="33"/>
      <c r="BQB307" s="33"/>
      <c r="BQC307" s="33"/>
      <c r="BQD307" s="33"/>
      <c r="BQE307" s="33"/>
      <c r="BQF307" s="33"/>
      <c r="BQG307" s="33"/>
      <c r="BQH307" s="33"/>
      <c r="BQI307" s="33"/>
      <c r="BQJ307" s="33"/>
      <c r="BQK307" s="33"/>
      <c r="BQL307" s="33"/>
      <c r="BQM307" s="33"/>
      <c r="BQN307" s="33"/>
      <c r="BQO307" s="33"/>
      <c r="BQP307" s="33"/>
      <c r="BQQ307" s="33"/>
      <c r="BQR307" s="33"/>
      <c r="BQS307" s="33"/>
      <c r="BQT307" s="33"/>
      <c r="BQU307" s="33"/>
      <c r="BQV307" s="33"/>
      <c r="BQW307" s="33"/>
      <c r="BQX307" s="33"/>
      <c r="BQY307" s="33"/>
      <c r="BQZ307" s="33"/>
      <c r="BRA307" s="33"/>
      <c r="BRB307" s="33"/>
      <c r="BRC307" s="33"/>
      <c r="BRD307" s="33"/>
      <c r="BRE307" s="33"/>
      <c r="BRF307" s="33"/>
      <c r="BRG307" s="33"/>
      <c r="BRH307" s="33"/>
      <c r="BRI307" s="33"/>
      <c r="BRJ307" s="33"/>
      <c r="BRK307" s="33"/>
      <c r="BRL307" s="33"/>
      <c r="BRM307" s="33"/>
      <c r="BRN307" s="33"/>
      <c r="BRO307" s="33"/>
      <c r="BRP307" s="33"/>
      <c r="BRQ307" s="33"/>
      <c r="BRR307" s="33"/>
      <c r="BRS307" s="33"/>
      <c r="BRT307" s="33"/>
      <c r="BRU307" s="33"/>
      <c r="BRV307" s="33"/>
      <c r="BRW307" s="33"/>
      <c r="BRX307" s="33"/>
      <c r="BRY307" s="33"/>
      <c r="BRZ307" s="33"/>
      <c r="BSA307" s="33"/>
      <c r="BSB307" s="33"/>
      <c r="BSC307" s="33"/>
      <c r="BSD307" s="33"/>
      <c r="BSE307" s="33"/>
      <c r="BSF307" s="33"/>
      <c r="BSG307" s="33"/>
      <c r="BSH307" s="33"/>
      <c r="BSI307" s="33"/>
      <c r="BSJ307" s="33"/>
      <c r="BSK307" s="33"/>
      <c r="BSL307" s="33"/>
      <c r="BSM307" s="33"/>
      <c r="BSN307" s="33"/>
      <c r="BSO307" s="33"/>
      <c r="BSP307" s="33"/>
      <c r="BSQ307" s="33"/>
      <c r="BSR307" s="33"/>
      <c r="BSS307" s="33"/>
      <c r="BST307" s="33"/>
      <c r="BSU307" s="33"/>
      <c r="BSV307" s="33"/>
      <c r="BSW307" s="33"/>
      <c r="BSX307" s="33"/>
      <c r="BSY307" s="33"/>
      <c r="BSZ307" s="33"/>
      <c r="BTA307" s="33"/>
      <c r="BTB307" s="33"/>
      <c r="BTC307" s="33"/>
      <c r="BTD307" s="33"/>
      <c r="BTE307" s="33"/>
      <c r="BTF307" s="33"/>
      <c r="BTG307" s="33"/>
      <c r="BTH307" s="33"/>
      <c r="BTI307" s="33"/>
      <c r="BTJ307" s="33"/>
      <c r="BTK307" s="33"/>
      <c r="BTL307" s="33"/>
      <c r="BTM307" s="33"/>
      <c r="BTN307" s="33"/>
      <c r="BTO307" s="33"/>
      <c r="BTP307" s="33"/>
      <c r="BTQ307" s="33"/>
      <c r="BTR307" s="33"/>
      <c r="BTS307" s="33"/>
      <c r="BTT307" s="33"/>
      <c r="BTU307" s="33"/>
      <c r="BTV307" s="33"/>
      <c r="BTW307" s="33"/>
      <c r="BTX307" s="33"/>
      <c r="BTY307" s="33"/>
      <c r="BTZ307" s="33"/>
      <c r="BUA307" s="33"/>
      <c r="BUB307" s="33"/>
      <c r="BUC307" s="33"/>
      <c r="BUD307" s="33"/>
      <c r="BUE307" s="33"/>
      <c r="BUF307" s="33"/>
      <c r="BUG307" s="33"/>
      <c r="BUH307" s="33"/>
      <c r="BUI307" s="33"/>
      <c r="BUJ307" s="33"/>
      <c r="BUK307" s="33"/>
      <c r="BUL307" s="33"/>
      <c r="BUM307" s="33"/>
      <c r="BUN307" s="33"/>
      <c r="BUO307" s="33"/>
      <c r="BUP307" s="33"/>
      <c r="BUQ307" s="33"/>
      <c r="BUR307" s="33"/>
      <c r="BUS307" s="33"/>
      <c r="BUT307" s="33"/>
      <c r="BUU307" s="33"/>
      <c r="BUV307" s="33"/>
      <c r="BUW307" s="33"/>
      <c r="BUX307" s="33"/>
      <c r="BUY307" s="33"/>
      <c r="BUZ307" s="33"/>
      <c r="BVA307" s="33"/>
      <c r="BVB307" s="33"/>
      <c r="BVC307" s="33"/>
      <c r="BVD307" s="33"/>
      <c r="BVE307" s="33"/>
      <c r="BVF307" s="33"/>
      <c r="BVG307" s="33"/>
      <c r="BVH307" s="33"/>
      <c r="BVI307" s="33"/>
      <c r="BVJ307" s="33"/>
      <c r="BVK307" s="33"/>
      <c r="BVL307" s="33"/>
      <c r="BVM307" s="33"/>
      <c r="BVN307" s="33"/>
      <c r="BVO307" s="33"/>
      <c r="BVP307" s="33"/>
      <c r="BVQ307" s="33"/>
      <c r="BVR307" s="33"/>
      <c r="BVS307" s="33"/>
      <c r="BVT307" s="33"/>
      <c r="BVU307" s="33"/>
      <c r="BVV307" s="33"/>
      <c r="BVW307" s="33"/>
      <c r="BVX307" s="33"/>
      <c r="BVY307" s="33"/>
      <c r="BVZ307" s="33"/>
      <c r="BWA307" s="33"/>
      <c r="BWB307" s="33"/>
      <c r="BWC307" s="33"/>
      <c r="BWD307" s="33"/>
      <c r="BWE307" s="33"/>
      <c r="BWF307" s="33"/>
      <c r="BWG307" s="33"/>
      <c r="BWH307" s="33"/>
      <c r="BWI307" s="33"/>
      <c r="BWJ307" s="33"/>
      <c r="BWK307" s="33"/>
      <c r="BWL307" s="33"/>
      <c r="BWM307" s="33"/>
      <c r="BWN307" s="33"/>
      <c r="BWO307" s="33"/>
      <c r="BWP307" s="33"/>
      <c r="BWQ307" s="33"/>
      <c r="BWR307" s="33"/>
      <c r="BWS307" s="33"/>
      <c r="BWT307" s="33"/>
      <c r="BWU307" s="33"/>
      <c r="BWV307" s="33"/>
      <c r="BWW307" s="33"/>
      <c r="BWX307" s="33"/>
      <c r="BWY307" s="33"/>
      <c r="BWZ307" s="33"/>
      <c r="BXA307" s="33"/>
      <c r="BXB307" s="33"/>
      <c r="BXC307" s="33"/>
      <c r="BXD307" s="33"/>
      <c r="BXE307" s="33"/>
      <c r="BXF307" s="33"/>
      <c r="BXG307" s="33"/>
      <c r="BXH307" s="33"/>
      <c r="BXI307" s="33"/>
      <c r="BXJ307" s="33"/>
      <c r="BXK307" s="33"/>
      <c r="BXL307" s="33"/>
      <c r="BXM307" s="33"/>
      <c r="BXN307" s="33"/>
      <c r="BXO307" s="33"/>
      <c r="BXP307" s="33"/>
      <c r="BXQ307" s="33"/>
      <c r="BXR307" s="33"/>
      <c r="BXS307" s="33"/>
      <c r="BXT307" s="33"/>
      <c r="BXU307" s="33"/>
      <c r="BXV307" s="33"/>
      <c r="BXW307" s="33"/>
      <c r="BXX307" s="33"/>
      <c r="BXY307" s="33"/>
      <c r="BXZ307" s="33"/>
      <c r="BYA307" s="33"/>
      <c r="BYB307" s="33"/>
      <c r="BYC307" s="33"/>
      <c r="BYD307" s="33"/>
      <c r="BYE307" s="33"/>
      <c r="BYF307" s="33"/>
      <c r="BYG307" s="33"/>
      <c r="BYH307" s="33"/>
      <c r="BYI307" s="33"/>
      <c r="BYJ307" s="33"/>
      <c r="BYK307" s="33"/>
      <c r="BYL307" s="33"/>
      <c r="BYM307" s="33"/>
      <c r="BYN307" s="33"/>
      <c r="BYO307" s="33"/>
      <c r="BYP307" s="33"/>
      <c r="BYQ307" s="33"/>
      <c r="BYR307" s="33"/>
      <c r="BYS307" s="33"/>
      <c r="BYT307" s="33"/>
      <c r="BYU307" s="33"/>
      <c r="BYV307" s="33"/>
      <c r="BYW307" s="33"/>
      <c r="BYX307" s="33"/>
    </row>
    <row r="308" spans="1:2026" ht="24.95" customHeight="1" x14ac:dyDescent="0.25">
      <c r="A308" s="205" t="s">
        <v>1662</v>
      </c>
      <c r="B308" s="21" t="s">
        <v>709</v>
      </c>
      <c r="C308" s="21" t="s">
        <v>710</v>
      </c>
      <c r="D308" s="21" t="s">
        <v>140</v>
      </c>
      <c r="E308" s="21" t="s">
        <v>711</v>
      </c>
      <c r="F308" s="26" t="s">
        <v>336</v>
      </c>
      <c r="G308" s="21" t="s">
        <v>27</v>
      </c>
      <c r="H308" s="27" t="s">
        <v>131</v>
      </c>
      <c r="I308" s="21" t="s">
        <v>29</v>
      </c>
      <c r="J308" s="46" t="s">
        <v>374</v>
      </c>
      <c r="K308" s="21" t="s">
        <v>31</v>
      </c>
      <c r="L308" s="21" t="s">
        <v>32</v>
      </c>
      <c r="M308" s="21" t="s">
        <v>33</v>
      </c>
      <c r="N308" s="21" t="s">
        <v>34</v>
      </c>
      <c r="O308" s="23" t="s">
        <v>35</v>
      </c>
      <c r="P308" s="23"/>
      <c r="Q308" s="24" t="s">
        <v>36</v>
      </c>
      <c r="R308" s="24"/>
      <c r="S308" s="21" t="s">
        <v>712</v>
      </c>
      <c r="T308" s="149"/>
      <c r="U308" s="149"/>
      <c r="V308" s="21" t="s">
        <v>11</v>
      </c>
      <c r="W308" s="21" t="s">
        <v>40</v>
      </c>
      <c r="X308" s="21"/>
      <c r="Y308" s="21"/>
      <c r="Z308" s="21"/>
      <c r="AA308" s="21"/>
      <c r="AB308" s="25"/>
      <c r="AC308" s="25">
        <v>2650</v>
      </c>
      <c r="AD308" s="25"/>
      <c r="AE308" s="25">
        <v>12750</v>
      </c>
      <c r="AF308" s="25">
        <v>650</v>
      </c>
      <c r="AG308" s="25">
        <f t="shared" si="4"/>
        <v>16050</v>
      </c>
      <c r="AH308" s="113"/>
      <c r="AI308" s="25"/>
      <c r="AJ308" s="128"/>
      <c r="AK308" s="25"/>
      <c r="AL308" s="26" t="s">
        <v>37</v>
      </c>
      <c r="AM308" s="26" t="s">
        <v>1484</v>
      </c>
      <c r="AN308" s="26"/>
      <c r="AO308" s="26"/>
    </row>
    <row r="309" spans="1:2026" ht="24.95" customHeight="1" x14ac:dyDescent="0.25">
      <c r="A309" s="205" t="s">
        <v>1662</v>
      </c>
      <c r="B309" s="98" t="s">
        <v>713</v>
      </c>
      <c r="C309" s="1" t="s">
        <v>710</v>
      </c>
      <c r="D309" s="1" t="s">
        <v>134</v>
      </c>
      <c r="E309" s="1" t="s">
        <v>711</v>
      </c>
      <c r="F309" s="2" t="s">
        <v>336</v>
      </c>
      <c r="G309" s="1" t="s">
        <v>27</v>
      </c>
      <c r="H309" s="29" t="s">
        <v>131</v>
      </c>
      <c r="I309" s="1" t="s">
        <v>29</v>
      </c>
      <c r="J309" s="35" t="s">
        <v>374</v>
      </c>
      <c r="K309" s="36" t="s">
        <v>31</v>
      </c>
      <c r="L309" s="1" t="s">
        <v>51</v>
      </c>
      <c r="M309" s="37" t="s">
        <v>33</v>
      </c>
      <c r="N309" s="1" t="s">
        <v>34</v>
      </c>
      <c r="O309" s="38" t="s">
        <v>35</v>
      </c>
      <c r="P309" s="38"/>
      <c r="Q309" s="39" t="s">
        <v>36</v>
      </c>
      <c r="R309" s="39"/>
      <c r="S309" s="1" t="s">
        <v>714</v>
      </c>
      <c r="T309" s="145"/>
      <c r="U309" s="145"/>
      <c r="V309" s="1" t="s">
        <v>11</v>
      </c>
      <c r="W309" s="1" t="s">
        <v>40</v>
      </c>
      <c r="X309" s="1"/>
      <c r="Y309" s="1"/>
      <c r="Z309" s="1"/>
      <c r="AA309" s="1"/>
      <c r="AB309" s="30">
        <v>12500</v>
      </c>
      <c r="AC309" s="30">
        <v>2650</v>
      </c>
      <c r="AD309" s="30"/>
      <c r="AE309" s="30">
        <v>12750</v>
      </c>
      <c r="AF309" s="30">
        <v>650</v>
      </c>
      <c r="AG309" s="30">
        <f t="shared" si="4"/>
        <v>28550</v>
      </c>
      <c r="AH309" s="110"/>
      <c r="AI309" s="30"/>
      <c r="AJ309" s="125"/>
      <c r="AK309" s="30"/>
      <c r="AL309" s="2" t="s">
        <v>38</v>
      </c>
      <c r="AM309" s="2"/>
      <c r="AN309" s="2"/>
      <c r="AO309" s="2"/>
    </row>
    <row r="310" spans="1:2026" ht="24.95" customHeight="1" x14ac:dyDescent="0.25">
      <c r="A310" s="205" t="s">
        <v>1662</v>
      </c>
      <c r="B310" s="4" t="s">
        <v>715</v>
      </c>
      <c r="C310" s="4" t="s">
        <v>716</v>
      </c>
      <c r="D310" s="4" t="s">
        <v>62</v>
      </c>
      <c r="E310" s="4" t="s">
        <v>717</v>
      </c>
      <c r="F310" s="4" t="s">
        <v>336</v>
      </c>
      <c r="G310" s="1" t="s">
        <v>27</v>
      </c>
      <c r="H310" s="11" t="s">
        <v>718</v>
      </c>
      <c r="I310" s="1" t="s">
        <v>29</v>
      </c>
      <c r="J310" s="35" t="s">
        <v>168</v>
      </c>
      <c r="K310" s="36" t="s">
        <v>31</v>
      </c>
      <c r="L310" s="1" t="s">
        <v>51</v>
      </c>
      <c r="M310" s="1" t="s">
        <v>33</v>
      </c>
      <c r="N310" s="1" t="s">
        <v>34</v>
      </c>
      <c r="O310" s="6" t="s">
        <v>35</v>
      </c>
      <c r="P310" s="6"/>
      <c r="Q310" s="7" t="s">
        <v>36</v>
      </c>
      <c r="R310" s="7"/>
      <c r="S310" s="4" t="s">
        <v>719</v>
      </c>
      <c r="T310" s="160">
        <v>1707516.9879999999</v>
      </c>
      <c r="U310" s="160">
        <v>9243571.2210000008</v>
      </c>
      <c r="V310" s="4" t="s">
        <v>11</v>
      </c>
      <c r="W310" s="1"/>
      <c r="X310" s="1" t="s">
        <v>40</v>
      </c>
      <c r="Y310" s="1"/>
      <c r="Z310" s="1"/>
      <c r="AA310" s="1"/>
      <c r="AB310" s="8">
        <v>20000</v>
      </c>
      <c r="AC310" s="8">
        <v>2650</v>
      </c>
      <c r="AD310" s="8"/>
      <c r="AE310" s="8">
        <v>12750</v>
      </c>
      <c r="AF310" s="8">
        <v>650</v>
      </c>
      <c r="AG310" s="8">
        <f t="shared" si="4"/>
        <v>36050</v>
      </c>
      <c r="AH310" s="111">
        <f>21</f>
        <v>21</v>
      </c>
      <c r="AI310" s="8">
        <f>19104.74</f>
        <v>19104.740000000002</v>
      </c>
      <c r="AJ310" s="126"/>
      <c r="AK310" s="8">
        <f>AI310</f>
        <v>19104.740000000002</v>
      </c>
      <c r="AL310" s="5" t="s">
        <v>37</v>
      </c>
      <c r="AM310" s="5" t="s">
        <v>1499</v>
      </c>
      <c r="AN310" s="96">
        <v>43466</v>
      </c>
      <c r="AO310" s="173" t="s">
        <v>1512</v>
      </c>
    </row>
    <row r="311" spans="1:2026" s="52" customFormat="1" ht="24.95" customHeight="1" x14ac:dyDescent="0.25">
      <c r="A311" s="205" t="s">
        <v>1662</v>
      </c>
      <c r="B311" s="4" t="s">
        <v>720</v>
      </c>
      <c r="C311" s="4" t="s">
        <v>716</v>
      </c>
      <c r="D311" s="4" t="s">
        <v>721</v>
      </c>
      <c r="E311" s="4" t="s">
        <v>717</v>
      </c>
      <c r="F311" s="4" t="s">
        <v>336</v>
      </c>
      <c r="G311" s="4" t="s">
        <v>27</v>
      </c>
      <c r="H311" s="11" t="s">
        <v>718</v>
      </c>
      <c r="I311" s="4" t="s">
        <v>29</v>
      </c>
      <c r="J311" s="51" t="s">
        <v>168</v>
      </c>
      <c r="K311" s="4" t="s">
        <v>31</v>
      </c>
      <c r="L311" s="4" t="s">
        <v>32</v>
      </c>
      <c r="M311" s="4" t="s">
        <v>33</v>
      </c>
      <c r="N311" s="4" t="s">
        <v>34</v>
      </c>
      <c r="O311" s="6" t="s">
        <v>35</v>
      </c>
      <c r="P311" s="6"/>
      <c r="Q311" s="7" t="s">
        <v>36</v>
      </c>
      <c r="R311" s="7"/>
      <c r="S311" s="4" t="s">
        <v>719</v>
      </c>
      <c r="T311" s="160">
        <v>1707526.65</v>
      </c>
      <c r="U311" s="160">
        <v>9243612.7400000002</v>
      </c>
      <c r="V311" s="4" t="s">
        <v>11</v>
      </c>
      <c r="W311" s="4"/>
      <c r="X311" s="4" t="s">
        <v>40</v>
      </c>
      <c r="Y311" s="4"/>
      <c r="Z311" s="4"/>
      <c r="AA311" s="4"/>
      <c r="AB311" s="8"/>
      <c r="AC311" s="8">
        <v>2650</v>
      </c>
      <c r="AD311" s="8"/>
      <c r="AE311" s="8">
        <v>12750</v>
      </c>
      <c r="AF311" s="8">
        <v>650</v>
      </c>
      <c r="AG311" s="8">
        <f t="shared" si="4"/>
        <v>16050</v>
      </c>
      <c r="AH311" s="111">
        <f>21</f>
        <v>21</v>
      </c>
      <c r="AI311" s="8">
        <f>19104.74</f>
        <v>19104.740000000002</v>
      </c>
      <c r="AJ311" s="126"/>
      <c r="AK311" s="8">
        <f>SUM(AI311:AJ311)</f>
        <v>19104.740000000002</v>
      </c>
      <c r="AL311" s="5" t="s">
        <v>37</v>
      </c>
      <c r="AM311" s="5" t="s">
        <v>1499</v>
      </c>
      <c r="AN311" s="96">
        <v>43466</v>
      </c>
      <c r="AO311" s="173" t="s">
        <v>1512</v>
      </c>
      <c r="AP311" s="33"/>
      <c r="AQ311" s="33"/>
      <c r="AR311" s="33"/>
      <c r="AS311" s="33"/>
      <c r="AT311" s="33"/>
      <c r="AU311" s="33"/>
      <c r="AV311" s="33"/>
      <c r="AW311" s="33"/>
      <c r="AX311" s="33"/>
      <c r="AY311" s="33"/>
      <c r="AZ311" s="33"/>
      <c r="BA311" s="33"/>
      <c r="BB311" s="33"/>
      <c r="BC311" s="33"/>
      <c r="BD311" s="33"/>
      <c r="BE311" s="33"/>
      <c r="BF311" s="33"/>
      <c r="BG311" s="33"/>
      <c r="BH311" s="33"/>
      <c r="BI311" s="33"/>
      <c r="BJ311" s="33"/>
      <c r="BK311" s="33"/>
      <c r="BL311" s="33"/>
      <c r="BM311" s="33"/>
      <c r="BN311" s="33"/>
      <c r="BO311" s="33"/>
      <c r="BP311" s="33"/>
      <c r="BQ311" s="33"/>
      <c r="BR311" s="33"/>
      <c r="BS311" s="33"/>
      <c r="BT311" s="33"/>
      <c r="BU311" s="33"/>
      <c r="BV311" s="33"/>
      <c r="BW311" s="33"/>
      <c r="BX311" s="33"/>
      <c r="BY311" s="33"/>
      <c r="BZ311" s="33"/>
      <c r="CA311" s="33"/>
      <c r="CB311" s="33"/>
      <c r="CC311" s="33"/>
      <c r="CD311" s="33"/>
      <c r="CE311" s="33"/>
      <c r="CF311" s="33"/>
      <c r="CG311" s="33"/>
      <c r="CH311" s="33"/>
      <c r="CI311" s="33"/>
      <c r="CJ311" s="33"/>
      <c r="CK311" s="33"/>
      <c r="CL311" s="33"/>
      <c r="CM311" s="33"/>
      <c r="CN311" s="33"/>
      <c r="CO311" s="33"/>
      <c r="CP311" s="33"/>
      <c r="CQ311" s="33"/>
      <c r="CR311" s="33"/>
      <c r="CS311" s="33"/>
      <c r="CT311" s="33"/>
      <c r="CU311" s="33"/>
      <c r="CV311" s="33"/>
      <c r="CW311" s="33"/>
      <c r="CX311" s="33"/>
      <c r="CY311" s="33"/>
      <c r="CZ311" s="33"/>
      <c r="DA311" s="33"/>
      <c r="DB311" s="33"/>
      <c r="DC311" s="33"/>
      <c r="DD311" s="33"/>
      <c r="DE311" s="33"/>
      <c r="DF311" s="33"/>
      <c r="DG311" s="33"/>
      <c r="DH311" s="33"/>
      <c r="DI311" s="33"/>
      <c r="DJ311" s="33"/>
      <c r="DK311" s="33"/>
      <c r="DL311" s="33"/>
      <c r="DM311" s="33"/>
      <c r="DN311" s="33"/>
      <c r="DO311" s="33"/>
      <c r="DP311" s="33"/>
      <c r="DQ311" s="33"/>
      <c r="DR311" s="33"/>
      <c r="DS311" s="33"/>
      <c r="DT311" s="33"/>
      <c r="DU311" s="33"/>
      <c r="DV311" s="33"/>
      <c r="DW311" s="33"/>
      <c r="DX311" s="33"/>
      <c r="DY311" s="33"/>
      <c r="DZ311" s="33"/>
      <c r="EA311" s="33"/>
      <c r="EB311" s="33"/>
      <c r="EC311" s="33"/>
      <c r="ED311" s="33"/>
      <c r="EE311" s="33"/>
      <c r="EF311" s="33"/>
      <c r="EG311" s="33"/>
      <c r="EH311" s="33"/>
      <c r="EI311" s="33"/>
      <c r="EJ311" s="33"/>
      <c r="EK311" s="33"/>
      <c r="EL311" s="33"/>
      <c r="EM311" s="33"/>
      <c r="EN311" s="33"/>
      <c r="EO311" s="33"/>
      <c r="EP311" s="33"/>
      <c r="EQ311" s="33"/>
      <c r="ER311" s="33"/>
      <c r="ES311" s="33"/>
      <c r="ET311" s="33"/>
      <c r="EU311" s="33"/>
      <c r="EV311" s="33"/>
      <c r="EW311" s="33"/>
      <c r="EX311" s="33"/>
      <c r="EY311" s="33"/>
      <c r="EZ311" s="33"/>
      <c r="FA311" s="33"/>
      <c r="FB311" s="33"/>
      <c r="FC311" s="33"/>
      <c r="FD311" s="33"/>
      <c r="FE311" s="33"/>
      <c r="FF311" s="33"/>
      <c r="FG311" s="33"/>
      <c r="FH311" s="33"/>
      <c r="FI311" s="33"/>
      <c r="FJ311" s="33"/>
      <c r="FK311" s="33"/>
      <c r="FL311" s="33"/>
      <c r="FM311" s="33"/>
      <c r="FN311" s="33"/>
      <c r="FO311" s="33"/>
      <c r="FP311" s="33"/>
      <c r="FQ311" s="33"/>
      <c r="FR311" s="33"/>
      <c r="FS311" s="33"/>
      <c r="FT311" s="33"/>
      <c r="FU311" s="33"/>
      <c r="FV311" s="33"/>
      <c r="FW311" s="33"/>
      <c r="FX311" s="33"/>
      <c r="FY311" s="33"/>
      <c r="FZ311" s="33"/>
      <c r="GA311" s="33"/>
      <c r="GB311" s="33"/>
      <c r="GC311" s="33"/>
      <c r="GD311" s="33"/>
      <c r="GE311" s="33"/>
      <c r="GF311" s="33"/>
      <c r="GG311" s="33"/>
      <c r="GH311" s="33"/>
      <c r="GI311" s="33"/>
      <c r="GJ311" s="33"/>
      <c r="GK311" s="33"/>
      <c r="GL311" s="33"/>
      <c r="GM311" s="33"/>
      <c r="GN311" s="33"/>
      <c r="GO311" s="33"/>
      <c r="GP311" s="33"/>
      <c r="GQ311" s="33"/>
      <c r="GR311" s="33"/>
      <c r="GS311" s="33"/>
      <c r="GT311" s="33"/>
      <c r="GU311" s="33"/>
      <c r="GV311" s="33"/>
      <c r="GW311" s="33"/>
      <c r="GX311" s="33"/>
      <c r="GY311" s="33"/>
      <c r="GZ311" s="33"/>
      <c r="HA311" s="33"/>
      <c r="HB311" s="33"/>
      <c r="HC311" s="33"/>
      <c r="HD311" s="33"/>
      <c r="HE311" s="33"/>
      <c r="HF311" s="33"/>
      <c r="HG311" s="33"/>
      <c r="HH311" s="33"/>
      <c r="HI311" s="33"/>
      <c r="HJ311" s="33"/>
      <c r="HK311" s="33"/>
      <c r="HL311" s="33"/>
      <c r="HM311" s="33"/>
      <c r="HN311" s="33"/>
      <c r="HO311" s="33"/>
      <c r="HP311" s="33"/>
      <c r="HQ311" s="33"/>
      <c r="HR311" s="33"/>
      <c r="HS311" s="33"/>
      <c r="HT311" s="33"/>
      <c r="HU311" s="33"/>
      <c r="HV311" s="33"/>
      <c r="HW311" s="33"/>
      <c r="HX311" s="33"/>
      <c r="HY311" s="33"/>
      <c r="HZ311" s="33"/>
      <c r="IA311" s="33"/>
      <c r="IB311" s="33"/>
      <c r="IC311" s="33"/>
      <c r="ID311" s="33"/>
      <c r="IE311" s="33"/>
      <c r="IF311" s="33"/>
      <c r="IG311" s="33"/>
      <c r="IH311" s="33"/>
      <c r="II311" s="33"/>
      <c r="IJ311" s="33"/>
      <c r="IK311" s="33"/>
      <c r="IL311" s="33"/>
      <c r="IM311" s="33"/>
      <c r="IN311" s="33"/>
      <c r="IO311" s="33"/>
      <c r="IP311" s="33"/>
      <c r="IQ311" s="33"/>
      <c r="IR311" s="33"/>
      <c r="IS311" s="33"/>
      <c r="IT311" s="33"/>
      <c r="IU311" s="33"/>
      <c r="IV311" s="33"/>
      <c r="IW311" s="33"/>
      <c r="IX311" s="33"/>
      <c r="IY311" s="33"/>
      <c r="IZ311" s="33"/>
      <c r="JA311" s="33"/>
      <c r="JB311" s="33"/>
      <c r="JC311" s="33"/>
      <c r="JD311" s="33"/>
      <c r="JE311" s="33"/>
      <c r="JF311" s="33"/>
      <c r="JG311" s="33"/>
      <c r="JH311" s="33"/>
      <c r="JI311" s="33"/>
      <c r="JJ311" s="33"/>
      <c r="JK311" s="33"/>
      <c r="JL311" s="33"/>
      <c r="JM311" s="33"/>
      <c r="JN311" s="33"/>
      <c r="JO311" s="33"/>
      <c r="JP311" s="33"/>
      <c r="JQ311" s="33"/>
      <c r="JR311" s="33"/>
      <c r="JS311" s="33"/>
      <c r="JT311" s="33"/>
      <c r="JU311" s="33"/>
      <c r="JV311" s="33"/>
      <c r="JW311" s="33"/>
      <c r="JX311" s="33"/>
      <c r="JY311" s="33"/>
      <c r="JZ311" s="33"/>
      <c r="KA311" s="33"/>
      <c r="KB311" s="33"/>
      <c r="KC311" s="33"/>
      <c r="KD311" s="33"/>
      <c r="KE311" s="33"/>
      <c r="KF311" s="33"/>
      <c r="KG311" s="33"/>
      <c r="KH311" s="33"/>
      <c r="KI311" s="33"/>
      <c r="KJ311" s="33"/>
      <c r="KK311" s="33"/>
      <c r="KL311" s="33"/>
      <c r="KM311" s="33"/>
      <c r="KN311" s="33"/>
      <c r="KO311" s="33"/>
      <c r="KP311" s="33"/>
      <c r="KQ311" s="33"/>
      <c r="KR311" s="33"/>
      <c r="KS311" s="33"/>
      <c r="KT311" s="33"/>
      <c r="KU311" s="33"/>
      <c r="KV311" s="33"/>
      <c r="KW311" s="33"/>
      <c r="KX311" s="33"/>
      <c r="KY311" s="33"/>
      <c r="KZ311" s="33"/>
      <c r="LA311" s="33"/>
      <c r="LB311" s="33"/>
      <c r="LC311" s="33"/>
      <c r="LD311" s="33"/>
      <c r="LE311" s="33"/>
      <c r="LF311" s="33"/>
      <c r="LG311" s="33"/>
      <c r="LH311" s="33"/>
      <c r="LI311" s="33"/>
      <c r="LJ311" s="33"/>
      <c r="LK311" s="33"/>
      <c r="LL311" s="33"/>
      <c r="LM311" s="33"/>
      <c r="LN311" s="33"/>
      <c r="LO311" s="33"/>
      <c r="LP311" s="33"/>
      <c r="LQ311" s="33"/>
      <c r="LR311" s="33"/>
      <c r="LS311" s="33"/>
      <c r="LT311" s="33"/>
      <c r="LU311" s="33"/>
      <c r="LV311" s="33"/>
      <c r="LW311" s="33"/>
      <c r="LX311" s="33"/>
      <c r="LY311" s="33"/>
      <c r="LZ311" s="33"/>
      <c r="MA311" s="33"/>
      <c r="MB311" s="33"/>
      <c r="MC311" s="33"/>
      <c r="MD311" s="33"/>
      <c r="ME311" s="33"/>
      <c r="MF311" s="33"/>
      <c r="MG311" s="33"/>
      <c r="MH311" s="33"/>
      <c r="MI311" s="33"/>
      <c r="MJ311" s="33"/>
      <c r="MK311" s="33"/>
      <c r="ML311" s="33"/>
      <c r="MM311" s="33"/>
      <c r="MN311" s="33"/>
      <c r="MO311" s="33"/>
      <c r="MP311" s="33"/>
      <c r="MQ311" s="33"/>
      <c r="MR311" s="33"/>
      <c r="MS311" s="33"/>
      <c r="MT311" s="33"/>
      <c r="MU311" s="33"/>
      <c r="MV311" s="33"/>
      <c r="MW311" s="33"/>
      <c r="MX311" s="33"/>
      <c r="MY311" s="33"/>
      <c r="MZ311" s="33"/>
      <c r="NA311" s="33"/>
      <c r="NB311" s="33"/>
      <c r="NC311" s="33"/>
      <c r="ND311" s="33"/>
      <c r="NE311" s="33"/>
      <c r="NF311" s="33"/>
      <c r="NG311" s="33"/>
      <c r="NH311" s="33"/>
      <c r="NI311" s="33"/>
      <c r="NJ311" s="33"/>
      <c r="NK311" s="33"/>
      <c r="NL311" s="33"/>
      <c r="NM311" s="33"/>
      <c r="NN311" s="33"/>
      <c r="NO311" s="33"/>
      <c r="NP311" s="33"/>
      <c r="NQ311" s="33"/>
      <c r="NR311" s="33"/>
      <c r="NS311" s="33"/>
      <c r="NT311" s="33"/>
      <c r="NU311" s="33"/>
      <c r="NV311" s="33"/>
      <c r="NW311" s="33"/>
      <c r="NX311" s="33"/>
      <c r="NY311" s="33"/>
      <c r="NZ311" s="33"/>
      <c r="OA311" s="33"/>
      <c r="OB311" s="33"/>
      <c r="OC311" s="33"/>
      <c r="OD311" s="33"/>
      <c r="OE311" s="33"/>
      <c r="OF311" s="33"/>
      <c r="OG311" s="33"/>
      <c r="OH311" s="33"/>
      <c r="OI311" s="33"/>
      <c r="OJ311" s="33"/>
      <c r="OK311" s="33"/>
      <c r="OL311" s="33"/>
      <c r="OM311" s="33"/>
      <c r="ON311" s="33"/>
      <c r="OO311" s="33"/>
      <c r="OP311" s="33"/>
      <c r="OQ311" s="33"/>
      <c r="OR311" s="33"/>
      <c r="OS311" s="33"/>
      <c r="OT311" s="33"/>
      <c r="OU311" s="33"/>
      <c r="OV311" s="33"/>
      <c r="OW311" s="33"/>
      <c r="OX311" s="33"/>
      <c r="OY311" s="33"/>
      <c r="OZ311" s="33"/>
      <c r="PA311" s="33"/>
      <c r="PB311" s="33"/>
      <c r="PC311" s="33"/>
      <c r="PD311" s="33"/>
      <c r="PE311" s="33"/>
      <c r="PF311" s="33"/>
      <c r="PG311" s="33"/>
      <c r="PH311" s="33"/>
      <c r="PI311" s="33"/>
      <c r="PJ311" s="33"/>
      <c r="PK311" s="33"/>
      <c r="PL311" s="33"/>
      <c r="PM311" s="33"/>
      <c r="PN311" s="33"/>
      <c r="PO311" s="33"/>
      <c r="PP311" s="33"/>
      <c r="PQ311" s="33"/>
      <c r="PR311" s="33"/>
      <c r="PS311" s="33"/>
      <c r="PT311" s="33"/>
      <c r="PU311" s="33"/>
      <c r="PV311" s="33"/>
      <c r="PW311" s="33"/>
      <c r="PX311" s="33"/>
      <c r="PY311" s="33"/>
      <c r="PZ311" s="33"/>
      <c r="QA311" s="33"/>
      <c r="QB311" s="33"/>
      <c r="QC311" s="33"/>
      <c r="QD311" s="33"/>
      <c r="QE311" s="33"/>
      <c r="QF311" s="33"/>
      <c r="QG311" s="33"/>
      <c r="QH311" s="33"/>
      <c r="QI311" s="33"/>
      <c r="QJ311" s="33"/>
      <c r="QK311" s="33"/>
      <c r="QL311" s="33"/>
      <c r="QM311" s="33"/>
      <c r="QN311" s="33"/>
      <c r="QO311" s="33"/>
      <c r="QP311" s="33"/>
      <c r="QQ311" s="33"/>
      <c r="QR311" s="33"/>
      <c r="QS311" s="33"/>
      <c r="QT311" s="33"/>
      <c r="QU311" s="33"/>
      <c r="QV311" s="33"/>
      <c r="QW311" s="33"/>
      <c r="QX311" s="33"/>
      <c r="QY311" s="33"/>
      <c r="QZ311" s="33"/>
      <c r="RA311" s="33"/>
      <c r="RB311" s="33"/>
      <c r="RC311" s="33"/>
      <c r="RD311" s="33"/>
      <c r="RE311" s="33"/>
      <c r="RF311" s="33"/>
      <c r="RG311" s="33"/>
      <c r="RH311" s="33"/>
      <c r="RI311" s="33"/>
      <c r="RJ311" s="33"/>
      <c r="RK311" s="33"/>
      <c r="RL311" s="33"/>
      <c r="RM311" s="33"/>
      <c r="RN311" s="33"/>
      <c r="RO311" s="33"/>
      <c r="RP311" s="33"/>
      <c r="RQ311" s="33"/>
      <c r="RR311" s="33"/>
      <c r="RS311" s="33"/>
      <c r="RT311" s="33"/>
      <c r="RU311" s="33"/>
      <c r="RV311" s="33"/>
      <c r="RW311" s="33"/>
      <c r="RX311" s="33"/>
      <c r="RY311" s="33"/>
      <c r="RZ311" s="33"/>
      <c r="SA311" s="33"/>
      <c r="SB311" s="33"/>
      <c r="SC311" s="33"/>
      <c r="SD311" s="33"/>
      <c r="SE311" s="33"/>
      <c r="SF311" s="33"/>
      <c r="SG311" s="33"/>
      <c r="SH311" s="33"/>
      <c r="SI311" s="33"/>
      <c r="SJ311" s="33"/>
      <c r="SK311" s="33"/>
      <c r="SL311" s="33"/>
      <c r="SM311" s="33"/>
      <c r="SN311" s="33"/>
      <c r="SO311" s="33"/>
      <c r="SP311" s="33"/>
      <c r="SQ311" s="33"/>
      <c r="SR311" s="33"/>
      <c r="SS311" s="33"/>
      <c r="ST311" s="33"/>
      <c r="SU311" s="33"/>
      <c r="SV311" s="33"/>
      <c r="SW311" s="33"/>
      <c r="SX311" s="33"/>
      <c r="SY311" s="33"/>
      <c r="SZ311" s="33"/>
      <c r="TA311" s="33"/>
      <c r="TB311" s="33"/>
      <c r="TC311" s="33"/>
      <c r="TD311" s="33"/>
      <c r="TE311" s="33"/>
      <c r="TF311" s="33"/>
      <c r="TG311" s="33"/>
      <c r="TH311" s="33"/>
      <c r="TI311" s="33"/>
      <c r="TJ311" s="33"/>
      <c r="TK311" s="33"/>
      <c r="TL311" s="33"/>
      <c r="TM311" s="33"/>
      <c r="TN311" s="33"/>
      <c r="TO311" s="33"/>
      <c r="TP311" s="33"/>
      <c r="TQ311" s="33"/>
      <c r="TR311" s="33"/>
      <c r="TS311" s="33"/>
      <c r="TT311" s="33"/>
      <c r="TU311" s="33"/>
      <c r="TV311" s="33"/>
      <c r="TW311" s="33"/>
      <c r="TX311" s="33"/>
      <c r="TY311" s="33"/>
      <c r="TZ311" s="33"/>
      <c r="UA311" s="33"/>
      <c r="UB311" s="33"/>
      <c r="UC311" s="33"/>
      <c r="UD311" s="33"/>
      <c r="UE311" s="33"/>
      <c r="UF311" s="33"/>
      <c r="UG311" s="33"/>
      <c r="UH311" s="33"/>
      <c r="UI311" s="33"/>
      <c r="UJ311" s="33"/>
      <c r="UK311" s="33"/>
      <c r="UL311" s="33"/>
      <c r="UM311" s="33"/>
      <c r="UN311" s="33"/>
      <c r="UO311" s="33"/>
      <c r="UP311" s="33"/>
      <c r="UQ311" s="33"/>
      <c r="UR311" s="33"/>
      <c r="US311" s="33"/>
      <c r="UT311" s="33"/>
      <c r="UU311" s="33"/>
      <c r="UV311" s="33"/>
      <c r="UW311" s="33"/>
      <c r="UX311" s="33"/>
      <c r="UY311" s="33"/>
      <c r="UZ311" s="33"/>
      <c r="VA311" s="33"/>
      <c r="VB311" s="33"/>
      <c r="VC311" s="33"/>
      <c r="VD311" s="33"/>
      <c r="VE311" s="33"/>
      <c r="VF311" s="33"/>
      <c r="VG311" s="33"/>
      <c r="VH311" s="33"/>
      <c r="VI311" s="33"/>
      <c r="VJ311" s="33"/>
      <c r="VK311" s="33"/>
      <c r="VL311" s="33"/>
      <c r="VM311" s="33"/>
      <c r="VN311" s="33"/>
      <c r="VO311" s="33"/>
      <c r="VP311" s="33"/>
      <c r="VQ311" s="33"/>
      <c r="VR311" s="33"/>
      <c r="VS311" s="33"/>
      <c r="VT311" s="33"/>
      <c r="VU311" s="33"/>
      <c r="VV311" s="33"/>
      <c r="VW311" s="33"/>
      <c r="VX311" s="33"/>
      <c r="VY311" s="33"/>
      <c r="VZ311" s="33"/>
      <c r="WA311" s="33"/>
      <c r="WB311" s="33"/>
      <c r="WC311" s="33"/>
      <c r="WD311" s="33"/>
      <c r="WE311" s="33"/>
      <c r="WF311" s="33"/>
      <c r="WG311" s="33"/>
      <c r="WH311" s="33"/>
      <c r="WI311" s="33"/>
      <c r="WJ311" s="33"/>
      <c r="WK311" s="33"/>
      <c r="WL311" s="33"/>
      <c r="WM311" s="33"/>
      <c r="WN311" s="33"/>
      <c r="WO311" s="33"/>
      <c r="WP311" s="33"/>
      <c r="WQ311" s="33"/>
      <c r="WR311" s="33"/>
      <c r="WS311" s="33"/>
      <c r="WT311" s="33"/>
      <c r="WU311" s="33"/>
      <c r="WV311" s="33"/>
      <c r="WW311" s="33"/>
      <c r="WX311" s="33"/>
      <c r="WY311" s="33"/>
      <c r="WZ311" s="33"/>
      <c r="XA311" s="33"/>
      <c r="XB311" s="33"/>
      <c r="XC311" s="33"/>
      <c r="XD311" s="33"/>
      <c r="XE311" s="33"/>
      <c r="XF311" s="33"/>
      <c r="XG311" s="33"/>
      <c r="XH311" s="33"/>
      <c r="XI311" s="33"/>
      <c r="XJ311" s="33"/>
      <c r="XK311" s="33"/>
      <c r="XL311" s="33"/>
      <c r="XM311" s="33"/>
      <c r="XN311" s="33"/>
      <c r="XO311" s="33"/>
      <c r="XP311" s="33"/>
      <c r="XQ311" s="33"/>
      <c r="XR311" s="33"/>
      <c r="XS311" s="33"/>
      <c r="XT311" s="33"/>
      <c r="XU311" s="33"/>
      <c r="XV311" s="33"/>
      <c r="XW311" s="33"/>
      <c r="XX311" s="33"/>
      <c r="XY311" s="33"/>
      <c r="XZ311" s="33"/>
      <c r="YA311" s="33"/>
      <c r="YB311" s="33"/>
      <c r="YC311" s="33"/>
      <c r="YD311" s="33"/>
      <c r="YE311" s="33"/>
      <c r="YF311" s="33"/>
      <c r="YG311" s="33"/>
      <c r="YH311" s="33"/>
      <c r="YI311" s="33"/>
      <c r="YJ311" s="33"/>
      <c r="YK311" s="33"/>
      <c r="YL311" s="33"/>
      <c r="YM311" s="33"/>
      <c r="YN311" s="33"/>
      <c r="YO311" s="33"/>
      <c r="YP311" s="33"/>
      <c r="YQ311" s="33"/>
      <c r="YR311" s="33"/>
      <c r="YS311" s="33"/>
      <c r="YT311" s="33"/>
      <c r="YU311" s="33"/>
      <c r="YV311" s="33"/>
      <c r="YW311" s="33"/>
      <c r="YX311" s="33"/>
      <c r="YY311" s="33"/>
      <c r="YZ311" s="33"/>
      <c r="ZA311" s="33"/>
      <c r="ZB311" s="33"/>
      <c r="ZC311" s="33"/>
      <c r="ZD311" s="33"/>
      <c r="ZE311" s="33"/>
      <c r="ZF311" s="33"/>
      <c r="ZG311" s="33"/>
      <c r="ZH311" s="33"/>
      <c r="ZI311" s="33"/>
      <c r="ZJ311" s="33"/>
      <c r="ZK311" s="33"/>
      <c r="ZL311" s="33"/>
      <c r="ZM311" s="33"/>
      <c r="ZN311" s="33"/>
      <c r="ZO311" s="33"/>
      <c r="ZP311" s="33"/>
      <c r="ZQ311" s="33"/>
      <c r="ZR311" s="33"/>
      <c r="ZS311" s="33"/>
      <c r="ZT311" s="33"/>
      <c r="ZU311" s="33"/>
      <c r="ZV311" s="33"/>
      <c r="ZW311" s="33"/>
      <c r="ZX311" s="33"/>
      <c r="ZY311" s="33"/>
      <c r="ZZ311" s="33"/>
      <c r="AAA311" s="33"/>
      <c r="AAB311" s="33"/>
      <c r="AAC311" s="33"/>
      <c r="AAD311" s="33"/>
      <c r="AAE311" s="33"/>
      <c r="AAF311" s="33"/>
      <c r="AAG311" s="33"/>
      <c r="AAH311" s="33"/>
      <c r="AAI311" s="33"/>
      <c r="AAJ311" s="33"/>
      <c r="AAK311" s="33"/>
      <c r="AAL311" s="33"/>
      <c r="AAM311" s="33"/>
      <c r="AAN311" s="33"/>
      <c r="AAO311" s="33"/>
      <c r="AAP311" s="33"/>
      <c r="AAQ311" s="33"/>
      <c r="AAR311" s="33"/>
      <c r="AAS311" s="33"/>
      <c r="AAT311" s="33"/>
      <c r="AAU311" s="33"/>
      <c r="AAV311" s="33"/>
      <c r="AAW311" s="33"/>
      <c r="AAX311" s="33"/>
      <c r="AAY311" s="33"/>
      <c r="AAZ311" s="33"/>
      <c r="ABA311" s="33"/>
      <c r="ABB311" s="33"/>
      <c r="ABC311" s="33"/>
      <c r="ABD311" s="33"/>
      <c r="ABE311" s="33"/>
      <c r="ABF311" s="33"/>
      <c r="ABG311" s="33"/>
      <c r="ABH311" s="33"/>
      <c r="ABI311" s="33"/>
      <c r="ABJ311" s="33"/>
      <c r="ABK311" s="33"/>
      <c r="ABL311" s="33"/>
      <c r="ABM311" s="33"/>
      <c r="ABN311" s="33"/>
      <c r="ABO311" s="33"/>
      <c r="ABP311" s="33"/>
      <c r="ABQ311" s="33"/>
      <c r="ABR311" s="33"/>
      <c r="ABS311" s="33"/>
      <c r="ABT311" s="33"/>
      <c r="ABU311" s="33"/>
      <c r="ABV311" s="33"/>
      <c r="ABW311" s="33"/>
      <c r="ABX311" s="33"/>
      <c r="ABY311" s="33"/>
      <c r="ABZ311" s="33"/>
      <c r="ACA311" s="33"/>
      <c r="ACB311" s="33"/>
      <c r="ACC311" s="33"/>
      <c r="ACD311" s="33"/>
      <c r="ACE311" s="33"/>
      <c r="ACF311" s="33"/>
      <c r="ACG311" s="33"/>
      <c r="ACH311" s="33"/>
      <c r="ACI311" s="33"/>
      <c r="ACJ311" s="33"/>
      <c r="ACK311" s="33"/>
      <c r="ACL311" s="33"/>
      <c r="ACM311" s="33"/>
      <c r="ACN311" s="33"/>
      <c r="ACO311" s="33"/>
      <c r="ACP311" s="33"/>
      <c r="ACQ311" s="33"/>
      <c r="ACR311" s="33"/>
      <c r="ACS311" s="33"/>
      <c r="ACT311" s="33"/>
      <c r="ACU311" s="33"/>
      <c r="ACV311" s="33"/>
      <c r="ACW311" s="33"/>
      <c r="ACX311" s="33"/>
      <c r="ACY311" s="33"/>
      <c r="ACZ311" s="33"/>
      <c r="ADA311" s="33"/>
      <c r="ADB311" s="33"/>
      <c r="ADC311" s="33"/>
      <c r="ADD311" s="33"/>
      <c r="ADE311" s="33"/>
      <c r="ADF311" s="33"/>
      <c r="ADG311" s="33"/>
      <c r="ADH311" s="33"/>
      <c r="ADI311" s="33"/>
      <c r="ADJ311" s="33"/>
      <c r="ADK311" s="33"/>
      <c r="ADL311" s="33"/>
      <c r="ADM311" s="33"/>
      <c r="ADN311" s="33"/>
      <c r="ADO311" s="33"/>
      <c r="ADP311" s="33"/>
      <c r="ADQ311" s="33"/>
      <c r="ADR311" s="33"/>
      <c r="ADS311" s="33"/>
      <c r="ADT311" s="33"/>
      <c r="ADU311" s="33"/>
      <c r="ADV311" s="33"/>
      <c r="ADW311" s="33"/>
      <c r="ADX311" s="33"/>
      <c r="ADY311" s="33"/>
      <c r="ADZ311" s="33"/>
      <c r="AEA311" s="33"/>
      <c r="AEB311" s="33"/>
      <c r="AEC311" s="33"/>
      <c r="AED311" s="33"/>
      <c r="AEE311" s="33"/>
      <c r="AEF311" s="33"/>
      <c r="AEG311" s="33"/>
      <c r="AEH311" s="33"/>
      <c r="AEI311" s="33"/>
      <c r="AEJ311" s="33"/>
      <c r="AEK311" s="33"/>
      <c r="AEL311" s="33"/>
      <c r="AEM311" s="33"/>
      <c r="AEN311" s="33"/>
      <c r="AEO311" s="33"/>
      <c r="AEP311" s="33"/>
      <c r="AEQ311" s="33"/>
      <c r="AER311" s="33"/>
      <c r="AES311" s="33"/>
      <c r="AET311" s="33"/>
      <c r="AEU311" s="33"/>
      <c r="AEV311" s="33"/>
      <c r="AEW311" s="33"/>
      <c r="AEX311" s="33"/>
      <c r="AEY311" s="33"/>
      <c r="AEZ311" s="33"/>
      <c r="AFA311" s="33"/>
      <c r="AFB311" s="33"/>
      <c r="AFC311" s="33"/>
      <c r="AFD311" s="33"/>
      <c r="AFE311" s="33"/>
      <c r="AFF311" s="33"/>
      <c r="AFG311" s="33"/>
      <c r="AFH311" s="33"/>
      <c r="AFI311" s="33"/>
      <c r="AFJ311" s="33"/>
      <c r="AFK311" s="33"/>
      <c r="AFL311" s="33"/>
      <c r="AFM311" s="33"/>
      <c r="AFN311" s="33"/>
      <c r="AFO311" s="33"/>
      <c r="AFP311" s="33"/>
      <c r="AFQ311" s="33"/>
      <c r="AFR311" s="33"/>
      <c r="AFS311" s="33"/>
      <c r="AFT311" s="33"/>
      <c r="AFU311" s="33"/>
      <c r="AFV311" s="33"/>
      <c r="AFW311" s="33"/>
      <c r="AFX311" s="33"/>
      <c r="AFY311" s="33"/>
      <c r="AFZ311" s="33"/>
      <c r="AGA311" s="33"/>
      <c r="AGB311" s="33"/>
      <c r="AGC311" s="33"/>
      <c r="AGD311" s="33"/>
      <c r="AGE311" s="33"/>
      <c r="AGF311" s="33"/>
      <c r="AGG311" s="33"/>
      <c r="AGH311" s="33"/>
      <c r="AGI311" s="33"/>
      <c r="AGJ311" s="33"/>
      <c r="AGK311" s="33"/>
      <c r="AGL311" s="33"/>
      <c r="AGM311" s="33"/>
      <c r="AGN311" s="33"/>
      <c r="AGO311" s="33"/>
      <c r="AGP311" s="33"/>
      <c r="AGQ311" s="33"/>
      <c r="AGR311" s="33"/>
      <c r="AGS311" s="33"/>
      <c r="AGT311" s="33"/>
      <c r="AGU311" s="33"/>
      <c r="AGV311" s="33"/>
      <c r="AGW311" s="33"/>
      <c r="AGX311" s="33"/>
      <c r="AGY311" s="33"/>
      <c r="AGZ311" s="33"/>
      <c r="AHA311" s="33"/>
      <c r="AHB311" s="33"/>
      <c r="AHC311" s="33"/>
      <c r="AHD311" s="33"/>
      <c r="AHE311" s="33"/>
      <c r="AHF311" s="33"/>
      <c r="AHG311" s="33"/>
      <c r="AHH311" s="33"/>
      <c r="AHI311" s="33"/>
      <c r="AHJ311" s="33"/>
      <c r="AHK311" s="33"/>
      <c r="AHL311" s="33"/>
      <c r="AHM311" s="33"/>
      <c r="AHN311" s="33"/>
      <c r="AHO311" s="33"/>
      <c r="AHP311" s="33"/>
      <c r="AHQ311" s="33"/>
      <c r="AHR311" s="33"/>
      <c r="AHS311" s="33"/>
      <c r="AHT311" s="33"/>
      <c r="AHU311" s="33"/>
      <c r="AHV311" s="33"/>
      <c r="AHW311" s="33"/>
      <c r="AHX311" s="33"/>
      <c r="AHY311" s="33"/>
      <c r="AHZ311" s="33"/>
      <c r="AIA311" s="33"/>
      <c r="AIB311" s="33"/>
      <c r="AIC311" s="33"/>
      <c r="AID311" s="33"/>
      <c r="AIE311" s="33"/>
      <c r="AIF311" s="33"/>
      <c r="AIG311" s="33"/>
      <c r="AIH311" s="33"/>
      <c r="AII311" s="33"/>
      <c r="AIJ311" s="33"/>
      <c r="AIK311" s="33"/>
      <c r="AIL311" s="33"/>
      <c r="AIM311" s="33"/>
      <c r="AIN311" s="33"/>
      <c r="AIO311" s="33"/>
      <c r="AIP311" s="33"/>
      <c r="AIQ311" s="33"/>
      <c r="AIR311" s="33"/>
      <c r="AIS311" s="33"/>
      <c r="AIT311" s="33"/>
      <c r="AIU311" s="33"/>
      <c r="AIV311" s="33"/>
      <c r="AIW311" s="33"/>
      <c r="AIX311" s="33"/>
      <c r="AIY311" s="33"/>
      <c r="AIZ311" s="33"/>
      <c r="AJA311" s="33"/>
      <c r="AJB311" s="33"/>
      <c r="AJC311" s="33"/>
      <c r="AJD311" s="33"/>
      <c r="AJE311" s="33"/>
      <c r="AJF311" s="33"/>
      <c r="AJG311" s="33"/>
      <c r="AJH311" s="33"/>
      <c r="AJI311" s="33"/>
      <c r="AJJ311" s="33"/>
      <c r="AJK311" s="33"/>
      <c r="AJL311" s="33"/>
      <c r="AJM311" s="33"/>
      <c r="AJN311" s="33"/>
      <c r="AJO311" s="33"/>
      <c r="AJP311" s="33"/>
      <c r="AJQ311" s="33"/>
      <c r="AJR311" s="33"/>
      <c r="AJS311" s="33"/>
      <c r="AJT311" s="33"/>
      <c r="AJU311" s="33"/>
      <c r="AJV311" s="33"/>
      <c r="AJW311" s="33"/>
      <c r="AJX311" s="33"/>
      <c r="AJY311" s="33"/>
      <c r="AJZ311" s="33"/>
      <c r="AKA311" s="33"/>
      <c r="AKB311" s="33"/>
      <c r="AKC311" s="33"/>
      <c r="AKD311" s="33"/>
      <c r="AKE311" s="33"/>
      <c r="AKF311" s="33"/>
      <c r="AKG311" s="33"/>
      <c r="AKH311" s="33"/>
      <c r="AKI311" s="33"/>
      <c r="AKJ311" s="33"/>
      <c r="AKK311" s="33"/>
      <c r="AKL311" s="33"/>
      <c r="AKM311" s="33"/>
      <c r="AKN311" s="33"/>
      <c r="AKO311" s="33"/>
      <c r="AKP311" s="33"/>
      <c r="AKQ311" s="33"/>
      <c r="AKR311" s="33"/>
      <c r="AKS311" s="33"/>
      <c r="AKT311" s="33"/>
      <c r="AKU311" s="33"/>
      <c r="AKV311" s="33"/>
      <c r="AKW311" s="33"/>
      <c r="AKX311" s="33"/>
      <c r="AKY311" s="33"/>
      <c r="AKZ311" s="33"/>
      <c r="ALA311" s="33"/>
      <c r="ALB311" s="33"/>
      <c r="ALC311" s="33"/>
      <c r="ALD311" s="33"/>
      <c r="ALE311" s="33"/>
      <c r="ALF311" s="33"/>
      <c r="ALG311" s="33"/>
      <c r="ALH311" s="33"/>
      <c r="ALI311" s="33"/>
      <c r="ALJ311" s="33"/>
      <c r="ALK311" s="33"/>
      <c r="ALL311" s="33"/>
      <c r="ALM311" s="33"/>
      <c r="ALN311" s="33"/>
      <c r="ALO311" s="33"/>
      <c r="ALP311" s="33"/>
      <c r="ALQ311" s="33"/>
      <c r="ALR311" s="33"/>
      <c r="ALS311" s="33"/>
      <c r="ALT311" s="33"/>
      <c r="ALU311" s="33"/>
      <c r="ALV311" s="33"/>
      <c r="ALW311" s="33"/>
      <c r="ALX311" s="33"/>
      <c r="ALY311" s="33"/>
      <c r="ALZ311" s="33"/>
      <c r="AMA311" s="33"/>
      <c r="AMB311" s="33"/>
      <c r="AMC311" s="33"/>
      <c r="AMD311" s="33"/>
      <c r="AME311" s="33"/>
      <c r="AMF311" s="33"/>
      <c r="AMG311" s="33"/>
      <c r="AMH311" s="33"/>
      <c r="AMI311" s="33"/>
      <c r="AMJ311" s="33"/>
      <c r="AMK311" s="33"/>
      <c r="AML311" s="33"/>
      <c r="AMM311" s="33"/>
      <c r="AMN311" s="33"/>
      <c r="AMO311" s="33"/>
      <c r="AMP311" s="33"/>
      <c r="AMQ311" s="33"/>
      <c r="AMR311" s="33"/>
      <c r="AMS311" s="33"/>
      <c r="AMT311" s="33"/>
      <c r="AMU311" s="33"/>
      <c r="AMV311" s="33"/>
      <c r="AMW311" s="33"/>
      <c r="AMX311" s="33"/>
      <c r="AMY311" s="33"/>
      <c r="AMZ311" s="33"/>
      <c r="ANA311" s="33"/>
      <c r="ANB311" s="33"/>
      <c r="ANC311" s="33"/>
      <c r="AND311" s="33"/>
      <c r="ANE311" s="33"/>
      <c r="ANF311" s="33"/>
      <c r="ANG311" s="33"/>
      <c r="ANH311" s="33"/>
      <c r="ANI311" s="33"/>
      <c r="ANJ311" s="33"/>
      <c r="ANK311" s="33"/>
      <c r="ANL311" s="33"/>
      <c r="ANM311" s="33"/>
      <c r="ANN311" s="33"/>
      <c r="ANO311" s="33"/>
      <c r="ANP311" s="33"/>
      <c r="ANQ311" s="33"/>
      <c r="ANR311" s="33"/>
      <c r="ANS311" s="33"/>
      <c r="ANT311" s="33"/>
      <c r="ANU311" s="33"/>
      <c r="ANV311" s="33"/>
      <c r="ANW311" s="33"/>
      <c r="ANX311" s="33"/>
      <c r="ANY311" s="33"/>
      <c r="ANZ311" s="33"/>
      <c r="AOA311" s="33"/>
      <c r="AOB311" s="33"/>
      <c r="AOC311" s="33"/>
      <c r="AOD311" s="33"/>
      <c r="AOE311" s="33"/>
      <c r="AOF311" s="33"/>
      <c r="AOG311" s="33"/>
      <c r="AOH311" s="33"/>
      <c r="AOI311" s="33"/>
      <c r="AOJ311" s="33"/>
      <c r="AOK311" s="33"/>
      <c r="AOL311" s="33"/>
      <c r="AOM311" s="33"/>
      <c r="AON311" s="33"/>
      <c r="AOO311" s="33"/>
      <c r="AOP311" s="33"/>
      <c r="AOQ311" s="33"/>
      <c r="AOR311" s="33"/>
      <c r="AOS311" s="33"/>
      <c r="AOT311" s="33"/>
      <c r="AOU311" s="33"/>
      <c r="AOV311" s="33"/>
      <c r="AOW311" s="33"/>
      <c r="AOX311" s="33"/>
      <c r="AOY311" s="33"/>
      <c r="AOZ311" s="33"/>
      <c r="APA311" s="33"/>
      <c r="APB311" s="33"/>
      <c r="APC311" s="33"/>
      <c r="APD311" s="33"/>
      <c r="APE311" s="33"/>
      <c r="APF311" s="33"/>
      <c r="APG311" s="33"/>
      <c r="APH311" s="33"/>
      <c r="API311" s="33"/>
      <c r="APJ311" s="33"/>
      <c r="APK311" s="33"/>
      <c r="APL311" s="33"/>
      <c r="APM311" s="33"/>
      <c r="APN311" s="33"/>
      <c r="APO311" s="33"/>
      <c r="APP311" s="33"/>
      <c r="APQ311" s="33"/>
      <c r="APR311" s="33"/>
      <c r="APS311" s="33"/>
      <c r="APT311" s="33"/>
      <c r="APU311" s="33"/>
      <c r="APV311" s="33"/>
      <c r="APW311" s="33"/>
      <c r="APX311" s="33"/>
      <c r="APY311" s="33"/>
      <c r="APZ311" s="33"/>
      <c r="AQA311" s="33"/>
      <c r="AQB311" s="33"/>
      <c r="AQC311" s="33"/>
      <c r="AQD311" s="33"/>
      <c r="AQE311" s="33"/>
      <c r="AQF311" s="33"/>
      <c r="AQG311" s="33"/>
      <c r="AQH311" s="33"/>
      <c r="AQI311" s="33"/>
      <c r="AQJ311" s="33"/>
      <c r="AQK311" s="33"/>
      <c r="AQL311" s="33"/>
      <c r="AQM311" s="33"/>
      <c r="AQN311" s="33"/>
      <c r="AQO311" s="33"/>
      <c r="AQP311" s="33"/>
      <c r="AQQ311" s="33"/>
      <c r="AQR311" s="33"/>
      <c r="AQS311" s="33"/>
      <c r="AQT311" s="33"/>
      <c r="AQU311" s="33"/>
      <c r="AQV311" s="33"/>
      <c r="AQW311" s="33"/>
      <c r="AQX311" s="33"/>
      <c r="AQY311" s="33"/>
      <c r="AQZ311" s="33"/>
      <c r="ARA311" s="33"/>
      <c r="ARB311" s="33"/>
      <c r="ARC311" s="33"/>
      <c r="ARD311" s="33"/>
      <c r="ARE311" s="33"/>
      <c r="ARF311" s="33"/>
      <c r="ARG311" s="33"/>
      <c r="ARH311" s="33"/>
      <c r="ARI311" s="33"/>
      <c r="ARJ311" s="33"/>
      <c r="ARK311" s="33"/>
      <c r="ARL311" s="33"/>
      <c r="ARM311" s="33"/>
      <c r="ARN311" s="33"/>
      <c r="ARO311" s="33"/>
      <c r="ARP311" s="33"/>
      <c r="ARQ311" s="33"/>
      <c r="ARR311" s="33"/>
      <c r="ARS311" s="33"/>
      <c r="ART311" s="33"/>
      <c r="ARU311" s="33"/>
      <c r="ARV311" s="33"/>
      <c r="ARW311" s="33"/>
      <c r="ARX311" s="33"/>
      <c r="ARY311" s="33"/>
      <c r="ARZ311" s="33"/>
      <c r="ASA311" s="33"/>
      <c r="ASB311" s="33"/>
      <c r="ASC311" s="33"/>
      <c r="ASD311" s="33"/>
      <c r="ASE311" s="33"/>
      <c r="ASF311" s="33"/>
      <c r="ASG311" s="33"/>
      <c r="ASH311" s="33"/>
      <c r="ASI311" s="33"/>
      <c r="ASJ311" s="33"/>
      <c r="ASK311" s="33"/>
      <c r="ASL311" s="33"/>
      <c r="ASM311" s="33"/>
      <c r="ASN311" s="33"/>
      <c r="ASO311" s="33"/>
      <c r="ASP311" s="33"/>
      <c r="ASQ311" s="33"/>
      <c r="ASR311" s="33"/>
      <c r="ASS311" s="33"/>
      <c r="AST311" s="33"/>
      <c r="ASU311" s="33"/>
      <c r="ASV311" s="33"/>
      <c r="ASW311" s="33"/>
      <c r="ASX311" s="33"/>
      <c r="ASY311" s="33"/>
      <c r="ASZ311" s="33"/>
      <c r="ATA311" s="33"/>
      <c r="ATB311" s="33"/>
      <c r="ATC311" s="33"/>
      <c r="ATD311" s="33"/>
      <c r="ATE311" s="33"/>
      <c r="ATF311" s="33"/>
      <c r="ATG311" s="33"/>
      <c r="ATH311" s="33"/>
      <c r="ATI311" s="33"/>
      <c r="ATJ311" s="33"/>
      <c r="ATK311" s="33"/>
      <c r="ATL311" s="33"/>
      <c r="ATM311" s="33"/>
      <c r="ATN311" s="33"/>
      <c r="ATO311" s="33"/>
      <c r="ATP311" s="33"/>
      <c r="ATQ311" s="33"/>
      <c r="ATR311" s="33"/>
      <c r="ATS311" s="33"/>
      <c r="ATT311" s="33"/>
      <c r="ATU311" s="33"/>
      <c r="ATV311" s="33"/>
      <c r="ATW311" s="33"/>
      <c r="ATX311" s="33"/>
      <c r="ATY311" s="33"/>
      <c r="ATZ311" s="33"/>
      <c r="AUA311" s="33"/>
      <c r="AUB311" s="33"/>
      <c r="AUC311" s="33"/>
      <c r="AUD311" s="33"/>
      <c r="AUE311" s="33"/>
      <c r="AUF311" s="33"/>
      <c r="AUG311" s="33"/>
      <c r="AUH311" s="33"/>
      <c r="AUI311" s="33"/>
      <c r="AUJ311" s="33"/>
      <c r="AUK311" s="33"/>
      <c r="AUL311" s="33"/>
      <c r="AUM311" s="33"/>
      <c r="AUN311" s="33"/>
      <c r="AUO311" s="33"/>
      <c r="AUP311" s="33"/>
      <c r="AUQ311" s="33"/>
      <c r="AUR311" s="33"/>
      <c r="AUS311" s="33"/>
      <c r="AUT311" s="33"/>
      <c r="AUU311" s="33"/>
      <c r="AUV311" s="33"/>
      <c r="AUW311" s="33"/>
      <c r="AUX311" s="33"/>
      <c r="AUY311" s="33"/>
      <c r="AUZ311" s="33"/>
      <c r="AVA311" s="33"/>
      <c r="AVB311" s="33"/>
      <c r="AVC311" s="33"/>
      <c r="AVD311" s="33"/>
      <c r="AVE311" s="33"/>
      <c r="AVF311" s="33"/>
      <c r="AVG311" s="33"/>
      <c r="AVH311" s="33"/>
      <c r="AVI311" s="33"/>
      <c r="AVJ311" s="33"/>
      <c r="AVK311" s="33"/>
      <c r="AVL311" s="33"/>
      <c r="AVM311" s="33"/>
      <c r="AVN311" s="33"/>
      <c r="AVO311" s="33"/>
      <c r="AVP311" s="33"/>
      <c r="AVQ311" s="33"/>
      <c r="AVR311" s="33"/>
      <c r="AVS311" s="33"/>
      <c r="AVT311" s="33"/>
      <c r="AVU311" s="33"/>
      <c r="AVV311" s="33"/>
      <c r="AVW311" s="33"/>
      <c r="AVX311" s="33"/>
      <c r="AVY311" s="33"/>
      <c r="AVZ311" s="33"/>
      <c r="AWA311" s="33"/>
      <c r="AWB311" s="33"/>
      <c r="AWC311" s="33"/>
      <c r="AWD311" s="33"/>
      <c r="AWE311" s="33"/>
      <c r="AWF311" s="33"/>
      <c r="AWG311" s="33"/>
      <c r="AWH311" s="33"/>
      <c r="AWI311" s="33"/>
      <c r="AWJ311" s="33"/>
      <c r="AWK311" s="33"/>
      <c r="AWL311" s="33"/>
      <c r="AWM311" s="33"/>
      <c r="AWN311" s="33"/>
      <c r="AWO311" s="33"/>
      <c r="AWP311" s="33"/>
      <c r="AWQ311" s="33"/>
      <c r="AWR311" s="33"/>
      <c r="AWS311" s="33"/>
      <c r="AWT311" s="33"/>
      <c r="AWU311" s="33"/>
      <c r="AWV311" s="33"/>
      <c r="AWW311" s="33"/>
      <c r="AWX311" s="33"/>
      <c r="AWY311" s="33"/>
      <c r="AWZ311" s="33"/>
      <c r="AXA311" s="33"/>
      <c r="AXB311" s="33"/>
      <c r="AXC311" s="33"/>
      <c r="AXD311" s="33"/>
      <c r="AXE311" s="33"/>
      <c r="AXF311" s="33"/>
      <c r="AXG311" s="33"/>
      <c r="AXH311" s="33"/>
      <c r="AXI311" s="33"/>
      <c r="AXJ311" s="33"/>
      <c r="AXK311" s="33"/>
      <c r="AXL311" s="33"/>
      <c r="AXM311" s="33"/>
      <c r="AXN311" s="33"/>
      <c r="AXO311" s="33"/>
      <c r="AXP311" s="33"/>
      <c r="AXQ311" s="33"/>
      <c r="AXR311" s="33"/>
      <c r="AXS311" s="33"/>
      <c r="AXT311" s="33"/>
      <c r="AXU311" s="33"/>
      <c r="AXV311" s="33"/>
      <c r="AXW311" s="33"/>
      <c r="AXX311" s="33"/>
      <c r="AXY311" s="33"/>
      <c r="AXZ311" s="33"/>
      <c r="AYA311" s="33"/>
      <c r="AYB311" s="33"/>
      <c r="AYC311" s="33"/>
      <c r="AYD311" s="33"/>
      <c r="AYE311" s="33"/>
      <c r="AYF311" s="33"/>
      <c r="AYG311" s="33"/>
      <c r="AYH311" s="33"/>
      <c r="AYI311" s="33"/>
      <c r="AYJ311" s="33"/>
      <c r="AYK311" s="33"/>
      <c r="AYL311" s="33"/>
      <c r="AYM311" s="33"/>
      <c r="AYN311" s="33"/>
      <c r="AYO311" s="33"/>
      <c r="AYP311" s="33"/>
      <c r="AYQ311" s="33"/>
      <c r="AYR311" s="33"/>
      <c r="AYS311" s="33"/>
      <c r="AYT311" s="33"/>
      <c r="AYU311" s="33"/>
      <c r="AYV311" s="33"/>
      <c r="AYW311" s="33"/>
      <c r="AYX311" s="33"/>
      <c r="AYY311" s="33"/>
      <c r="AYZ311" s="33"/>
      <c r="AZA311" s="33"/>
      <c r="AZB311" s="33"/>
      <c r="AZC311" s="33"/>
      <c r="AZD311" s="33"/>
      <c r="AZE311" s="33"/>
      <c r="AZF311" s="33"/>
      <c r="AZG311" s="33"/>
      <c r="AZH311" s="33"/>
      <c r="AZI311" s="33"/>
      <c r="AZJ311" s="33"/>
      <c r="AZK311" s="33"/>
      <c r="AZL311" s="33"/>
      <c r="AZM311" s="33"/>
      <c r="AZN311" s="33"/>
      <c r="AZO311" s="33"/>
      <c r="AZP311" s="33"/>
      <c r="AZQ311" s="33"/>
      <c r="AZR311" s="33"/>
      <c r="AZS311" s="33"/>
      <c r="AZT311" s="33"/>
      <c r="AZU311" s="33"/>
      <c r="AZV311" s="33"/>
      <c r="AZW311" s="33"/>
      <c r="AZX311" s="33"/>
      <c r="AZY311" s="33"/>
      <c r="AZZ311" s="33"/>
      <c r="BAA311" s="33"/>
      <c r="BAB311" s="33"/>
      <c r="BAC311" s="33"/>
      <c r="BAD311" s="33"/>
      <c r="BAE311" s="33"/>
      <c r="BAF311" s="33"/>
      <c r="BAG311" s="33"/>
      <c r="BAH311" s="33"/>
      <c r="BAI311" s="33"/>
      <c r="BAJ311" s="33"/>
      <c r="BAK311" s="33"/>
      <c r="BAL311" s="33"/>
      <c r="BAM311" s="33"/>
      <c r="BAN311" s="33"/>
      <c r="BAO311" s="33"/>
      <c r="BAP311" s="33"/>
      <c r="BAQ311" s="33"/>
      <c r="BAR311" s="33"/>
      <c r="BAS311" s="33"/>
      <c r="BAT311" s="33"/>
      <c r="BAU311" s="33"/>
      <c r="BAV311" s="33"/>
      <c r="BAW311" s="33"/>
      <c r="BAX311" s="33"/>
      <c r="BAY311" s="33"/>
      <c r="BAZ311" s="33"/>
      <c r="BBA311" s="33"/>
      <c r="BBB311" s="33"/>
      <c r="BBC311" s="33"/>
      <c r="BBD311" s="33"/>
      <c r="BBE311" s="33"/>
      <c r="BBF311" s="33"/>
      <c r="BBG311" s="33"/>
      <c r="BBH311" s="33"/>
      <c r="BBI311" s="33"/>
      <c r="BBJ311" s="33"/>
      <c r="BBK311" s="33"/>
      <c r="BBL311" s="33"/>
      <c r="BBM311" s="33"/>
      <c r="BBN311" s="33"/>
      <c r="BBO311" s="33"/>
      <c r="BBP311" s="33"/>
      <c r="BBQ311" s="33"/>
      <c r="BBR311" s="33"/>
      <c r="BBS311" s="33"/>
      <c r="BBT311" s="33"/>
      <c r="BBU311" s="33"/>
      <c r="BBV311" s="33"/>
      <c r="BBW311" s="33"/>
      <c r="BBX311" s="33"/>
      <c r="BBY311" s="33"/>
      <c r="BBZ311" s="33"/>
      <c r="BCA311" s="33"/>
      <c r="BCB311" s="33"/>
      <c r="BCC311" s="33"/>
      <c r="BCD311" s="33"/>
      <c r="BCE311" s="33"/>
      <c r="BCF311" s="33"/>
      <c r="BCG311" s="33"/>
      <c r="BCH311" s="33"/>
      <c r="BCI311" s="33"/>
      <c r="BCJ311" s="33"/>
      <c r="BCK311" s="33"/>
      <c r="BCL311" s="33"/>
      <c r="BCM311" s="33"/>
      <c r="BCN311" s="33"/>
      <c r="BCO311" s="33"/>
      <c r="BCP311" s="33"/>
      <c r="BCQ311" s="33"/>
      <c r="BCR311" s="33"/>
      <c r="BCS311" s="33"/>
      <c r="BCT311" s="33"/>
      <c r="BCU311" s="33"/>
      <c r="BCV311" s="33"/>
      <c r="BCW311" s="33"/>
      <c r="BCX311" s="33"/>
      <c r="BCY311" s="33"/>
      <c r="BCZ311" s="33"/>
      <c r="BDA311" s="33"/>
      <c r="BDB311" s="33"/>
      <c r="BDC311" s="33"/>
      <c r="BDD311" s="33"/>
      <c r="BDE311" s="33"/>
      <c r="BDF311" s="33"/>
      <c r="BDG311" s="33"/>
      <c r="BDH311" s="33"/>
      <c r="BDI311" s="33"/>
      <c r="BDJ311" s="33"/>
      <c r="BDK311" s="33"/>
      <c r="BDL311" s="33"/>
      <c r="BDM311" s="33"/>
      <c r="BDN311" s="33"/>
      <c r="BDO311" s="33"/>
      <c r="BDP311" s="33"/>
      <c r="BDQ311" s="33"/>
      <c r="BDR311" s="33"/>
      <c r="BDS311" s="33"/>
      <c r="BDT311" s="33"/>
      <c r="BDU311" s="33"/>
      <c r="BDV311" s="33"/>
      <c r="BDW311" s="33"/>
      <c r="BDX311" s="33"/>
      <c r="BDY311" s="33"/>
      <c r="BDZ311" s="33"/>
      <c r="BEA311" s="33"/>
      <c r="BEB311" s="33"/>
      <c r="BEC311" s="33"/>
      <c r="BED311" s="33"/>
      <c r="BEE311" s="33"/>
      <c r="BEF311" s="33"/>
      <c r="BEG311" s="33"/>
      <c r="BEH311" s="33"/>
      <c r="BEI311" s="33"/>
      <c r="BEJ311" s="33"/>
      <c r="BEK311" s="33"/>
      <c r="BEL311" s="33"/>
      <c r="BEM311" s="33"/>
      <c r="BEN311" s="33"/>
      <c r="BEO311" s="33"/>
      <c r="BEP311" s="33"/>
      <c r="BEQ311" s="33"/>
      <c r="BER311" s="33"/>
      <c r="BES311" s="33"/>
      <c r="BET311" s="33"/>
      <c r="BEU311" s="33"/>
      <c r="BEV311" s="33"/>
      <c r="BEW311" s="33"/>
      <c r="BEX311" s="33"/>
      <c r="BEY311" s="33"/>
      <c r="BEZ311" s="33"/>
      <c r="BFA311" s="33"/>
      <c r="BFB311" s="33"/>
      <c r="BFC311" s="33"/>
      <c r="BFD311" s="33"/>
      <c r="BFE311" s="33"/>
      <c r="BFF311" s="33"/>
      <c r="BFG311" s="33"/>
      <c r="BFH311" s="33"/>
      <c r="BFI311" s="33"/>
      <c r="BFJ311" s="33"/>
      <c r="BFK311" s="33"/>
      <c r="BFL311" s="33"/>
      <c r="BFM311" s="33"/>
      <c r="BFN311" s="33"/>
      <c r="BFO311" s="33"/>
      <c r="BFP311" s="33"/>
      <c r="BFQ311" s="33"/>
      <c r="BFR311" s="33"/>
      <c r="BFS311" s="33"/>
      <c r="BFT311" s="33"/>
      <c r="BFU311" s="33"/>
      <c r="BFV311" s="33"/>
      <c r="BFW311" s="33"/>
      <c r="BFX311" s="33"/>
      <c r="BFY311" s="33"/>
      <c r="BFZ311" s="33"/>
      <c r="BGA311" s="33"/>
      <c r="BGB311" s="33"/>
      <c r="BGC311" s="33"/>
      <c r="BGD311" s="33"/>
      <c r="BGE311" s="33"/>
      <c r="BGF311" s="33"/>
      <c r="BGG311" s="33"/>
      <c r="BGH311" s="33"/>
      <c r="BGI311" s="33"/>
      <c r="BGJ311" s="33"/>
      <c r="BGK311" s="33"/>
      <c r="BGL311" s="33"/>
      <c r="BGM311" s="33"/>
      <c r="BGN311" s="33"/>
      <c r="BGO311" s="33"/>
      <c r="BGP311" s="33"/>
      <c r="BGQ311" s="33"/>
      <c r="BGR311" s="33"/>
      <c r="BGS311" s="33"/>
      <c r="BGT311" s="33"/>
      <c r="BGU311" s="33"/>
      <c r="BGV311" s="33"/>
      <c r="BGW311" s="33"/>
      <c r="BGX311" s="33"/>
      <c r="BGY311" s="33"/>
      <c r="BGZ311" s="33"/>
      <c r="BHA311" s="33"/>
      <c r="BHB311" s="33"/>
      <c r="BHC311" s="33"/>
      <c r="BHD311" s="33"/>
      <c r="BHE311" s="33"/>
      <c r="BHF311" s="33"/>
      <c r="BHG311" s="33"/>
      <c r="BHH311" s="33"/>
      <c r="BHI311" s="33"/>
      <c r="BHJ311" s="33"/>
      <c r="BHK311" s="33"/>
      <c r="BHL311" s="33"/>
      <c r="BHM311" s="33"/>
      <c r="BHN311" s="33"/>
      <c r="BHO311" s="33"/>
      <c r="BHP311" s="33"/>
      <c r="BHQ311" s="33"/>
      <c r="BHR311" s="33"/>
      <c r="BHS311" s="33"/>
      <c r="BHT311" s="33"/>
      <c r="BHU311" s="33"/>
      <c r="BHV311" s="33"/>
      <c r="BHW311" s="33"/>
      <c r="BHX311" s="33"/>
      <c r="BHY311" s="33"/>
      <c r="BHZ311" s="33"/>
      <c r="BIA311" s="33"/>
      <c r="BIB311" s="33"/>
      <c r="BIC311" s="33"/>
      <c r="BID311" s="33"/>
      <c r="BIE311" s="33"/>
      <c r="BIF311" s="33"/>
      <c r="BIG311" s="33"/>
      <c r="BIH311" s="33"/>
      <c r="BII311" s="33"/>
      <c r="BIJ311" s="33"/>
      <c r="BIK311" s="33"/>
      <c r="BIL311" s="33"/>
      <c r="BIM311" s="33"/>
      <c r="BIN311" s="33"/>
      <c r="BIO311" s="33"/>
      <c r="BIP311" s="33"/>
      <c r="BIQ311" s="33"/>
      <c r="BIR311" s="33"/>
      <c r="BIS311" s="33"/>
      <c r="BIT311" s="33"/>
      <c r="BIU311" s="33"/>
      <c r="BIV311" s="33"/>
      <c r="BIW311" s="33"/>
      <c r="BIX311" s="33"/>
      <c r="BIY311" s="33"/>
      <c r="BIZ311" s="33"/>
      <c r="BJA311" s="33"/>
      <c r="BJB311" s="33"/>
      <c r="BJC311" s="33"/>
      <c r="BJD311" s="33"/>
      <c r="BJE311" s="33"/>
      <c r="BJF311" s="33"/>
      <c r="BJG311" s="33"/>
      <c r="BJH311" s="33"/>
      <c r="BJI311" s="33"/>
      <c r="BJJ311" s="33"/>
      <c r="BJK311" s="33"/>
      <c r="BJL311" s="33"/>
      <c r="BJM311" s="33"/>
      <c r="BJN311" s="33"/>
      <c r="BJO311" s="33"/>
      <c r="BJP311" s="33"/>
      <c r="BJQ311" s="33"/>
      <c r="BJR311" s="33"/>
      <c r="BJS311" s="33"/>
      <c r="BJT311" s="33"/>
      <c r="BJU311" s="33"/>
      <c r="BJV311" s="33"/>
      <c r="BJW311" s="33"/>
      <c r="BJX311" s="33"/>
      <c r="BJY311" s="33"/>
      <c r="BJZ311" s="33"/>
      <c r="BKA311" s="33"/>
      <c r="BKB311" s="33"/>
      <c r="BKC311" s="33"/>
      <c r="BKD311" s="33"/>
      <c r="BKE311" s="33"/>
      <c r="BKF311" s="33"/>
      <c r="BKG311" s="33"/>
      <c r="BKH311" s="33"/>
      <c r="BKI311" s="33"/>
      <c r="BKJ311" s="33"/>
      <c r="BKK311" s="33"/>
      <c r="BKL311" s="33"/>
      <c r="BKM311" s="33"/>
      <c r="BKN311" s="33"/>
      <c r="BKO311" s="33"/>
      <c r="BKP311" s="33"/>
      <c r="BKQ311" s="33"/>
      <c r="BKR311" s="33"/>
      <c r="BKS311" s="33"/>
      <c r="BKT311" s="33"/>
      <c r="BKU311" s="33"/>
      <c r="BKV311" s="33"/>
      <c r="BKW311" s="33"/>
      <c r="BKX311" s="33"/>
      <c r="BKY311" s="33"/>
      <c r="BKZ311" s="33"/>
      <c r="BLA311" s="33"/>
      <c r="BLB311" s="33"/>
      <c r="BLC311" s="33"/>
      <c r="BLD311" s="33"/>
      <c r="BLE311" s="33"/>
      <c r="BLF311" s="33"/>
      <c r="BLG311" s="33"/>
      <c r="BLH311" s="33"/>
      <c r="BLI311" s="33"/>
      <c r="BLJ311" s="33"/>
      <c r="BLK311" s="33"/>
      <c r="BLL311" s="33"/>
      <c r="BLM311" s="33"/>
      <c r="BLN311" s="33"/>
      <c r="BLO311" s="33"/>
      <c r="BLP311" s="33"/>
      <c r="BLQ311" s="33"/>
      <c r="BLR311" s="33"/>
      <c r="BLS311" s="33"/>
      <c r="BLT311" s="33"/>
      <c r="BLU311" s="33"/>
      <c r="BLV311" s="33"/>
      <c r="BLW311" s="33"/>
      <c r="BLX311" s="33"/>
      <c r="BLY311" s="33"/>
      <c r="BLZ311" s="33"/>
      <c r="BMA311" s="33"/>
      <c r="BMB311" s="33"/>
      <c r="BMC311" s="33"/>
      <c r="BMD311" s="33"/>
      <c r="BME311" s="33"/>
      <c r="BMF311" s="33"/>
      <c r="BMG311" s="33"/>
      <c r="BMH311" s="33"/>
      <c r="BMI311" s="33"/>
      <c r="BMJ311" s="33"/>
      <c r="BMK311" s="33"/>
      <c r="BML311" s="33"/>
      <c r="BMM311" s="33"/>
      <c r="BMN311" s="33"/>
      <c r="BMO311" s="33"/>
      <c r="BMP311" s="33"/>
      <c r="BMQ311" s="33"/>
      <c r="BMR311" s="33"/>
      <c r="BMS311" s="33"/>
      <c r="BMT311" s="33"/>
      <c r="BMU311" s="33"/>
      <c r="BMV311" s="33"/>
      <c r="BMW311" s="33"/>
      <c r="BMX311" s="33"/>
      <c r="BMY311" s="33"/>
      <c r="BMZ311" s="33"/>
      <c r="BNA311" s="33"/>
      <c r="BNB311" s="33"/>
      <c r="BNC311" s="33"/>
      <c r="BND311" s="33"/>
      <c r="BNE311" s="33"/>
      <c r="BNF311" s="33"/>
      <c r="BNG311" s="33"/>
      <c r="BNH311" s="33"/>
      <c r="BNI311" s="33"/>
      <c r="BNJ311" s="33"/>
      <c r="BNK311" s="33"/>
      <c r="BNL311" s="33"/>
      <c r="BNM311" s="33"/>
      <c r="BNN311" s="33"/>
      <c r="BNO311" s="33"/>
      <c r="BNP311" s="33"/>
      <c r="BNQ311" s="33"/>
      <c r="BNR311" s="33"/>
      <c r="BNS311" s="33"/>
      <c r="BNT311" s="33"/>
      <c r="BNU311" s="33"/>
      <c r="BNV311" s="33"/>
      <c r="BNW311" s="33"/>
      <c r="BNX311" s="33"/>
      <c r="BNY311" s="33"/>
      <c r="BNZ311" s="33"/>
      <c r="BOA311" s="33"/>
      <c r="BOB311" s="33"/>
      <c r="BOC311" s="33"/>
      <c r="BOD311" s="33"/>
      <c r="BOE311" s="33"/>
      <c r="BOF311" s="33"/>
      <c r="BOG311" s="33"/>
      <c r="BOH311" s="33"/>
      <c r="BOI311" s="33"/>
      <c r="BOJ311" s="33"/>
      <c r="BOK311" s="33"/>
      <c r="BOL311" s="33"/>
      <c r="BOM311" s="33"/>
      <c r="BON311" s="33"/>
      <c r="BOO311" s="33"/>
      <c r="BOP311" s="33"/>
      <c r="BOQ311" s="33"/>
      <c r="BOR311" s="33"/>
      <c r="BOS311" s="33"/>
      <c r="BOT311" s="33"/>
      <c r="BOU311" s="33"/>
      <c r="BOV311" s="33"/>
      <c r="BOW311" s="33"/>
      <c r="BOX311" s="33"/>
      <c r="BOY311" s="33"/>
      <c r="BOZ311" s="33"/>
      <c r="BPA311" s="33"/>
      <c r="BPB311" s="33"/>
      <c r="BPC311" s="33"/>
      <c r="BPD311" s="33"/>
      <c r="BPE311" s="33"/>
      <c r="BPF311" s="33"/>
      <c r="BPG311" s="33"/>
      <c r="BPH311" s="33"/>
      <c r="BPI311" s="33"/>
      <c r="BPJ311" s="33"/>
      <c r="BPK311" s="33"/>
      <c r="BPL311" s="33"/>
      <c r="BPM311" s="33"/>
      <c r="BPN311" s="33"/>
      <c r="BPO311" s="33"/>
      <c r="BPP311" s="33"/>
      <c r="BPQ311" s="33"/>
      <c r="BPR311" s="33"/>
      <c r="BPS311" s="33"/>
      <c r="BPT311" s="33"/>
      <c r="BPU311" s="33"/>
      <c r="BPV311" s="33"/>
      <c r="BPW311" s="33"/>
      <c r="BPX311" s="33"/>
      <c r="BPY311" s="33"/>
      <c r="BPZ311" s="33"/>
      <c r="BQA311" s="33"/>
      <c r="BQB311" s="33"/>
      <c r="BQC311" s="33"/>
      <c r="BQD311" s="33"/>
      <c r="BQE311" s="33"/>
      <c r="BQF311" s="33"/>
      <c r="BQG311" s="33"/>
      <c r="BQH311" s="33"/>
      <c r="BQI311" s="33"/>
      <c r="BQJ311" s="33"/>
      <c r="BQK311" s="33"/>
      <c r="BQL311" s="33"/>
      <c r="BQM311" s="33"/>
      <c r="BQN311" s="33"/>
      <c r="BQO311" s="33"/>
      <c r="BQP311" s="33"/>
      <c r="BQQ311" s="33"/>
      <c r="BQR311" s="33"/>
      <c r="BQS311" s="33"/>
      <c r="BQT311" s="33"/>
      <c r="BQU311" s="33"/>
      <c r="BQV311" s="33"/>
      <c r="BQW311" s="33"/>
      <c r="BQX311" s="33"/>
      <c r="BQY311" s="33"/>
      <c r="BQZ311" s="33"/>
      <c r="BRA311" s="33"/>
      <c r="BRB311" s="33"/>
      <c r="BRC311" s="33"/>
      <c r="BRD311" s="33"/>
      <c r="BRE311" s="33"/>
      <c r="BRF311" s="33"/>
      <c r="BRG311" s="33"/>
      <c r="BRH311" s="33"/>
      <c r="BRI311" s="33"/>
      <c r="BRJ311" s="33"/>
      <c r="BRK311" s="33"/>
      <c r="BRL311" s="33"/>
      <c r="BRM311" s="33"/>
      <c r="BRN311" s="33"/>
      <c r="BRO311" s="33"/>
      <c r="BRP311" s="33"/>
      <c r="BRQ311" s="33"/>
      <c r="BRR311" s="33"/>
      <c r="BRS311" s="33"/>
      <c r="BRT311" s="33"/>
      <c r="BRU311" s="33"/>
      <c r="BRV311" s="33"/>
      <c r="BRW311" s="33"/>
      <c r="BRX311" s="33"/>
      <c r="BRY311" s="33"/>
      <c r="BRZ311" s="33"/>
      <c r="BSA311" s="33"/>
      <c r="BSB311" s="33"/>
      <c r="BSC311" s="33"/>
      <c r="BSD311" s="33"/>
      <c r="BSE311" s="33"/>
      <c r="BSF311" s="33"/>
      <c r="BSG311" s="33"/>
      <c r="BSH311" s="33"/>
      <c r="BSI311" s="33"/>
      <c r="BSJ311" s="33"/>
      <c r="BSK311" s="33"/>
      <c r="BSL311" s="33"/>
      <c r="BSM311" s="33"/>
      <c r="BSN311" s="33"/>
      <c r="BSO311" s="33"/>
      <c r="BSP311" s="33"/>
      <c r="BSQ311" s="33"/>
      <c r="BSR311" s="33"/>
      <c r="BSS311" s="33"/>
      <c r="BST311" s="33"/>
      <c r="BSU311" s="33"/>
      <c r="BSV311" s="33"/>
      <c r="BSW311" s="33"/>
      <c r="BSX311" s="33"/>
      <c r="BSY311" s="33"/>
      <c r="BSZ311" s="33"/>
      <c r="BTA311" s="33"/>
      <c r="BTB311" s="33"/>
      <c r="BTC311" s="33"/>
      <c r="BTD311" s="33"/>
      <c r="BTE311" s="33"/>
      <c r="BTF311" s="33"/>
      <c r="BTG311" s="33"/>
      <c r="BTH311" s="33"/>
      <c r="BTI311" s="33"/>
      <c r="BTJ311" s="33"/>
      <c r="BTK311" s="33"/>
      <c r="BTL311" s="33"/>
      <c r="BTM311" s="33"/>
      <c r="BTN311" s="33"/>
      <c r="BTO311" s="33"/>
      <c r="BTP311" s="33"/>
      <c r="BTQ311" s="33"/>
      <c r="BTR311" s="33"/>
      <c r="BTS311" s="33"/>
      <c r="BTT311" s="33"/>
      <c r="BTU311" s="33"/>
      <c r="BTV311" s="33"/>
      <c r="BTW311" s="33"/>
      <c r="BTX311" s="33"/>
      <c r="BTY311" s="33"/>
      <c r="BTZ311" s="33"/>
      <c r="BUA311" s="33"/>
      <c r="BUB311" s="33"/>
      <c r="BUC311" s="33"/>
      <c r="BUD311" s="33"/>
      <c r="BUE311" s="33"/>
      <c r="BUF311" s="33"/>
      <c r="BUG311" s="33"/>
      <c r="BUH311" s="33"/>
      <c r="BUI311" s="33"/>
      <c r="BUJ311" s="33"/>
      <c r="BUK311" s="33"/>
      <c r="BUL311" s="33"/>
      <c r="BUM311" s="33"/>
      <c r="BUN311" s="33"/>
      <c r="BUO311" s="33"/>
      <c r="BUP311" s="33"/>
      <c r="BUQ311" s="33"/>
      <c r="BUR311" s="33"/>
      <c r="BUS311" s="33"/>
      <c r="BUT311" s="33"/>
      <c r="BUU311" s="33"/>
      <c r="BUV311" s="33"/>
      <c r="BUW311" s="33"/>
      <c r="BUX311" s="33"/>
      <c r="BUY311" s="33"/>
      <c r="BUZ311" s="33"/>
      <c r="BVA311" s="33"/>
      <c r="BVB311" s="33"/>
      <c r="BVC311" s="33"/>
      <c r="BVD311" s="33"/>
      <c r="BVE311" s="33"/>
      <c r="BVF311" s="33"/>
      <c r="BVG311" s="33"/>
      <c r="BVH311" s="33"/>
      <c r="BVI311" s="33"/>
      <c r="BVJ311" s="33"/>
      <c r="BVK311" s="33"/>
      <c r="BVL311" s="33"/>
      <c r="BVM311" s="33"/>
      <c r="BVN311" s="33"/>
      <c r="BVO311" s="33"/>
      <c r="BVP311" s="33"/>
      <c r="BVQ311" s="33"/>
      <c r="BVR311" s="33"/>
      <c r="BVS311" s="33"/>
      <c r="BVT311" s="33"/>
      <c r="BVU311" s="33"/>
      <c r="BVV311" s="33"/>
      <c r="BVW311" s="33"/>
      <c r="BVX311" s="33"/>
      <c r="BVY311" s="33"/>
      <c r="BVZ311" s="33"/>
      <c r="BWA311" s="33"/>
      <c r="BWB311" s="33"/>
      <c r="BWC311" s="33"/>
      <c r="BWD311" s="33"/>
      <c r="BWE311" s="33"/>
      <c r="BWF311" s="33"/>
      <c r="BWG311" s="33"/>
      <c r="BWH311" s="33"/>
      <c r="BWI311" s="33"/>
      <c r="BWJ311" s="33"/>
      <c r="BWK311" s="33"/>
      <c r="BWL311" s="33"/>
      <c r="BWM311" s="33"/>
      <c r="BWN311" s="33"/>
      <c r="BWO311" s="33"/>
      <c r="BWP311" s="33"/>
      <c r="BWQ311" s="33"/>
      <c r="BWR311" s="33"/>
      <c r="BWS311" s="33"/>
      <c r="BWT311" s="33"/>
      <c r="BWU311" s="33"/>
      <c r="BWV311" s="33"/>
      <c r="BWW311" s="33"/>
      <c r="BWX311" s="33"/>
      <c r="BWY311" s="33"/>
      <c r="BWZ311" s="33"/>
      <c r="BXA311" s="33"/>
      <c r="BXB311" s="33"/>
      <c r="BXC311" s="33"/>
      <c r="BXD311" s="33"/>
      <c r="BXE311" s="33"/>
      <c r="BXF311" s="33"/>
      <c r="BXG311" s="33"/>
      <c r="BXH311" s="33"/>
      <c r="BXI311" s="33"/>
      <c r="BXJ311" s="33"/>
      <c r="BXK311" s="33"/>
      <c r="BXL311" s="33"/>
      <c r="BXM311" s="33"/>
      <c r="BXN311" s="33"/>
      <c r="BXO311" s="33"/>
      <c r="BXP311" s="33"/>
      <c r="BXQ311" s="33"/>
      <c r="BXR311" s="33"/>
      <c r="BXS311" s="33"/>
      <c r="BXT311" s="33"/>
      <c r="BXU311" s="33"/>
      <c r="BXV311" s="33"/>
      <c r="BXW311" s="33"/>
      <c r="BXX311" s="33"/>
      <c r="BXY311" s="33"/>
      <c r="BXZ311" s="33"/>
      <c r="BYA311" s="33"/>
      <c r="BYB311" s="33"/>
      <c r="BYC311" s="33"/>
      <c r="BYD311" s="33"/>
      <c r="BYE311" s="33"/>
      <c r="BYF311" s="33"/>
      <c r="BYG311" s="33"/>
      <c r="BYH311" s="33"/>
      <c r="BYI311" s="33"/>
      <c r="BYJ311" s="33"/>
      <c r="BYK311" s="33"/>
      <c r="BYL311" s="33"/>
      <c r="BYM311" s="33"/>
      <c r="BYN311" s="33"/>
      <c r="BYO311" s="33"/>
      <c r="BYP311" s="33"/>
      <c r="BYQ311" s="33"/>
      <c r="BYR311" s="33"/>
      <c r="BYS311" s="33"/>
      <c r="BYT311" s="33"/>
      <c r="BYU311" s="33"/>
      <c r="BYV311" s="33"/>
      <c r="BYW311" s="33"/>
      <c r="BYX311" s="33"/>
    </row>
    <row r="312" spans="1:2026" s="52" customFormat="1" ht="24.95" customHeight="1" x14ac:dyDescent="0.25">
      <c r="A312" s="205" t="s">
        <v>1662</v>
      </c>
      <c r="B312" s="4" t="s">
        <v>722</v>
      </c>
      <c r="C312" s="4" t="s">
        <v>723</v>
      </c>
      <c r="D312" s="4" t="s">
        <v>140</v>
      </c>
      <c r="E312" s="4" t="s">
        <v>724</v>
      </c>
      <c r="F312" s="5" t="s">
        <v>336</v>
      </c>
      <c r="G312" s="4" t="s">
        <v>27</v>
      </c>
      <c r="H312" s="11" t="s">
        <v>725</v>
      </c>
      <c r="I312" s="4" t="s">
        <v>212</v>
      </c>
      <c r="J312" s="51" t="s">
        <v>285</v>
      </c>
      <c r="K312" s="4" t="s">
        <v>31</v>
      </c>
      <c r="L312" s="4" t="s">
        <v>32</v>
      </c>
      <c r="M312" s="4" t="s">
        <v>33</v>
      </c>
      <c r="N312" s="4" t="s">
        <v>34</v>
      </c>
      <c r="O312" s="6" t="s">
        <v>35</v>
      </c>
      <c r="P312" s="6"/>
      <c r="Q312" s="7" t="s">
        <v>36</v>
      </c>
      <c r="R312" s="7" t="s">
        <v>1236</v>
      </c>
      <c r="S312" s="4" t="s">
        <v>726</v>
      </c>
      <c r="T312" s="146">
        <v>1705357.5989999999</v>
      </c>
      <c r="U312" s="146">
        <v>9242226.2280000001</v>
      </c>
      <c r="V312" s="4" t="s">
        <v>11</v>
      </c>
      <c r="W312" s="4" t="s">
        <v>40</v>
      </c>
      <c r="X312" s="4"/>
      <c r="Y312" s="4"/>
      <c r="Z312" s="4"/>
      <c r="AA312" s="4"/>
      <c r="AB312" s="8"/>
      <c r="AC312" s="8">
        <v>2650</v>
      </c>
      <c r="AD312" s="8"/>
      <c r="AE312" s="8">
        <v>12750</v>
      </c>
      <c r="AF312" s="8">
        <v>650</v>
      </c>
      <c r="AG312" s="8">
        <f t="shared" ref="AG312:AG341" si="5">SUM(AB312:AF312)</f>
        <v>16050</v>
      </c>
      <c r="AH312" s="111">
        <f>18</f>
        <v>18</v>
      </c>
      <c r="AI312" s="8">
        <f>18809.56</f>
        <v>18809.560000000001</v>
      </c>
      <c r="AJ312" s="126"/>
      <c r="AK312" s="8">
        <f>SUM(AI312:AJ312)</f>
        <v>18809.560000000001</v>
      </c>
      <c r="AL312" s="5" t="s">
        <v>38</v>
      </c>
      <c r="AM312" s="5" t="s">
        <v>1499</v>
      </c>
      <c r="AN312" s="96">
        <v>43160</v>
      </c>
      <c r="AO312" s="173" t="s">
        <v>1512</v>
      </c>
      <c r="AP312" s="33"/>
      <c r="AQ312" s="33"/>
      <c r="AR312" s="33"/>
      <c r="AS312" s="33"/>
      <c r="AT312" s="33"/>
      <c r="AU312" s="33"/>
      <c r="AV312" s="33"/>
      <c r="AW312" s="33"/>
      <c r="AX312" s="33"/>
      <c r="AY312" s="33"/>
      <c r="AZ312" s="33"/>
      <c r="BA312" s="33"/>
      <c r="BB312" s="33"/>
      <c r="BC312" s="33"/>
      <c r="BD312" s="33"/>
      <c r="BE312" s="33"/>
      <c r="BF312" s="33"/>
      <c r="BG312" s="33"/>
      <c r="BH312" s="33"/>
      <c r="BI312" s="33"/>
      <c r="BJ312" s="33"/>
      <c r="BK312" s="33"/>
      <c r="BL312" s="33"/>
      <c r="BM312" s="33"/>
      <c r="BN312" s="33"/>
      <c r="BO312" s="33"/>
      <c r="BP312" s="33"/>
      <c r="BQ312" s="33"/>
      <c r="BR312" s="33"/>
      <c r="BS312" s="33"/>
      <c r="BT312" s="33"/>
      <c r="BU312" s="33"/>
      <c r="BV312" s="33"/>
      <c r="BW312" s="33"/>
      <c r="BX312" s="33"/>
      <c r="BY312" s="33"/>
      <c r="BZ312" s="33"/>
      <c r="CA312" s="33"/>
      <c r="CB312" s="33"/>
      <c r="CC312" s="33"/>
      <c r="CD312" s="33"/>
      <c r="CE312" s="33"/>
      <c r="CF312" s="33"/>
      <c r="CG312" s="33"/>
      <c r="CH312" s="33"/>
      <c r="CI312" s="33"/>
      <c r="CJ312" s="33"/>
      <c r="CK312" s="33"/>
      <c r="CL312" s="33"/>
      <c r="CM312" s="33"/>
      <c r="CN312" s="33"/>
      <c r="CO312" s="33"/>
      <c r="CP312" s="33"/>
      <c r="CQ312" s="33"/>
      <c r="CR312" s="33"/>
      <c r="CS312" s="33"/>
      <c r="CT312" s="33"/>
      <c r="CU312" s="33"/>
      <c r="CV312" s="33"/>
      <c r="CW312" s="33"/>
      <c r="CX312" s="33"/>
      <c r="CY312" s="33"/>
      <c r="CZ312" s="33"/>
      <c r="DA312" s="33"/>
      <c r="DB312" s="33"/>
      <c r="DC312" s="33"/>
      <c r="DD312" s="33"/>
      <c r="DE312" s="33"/>
      <c r="DF312" s="33"/>
      <c r="DG312" s="33"/>
      <c r="DH312" s="33"/>
      <c r="DI312" s="33"/>
      <c r="DJ312" s="33"/>
      <c r="DK312" s="33"/>
      <c r="DL312" s="33"/>
      <c r="DM312" s="33"/>
      <c r="DN312" s="33"/>
      <c r="DO312" s="33"/>
      <c r="DP312" s="33"/>
      <c r="DQ312" s="33"/>
      <c r="DR312" s="33"/>
      <c r="DS312" s="33"/>
      <c r="DT312" s="33"/>
      <c r="DU312" s="33"/>
      <c r="DV312" s="33"/>
      <c r="DW312" s="33"/>
      <c r="DX312" s="33"/>
      <c r="DY312" s="33"/>
      <c r="DZ312" s="33"/>
      <c r="EA312" s="33"/>
      <c r="EB312" s="33"/>
      <c r="EC312" s="33"/>
      <c r="ED312" s="33"/>
      <c r="EE312" s="33"/>
      <c r="EF312" s="33"/>
      <c r="EG312" s="33"/>
      <c r="EH312" s="33"/>
      <c r="EI312" s="33"/>
      <c r="EJ312" s="33"/>
      <c r="EK312" s="33"/>
      <c r="EL312" s="33"/>
      <c r="EM312" s="33"/>
      <c r="EN312" s="33"/>
      <c r="EO312" s="33"/>
      <c r="EP312" s="33"/>
      <c r="EQ312" s="33"/>
      <c r="ER312" s="33"/>
      <c r="ES312" s="33"/>
      <c r="ET312" s="33"/>
      <c r="EU312" s="33"/>
      <c r="EV312" s="33"/>
      <c r="EW312" s="33"/>
      <c r="EX312" s="33"/>
      <c r="EY312" s="33"/>
      <c r="EZ312" s="33"/>
      <c r="FA312" s="33"/>
      <c r="FB312" s="33"/>
      <c r="FC312" s="33"/>
      <c r="FD312" s="33"/>
      <c r="FE312" s="33"/>
      <c r="FF312" s="33"/>
      <c r="FG312" s="33"/>
      <c r="FH312" s="33"/>
      <c r="FI312" s="33"/>
      <c r="FJ312" s="33"/>
      <c r="FK312" s="33"/>
      <c r="FL312" s="33"/>
      <c r="FM312" s="33"/>
      <c r="FN312" s="33"/>
      <c r="FO312" s="33"/>
      <c r="FP312" s="33"/>
      <c r="FQ312" s="33"/>
      <c r="FR312" s="33"/>
      <c r="FS312" s="33"/>
      <c r="FT312" s="33"/>
      <c r="FU312" s="33"/>
      <c r="FV312" s="33"/>
      <c r="FW312" s="33"/>
      <c r="FX312" s="33"/>
      <c r="FY312" s="33"/>
      <c r="FZ312" s="33"/>
      <c r="GA312" s="33"/>
      <c r="GB312" s="33"/>
      <c r="GC312" s="33"/>
      <c r="GD312" s="33"/>
      <c r="GE312" s="33"/>
      <c r="GF312" s="33"/>
      <c r="GG312" s="33"/>
      <c r="GH312" s="33"/>
      <c r="GI312" s="33"/>
      <c r="GJ312" s="33"/>
      <c r="GK312" s="33"/>
      <c r="GL312" s="33"/>
      <c r="GM312" s="33"/>
      <c r="GN312" s="33"/>
      <c r="GO312" s="33"/>
      <c r="GP312" s="33"/>
      <c r="GQ312" s="33"/>
      <c r="GR312" s="33"/>
      <c r="GS312" s="33"/>
      <c r="GT312" s="33"/>
      <c r="GU312" s="33"/>
      <c r="GV312" s="33"/>
      <c r="GW312" s="33"/>
      <c r="GX312" s="33"/>
      <c r="GY312" s="33"/>
      <c r="GZ312" s="33"/>
      <c r="HA312" s="33"/>
      <c r="HB312" s="33"/>
      <c r="HC312" s="33"/>
      <c r="HD312" s="33"/>
      <c r="HE312" s="33"/>
      <c r="HF312" s="33"/>
      <c r="HG312" s="33"/>
      <c r="HH312" s="33"/>
      <c r="HI312" s="33"/>
      <c r="HJ312" s="33"/>
      <c r="HK312" s="33"/>
      <c r="HL312" s="33"/>
      <c r="HM312" s="33"/>
      <c r="HN312" s="33"/>
      <c r="HO312" s="33"/>
      <c r="HP312" s="33"/>
      <c r="HQ312" s="33"/>
      <c r="HR312" s="33"/>
      <c r="HS312" s="33"/>
      <c r="HT312" s="33"/>
      <c r="HU312" s="33"/>
      <c r="HV312" s="33"/>
      <c r="HW312" s="33"/>
      <c r="HX312" s="33"/>
      <c r="HY312" s="33"/>
      <c r="HZ312" s="33"/>
      <c r="IA312" s="33"/>
      <c r="IB312" s="33"/>
      <c r="IC312" s="33"/>
      <c r="ID312" s="33"/>
      <c r="IE312" s="33"/>
      <c r="IF312" s="33"/>
      <c r="IG312" s="33"/>
      <c r="IH312" s="33"/>
      <c r="II312" s="33"/>
      <c r="IJ312" s="33"/>
      <c r="IK312" s="33"/>
      <c r="IL312" s="33"/>
      <c r="IM312" s="33"/>
      <c r="IN312" s="33"/>
      <c r="IO312" s="33"/>
      <c r="IP312" s="33"/>
      <c r="IQ312" s="33"/>
      <c r="IR312" s="33"/>
      <c r="IS312" s="33"/>
      <c r="IT312" s="33"/>
      <c r="IU312" s="33"/>
      <c r="IV312" s="33"/>
      <c r="IW312" s="33"/>
      <c r="IX312" s="33"/>
      <c r="IY312" s="33"/>
      <c r="IZ312" s="33"/>
      <c r="JA312" s="33"/>
      <c r="JB312" s="33"/>
      <c r="JC312" s="33"/>
      <c r="JD312" s="33"/>
      <c r="JE312" s="33"/>
      <c r="JF312" s="33"/>
      <c r="JG312" s="33"/>
      <c r="JH312" s="33"/>
      <c r="JI312" s="33"/>
      <c r="JJ312" s="33"/>
      <c r="JK312" s="33"/>
      <c r="JL312" s="33"/>
      <c r="JM312" s="33"/>
      <c r="JN312" s="33"/>
      <c r="JO312" s="33"/>
      <c r="JP312" s="33"/>
      <c r="JQ312" s="33"/>
      <c r="JR312" s="33"/>
      <c r="JS312" s="33"/>
      <c r="JT312" s="33"/>
      <c r="JU312" s="33"/>
      <c r="JV312" s="33"/>
      <c r="JW312" s="33"/>
      <c r="JX312" s="33"/>
      <c r="JY312" s="33"/>
      <c r="JZ312" s="33"/>
      <c r="KA312" s="33"/>
      <c r="KB312" s="33"/>
      <c r="KC312" s="33"/>
      <c r="KD312" s="33"/>
      <c r="KE312" s="33"/>
      <c r="KF312" s="33"/>
      <c r="KG312" s="33"/>
      <c r="KH312" s="33"/>
      <c r="KI312" s="33"/>
      <c r="KJ312" s="33"/>
      <c r="KK312" s="33"/>
      <c r="KL312" s="33"/>
      <c r="KM312" s="33"/>
      <c r="KN312" s="33"/>
      <c r="KO312" s="33"/>
      <c r="KP312" s="33"/>
      <c r="KQ312" s="33"/>
      <c r="KR312" s="33"/>
      <c r="KS312" s="33"/>
      <c r="KT312" s="33"/>
      <c r="KU312" s="33"/>
      <c r="KV312" s="33"/>
      <c r="KW312" s="33"/>
      <c r="KX312" s="33"/>
      <c r="KY312" s="33"/>
      <c r="KZ312" s="33"/>
      <c r="LA312" s="33"/>
      <c r="LB312" s="33"/>
      <c r="LC312" s="33"/>
      <c r="LD312" s="33"/>
      <c r="LE312" s="33"/>
      <c r="LF312" s="33"/>
      <c r="LG312" s="33"/>
      <c r="LH312" s="33"/>
      <c r="LI312" s="33"/>
      <c r="LJ312" s="33"/>
      <c r="LK312" s="33"/>
      <c r="LL312" s="33"/>
      <c r="LM312" s="33"/>
      <c r="LN312" s="33"/>
      <c r="LO312" s="33"/>
      <c r="LP312" s="33"/>
      <c r="LQ312" s="33"/>
      <c r="LR312" s="33"/>
      <c r="LS312" s="33"/>
      <c r="LT312" s="33"/>
      <c r="LU312" s="33"/>
      <c r="LV312" s="33"/>
      <c r="LW312" s="33"/>
      <c r="LX312" s="33"/>
      <c r="LY312" s="33"/>
      <c r="LZ312" s="33"/>
      <c r="MA312" s="33"/>
      <c r="MB312" s="33"/>
      <c r="MC312" s="33"/>
      <c r="MD312" s="33"/>
      <c r="ME312" s="33"/>
      <c r="MF312" s="33"/>
      <c r="MG312" s="33"/>
      <c r="MH312" s="33"/>
      <c r="MI312" s="33"/>
      <c r="MJ312" s="33"/>
      <c r="MK312" s="33"/>
      <c r="ML312" s="33"/>
      <c r="MM312" s="33"/>
      <c r="MN312" s="33"/>
      <c r="MO312" s="33"/>
      <c r="MP312" s="33"/>
      <c r="MQ312" s="33"/>
      <c r="MR312" s="33"/>
      <c r="MS312" s="33"/>
      <c r="MT312" s="33"/>
      <c r="MU312" s="33"/>
      <c r="MV312" s="33"/>
      <c r="MW312" s="33"/>
      <c r="MX312" s="33"/>
      <c r="MY312" s="33"/>
      <c r="MZ312" s="33"/>
      <c r="NA312" s="33"/>
      <c r="NB312" s="33"/>
      <c r="NC312" s="33"/>
      <c r="ND312" s="33"/>
      <c r="NE312" s="33"/>
      <c r="NF312" s="33"/>
      <c r="NG312" s="33"/>
      <c r="NH312" s="33"/>
      <c r="NI312" s="33"/>
      <c r="NJ312" s="33"/>
      <c r="NK312" s="33"/>
      <c r="NL312" s="33"/>
      <c r="NM312" s="33"/>
      <c r="NN312" s="33"/>
      <c r="NO312" s="33"/>
      <c r="NP312" s="33"/>
      <c r="NQ312" s="33"/>
      <c r="NR312" s="33"/>
      <c r="NS312" s="33"/>
      <c r="NT312" s="33"/>
      <c r="NU312" s="33"/>
      <c r="NV312" s="33"/>
      <c r="NW312" s="33"/>
      <c r="NX312" s="33"/>
      <c r="NY312" s="33"/>
      <c r="NZ312" s="33"/>
      <c r="OA312" s="33"/>
      <c r="OB312" s="33"/>
      <c r="OC312" s="33"/>
      <c r="OD312" s="33"/>
      <c r="OE312" s="33"/>
      <c r="OF312" s="33"/>
      <c r="OG312" s="33"/>
      <c r="OH312" s="33"/>
      <c r="OI312" s="33"/>
      <c r="OJ312" s="33"/>
      <c r="OK312" s="33"/>
      <c r="OL312" s="33"/>
      <c r="OM312" s="33"/>
      <c r="ON312" s="33"/>
      <c r="OO312" s="33"/>
      <c r="OP312" s="33"/>
      <c r="OQ312" s="33"/>
      <c r="OR312" s="33"/>
      <c r="OS312" s="33"/>
      <c r="OT312" s="33"/>
      <c r="OU312" s="33"/>
      <c r="OV312" s="33"/>
      <c r="OW312" s="33"/>
      <c r="OX312" s="33"/>
      <c r="OY312" s="33"/>
      <c r="OZ312" s="33"/>
      <c r="PA312" s="33"/>
      <c r="PB312" s="33"/>
      <c r="PC312" s="33"/>
      <c r="PD312" s="33"/>
      <c r="PE312" s="33"/>
      <c r="PF312" s="33"/>
      <c r="PG312" s="33"/>
      <c r="PH312" s="33"/>
      <c r="PI312" s="33"/>
      <c r="PJ312" s="33"/>
      <c r="PK312" s="33"/>
      <c r="PL312" s="33"/>
      <c r="PM312" s="33"/>
      <c r="PN312" s="33"/>
      <c r="PO312" s="33"/>
      <c r="PP312" s="33"/>
      <c r="PQ312" s="33"/>
      <c r="PR312" s="33"/>
      <c r="PS312" s="33"/>
      <c r="PT312" s="33"/>
      <c r="PU312" s="33"/>
      <c r="PV312" s="33"/>
      <c r="PW312" s="33"/>
      <c r="PX312" s="33"/>
      <c r="PY312" s="33"/>
      <c r="PZ312" s="33"/>
      <c r="QA312" s="33"/>
      <c r="QB312" s="33"/>
      <c r="QC312" s="33"/>
      <c r="QD312" s="33"/>
      <c r="QE312" s="33"/>
      <c r="QF312" s="33"/>
      <c r="QG312" s="33"/>
      <c r="QH312" s="33"/>
      <c r="QI312" s="33"/>
      <c r="QJ312" s="33"/>
      <c r="QK312" s="33"/>
      <c r="QL312" s="33"/>
      <c r="QM312" s="33"/>
      <c r="QN312" s="33"/>
      <c r="QO312" s="33"/>
      <c r="QP312" s="33"/>
      <c r="QQ312" s="33"/>
      <c r="QR312" s="33"/>
      <c r="QS312" s="33"/>
      <c r="QT312" s="33"/>
      <c r="QU312" s="33"/>
      <c r="QV312" s="33"/>
      <c r="QW312" s="33"/>
      <c r="QX312" s="33"/>
      <c r="QY312" s="33"/>
      <c r="QZ312" s="33"/>
      <c r="RA312" s="33"/>
      <c r="RB312" s="33"/>
      <c r="RC312" s="33"/>
      <c r="RD312" s="33"/>
      <c r="RE312" s="33"/>
      <c r="RF312" s="33"/>
      <c r="RG312" s="33"/>
      <c r="RH312" s="33"/>
      <c r="RI312" s="33"/>
      <c r="RJ312" s="33"/>
      <c r="RK312" s="33"/>
      <c r="RL312" s="33"/>
      <c r="RM312" s="33"/>
      <c r="RN312" s="33"/>
      <c r="RO312" s="33"/>
      <c r="RP312" s="33"/>
      <c r="RQ312" s="33"/>
      <c r="RR312" s="33"/>
      <c r="RS312" s="33"/>
      <c r="RT312" s="33"/>
      <c r="RU312" s="33"/>
      <c r="RV312" s="33"/>
      <c r="RW312" s="33"/>
      <c r="RX312" s="33"/>
      <c r="RY312" s="33"/>
      <c r="RZ312" s="33"/>
      <c r="SA312" s="33"/>
      <c r="SB312" s="33"/>
      <c r="SC312" s="33"/>
      <c r="SD312" s="33"/>
      <c r="SE312" s="33"/>
      <c r="SF312" s="33"/>
      <c r="SG312" s="33"/>
      <c r="SH312" s="33"/>
      <c r="SI312" s="33"/>
      <c r="SJ312" s="33"/>
      <c r="SK312" s="33"/>
      <c r="SL312" s="33"/>
      <c r="SM312" s="33"/>
      <c r="SN312" s="33"/>
      <c r="SO312" s="33"/>
      <c r="SP312" s="33"/>
      <c r="SQ312" s="33"/>
      <c r="SR312" s="33"/>
      <c r="SS312" s="33"/>
      <c r="ST312" s="33"/>
      <c r="SU312" s="33"/>
      <c r="SV312" s="33"/>
      <c r="SW312" s="33"/>
      <c r="SX312" s="33"/>
      <c r="SY312" s="33"/>
      <c r="SZ312" s="33"/>
      <c r="TA312" s="33"/>
      <c r="TB312" s="33"/>
      <c r="TC312" s="33"/>
      <c r="TD312" s="33"/>
      <c r="TE312" s="33"/>
      <c r="TF312" s="33"/>
      <c r="TG312" s="33"/>
      <c r="TH312" s="33"/>
      <c r="TI312" s="33"/>
      <c r="TJ312" s="33"/>
      <c r="TK312" s="33"/>
      <c r="TL312" s="33"/>
      <c r="TM312" s="33"/>
      <c r="TN312" s="33"/>
      <c r="TO312" s="33"/>
      <c r="TP312" s="33"/>
      <c r="TQ312" s="33"/>
      <c r="TR312" s="33"/>
      <c r="TS312" s="33"/>
      <c r="TT312" s="33"/>
      <c r="TU312" s="33"/>
      <c r="TV312" s="33"/>
      <c r="TW312" s="33"/>
      <c r="TX312" s="33"/>
      <c r="TY312" s="33"/>
      <c r="TZ312" s="33"/>
      <c r="UA312" s="33"/>
      <c r="UB312" s="33"/>
      <c r="UC312" s="33"/>
      <c r="UD312" s="33"/>
      <c r="UE312" s="33"/>
      <c r="UF312" s="33"/>
      <c r="UG312" s="33"/>
      <c r="UH312" s="33"/>
      <c r="UI312" s="33"/>
      <c r="UJ312" s="33"/>
      <c r="UK312" s="33"/>
      <c r="UL312" s="33"/>
      <c r="UM312" s="33"/>
      <c r="UN312" s="33"/>
      <c r="UO312" s="33"/>
      <c r="UP312" s="33"/>
      <c r="UQ312" s="33"/>
      <c r="UR312" s="33"/>
      <c r="US312" s="33"/>
      <c r="UT312" s="33"/>
      <c r="UU312" s="33"/>
      <c r="UV312" s="33"/>
      <c r="UW312" s="33"/>
      <c r="UX312" s="33"/>
      <c r="UY312" s="33"/>
      <c r="UZ312" s="33"/>
      <c r="VA312" s="33"/>
      <c r="VB312" s="33"/>
      <c r="VC312" s="33"/>
      <c r="VD312" s="33"/>
      <c r="VE312" s="33"/>
      <c r="VF312" s="33"/>
      <c r="VG312" s="33"/>
      <c r="VH312" s="33"/>
      <c r="VI312" s="33"/>
      <c r="VJ312" s="33"/>
      <c r="VK312" s="33"/>
      <c r="VL312" s="33"/>
      <c r="VM312" s="33"/>
      <c r="VN312" s="33"/>
      <c r="VO312" s="33"/>
      <c r="VP312" s="33"/>
      <c r="VQ312" s="33"/>
      <c r="VR312" s="33"/>
      <c r="VS312" s="33"/>
      <c r="VT312" s="33"/>
      <c r="VU312" s="33"/>
      <c r="VV312" s="33"/>
      <c r="VW312" s="33"/>
      <c r="VX312" s="33"/>
      <c r="VY312" s="33"/>
      <c r="VZ312" s="33"/>
      <c r="WA312" s="33"/>
      <c r="WB312" s="33"/>
      <c r="WC312" s="33"/>
      <c r="WD312" s="33"/>
      <c r="WE312" s="33"/>
      <c r="WF312" s="33"/>
      <c r="WG312" s="33"/>
      <c r="WH312" s="33"/>
      <c r="WI312" s="33"/>
      <c r="WJ312" s="33"/>
      <c r="WK312" s="33"/>
      <c r="WL312" s="33"/>
      <c r="WM312" s="33"/>
      <c r="WN312" s="33"/>
      <c r="WO312" s="33"/>
      <c r="WP312" s="33"/>
      <c r="WQ312" s="33"/>
      <c r="WR312" s="33"/>
      <c r="WS312" s="33"/>
      <c r="WT312" s="33"/>
      <c r="WU312" s="33"/>
      <c r="WV312" s="33"/>
      <c r="WW312" s="33"/>
      <c r="WX312" s="33"/>
      <c r="WY312" s="33"/>
      <c r="WZ312" s="33"/>
      <c r="XA312" s="33"/>
      <c r="XB312" s="33"/>
      <c r="XC312" s="33"/>
      <c r="XD312" s="33"/>
      <c r="XE312" s="33"/>
      <c r="XF312" s="33"/>
      <c r="XG312" s="33"/>
      <c r="XH312" s="33"/>
      <c r="XI312" s="33"/>
      <c r="XJ312" s="33"/>
      <c r="XK312" s="33"/>
      <c r="XL312" s="33"/>
      <c r="XM312" s="33"/>
      <c r="XN312" s="33"/>
      <c r="XO312" s="33"/>
      <c r="XP312" s="33"/>
      <c r="XQ312" s="33"/>
      <c r="XR312" s="33"/>
      <c r="XS312" s="33"/>
      <c r="XT312" s="33"/>
      <c r="XU312" s="33"/>
      <c r="XV312" s="33"/>
      <c r="XW312" s="33"/>
      <c r="XX312" s="33"/>
      <c r="XY312" s="33"/>
      <c r="XZ312" s="33"/>
      <c r="YA312" s="33"/>
      <c r="YB312" s="33"/>
      <c r="YC312" s="33"/>
      <c r="YD312" s="33"/>
      <c r="YE312" s="33"/>
      <c r="YF312" s="33"/>
      <c r="YG312" s="33"/>
      <c r="YH312" s="33"/>
      <c r="YI312" s="33"/>
      <c r="YJ312" s="33"/>
      <c r="YK312" s="33"/>
      <c r="YL312" s="33"/>
      <c r="YM312" s="33"/>
      <c r="YN312" s="33"/>
      <c r="YO312" s="33"/>
      <c r="YP312" s="33"/>
      <c r="YQ312" s="33"/>
      <c r="YR312" s="33"/>
      <c r="YS312" s="33"/>
      <c r="YT312" s="33"/>
      <c r="YU312" s="33"/>
      <c r="YV312" s="33"/>
      <c r="YW312" s="33"/>
      <c r="YX312" s="33"/>
      <c r="YY312" s="33"/>
      <c r="YZ312" s="33"/>
      <c r="ZA312" s="33"/>
      <c r="ZB312" s="33"/>
      <c r="ZC312" s="33"/>
      <c r="ZD312" s="33"/>
      <c r="ZE312" s="33"/>
      <c r="ZF312" s="33"/>
      <c r="ZG312" s="33"/>
      <c r="ZH312" s="33"/>
      <c r="ZI312" s="33"/>
      <c r="ZJ312" s="33"/>
      <c r="ZK312" s="33"/>
      <c r="ZL312" s="33"/>
      <c r="ZM312" s="33"/>
      <c r="ZN312" s="33"/>
      <c r="ZO312" s="33"/>
      <c r="ZP312" s="33"/>
      <c r="ZQ312" s="33"/>
      <c r="ZR312" s="33"/>
      <c r="ZS312" s="33"/>
      <c r="ZT312" s="33"/>
      <c r="ZU312" s="33"/>
      <c r="ZV312" s="33"/>
      <c r="ZW312" s="33"/>
      <c r="ZX312" s="33"/>
      <c r="ZY312" s="33"/>
      <c r="ZZ312" s="33"/>
      <c r="AAA312" s="33"/>
      <c r="AAB312" s="33"/>
      <c r="AAC312" s="33"/>
      <c r="AAD312" s="33"/>
      <c r="AAE312" s="33"/>
      <c r="AAF312" s="33"/>
      <c r="AAG312" s="33"/>
      <c r="AAH312" s="33"/>
      <c r="AAI312" s="33"/>
      <c r="AAJ312" s="33"/>
      <c r="AAK312" s="33"/>
      <c r="AAL312" s="33"/>
      <c r="AAM312" s="33"/>
      <c r="AAN312" s="33"/>
      <c r="AAO312" s="33"/>
      <c r="AAP312" s="33"/>
      <c r="AAQ312" s="33"/>
      <c r="AAR312" s="33"/>
      <c r="AAS312" s="33"/>
      <c r="AAT312" s="33"/>
      <c r="AAU312" s="33"/>
      <c r="AAV312" s="33"/>
      <c r="AAW312" s="33"/>
      <c r="AAX312" s="33"/>
      <c r="AAY312" s="33"/>
      <c r="AAZ312" s="33"/>
      <c r="ABA312" s="33"/>
      <c r="ABB312" s="33"/>
      <c r="ABC312" s="33"/>
      <c r="ABD312" s="33"/>
      <c r="ABE312" s="33"/>
      <c r="ABF312" s="33"/>
      <c r="ABG312" s="33"/>
      <c r="ABH312" s="33"/>
      <c r="ABI312" s="33"/>
      <c r="ABJ312" s="33"/>
      <c r="ABK312" s="33"/>
      <c r="ABL312" s="33"/>
      <c r="ABM312" s="33"/>
      <c r="ABN312" s="33"/>
      <c r="ABO312" s="33"/>
      <c r="ABP312" s="33"/>
      <c r="ABQ312" s="33"/>
      <c r="ABR312" s="33"/>
      <c r="ABS312" s="33"/>
      <c r="ABT312" s="33"/>
      <c r="ABU312" s="33"/>
      <c r="ABV312" s="33"/>
      <c r="ABW312" s="33"/>
      <c r="ABX312" s="33"/>
      <c r="ABY312" s="33"/>
      <c r="ABZ312" s="33"/>
      <c r="ACA312" s="33"/>
      <c r="ACB312" s="33"/>
      <c r="ACC312" s="33"/>
      <c r="ACD312" s="33"/>
      <c r="ACE312" s="33"/>
      <c r="ACF312" s="33"/>
      <c r="ACG312" s="33"/>
      <c r="ACH312" s="33"/>
      <c r="ACI312" s="33"/>
      <c r="ACJ312" s="33"/>
      <c r="ACK312" s="33"/>
      <c r="ACL312" s="33"/>
      <c r="ACM312" s="33"/>
      <c r="ACN312" s="33"/>
      <c r="ACO312" s="33"/>
      <c r="ACP312" s="33"/>
      <c r="ACQ312" s="33"/>
      <c r="ACR312" s="33"/>
      <c r="ACS312" s="33"/>
      <c r="ACT312" s="33"/>
      <c r="ACU312" s="33"/>
      <c r="ACV312" s="33"/>
      <c r="ACW312" s="33"/>
      <c r="ACX312" s="33"/>
      <c r="ACY312" s="33"/>
      <c r="ACZ312" s="33"/>
      <c r="ADA312" s="33"/>
      <c r="ADB312" s="33"/>
      <c r="ADC312" s="33"/>
      <c r="ADD312" s="33"/>
      <c r="ADE312" s="33"/>
      <c r="ADF312" s="33"/>
      <c r="ADG312" s="33"/>
      <c r="ADH312" s="33"/>
      <c r="ADI312" s="33"/>
      <c r="ADJ312" s="33"/>
      <c r="ADK312" s="33"/>
      <c r="ADL312" s="33"/>
      <c r="ADM312" s="33"/>
      <c r="ADN312" s="33"/>
      <c r="ADO312" s="33"/>
      <c r="ADP312" s="33"/>
      <c r="ADQ312" s="33"/>
      <c r="ADR312" s="33"/>
      <c r="ADS312" s="33"/>
      <c r="ADT312" s="33"/>
      <c r="ADU312" s="33"/>
      <c r="ADV312" s="33"/>
      <c r="ADW312" s="33"/>
      <c r="ADX312" s="33"/>
      <c r="ADY312" s="33"/>
      <c r="ADZ312" s="33"/>
      <c r="AEA312" s="33"/>
      <c r="AEB312" s="33"/>
      <c r="AEC312" s="33"/>
      <c r="AED312" s="33"/>
      <c r="AEE312" s="33"/>
      <c r="AEF312" s="33"/>
      <c r="AEG312" s="33"/>
      <c r="AEH312" s="33"/>
      <c r="AEI312" s="33"/>
      <c r="AEJ312" s="33"/>
      <c r="AEK312" s="33"/>
      <c r="AEL312" s="33"/>
      <c r="AEM312" s="33"/>
      <c r="AEN312" s="33"/>
      <c r="AEO312" s="33"/>
      <c r="AEP312" s="33"/>
      <c r="AEQ312" s="33"/>
      <c r="AER312" s="33"/>
      <c r="AES312" s="33"/>
      <c r="AET312" s="33"/>
      <c r="AEU312" s="33"/>
      <c r="AEV312" s="33"/>
      <c r="AEW312" s="33"/>
      <c r="AEX312" s="33"/>
      <c r="AEY312" s="33"/>
      <c r="AEZ312" s="33"/>
      <c r="AFA312" s="33"/>
      <c r="AFB312" s="33"/>
      <c r="AFC312" s="33"/>
      <c r="AFD312" s="33"/>
      <c r="AFE312" s="33"/>
      <c r="AFF312" s="33"/>
      <c r="AFG312" s="33"/>
      <c r="AFH312" s="33"/>
      <c r="AFI312" s="33"/>
      <c r="AFJ312" s="33"/>
      <c r="AFK312" s="33"/>
      <c r="AFL312" s="33"/>
      <c r="AFM312" s="33"/>
      <c r="AFN312" s="33"/>
      <c r="AFO312" s="33"/>
      <c r="AFP312" s="33"/>
      <c r="AFQ312" s="33"/>
      <c r="AFR312" s="33"/>
      <c r="AFS312" s="33"/>
      <c r="AFT312" s="33"/>
      <c r="AFU312" s="33"/>
      <c r="AFV312" s="33"/>
      <c r="AFW312" s="33"/>
      <c r="AFX312" s="33"/>
      <c r="AFY312" s="33"/>
      <c r="AFZ312" s="33"/>
      <c r="AGA312" s="33"/>
      <c r="AGB312" s="33"/>
      <c r="AGC312" s="33"/>
      <c r="AGD312" s="33"/>
      <c r="AGE312" s="33"/>
      <c r="AGF312" s="33"/>
      <c r="AGG312" s="33"/>
      <c r="AGH312" s="33"/>
      <c r="AGI312" s="33"/>
      <c r="AGJ312" s="33"/>
      <c r="AGK312" s="33"/>
      <c r="AGL312" s="33"/>
      <c r="AGM312" s="33"/>
      <c r="AGN312" s="33"/>
      <c r="AGO312" s="33"/>
      <c r="AGP312" s="33"/>
      <c r="AGQ312" s="33"/>
      <c r="AGR312" s="33"/>
      <c r="AGS312" s="33"/>
      <c r="AGT312" s="33"/>
      <c r="AGU312" s="33"/>
      <c r="AGV312" s="33"/>
      <c r="AGW312" s="33"/>
      <c r="AGX312" s="33"/>
      <c r="AGY312" s="33"/>
      <c r="AGZ312" s="33"/>
      <c r="AHA312" s="33"/>
      <c r="AHB312" s="33"/>
      <c r="AHC312" s="33"/>
      <c r="AHD312" s="33"/>
      <c r="AHE312" s="33"/>
      <c r="AHF312" s="33"/>
      <c r="AHG312" s="33"/>
      <c r="AHH312" s="33"/>
      <c r="AHI312" s="33"/>
      <c r="AHJ312" s="33"/>
      <c r="AHK312" s="33"/>
      <c r="AHL312" s="33"/>
      <c r="AHM312" s="33"/>
      <c r="AHN312" s="33"/>
      <c r="AHO312" s="33"/>
      <c r="AHP312" s="33"/>
      <c r="AHQ312" s="33"/>
      <c r="AHR312" s="33"/>
      <c r="AHS312" s="33"/>
      <c r="AHT312" s="33"/>
      <c r="AHU312" s="33"/>
      <c r="AHV312" s="33"/>
      <c r="AHW312" s="33"/>
      <c r="AHX312" s="33"/>
      <c r="AHY312" s="33"/>
      <c r="AHZ312" s="33"/>
      <c r="AIA312" s="33"/>
      <c r="AIB312" s="33"/>
      <c r="AIC312" s="33"/>
      <c r="AID312" s="33"/>
      <c r="AIE312" s="33"/>
      <c r="AIF312" s="33"/>
      <c r="AIG312" s="33"/>
      <c r="AIH312" s="33"/>
      <c r="AII312" s="33"/>
      <c r="AIJ312" s="33"/>
      <c r="AIK312" s="33"/>
      <c r="AIL312" s="33"/>
      <c r="AIM312" s="33"/>
      <c r="AIN312" s="33"/>
      <c r="AIO312" s="33"/>
      <c r="AIP312" s="33"/>
      <c r="AIQ312" s="33"/>
      <c r="AIR312" s="33"/>
      <c r="AIS312" s="33"/>
      <c r="AIT312" s="33"/>
      <c r="AIU312" s="33"/>
      <c r="AIV312" s="33"/>
      <c r="AIW312" s="33"/>
      <c r="AIX312" s="33"/>
      <c r="AIY312" s="33"/>
      <c r="AIZ312" s="33"/>
      <c r="AJA312" s="33"/>
      <c r="AJB312" s="33"/>
      <c r="AJC312" s="33"/>
      <c r="AJD312" s="33"/>
      <c r="AJE312" s="33"/>
      <c r="AJF312" s="33"/>
      <c r="AJG312" s="33"/>
      <c r="AJH312" s="33"/>
      <c r="AJI312" s="33"/>
      <c r="AJJ312" s="33"/>
      <c r="AJK312" s="33"/>
      <c r="AJL312" s="33"/>
      <c r="AJM312" s="33"/>
      <c r="AJN312" s="33"/>
      <c r="AJO312" s="33"/>
      <c r="AJP312" s="33"/>
      <c r="AJQ312" s="33"/>
      <c r="AJR312" s="33"/>
      <c r="AJS312" s="33"/>
      <c r="AJT312" s="33"/>
      <c r="AJU312" s="33"/>
      <c r="AJV312" s="33"/>
      <c r="AJW312" s="33"/>
      <c r="AJX312" s="33"/>
      <c r="AJY312" s="33"/>
      <c r="AJZ312" s="33"/>
      <c r="AKA312" s="33"/>
      <c r="AKB312" s="33"/>
      <c r="AKC312" s="33"/>
      <c r="AKD312" s="33"/>
      <c r="AKE312" s="33"/>
      <c r="AKF312" s="33"/>
      <c r="AKG312" s="33"/>
      <c r="AKH312" s="33"/>
      <c r="AKI312" s="33"/>
      <c r="AKJ312" s="33"/>
      <c r="AKK312" s="33"/>
      <c r="AKL312" s="33"/>
      <c r="AKM312" s="33"/>
      <c r="AKN312" s="33"/>
      <c r="AKO312" s="33"/>
      <c r="AKP312" s="33"/>
      <c r="AKQ312" s="33"/>
      <c r="AKR312" s="33"/>
      <c r="AKS312" s="33"/>
      <c r="AKT312" s="33"/>
      <c r="AKU312" s="33"/>
      <c r="AKV312" s="33"/>
      <c r="AKW312" s="33"/>
      <c r="AKX312" s="33"/>
      <c r="AKY312" s="33"/>
      <c r="AKZ312" s="33"/>
      <c r="ALA312" s="33"/>
      <c r="ALB312" s="33"/>
      <c r="ALC312" s="33"/>
      <c r="ALD312" s="33"/>
      <c r="ALE312" s="33"/>
      <c r="ALF312" s="33"/>
      <c r="ALG312" s="33"/>
      <c r="ALH312" s="33"/>
      <c r="ALI312" s="33"/>
      <c r="ALJ312" s="33"/>
      <c r="ALK312" s="33"/>
      <c r="ALL312" s="33"/>
      <c r="ALM312" s="33"/>
      <c r="ALN312" s="33"/>
      <c r="ALO312" s="33"/>
      <c r="ALP312" s="33"/>
      <c r="ALQ312" s="33"/>
      <c r="ALR312" s="33"/>
      <c r="ALS312" s="33"/>
      <c r="ALT312" s="33"/>
      <c r="ALU312" s="33"/>
      <c r="ALV312" s="33"/>
      <c r="ALW312" s="33"/>
      <c r="ALX312" s="33"/>
      <c r="ALY312" s="33"/>
      <c r="ALZ312" s="33"/>
      <c r="AMA312" s="33"/>
      <c r="AMB312" s="33"/>
      <c r="AMC312" s="33"/>
      <c r="AMD312" s="33"/>
      <c r="AME312" s="33"/>
      <c r="AMF312" s="33"/>
      <c r="AMG312" s="33"/>
      <c r="AMH312" s="33"/>
      <c r="AMI312" s="33"/>
      <c r="AMJ312" s="33"/>
      <c r="AMK312" s="33"/>
      <c r="AML312" s="33"/>
      <c r="AMM312" s="33"/>
      <c r="AMN312" s="33"/>
      <c r="AMO312" s="33"/>
      <c r="AMP312" s="33"/>
      <c r="AMQ312" s="33"/>
      <c r="AMR312" s="33"/>
      <c r="AMS312" s="33"/>
      <c r="AMT312" s="33"/>
      <c r="AMU312" s="33"/>
      <c r="AMV312" s="33"/>
      <c r="AMW312" s="33"/>
      <c r="AMX312" s="33"/>
      <c r="AMY312" s="33"/>
      <c r="AMZ312" s="33"/>
      <c r="ANA312" s="33"/>
      <c r="ANB312" s="33"/>
      <c r="ANC312" s="33"/>
      <c r="AND312" s="33"/>
      <c r="ANE312" s="33"/>
      <c r="ANF312" s="33"/>
      <c r="ANG312" s="33"/>
      <c r="ANH312" s="33"/>
      <c r="ANI312" s="33"/>
      <c r="ANJ312" s="33"/>
      <c r="ANK312" s="33"/>
      <c r="ANL312" s="33"/>
      <c r="ANM312" s="33"/>
      <c r="ANN312" s="33"/>
      <c r="ANO312" s="33"/>
      <c r="ANP312" s="33"/>
      <c r="ANQ312" s="33"/>
      <c r="ANR312" s="33"/>
      <c r="ANS312" s="33"/>
      <c r="ANT312" s="33"/>
      <c r="ANU312" s="33"/>
      <c r="ANV312" s="33"/>
      <c r="ANW312" s="33"/>
      <c r="ANX312" s="33"/>
      <c r="ANY312" s="33"/>
      <c r="ANZ312" s="33"/>
      <c r="AOA312" s="33"/>
      <c r="AOB312" s="33"/>
      <c r="AOC312" s="33"/>
      <c r="AOD312" s="33"/>
      <c r="AOE312" s="33"/>
      <c r="AOF312" s="33"/>
      <c r="AOG312" s="33"/>
      <c r="AOH312" s="33"/>
      <c r="AOI312" s="33"/>
      <c r="AOJ312" s="33"/>
      <c r="AOK312" s="33"/>
      <c r="AOL312" s="33"/>
      <c r="AOM312" s="33"/>
      <c r="AON312" s="33"/>
      <c r="AOO312" s="33"/>
      <c r="AOP312" s="33"/>
      <c r="AOQ312" s="33"/>
      <c r="AOR312" s="33"/>
      <c r="AOS312" s="33"/>
      <c r="AOT312" s="33"/>
      <c r="AOU312" s="33"/>
      <c r="AOV312" s="33"/>
      <c r="AOW312" s="33"/>
      <c r="AOX312" s="33"/>
      <c r="AOY312" s="33"/>
      <c r="AOZ312" s="33"/>
      <c r="APA312" s="33"/>
      <c r="APB312" s="33"/>
      <c r="APC312" s="33"/>
      <c r="APD312" s="33"/>
      <c r="APE312" s="33"/>
      <c r="APF312" s="33"/>
      <c r="APG312" s="33"/>
      <c r="APH312" s="33"/>
      <c r="API312" s="33"/>
      <c r="APJ312" s="33"/>
      <c r="APK312" s="33"/>
      <c r="APL312" s="33"/>
      <c r="APM312" s="33"/>
      <c r="APN312" s="33"/>
      <c r="APO312" s="33"/>
      <c r="APP312" s="33"/>
      <c r="APQ312" s="33"/>
      <c r="APR312" s="33"/>
      <c r="APS312" s="33"/>
      <c r="APT312" s="33"/>
      <c r="APU312" s="33"/>
      <c r="APV312" s="33"/>
      <c r="APW312" s="33"/>
      <c r="APX312" s="33"/>
      <c r="APY312" s="33"/>
      <c r="APZ312" s="33"/>
      <c r="AQA312" s="33"/>
      <c r="AQB312" s="33"/>
      <c r="AQC312" s="33"/>
      <c r="AQD312" s="33"/>
      <c r="AQE312" s="33"/>
      <c r="AQF312" s="33"/>
      <c r="AQG312" s="33"/>
      <c r="AQH312" s="33"/>
      <c r="AQI312" s="33"/>
      <c r="AQJ312" s="33"/>
      <c r="AQK312" s="33"/>
      <c r="AQL312" s="33"/>
      <c r="AQM312" s="33"/>
      <c r="AQN312" s="33"/>
      <c r="AQO312" s="33"/>
      <c r="AQP312" s="33"/>
      <c r="AQQ312" s="33"/>
      <c r="AQR312" s="33"/>
      <c r="AQS312" s="33"/>
      <c r="AQT312" s="33"/>
      <c r="AQU312" s="33"/>
      <c r="AQV312" s="33"/>
      <c r="AQW312" s="33"/>
      <c r="AQX312" s="33"/>
      <c r="AQY312" s="33"/>
      <c r="AQZ312" s="33"/>
      <c r="ARA312" s="33"/>
      <c r="ARB312" s="33"/>
      <c r="ARC312" s="33"/>
      <c r="ARD312" s="33"/>
      <c r="ARE312" s="33"/>
      <c r="ARF312" s="33"/>
      <c r="ARG312" s="33"/>
      <c r="ARH312" s="33"/>
      <c r="ARI312" s="33"/>
      <c r="ARJ312" s="33"/>
      <c r="ARK312" s="33"/>
      <c r="ARL312" s="33"/>
      <c r="ARM312" s="33"/>
      <c r="ARN312" s="33"/>
      <c r="ARO312" s="33"/>
      <c r="ARP312" s="33"/>
      <c r="ARQ312" s="33"/>
      <c r="ARR312" s="33"/>
      <c r="ARS312" s="33"/>
      <c r="ART312" s="33"/>
      <c r="ARU312" s="33"/>
      <c r="ARV312" s="33"/>
      <c r="ARW312" s="33"/>
      <c r="ARX312" s="33"/>
      <c r="ARY312" s="33"/>
      <c r="ARZ312" s="33"/>
      <c r="ASA312" s="33"/>
      <c r="ASB312" s="33"/>
      <c r="ASC312" s="33"/>
      <c r="ASD312" s="33"/>
      <c r="ASE312" s="33"/>
      <c r="ASF312" s="33"/>
      <c r="ASG312" s="33"/>
      <c r="ASH312" s="33"/>
      <c r="ASI312" s="33"/>
      <c r="ASJ312" s="33"/>
      <c r="ASK312" s="33"/>
      <c r="ASL312" s="33"/>
      <c r="ASM312" s="33"/>
      <c r="ASN312" s="33"/>
      <c r="ASO312" s="33"/>
      <c r="ASP312" s="33"/>
      <c r="ASQ312" s="33"/>
      <c r="ASR312" s="33"/>
      <c r="ASS312" s="33"/>
      <c r="AST312" s="33"/>
      <c r="ASU312" s="33"/>
      <c r="ASV312" s="33"/>
      <c r="ASW312" s="33"/>
      <c r="ASX312" s="33"/>
      <c r="ASY312" s="33"/>
      <c r="ASZ312" s="33"/>
      <c r="ATA312" s="33"/>
      <c r="ATB312" s="33"/>
      <c r="ATC312" s="33"/>
      <c r="ATD312" s="33"/>
      <c r="ATE312" s="33"/>
      <c r="ATF312" s="33"/>
      <c r="ATG312" s="33"/>
      <c r="ATH312" s="33"/>
      <c r="ATI312" s="33"/>
      <c r="ATJ312" s="33"/>
      <c r="ATK312" s="33"/>
      <c r="ATL312" s="33"/>
      <c r="ATM312" s="33"/>
      <c r="ATN312" s="33"/>
      <c r="ATO312" s="33"/>
      <c r="ATP312" s="33"/>
      <c r="ATQ312" s="33"/>
      <c r="ATR312" s="33"/>
      <c r="ATS312" s="33"/>
      <c r="ATT312" s="33"/>
      <c r="ATU312" s="33"/>
      <c r="ATV312" s="33"/>
      <c r="ATW312" s="33"/>
      <c r="ATX312" s="33"/>
      <c r="ATY312" s="33"/>
      <c r="ATZ312" s="33"/>
      <c r="AUA312" s="33"/>
      <c r="AUB312" s="33"/>
      <c r="AUC312" s="33"/>
      <c r="AUD312" s="33"/>
      <c r="AUE312" s="33"/>
      <c r="AUF312" s="33"/>
      <c r="AUG312" s="33"/>
      <c r="AUH312" s="33"/>
      <c r="AUI312" s="33"/>
      <c r="AUJ312" s="33"/>
      <c r="AUK312" s="33"/>
      <c r="AUL312" s="33"/>
      <c r="AUM312" s="33"/>
      <c r="AUN312" s="33"/>
      <c r="AUO312" s="33"/>
      <c r="AUP312" s="33"/>
      <c r="AUQ312" s="33"/>
      <c r="AUR312" s="33"/>
      <c r="AUS312" s="33"/>
      <c r="AUT312" s="33"/>
      <c r="AUU312" s="33"/>
      <c r="AUV312" s="33"/>
      <c r="AUW312" s="33"/>
      <c r="AUX312" s="33"/>
      <c r="AUY312" s="33"/>
      <c r="AUZ312" s="33"/>
      <c r="AVA312" s="33"/>
      <c r="AVB312" s="33"/>
      <c r="AVC312" s="33"/>
      <c r="AVD312" s="33"/>
      <c r="AVE312" s="33"/>
      <c r="AVF312" s="33"/>
      <c r="AVG312" s="33"/>
      <c r="AVH312" s="33"/>
      <c r="AVI312" s="33"/>
      <c r="AVJ312" s="33"/>
      <c r="AVK312" s="33"/>
      <c r="AVL312" s="33"/>
      <c r="AVM312" s="33"/>
      <c r="AVN312" s="33"/>
      <c r="AVO312" s="33"/>
      <c r="AVP312" s="33"/>
      <c r="AVQ312" s="33"/>
      <c r="AVR312" s="33"/>
      <c r="AVS312" s="33"/>
      <c r="AVT312" s="33"/>
      <c r="AVU312" s="33"/>
      <c r="AVV312" s="33"/>
      <c r="AVW312" s="33"/>
      <c r="AVX312" s="33"/>
      <c r="AVY312" s="33"/>
      <c r="AVZ312" s="33"/>
      <c r="AWA312" s="33"/>
      <c r="AWB312" s="33"/>
      <c r="AWC312" s="33"/>
      <c r="AWD312" s="33"/>
      <c r="AWE312" s="33"/>
      <c r="AWF312" s="33"/>
      <c r="AWG312" s="33"/>
      <c r="AWH312" s="33"/>
      <c r="AWI312" s="33"/>
      <c r="AWJ312" s="33"/>
      <c r="AWK312" s="33"/>
      <c r="AWL312" s="33"/>
      <c r="AWM312" s="33"/>
      <c r="AWN312" s="33"/>
      <c r="AWO312" s="33"/>
      <c r="AWP312" s="33"/>
      <c r="AWQ312" s="33"/>
      <c r="AWR312" s="33"/>
      <c r="AWS312" s="33"/>
      <c r="AWT312" s="33"/>
      <c r="AWU312" s="33"/>
      <c r="AWV312" s="33"/>
      <c r="AWW312" s="33"/>
      <c r="AWX312" s="33"/>
      <c r="AWY312" s="33"/>
      <c r="AWZ312" s="33"/>
      <c r="AXA312" s="33"/>
      <c r="AXB312" s="33"/>
      <c r="AXC312" s="33"/>
      <c r="AXD312" s="33"/>
      <c r="AXE312" s="33"/>
      <c r="AXF312" s="33"/>
      <c r="AXG312" s="33"/>
      <c r="AXH312" s="33"/>
      <c r="AXI312" s="33"/>
      <c r="AXJ312" s="33"/>
      <c r="AXK312" s="33"/>
      <c r="AXL312" s="33"/>
      <c r="AXM312" s="33"/>
      <c r="AXN312" s="33"/>
      <c r="AXO312" s="33"/>
      <c r="AXP312" s="33"/>
      <c r="AXQ312" s="33"/>
      <c r="AXR312" s="33"/>
      <c r="AXS312" s="33"/>
      <c r="AXT312" s="33"/>
      <c r="AXU312" s="33"/>
      <c r="AXV312" s="33"/>
      <c r="AXW312" s="33"/>
      <c r="AXX312" s="33"/>
      <c r="AXY312" s="33"/>
      <c r="AXZ312" s="33"/>
      <c r="AYA312" s="33"/>
      <c r="AYB312" s="33"/>
      <c r="AYC312" s="33"/>
      <c r="AYD312" s="33"/>
      <c r="AYE312" s="33"/>
      <c r="AYF312" s="33"/>
      <c r="AYG312" s="33"/>
      <c r="AYH312" s="33"/>
      <c r="AYI312" s="33"/>
      <c r="AYJ312" s="33"/>
      <c r="AYK312" s="33"/>
      <c r="AYL312" s="33"/>
      <c r="AYM312" s="33"/>
      <c r="AYN312" s="33"/>
      <c r="AYO312" s="33"/>
      <c r="AYP312" s="33"/>
      <c r="AYQ312" s="33"/>
      <c r="AYR312" s="33"/>
      <c r="AYS312" s="33"/>
      <c r="AYT312" s="33"/>
      <c r="AYU312" s="33"/>
      <c r="AYV312" s="33"/>
      <c r="AYW312" s="33"/>
      <c r="AYX312" s="33"/>
      <c r="AYY312" s="33"/>
      <c r="AYZ312" s="33"/>
      <c r="AZA312" s="33"/>
      <c r="AZB312" s="33"/>
      <c r="AZC312" s="33"/>
      <c r="AZD312" s="33"/>
      <c r="AZE312" s="33"/>
      <c r="AZF312" s="33"/>
      <c r="AZG312" s="33"/>
      <c r="AZH312" s="33"/>
      <c r="AZI312" s="33"/>
      <c r="AZJ312" s="33"/>
      <c r="AZK312" s="33"/>
      <c r="AZL312" s="33"/>
      <c r="AZM312" s="33"/>
      <c r="AZN312" s="33"/>
      <c r="AZO312" s="33"/>
      <c r="AZP312" s="33"/>
      <c r="AZQ312" s="33"/>
      <c r="AZR312" s="33"/>
      <c r="AZS312" s="33"/>
      <c r="AZT312" s="33"/>
      <c r="AZU312" s="33"/>
      <c r="AZV312" s="33"/>
      <c r="AZW312" s="33"/>
      <c r="AZX312" s="33"/>
      <c r="AZY312" s="33"/>
      <c r="AZZ312" s="33"/>
      <c r="BAA312" s="33"/>
      <c r="BAB312" s="33"/>
      <c r="BAC312" s="33"/>
      <c r="BAD312" s="33"/>
      <c r="BAE312" s="33"/>
      <c r="BAF312" s="33"/>
      <c r="BAG312" s="33"/>
      <c r="BAH312" s="33"/>
      <c r="BAI312" s="33"/>
      <c r="BAJ312" s="33"/>
      <c r="BAK312" s="33"/>
      <c r="BAL312" s="33"/>
      <c r="BAM312" s="33"/>
      <c r="BAN312" s="33"/>
      <c r="BAO312" s="33"/>
      <c r="BAP312" s="33"/>
      <c r="BAQ312" s="33"/>
      <c r="BAR312" s="33"/>
      <c r="BAS312" s="33"/>
      <c r="BAT312" s="33"/>
      <c r="BAU312" s="33"/>
      <c r="BAV312" s="33"/>
      <c r="BAW312" s="33"/>
      <c r="BAX312" s="33"/>
      <c r="BAY312" s="33"/>
      <c r="BAZ312" s="33"/>
      <c r="BBA312" s="33"/>
      <c r="BBB312" s="33"/>
      <c r="BBC312" s="33"/>
      <c r="BBD312" s="33"/>
      <c r="BBE312" s="33"/>
      <c r="BBF312" s="33"/>
      <c r="BBG312" s="33"/>
      <c r="BBH312" s="33"/>
      <c r="BBI312" s="33"/>
      <c r="BBJ312" s="33"/>
      <c r="BBK312" s="33"/>
      <c r="BBL312" s="33"/>
      <c r="BBM312" s="33"/>
      <c r="BBN312" s="33"/>
      <c r="BBO312" s="33"/>
      <c r="BBP312" s="33"/>
      <c r="BBQ312" s="33"/>
      <c r="BBR312" s="33"/>
      <c r="BBS312" s="33"/>
      <c r="BBT312" s="33"/>
      <c r="BBU312" s="33"/>
      <c r="BBV312" s="33"/>
      <c r="BBW312" s="33"/>
      <c r="BBX312" s="33"/>
      <c r="BBY312" s="33"/>
      <c r="BBZ312" s="33"/>
      <c r="BCA312" s="33"/>
      <c r="BCB312" s="33"/>
      <c r="BCC312" s="33"/>
      <c r="BCD312" s="33"/>
      <c r="BCE312" s="33"/>
      <c r="BCF312" s="33"/>
      <c r="BCG312" s="33"/>
      <c r="BCH312" s="33"/>
      <c r="BCI312" s="33"/>
      <c r="BCJ312" s="33"/>
      <c r="BCK312" s="33"/>
      <c r="BCL312" s="33"/>
      <c r="BCM312" s="33"/>
      <c r="BCN312" s="33"/>
      <c r="BCO312" s="33"/>
      <c r="BCP312" s="33"/>
      <c r="BCQ312" s="33"/>
      <c r="BCR312" s="33"/>
      <c r="BCS312" s="33"/>
      <c r="BCT312" s="33"/>
      <c r="BCU312" s="33"/>
      <c r="BCV312" s="33"/>
      <c r="BCW312" s="33"/>
      <c r="BCX312" s="33"/>
      <c r="BCY312" s="33"/>
      <c r="BCZ312" s="33"/>
      <c r="BDA312" s="33"/>
      <c r="BDB312" s="33"/>
      <c r="BDC312" s="33"/>
      <c r="BDD312" s="33"/>
      <c r="BDE312" s="33"/>
      <c r="BDF312" s="33"/>
      <c r="BDG312" s="33"/>
      <c r="BDH312" s="33"/>
      <c r="BDI312" s="33"/>
      <c r="BDJ312" s="33"/>
      <c r="BDK312" s="33"/>
      <c r="BDL312" s="33"/>
      <c r="BDM312" s="33"/>
      <c r="BDN312" s="33"/>
      <c r="BDO312" s="33"/>
      <c r="BDP312" s="33"/>
      <c r="BDQ312" s="33"/>
      <c r="BDR312" s="33"/>
      <c r="BDS312" s="33"/>
      <c r="BDT312" s="33"/>
      <c r="BDU312" s="33"/>
      <c r="BDV312" s="33"/>
      <c r="BDW312" s="33"/>
      <c r="BDX312" s="33"/>
      <c r="BDY312" s="33"/>
      <c r="BDZ312" s="33"/>
      <c r="BEA312" s="33"/>
      <c r="BEB312" s="33"/>
      <c r="BEC312" s="33"/>
      <c r="BED312" s="33"/>
      <c r="BEE312" s="33"/>
      <c r="BEF312" s="33"/>
      <c r="BEG312" s="33"/>
      <c r="BEH312" s="33"/>
      <c r="BEI312" s="33"/>
      <c r="BEJ312" s="33"/>
      <c r="BEK312" s="33"/>
      <c r="BEL312" s="33"/>
      <c r="BEM312" s="33"/>
      <c r="BEN312" s="33"/>
      <c r="BEO312" s="33"/>
      <c r="BEP312" s="33"/>
      <c r="BEQ312" s="33"/>
      <c r="BER312" s="33"/>
      <c r="BES312" s="33"/>
      <c r="BET312" s="33"/>
      <c r="BEU312" s="33"/>
      <c r="BEV312" s="33"/>
      <c r="BEW312" s="33"/>
      <c r="BEX312" s="33"/>
      <c r="BEY312" s="33"/>
      <c r="BEZ312" s="33"/>
      <c r="BFA312" s="33"/>
      <c r="BFB312" s="33"/>
      <c r="BFC312" s="33"/>
      <c r="BFD312" s="33"/>
      <c r="BFE312" s="33"/>
      <c r="BFF312" s="33"/>
      <c r="BFG312" s="33"/>
      <c r="BFH312" s="33"/>
      <c r="BFI312" s="33"/>
      <c r="BFJ312" s="33"/>
      <c r="BFK312" s="33"/>
      <c r="BFL312" s="33"/>
      <c r="BFM312" s="33"/>
      <c r="BFN312" s="33"/>
      <c r="BFO312" s="33"/>
      <c r="BFP312" s="33"/>
      <c r="BFQ312" s="33"/>
      <c r="BFR312" s="33"/>
      <c r="BFS312" s="33"/>
      <c r="BFT312" s="33"/>
      <c r="BFU312" s="33"/>
      <c r="BFV312" s="33"/>
      <c r="BFW312" s="33"/>
      <c r="BFX312" s="33"/>
      <c r="BFY312" s="33"/>
      <c r="BFZ312" s="33"/>
      <c r="BGA312" s="33"/>
      <c r="BGB312" s="33"/>
      <c r="BGC312" s="33"/>
      <c r="BGD312" s="33"/>
      <c r="BGE312" s="33"/>
      <c r="BGF312" s="33"/>
      <c r="BGG312" s="33"/>
      <c r="BGH312" s="33"/>
      <c r="BGI312" s="33"/>
      <c r="BGJ312" s="33"/>
      <c r="BGK312" s="33"/>
      <c r="BGL312" s="33"/>
      <c r="BGM312" s="33"/>
      <c r="BGN312" s="33"/>
      <c r="BGO312" s="33"/>
      <c r="BGP312" s="33"/>
      <c r="BGQ312" s="33"/>
      <c r="BGR312" s="33"/>
      <c r="BGS312" s="33"/>
      <c r="BGT312" s="33"/>
      <c r="BGU312" s="33"/>
      <c r="BGV312" s="33"/>
      <c r="BGW312" s="33"/>
      <c r="BGX312" s="33"/>
      <c r="BGY312" s="33"/>
      <c r="BGZ312" s="33"/>
      <c r="BHA312" s="33"/>
      <c r="BHB312" s="33"/>
      <c r="BHC312" s="33"/>
      <c r="BHD312" s="33"/>
      <c r="BHE312" s="33"/>
      <c r="BHF312" s="33"/>
      <c r="BHG312" s="33"/>
      <c r="BHH312" s="33"/>
      <c r="BHI312" s="33"/>
      <c r="BHJ312" s="33"/>
      <c r="BHK312" s="33"/>
      <c r="BHL312" s="33"/>
      <c r="BHM312" s="33"/>
      <c r="BHN312" s="33"/>
      <c r="BHO312" s="33"/>
      <c r="BHP312" s="33"/>
      <c r="BHQ312" s="33"/>
      <c r="BHR312" s="33"/>
      <c r="BHS312" s="33"/>
      <c r="BHT312" s="33"/>
      <c r="BHU312" s="33"/>
      <c r="BHV312" s="33"/>
      <c r="BHW312" s="33"/>
      <c r="BHX312" s="33"/>
      <c r="BHY312" s="33"/>
      <c r="BHZ312" s="33"/>
      <c r="BIA312" s="33"/>
      <c r="BIB312" s="33"/>
      <c r="BIC312" s="33"/>
      <c r="BID312" s="33"/>
      <c r="BIE312" s="33"/>
      <c r="BIF312" s="33"/>
      <c r="BIG312" s="33"/>
      <c r="BIH312" s="33"/>
      <c r="BII312" s="33"/>
      <c r="BIJ312" s="33"/>
      <c r="BIK312" s="33"/>
      <c r="BIL312" s="33"/>
      <c r="BIM312" s="33"/>
      <c r="BIN312" s="33"/>
      <c r="BIO312" s="33"/>
      <c r="BIP312" s="33"/>
      <c r="BIQ312" s="33"/>
      <c r="BIR312" s="33"/>
      <c r="BIS312" s="33"/>
      <c r="BIT312" s="33"/>
      <c r="BIU312" s="33"/>
      <c r="BIV312" s="33"/>
      <c r="BIW312" s="33"/>
      <c r="BIX312" s="33"/>
      <c r="BIY312" s="33"/>
      <c r="BIZ312" s="33"/>
      <c r="BJA312" s="33"/>
      <c r="BJB312" s="33"/>
      <c r="BJC312" s="33"/>
      <c r="BJD312" s="33"/>
      <c r="BJE312" s="33"/>
      <c r="BJF312" s="33"/>
      <c r="BJG312" s="33"/>
      <c r="BJH312" s="33"/>
      <c r="BJI312" s="33"/>
      <c r="BJJ312" s="33"/>
      <c r="BJK312" s="33"/>
      <c r="BJL312" s="33"/>
      <c r="BJM312" s="33"/>
      <c r="BJN312" s="33"/>
      <c r="BJO312" s="33"/>
      <c r="BJP312" s="33"/>
      <c r="BJQ312" s="33"/>
      <c r="BJR312" s="33"/>
      <c r="BJS312" s="33"/>
      <c r="BJT312" s="33"/>
      <c r="BJU312" s="33"/>
      <c r="BJV312" s="33"/>
      <c r="BJW312" s="33"/>
      <c r="BJX312" s="33"/>
      <c r="BJY312" s="33"/>
      <c r="BJZ312" s="33"/>
      <c r="BKA312" s="33"/>
      <c r="BKB312" s="33"/>
      <c r="BKC312" s="33"/>
      <c r="BKD312" s="33"/>
      <c r="BKE312" s="33"/>
      <c r="BKF312" s="33"/>
      <c r="BKG312" s="33"/>
      <c r="BKH312" s="33"/>
      <c r="BKI312" s="33"/>
      <c r="BKJ312" s="33"/>
      <c r="BKK312" s="33"/>
      <c r="BKL312" s="33"/>
      <c r="BKM312" s="33"/>
      <c r="BKN312" s="33"/>
      <c r="BKO312" s="33"/>
      <c r="BKP312" s="33"/>
      <c r="BKQ312" s="33"/>
      <c r="BKR312" s="33"/>
      <c r="BKS312" s="33"/>
      <c r="BKT312" s="33"/>
      <c r="BKU312" s="33"/>
      <c r="BKV312" s="33"/>
      <c r="BKW312" s="33"/>
      <c r="BKX312" s="33"/>
      <c r="BKY312" s="33"/>
      <c r="BKZ312" s="33"/>
      <c r="BLA312" s="33"/>
      <c r="BLB312" s="33"/>
      <c r="BLC312" s="33"/>
      <c r="BLD312" s="33"/>
      <c r="BLE312" s="33"/>
      <c r="BLF312" s="33"/>
      <c r="BLG312" s="33"/>
      <c r="BLH312" s="33"/>
      <c r="BLI312" s="33"/>
      <c r="BLJ312" s="33"/>
      <c r="BLK312" s="33"/>
      <c r="BLL312" s="33"/>
      <c r="BLM312" s="33"/>
      <c r="BLN312" s="33"/>
      <c r="BLO312" s="33"/>
      <c r="BLP312" s="33"/>
      <c r="BLQ312" s="33"/>
      <c r="BLR312" s="33"/>
      <c r="BLS312" s="33"/>
      <c r="BLT312" s="33"/>
      <c r="BLU312" s="33"/>
      <c r="BLV312" s="33"/>
      <c r="BLW312" s="33"/>
      <c r="BLX312" s="33"/>
      <c r="BLY312" s="33"/>
      <c r="BLZ312" s="33"/>
      <c r="BMA312" s="33"/>
      <c r="BMB312" s="33"/>
      <c r="BMC312" s="33"/>
      <c r="BMD312" s="33"/>
      <c r="BME312" s="33"/>
      <c r="BMF312" s="33"/>
      <c r="BMG312" s="33"/>
      <c r="BMH312" s="33"/>
      <c r="BMI312" s="33"/>
      <c r="BMJ312" s="33"/>
      <c r="BMK312" s="33"/>
      <c r="BML312" s="33"/>
      <c r="BMM312" s="33"/>
      <c r="BMN312" s="33"/>
      <c r="BMO312" s="33"/>
      <c r="BMP312" s="33"/>
      <c r="BMQ312" s="33"/>
      <c r="BMR312" s="33"/>
      <c r="BMS312" s="33"/>
      <c r="BMT312" s="33"/>
      <c r="BMU312" s="33"/>
      <c r="BMV312" s="33"/>
      <c r="BMW312" s="33"/>
      <c r="BMX312" s="33"/>
      <c r="BMY312" s="33"/>
      <c r="BMZ312" s="33"/>
      <c r="BNA312" s="33"/>
      <c r="BNB312" s="33"/>
      <c r="BNC312" s="33"/>
      <c r="BND312" s="33"/>
      <c r="BNE312" s="33"/>
      <c r="BNF312" s="33"/>
      <c r="BNG312" s="33"/>
      <c r="BNH312" s="33"/>
      <c r="BNI312" s="33"/>
      <c r="BNJ312" s="33"/>
      <c r="BNK312" s="33"/>
      <c r="BNL312" s="33"/>
      <c r="BNM312" s="33"/>
      <c r="BNN312" s="33"/>
      <c r="BNO312" s="33"/>
      <c r="BNP312" s="33"/>
      <c r="BNQ312" s="33"/>
      <c r="BNR312" s="33"/>
      <c r="BNS312" s="33"/>
      <c r="BNT312" s="33"/>
      <c r="BNU312" s="33"/>
      <c r="BNV312" s="33"/>
      <c r="BNW312" s="33"/>
      <c r="BNX312" s="33"/>
      <c r="BNY312" s="33"/>
      <c r="BNZ312" s="33"/>
      <c r="BOA312" s="33"/>
      <c r="BOB312" s="33"/>
      <c r="BOC312" s="33"/>
      <c r="BOD312" s="33"/>
      <c r="BOE312" s="33"/>
      <c r="BOF312" s="33"/>
      <c r="BOG312" s="33"/>
      <c r="BOH312" s="33"/>
      <c r="BOI312" s="33"/>
      <c r="BOJ312" s="33"/>
      <c r="BOK312" s="33"/>
      <c r="BOL312" s="33"/>
      <c r="BOM312" s="33"/>
      <c r="BON312" s="33"/>
      <c r="BOO312" s="33"/>
      <c r="BOP312" s="33"/>
      <c r="BOQ312" s="33"/>
      <c r="BOR312" s="33"/>
      <c r="BOS312" s="33"/>
      <c r="BOT312" s="33"/>
      <c r="BOU312" s="33"/>
      <c r="BOV312" s="33"/>
      <c r="BOW312" s="33"/>
      <c r="BOX312" s="33"/>
      <c r="BOY312" s="33"/>
      <c r="BOZ312" s="33"/>
      <c r="BPA312" s="33"/>
      <c r="BPB312" s="33"/>
      <c r="BPC312" s="33"/>
      <c r="BPD312" s="33"/>
      <c r="BPE312" s="33"/>
      <c r="BPF312" s="33"/>
      <c r="BPG312" s="33"/>
      <c r="BPH312" s="33"/>
      <c r="BPI312" s="33"/>
      <c r="BPJ312" s="33"/>
      <c r="BPK312" s="33"/>
      <c r="BPL312" s="33"/>
      <c r="BPM312" s="33"/>
      <c r="BPN312" s="33"/>
      <c r="BPO312" s="33"/>
      <c r="BPP312" s="33"/>
      <c r="BPQ312" s="33"/>
      <c r="BPR312" s="33"/>
      <c r="BPS312" s="33"/>
      <c r="BPT312" s="33"/>
      <c r="BPU312" s="33"/>
      <c r="BPV312" s="33"/>
      <c r="BPW312" s="33"/>
      <c r="BPX312" s="33"/>
      <c r="BPY312" s="33"/>
      <c r="BPZ312" s="33"/>
      <c r="BQA312" s="33"/>
      <c r="BQB312" s="33"/>
      <c r="BQC312" s="33"/>
      <c r="BQD312" s="33"/>
      <c r="BQE312" s="33"/>
      <c r="BQF312" s="33"/>
      <c r="BQG312" s="33"/>
      <c r="BQH312" s="33"/>
      <c r="BQI312" s="33"/>
      <c r="BQJ312" s="33"/>
      <c r="BQK312" s="33"/>
      <c r="BQL312" s="33"/>
      <c r="BQM312" s="33"/>
      <c r="BQN312" s="33"/>
      <c r="BQO312" s="33"/>
      <c r="BQP312" s="33"/>
      <c r="BQQ312" s="33"/>
      <c r="BQR312" s="33"/>
      <c r="BQS312" s="33"/>
      <c r="BQT312" s="33"/>
      <c r="BQU312" s="33"/>
      <c r="BQV312" s="33"/>
      <c r="BQW312" s="33"/>
      <c r="BQX312" s="33"/>
      <c r="BQY312" s="33"/>
      <c r="BQZ312" s="33"/>
      <c r="BRA312" s="33"/>
      <c r="BRB312" s="33"/>
      <c r="BRC312" s="33"/>
      <c r="BRD312" s="33"/>
      <c r="BRE312" s="33"/>
      <c r="BRF312" s="33"/>
      <c r="BRG312" s="33"/>
      <c r="BRH312" s="33"/>
      <c r="BRI312" s="33"/>
      <c r="BRJ312" s="33"/>
      <c r="BRK312" s="33"/>
      <c r="BRL312" s="33"/>
      <c r="BRM312" s="33"/>
      <c r="BRN312" s="33"/>
      <c r="BRO312" s="33"/>
      <c r="BRP312" s="33"/>
      <c r="BRQ312" s="33"/>
      <c r="BRR312" s="33"/>
      <c r="BRS312" s="33"/>
      <c r="BRT312" s="33"/>
      <c r="BRU312" s="33"/>
      <c r="BRV312" s="33"/>
      <c r="BRW312" s="33"/>
      <c r="BRX312" s="33"/>
      <c r="BRY312" s="33"/>
      <c r="BRZ312" s="33"/>
      <c r="BSA312" s="33"/>
      <c r="BSB312" s="33"/>
      <c r="BSC312" s="33"/>
      <c r="BSD312" s="33"/>
      <c r="BSE312" s="33"/>
      <c r="BSF312" s="33"/>
      <c r="BSG312" s="33"/>
      <c r="BSH312" s="33"/>
      <c r="BSI312" s="33"/>
      <c r="BSJ312" s="33"/>
      <c r="BSK312" s="33"/>
      <c r="BSL312" s="33"/>
      <c r="BSM312" s="33"/>
      <c r="BSN312" s="33"/>
      <c r="BSO312" s="33"/>
      <c r="BSP312" s="33"/>
      <c r="BSQ312" s="33"/>
      <c r="BSR312" s="33"/>
      <c r="BSS312" s="33"/>
      <c r="BST312" s="33"/>
      <c r="BSU312" s="33"/>
      <c r="BSV312" s="33"/>
      <c r="BSW312" s="33"/>
      <c r="BSX312" s="33"/>
      <c r="BSY312" s="33"/>
      <c r="BSZ312" s="33"/>
      <c r="BTA312" s="33"/>
      <c r="BTB312" s="33"/>
      <c r="BTC312" s="33"/>
      <c r="BTD312" s="33"/>
      <c r="BTE312" s="33"/>
      <c r="BTF312" s="33"/>
      <c r="BTG312" s="33"/>
      <c r="BTH312" s="33"/>
      <c r="BTI312" s="33"/>
      <c r="BTJ312" s="33"/>
      <c r="BTK312" s="33"/>
      <c r="BTL312" s="33"/>
      <c r="BTM312" s="33"/>
      <c r="BTN312" s="33"/>
      <c r="BTO312" s="33"/>
      <c r="BTP312" s="33"/>
      <c r="BTQ312" s="33"/>
      <c r="BTR312" s="33"/>
      <c r="BTS312" s="33"/>
      <c r="BTT312" s="33"/>
      <c r="BTU312" s="33"/>
      <c r="BTV312" s="33"/>
      <c r="BTW312" s="33"/>
      <c r="BTX312" s="33"/>
      <c r="BTY312" s="33"/>
      <c r="BTZ312" s="33"/>
      <c r="BUA312" s="33"/>
      <c r="BUB312" s="33"/>
      <c r="BUC312" s="33"/>
      <c r="BUD312" s="33"/>
      <c r="BUE312" s="33"/>
      <c r="BUF312" s="33"/>
      <c r="BUG312" s="33"/>
      <c r="BUH312" s="33"/>
      <c r="BUI312" s="33"/>
      <c r="BUJ312" s="33"/>
      <c r="BUK312" s="33"/>
      <c r="BUL312" s="33"/>
      <c r="BUM312" s="33"/>
      <c r="BUN312" s="33"/>
      <c r="BUO312" s="33"/>
      <c r="BUP312" s="33"/>
      <c r="BUQ312" s="33"/>
      <c r="BUR312" s="33"/>
      <c r="BUS312" s="33"/>
      <c r="BUT312" s="33"/>
      <c r="BUU312" s="33"/>
      <c r="BUV312" s="33"/>
      <c r="BUW312" s="33"/>
      <c r="BUX312" s="33"/>
      <c r="BUY312" s="33"/>
      <c r="BUZ312" s="33"/>
      <c r="BVA312" s="33"/>
      <c r="BVB312" s="33"/>
      <c r="BVC312" s="33"/>
      <c r="BVD312" s="33"/>
      <c r="BVE312" s="33"/>
      <c r="BVF312" s="33"/>
      <c r="BVG312" s="33"/>
      <c r="BVH312" s="33"/>
      <c r="BVI312" s="33"/>
      <c r="BVJ312" s="33"/>
      <c r="BVK312" s="33"/>
      <c r="BVL312" s="33"/>
      <c r="BVM312" s="33"/>
      <c r="BVN312" s="33"/>
      <c r="BVO312" s="33"/>
      <c r="BVP312" s="33"/>
      <c r="BVQ312" s="33"/>
      <c r="BVR312" s="33"/>
      <c r="BVS312" s="33"/>
      <c r="BVT312" s="33"/>
      <c r="BVU312" s="33"/>
      <c r="BVV312" s="33"/>
      <c r="BVW312" s="33"/>
      <c r="BVX312" s="33"/>
      <c r="BVY312" s="33"/>
      <c r="BVZ312" s="33"/>
      <c r="BWA312" s="33"/>
      <c r="BWB312" s="33"/>
      <c r="BWC312" s="33"/>
      <c r="BWD312" s="33"/>
      <c r="BWE312" s="33"/>
      <c r="BWF312" s="33"/>
      <c r="BWG312" s="33"/>
      <c r="BWH312" s="33"/>
      <c r="BWI312" s="33"/>
      <c r="BWJ312" s="33"/>
      <c r="BWK312" s="33"/>
      <c r="BWL312" s="33"/>
      <c r="BWM312" s="33"/>
      <c r="BWN312" s="33"/>
      <c r="BWO312" s="33"/>
      <c r="BWP312" s="33"/>
      <c r="BWQ312" s="33"/>
      <c r="BWR312" s="33"/>
      <c r="BWS312" s="33"/>
      <c r="BWT312" s="33"/>
      <c r="BWU312" s="33"/>
      <c r="BWV312" s="33"/>
      <c r="BWW312" s="33"/>
      <c r="BWX312" s="33"/>
      <c r="BWY312" s="33"/>
      <c r="BWZ312" s="33"/>
      <c r="BXA312" s="33"/>
      <c r="BXB312" s="33"/>
      <c r="BXC312" s="33"/>
      <c r="BXD312" s="33"/>
      <c r="BXE312" s="33"/>
      <c r="BXF312" s="33"/>
      <c r="BXG312" s="33"/>
      <c r="BXH312" s="33"/>
      <c r="BXI312" s="33"/>
      <c r="BXJ312" s="33"/>
      <c r="BXK312" s="33"/>
      <c r="BXL312" s="33"/>
      <c r="BXM312" s="33"/>
      <c r="BXN312" s="33"/>
      <c r="BXO312" s="33"/>
      <c r="BXP312" s="33"/>
      <c r="BXQ312" s="33"/>
      <c r="BXR312" s="33"/>
      <c r="BXS312" s="33"/>
      <c r="BXT312" s="33"/>
      <c r="BXU312" s="33"/>
      <c r="BXV312" s="33"/>
      <c r="BXW312" s="33"/>
      <c r="BXX312" s="33"/>
      <c r="BXY312" s="33"/>
      <c r="BXZ312" s="33"/>
      <c r="BYA312" s="33"/>
      <c r="BYB312" s="33"/>
      <c r="BYC312" s="33"/>
      <c r="BYD312" s="33"/>
      <c r="BYE312" s="33"/>
      <c r="BYF312" s="33"/>
      <c r="BYG312" s="33"/>
      <c r="BYH312" s="33"/>
      <c r="BYI312" s="33"/>
      <c r="BYJ312" s="33"/>
      <c r="BYK312" s="33"/>
      <c r="BYL312" s="33"/>
      <c r="BYM312" s="33"/>
      <c r="BYN312" s="33"/>
      <c r="BYO312" s="33"/>
      <c r="BYP312" s="33"/>
      <c r="BYQ312" s="33"/>
      <c r="BYR312" s="33"/>
      <c r="BYS312" s="33"/>
      <c r="BYT312" s="33"/>
      <c r="BYU312" s="33"/>
      <c r="BYV312" s="33"/>
      <c r="BYW312" s="33"/>
      <c r="BYX312" s="33"/>
    </row>
    <row r="313" spans="1:2026" s="52" customFormat="1" ht="24.95" customHeight="1" x14ac:dyDescent="0.25">
      <c r="A313" s="205" t="s">
        <v>1662</v>
      </c>
      <c r="B313" s="4" t="s">
        <v>727</v>
      </c>
      <c r="C313" s="4" t="s">
        <v>723</v>
      </c>
      <c r="D313" s="4" t="s">
        <v>134</v>
      </c>
      <c r="E313" s="4" t="s">
        <v>706</v>
      </c>
      <c r="F313" s="5" t="s">
        <v>336</v>
      </c>
      <c r="G313" s="4" t="s">
        <v>27</v>
      </c>
      <c r="H313" s="11" t="s">
        <v>725</v>
      </c>
      <c r="I313" s="4" t="s">
        <v>212</v>
      </c>
      <c r="J313" s="51" t="s">
        <v>285</v>
      </c>
      <c r="K313" s="4" t="s">
        <v>31</v>
      </c>
      <c r="L313" s="4" t="s">
        <v>51</v>
      </c>
      <c r="M313" s="4" t="s">
        <v>33</v>
      </c>
      <c r="N313" s="4" t="s">
        <v>34</v>
      </c>
      <c r="O313" s="6" t="s">
        <v>35</v>
      </c>
      <c r="P313" s="6"/>
      <c r="Q313" s="7" t="s">
        <v>36</v>
      </c>
      <c r="R313" s="7" t="s">
        <v>1236</v>
      </c>
      <c r="S313" s="4" t="s">
        <v>728</v>
      </c>
      <c r="T313" s="146">
        <v>1705450.5179999999</v>
      </c>
      <c r="U313" s="146">
        <v>9242207.3450000007</v>
      </c>
      <c r="V313" s="4" t="s">
        <v>11</v>
      </c>
      <c r="W313" s="4" t="s">
        <v>40</v>
      </c>
      <c r="X313" s="4"/>
      <c r="Y313" s="4"/>
      <c r="Z313" s="4"/>
      <c r="AA313" s="4"/>
      <c r="AB313" s="8"/>
      <c r="AC313" s="8">
        <v>2650</v>
      </c>
      <c r="AD313" s="8"/>
      <c r="AE313" s="8">
        <v>12750</v>
      </c>
      <c r="AF313" s="8">
        <v>650</v>
      </c>
      <c r="AG313" s="8">
        <f t="shared" si="5"/>
        <v>16050</v>
      </c>
      <c r="AH313" s="111">
        <f>18</f>
        <v>18</v>
      </c>
      <c r="AI313" s="8">
        <f>18809.56</f>
        <v>18809.560000000001</v>
      </c>
      <c r="AJ313" s="126"/>
      <c r="AK313" s="8">
        <f>SUM(AI313:AJ313)</f>
        <v>18809.560000000001</v>
      </c>
      <c r="AL313" s="5" t="s">
        <v>38</v>
      </c>
      <c r="AM313" s="5" t="s">
        <v>1499</v>
      </c>
      <c r="AN313" s="96">
        <v>43160</v>
      </c>
      <c r="AO313" s="173" t="s">
        <v>1512</v>
      </c>
      <c r="AP313" s="33"/>
      <c r="AQ313" s="33"/>
      <c r="AR313" s="33"/>
      <c r="AS313" s="33"/>
      <c r="AT313" s="33"/>
      <c r="AU313" s="33"/>
      <c r="AV313" s="33"/>
      <c r="AW313" s="33"/>
      <c r="AX313" s="33"/>
      <c r="AY313" s="33"/>
      <c r="AZ313" s="33"/>
      <c r="BA313" s="33"/>
      <c r="BB313" s="33"/>
      <c r="BC313" s="33"/>
      <c r="BD313" s="33"/>
      <c r="BE313" s="33"/>
      <c r="BF313" s="33"/>
      <c r="BG313" s="33"/>
      <c r="BH313" s="33"/>
      <c r="BI313" s="33"/>
      <c r="BJ313" s="33"/>
      <c r="BK313" s="33"/>
      <c r="BL313" s="33"/>
      <c r="BM313" s="33"/>
      <c r="BN313" s="33"/>
      <c r="BO313" s="33"/>
      <c r="BP313" s="33"/>
      <c r="BQ313" s="33"/>
      <c r="BR313" s="33"/>
      <c r="BS313" s="33"/>
      <c r="BT313" s="33"/>
      <c r="BU313" s="33"/>
      <c r="BV313" s="33"/>
      <c r="BW313" s="33"/>
      <c r="BX313" s="33"/>
      <c r="BY313" s="33"/>
      <c r="BZ313" s="33"/>
      <c r="CA313" s="33"/>
      <c r="CB313" s="33"/>
      <c r="CC313" s="33"/>
      <c r="CD313" s="33"/>
      <c r="CE313" s="33"/>
      <c r="CF313" s="33"/>
      <c r="CG313" s="33"/>
      <c r="CH313" s="33"/>
      <c r="CI313" s="33"/>
      <c r="CJ313" s="33"/>
      <c r="CK313" s="33"/>
      <c r="CL313" s="33"/>
      <c r="CM313" s="33"/>
      <c r="CN313" s="33"/>
      <c r="CO313" s="33"/>
      <c r="CP313" s="33"/>
      <c r="CQ313" s="33"/>
      <c r="CR313" s="33"/>
      <c r="CS313" s="33"/>
      <c r="CT313" s="33"/>
      <c r="CU313" s="33"/>
      <c r="CV313" s="33"/>
      <c r="CW313" s="33"/>
      <c r="CX313" s="33"/>
      <c r="CY313" s="33"/>
      <c r="CZ313" s="33"/>
      <c r="DA313" s="33"/>
      <c r="DB313" s="33"/>
      <c r="DC313" s="33"/>
      <c r="DD313" s="33"/>
      <c r="DE313" s="33"/>
      <c r="DF313" s="33"/>
      <c r="DG313" s="33"/>
      <c r="DH313" s="33"/>
      <c r="DI313" s="33"/>
      <c r="DJ313" s="33"/>
      <c r="DK313" s="33"/>
      <c r="DL313" s="33"/>
      <c r="DM313" s="33"/>
      <c r="DN313" s="33"/>
      <c r="DO313" s="33"/>
      <c r="DP313" s="33"/>
      <c r="DQ313" s="33"/>
      <c r="DR313" s="33"/>
      <c r="DS313" s="33"/>
      <c r="DT313" s="33"/>
      <c r="DU313" s="33"/>
      <c r="DV313" s="33"/>
      <c r="DW313" s="33"/>
      <c r="DX313" s="33"/>
      <c r="DY313" s="33"/>
      <c r="DZ313" s="33"/>
      <c r="EA313" s="33"/>
      <c r="EB313" s="33"/>
      <c r="EC313" s="33"/>
      <c r="ED313" s="33"/>
      <c r="EE313" s="33"/>
      <c r="EF313" s="33"/>
      <c r="EG313" s="33"/>
      <c r="EH313" s="33"/>
      <c r="EI313" s="33"/>
      <c r="EJ313" s="33"/>
      <c r="EK313" s="33"/>
      <c r="EL313" s="33"/>
      <c r="EM313" s="33"/>
      <c r="EN313" s="33"/>
      <c r="EO313" s="33"/>
      <c r="EP313" s="33"/>
      <c r="EQ313" s="33"/>
      <c r="ER313" s="33"/>
      <c r="ES313" s="33"/>
      <c r="ET313" s="33"/>
      <c r="EU313" s="33"/>
      <c r="EV313" s="33"/>
      <c r="EW313" s="33"/>
      <c r="EX313" s="33"/>
      <c r="EY313" s="33"/>
      <c r="EZ313" s="33"/>
      <c r="FA313" s="33"/>
      <c r="FB313" s="33"/>
      <c r="FC313" s="33"/>
      <c r="FD313" s="33"/>
      <c r="FE313" s="33"/>
      <c r="FF313" s="33"/>
      <c r="FG313" s="33"/>
      <c r="FH313" s="33"/>
      <c r="FI313" s="33"/>
      <c r="FJ313" s="33"/>
      <c r="FK313" s="33"/>
      <c r="FL313" s="33"/>
      <c r="FM313" s="33"/>
      <c r="FN313" s="33"/>
      <c r="FO313" s="33"/>
      <c r="FP313" s="33"/>
      <c r="FQ313" s="33"/>
      <c r="FR313" s="33"/>
      <c r="FS313" s="33"/>
      <c r="FT313" s="33"/>
      <c r="FU313" s="33"/>
      <c r="FV313" s="33"/>
      <c r="FW313" s="33"/>
      <c r="FX313" s="33"/>
      <c r="FY313" s="33"/>
      <c r="FZ313" s="33"/>
      <c r="GA313" s="33"/>
      <c r="GB313" s="33"/>
      <c r="GC313" s="33"/>
      <c r="GD313" s="33"/>
      <c r="GE313" s="33"/>
      <c r="GF313" s="33"/>
      <c r="GG313" s="33"/>
      <c r="GH313" s="33"/>
      <c r="GI313" s="33"/>
      <c r="GJ313" s="33"/>
      <c r="GK313" s="33"/>
      <c r="GL313" s="33"/>
      <c r="GM313" s="33"/>
      <c r="GN313" s="33"/>
      <c r="GO313" s="33"/>
      <c r="GP313" s="33"/>
      <c r="GQ313" s="33"/>
      <c r="GR313" s="33"/>
      <c r="GS313" s="33"/>
      <c r="GT313" s="33"/>
      <c r="GU313" s="33"/>
      <c r="GV313" s="33"/>
      <c r="GW313" s="33"/>
      <c r="GX313" s="33"/>
      <c r="GY313" s="33"/>
      <c r="GZ313" s="33"/>
      <c r="HA313" s="33"/>
      <c r="HB313" s="33"/>
      <c r="HC313" s="33"/>
      <c r="HD313" s="33"/>
      <c r="HE313" s="33"/>
      <c r="HF313" s="33"/>
      <c r="HG313" s="33"/>
      <c r="HH313" s="33"/>
      <c r="HI313" s="33"/>
      <c r="HJ313" s="33"/>
      <c r="HK313" s="33"/>
      <c r="HL313" s="33"/>
      <c r="HM313" s="33"/>
      <c r="HN313" s="33"/>
      <c r="HO313" s="33"/>
      <c r="HP313" s="33"/>
      <c r="HQ313" s="33"/>
      <c r="HR313" s="33"/>
      <c r="HS313" s="33"/>
      <c r="HT313" s="33"/>
      <c r="HU313" s="33"/>
      <c r="HV313" s="33"/>
      <c r="HW313" s="33"/>
      <c r="HX313" s="33"/>
      <c r="HY313" s="33"/>
      <c r="HZ313" s="33"/>
      <c r="IA313" s="33"/>
      <c r="IB313" s="33"/>
      <c r="IC313" s="33"/>
      <c r="ID313" s="33"/>
      <c r="IE313" s="33"/>
      <c r="IF313" s="33"/>
      <c r="IG313" s="33"/>
      <c r="IH313" s="33"/>
      <c r="II313" s="33"/>
      <c r="IJ313" s="33"/>
      <c r="IK313" s="33"/>
      <c r="IL313" s="33"/>
      <c r="IM313" s="33"/>
      <c r="IN313" s="33"/>
      <c r="IO313" s="33"/>
      <c r="IP313" s="33"/>
      <c r="IQ313" s="33"/>
      <c r="IR313" s="33"/>
      <c r="IS313" s="33"/>
      <c r="IT313" s="33"/>
      <c r="IU313" s="33"/>
      <c r="IV313" s="33"/>
      <c r="IW313" s="33"/>
      <c r="IX313" s="33"/>
      <c r="IY313" s="33"/>
      <c r="IZ313" s="33"/>
      <c r="JA313" s="33"/>
      <c r="JB313" s="33"/>
      <c r="JC313" s="33"/>
      <c r="JD313" s="33"/>
      <c r="JE313" s="33"/>
      <c r="JF313" s="33"/>
      <c r="JG313" s="33"/>
      <c r="JH313" s="33"/>
      <c r="JI313" s="33"/>
      <c r="JJ313" s="33"/>
      <c r="JK313" s="33"/>
      <c r="JL313" s="33"/>
      <c r="JM313" s="33"/>
      <c r="JN313" s="33"/>
      <c r="JO313" s="33"/>
      <c r="JP313" s="33"/>
      <c r="JQ313" s="33"/>
      <c r="JR313" s="33"/>
      <c r="JS313" s="33"/>
      <c r="JT313" s="33"/>
      <c r="JU313" s="33"/>
      <c r="JV313" s="33"/>
      <c r="JW313" s="33"/>
      <c r="JX313" s="33"/>
      <c r="JY313" s="33"/>
      <c r="JZ313" s="33"/>
      <c r="KA313" s="33"/>
      <c r="KB313" s="33"/>
      <c r="KC313" s="33"/>
      <c r="KD313" s="33"/>
      <c r="KE313" s="33"/>
      <c r="KF313" s="33"/>
      <c r="KG313" s="33"/>
      <c r="KH313" s="33"/>
      <c r="KI313" s="33"/>
      <c r="KJ313" s="33"/>
      <c r="KK313" s="33"/>
      <c r="KL313" s="33"/>
      <c r="KM313" s="33"/>
      <c r="KN313" s="33"/>
      <c r="KO313" s="33"/>
      <c r="KP313" s="33"/>
      <c r="KQ313" s="33"/>
      <c r="KR313" s="33"/>
      <c r="KS313" s="33"/>
      <c r="KT313" s="33"/>
      <c r="KU313" s="33"/>
      <c r="KV313" s="33"/>
      <c r="KW313" s="33"/>
      <c r="KX313" s="33"/>
      <c r="KY313" s="33"/>
      <c r="KZ313" s="33"/>
      <c r="LA313" s="33"/>
      <c r="LB313" s="33"/>
      <c r="LC313" s="33"/>
      <c r="LD313" s="33"/>
      <c r="LE313" s="33"/>
      <c r="LF313" s="33"/>
      <c r="LG313" s="33"/>
      <c r="LH313" s="33"/>
      <c r="LI313" s="33"/>
      <c r="LJ313" s="33"/>
      <c r="LK313" s="33"/>
      <c r="LL313" s="33"/>
      <c r="LM313" s="33"/>
      <c r="LN313" s="33"/>
      <c r="LO313" s="33"/>
      <c r="LP313" s="33"/>
      <c r="LQ313" s="33"/>
      <c r="LR313" s="33"/>
      <c r="LS313" s="33"/>
      <c r="LT313" s="33"/>
      <c r="LU313" s="33"/>
      <c r="LV313" s="33"/>
      <c r="LW313" s="33"/>
      <c r="LX313" s="33"/>
      <c r="LY313" s="33"/>
      <c r="LZ313" s="33"/>
      <c r="MA313" s="33"/>
      <c r="MB313" s="33"/>
      <c r="MC313" s="33"/>
      <c r="MD313" s="33"/>
      <c r="ME313" s="33"/>
      <c r="MF313" s="33"/>
      <c r="MG313" s="33"/>
      <c r="MH313" s="33"/>
      <c r="MI313" s="33"/>
      <c r="MJ313" s="33"/>
      <c r="MK313" s="33"/>
      <c r="ML313" s="33"/>
      <c r="MM313" s="33"/>
      <c r="MN313" s="33"/>
      <c r="MO313" s="33"/>
      <c r="MP313" s="33"/>
      <c r="MQ313" s="33"/>
      <c r="MR313" s="33"/>
      <c r="MS313" s="33"/>
      <c r="MT313" s="33"/>
      <c r="MU313" s="33"/>
      <c r="MV313" s="33"/>
      <c r="MW313" s="33"/>
      <c r="MX313" s="33"/>
      <c r="MY313" s="33"/>
      <c r="MZ313" s="33"/>
      <c r="NA313" s="33"/>
      <c r="NB313" s="33"/>
      <c r="NC313" s="33"/>
      <c r="ND313" s="33"/>
      <c r="NE313" s="33"/>
      <c r="NF313" s="33"/>
      <c r="NG313" s="33"/>
      <c r="NH313" s="33"/>
      <c r="NI313" s="33"/>
      <c r="NJ313" s="33"/>
      <c r="NK313" s="33"/>
      <c r="NL313" s="33"/>
      <c r="NM313" s="33"/>
      <c r="NN313" s="33"/>
      <c r="NO313" s="33"/>
      <c r="NP313" s="33"/>
      <c r="NQ313" s="33"/>
      <c r="NR313" s="33"/>
      <c r="NS313" s="33"/>
      <c r="NT313" s="33"/>
      <c r="NU313" s="33"/>
      <c r="NV313" s="33"/>
      <c r="NW313" s="33"/>
      <c r="NX313" s="33"/>
      <c r="NY313" s="33"/>
      <c r="NZ313" s="33"/>
      <c r="OA313" s="33"/>
      <c r="OB313" s="33"/>
      <c r="OC313" s="33"/>
      <c r="OD313" s="33"/>
      <c r="OE313" s="33"/>
      <c r="OF313" s="33"/>
      <c r="OG313" s="33"/>
      <c r="OH313" s="33"/>
      <c r="OI313" s="33"/>
      <c r="OJ313" s="33"/>
      <c r="OK313" s="33"/>
      <c r="OL313" s="33"/>
      <c r="OM313" s="33"/>
      <c r="ON313" s="33"/>
      <c r="OO313" s="33"/>
      <c r="OP313" s="33"/>
      <c r="OQ313" s="33"/>
      <c r="OR313" s="33"/>
      <c r="OS313" s="33"/>
      <c r="OT313" s="33"/>
      <c r="OU313" s="33"/>
      <c r="OV313" s="33"/>
      <c r="OW313" s="33"/>
      <c r="OX313" s="33"/>
      <c r="OY313" s="33"/>
      <c r="OZ313" s="33"/>
      <c r="PA313" s="33"/>
      <c r="PB313" s="33"/>
      <c r="PC313" s="33"/>
      <c r="PD313" s="33"/>
      <c r="PE313" s="33"/>
      <c r="PF313" s="33"/>
      <c r="PG313" s="33"/>
      <c r="PH313" s="33"/>
      <c r="PI313" s="33"/>
      <c r="PJ313" s="33"/>
      <c r="PK313" s="33"/>
      <c r="PL313" s="33"/>
      <c r="PM313" s="33"/>
      <c r="PN313" s="33"/>
      <c r="PO313" s="33"/>
      <c r="PP313" s="33"/>
      <c r="PQ313" s="33"/>
      <c r="PR313" s="33"/>
      <c r="PS313" s="33"/>
      <c r="PT313" s="33"/>
      <c r="PU313" s="33"/>
      <c r="PV313" s="33"/>
      <c r="PW313" s="33"/>
      <c r="PX313" s="33"/>
      <c r="PY313" s="33"/>
      <c r="PZ313" s="33"/>
      <c r="QA313" s="33"/>
      <c r="QB313" s="33"/>
      <c r="QC313" s="33"/>
      <c r="QD313" s="33"/>
      <c r="QE313" s="33"/>
      <c r="QF313" s="33"/>
      <c r="QG313" s="33"/>
      <c r="QH313" s="33"/>
      <c r="QI313" s="33"/>
      <c r="QJ313" s="33"/>
      <c r="QK313" s="33"/>
      <c r="QL313" s="33"/>
      <c r="QM313" s="33"/>
      <c r="QN313" s="33"/>
      <c r="QO313" s="33"/>
      <c r="QP313" s="33"/>
      <c r="QQ313" s="33"/>
      <c r="QR313" s="33"/>
      <c r="QS313" s="33"/>
      <c r="QT313" s="33"/>
      <c r="QU313" s="33"/>
      <c r="QV313" s="33"/>
      <c r="QW313" s="33"/>
      <c r="QX313" s="33"/>
      <c r="QY313" s="33"/>
      <c r="QZ313" s="33"/>
      <c r="RA313" s="33"/>
      <c r="RB313" s="33"/>
      <c r="RC313" s="33"/>
      <c r="RD313" s="33"/>
      <c r="RE313" s="33"/>
      <c r="RF313" s="33"/>
      <c r="RG313" s="33"/>
      <c r="RH313" s="33"/>
      <c r="RI313" s="33"/>
      <c r="RJ313" s="33"/>
      <c r="RK313" s="33"/>
      <c r="RL313" s="33"/>
      <c r="RM313" s="33"/>
      <c r="RN313" s="33"/>
      <c r="RO313" s="33"/>
      <c r="RP313" s="33"/>
      <c r="RQ313" s="33"/>
      <c r="RR313" s="33"/>
      <c r="RS313" s="33"/>
      <c r="RT313" s="33"/>
      <c r="RU313" s="33"/>
      <c r="RV313" s="33"/>
      <c r="RW313" s="33"/>
      <c r="RX313" s="33"/>
      <c r="RY313" s="33"/>
      <c r="RZ313" s="33"/>
      <c r="SA313" s="33"/>
      <c r="SB313" s="33"/>
      <c r="SC313" s="33"/>
      <c r="SD313" s="33"/>
      <c r="SE313" s="33"/>
      <c r="SF313" s="33"/>
      <c r="SG313" s="33"/>
      <c r="SH313" s="33"/>
      <c r="SI313" s="33"/>
      <c r="SJ313" s="33"/>
      <c r="SK313" s="33"/>
      <c r="SL313" s="33"/>
      <c r="SM313" s="33"/>
      <c r="SN313" s="33"/>
      <c r="SO313" s="33"/>
      <c r="SP313" s="33"/>
      <c r="SQ313" s="33"/>
      <c r="SR313" s="33"/>
      <c r="SS313" s="33"/>
      <c r="ST313" s="33"/>
      <c r="SU313" s="33"/>
      <c r="SV313" s="33"/>
      <c r="SW313" s="33"/>
      <c r="SX313" s="33"/>
      <c r="SY313" s="33"/>
      <c r="SZ313" s="33"/>
      <c r="TA313" s="33"/>
      <c r="TB313" s="33"/>
      <c r="TC313" s="33"/>
      <c r="TD313" s="33"/>
      <c r="TE313" s="33"/>
      <c r="TF313" s="33"/>
      <c r="TG313" s="33"/>
      <c r="TH313" s="33"/>
      <c r="TI313" s="33"/>
      <c r="TJ313" s="33"/>
      <c r="TK313" s="33"/>
      <c r="TL313" s="33"/>
      <c r="TM313" s="33"/>
      <c r="TN313" s="33"/>
      <c r="TO313" s="33"/>
      <c r="TP313" s="33"/>
      <c r="TQ313" s="33"/>
      <c r="TR313" s="33"/>
      <c r="TS313" s="33"/>
      <c r="TT313" s="33"/>
      <c r="TU313" s="33"/>
      <c r="TV313" s="33"/>
      <c r="TW313" s="33"/>
      <c r="TX313" s="33"/>
      <c r="TY313" s="33"/>
      <c r="TZ313" s="33"/>
      <c r="UA313" s="33"/>
      <c r="UB313" s="33"/>
      <c r="UC313" s="33"/>
      <c r="UD313" s="33"/>
      <c r="UE313" s="33"/>
      <c r="UF313" s="33"/>
      <c r="UG313" s="33"/>
      <c r="UH313" s="33"/>
      <c r="UI313" s="33"/>
      <c r="UJ313" s="33"/>
      <c r="UK313" s="33"/>
      <c r="UL313" s="33"/>
      <c r="UM313" s="33"/>
      <c r="UN313" s="33"/>
      <c r="UO313" s="33"/>
      <c r="UP313" s="33"/>
      <c r="UQ313" s="33"/>
      <c r="UR313" s="33"/>
      <c r="US313" s="33"/>
      <c r="UT313" s="33"/>
      <c r="UU313" s="33"/>
      <c r="UV313" s="33"/>
      <c r="UW313" s="33"/>
      <c r="UX313" s="33"/>
      <c r="UY313" s="33"/>
      <c r="UZ313" s="33"/>
      <c r="VA313" s="33"/>
      <c r="VB313" s="33"/>
      <c r="VC313" s="33"/>
      <c r="VD313" s="33"/>
      <c r="VE313" s="33"/>
      <c r="VF313" s="33"/>
      <c r="VG313" s="33"/>
      <c r="VH313" s="33"/>
      <c r="VI313" s="33"/>
      <c r="VJ313" s="33"/>
      <c r="VK313" s="33"/>
      <c r="VL313" s="33"/>
      <c r="VM313" s="33"/>
      <c r="VN313" s="33"/>
      <c r="VO313" s="33"/>
      <c r="VP313" s="33"/>
      <c r="VQ313" s="33"/>
      <c r="VR313" s="33"/>
      <c r="VS313" s="33"/>
      <c r="VT313" s="33"/>
      <c r="VU313" s="33"/>
      <c r="VV313" s="33"/>
      <c r="VW313" s="33"/>
      <c r="VX313" s="33"/>
      <c r="VY313" s="33"/>
      <c r="VZ313" s="33"/>
      <c r="WA313" s="33"/>
      <c r="WB313" s="33"/>
      <c r="WC313" s="33"/>
      <c r="WD313" s="33"/>
      <c r="WE313" s="33"/>
      <c r="WF313" s="33"/>
      <c r="WG313" s="33"/>
      <c r="WH313" s="33"/>
      <c r="WI313" s="33"/>
      <c r="WJ313" s="33"/>
      <c r="WK313" s="33"/>
      <c r="WL313" s="33"/>
      <c r="WM313" s="33"/>
      <c r="WN313" s="33"/>
      <c r="WO313" s="33"/>
      <c r="WP313" s="33"/>
      <c r="WQ313" s="33"/>
      <c r="WR313" s="33"/>
      <c r="WS313" s="33"/>
      <c r="WT313" s="33"/>
      <c r="WU313" s="33"/>
      <c r="WV313" s="33"/>
      <c r="WW313" s="33"/>
      <c r="WX313" s="33"/>
      <c r="WY313" s="33"/>
      <c r="WZ313" s="33"/>
      <c r="XA313" s="33"/>
      <c r="XB313" s="33"/>
      <c r="XC313" s="33"/>
      <c r="XD313" s="33"/>
      <c r="XE313" s="33"/>
      <c r="XF313" s="33"/>
      <c r="XG313" s="33"/>
      <c r="XH313" s="33"/>
      <c r="XI313" s="33"/>
      <c r="XJ313" s="33"/>
      <c r="XK313" s="33"/>
      <c r="XL313" s="33"/>
      <c r="XM313" s="33"/>
      <c r="XN313" s="33"/>
      <c r="XO313" s="33"/>
      <c r="XP313" s="33"/>
      <c r="XQ313" s="33"/>
      <c r="XR313" s="33"/>
      <c r="XS313" s="33"/>
      <c r="XT313" s="33"/>
      <c r="XU313" s="33"/>
      <c r="XV313" s="33"/>
      <c r="XW313" s="33"/>
      <c r="XX313" s="33"/>
      <c r="XY313" s="33"/>
      <c r="XZ313" s="33"/>
      <c r="YA313" s="33"/>
      <c r="YB313" s="33"/>
      <c r="YC313" s="33"/>
      <c r="YD313" s="33"/>
      <c r="YE313" s="33"/>
      <c r="YF313" s="33"/>
      <c r="YG313" s="33"/>
      <c r="YH313" s="33"/>
      <c r="YI313" s="33"/>
      <c r="YJ313" s="33"/>
      <c r="YK313" s="33"/>
      <c r="YL313" s="33"/>
      <c r="YM313" s="33"/>
      <c r="YN313" s="33"/>
      <c r="YO313" s="33"/>
      <c r="YP313" s="33"/>
      <c r="YQ313" s="33"/>
      <c r="YR313" s="33"/>
      <c r="YS313" s="33"/>
      <c r="YT313" s="33"/>
      <c r="YU313" s="33"/>
      <c r="YV313" s="33"/>
      <c r="YW313" s="33"/>
      <c r="YX313" s="33"/>
      <c r="YY313" s="33"/>
      <c r="YZ313" s="33"/>
      <c r="ZA313" s="33"/>
      <c r="ZB313" s="33"/>
      <c r="ZC313" s="33"/>
      <c r="ZD313" s="33"/>
      <c r="ZE313" s="33"/>
      <c r="ZF313" s="33"/>
      <c r="ZG313" s="33"/>
      <c r="ZH313" s="33"/>
      <c r="ZI313" s="33"/>
      <c r="ZJ313" s="33"/>
      <c r="ZK313" s="33"/>
      <c r="ZL313" s="33"/>
      <c r="ZM313" s="33"/>
      <c r="ZN313" s="33"/>
      <c r="ZO313" s="33"/>
      <c r="ZP313" s="33"/>
      <c r="ZQ313" s="33"/>
      <c r="ZR313" s="33"/>
      <c r="ZS313" s="33"/>
      <c r="ZT313" s="33"/>
      <c r="ZU313" s="33"/>
      <c r="ZV313" s="33"/>
      <c r="ZW313" s="33"/>
      <c r="ZX313" s="33"/>
      <c r="ZY313" s="33"/>
      <c r="ZZ313" s="33"/>
      <c r="AAA313" s="33"/>
      <c r="AAB313" s="33"/>
      <c r="AAC313" s="33"/>
      <c r="AAD313" s="33"/>
      <c r="AAE313" s="33"/>
      <c r="AAF313" s="33"/>
      <c r="AAG313" s="33"/>
      <c r="AAH313" s="33"/>
      <c r="AAI313" s="33"/>
      <c r="AAJ313" s="33"/>
      <c r="AAK313" s="33"/>
      <c r="AAL313" s="33"/>
      <c r="AAM313" s="33"/>
      <c r="AAN313" s="33"/>
      <c r="AAO313" s="33"/>
      <c r="AAP313" s="33"/>
      <c r="AAQ313" s="33"/>
      <c r="AAR313" s="33"/>
      <c r="AAS313" s="33"/>
      <c r="AAT313" s="33"/>
      <c r="AAU313" s="33"/>
      <c r="AAV313" s="33"/>
      <c r="AAW313" s="33"/>
      <c r="AAX313" s="33"/>
      <c r="AAY313" s="33"/>
      <c r="AAZ313" s="33"/>
      <c r="ABA313" s="33"/>
      <c r="ABB313" s="33"/>
      <c r="ABC313" s="33"/>
      <c r="ABD313" s="33"/>
      <c r="ABE313" s="33"/>
      <c r="ABF313" s="33"/>
      <c r="ABG313" s="33"/>
      <c r="ABH313" s="33"/>
      <c r="ABI313" s="33"/>
      <c r="ABJ313" s="33"/>
      <c r="ABK313" s="33"/>
      <c r="ABL313" s="33"/>
      <c r="ABM313" s="33"/>
      <c r="ABN313" s="33"/>
      <c r="ABO313" s="33"/>
      <c r="ABP313" s="33"/>
      <c r="ABQ313" s="33"/>
      <c r="ABR313" s="33"/>
      <c r="ABS313" s="33"/>
      <c r="ABT313" s="33"/>
      <c r="ABU313" s="33"/>
      <c r="ABV313" s="33"/>
      <c r="ABW313" s="33"/>
      <c r="ABX313" s="33"/>
      <c r="ABY313" s="33"/>
      <c r="ABZ313" s="33"/>
      <c r="ACA313" s="33"/>
      <c r="ACB313" s="33"/>
      <c r="ACC313" s="33"/>
      <c r="ACD313" s="33"/>
      <c r="ACE313" s="33"/>
      <c r="ACF313" s="33"/>
      <c r="ACG313" s="33"/>
      <c r="ACH313" s="33"/>
      <c r="ACI313" s="33"/>
      <c r="ACJ313" s="33"/>
      <c r="ACK313" s="33"/>
      <c r="ACL313" s="33"/>
      <c r="ACM313" s="33"/>
      <c r="ACN313" s="33"/>
      <c r="ACO313" s="33"/>
      <c r="ACP313" s="33"/>
      <c r="ACQ313" s="33"/>
      <c r="ACR313" s="33"/>
      <c r="ACS313" s="33"/>
      <c r="ACT313" s="33"/>
      <c r="ACU313" s="33"/>
      <c r="ACV313" s="33"/>
      <c r="ACW313" s="33"/>
      <c r="ACX313" s="33"/>
      <c r="ACY313" s="33"/>
      <c r="ACZ313" s="33"/>
      <c r="ADA313" s="33"/>
      <c r="ADB313" s="33"/>
      <c r="ADC313" s="33"/>
      <c r="ADD313" s="33"/>
      <c r="ADE313" s="33"/>
      <c r="ADF313" s="33"/>
      <c r="ADG313" s="33"/>
      <c r="ADH313" s="33"/>
      <c r="ADI313" s="33"/>
      <c r="ADJ313" s="33"/>
      <c r="ADK313" s="33"/>
      <c r="ADL313" s="33"/>
      <c r="ADM313" s="33"/>
      <c r="ADN313" s="33"/>
      <c r="ADO313" s="33"/>
      <c r="ADP313" s="33"/>
      <c r="ADQ313" s="33"/>
      <c r="ADR313" s="33"/>
      <c r="ADS313" s="33"/>
      <c r="ADT313" s="33"/>
      <c r="ADU313" s="33"/>
      <c r="ADV313" s="33"/>
      <c r="ADW313" s="33"/>
      <c r="ADX313" s="33"/>
      <c r="ADY313" s="33"/>
      <c r="ADZ313" s="33"/>
      <c r="AEA313" s="33"/>
      <c r="AEB313" s="33"/>
      <c r="AEC313" s="33"/>
      <c r="AED313" s="33"/>
      <c r="AEE313" s="33"/>
      <c r="AEF313" s="33"/>
      <c r="AEG313" s="33"/>
      <c r="AEH313" s="33"/>
      <c r="AEI313" s="33"/>
      <c r="AEJ313" s="33"/>
      <c r="AEK313" s="33"/>
      <c r="AEL313" s="33"/>
      <c r="AEM313" s="33"/>
      <c r="AEN313" s="33"/>
      <c r="AEO313" s="33"/>
      <c r="AEP313" s="33"/>
      <c r="AEQ313" s="33"/>
      <c r="AER313" s="33"/>
      <c r="AES313" s="33"/>
      <c r="AET313" s="33"/>
      <c r="AEU313" s="33"/>
      <c r="AEV313" s="33"/>
      <c r="AEW313" s="33"/>
      <c r="AEX313" s="33"/>
      <c r="AEY313" s="33"/>
      <c r="AEZ313" s="33"/>
      <c r="AFA313" s="33"/>
      <c r="AFB313" s="33"/>
      <c r="AFC313" s="33"/>
      <c r="AFD313" s="33"/>
      <c r="AFE313" s="33"/>
      <c r="AFF313" s="33"/>
      <c r="AFG313" s="33"/>
      <c r="AFH313" s="33"/>
      <c r="AFI313" s="33"/>
      <c r="AFJ313" s="33"/>
      <c r="AFK313" s="33"/>
      <c r="AFL313" s="33"/>
      <c r="AFM313" s="33"/>
      <c r="AFN313" s="33"/>
      <c r="AFO313" s="33"/>
      <c r="AFP313" s="33"/>
      <c r="AFQ313" s="33"/>
      <c r="AFR313" s="33"/>
      <c r="AFS313" s="33"/>
      <c r="AFT313" s="33"/>
      <c r="AFU313" s="33"/>
      <c r="AFV313" s="33"/>
      <c r="AFW313" s="33"/>
      <c r="AFX313" s="33"/>
      <c r="AFY313" s="33"/>
      <c r="AFZ313" s="33"/>
      <c r="AGA313" s="33"/>
      <c r="AGB313" s="33"/>
      <c r="AGC313" s="33"/>
      <c r="AGD313" s="33"/>
      <c r="AGE313" s="33"/>
      <c r="AGF313" s="33"/>
      <c r="AGG313" s="33"/>
      <c r="AGH313" s="33"/>
      <c r="AGI313" s="33"/>
      <c r="AGJ313" s="33"/>
      <c r="AGK313" s="33"/>
      <c r="AGL313" s="33"/>
      <c r="AGM313" s="33"/>
      <c r="AGN313" s="33"/>
      <c r="AGO313" s="33"/>
      <c r="AGP313" s="33"/>
      <c r="AGQ313" s="33"/>
      <c r="AGR313" s="33"/>
      <c r="AGS313" s="33"/>
      <c r="AGT313" s="33"/>
      <c r="AGU313" s="33"/>
      <c r="AGV313" s="33"/>
      <c r="AGW313" s="33"/>
      <c r="AGX313" s="33"/>
      <c r="AGY313" s="33"/>
      <c r="AGZ313" s="33"/>
      <c r="AHA313" s="33"/>
      <c r="AHB313" s="33"/>
      <c r="AHC313" s="33"/>
      <c r="AHD313" s="33"/>
      <c r="AHE313" s="33"/>
      <c r="AHF313" s="33"/>
      <c r="AHG313" s="33"/>
      <c r="AHH313" s="33"/>
      <c r="AHI313" s="33"/>
      <c r="AHJ313" s="33"/>
      <c r="AHK313" s="33"/>
      <c r="AHL313" s="33"/>
      <c r="AHM313" s="33"/>
      <c r="AHN313" s="33"/>
      <c r="AHO313" s="33"/>
      <c r="AHP313" s="33"/>
      <c r="AHQ313" s="33"/>
      <c r="AHR313" s="33"/>
      <c r="AHS313" s="33"/>
      <c r="AHT313" s="33"/>
      <c r="AHU313" s="33"/>
      <c r="AHV313" s="33"/>
      <c r="AHW313" s="33"/>
      <c r="AHX313" s="33"/>
      <c r="AHY313" s="33"/>
      <c r="AHZ313" s="33"/>
      <c r="AIA313" s="33"/>
      <c r="AIB313" s="33"/>
      <c r="AIC313" s="33"/>
      <c r="AID313" s="33"/>
      <c r="AIE313" s="33"/>
      <c r="AIF313" s="33"/>
      <c r="AIG313" s="33"/>
      <c r="AIH313" s="33"/>
      <c r="AII313" s="33"/>
      <c r="AIJ313" s="33"/>
      <c r="AIK313" s="33"/>
      <c r="AIL313" s="33"/>
      <c r="AIM313" s="33"/>
      <c r="AIN313" s="33"/>
      <c r="AIO313" s="33"/>
      <c r="AIP313" s="33"/>
      <c r="AIQ313" s="33"/>
      <c r="AIR313" s="33"/>
      <c r="AIS313" s="33"/>
      <c r="AIT313" s="33"/>
      <c r="AIU313" s="33"/>
      <c r="AIV313" s="33"/>
      <c r="AIW313" s="33"/>
      <c r="AIX313" s="33"/>
      <c r="AIY313" s="33"/>
      <c r="AIZ313" s="33"/>
      <c r="AJA313" s="33"/>
      <c r="AJB313" s="33"/>
      <c r="AJC313" s="33"/>
      <c r="AJD313" s="33"/>
      <c r="AJE313" s="33"/>
      <c r="AJF313" s="33"/>
      <c r="AJG313" s="33"/>
      <c r="AJH313" s="33"/>
      <c r="AJI313" s="33"/>
      <c r="AJJ313" s="33"/>
      <c r="AJK313" s="33"/>
      <c r="AJL313" s="33"/>
      <c r="AJM313" s="33"/>
      <c r="AJN313" s="33"/>
      <c r="AJO313" s="33"/>
      <c r="AJP313" s="33"/>
      <c r="AJQ313" s="33"/>
      <c r="AJR313" s="33"/>
      <c r="AJS313" s="33"/>
      <c r="AJT313" s="33"/>
      <c r="AJU313" s="33"/>
      <c r="AJV313" s="33"/>
      <c r="AJW313" s="33"/>
      <c r="AJX313" s="33"/>
      <c r="AJY313" s="33"/>
      <c r="AJZ313" s="33"/>
      <c r="AKA313" s="33"/>
      <c r="AKB313" s="33"/>
      <c r="AKC313" s="33"/>
      <c r="AKD313" s="33"/>
      <c r="AKE313" s="33"/>
      <c r="AKF313" s="33"/>
      <c r="AKG313" s="33"/>
      <c r="AKH313" s="33"/>
      <c r="AKI313" s="33"/>
      <c r="AKJ313" s="33"/>
      <c r="AKK313" s="33"/>
      <c r="AKL313" s="33"/>
      <c r="AKM313" s="33"/>
      <c r="AKN313" s="33"/>
      <c r="AKO313" s="33"/>
      <c r="AKP313" s="33"/>
      <c r="AKQ313" s="33"/>
      <c r="AKR313" s="33"/>
      <c r="AKS313" s="33"/>
      <c r="AKT313" s="33"/>
      <c r="AKU313" s="33"/>
      <c r="AKV313" s="33"/>
      <c r="AKW313" s="33"/>
      <c r="AKX313" s="33"/>
      <c r="AKY313" s="33"/>
      <c r="AKZ313" s="33"/>
      <c r="ALA313" s="33"/>
      <c r="ALB313" s="33"/>
      <c r="ALC313" s="33"/>
      <c r="ALD313" s="33"/>
      <c r="ALE313" s="33"/>
      <c r="ALF313" s="33"/>
      <c r="ALG313" s="33"/>
      <c r="ALH313" s="33"/>
      <c r="ALI313" s="33"/>
      <c r="ALJ313" s="33"/>
      <c r="ALK313" s="33"/>
      <c r="ALL313" s="33"/>
      <c r="ALM313" s="33"/>
      <c r="ALN313" s="33"/>
      <c r="ALO313" s="33"/>
      <c r="ALP313" s="33"/>
      <c r="ALQ313" s="33"/>
      <c r="ALR313" s="33"/>
      <c r="ALS313" s="33"/>
      <c r="ALT313" s="33"/>
      <c r="ALU313" s="33"/>
      <c r="ALV313" s="33"/>
      <c r="ALW313" s="33"/>
      <c r="ALX313" s="33"/>
      <c r="ALY313" s="33"/>
      <c r="ALZ313" s="33"/>
      <c r="AMA313" s="33"/>
      <c r="AMB313" s="33"/>
      <c r="AMC313" s="33"/>
      <c r="AMD313" s="33"/>
      <c r="AME313" s="33"/>
      <c r="AMF313" s="33"/>
      <c r="AMG313" s="33"/>
      <c r="AMH313" s="33"/>
      <c r="AMI313" s="33"/>
      <c r="AMJ313" s="33"/>
      <c r="AMK313" s="33"/>
      <c r="AML313" s="33"/>
      <c r="AMM313" s="33"/>
      <c r="AMN313" s="33"/>
      <c r="AMO313" s="33"/>
      <c r="AMP313" s="33"/>
      <c r="AMQ313" s="33"/>
      <c r="AMR313" s="33"/>
      <c r="AMS313" s="33"/>
      <c r="AMT313" s="33"/>
      <c r="AMU313" s="33"/>
      <c r="AMV313" s="33"/>
      <c r="AMW313" s="33"/>
      <c r="AMX313" s="33"/>
      <c r="AMY313" s="33"/>
      <c r="AMZ313" s="33"/>
      <c r="ANA313" s="33"/>
      <c r="ANB313" s="33"/>
      <c r="ANC313" s="33"/>
      <c r="AND313" s="33"/>
      <c r="ANE313" s="33"/>
      <c r="ANF313" s="33"/>
      <c r="ANG313" s="33"/>
      <c r="ANH313" s="33"/>
      <c r="ANI313" s="33"/>
      <c r="ANJ313" s="33"/>
      <c r="ANK313" s="33"/>
      <c r="ANL313" s="33"/>
      <c r="ANM313" s="33"/>
      <c r="ANN313" s="33"/>
      <c r="ANO313" s="33"/>
      <c r="ANP313" s="33"/>
      <c r="ANQ313" s="33"/>
      <c r="ANR313" s="33"/>
      <c r="ANS313" s="33"/>
      <c r="ANT313" s="33"/>
      <c r="ANU313" s="33"/>
      <c r="ANV313" s="33"/>
      <c r="ANW313" s="33"/>
      <c r="ANX313" s="33"/>
      <c r="ANY313" s="33"/>
      <c r="ANZ313" s="33"/>
      <c r="AOA313" s="33"/>
      <c r="AOB313" s="33"/>
      <c r="AOC313" s="33"/>
      <c r="AOD313" s="33"/>
      <c r="AOE313" s="33"/>
      <c r="AOF313" s="33"/>
      <c r="AOG313" s="33"/>
      <c r="AOH313" s="33"/>
      <c r="AOI313" s="33"/>
      <c r="AOJ313" s="33"/>
      <c r="AOK313" s="33"/>
      <c r="AOL313" s="33"/>
      <c r="AOM313" s="33"/>
      <c r="AON313" s="33"/>
      <c r="AOO313" s="33"/>
      <c r="AOP313" s="33"/>
      <c r="AOQ313" s="33"/>
      <c r="AOR313" s="33"/>
      <c r="AOS313" s="33"/>
      <c r="AOT313" s="33"/>
      <c r="AOU313" s="33"/>
      <c r="AOV313" s="33"/>
      <c r="AOW313" s="33"/>
      <c r="AOX313" s="33"/>
      <c r="AOY313" s="33"/>
      <c r="AOZ313" s="33"/>
      <c r="APA313" s="33"/>
      <c r="APB313" s="33"/>
      <c r="APC313" s="33"/>
      <c r="APD313" s="33"/>
      <c r="APE313" s="33"/>
      <c r="APF313" s="33"/>
      <c r="APG313" s="33"/>
      <c r="APH313" s="33"/>
      <c r="API313" s="33"/>
      <c r="APJ313" s="33"/>
      <c r="APK313" s="33"/>
      <c r="APL313" s="33"/>
      <c r="APM313" s="33"/>
      <c r="APN313" s="33"/>
      <c r="APO313" s="33"/>
      <c r="APP313" s="33"/>
      <c r="APQ313" s="33"/>
      <c r="APR313" s="33"/>
      <c r="APS313" s="33"/>
      <c r="APT313" s="33"/>
      <c r="APU313" s="33"/>
      <c r="APV313" s="33"/>
      <c r="APW313" s="33"/>
      <c r="APX313" s="33"/>
      <c r="APY313" s="33"/>
      <c r="APZ313" s="33"/>
      <c r="AQA313" s="33"/>
      <c r="AQB313" s="33"/>
      <c r="AQC313" s="33"/>
      <c r="AQD313" s="33"/>
      <c r="AQE313" s="33"/>
      <c r="AQF313" s="33"/>
      <c r="AQG313" s="33"/>
      <c r="AQH313" s="33"/>
      <c r="AQI313" s="33"/>
      <c r="AQJ313" s="33"/>
      <c r="AQK313" s="33"/>
      <c r="AQL313" s="33"/>
      <c r="AQM313" s="33"/>
      <c r="AQN313" s="33"/>
      <c r="AQO313" s="33"/>
      <c r="AQP313" s="33"/>
      <c r="AQQ313" s="33"/>
      <c r="AQR313" s="33"/>
      <c r="AQS313" s="33"/>
      <c r="AQT313" s="33"/>
      <c r="AQU313" s="33"/>
      <c r="AQV313" s="33"/>
      <c r="AQW313" s="33"/>
      <c r="AQX313" s="33"/>
      <c r="AQY313" s="33"/>
      <c r="AQZ313" s="33"/>
      <c r="ARA313" s="33"/>
      <c r="ARB313" s="33"/>
      <c r="ARC313" s="33"/>
      <c r="ARD313" s="33"/>
      <c r="ARE313" s="33"/>
      <c r="ARF313" s="33"/>
      <c r="ARG313" s="33"/>
      <c r="ARH313" s="33"/>
      <c r="ARI313" s="33"/>
      <c r="ARJ313" s="33"/>
      <c r="ARK313" s="33"/>
      <c r="ARL313" s="33"/>
      <c r="ARM313" s="33"/>
      <c r="ARN313" s="33"/>
      <c r="ARO313" s="33"/>
      <c r="ARP313" s="33"/>
      <c r="ARQ313" s="33"/>
      <c r="ARR313" s="33"/>
      <c r="ARS313" s="33"/>
      <c r="ART313" s="33"/>
      <c r="ARU313" s="33"/>
      <c r="ARV313" s="33"/>
      <c r="ARW313" s="33"/>
      <c r="ARX313" s="33"/>
      <c r="ARY313" s="33"/>
      <c r="ARZ313" s="33"/>
      <c r="ASA313" s="33"/>
      <c r="ASB313" s="33"/>
      <c r="ASC313" s="33"/>
      <c r="ASD313" s="33"/>
      <c r="ASE313" s="33"/>
      <c r="ASF313" s="33"/>
      <c r="ASG313" s="33"/>
      <c r="ASH313" s="33"/>
      <c r="ASI313" s="33"/>
      <c r="ASJ313" s="33"/>
      <c r="ASK313" s="33"/>
      <c r="ASL313" s="33"/>
      <c r="ASM313" s="33"/>
      <c r="ASN313" s="33"/>
      <c r="ASO313" s="33"/>
      <c r="ASP313" s="33"/>
      <c r="ASQ313" s="33"/>
      <c r="ASR313" s="33"/>
      <c r="ASS313" s="33"/>
      <c r="AST313" s="33"/>
      <c r="ASU313" s="33"/>
      <c r="ASV313" s="33"/>
      <c r="ASW313" s="33"/>
      <c r="ASX313" s="33"/>
      <c r="ASY313" s="33"/>
      <c r="ASZ313" s="33"/>
      <c r="ATA313" s="33"/>
      <c r="ATB313" s="33"/>
      <c r="ATC313" s="33"/>
      <c r="ATD313" s="33"/>
      <c r="ATE313" s="33"/>
      <c r="ATF313" s="33"/>
      <c r="ATG313" s="33"/>
      <c r="ATH313" s="33"/>
      <c r="ATI313" s="33"/>
      <c r="ATJ313" s="33"/>
      <c r="ATK313" s="33"/>
      <c r="ATL313" s="33"/>
      <c r="ATM313" s="33"/>
      <c r="ATN313" s="33"/>
      <c r="ATO313" s="33"/>
      <c r="ATP313" s="33"/>
      <c r="ATQ313" s="33"/>
      <c r="ATR313" s="33"/>
      <c r="ATS313" s="33"/>
      <c r="ATT313" s="33"/>
      <c r="ATU313" s="33"/>
      <c r="ATV313" s="33"/>
      <c r="ATW313" s="33"/>
      <c r="ATX313" s="33"/>
      <c r="ATY313" s="33"/>
      <c r="ATZ313" s="33"/>
      <c r="AUA313" s="33"/>
      <c r="AUB313" s="33"/>
      <c r="AUC313" s="33"/>
      <c r="AUD313" s="33"/>
      <c r="AUE313" s="33"/>
      <c r="AUF313" s="33"/>
      <c r="AUG313" s="33"/>
      <c r="AUH313" s="33"/>
      <c r="AUI313" s="33"/>
      <c r="AUJ313" s="33"/>
      <c r="AUK313" s="33"/>
      <c r="AUL313" s="33"/>
      <c r="AUM313" s="33"/>
      <c r="AUN313" s="33"/>
      <c r="AUO313" s="33"/>
      <c r="AUP313" s="33"/>
      <c r="AUQ313" s="33"/>
      <c r="AUR313" s="33"/>
      <c r="AUS313" s="33"/>
      <c r="AUT313" s="33"/>
      <c r="AUU313" s="33"/>
      <c r="AUV313" s="33"/>
      <c r="AUW313" s="33"/>
      <c r="AUX313" s="33"/>
      <c r="AUY313" s="33"/>
      <c r="AUZ313" s="33"/>
      <c r="AVA313" s="33"/>
      <c r="AVB313" s="33"/>
      <c r="AVC313" s="33"/>
      <c r="AVD313" s="33"/>
      <c r="AVE313" s="33"/>
      <c r="AVF313" s="33"/>
      <c r="AVG313" s="33"/>
      <c r="AVH313" s="33"/>
      <c r="AVI313" s="33"/>
      <c r="AVJ313" s="33"/>
      <c r="AVK313" s="33"/>
      <c r="AVL313" s="33"/>
      <c r="AVM313" s="33"/>
      <c r="AVN313" s="33"/>
      <c r="AVO313" s="33"/>
      <c r="AVP313" s="33"/>
      <c r="AVQ313" s="33"/>
      <c r="AVR313" s="33"/>
      <c r="AVS313" s="33"/>
      <c r="AVT313" s="33"/>
      <c r="AVU313" s="33"/>
      <c r="AVV313" s="33"/>
      <c r="AVW313" s="33"/>
      <c r="AVX313" s="33"/>
      <c r="AVY313" s="33"/>
      <c r="AVZ313" s="33"/>
      <c r="AWA313" s="33"/>
      <c r="AWB313" s="33"/>
      <c r="AWC313" s="33"/>
      <c r="AWD313" s="33"/>
      <c r="AWE313" s="33"/>
      <c r="AWF313" s="33"/>
      <c r="AWG313" s="33"/>
      <c r="AWH313" s="33"/>
      <c r="AWI313" s="33"/>
      <c r="AWJ313" s="33"/>
      <c r="AWK313" s="33"/>
      <c r="AWL313" s="33"/>
      <c r="AWM313" s="33"/>
      <c r="AWN313" s="33"/>
      <c r="AWO313" s="33"/>
      <c r="AWP313" s="33"/>
      <c r="AWQ313" s="33"/>
      <c r="AWR313" s="33"/>
      <c r="AWS313" s="33"/>
      <c r="AWT313" s="33"/>
      <c r="AWU313" s="33"/>
      <c r="AWV313" s="33"/>
      <c r="AWW313" s="33"/>
      <c r="AWX313" s="33"/>
      <c r="AWY313" s="33"/>
      <c r="AWZ313" s="33"/>
      <c r="AXA313" s="33"/>
      <c r="AXB313" s="33"/>
      <c r="AXC313" s="33"/>
      <c r="AXD313" s="33"/>
      <c r="AXE313" s="33"/>
      <c r="AXF313" s="33"/>
      <c r="AXG313" s="33"/>
      <c r="AXH313" s="33"/>
      <c r="AXI313" s="33"/>
      <c r="AXJ313" s="33"/>
      <c r="AXK313" s="33"/>
      <c r="AXL313" s="33"/>
      <c r="AXM313" s="33"/>
      <c r="AXN313" s="33"/>
      <c r="AXO313" s="33"/>
      <c r="AXP313" s="33"/>
      <c r="AXQ313" s="33"/>
      <c r="AXR313" s="33"/>
      <c r="AXS313" s="33"/>
      <c r="AXT313" s="33"/>
      <c r="AXU313" s="33"/>
      <c r="AXV313" s="33"/>
      <c r="AXW313" s="33"/>
      <c r="AXX313" s="33"/>
      <c r="AXY313" s="33"/>
      <c r="AXZ313" s="33"/>
      <c r="AYA313" s="33"/>
      <c r="AYB313" s="33"/>
      <c r="AYC313" s="33"/>
      <c r="AYD313" s="33"/>
      <c r="AYE313" s="33"/>
      <c r="AYF313" s="33"/>
      <c r="AYG313" s="33"/>
      <c r="AYH313" s="33"/>
      <c r="AYI313" s="33"/>
      <c r="AYJ313" s="33"/>
      <c r="AYK313" s="33"/>
      <c r="AYL313" s="33"/>
      <c r="AYM313" s="33"/>
      <c r="AYN313" s="33"/>
      <c r="AYO313" s="33"/>
      <c r="AYP313" s="33"/>
      <c r="AYQ313" s="33"/>
      <c r="AYR313" s="33"/>
      <c r="AYS313" s="33"/>
      <c r="AYT313" s="33"/>
      <c r="AYU313" s="33"/>
      <c r="AYV313" s="33"/>
      <c r="AYW313" s="33"/>
      <c r="AYX313" s="33"/>
      <c r="AYY313" s="33"/>
      <c r="AYZ313" s="33"/>
      <c r="AZA313" s="33"/>
      <c r="AZB313" s="33"/>
      <c r="AZC313" s="33"/>
      <c r="AZD313" s="33"/>
      <c r="AZE313" s="33"/>
      <c r="AZF313" s="33"/>
      <c r="AZG313" s="33"/>
      <c r="AZH313" s="33"/>
      <c r="AZI313" s="33"/>
      <c r="AZJ313" s="33"/>
      <c r="AZK313" s="33"/>
      <c r="AZL313" s="33"/>
      <c r="AZM313" s="33"/>
      <c r="AZN313" s="33"/>
      <c r="AZO313" s="33"/>
      <c r="AZP313" s="33"/>
      <c r="AZQ313" s="33"/>
      <c r="AZR313" s="33"/>
      <c r="AZS313" s="33"/>
      <c r="AZT313" s="33"/>
      <c r="AZU313" s="33"/>
      <c r="AZV313" s="33"/>
      <c r="AZW313" s="33"/>
      <c r="AZX313" s="33"/>
      <c r="AZY313" s="33"/>
      <c r="AZZ313" s="33"/>
      <c r="BAA313" s="33"/>
      <c r="BAB313" s="33"/>
      <c r="BAC313" s="33"/>
      <c r="BAD313" s="33"/>
      <c r="BAE313" s="33"/>
      <c r="BAF313" s="33"/>
      <c r="BAG313" s="33"/>
      <c r="BAH313" s="33"/>
      <c r="BAI313" s="33"/>
      <c r="BAJ313" s="33"/>
      <c r="BAK313" s="33"/>
      <c r="BAL313" s="33"/>
      <c r="BAM313" s="33"/>
      <c r="BAN313" s="33"/>
      <c r="BAO313" s="33"/>
      <c r="BAP313" s="33"/>
      <c r="BAQ313" s="33"/>
      <c r="BAR313" s="33"/>
      <c r="BAS313" s="33"/>
      <c r="BAT313" s="33"/>
      <c r="BAU313" s="33"/>
      <c r="BAV313" s="33"/>
      <c r="BAW313" s="33"/>
      <c r="BAX313" s="33"/>
      <c r="BAY313" s="33"/>
      <c r="BAZ313" s="33"/>
      <c r="BBA313" s="33"/>
      <c r="BBB313" s="33"/>
      <c r="BBC313" s="33"/>
      <c r="BBD313" s="33"/>
      <c r="BBE313" s="33"/>
      <c r="BBF313" s="33"/>
      <c r="BBG313" s="33"/>
      <c r="BBH313" s="33"/>
      <c r="BBI313" s="33"/>
      <c r="BBJ313" s="33"/>
      <c r="BBK313" s="33"/>
      <c r="BBL313" s="33"/>
      <c r="BBM313" s="33"/>
      <c r="BBN313" s="33"/>
      <c r="BBO313" s="33"/>
      <c r="BBP313" s="33"/>
      <c r="BBQ313" s="33"/>
      <c r="BBR313" s="33"/>
      <c r="BBS313" s="33"/>
      <c r="BBT313" s="33"/>
      <c r="BBU313" s="33"/>
      <c r="BBV313" s="33"/>
      <c r="BBW313" s="33"/>
      <c r="BBX313" s="33"/>
      <c r="BBY313" s="33"/>
      <c r="BBZ313" s="33"/>
      <c r="BCA313" s="33"/>
      <c r="BCB313" s="33"/>
      <c r="BCC313" s="33"/>
      <c r="BCD313" s="33"/>
      <c r="BCE313" s="33"/>
      <c r="BCF313" s="33"/>
      <c r="BCG313" s="33"/>
      <c r="BCH313" s="33"/>
      <c r="BCI313" s="33"/>
      <c r="BCJ313" s="33"/>
      <c r="BCK313" s="33"/>
      <c r="BCL313" s="33"/>
      <c r="BCM313" s="33"/>
      <c r="BCN313" s="33"/>
      <c r="BCO313" s="33"/>
      <c r="BCP313" s="33"/>
      <c r="BCQ313" s="33"/>
      <c r="BCR313" s="33"/>
      <c r="BCS313" s="33"/>
      <c r="BCT313" s="33"/>
      <c r="BCU313" s="33"/>
      <c r="BCV313" s="33"/>
      <c r="BCW313" s="33"/>
      <c r="BCX313" s="33"/>
      <c r="BCY313" s="33"/>
      <c r="BCZ313" s="33"/>
      <c r="BDA313" s="33"/>
      <c r="BDB313" s="33"/>
      <c r="BDC313" s="33"/>
      <c r="BDD313" s="33"/>
      <c r="BDE313" s="33"/>
      <c r="BDF313" s="33"/>
      <c r="BDG313" s="33"/>
      <c r="BDH313" s="33"/>
      <c r="BDI313" s="33"/>
      <c r="BDJ313" s="33"/>
      <c r="BDK313" s="33"/>
      <c r="BDL313" s="33"/>
      <c r="BDM313" s="33"/>
      <c r="BDN313" s="33"/>
      <c r="BDO313" s="33"/>
      <c r="BDP313" s="33"/>
      <c r="BDQ313" s="33"/>
      <c r="BDR313" s="33"/>
      <c r="BDS313" s="33"/>
      <c r="BDT313" s="33"/>
      <c r="BDU313" s="33"/>
      <c r="BDV313" s="33"/>
      <c r="BDW313" s="33"/>
      <c r="BDX313" s="33"/>
      <c r="BDY313" s="33"/>
      <c r="BDZ313" s="33"/>
      <c r="BEA313" s="33"/>
      <c r="BEB313" s="33"/>
      <c r="BEC313" s="33"/>
      <c r="BED313" s="33"/>
      <c r="BEE313" s="33"/>
      <c r="BEF313" s="33"/>
      <c r="BEG313" s="33"/>
      <c r="BEH313" s="33"/>
      <c r="BEI313" s="33"/>
      <c r="BEJ313" s="33"/>
      <c r="BEK313" s="33"/>
      <c r="BEL313" s="33"/>
      <c r="BEM313" s="33"/>
      <c r="BEN313" s="33"/>
      <c r="BEO313" s="33"/>
      <c r="BEP313" s="33"/>
      <c r="BEQ313" s="33"/>
      <c r="BER313" s="33"/>
      <c r="BES313" s="33"/>
      <c r="BET313" s="33"/>
      <c r="BEU313" s="33"/>
      <c r="BEV313" s="33"/>
      <c r="BEW313" s="33"/>
      <c r="BEX313" s="33"/>
      <c r="BEY313" s="33"/>
      <c r="BEZ313" s="33"/>
      <c r="BFA313" s="33"/>
      <c r="BFB313" s="33"/>
      <c r="BFC313" s="33"/>
      <c r="BFD313" s="33"/>
      <c r="BFE313" s="33"/>
      <c r="BFF313" s="33"/>
      <c r="BFG313" s="33"/>
      <c r="BFH313" s="33"/>
      <c r="BFI313" s="33"/>
      <c r="BFJ313" s="33"/>
      <c r="BFK313" s="33"/>
      <c r="BFL313" s="33"/>
      <c r="BFM313" s="33"/>
      <c r="BFN313" s="33"/>
      <c r="BFO313" s="33"/>
      <c r="BFP313" s="33"/>
      <c r="BFQ313" s="33"/>
      <c r="BFR313" s="33"/>
      <c r="BFS313" s="33"/>
      <c r="BFT313" s="33"/>
      <c r="BFU313" s="33"/>
      <c r="BFV313" s="33"/>
      <c r="BFW313" s="33"/>
      <c r="BFX313" s="33"/>
      <c r="BFY313" s="33"/>
      <c r="BFZ313" s="33"/>
      <c r="BGA313" s="33"/>
      <c r="BGB313" s="33"/>
      <c r="BGC313" s="33"/>
      <c r="BGD313" s="33"/>
      <c r="BGE313" s="33"/>
      <c r="BGF313" s="33"/>
      <c r="BGG313" s="33"/>
      <c r="BGH313" s="33"/>
      <c r="BGI313" s="33"/>
      <c r="BGJ313" s="33"/>
      <c r="BGK313" s="33"/>
      <c r="BGL313" s="33"/>
      <c r="BGM313" s="33"/>
      <c r="BGN313" s="33"/>
      <c r="BGO313" s="33"/>
      <c r="BGP313" s="33"/>
      <c r="BGQ313" s="33"/>
      <c r="BGR313" s="33"/>
      <c r="BGS313" s="33"/>
      <c r="BGT313" s="33"/>
      <c r="BGU313" s="33"/>
      <c r="BGV313" s="33"/>
      <c r="BGW313" s="33"/>
      <c r="BGX313" s="33"/>
      <c r="BGY313" s="33"/>
      <c r="BGZ313" s="33"/>
      <c r="BHA313" s="33"/>
      <c r="BHB313" s="33"/>
      <c r="BHC313" s="33"/>
      <c r="BHD313" s="33"/>
      <c r="BHE313" s="33"/>
      <c r="BHF313" s="33"/>
      <c r="BHG313" s="33"/>
      <c r="BHH313" s="33"/>
      <c r="BHI313" s="33"/>
      <c r="BHJ313" s="33"/>
      <c r="BHK313" s="33"/>
      <c r="BHL313" s="33"/>
      <c r="BHM313" s="33"/>
      <c r="BHN313" s="33"/>
      <c r="BHO313" s="33"/>
      <c r="BHP313" s="33"/>
      <c r="BHQ313" s="33"/>
      <c r="BHR313" s="33"/>
      <c r="BHS313" s="33"/>
      <c r="BHT313" s="33"/>
      <c r="BHU313" s="33"/>
      <c r="BHV313" s="33"/>
      <c r="BHW313" s="33"/>
      <c r="BHX313" s="33"/>
      <c r="BHY313" s="33"/>
      <c r="BHZ313" s="33"/>
      <c r="BIA313" s="33"/>
      <c r="BIB313" s="33"/>
      <c r="BIC313" s="33"/>
      <c r="BID313" s="33"/>
      <c r="BIE313" s="33"/>
      <c r="BIF313" s="33"/>
      <c r="BIG313" s="33"/>
      <c r="BIH313" s="33"/>
      <c r="BII313" s="33"/>
      <c r="BIJ313" s="33"/>
      <c r="BIK313" s="33"/>
      <c r="BIL313" s="33"/>
      <c r="BIM313" s="33"/>
      <c r="BIN313" s="33"/>
      <c r="BIO313" s="33"/>
      <c r="BIP313" s="33"/>
      <c r="BIQ313" s="33"/>
      <c r="BIR313" s="33"/>
      <c r="BIS313" s="33"/>
      <c r="BIT313" s="33"/>
      <c r="BIU313" s="33"/>
      <c r="BIV313" s="33"/>
      <c r="BIW313" s="33"/>
      <c r="BIX313" s="33"/>
      <c r="BIY313" s="33"/>
      <c r="BIZ313" s="33"/>
      <c r="BJA313" s="33"/>
      <c r="BJB313" s="33"/>
      <c r="BJC313" s="33"/>
      <c r="BJD313" s="33"/>
      <c r="BJE313" s="33"/>
      <c r="BJF313" s="33"/>
      <c r="BJG313" s="33"/>
      <c r="BJH313" s="33"/>
      <c r="BJI313" s="33"/>
      <c r="BJJ313" s="33"/>
      <c r="BJK313" s="33"/>
      <c r="BJL313" s="33"/>
      <c r="BJM313" s="33"/>
      <c r="BJN313" s="33"/>
      <c r="BJO313" s="33"/>
      <c r="BJP313" s="33"/>
      <c r="BJQ313" s="33"/>
      <c r="BJR313" s="33"/>
      <c r="BJS313" s="33"/>
      <c r="BJT313" s="33"/>
      <c r="BJU313" s="33"/>
      <c r="BJV313" s="33"/>
      <c r="BJW313" s="33"/>
      <c r="BJX313" s="33"/>
      <c r="BJY313" s="33"/>
      <c r="BJZ313" s="33"/>
      <c r="BKA313" s="33"/>
      <c r="BKB313" s="33"/>
      <c r="BKC313" s="33"/>
      <c r="BKD313" s="33"/>
      <c r="BKE313" s="33"/>
      <c r="BKF313" s="33"/>
      <c r="BKG313" s="33"/>
      <c r="BKH313" s="33"/>
      <c r="BKI313" s="33"/>
      <c r="BKJ313" s="33"/>
      <c r="BKK313" s="33"/>
      <c r="BKL313" s="33"/>
      <c r="BKM313" s="33"/>
      <c r="BKN313" s="33"/>
      <c r="BKO313" s="33"/>
      <c r="BKP313" s="33"/>
      <c r="BKQ313" s="33"/>
      <c r="BKR313" s="33"/>
      <c r="BKS313" s="33"/>
      <c r="BKT313" s="33"/>
      <c r="BKU313" s="33"/>
      <c r="BKV313" s="33"/>
      <c r="BKW313" s="33"/>
      <c r="BKX313" s="33"/>
      <c r="BKY313" s="33"/>
      <c r="BKZ313" s="33"/>
      <c r="BLA313" s="33"/>
      <c r="BLB313" s="33"/>
      <c r="BLC313" s="33"/>
      <c r="BLD313" s="33"/>
      <c r="BLE313" s="33"/>
      <c r="BLF313" s="33"/>
      <c r="BLG313" s="33"/>
      <c r="BLH313" s="33"/>
      <c r="BLI313" s="33"/>
      <c r="BLJ313" s="33"/>
      <c r="BLK313" s="33"/>
      <c r="BLL313" s="33"/>
      <c r="BLM313" s="33"/>
      <c r="BLN313" s="33"/>
      <c r="BLO313" s="33"/>
      <c r="BLP313" s="33"/>
      <c r="BLQ313" s="33"/>
      <c r="BLR313" s="33"/>
      <c r="BLS313" s="33"/>
      <c r="BLT313" s="33"/>
      <c r="BLU313" s="33"/>
      <c r="BLV313" s="33"/>
      <c r="BLW313" s="33"/>
      <c r="BLX313" s="33"/>
      <c r="BLY313" s="33"/>
      <c r="BLZ313" s="33"/>
      <c r="BMA313" s="33"/>
      <c r="BMB313" s="33"/>
      <c r="BMC313" s="33"/>
      <c r="BMD313" s="33"/>
      <c r="BME313" s="33"/>
      <c r="BMF313" s="33"/>
      <c r="BMG313" s="33"/>
      <c r="BMH313" s="33"/>
      <c r="BMI313" s="33"/>
      <c r="BMJ313" s="33"/>
      <c r="BMK313" s="33"/>
      <c r="BML313" s="33"/>
      <c r="BMM313" s="33"/>
      <c r="BMN313" s="33"/>
      <c r="BMO313" s="33"/>
      <c r="BMP313" s="33"/>
      <c r="BMQ313" s="33"/>
      <c r="BMR313" s="33"/>
      <c r="BMS313" s="33"/>
      <c r="BMT313" s="33"/>
      <c r="BMU313" s="33"/>
      <c r="BMV313" s="33"/>
      <c r="BMW313" s="33"/>
      <c r="BMX313" s="33"/>
      <c r="BMY313" s="33"/>
      <c r="BMZ313" s="33"/>
      <c r="BNA313" s="33"/>
      <c r="BNB313" s="33"/>
      <c r="BNC313" s="33"/>
      <c r="BND313" s="33"/>
      <c r="BNE313" s="33"/>
      <c r="BNF313" s="33"/>
      <c r="BNG313" s="33"/>
      <c r="BNH313" s="33"/>
      <c r="BNI313" s="33"/>
      <c r="BNJ313" s="33"/>
      <c r="BNK313" s="33"/>
      <c r="BNL313" s="33"/>
      <c r="BNM313" s="33"/>
      <c r="BNN313" s="33"/>
      <c r="BNO313" s="33"/>
      <c r="BNP313" s="33"/>
      <c r="BNQ313" s="33"/>
      <c r="BNR313" s="33"/>
      <c r="BNS313" s="33"/>
      <c r="BNT313" s="33"/>
      <c r="BNU313" s="33"/>
      <c r="BNV313" s="33"/>
      <c r="BNW313" s="33"/>
      <c r="BNX313" s="33"/>
      <c r="BNY313" s="33"/>
      <c r="BNZ313" s="33"/>
      <c r="BOA313" s="33"/>
      <c r="BOB313" s="33"/>
      <c r="BOC313" s="33"/>
      <c r="BOD313" s="33"/>
      <c r="BOE313" s="33"/>
      <c r="BOF313" s="33"/>
      <c r="BOG313" s="33"/>
      <c r="BOH313" s="33"/>
      <c r="BOI313" s="33"/>
      <c r="BOJ313" s="33"/>
      <c r="BOK313" s="33"/>
      <c r="BOL313" s="33"/>
      <c r="BOM313" s="33"/>
      <c r="BON313" s="33"/>
      <c r="BOO313" s="33"/>
      <c r="BOP313" s="33"/>
      <c r="BOQ313" s="33"/>
      <c r="BOR313" s="33"/>
      <c r="BOS313" s="33"/>
      <c r="BOT313" s="33"/>
      <c r="BOU313" s="33"/>
      <c r="BOV313" s="33"/>
      <c r="BOW313" s="33"/>
      <c r="BOX313" s="33"/>
      <c r="BOY313" s="33"/>
      <c r="BOZ313" s="33"/>
      <c r="BPA313" s="33"/>
      <c r="BPB313" s="33"/>
      <c r="BPC313" s="33"/>
      <c r="BPD313" s="33"/>
      <c r="BPE313" s="33"/>
      <c r="BPF313" s="33"/>
      <c r="BPG313" s="33"/>
      <c r="BPH313" s="33"/>
      <c r="BPI313" s="33"/>
      <c r="BPJ313" s="33"/>
      <c r="BPK313" s="33"/>
      <c r="BPL313" s="33"/>
      <c r="BPM313" s="33"/>
      <c r="BPN313" s="33"/>
      <c r="BPO313" s="33"/>
      <c r="BPP313" s="33"/>
      <c r="BPQ313" s="33"/>
      <c r="BPR313" s="33"/>
      <c r="BPS313" s="33"/>
      <c r="BPT313" s="33"/>
      <c r="BPU313" s="33"/>
      <c r="BPV313" s="33"/>
      <c r="BPW313" s="33"/>
      <c r="BPX313" s="33"/>
      <c r="BPY313" s="33"/>
      <c r="BPZ313" s="33"/>
      <c r="BQA313" s="33"/>
      <c r="BQB313" s="33"/>
      <c r="BQC313" s="33"/>
      <c r="BQD313" s="33"/>
      <c r="BQE313" s="33"/>
      <c r="BQF313" s="33"/>
      <c r="BQG313" s="33"/>
      <c r="BQH313" s="33"/>
      <c r="BQI313" s="33"/>
      <c r="BQJ313" s="33"/>
      <c r="BQK313" s="33"/>
      <c r="BQL313" s="33"/>
      <c r="BQM313" s="33"/>
      <c r="BQN313" s="33"/>
      <c r="BQO313" s="33"/>
      <c r="BQP313" s="33"/>
      <c r="BQQ313" s="33"/>
      <c r="BQR313" s="33"/>
      <c r="BQS313" s="33"/>
      <c r="BQT313" s="33"/>
      <c r="BQU313" s="33"/>
      <c r="BQV313" s="33"/>
      <c r="BQW313" s="33"/>
      <c r="BQX313" s="33"/>
      <c r="BQY313" s="33"/>
      <c r="BQZ313" s="33"/>
      <c r="BRA313" s="33"/>
      <c r="BRB313" s="33"/>
      <c r="BRC313" s="33"/>
      <c r="BRD313" s="33"/>
      <c r="BRE313" s="33"/>
      <c r="BRF313" s="33"/>
      <c r="BRG313" s="33"/>
      <c r="BRH313" s="33"/>
      <c r="BRI313" s="33"/>
      <c r="BRJ313" s="33"/>
      <c r="BRK313" s="33"/>
      <c r="BRL313" s="33"/>
      <c r="BRM313" s="33"/>
      <c r="BRN313" s="33"/>
      <c r="BRO313" s="33"/>
      <c r="BRP313" s="33"/>
      <c r="BRQ313" s="33"/>
      <c r="BRR313" s="33"/>
      <c r="BRS313" s="33"/>
      <c r="BRT313" s="33"/>
      <c r="BRU313" s="33"/>
      <c r="BRV313" s="33"/>
      <c r="BRW313" s="33"/>
      <c r="BRX313" s="33"/>
      <c r="BRY313" s="33"/>
      <c r="BRZ313" s="33"/>
      <c r="BSA313" s="33"/>
      <c r="BSB313" s="33"/>
      <c r="BSC313" s="33"/>
      <c r="BSD313" s="33"/>
      <c r="BSE313" s="33"/>
      <c r="BSF313" s="33"/>
      <c r="BSG313" s="33"/>
      <c r="BSH313" s="33"/>
      <c r="BSI313" s="33"/>
      <c r="BSJ313" s="33"/>
      <c r="BSK313" s="33"/>
      <c r="BSL313" s="33"/>
      <c r="BSM313" s="33"/>
      <c r="BSN313" s="33"/>
      <c r="BSO313" s="33"/>
      <c r="BSP313" s="33"/>
      <c r="BSQ313" s="33"/>
      <c r="BSR313" s="33"/>
      <c r="BSS313" s="33"/>
      <c r="BST313" s="33"/>
      <c r="BSU313" s="33"/>
      <c r="BSV313" s="33"/>
      <c r="BSW313" s="33"/>
      <c r="BSX313" s="33"/>
      <c r="BSY313" s="33"/>
      <c r="BSZ313" s="33"/>
      <c r="BTA313" s="33"/>
      <c r="BTB313" s="33"/>
      <c r="BTC313" s="33"/>
      <c r="BTD313" s="33"/>
      <c r="BTE313" s="33"/>
      <c r="BTF313" s="33"/>
      <c r="BTG313" s="33"/>
      <c r="BTH313" s="33"/>
      <c r="BTI313" s="33"/>
      <c r="BTJ313" s="33"/>
      <c r="BTK313" s="33"/>
      <c r="BTL313" s="33"/>
      <c r="BTM313" s="33"/>
      <c r="BTN313" s="33"/>
      <c r="BTO313" s="33"/>
      <c r="BTP313" s="33"/>
      <c r="BTQ313" s="33"/>
      <c r="BTR313" s="33"/>
      <c r="BTS313" s="33"/>
      <c r="BTT313" s="33"/>
      <c r="BTU313" s="33"/>
      <c r="BTV313" s="33"/>
      <c r="BTW313" s="33"/>
      <c r="BTX313" s="33"/>
      <c r="BTY313" s="33"/>
      <c r="BTZ313" s="33"/>
      <c r="BUA313" s="33"/>
      <c r="BUB313" s="33"/>
      <c r="BUC313" s="33"/>
      <c r="BUD313" s="33"/>
      <c r="BUE313" s="33"/>
      <c r="BUF313" s="33"/>
      <c r="BUG313" s="33"/>
      <c r="BUH313" s="33"/>
      <c r="BUI313" s="33"/>
      <c r="BUJ313" s="33"/>
      <c r="BUK313" s="33"/>
      <c r="BUL313" s="33"/>
      <c r="BUM313" s="33"/>
      <c r="BUN313" s="33"/>
      <c r="BUO313" s="33"/>
      <c r="BUP313" s="33"/>
      <c r="BUQ313" s="33"/>
      <c r="BUR313" s="33"/>
      <c r="BUS313" s="33"/>
      <c r="BUT313" s="33"/>
      <c r="BUU313" s="33"/>
      <c r="BUV313" s="33"/>
      <c r="BUW313" s="33"/>
      <c r="BUX313" s="33"/>
      <c r="BUY313" s="33"/>
      <c r="BUZ313" s="33"/>
      <c r="BVA313" s="33"/>
      <c r="BVB313" s="33"/>
      <c r="BVC313" s="33"/>
      <c r="BVD313" s="33"/>
      <c r="BVE313" s="33"/>
      <c r="BVF313" s="33"/>
      <c r="BVG313" s="33"/>
      <c r="BVH313" s="33"/>
      <c r="BVI313" s="33"/>
      <c r="BVJ313" s="33"/>
      <c r="BVK313" s="33"/>
      <c r="BVL313" s="33"/>
      <c r="BVM313" s="33"/>
      <c r="BVN313" s="33"/>
      <c r="BVO313" s="33"/>
      <c r="BVP313" s="33"/>
      <c r="BVQ313" s="33"/>
      <c r="BVR313" s="33"/>
      <c r="BVS313" s="33"/>
      <c r="BVT313" s="33"/>
      <c r="BVU313" s="33"/>
      <c r="BVV313" s="33"/>
      <c r="BVW313" s="33"/>
      <c r="BVX313" s="33"/>
      <c r="BVY313" s="33"/>
      <c r="BVZ313" s="33"/>
      <c r="BWA313" s="33"/>
      <c r="BWB313" s="33"/>
      <c r="BWC313" s="33"/>
      <c r="BWD313" s="33"/>
      <c r="BWE313" s="33"/>
      <c r="BWF313" s="33"/>
      <c r="BWG313" s="33"/>
      <c r="BWH313" s="33"/>
      <c r="BWI313" s="33"/>
      <c r="BWJ313" s="33"/>
      <c r="BWK313" s="33"/>
      <c r="BWL313" s="33"/>
      <c r="BWM313" s="33"/>
      <c r="BWN313" s="33"/>
      <c r="BWO313" s="33"/>
      <c r="BWP313" s="33"/>
      <c r="BWQ313" s="33"/>
      <c r="BWR313" s="33"/>
      <c r="BWS313" s="33"/>
      <c r="BWT313" s="33"/>
      <c r="BWU313" s="33"/>
      <c r="BWV313" s="33"/>
      <c r="BWW313" s="33"/>
      <c r="BWX313" s="33"/>
      <c r="BWY313" s="33"/>
      <c r="BWZ313" s="33"/>
      <c r="BXA313" s="33"/>
      <c r="BXB313" s="33"/>
      <c r="BXC313" s="33"/>
      <c r="BXD313" s="33"/>
      <c r="BXE313" s="33"/>
      <c r="BXF313" s="33"/>
      <c r="BXG313" s="33"/>
      <c r="BXH313" s="33"/>
      <c r="BXI313" s="33"/>
      <c r="BXJ313" s="33"/>
      <c r="BXK313" s="33"/>
      <c r="BXL313" s="33"/>
      <c r="BXM313" s="33"/>
      <c r="BXN313" s="33"/>
      <c r="BXO313" s="33"/>
      <c r="BXP313" s="33"/>
      <c r="BXQ313" s="33"/>
      <c r="BXR313" s="33"/>
      <c r="BXS313" s="33"/>
      <c r="BXT313" s="33"/>
      <c r="BXU313" s="33"/>
      <c r="BXV313" s="33"/>
      <c r="BXW313" s="33"/>
      <c r="BXX313" s="33"/>
      <c r="BXY313" s="33"/>
      <c r="BXZ313" s="33"/>
      <c r="BYA313" s="33"/>
      <c r="BYB313" s="33"/>
      <c r="BYC313" s="33"/>
      <c r="BYD313" s="33"/>
      <c r="BYE313" s="33"/>
      <c r="BYF313" s="33"/>
      <c r="BYG313" s="33"/>
      <c r="BYH313" s="33"/>
      <c r="BYI313" s="33"/>
      <c r="BYJ313" s="33"/>
      <c r="BYK313" s="33"/>
      <c r="BYL313" s="33"/>
      <c r="BYM313" s="33"/>
      <c r="BYN313" s="33"/>
      <c r="BYO313" s="33"/>
      <c r="BYP313" s="33"/>
      <c r="BYQ313" s="33"/>
      <c r="BYR313" s="33"/>
      <c r="BYS313" s="33"/>
      <c r="BYT313" s="33"/>
      <c r="BYU313" s="33"/>
      <c r="BYV313" s="33"/>
      <c r="BYW313" s="33"/>
      <c r="BYX313" s="33"/>
    </row>
    <row r="314" spans="1:2026" ht="15" customHeight="1" x14ac:dyDescent="0.25">
      <c r="A314" s="205" t="s">
        <v>1662</v>
      </c>
      <c r="B314" s="4" t="s">
        <v>729</v>
      </c>
      <c r="C314" s="4" t="s">
        <v>730</v>
      </c>
      <c r="D314" s="4" t="s">
        <v>363</v>
      </c>
      <c r="E314" s="4" t="s">
        <v>731</v>
      </c>
      <c r="F314" s="4" t="s">
        <v>336</v>
      </c>
      <c r="G314" s="4" t="s">
        <v>27</v>
      </c>
      <c r="H314" s="11" t="s">
        <v>365</v>
      </c>
      <c r="I314" s="4" t="s">
        <v>212</v>
      </c>
      <c r="J314" s="51" t="s">
        <v>345</v>
      </c>
      <c r="K314" s="4" t="s">
        <v>31</v>
      </c>
      <c r="L314" s="4" t="s">
        <v>51</v>
      </c>
      <c r="M314" s="4" t="s">
        <v>33</v>
      </c>
      <c r="N314" s="4" t="s">
        <v>34</v>
      </c>
      <c r="O314" s="6" t="s">
        <v>35</v>
      </c>
      <c r="P314" s="6"/>
      <c r="Q314" s="7" t="s">
        <v>57</v>
      </c>
      <c r="R314" s="7"/>
      <c r="S314" s="4" t="s">
        <v>732</v>
      </c>
      <c r="T314" s="150">
        <v>1704975.8</v>
      </c>
      <c r="U314" s="150">
        <v>9240665.3100000005</v>
      </c>
      <c r="V314" s="4" t="s">
        <v>59</v>
      </c>
      <c r="W314" s="4"/>
      <c r="X314" s="4"/>
      <c r="Y314" s="4"/>
      <c r="Z314" s="4"/>
      <c r="AA314" s="4"/>
      <c r="AB314" s="8"/>
      <c r="AC314" s="8">
        <v>2650</v>
      </c>
      <c r="AD314" s="8"/>
      <c r="AE314" s="8">
        <v>14000</v>
      </c>
      <c r="AF314" s="8">
        <v>650</v>
      </c>
      <c r="AG314" s="8">
        <f t="shared" si="5"/>
        <v>17300</v>
      </c>
      <c r="AH314" s="111">
        <f>4</f>
        <v>4</v>
      </c>
      <c r="AI314" s="8">
        <f>3590.24</f>
        <v>3590.24</v>
      </c>
      <c r="AJ314" s="126"/>
      <c r="AK314" s="8">
        <f>3590.24</f>
        <v>3590.24</v>
      </c>
      <c r="AL314" s="5" t="s">
        <v>37</v>
      </c>
      <c r="AM314" s="5" t="s">
        <v>1499</v>
      </c>
      <c r="AN314" s="96">
        <v>43344</v>
      </c>
      <c r="AO314" s="173" t="s">
        <v>1512</v>
      </c>
    </row>
    <row r="315" spans="1:2026" ht="15" customHeight="1" x14ac:dyDescent="0.25">
      <c r="A315" s="205" t="s">
        <v>1662</v>
      </c>
      <c r="B315" s="4"/>
      <c r="C315" s="4" t="s">
        <v>1506</v>
      </c>
      <c r="D315" s="4"/>
      <c r="E315" s="4" t="s">
        <v>1507</v>
      </c>
      <c r="F315" s="4" t="s">
        <v>336</v>
      </c>
      <c r="G315" s="4"/>
      <c r="H315" s="11" t="s">
        <v>365</v>
      </c>
      <c r="I315" s="4"/>
      <c r="J315" s="51"/>
      <c r="K315" s="4"/>
      <c r="L315" s="4"/>
      <c r="M315" s="4"/>
      <c r="N315" s="4"/>
      <c r="O315" s="6"/>
      <c r="P315" s="6"/>
      <c r="Q315" s="7"/>
      <c r="R315" s="7"/>
      <c r="S315" s="4"/>
      <c r="T315" s="146"/>
      <c r="U315" s="146"/>
      <c r="V315" s="4"/>
      <c r="W315" s="4"/>
      <c r="X315" s="4"/>
      <c r="Y315" s="4"/>
      <c r="Z315" s="4"/>
      <c r="AA315" s="4"/>
      <c r="AB315" s="8"/>
      <c r="AC315" s="8"/>
      <c r="AD315" s="8"/>
      <c r="AE315" s="8"/>
      <c r="AF315" s="8"/>
      <c r="AG315" s="8"/>
      <c r="AH315" s="111"/>
      <c r="AI315" s="8"/>
      <c r="AJ315" s="126"/>
      <c r="AK315" s="8"/>
      <c r="AL315" s="5"/>
      <c r="AM315" s="5" t="s">
        <v>1499</v>
      </c>
      <c r="AN315" s="5"/>
      <c r="AO315" s="173" t="s">
        <v>1512</v>
      </c>
    </row>
    <row r="316" spans="1:2026" ht="24.95" customHeight="1" x14ac:dyDescent="0.25">
      <c r="A316" s="205" t="s">
        <v>1662</v>
      </c>
      <c r="B316" s="4" t="s">
        <v>733</v>
      </c>
      <c r="C316" s="4" t="s">
        <v>734</v>
      </c>
      <c r="D316" s="4" t="s">
        <v>128</v>
      </c>
      <c r="E316" s="4" t="s">
        <v>734</v>
      </c>
      <c r="F316" s="4" t="s">
        <v>336</v>
      </c>
      <c r="G316" s="4" t="s">
        <v>27</v>
      </c>
      <c r="H316" s="11" t="s">
        <v>28</v>
      </c>
      <c r="I316" s="4" t="s">
        <v>29</v>
      </c>
      <c r="J316" s="51" t="s">
        <v>30</v>
      </c>
      <c r="K316" s="4" t="s">
        <v>31</v>
      </c>
      <c r="L316" s="4" t="s">
        <v>80</v>
      </c>
      <c r="M316" s="4" t="s">
        <v>33</v>
      </c>
      <c r="N316" s="4" t="s">
        <v>34</v>
      </c>
      <c r="O316" s="6" t="s">
        <v>35</v>
      </c>
      <c r="P316" s="6"/>
      <c r="Q316" s="7" t="s">
        <v>36</v>
      </c>
      <c r="R316" s="7"/>
      <c r="S316" s="4" t="s">
        <v>735</v>
      </c>
      <c r="T316" s="172" t="s">
        <v>1611</v>
      </c>
      <c r="U316" s="172" t="s">
        <v>1612</v>
      </c>
      <c r="V316" s="4" t="s">
        <v>11</v>
      </c>
      <c r="W316" s="4"/>
      <c r="X316" s="4"/>
      <c r="Y316" s="4"/>
      <c r="Z316" s="4" t="s">
        <v>40</v>
      </c>
      <c r="AA316" s="4" t="s">
        <v>736</v>
      </c>
      <c r="AB316" s="8"/>
      <c r="AC316" s="8">
        <v>3860</v>
      </c>
      <c r="AD316" s="8"/>
      <c r="AE316" s="8">
        <v>12750</v>
      </c>
      <c r="AF316" s="8">
        <v>650</v>
      </c>
      <c r="AG316" s="8">
        <f t="shared" si="5"/>
        <v>17260</v>
      </c>
      <c r="AH316" s="111">
        <v>15</v>
      </c>
      <c r="AI316" s="94">
        <f>14183.34</f>
        <v>14183.34</v>
      </c>
      <c r="AJ316" s="129"/>
      <c r="AK316" s="94">
        <f>14183.34</f>
        <v>14183.34</v>
      </c>
      <c r="AL316" s="5" t="s">
        <v>37</v>
      </c>
      <c r="AM316" s="5" t="s">
        <v>1499</v>
      </c>
      <c r="AN316" s="96">
        <v>43678</v>
      </c>
      <c r="AO316" s="96">
        <v>43800</v>
      </c>
    </row>
    <row r="317" spans="1:2026" ht="15" customHeight="1" x14ac:dyDescent="0.25">
      <c r="A317" s="205" t="s">
        <v>1662</v>
      </c>
      <c r="B317" s="1" t="s">
        <v>737</v>
      </c>
      <c r="C317" s="1" t="s">
        <v>738</v>
      </c>
      <c r="D317" s="1" t="s">
        <v>410</v>
      </c>
      <c r="E317" s="1" t="s">
        <v>664</v>
      </c>
      <c r="F317" s="2" t="s">
        <v>336</v>
      </c>
      <c r="G317" s="1" t="s">
        <v>27</v>
      </c>
      <c r="H317" s="29" t="s">
        <v>461</v>
      </c>
      <c r="I317" s="1" t="s">
        <v>29</v>
      </c>
      <c r="J317" s="35" t="s">
        <v>30</v>
      </c>
      <c r="K317" s="36" t="s">
        <v>31</v>
      </c>
      <c r="L317" s="1" t="s">
        <v>32</v>
      </c>
      <c r="M317" s="37" t="s">
        <v>33</v>
      </c>
      <c r="N317" s="1" t="s">
        <v>34</v>
      </c>
      <c r="O317" s="38" t="s">
        <v>35</v>
      </c>
      <c r="P317" s="38"/>
      <c r="Q317" s="39" t="s">
        <v>57</v>
      </c>
      <c r="R317" s="39"/>
      <c r="S317" s="1" t="s">
        <v>739</v>
      </c>
      <c r="T317" s="145"/>
      <c r="U317" s="145"/>
      <c r="V317" s="1" t="s">
        <v>59</v>
      </c>
      <c r="W317" s="1"/>
      <c r="X317" s="1"/>
      <c r="Y317" s="1"/>
      <c r="Z317" s="1"/>
      <c r="AA317" s="1"/>
      <c r="AB317" s="30">
        <v>12500</v>
      </c>
      <c r="AC317" s="30">
        <v>2650</v>
      </c>
      <c r="AD317" s="30"/>
      <c r="AE317" s="30">
        <v>14000</v>
      </c>
      <c r="AF317" s="30">
        <v>650</v>
      </c>
      <c r="AG317" s="30">
        <f t="shared" si="5"/>
        <v>29800</v>
      </c>
      <c r="AH317" s="110"/>
      <c r="AI317" s="30"/>
      <c r="AJ317" s="125"/>
      <c r="AK317" s="30"/>
      <c r="AL317" s="2" t="s">
        <v>37</v>
      </c>
      <c r="AM317" s="2"/>
      <c r="AN317" s="2"/>
      <c r="AO317" s="2"/>
    </row>
    <row r="318" spans="1:2026" ht="15" customHeight="1" x14ac:dyDescent="0.25">
      <c r="A318" s="205" t="s">
        <v>1662</v>
      </c>
      <c r="B318" s="1" t="s">
        <v>740</v>
      </c>
      <c r="C318" s="1" t="s">
        <v>738</v>
      </c>
      <c r="D318" s="1" t="s">
        <v>128</v>
      </c>
      <c r="E318" s="1" t="s">
        <v>664</v>
      </c>
      <c r="F318" s="2" t="s">
        <v>336</v>
      </c>
      <c r="G318" s="1" t="s">
        <v>27</v>
      </c>
      <c r="H318" s="29" t="s">
        <v>461</v>
      </c>
      <c r="I318" s="1" t="s">
        <v>29</v>
      </c>
      <c r="J318" s="35" t="s">
        <v>30</v>
      </c>
      <c r="K318" s="36" t="s">
        <v>31</v>
      </c>
      <c r="L318" s="1" t="s">
        <v>51</v>
      </c>
      <c r="M318" s="37" t="s">
        <v>33</v>
      </c>
      <c r="N318" s="1" t="s">
        <v>34</v>
      </c>
      <c r="O318" s="38" t="s">
        <v>35</v>
      </c>
      <c r="P318" s="38"/>
      <c r="Q318" s="39" t="s">
        <v>57</v>
      </c>
      <c r="R318" s="39"/>
      <c r="S318" s="1" t="s">
        <v>741</v>
      </c>
      <c r="T318" s="145"/>
      <c r="U318" s="145"/>
      <c r="V318" s="1" t="s">
        <v>59</v>
      </c>
      <c r="W318" s="1"/>
      <c r="X318" s="1"/>
      <c r="Y318" s="1"/>
      <c r="Z318" s="1"/>
      <c r="AA318" s="1"/>
      <c r="AB318" s="30">
        <v>12500</v>
      </c>
      <c r="AC318" s="30">
        <v>2650</v>
      </c>
      <c r="AD318" s="30"/>
      <c r="AE318" s="30">
        <v>14000</v>
      </c>
      <c r="AF318" s="30">
        <v>650</v>
      </c>
      <c r="AG318" s="30">
        <f t="shared" si="5"/>
        <v>29800</v>
      </c>
      <c r="AH318" s="110"/>
      <c r="AI318" s="30"/>
      <c r="AJ318" s="125"/>
      <c r="AK318" s="30"/>
      <c r="AL318" s="2" t="s">
        <v>37</v>
      </c>
      <c r="AM318" s="2"/>
      <c r="AN318" s="2"/>
      <c r="AO318" s="2"/>
    </row>
    <row r="319" spans="1:2026" ht="15" customHeight="1" x14ac:dyDescent="0.25">
      <c r="A319" s="205" t="s">
        <v>1662</v>
      </c>
      <c r="B319" s="1" t="s">
        <v>742</v>
      </c>
      <c r="C319" s="1" t="s">
        <v>743</v>
      </c>
      <c r="D319" s="1" t="s">
        <v>334</v>
      </c>
      <c r="E319" s="1" t="s">
        <v>744</v>
      </c>
      <c r="F319" s="2" t="s">
        <v>336</v>
      </c>
      <c r="G319" s="1" t="s">
        <v>27</v>
      </c>
      <c r="H319" s="29" t="s">
        <v>435</v>
      </c>
      <c r="I319" s="1" t="s">
        <v>29</v>
      </c>
      <c r="J319" s="35" t="s">
        <v>30</v>
      </c>
      <c r="K319" s="36" t="s">
        <v>31</v>
      </c>
      <c r="L319" s="1" t="s">
        <v>51</v>
      </c>
      <c r="M319" s="37" t="s">
        <v>33</v>
      </c>
      <c r="N319" s="1" t="s">
        <v>34</v>
      </c>
      <c r="O319" s="38" t="s">
        <v>35</v>
      </c>
      <c r="P319" s="38"/>
      <c r="Q319" s="39" t="s">
        <v>57</v>
      </c>
      <c r="R319" s="39"/>
      <c r="S319" s="1" t="s">
        <v>745</v>
      </c>
      <c r="T319" s="145"/>
      <c r="U319" s="145"/>
      <c r="V319" s="1" t="s">
        <v>59</v>
      </c>
      <c r="W319" s="1"/>
      <c r="X319" s="1"/>
      <c r="Y319" s="1"/>
      <c r="Z319" s="1"/>
      <c r="AA319" s="1"/>
      <c r="AB319" s="30"/>
      <c r="AC319" s="30">
        <v>2650</v>
      </c>
      <c r="AD319" s="30"/>
      <c r="AE319" s="30">
        <v>12750</v>
      </c>
      <c r="AF319" s="30">
        <v>5250</v>
      </c>
      <c r="AG319" s="30">
        <f t="shared" si="5"/>
        <v>20650</v>
      </c>
      <c r="AH319" s="110"/>
      <c r="AI319" s="30"/>
      <c r="AJ319" s="125"/>
      <c r="AK319" s="30"/>
      <c r="AL319" s="2" t="s">
        <v>37</v>
      </c>
      <c r="AM319" s="2"/>
      <c r="AN319" s="2"/>
      <c r="AO319" s="2"/>
    </row>
    <row r="320" spans="1:2026" ht="15" customHeight="1" x14ac:dyDescent="0.25">
      <c r="A320" s="205" t="s">
        <v>1662</v>
      </c>
      <c r="B320" s="1" t="s">
        <v>746</v>
      </c>
      <c r="C320" s="1" t="s">
        <v>743</v>
      </c>
      <c r="D320" s="1" t="s">
        <v>410</v>
      </c>
      <c r="E320" s="1" t="s">
        <v>744</v>
      </c>
      <c r="F320" s="2" t="s">
        <v>336</v>
      </c>
      <c r="G320" s="1" t="s">
        <v>27</v>
      </c>
      <c r="H320" s="29" t="s">
        <v>435</v>
      </c>
      <c r="I320" s="1" t="s">
        <v>29</v>
      </c>
      <c r="J320" s="35" t="s">
        <v>30</v>
      </c>
      <c r="K320" s="36" t="s">
        <v>31</v>
      </c>
      <c r="L320" s="1" t="s">
        <v>32</v>
      </c>
      <c r="M320" s="37" t="s">
        <v>33</v>
      </c>
      <c r="N320" s="1" t="s">
        <v>34</v>
      </c>
      <c r="O320" s="38" t="s">
        <v>35</v>
      </c>
      <c r="P320" s="38"/>
      <c r="Q320" s="39" t="s">
        <v>57</v>
      </c>
      <c r="R320" s="39"/>
      <c r="S320" s="1" t="s">
        <v>745</v>
      </c>
      <c r="T320" s="145"/>
      <c r="U320" s="145"/>
      <c r="V320" s="1" t="s">
        <v>59</v>
      </c>
      <c r="W320" s="1"/>
      <c r="X320" s="1"/>
      <c r="Y320" s="1"/>
      <c r="Z320" s="1"/>
      <c r="AA320" s="1"/>
      <c r="AB320" s="30"/>
      <c r="AC320" s="30">
        <v>2650</v>
      </c>
      <c r="AD320" s="30"/>
      <c r="AE320" s="30">
        <v>12750</v>
      </c>
      <c r="AF320" s="30">
        <v>650</v>
      </c>
      <c r="AG320" s="30">
        <f t="shared" si="5"/>
        <v>16050</v>
      </c>
      <c r="AH320" s="110"/>
      <c r="AI320" s="30"/>
      <c r="AJ320" s="125"/>
      <c r="AK320" s="30"/>
      <c r="AL320" s="2" t="s">
        <v>37</v>
      </c>
      <c r="AM320" s="2"/>
      <c r="AN320" s="2"/>
      <c r="AO320" s="2"/>
    </row>
    <row r="321" spans="1:2026" ht="15" customHeight="1" x14ac:dyDescent="0.25">
      <c r="A321" s="205" t="s">
        <v>1662</v>
      </c>
      <c r="B321" s="1" t="s">
        <v>747</v>
      </c>
      <c r="C321" s="1" t="s">
        <v>748</v>
      </c>
      <c r="D321" s="1" t="s">
        <v>172</v>
      </c>
      <c r="E321" s="1" t="s">
        <v>749</v>
      </c>
      <c r="F321" s="1" t="s">
        <v>336</v>
      </c>
      <c r="G321" s="1" t="s">
        <v>27</v>
      </c>
      <c r="H321" s="29" t="s">
        <v>750</v>
      </c>
      <c r="I321" s="1" t="s">
        <v>212</v>
      </c>
      <c r="J321" s="35" t="s">
        <v>86</v>
      </c>
      <c r="K321" s="36" t="s">
        <v>31</v>
      </c>
      <c r="L321" s="1" t="s">
        <v>51</v>
      </c>
      <c r="M321" s="37" t="s">
        <v>33</v>
      </c>
      <c r="N321" s="1" t="s">
        <v>106</v>
      </c>
      <c r="O321" s="38" t="s">
        <v>107</v>
      </c>
      <c r="P321" s="38"/>
      <c r="Q321" s="39" t="s">
        <v>57</v>
      </c>
      <c r="R321" s="39"/>
      <c r="S321" s="1" t="s">
        <v>751</v>
      </c>
      <c r="T321" s="145"/>
      <c r="U321" s="145"/>
      <c r="V321" s="1" t="s">
        <v>59</v>
      </c>
      <c r="W321" s="1"/>
      <c r="X321" s="1"/>
      <c r="Y321" s="1"/>
      <c r="Z321" s="1"/>
      <c r="AA321" s="1"/>
      <c r="AB321" s="30"/>
      <c r="AC321" s="30">
        <v>2650</v>
      </c>
      <c r="AD321" s="30"/>
      <c r="AE321" s="30">
        <v>2250</v>
      </c>
      <c r="AF321" s="30"/>
      <c r="AG321" s="30">
        <f t="shared" si="5"/>
        <v>4900</v>
      </c>
      <c r="AH321" s="110"/>
      <c r="AI321" s="30"/>
      <c r="AJ321" s="125"/>
      <c r="AK321" s="30"/>
      <c r="AL321" s="2" t="s">
        <v>37</v>
      </c>
      <c r="AM321" s="2"/>
      <c r="AN321" s="2"/>
      <c r="AO321" s="2"/>
    </row>
    <row r="322" spans="1:2026" ht="24.95" customHeight="1" x14ac:dyDescent="0.25">
      <c r="A322" s="205" t="s">
        <v>1662</v>
      </c>
      <c r="B322" s="4" t="s">
        <v>747</v>
      </c>
      <c r="C322" s="4" t="s">
        <v>748</v>
      </c>
      <c r="D322" s="4" t="s">
        <v>172</v>
      </c>
      <c r="E322" s="4" t="s">
        <v>749</v>
      </c>
      <c r="F322" s="5" t="s">
        <v>336</v>
      </c>
      <c r="G322" s="1" t="s">
        <v>105</v>
      </c>
      <c r="H322" s="63" t="s">
        <v>750</v>
      </c>
      <c r="I322" s="1" t="s">
        <v>212</v>
      </c>
      <c r="J322" s="35" t="s">
        <v>285</v>
      </c>
      <c r="K322" s="36" t="s">
        <v>31</v>
      </c>
      <c r="L322" s="1" t="s">
        <v>32</v>
      </c>
      <c r="M322" s="37" t="s">
        <v>33</v>
      </c>
      <c r="N322" s="1" t="s">
        <v>106</v>
      </c>
      <c r="O322" s="6" t="s">
        <v>107</v>
      </c>
      <c r="P322" s="6" t="s">
        <v>230</v>
      </c>
      <c r="Q322" s="7" t="s">
        <v>57</v>
      </c>
      <c r="R322" s="7"/>
      <c r="S322" s="4" t="s">
        <v>752</v>
      </c>
      <c r="T322" s="157">
        <v>1706027.53</v>
      </c>
      <c r="U322" s="157">
        <v>9240814</v>
      </c>
      <c r="V322" s="4" t="s">
        <v>11</v>
      </c>
      <c r="W322" s="1"/>
      <c r="X322" s="1" t="s">
        <v>40</v>
      </c>
      <c r="Y322" s="1"/>
      <c r="Z322" s="1"/>
      <c r="AA322" s="1"/>
      <c r="AB322" s="8"/>
      <c r="AC322" s="8">
        <v>2650</v>
      </c>
      <c r="AD322" s="8"/>
      <c r="AE322" s="8">
        <v>3500</v>
      </c>
      <c r="AF322" s="8"/>
      <c r="AG322" s="8">
        <f t="shared" si="5"/>
        <v>6150</v>
      </c>
      <c r="AH322" s="111">
        <f>12</f>
        <v>12</v>
      </c>
      <c r="AI322" s="8">
        <f>10770.72</f>
        <v>10770.72</v>
      </c>
      <c r="AJ322" s="126"/>
      <c r="AK322" s="8">
        <f>10770.72</f>
        <v>10770.72</v>
      </c>
      <c r="AL322" s="5" t="s">
        <v>37</v>
      </c>
      <c r="AM322" s="5" t="s">
        <v>1499</v>
      </c>
      <c r="AN322" s="96">
        <v>43344</v>
      </c>
      <c r="AO322" s="173" t="s">
        <v>1512</v>
      </c>
    </row>
    <row r="323" spans="1:2026" ht="24.95" customHeight="1" x14ac:dyDescent="0.25">
      <c r="A323" s="205" t="s">
        <v>1662</v>
      </c>
      <c r="B323" s="21" t="s">
        <v>753</v>
      </c>
      <c r="C323" s="21" t="s">
        <v>754</v>
      </c>
      <c r="D323" s="21" t="s">
        <v>134</v>
      </c>
      <c r="E323" s="21" t="s">
        <v>755</v>
      </c>
      <c r="F323" s="26" t="s">
        <v>336</v>
      </c>
      <c r="G323" s="21" t="s">
        <v>27</v>
      </c>
      <c r="H323" s="27" t="s">
        <v>131</v>
      </c>
      <c r="I323" s="21" t="s">
        <v>29</v>
      </c>
      <c r="J323" s="46" t="s">
        <v>30</v>
      </c>
      <c r="K323" s="21" t="s">
        <v>31</v>
      </c>
      <c r="L323" s="21" t="s">
        <v>32</v>
      </c>
      <c r="M323" s="21" t="s">
        <v>33</v>
      </c>
      <c r="N323" s="21" t="s">
        <v>34</v>
      </c>
      <c r="O323" s="23" t="s">
        <v>35</v>
      </c>
      <c r="P323" s="23"/>
      <c r="Q323" s="24" t="s">
        <v>36</v>
      </c>
      <c r="R323" s="24"/>
      <c r="S323" s="21" t="s">
        <v>756</v>
      </c>
      <c r="T323" s="149"/>
      <c r="U323" s="149"/>
      <c r="V323" s="21" t="s">
        <v>11</v>
      </c>
      <c r="W323" s="21" t="s">
        <v>40</v>
      </c>
      <c r="X323" s="21"/>
      <c r="Y323" s="21"/>
      <c r="Z323" s="21" t="s">
        <v>40</v>
      </c>
      <c r="AA323" s="21" t="s">
        <v>484</v>
      </c>
      <c r="AB323" s="25"/>
      <c r="AC323" s="25">
        <v>2650</v>
      </c>
      <c r="AD323" s="25"/>
      <c r="AE323" s="25">
        <v>12750</v>
      </c>
      <c r="AF323" s="25">
        <v>650</v>
      </c>
      <c r="AG323" s="25">
        <f t="shared" si="5"/>
        <v>16050</v>
      </c>
      <c r="AH323" s="113"/>
      <c r="AI323" s="25"/>
      <c r="AJ323" s="128"/>
      <c r="AK323" s="25"/>
      <c r="AL323" s="26" t="s">
        <v>37</v>
      </c>
      <c r="AM323" s="26" t="s">
        <v>1484</v>
      </c>
      <c r="AN323" s="26"/>
      <c r="AO323" s="175"/>
    </row>
    <row r="324" spans="1:2026" ht="24.95" customHeight="1" x14ac:dyDescent="0.25">
      <c r="A324" s="205" t="s">
        <v>1662</v>
      </c>
      <c r="B324" s="21" t="s">
        <v>757</v>
      </c>
      <c r="C324" s="21" t="s">
        <v>754</v>
      </c>
      <c r="D324" s="21" t="s">
        <v>140</v>
      </c>
      <c r="E324" s="21" t="s">
        <v>755</v>
      </c>
      <c r="F324" s="26" t="s">
        <v>336</v>
      </c>
      <c r="G324" s="21" t="s">
        <v>27</v>
      </c>
      <c r="H324" s="27" t="s">
        <v>131</v>
      </c>
      <c r="I324" s="21" t="s">
        <v>29</v>
      </c>
      <c r="J324" s="46" t="s">
        <v>30</v>
      </c>
      <c r="K324" s="21" t="s">
        <v>31</v>
      </c>
      <c r="L324" s="21" t="s">
        <v>80</v>
      </c>
      <c r="M324" s="21" t="s">
        <v>33</v>
      </c>
      <c r="N324" s="21" t="s">
        <v>34</v>
      </c>
      <c r="O324" s="23" t="s">
        <v>35</v>
      </c>
      <c r="P324" s="23"/>
      <c r="Q324" s="24" t="s">
        <v>36</v>
      </c>
      <c r="R324" s="24"/>
      <c r="S324" s="21" t="s">
        <v>758</v>
      </c>
      <c r="T324" s="149"/>
      <c r="U324" s="149"/>
      <c r="V324" s="21" t="s">
        <v>11</v>
      </c>
      <c r="W324" s="21" t="s">
        <v>40</v>
      </c>
      <c r="X324" s="21"/>
      <c r="Y324" s="21"/>
      <c r="Z324" s="21" t="s">
        <v>40</v>
      </c>
      <c r="AA324" s="21" t="s">
        <v>484</v>
      </c>
      <c r="AB324" s="25">
        <v>12500</v>
      </c>
      <c r="AC324" s="25">
        <v>3860</v>
      </c>
      <c r="AD324" s="25"/>
      <c r="AE324" s="25">
        <v>12750</v>
      </c>
      <c r="AF324" s="25">
        <v>5250</v>
      </c>
      <c r="AG324" s="25">
        <f t="shared" si="5"/>
        <v>34360</v>
      </c>
      <c r="AH324" s="113"/>
      <c r="AI324" s="25"/>
      <c r="AJ324" s="128"/>
      <c r="AK324" s="25"/>
      <c r="AL324" s="26" t="s">
        <v>37</v>
      </c>
      <c r="AM324" s="26" t="s">
        <v>1484</v>
      </c>
      <c r="AN324" s="26"/>
      <c r="AO324" s="175"/>
    </row>
    <row r="325" spans="1:2026" ht="24.95" customHeight="1" x14ac:dyDescent="0.25">
      <c r="A325" s="205" t="s">
        <v>1662</v>
      </c>
      <c r="B325" s="34" t="s">
        <v>759</v>
      </c>
      <c r="C325" s="1" t="s">
        <v>760</v>
      </c>
      <c r="D325" s="1" t="s">
        <v>140</v>
      </c>
      <c r="E325" s="1" t="s">
        <v>711</v>
      </c>
      <c r="F325" s="2" t="s">
        <v>336</v>
      </c>
      <c r="G325" s="1" t="s">
        <v>27</v>
      </c>
      <c r="H325" s="29" t="s">
        <v>131</v>
      </c>
      <c r="I325" s="1" t="s">
        <v>29</v>
      </c>
      <c r="J325" s="35" t="s">
        <v>30</v>
      </c>
      <c r="K325" s="36" t="s">
        <v>31</v>
      </c>
      <c r="L325" s="1" t="s">
        <v>51</v>
      </c>
      <c r="M325" s="37" t="s">
        <v>33</v>
      </c>
      <c r="N325" s="1" t="s">
        <v>34</v>
      </c>
      <c r="O325" s="38" t="s">
        <v>35</v>
      </c>
      <c r="P325" s="38"/>
      <c r="Q325" s="39" t="s">
        <v>36</v>
      </c>
      <c r="R325" s="39"/>
      <c r="S325" s="1" t="s">
        <v>761</v>
      </c>
      <c r="T325" s="145"/>
      <c r="U325" s="145"/>
      <c r="V325" s="1" t="s">
        <v>11</v>
      </c>
      <c r="W325" s="1" t="s">
        <v>40</v>
      </c>
      <c r="X325" s="1"/>
      <c r="Y325" s="1"/>
      <c r="Z325" s="1"/>
      <c r="AA325" s="1"/>
      <c r="AB325" s="30"/>
      <c r="AC325" s="30">
        <v>2650</v>
      </c>
      <c r="AD325" s="30"/>
      <c r="AE325" s="30">
        <v>12750</v>
      </c>
      <c r="AF325" s="30">
        <v>650</v>
      </c>
      <c r="AG325" s="30">
        <f t="shared" si="5"/>
        <v>16050</v>
      </c>
      <c r="AH325" s="110"/>
      <c r="AI325" s="30"/>
      <c r="AJ325" s="125"/>
      <c r="AK325" s="30"/>
      <c r="AL325" s="2" t="s">
        <v>38</v>
      </c>
      <c r="AM325" s="2"/>
      <c r="AN325" s="2"/>
      <c r="AO325" s="174"/>
    </row>
    <row r="326" spans="1:2026" ht="24.95" customHeight="1" x14ac:dyDescent="0.25">
      <c r="A326" s="205" t="s">
        <v>1662</v>
      </c>
      <c r="B326" s="34" t="s">
        <v>762</v>
      </c>
      <c r="C326" s="1" t="s">
        <v>760</v>
      </c>
      <c r="D326" s="1" t="s">
        <v>134</v>
      </c>
      <c r="E326" s="1" t="s">
        <v>711</v>
      </c>
      <c r="F326" s="2" t="s">
        <v>336</v>
      </c>
      <c r="G326" s="1" t="s">
        <v>27</v>
      </c>
      <c r="H326" s="29" t="s">
        <v>131</v>
      </c>
      <c r="I326" s="1" t="s">
        <v>29</v>
      </c>
      <c r="J326" s="35" t="s">
        <v>30</v>
      </c>
      <c r="K326" s="36" t="s">
        <v>31</v>
      </c>
      <c r="L326" s="1" t="s">
        <v>32</v>
      </c>
      <c r="M326" s="37" t="s">
        <v>33</v>
      </c>
      <c r="N326" s="1" t="s">
        <v>34</v>
      </c>
      <c r="O326" s="38" t="s">
        <v>35</v>
      </c>
      <c r="P326" s="38"/>
      <c r="Q326" s="39" t="s">
        <v>36</v>
      </c>
      <c r="R326" s="39"/>
      <c r="S326" s="1" t="s">
        <v>763</v>
      </c>
      <c r="T326" s="145"/>
      <c r="U326" s="145"/>
      <c r="V326" s="1" t="s">
        <v>11</v>
      </c>
      <c r="W326" s="1" t="s">
        <v>40</v>
      </c>
      <c r="X326" s="1"/>
      <c r="Y326" s="1"/>
      <c r="Z326" s="1"/>
      <c r="AA326" s="1"/>
      <c r="AB326" s="30"/>
      <c r="AC326" s="30">
        <v>2650</v>
      </c>
      <c r="AD326" s="30"/>
      <c r="AE326" s="30">
        <v>12750</v>
      </c>
      <c r="AF326" s="30">
        <v>650</v>
      </c>
      <c r="AG326" s="30">
        <f t="shared" si="5"/>
        <v>16050</v>
      </c>
      <c r="AH326" s="110"/>
      <c r="AI326" s="30"/>
      <c r="AJ326" s="125"/>
      <c r="AK326" s="30"/>
      <c r="AL326" s="2" t="s">
        <v>38</v>
      </c>
      <c r="AM326" s="2"/>
      <c r="AN326" s="2"/>
      <c r="AO326" s="174"/>
    </row>
    <row r="327" spans="1:2026" s="47" customFormat="1" ht="15" customHeight="1" x14ac:dyDescent="0.25">
      <c r="A327" s="205" t="s">
        <v>1662</v>
      </c>
      <c r="B327" s="1" t="s">
        <v>764</v>
      </c>
      <c r="C327" s="1" t="s">
        <v>569</v>
      </c>
      <c r="D327" s="1" t="s">
        <v>334</v>
      </c>
      <c r="E327" s="1" t="s">
        <v>765</v>
      </c>
      <c r="F327" s="2" t="s">
        <v>336</v>
      </c>
      <c r="G327" s="1" t="s">
        <v>27</v>
      </c>
      <c r="H327" s="29" t="s">
        <v>435</v>
      </c>
      <c r="I327" s="1" t="s">
        <v>29</v>
      </c>
      <c r="J327" s="35" t="s">
        <v>30</v>
      </c>
      <c r="K327" s="1" t="s">
        <v>31</v>
      </c>
      <c r="L327" s="1" t="s">
        <v>32</v>
      </c>
      <c r="M327" s="1" t="s">
        <v>33</v>
      </c>
      <c r="N327" s="1" t="s">
        <v>34</v>
      </c>
      <c r="O327" s="38" t="s">
        <v>35</v>
      </c>
      <c r="P327" s="38"/>
      <c r="Q327" s="39" t="s">
        <v>36</v>
      </c>
      <c r="R327" s="39"/>
      <c r="S327" s="1" t="s">
        <v>766</v>
      </c>
      <c r="T327" s="145"/>
      <c r="U327" s="145"/>
      <c r="V327" s="1" t="s">
        <v>59</v>
      </c>
      <c r="W327" s="1"/>
      <c r="X327" s="1"/>
      <c r="Y327" s="1"/>
      <c r="Z327" s="1"/>
      <c r="AA327" s="1"/>
      <c r="AB327" s="30"/>
      <c r="AC327" s="30">
        <v>2650</v>
      </c>
      <c r="AD327" s="30"/>
      <c r="AE327" s="30">
        <v>12750</v>
      </c>
      <c r="AF327" s="30">
        <v>5250</v>
      </c>
      <c r="AG327" s="30">
        <f t="shared" si="5"/>
        <v>20650</v>
      </c>
      <c r="AH327" s="110"/>
      <c r="AI327" s="30"/>
      <c r="AJ327" s="125"/>
      <c r="AK327" s="30"/>
      <c r="AL327" s="2" t="s">
        <v>37</v>
      </c>
      <c r="AM327" s="2"/>
      <c r="AN327" s="2"/>
      <c r="AO327" s="174"/>
      <c r="AP327" s="33"/>
      <c r="AQ327" s="33"/>
      <c r="AR327" s="33"/>
      <c r="AS327" s="33"/>
      <c r="AT327" s="33"/>
      <c r="AU327" s="33"/>
      <c r="AV327" s="33"/>
      <c r="AW327" s="33"/>
      <c r="AX327" s="33"/>
      <c r="AY327" s="33"/>
      <c r="AZ327" s="33"/>
      <c r="BA327" s="33"/>
      <c r="BB327" s="33"/>
      <c r="BC327" s="33"/>
      <c r="BD327" s="33"/>
      <c r="BE327" s="33"/>
      <c r="BF327" s="33"/>
      <c r="BG327" s="33"/>
      <c r="BH327" s="33"/>
      <c r="BI327" s="33"/>
      <c r="BJ327" s="33"/>
      <c r="BK327" s="33"/>
      <c r="BL327" s="33"/>
      <c r="BM327" s="33"/>
      <c r="BN327" s="33"/>
      <c r="BO327" s="33"/>
      <c r="BP327" s="33"/>
      <c r="BQ327" s="33"/>
      <c r="BR327" s="33"/>
      <c r="BS327" s="33"/>
      <c r="BT327" s="33"/>
      <c r="BU327" s="33"/>
      <c r="BV327" s="33"/>
      <c r="BW327" s="33"/>
      <c r="BX327" s="33"/>
      <c r="BY327" s="33"/>
      <c r="BZ327" s="33"/>
      <c r="CA327" s="33"/>
      <c r="CB327" s="33"/>
      <c r="CC327" s="33"/>
      <c r="CD327" s="33"/>
      <c r="CE327" s="33"/>
      <c r="CF327" s="33"/>
      <c r="CG327" s="33"/>
      <c r="CH327" s="33"/>
      <c r="CI327" s="33"/>
      <c r="CJ327" s="33"/>
      <c r="CK327" s="33"/>
      <c r="CL327" s="33"/>
      <c r="CM327" s="33"/>
      <c r="CN327" s="33"/>
      <c r="CO327" s="33"/>
      <c r="CP327" s="33"/>
      <c r="CQ327" s="33"/>
      <c r="CR327" s="33"/>
      <c r="CS327" s="33"/>
      <c r="CT327" s="33"/>
      <c r="CU327" s="33"/>
      <c r="CV327" s="33"/>
      <c r="CW327" s="33"/>
      <c r="CX327" s="33"/>
      <c r="CY327" s="33"/>
      <c r="CZ327" s="33"/>
      <c r="DA327" s="33"/>
      <c r="DB327" s="33"/>
      <c r="DC327" s="33"/>
      <c r="DD327" s="33"/>
      <c r="DE327" s="33"/>
      <c r="DF327" s="33"/>
      <c r="DG327" s="33"/>
      <c r="DH327" s="33"/>
      <c r="DI327" s="33"/>
      <c r="DJ327" s="33"/>
      <c r="DK327" s="33"/>
      <c r="DL327" s="33"/>
      <c r="DM327" s="33"/>
      <c r="DN327" s="33"/>
      <c r="DO327" s="33"/>
      <c r="DP327" s="33"/>
      <c r="DQ327" s="33"/>
      <c r="DR327" s="33"/>
      <c r="DS327" s="33"/>
      <c r="DT327" s="33"/>
      <c r="DU327" s="33"/>
      <c r="DV327" s="33"/>
      <c r="DW327" s="33"/>
      <c r="DX327" s="33"/>
      <c r="DY327" s="33"/>
      <c r="DZ327" s="33"/>
      <c r="EA327" s="33"/>
      <c r="EB327" s="33"/>
      <c r="EC327" s="33"/>
      <c r="ED327" s="33"/>
      <c r="EE327" s="33"/>
      <c r="EF327" s="33"/>
      <c r="EG327" s="33"/>
      <c r="EH327" s="33"/>
      <c r="EI327" s="33"/>
      <c r="EJ327" s="33"/>
      <c r="EK327" s="33"/>
      <c r="EL327" s="33"/>
      <c r="EM327" s="33"/>
      <c r="EN327" s="33"/>
      <c r="EO327" s="33"/>
      <c r="EP327" s="33"/>
      <c r="EQ327" s="33"/>
      <c r="ER327" s="33"/>
      <c r="ES327" s="33"/>
      <c r="ET327" s="33"/>
      <c r="EU327" s="33"/>
      <c r="EV327" s="33"/>
      <c r="EW327" s="33"/>
      <c r="EX327" s="33"/>
      <c r="EY327" s="33"/>
      <c r="EZ327" s="33"/>
      <c r="FA327" s="33"/>
      <c r="FB327" s="33"/>
      <c r="FC327" s="33"/>
      <c r="FD327" s="33"/>
      <c r="FE327" s="33"/>
      <c r="FF327" s="33"/>
      <c r="FG327" s="33"/>
      <c r="FH327" s="33"/>
      <c r="FI327" s="33"/>
      <c r="FJ327" s="33"/>
      <c r="FK327" s="33"/>
      <c r="FL327" s="33"/>
      <c r="FM327" s="33"/>
      <c r="FN327" s="33"/>
      <c r="FO327" s="33"/>
      <c r="FP327" s="33"/>
      <c r="FQ327" s="33"/>
      <c r="FR327" s="33"/>
      <c r="FS327" s="33"/>
      <c r="FT327" s="33"/>
      <c r="FU327" s="33"/>
      <c r="FV327" s="33"/>
      <c r="FW327" s="33"/>
      <c r="FX327" s="33"/>
      <c r="FY327" s="33"/>
      <c r="FZ327" s="33"/>
      <c r="GA327" s="33"/>
      <c r="GB327" s="33"/>
      <c r="GC327" s="33"/>
      <c r="GD327" s="33"/>
      <c r="GE327" s="33"/>
      <c r="GF327" s="33"/>
      <c r="GG327" s="33"/>
      <c r="GH327" s="33"/>
      <c r="GI327" s="33"/>
      <c r="GJ327" s="33"/>
      <c r="GK327" s="33"/>
      <c r="GL327" s="33"/>
      <c r="GM327" s="33"/>
      <c r="GN327" s="33"/>
      <c r="GO327" s="33"/>
      <c r="GP327" s="33"/>
      <c r="GQ327" s="33"/>
      <c r="GR327" s="33"/>
      <c r="GS327" s="33"/>
      <c r="GT327" s="33"/>
      <c r="GU327" s="33"/>
      <c r="GV327" s="33"/>
      <c r="GW327" s="33"/>
      <c r="GX327" s="33"/>
      <c r="GY327" s="33"/>
      <c r="GZ327" s="33"/>
      <c r="HA327" s="33"/>
      <c r="HB327" s="33"/>
      <c r="HC327" s="33"/>
      <c r="HD327" s="33"/>
      <c r="HE327" s="33"/>
      <c r="HF327" s="33"/>
      <c r="HG327" s="33"/>
      <c r="HH327" s="33"/>
      <c r="HI327" s="33"/>
      <c r="HJ327" s="33"/>
      <c r="HK327" s="33"/>
      <c r="HL327" s="33"/>
      <c r="HM327" s="33"/>
      <c r="HN327" s="33"/>
      <c r="HO327" s="33"/>
      <c r="HP327" s="33"/>
      <c r="HQ327" s="33"/>
      <c r="HR327" s="33"/>
      <c r="HS327" s="33"/>
      <c r="HT327" s="33"/>
      <c r="HU327" s="33"/>
      <c r="HV327" s="33"/>
      <c r="HW327" s="33"/>
      <c r="HX327" s="33"/>
      <c r="HY327" s="33"/>
      <c r="HZ327" s="33"/>
      <c r="IA327" s="33"/>
      <c r="IB327" s="33"/>
      <c r="IC327" s="33"/>
      <c r="ID327" s="33"/>
      <c r="IE327" s="33"/>
      <c r="IF327" s="33"/>
      <c r="IG327" s="33"/>
      <c r="IH327" s="33"/>
      <c r="II327" s="33"/>
      <c r="IJ327" s="33"/>
      <c r="IK327" s="33"/>
      <c r="IL327" s="33"/>
      <c r="IM327" s="33"/>
      <c r="IN327" s="33"/>
      <c r="IO327" s="33"/>
      <c r="IP327" s="33"/>
      <c r="IQ327" s="33"/>
      <c r="IR327" s="33"/>
      <c r="IS327" s="33"/>
      <c r="IT327" s="33"/>
      <c r="IU327" s="33"/>
      <c r="IV327" s="33"/>
      <c r="IW327" s="33"/>
      <c r="IX327" s="33"/>
      <c r="IY327" s="33"/>
      <c r="IZ327" s="33"/>
      <c r="JA327" s="33"/>
      <c r="JB327" s="33"/>
      <c r="JC327" s="33"/>
      <c r="JD327" s="33"/>
      <c r="JE327" s="33"/>
      <c r="JF327" s="33"/>
      <c r="JG327" s="33"/>
      <c r="JH327" s="33"/>
      <c r="JI327" s="33"/>
      <c r="JJ327" s="33"/>
      <c r="JK327" s="33"/>
      <c r="JL327" s="33"/>
      <c r="JM327" s="33"/>
      <c r="JN327" s="33"/>
      <c r="JO327" s="33"/>
      <c r="JP327" s="33"/>
      <c r="JQ327" s="33"/>
      <c r="JR327" s="33"/>
      <c r="JS327" s="33"/>
      <c r="JT327" s="33"/>
      <c r="JU327" s="33"/>
      <c r="JV327" s="33"/>
      <c r="JW327" s="33"/>
      <c r="JX327" s="33"/>
      <c r="JY327" s="33"/>
      <c r="JZ327" s="33"/>
      <c r="KA327" s="33"/>
      <c r="KB327" s="33"/>
      <c r="KC327" s="33"/>
      <c r="KD327" s="33"/>
      <c r="KE327" s="33"/>
      <c r="KF327" s="33"/>
      <c r="KG327" s="33"/>
      <c r="KH327" s="33"/>
      <c r="KI327" s="33"/>
      <c r="KJ327" s="33"/>
      <c r="KK327" s="33"/>
      <c r="KL327" s="33"/>
      <c r="KM327" s="33"/>
      <c r="KN327" s="33"/>
      <c r="KO327" s="33"/>
      <c r="KP327" s="33"/>
      <c r="KQ327" s="33"/>
      <c r="KR327" s="33"/>
      <c r="KS327" s="33"/>
      <c r="KT327" s="33"/>
      <c r="KU327" s="33"/>
      <c r="KV327" s="33"/>
      <c r="KW327" s="33"/>
      <c r="KX327" s="33"/>
      <c r="KY327" s="33"/>
      <c r="KZ327" s="33"/>
      <c r="LA327" s="33"/>
      <c r="LB327" s="33"/>
      <c r="LC327" s="33"/>
      <c r="LD327" s="33"/>
      <c r="LE327" s="33"/>
      <c r="LF327" s="33"/>
      <c r="LG327" s="33"/>
      <c r="LH327" s="33"/>
      <c r="LI327" s="33"/>
      <c r="LJ327" s="33"/>
      <c r="LK327" s="33"/>
      <c r="LL327" s="33"/>
      <c r="LM327" s="33"/>
      <c r="LN327" s="33"/>
      <c r="LO327" s="33"/>
      <c r="LP327" s="33"/>
      <c r="LQ327" s="33"/>
      <c r="LR327" s="33"/>
      <c r="LS327" s="33"/>
      <c r="LT327" s="33"/>
      <c r="LU327" s="33"/>
      <c r="LV327" s="33"/>
      <c r="LW327" s="33"/>
      <c r="LX327" s="33"/>
      <c r="LY327" s="33"/>
      <c r="LZ327" s="33"/>
      <c r="MA327" s="33"/>
      <c r="MB327" s="33"/>
      <c r="MC327" s="33"/>
      <c r="MD327" s="33"/>
      <c r="ME327" s="33"/>
      <c r="MF327" s="33"/>
      <c r="MG327" s="33"/>
      <c r="MH327" s="33"/>
      <c r="MI327" s="33"/>
      <c r="MJ327" s="33"/>
      <c r="MK327" s="33"/>
      <c r="ML327" s="33"/>
      <c r="MM327" s="33"/>
      <c r="MN327" s="33"/>
      <c r="MO327" s="33"/>
      <c r="MP327" s="33"/>
      <c r="MQ327" s="33"/>
      <c r="MR327" s="33"/>
      <c r="MS327" s="33"/>
      <c r="MT327" s="33"/>
      <c r="MU327" s="33"/>
      <c r="MV327" s="33"/>
      <c r="MW327" s="33"/>
      <c r="MX327" s="33"/>
      <c r="MY327" s="33"/>
      <c r="MZ327" s="33"/>
      <c r="NA327" s="33"/>
      <c r="NB327" s="33"/>
      <c r="NC327" s="33"/>
      <c r="ND327" s="33"/>
      <c r="NE327" s="33"/>
      <c r="NF327" s="33"/>
      <c r="NG327" s="33"/>
      <c r="NH327" s="33"/>
      <c r="NI327" s="33"/>
      <c r="NJ327" s="33"/>
      <c r="NK327" s="33"/>
      <c r="NL327" s="33"/>
      <c r="NM327" s="33"/>
      <c r="NN327" s="33"/>
      <c r="NO327" s="33"/>
      <c r="NP327" s="33"/>
      <c r="NQ327" s="33"/>
      <c r="NR327" s="33"/>
      <c r="NS327" s="33"/>
      <c r="NT327" s="33"/>
      <c r="NU327" s="33"/>
      <c r="NV327" s="33"/>
      <c r="NW327" s="33"/>
      <c r="NX327" s="33"/>
      <c r="NY327" s="33"/>
      <c r="NZ327" s="33"/>
      <c r="OA327" s="33"/>
      <c r="OB327" s="33"/>
      <c r="OC327" s="33"/>
      <c r="OD327" s="33"/>
      <c r="OE327" s="33"/>
      <c r="OF327" s="33"/>
      <c r="OG327" s="33"/>
      <c r="OH327" s="33"/>
      <c r="OI327" s="33"/>
      <c r="OJ327" s="33"/>
      <c r="OK327" s="33"/>
      <c r="OL327" s="33"/>
      <c r="OM327" s="33"/>
      <c r="ON327" s="33"/>
      <c r="OO327" s="33"/>
      <c r="OP327" s="33"/>
      <c r="OQ327" s="33"/>
      <c r="OR327" s="33"/>
      <c r="OS327" s="33"/>
      <c r="OT327" s="33"/>
      <c r="OU327" s="33"/>
      <c r="OV327" s="33"/>
      <c r="OW327" s="33"/>
      <c r="OX327" s="33"/>
      <c r="OY327" s="33"/>
      <c r="OZ327" s="33"/>
      <c r="PA327" s="33"/>
      <c r="PB327" s="33"/>
      <c r="PC327" s="33"/>
      <c r="PD327" s="33"/>
      <c r="PE327" s="33"/>
      <c r="PF327" s="33"/>
      <c r="PG327" s="33"/>
      <c r="PH327" s="33"/>
      <c r="PI327" s="33"/>
      <c r="PJ327" s="33"/>
      <c r="PK327" s="33"/>
      <c r="PL327" s="33"/>
      <c r="PM327" s="33"/>
      <c r="PN327" s="33"/>
      <c r="PO327" s="33"/>
      <c r="PP327" s="33"/>
      <c r="PQ327" s="33"/>
      <c r="PR327" s="33"/>
      <c r="PS327" s="33"/>
      <c r="PT327" s="33"/>
      <c r="PU327" s="33"/>
      <c r="PV327" s="33"/>
      <c r="PW327" s="33"/>
      <c r="PX327" s="33"/>
      <c r="PY327" s="33"/>
      <c r="PZ327" s="33"/>
      <c r="QA327" s="33"/>
      <c r="QB327" s="33"/>
      <c r="QC327" s="33"/>
      <c r="QD327" s="33"/>
      <c r="QE327" s="33"/>
      <c r="QF327" s="33"/>
      <c r="QG327" s="33"/>
      <c r="QH327" s="33"/>
      <c r="QI327" s="33"/>
      <c r="QJ327" s="33"/>
      <c r="QK327" s="33"/>
      <c r="QL327" s="33"/>
      <c r="QM327" s="33"/>
      <c r="QN327" s="33"/>
      <c r="QO327" s="33"/>
      <c r="QP327" s="33"/>
      <c r="QQ327" s="33"/>
      <c r="QR327" s="33"/>
      <c r="QS327" s="33"/>
      <c r="QT327" s="33"/>
      <c r="QU327" s="33"/>
      <c r="QV327" s="33"/>
      <c r="QW327" s="33"/>
      <c r="QX327" s="33"/>
      <c r="QY327" s="33"/>
      <c r="QZ327" s="33"/>
      <c r="RA327" s="33"/>
      <c r="RB327" s="33"/>
      <c r="RC327" s="33"/>
      <c r="RD327" s="33"/>
      <c r="RE327" s="33"/>
      <c r="RF327" s="33"/>
      <c r="RG327" s="33"/>
      <c r="RH327" s="33"/>
      <c r="RI327" s="33"/>
      <c r="RJ327" s="33"/>
      <c r="RK327" s="33"/>
      <c r="RL327" s="33"/>
      <c r="RM327" s="33"/>
      <c r="RN327" s="33"/>
      <c r="RO327" s="33"/>
      <c r="RP327" s="33"/>
      <c r="RQ327" s="33"/>
      <c r="RR327" s="33"/>
      <c r="RS327" s="33"/>
      <c r="RT327" s="33"/>
      <c r="RU327" s="33"/>
      <c r="RV327" s="33"/>
      <c r="RW327" s="33"/>
      <c r="RX327" s="33"/>
      <c r="RY327" s="33"/>
      <c r="RZ327" s="33"/>
      <c r="SA327" s="33"/>
      <c r="SB327" s="33"/>
      <c r="SC327" s="33"/>
      <c r="SD327" s="33"/>
      <c r="SE327" s="33"/>
      <c r="SF327" s="33"/>
      <c r="SG327" s="33"/>
      <c r="SH327" s="33"/>
      <c r="SI327" s="33"/>
      <c r="SJ327" s="33"/>
      <c r="SK327" s="33"/>
      <c r="SL327" s="33"/>
      <c r="SM327" s="33"/>
      <c r="SN327" s="33"/>
      <c r="SO327" s="33"/>
      <c r="SP327" s="33"/>
      <c r="SQ327" s="33"/>
      <c r="SR327" s="33"/>
      <c r="SS327" s="33"/>
      <c r="ST327" s="33"/>
      <c r="SU327" s="33"/>
      <c r="SV327" s="33"/>
      <c r="SW327" s="33"/>
      <c r="SX327" s="33"/>
      <c r="SY327" s="33"/>
      <c r="SZ327" s="33"/>
      <c r="TA327" s="33"/>
      <c r="TB327" s="33"/>
      <c r="TC327" s="33"/>
      <c r="TD327" s="33"/>
      <c r="TE327" s="33"/>
      <c r="TF327" s="33"/>
      <c r="TG327" s="33"/>
      <c r="TH327" s="33"/>
      <c r="TI327" s="33"/>
      <c r="TJ327" s="33"/>
      <c r="TK327" s="33"/>
      <c r="TL327" s="33"/>
      <c r="TM327" s="33"/>
      <c r="TN327" s="33"/>
      <c r="TO327" s="33"/>
      <c r="TP327" s="33"/>
      <c r="TQ327" s="33"/>
      <c r="TR327" s="33"/>
      <c r="TS327" s="33"/>
      <c r="TT327" s="33"/>
      <c r="TU327" s="33"/>
      <c r="TV327" s="33"/>
      <c r="TW327" s="33"/>
      <c r="TX327" s="33"/>
      <c r="TY327" s="33"/>
      <c r="TZ327" s="33"/>
      <c r="UA327" s="33"/>
      <c r="UB327" s="33"/>
      <c r="UC327" s="33"/>
      <c r="UD327" s="33"/>
      <c r="UE327" s="33"/>
      <c r="UF327" s="33"/>
      <c r="UG327" s="33"/>
      <c r="UH327" s="33"/>
      <c r="UI327" s="33"/>
      <c r="UJ327" s="33"/>
      <c r="UK327" s="33"/>
      <c r="UL327" s="33"/>
      <c r="UM327" s="33"/>
      <c r="UN327" s="33"/>
      <c r="UO327" s="33"/>
      <c r="UP327" s="33"/>
      <c r="UQ327" s="33"/>
      <c r="UR327" s="33"/>
      <c r="US327" s="33"/>
      <c r="UT327" s="33"/>
      <c r="UU327" s="33"/>
      <c r="UV327" s="33"/>
      <c r="UW327" s="33"/>
      <c r="UX327" s="33"/>
      <c r="UY327" s="33"/>
      <c r="UZ327" s="33"/>
      <c r="VA327" s="33"/>
      <c r="VB327" s="33"/>
      <c r="VC327" s="33"/>
      <c r="VD327" s="33"/>
      <c r="VE327" s="33"/>
      <c r="VF327" s="33"/>
      <c r="VG327" s="33"/>
      <c r="VH327" s="33"/>
      <c r="VI327" s="33"/>
      <c r="VJ327" s="33"/>
      <c r="VK327" s="33"/>
      <c r="VL327" s="33"/>
      <c r="VM327" s="33"/>
      <c r="VN327" s="33"/>
      <c r="VO327" s="33"/>
      <c r="VP327" s="33"/>
      <c r="VQ327" s="33"/>
      <c r="VR327" s="33"/>
      <c r="VS327" s="33"/>
      <c r="VT327" s="33"/>
      <c r="VU327" s="33"/>
      <c r="VV327" s="33"/>
      <c r="VW327" s="33"/>
      <c r="VX327" s="33"/>
      <c r="VY327" s="33"/>
      <c r="VZ327" s="33"/>
      <c r="WA327" s="33"/>
      <c r="WB327" s="33"/>
      <c r="WC327" s="33"/>
      <c r="WD327" s="33"/>
      <c r="WE327" s="33"/>
      <c r="WF327" s="33"/>
      <c r="WG327" s="33"/>
      <c r="WH327" s="33"/>
      <c r="WI327" s="33"/>
      <c r="WJ327" s="33"/>
      <c r="WK327" s="33"/>
      <c r="WL327" s="33"/>
      <c r="WM327" s="33"/>
      <c r="WN327" s="33"/>
      <c r="WO327" s="33"/>
      <c r="WP327" s="33"/>
      <c r="WQ327" s="33"/>
      <c r="WR327" s="33"/>
      <c r="WS327" s="33"/>
      <c r="WT327" s="33"/>
      <c r="WU327" s="33"/>
      <c r="WV327" s="33"/>
      <c r="WW327" s="33"/>
      <c r="WX327" s="33"/>
      <c r="WY327" s="33"/>
      <c r="WZ327" s="33"/>
      <c r="XA327" s="33"/>
      <c r="XB327" s="33"/>
      <c r="XC327" s="33"/>
      <c r="XD327" s="33"/>
      <c r="XE327" s="33"/>
      <c r="XF327" s="33"/>
      <c r="XG327" s="33"/>
      <c r="XH327" s="33"/>
      <c r="XI327" s="33"/>
      <c r="XJ327" s="33"/>
      <c r="XK327" s="33"/>
      <c r="XL327" s="33"/>
      <c r="XM327" s="33"/>
      <c r="XN327" s="33"/>
      <c r="XO327" s="33"/>
      <c r="XP327" s="33"/>
      <c r="XQ327" s="33"/>
      <c r="XR327" s="33"/>
      <c r="XS327" s="33"/>
      <c r="XT327" s="33"/>
      <c r="XU327" s="33"/>
      <c r="XV327" s="33"/>
      <c r="XW327" s="33"/>
      <c r="XX327" s="33"/>
      <c r="XY327" s="33"/>
      <c r="XZ327" s="33"/>
      <c r="YA327" s="33"/>
      <c r="YB327" s="33"/>
      <c r="YC327" s="33"/>
      <c r="YD327" s="33"/>
      <c r="YE327" s="33"/>
      <c r="YF327" s="33"/>
      <c r="YG327" s="33"/>
      <c r="YH327" s="33"/>
      <c r="YI327" s="33"/>
      <c r="YJ327" s="33"/>
      <c r="YK327" s="33"/>
      <c r="YL327" s="33"/>
      <c r="YM327" s="33"/>
      <c r="YN327" s="33"/>
      <c r="YO327" s="33"/>
      <c r="YP327" s="33"/>
      <c r="YQ327" s="33"/>
      <c r="YR327" s="33"/>
      <c r="YS327" s="33"/>
      <c r="YT327" s="33"/>
      <c r="YU327" s="33"/>
      <c r="YV327" s="33"/>
      <c r="YW327" s="33"/>
      <c r="YX327" s="33"/>
      <c r="YY327" s="33"/>
      <c r="YZ327" s="33"/>
      <c r="ZA327" s="33"/>
      <c r="ZB327" s="33"/>
      <c r="ZC327" s="33"/>
      <c r="ZD327" s="33"/>
      <c r="ZE327" s="33"/>
      <c r="ZF327" s="33"/>
      <c r="ZG327" s="33"/>
      <c r="ZH327" s="33"/>
      <c r="ZI327" s="33"/>
      <c r="ZJ327" s="33"/>
      <c r="ZK327" s="33"/>
      <c r="ZL327" s="33"/>
      <c r="ZM327" s="33"/>
      <c r="ZN327" s="33"/>
      <c r="ZO327" s="33"/>
      <c r="ZP327" s="33"/>
      <c r="ZQ327" s="33"/>
      <c r="ZR327" s="33"/>
      <c r="ZS327" s="33"/>
      <c r="ZT327" s="33"/>
      <c r="ZU327" s="33"/>
      <c r="ZV327" s="33"/>
      <c r="ZW327" s="33"/>
      <c r="ZX327" s="33"/>
      <c r="ZY327" s="33"/>
      <c r="ZZ327" s="33"/>
      <c r="AAA327" s="33"/>
      <c r="AAB327" s="33"/>
      <c r="AAC327" s="33"/>
      <c r="AAD327" s="33"/>
      <c r="AAE327" s="33"/>
      <c r="AAF327" s="33"/>
      <c r="AAG327" s="33"/>
      <c r="AAH327" s="33"/>
      <c r="AAI327" s="33"/>
      <c r="AAJ327" s="33"/>
      <c r="AAK327" s="33"/>
      <c r="AAL327" s="33"/>
      <c r="AAM327" s="33"/>
      <c r="AAN327" s="33"/>
      <c r="AAO327" s="33"/>
      <c r="AAP327" s="33"/>
      <c r="AAQ327" s="33"/>
      <c r="AAR327" s="33"/>
      <c r="AAS327" s="33"/>
      <c r="AAT327" s="33"/>
      <c r="AAU327" s="33"/>
      <c r="AAV327" s="33"/>
      <c r="AAW327" s="33"/>
      <c r="AAX327" s="33"/>
      <c r="AAY327" s="33"/>
      <c r="AAZ327" s="33"/>
      <c r="ABA327" s="33"/>
      <c r="ABB327" s="33"/>
      <c r="ABC327" s="33"/>
      <c r="ABD327" s="33"/>
      <c r="ABE327" s="33"/>
      <c r="ABF327" s="33"/>
      <c r="ABG327" s="33"/>
      <c r="ABH327" s="33"/>
      <c r="ABI327" s="33"/>
      <c r="ABJ327" s="33"/>
      <c r="ABK327" s="33"/>
      <c r="ABL327" s="33"/>
      <c r="ABM327" s="33"/>
      <c r="ABN327" s="33"/>
      <c r="ABO327" s="33"/>
      <c r="ABP327" s="33"/>
      <c r="ABQ327" s="33"/>
      <c r="ABR327" s="33"/>
      <c r="ABS327" s="33"/>
      <c r="ABT327" s="33"/>
      <c r="ABU327" s="33"/>
      <c r="ABV327" s="33"/>
      <c r="ABW327" s="33"/>
      <c r="ABX327" s="33"/>
      <c r="ABY327" s="33"/>
      <c r="ABZ327" s="33"/>
      <c r="ACA327" s="33"/>
      <c r="ACB327" s="33"/>
      <c r="ACC327" s="33"/>
      <c r="ACD327" s="33"/>
      <c r="ACE327" s="33"/>
      <c r="ACF327" s="33"/>
      <c r="ACG327" s="33"/>
      <c r="ACH327" s="33"/>
      <c r="ACI327" s="33"/>
      <c r="ACJ327" s="33"/>
      <c r="ACK327" s="33"/>
      <c r="ACL327" s="33"/>
      <c r="ACM327" s="33"/>
      <c r="ACN327" s="33"/>
      <c r="ACO327" s="33"/>
      <c r="ACP327" s="33"/>
      <c r="ACQ327" s="33"/>
      <c r="ACR327" s="33"/>
      <c r="ACS327" s="33"/>
      <c r="ACT327" s="33"/>
      <c r="ACU327" s="33"/>
      <c r="ACV327" s="33"/>
      <c r="ACW327" s="33"/>
      <c r="ACX327" s="33"/>
      <c r="ACY327" s="33"/>
      <c r="ACZ327" s="33"/>
      <c r="ADA327" s="33"/>
      <c r="ADB327" s="33"/>
      <c r="ADC327" s="33"/>
      <c r="ADD327" s="33"/>
      <c r="ADE327" s="33"/>
      <c r="ADF327" s="33"/>
      <c r="ADG327" s="33"/>
      <c r="ADH327" s="33"/>
      <c r="ADI327" s="33"/>
      <c r="ADJ327" s="33"/>
      <c r="ADK327" s="33"/>
      <c r="ADL327" s="33"/>
      <c r="ADM327" s="33"/>
      <c r="ADN327" s="33"/>
      <c r="ADO327" s="33"/>
      <c r="ADP327" s="33"/>
      <c r="ADQ327" s="33"/>
      <c r="ADR327" s="33"/>
      <c r="ADS327" s="33"/>
      <c r="ADT327" s="33"/>
      <c r="ADU327" s="33"/>
      <c r="ADV327" s="33"/>
      <c r="ADW327" s="33"/>
      <c r="ADX327" s="33"/>
      <c r="ADY327" s="33"/>
      <c r="ADZ327" s="33"/>
      <c r="AEA327" s="33"/>
      <c r="AEB327" s="33"/>
      <c r="AEC327" s="33"/>
      <c r="AED327" s="33"/>
      <c r="AEE327" s="33"/>
      <c r="AEF327" s="33"/>
      <c r="AEG327" s="33"/>
      <c r="AEH327" s="33"/>
      <c r="AEI327" s="33"/>
      <c r="AEJ327" s="33"/>
      <c r="AEK327" s="33"/>
      <c r="AEL327" s="33"/>
      <c r="AEM327" s="33"/>
      <c r="AEN327" s="33"/>
      <c r="AEO327" s="33"/>
      <c r="AEP327" s="33"/>
      <c r="AEQ327" s="33"/>
      <c r="AER327" s="33"/>
      <c r="AES327" s="33"/>
      <c r="AET327" s="33"/>
      <c r="AEU327" s="33"/>
      <c r="AEV327" s="33"/>
      <c r="AEW327" s="33"/>
      <c r="AEX327" s="33"/>
      <c r="AEY327" s="33"/>
      <c r="AEZ327" s="33"/>
      <c r="AFA327" s="33"/>
      <c r="AFB327" s="33"/>
      <c r="AFC327" s="33"/>
      <c r="AFD327" s="33"/>
      <c r="AFE327" s="33"/>
      <c r="AFF327" s="33"/>
      <c r="AFG327" s="33"/>
      <c r="AFH327" s="33"/>
      <c r="AFI327" s="33"/>
      <c r="AFJ327" s="33"/>
      <c r="AFK327" s="33"/>
      <c r="AFL327" s="33"/>
      <c r="AFM327" s="33"/>
      <c r="AFN327" s="33"/>
      <c r="AFO327" s="33"/>
      <c r="AFP327" s="33"/>
      <c r="AFQ327" s="33"/>
      <c r="AFR327" s="33"/>
      <c r="AFS327" s="33"/>
      <c r="AFT327" s="33"/>
      <c r="AFU327" s="33"/>
      <c r="AFV327" s="33"/>
      <c r="AFW327" s="33"/>
      <c r="AFX327" s="33"/>
      <c r="AFY327" s="33"/>
      <c r="AFZ327" s="33"/>
      <c r="AGA327" s="33"/>
      <c r="AGB327" s="33"/>
      <c r="AGC327" s="33"/>
      <c r="AGD327" s="33"/>
      <c r="AGE327" s="33"/>
      <c r="AGF327" s="33"/>
      <c r="AGG327" s="33"/>
      <c r="AGH327" s="33"/>
      <c r="AGI327" s="33"/>
      <c r="AGJ327" s="33"/>
      <c r="AGK327" s="33"/>
      <c r="AGL327" s="33"/>
      <c r="AGM327" s="33"/>
      <c r="AGN327" s="33"/>
      <c r="AGO327" s="33"/>
      <c r="AGP327" s="33"/>
      <c r="AGQ327" s="33"/>
      <c r="AGR327" s="33"/>
      <c r="AGS327" s="33"/>
      <c r="AGT327" s="33"/>
      <c r="AGU327" s="33"/>
      <c r="AGV327" s="33"/>
      <c r="AGW327" s="33"/>
      <c r="AGX327" s="33"/>
      <c r="AGY327" s="33"/>
      <c r="AGZ327" s="33"/>
      <c r="AHA327" s="33"/>
      <c r="AHB327" s="33"/>
      <c r="AHC327" s="33"/>
      <c r="AHD327" s="33"/>
      <c r="AHE327" s="33"/>
      <c r="AHF327" s="33"/>
      <c r="AHG327" s="33"/>
      <c r="AHH327" s="33"/>
      <c r="AHI327" s="33"/>
      <c r="AHJ327" s="33"/>
      <c r="AHK327" s="33"/>
      <c r="AHL327" s="33"/>
      <c r="AHM327" s="33"/>
      <c r="AHN327" s="33"/>
      <c r="AHO327" s="33"/>
      <c r="AHP327" s="33"/>
      <c r="AHQ327" s="33"/>
      <c r="AHR327" s="33"/>
      <c r="AHS327" s="33"/>
      <c r="AHT327" s="33"/>
      <c r="AHU327" s="33"/>
      <c r="AHV327" s="33"/>
      <c r="AHW327" s="33"/>
      <c r="AHX327" s="33"/>
      <c r="AHY327" s="33"/>
      <c r="AHZ327" s="33"/>
      <c r="AIA327" s="33"/>
      <c r="AIB327" s="33"/>
      <c r="AIC327" s="33"/>
      <c r="AID327" s="33"/>
      <c r="AIE327" s="33"/>
      <c r="AIF327" s="33"/>
      <c r="AIG327" s="33"/>
      <c r="AIH327" s="33"/>
      <c r="AII327" s="33"/>
      <c r="AIJ327" s="33"/>
      <c r="AIK327" s="33"/>
      <c r="AIL327" s="33"/>
      <c r="AIM327" s="33"/>
      <c r="AIN327" s="33"/>
      <c r="AIO327" s="33"/>
      <c r="AIP327" s="33"/>
      <c r="AIQ327" s="33"/>
      <c r="AIR327" s="33"/>
      <c r="AIS327" s="33"/>
      <c r="AIT327" s="33"/>
      <c r="AIU327" s="33"/>
      <c r="AIV327" s="33"/>
      <c r="AIW327" s="33"/>
      <c r="AIX327" s="33"/>
      <c r="AIY327" s="33"/>
      <c r="AIZ327" s="33"/>
      <c r="AJA327" s="33"/>
      <c r="AJB327" s="33"/>
      <c r="AJC327" s="33"/>
      <c r="AJD327" s="33"/>
      <c r="AJE327" s="33"/>
      <c r="AJF327" s="33"/>
      <c r="AJG327" s="33"/>
      <c r="AJH327" s="33"/>
      <c r="AJI327" s="33"/>
      <c r="AJJ327" s="33"/>
      <c r="AJK327" s="33"/>
      <c r="AJL327" s="33"/>
      <c r="AJM327" s="33"/>
      <c r="AJN327" s="33"/>
      <c r="AJO327" s="33"/>
      <c r="AJP327" s="33"/>
      <c r="AJQ327" s="33"/>
      <c r="AJR327" s="33"/>
      <c r="AJS327" s="33"/>
      <c r="AJT327" s="33"/>
      <c r="AJU327" s="33"/>
      <c r="AJV327" s="33"/>
      <c r="AJW327" s="33"/>
      <c r="AJX327" s="33"/>
      <c r="AJY327" s="33"/>
      <c r="AJZ327" s="33"/>
      <c r="AKA327" s="33"/>
      <c r="AKB327" s="33"/>
      <c r="AKC327" s="33"/>
      <c r="AKD327" s="33"/>
      <c r="AKE327" s="33"/>
      <c r="AKF327" s="33"/>
      <c r="AKG327" s="33"/>
      <c r="AKH327" s="33"/>
      <c r="AKI327" s="33"/>
      <c r="AKJ327" s="33"/>
      <c r="AKK327" s="33"/>
      <c r="AKL327" s="33"/>
      <c r="AKM327" s="33"/>
      <c r="AKN327" s="33"/>
      <c r="AKO327" s="33"/>
      <c r="AKP327" s="33"/>
      <c r="AKQ327" s="33"/>
      <c r="AKR327" s="33"/>
      <c r="AKS327" s="33"/>
      <c r="AKT327" s="33"/>
      <c r="AKU327" s="33"/>
      <c r="AKV327" s="33"/>
      <c r="AKW327" s="33"/>
      <c r="AKX327" s="33"/>
      <c r="AKY327" s="33"/>
      <c r="AKZ327" s="33"/>
      <c r="ALA327" s="33"/>
      <c r="ALB327" s="33"/>
      <c r="ALC327" s="33"/>
      <c r="ALD327" s="33"/>
      <c r="ALE327" s="33"/>
      <c r="ALF327" s="33"/>
      <c r="ALG327" s="33"/>
      <c r="ALH327" s="33"/>
      <c r="ALI327" s="33"/>
      <c r="ALJ327" s="33"/>
      <c r="ALK327" s="33"/>
      <c r="ALL327" s="33"/>
      <c r="ALM327" s="33"/>
      <c r="ALN327" s="33"/>
      <c r="ALO327" s="33"/>
      <c r="ALP327" s="33"/>
      <c r="ALQ327" s="33"/>
      <c r="ALR327" s="33"/>
      <c r="ALS327" s="33"/>
      <c r="ALT327" s="33"/>
      <c r="ALU327" s="33"/>
      <c r="ALV327" s="33"/>
      <c r="ALW327" s="33"/>
      <c r="ALX327" s="33"/>
      <c r="ALY327" s="33"/>
      <c r="ALZ327" s="33"/>
      <c r="AMA327" s="33"/>
      <c r="AMB327" s="33"/>
      <c r="AMC327" s="33"/>
      <c r="AMD327" s="33"/>
      <c r="AME327" s="33"/>
      <c r="AMF327" s="33"/>
      <c r="AMG327" s="33"/>
      <c r="AMH327" s="33"/>
      <c r="AMI327" s="33"/>
      <c r="AMJ327" s="33"/>
      <c r="AMK327" s="33"/>
      <c r="AML327" s="33"/>
      <c r="AMM327" s="33"/>
      <c r="AMN327" s="33"/>
      <c r="AMO327" s="33"/>
      <c r="AMP327" s="33"/>
      <c r="AMQ327" s="33"/>
      <c r="AMR327" s="33"/>
      <c r="AMS327" s="33"/>
      <c r="AMT327" s="33"/>
      <c r="AMU327" s="33"/>
      <c r="AMV327" s="33"/>
      <c r="AMW327" s="33"/>
      <c r="AMX327" s="33"/>
      <c r="AMY327" s="33"/>
      <c r="AMZ327" s="33"/>
      <c r="ANA327" s="33"/>
      <c r="ANB327" s="33"/>
      <c r="ANC327" s="33"/>
      <c r="AND327" s="33"/>
      <c r="ANE327" s="33"/>
      <c r="ANF327" s="33"/>
      <c r="ANG327" s="33"/>
      <c r="ANH327" s="33"/>
      <c r="ANI327" s="33"/>
      <c r="ANJ327" s="33"/>
      <c r="ANK327" s="33"/>
      <c r="ANL327" s="33"/>
      <c r="ANM327" s="33"/>
      <c r="ANN327" s="33"/>
      <c r="ANO327" s="33"/>
      <c r="ANP327" s="33"/>
      <c r="ANQ327" s="33"/>
      <c r="ANR327" s="33"/>
      <c r="ANS327" s="33"/>
      <c r="ANT327" s="33"/>
      <c r="ANU327" s="33"/>
      <c r="ANV327" s="33"/>
      <c r="ANW327" s="33"/>
      <c r="ANX327" s="33"/>
      <c r="ANY327" s="33"/>
      <c r="ANZ327" s="33"/>
      <c r="AOA327" s="33"/>
      <c r="AOB327" s="33"/>
      <c r="AOC327" s="33"/>
      <c r="AOD327" s="33"/>
      <c r="AOE327" s="33"/>
      <c r="AOF327" s="33"/>
      <c r="AOG327" s="33"/>
      <c r="AOH327" s="33"/>
      <c r="AOI327" s="33"/>
      <c r="AOJ327" s="33"/>
      <c r="AOK327" s="33"/>
      <c r="AOL327" s="33"/>
      <c r="AOM327" s="33"/>
      <c r="AON327" s="33"/>
      <c r="AOO327" s="33"/>
      <c r="AOP327" s="33"/>
      <c r="AOQ327" s="33"/>
      <c r="AOR327" s="33"/>
      <c r="AOS327" s="33"/>
      <c r="AOT327" s="33"/>
      <c r="AOU327" s="33"/>
      <c r="AOV327" s="33"/>
      <c r="AOW327" s="33"/>
      <c r="AOX327" s="33"/>
      <c r="AOY327" s="33"/>
      <c r="AOZ327" s="33"/>
      <c r="APA327" s="33"/>
      <c r="APB327" s="33"/>
      <c r="APC327" s="33"/>
      <c r="APD327" s="33"/>
      <c r="APE327" s="33"/>
      <c r="APF327" s="33"/>
      <c r="APG327" s="33"/>
      <c r="APH327" s="33"/>
      <c r="API327" s="33"/>
      <c r="APJ327" s="33"/>
      <c r="APK327" s="33"/>
      <c r="APL327" s="33"/>
      <c r="APM327" s="33"/>
      <c r="APN327" s="33"/>
      <c r="APO327" s="33"/>
      <c r="APP327" s="33"/>
      <c r="APQ327" s="33"/>
      <c r="APR327" s="33"/>
      <c r="APS327" s="33"/>
      <c r="APT327" s="33"/>
      <c r="APU327" s="33"/>
      <c r="APV327" s="33"/>
      <c r="APW327" s="33"/>
      <c r="APX327" s="33"/>
      <c r="APY327" s="33"/>
      <c r="APZ327" s="33"/>
      <c r="AQA327" s="33"/>
      <c r="AQB327" s="33"/>
      <c r="AQC327" s="33"/>
      <c r="AQD327" s="33"/>
      <c r="AQE327" s="33"/>
      <c r="AQF327" s="33"/>
      <c r="AQG327" s="33"/>
      <c r="AQH327" s="33"/>
      <c r="AQI327" s="33"/>
      <c r="AQJ327" s="33"/>
      <c r="AQK327" s="33"/>
      <c r="AQL327" s="33"/>
      <c r="AQM327" s="33"/>
      <c r="AQN327" s="33"/>
      <c r="AQO327" s="33"/>
      <c r="AQP327" s="33"/>
      <c r="AQQ327" s="33"/>
      <c r="AQR327" s="33"/>
      <c r="AQS327" s="33"/>
      <c r="AQT327" s="33"/>
      <c r="AQU327" s="33"/>
      <c r="AQV327" s="33"/>
      <c r="AQW327" s="33"/>
      <c r="AQX327" s="33"/>
      <c r="AQY327" s="33"/>
      <c r="AQZ327" s="33"/>
      <c r="ARA327" s="33"/>
      <c r="ARB327" s="33"/>
      <c r="ARC327" s="33"/>
      <c r="ARD327" s="33"/>
      <c r="ARE327" s="33"/>
      <c r="ARF327" s="33"/>
      <c r="ARG327" s="33"/>
      <c r="ARH327" s="33"/>
      <c r="ARI327" s="33"/>
      <c r="ARJ327" s="33"/>
      <c r="ARK327" s="33"/>
      <c r="ARL327" s="33"/>
      <c r="ARM327" s="33"/>
      <c r="ARN327" s="33"/>
      <c r="ARO327" s="33"/>
      <c r="ARP327" s="33"/>
      <c r="ARQ327" s="33"/>
      <c r="ARR327" s="33"/>
      <c r="ARS327" s="33"/>
      <c r="ART327" s="33"/>
      <c r="ARU327" s="33"/>
      <c r="ARV327" s="33"/>
      <c r="ARW327" s="33"/>
      <c r="ARX327" s="33"/>
      <c r="ARY327" s="33"/>
      <c r="ARZ327" s="33"/>
      <c r="ASA327" s="33"/>
      <c r="ASB327" s="33"/>
      <c r="ASC327" s="33"/>
      <c r="ASD327" s="33"/>
      <c r="ASE327" s="33"/>
      <c r="ASF327" s="33"/>
      <c r="ASG327" s="33"/>
      <c r="ASH327" s="33"/>
      <c r="ASI327" s="33"/>
      <c r="ASJ327" s="33"/>
      <c r="ASK327" s="33"/>
      <c r="ASL327" s="33"/>
      <c r="ASM327" s="33"/>
      <c r="ASN327" s="33"/>
      <c r="ASO327" s="33"/>
      <c r="ASP327" s="33"/>
      <c r="ASQ327" s="33"/>
      <c r="ASR327" s="33"/>
      <c r="ASS327" s="33"/>
      <c r="AST327" s="33"/>
      <c r="ASU327" s="33"/>
      <c r="ASV327" s="33"/>
      <c r="ASW327" s="33"/>
      <c r="ASX327" s="33"/>
      <c r="ASY327" s="33"/>
      <c r="ASZ327" s="33"/>
      <c r="ATA327" s="33"/>
      <c r="ATB327" s="33"/>
      <c r="ATC327" s="33"/>
      <c r="ATD327" s="33"/>
      <c r="ATE327" s="33"/>
      <c r="ATF327" s="33"/>
      <c r="ATG327" s="33"/>
      <c r="ATH327" s="33"/>
      <c r="ATI327" s="33"/>
      <c r="ATJ327" s="33"/>
      <c r="ATK327" s="33"/>
      <c r="ATL327" s="33"/>
      <c r="ATM327" s="33"/>
      <c r="ATN327" s="33"/>
      <c r="ATO327" s="33"/>
      <c r="ATP327" s="33"/>
      <c r="ATQ327" s="33"/>
      <c r="ATR327" s="33"/>
      <c r="ATS327" s="33"/>
      <c r="ATT327" s="33"/>
      <c r="ATU327" s="33"/>
      <c r="ATV327" s="33"/>
      <c r="ATW327" s="33"/>
      <c r="ATX327" s="33"/>
      <c r="ATY327" s="33"/>
      <c r="ATZ327" s="33"/>
      <c r="AUA327" s="33"/>
      <c r="AUB327" s="33"/>
      <c r="AUC327" s="33"/>
      <c r="AUD327" s="33"/>
      <c r="AUE327" s="33"/>
      <c r="AUF327" s="33"/>
      <c r="AUG327" s="33"/>
      <c r="AUH327" s="33"/>
      <c r="AUI327" s="33"/>
      <c r="AUJ327" s="33"/>
      <c r="AUK327" s="33"/>
      <c r="AUL327" s="33"/>
      <c r="AUM327" s="33"/>
      <c r="AUN327" s="33"/>
      <c r="AUO327" s="33"/>
      <c r="AUP327" s="33"/>
      <c r="AUQ327" s="33"/>
      <c r="AUR327" s="33"/>
      <c r="AUS327" s="33"/>
      <c r="AUT327" s="33"/>
      <c r="AUU327" s="33"/>
      <c r="AUV327" s="33"/>
      <c r="AUW327" s="33"/>
      <c r="AUX327" s="33"/>
      <c r="AUY327" s="33"/>
      <c r="AUZ327" s="33"/>
      <c r="AVA327" s="33"/>
      <c r="AVB327" s="33"/>
      <c r="AVC327" s="33"/>
      <c r="AVD327" s="33"/>
      <c r="AVE327" s="33"/>
      <c r="AVF327" s="33"/>
      <c r="AVG327" s="33"/>
      <c r="AVH327" s="33"/>
      <c r="AVI327" s="33"/>
      <c r="AVJ327" s="33"/>
      <c r="AVK327" s="33"/>
      <c r="AVL327" s="33"/>
      <c r="AVM327" s="33"/>
      <c r="AVN327" s="33"/>
      <c r="AVO327" s="33"/>
      <c r="AVP327" s="33"/>
      <c r="AVQ327" s="33"/>
      <c r="AVR327" s="33"/>
      <c r="AVS327" s="33"/>
      <c r="AVT327" s="33"/>
      <c r="AVU327" s="33"/>
      <c r="AVV327" s="33"/>
      <c r="AVW327" s="33"/>
      <c r="AVX327" s="33"/>
      <c r="AVY327" s="33"/>
      <c r="AVZ327" s="33"/>
      <c r="AWA327" s="33"/>
      <c r="AWB327" s="33"/>
      <c r="AWC327" s="33"/>
      <c r="AWD327" s="33"/>
      <c r="AWE327" s="33"/>
      <c r="AWF327" s="33"/>
      <c r="AWG327" s="33"/>
      <c r="AWH327" s="33"/>
      <c r="AWI327" s="33"/>
      <c r="AWJ327" s="33"/>
      <c r="AWK327" s="33"/>
      <c r="AWL327" s="33"/>
      <c r="AWM327" s="33"/>
      <c r="AWN327" s="33"/>
      <c r="AWO327" s="33"/>
      <c r="AWP327" s="33"/>
      <c r="AWQ327" s="33"/>
      <c r="AWR327" s="33"/>
      <c r="AWS327" s="33"/>
      <c r="AWT327" s="33"/>
      <c r="AWU327" s="33"/>
      <c r="AWV327" s="33"/>
      <c r="AWW327" s="33"/>
      <c r="AWX327" s="33"/>
      <c r="AWY327" s="33"/>
      <c r="AWZ327" s="33"/>
      <c r="AXA327" s="33"/>
      <c r="AXB327" s="33"/>
      <c r="AXC327" s="33"/>
      <c r="AXD327" s="33"/>
      <c r="AXE327" s="33"/>
      <c r="AXF327" s="33"/>
      <c r="AXG327" s="33"/>
      <c r="AXH327" s="33"/>
      <c r="AXI327" s="33"/>
      <c r="AXJ327" s="33"/>
      <c r="AXK327" s="33"/>
      <c r="AXL327" s="33"/>
      <c r="AXM327" s="33"/>
      <c r="AXN327" s="33"/>
      <c r="AXO327" s="33"/>
      <c r="AXP327" s="33"/>
      <c r="AXQ327" s="33"/>
      <c r="AXR327" s="33"/>
      <c r="AXS327" s="33"/>
      <c r="AXT327" s="33"/>
      <c r="AXU327" s="33"/>
      <c r="AXV327" s="33"/>
      <c r="AXW327" s="33"/>
      <c r="AXX327" s="33"/>
      <c r="AXY327" s="33"/>
      <c r="AXZ327" s="33"/>
      <c r="AYA327" s="33"/>
      <c r="AYB327" s="33"/>
      <c r="AYC327" s="33"/>
      <c r="AYD327" s="33"/>
      <c r="AYE327" s="33"/>
      <c r="AYF327" s="33"/>
      <c r="AYG327" s="33"/>
      <c r="AYH327" s="33"/>
      <c r="AYI327" s="33"/>
      <c r="AYJ327" s="33"/>
      <c r="AYK327" s="33"/>
      <c r="AYL327" s="33"/>
      <c r="AYM327" s="33"/>
      <c r="AYN327" s="33"/>
      <c r="AYO327" s="33"/>
      <c r="AYP327" s="33"/>
      <c r="AYQ327" s="33"/>
      <c r="AYR327" s="33"/>
      <c r="AYS327" s="33"/>
      <c r="AYT327" s="33"/>
      <c r="AYU327" s="33"/>
      <c r="AYV327" s="33"/>
      <c r="AYW327" s="33"/>
      <c r="AYX327" s="33"/>
      <c r="AYY327" s="33"/>
      <c r="AYZ327" s="33"/>
      <c r="AZA327" s="33"/>
      <c r="AZB327" s="33"/>
      <c r="AZC327" s="33"/>
      <c r="AZD327" s="33"/>
      <c r="AZE327" s="33"/>
      <c r="AZF327" s="33"/>
      <c r="AZG327" s="33"/>
      <c r="AZH327" s="33"/>
      <c r="AZI327" s="33"/>
      <c r="AZJ327" s="33"/>
      <c r="AZK327" s="33"/>
      <c r="AZL327" s="33"/>
      <c r="AZM327" s="33"/>
      <c r="AZN327" s="33"/>
      <c r="AZO327" s="33"/>
      <c r="AZP327" s="33"/>
      <c r="AZQ327" s="33"/>
      <c r="AZR327" s="33"/>
      <c r="AZS327" s="33"/>
      <c r="AZT327" s="33"/>
      <c r="AZU327" s="33"/>
      <c r="AZV327" s="33"/>
      <c r="AZW327" s="33"/>
      <c r="AZX327" s="33"/>
      <c r="AZY327" s="33"/>
      <c r="AZZ327" s="33"/>
      <c r="BAA327" s="33"/>
      <c r="BAB327" s="33"/>
      <c r="BAC327" s="33"/>
      <c r="BAD327" s="33"/>
      <c r="BAE327" s="33"/>
      <c r="BAF327" s="33"/>
      <c r="BAG327" s="33"/>
      <c r="BAH327" s="33"/>
      <c r="BAI327" s="33"/>
      <c r="BAJ327" s="33"/>
      <c r="BAK327" s="33"/>
      <c r="BAL327" s="33"/>
      <c r="BAM327" s="33"/>
      <c r="BAN327" s="33"/>
      <c r="BAO327" s="33"/>
      <c r="BAP327" s="33"/>
      <c r="BAQ327" s="33"/>
      <c r="BAR327" s="33"/>
      <c r="BAS327" s="33"/>
      <c r="BAT327" s="33"/>
      <c r="BAU327" s="33"/>
      <c r="BAV327" s="33"/>
      <c r="BAW327" s="33"/>
      <c r="BAX327" s="33"/>
      <c r="BAY327" s="33"/>
      <c r="BAZ327" s="33"/>
      <c r="BBA327" s="33"/>
      <c r="BBB327" s="33"/>
      <c r="BBC327" s="33"/>
      <c r="BBD327" s="33"/>
      <c r="BBE327" s="33"/>
      <c r="BBF327" s="33"/>
      <c r="BBG327" s="33"/>
      <c r="BBH327" s="33"/>
      <c r="BBI327" s="33"/>
      <c r="BBJ327" s="33"/>
      <c r="BBK327" s="33"/>
      <c r="BBL327" s="33"/>
      <c r="BBM327" s="33"/>
      <c r="BBN327" s="33"/>
      <c r="BBO327" s="33"/>
      <c r="BBP327" s="33"/>
      <c r="BBQ327" s="33"/>
      <c r="BBR327" s="33"/>
      <c r="BBS327" s="33"/>
      <c r="BBT327" s="33"/>
      <c r="BBU327" s="33"/>
      <c r="BBV327" s="33"/>
      <c r="BBW327" s="33"/>
      <c r="BBX327" s="33"/>
      <c r="BBY327" s="33"/>
      <c r="BBZ327" s="33"/>
      <c r="BCA327" s="33"/>
      <c r="BCB327" s="33"/>
      <c r="BCC327" s="33"/>
      <c r="BCD327" s="33"/>
      <c r="BCE327" s="33"/>
      <c r="BCF327" s="33"/>
      <c r="BCG327" s="33"/>
      <c r="BCH327" s="33"/>
      <c r="BCI327" s="33"/>
      <c r="BCJ327" s="33"/>
      <c r="BCK327" s="33"/>
      <c r="BCL327" s="33"/>
      <c r="BCM327" s="33"/>
      <c r="BCN327" s="33"/>
      <c r="BCO327" s="33"/>
      <c r="BCP327" s="33"/>
      <c r="BCQ327" s="33"/>
      <c r="BCR327" s="33"/>
      <c r="BCS327" s="33"/>
      <c r="BCT327" s="33"/>
      <c r="BCU327" s="33"/>
      <c r="BCV327" s="33"/>
      <c r="BCW327" s="33"/>
      <c r="BCX327" s="33"/>
      <c r="BCY327" s="33"/>
      <c r="BCZ327" s="33"/>
      <c r="BDA327" s="33"/>
      <c r="BDB327" s="33"/>
      <c r="BDC327" s="33"/>
      <c r="BDD327" s="33"/>
      <c r="BDE327" s="33"/>
      <c r="BDF327" s="33"/>
      <c r="BDG327" s="33"/>
      <c r="BDH327" s="33"/>
      <c r="BDI327" s="33"/>
      <c r="BDJ327" s="33"/>
      <c r="BDK327" s="33"/>
      <c r="BDL327" s="33"/>
      <c r="BDM327" s="33"/>
      <c r="BDN327" s="33"/>
      <c r="BDO327" s="33"/>
      <c r="BDP327" s="33"/>
      <c r="BDQ327" s="33"/>
      <c r="BDR327" s="33"/>
      <c r="BDS327" s="33"/>
      <c r="BDT327" s="33"/>
      <c r="BDU327" s="33"/>
      <c r="BDV327" s="33"/>
      <c r="BDW327" s="33"/>
      <c r="BDX327" s="33"/>
      <c r="BDY327" s="33"/>
      <c r="BDZ327" s="33"/>
      <c r="BEA327" s="33"/>
      <c r="BEB327" s="33"/>
      <c r="BEC327" s="33"/>
      <c r="BED327" s="33"/>
      <c r="BEE327" s="33"/>
      <c r="BEF327" s="33"/>
      <c r="BEG327" s="33"/>
      <c r="BEH327" s="33"/>
      <c r="BEI327" s="33"/>
      <c r="BEJ327" s="33"/>
      <c r="BEK327" s="33"/>
      <c r="BEL327" s="33"/>
      <c r="BEM327" s="33"/>
      <c r="BEN327" s="33"/>
      <c r="BEO327" s="33"/>
      <c r="BEP327" s="33"/>
      <c r="BEQ327" s="33"/>
      <c r="BER327" s="33"/>
      <c r="BES327" s="33"/>
      <c r="BET327" s="33"/>
      <c r="BEU327" s="33"/>
      <c r="BEV327" s="33"/>
      <c r="BEW327" s="33"/>
      <c r="BEX327" s="33"/>
      <c r="BEY327" s="33"/>
      <c r="BEZ327" s="33"/>
      <c r="BFA327" s="33"/>
      <c r="BFB327" s="33"/>
      <c r="BFC327" s="33"/>
      <c r="BFD327" s="33"/>
      <c r="BFE327" s="33"/>
      <c r="BFF327" s="33"/>
      <c r="BFG327" s="33"/>
      <c r="BFH327" s="33"/>
      <c r="BFI327" s="33"/>
      <c r="BFJ327" s="33"/>
      <c r="BFK327" s="33"/>
      <c r="BFL327" s="33"/>
      <c r="BFM327" s="33"/>
      <c r="BFN327" s="33"/>
      <c r="BFO327" s="33"/>
      <c r="BFP327" s="33"/>
      <c r="BFQ327" s="33"/>
      <c r="BFR327" s="33"/>
      <c r="BFS327" s="33"/>
      <c r="BFT327" s="33"/>
      <c r="BFU327" s="33"/>
      <c r="BFV327" s="33"/>
      <c r="BFW327" s="33"/>
      <c r="BFX327" s="33"/>
      <c r="BFY327" s="33"/>
      <c r="BFZ327" s="33"/>
      <c r="BGA327" s="33"/>
      <c r="BGB327" s="33"/>
      <c r="BGC327" s="33"/>
      <c r="BGD327" s="33"/>
      <c r="BGE327" s="33"/>
      <c r="BGF327" s="33"/>
      <c r="BGG327" s="33"/>
      <c r="BGH327" s="33"/>
      <c r="BGI327" s="33"/>
      <c r="BGJ327" s="33"/>
      <c r="BGK327" s="33"/>
      <c r="BGL327" s="33"/>
      <c r="BGM327" s="33"/>
      <c r="BGN327" s="33"/>
      <c r="BGO327" s="33"/>
      <c r="BGP327" s="33"/>
      <c r="BGQ327" s="33"/>
      <c r="BGR327" s="33"/>
      <c r="BGS327" s="33"/>
      <c r="BGT327" s="33"/>
      <c r="BGU327" s="33"/>
      <c r="BGV327" s="33"/>
      <c r="BGW327" s="33"/>
      <c r="BGX327" s="33"/>
      <c r="BGY327" s="33"/>
      <c r="BGZ327" s="33"/>
      <c r="BHA327" s="33"/>
      <c r="BHB327" s="33"/>
      <c r="BHC327" s="33"/>
      <c r="BHD327" s="33"/>
      <c r="BHE327" s="33"/>
      <c r="BHF327" s="33"/>
      <c r="BHG327" s="33"/>
      <c r="BHH327" s="33"/>
      <c r="BHI327" s="33"/>
      <c r="BHJ327" s="33"/>
      <c r="BHK327" s="33"/>
      <c r="BHL327" s="33"/>
      <c r="BHM327" s="33"/>
      <c r="BHN327" s="33"/>
      <c r="BHO327" s="33"/>
      <c r="BHP327" s="33"/>
      <c r="BHQ327" s="33"/>
      <c r="BHR327" s="33"/>
      <c r="BHS327" s="33"/>
      <c r="BHT327" s="33"/>
      <c r="BHU327" s="33"/>
      <c r="BHV327" s="33"/>
      <c r="BHW327" s="33"/>
      <c r="BHX327" s="33"/>
      <c r="BHY327" s="33"/>
      <c r="BHZ327" s="33"/>
      <c r="BIA327" s="33"/>
      <c r="BIB327" s="33"/>
      <c r="BIC327" s="33"/>
      <c r="BID327" s="33"/>
      <c r="BIE327" s="33"/>
      <c r="BIF327" s="33"/>
      <c r="BIG327" s="33"/>
      <c r="BIH327" s="33"/>
      <c r="BII327" s="33"/>
      <c r="BIJ327" s="33"/>
      <c r="BIK327" s="33"/>
      <c r="BIL327" s="33"/>
      <c r="BIM327" s="33"/>
      <c r="BIN327" s="33"/>
      <c r="BIO327" s="33"/>
      <c r="BIP327" s="33"/>
      <c r="BIQ327" s="33"/>
      <c r="BIR327" s="33"/>
      <c r="BIS327" s="33"/>
      <c r="BIT327" s="33"/>
      <c r="BIU327" s="33"/>
      <c r="BIV327" s="33"/>
      <c r="BIW327" s="33"/>
      <c r="BIX327" s="33"/>
      <c r="BIY327" s="33"/>
      <c r="BIZ327" s="33"/>
      <c r="BJA327" s="33"/>
      <c r="BJB327" s="33"/>
      <c r="BJC327" s="33"/>
      <c r="BJD327" s="33"/>
      <c r="BJE327" s="33"/>
      <c r="BJF327" s="33"/>
      <c r="BJG327" s="33"/>
      <c r="BJH327" s="33"/>
      <c r="BJI327" s="33"/>
      <c r="BJJ327" s="33"/>
      <c r="BJK327" s="33"/>
      <c r="BJL327" s="33"/>
      <c r="BJM327" s="33"/>
      <c r="BJN327" s="33"/>
      <c r="BJO327" s="33"/>
      <c r="BJP327" s="33"/>
      <c r="BJQ327" s="33"/>
      <c r="BJR327" s="33"/>
      <c r="BJS327" s="33"/>
      <c r="BJT327" s="33"/>
      <c r="BJU327" s="33"/>
      <c r="BJV327" s="33"/>
      <c r="BJW327" s="33"/>
      <c r="BJX327" s="33"/>
      <c r="BJY327" s="33"/>
      <c r="BJZ327" s="33"/>
      <c r="BKA327" s="33"/>
      <c r="BKB327" s="33"/>
      <c r="BKC327" s="33"/>
      <c r="BKD327" s="33"/>
      <c r="BKE327" s="33"/>
      <c r="BKF327" s="33"/>
      <c r="BKG327" s="33"/>
      <c r="BKH327" s="33"/>
      <c r="BKI327" s="33"/>
      <c r="BKJ327" s="33"/>
      <c r="BKK327" s="33"/>
      <c r="BKL327" s="33"/>
      <c r="BKM327" s="33"/>
      <c r="BKN327" s="33"/>
      <c r="BKO327" s="33"/>
      <c r="BKP327" s="33"/>
      <c r="BKQ327" s="33"/>
      <c r="BKR327" s="33"/>
      <c r="BKS327" s="33"/>
      <c r="BKT327" s="33"/>
      <c r="BKU327" s="33"/>
      <c r="BKV327" s="33"/>
      <c r="BKW327" s="33"/>
      <c r="BKX327" s="33"/>
      <c r="BKY327" s="33"/>
      <c r="BKZ327" s="33"/>
      <c r="BLA327" s="33"/>
      <c r="BLB327" s="33"/>
      <c r="BLC327" s="33"/>
      <c r="BLD327" s="33"/>
      <c r="BLE327" s="33"/>
      <c r="BLF327" s="33"/>
      <c r="BLG327" s="33"/>
      <c r="BLH327" s="33"/>
      <c r="BLI327" s="33"/>
      <c r="BLJ327" s="33"/>
      <c r="BLK327" s="33"/>
      <c r="BLL327" s="33"/>
      <c r="BLM327" s="33"/>
      <c r="BLN327" s="33"/>
      <c r="BLO327" s="33"/>
      <c r="BLP327" s="33"/>
      <c r="BLQ327" s="33"/>
      <c r="BLR327" s="33"/>
      <c r="BLS327" s="33"/>
      <c r="BLT327" s="33"/>
      <c r="BLU327" s="33"/>
      <c r="BLV327" s="33"/>
      <c r="BLW327" s="33"/>
      <c r="BLX327" s="33"/>
      <c r="BLY327" s="33"/>
      <c r="BLZ327" s="33"/>
      <c r="BMA327" s="33"/>
      <c r="BMB327" s="33"/>
      <c r="BMC327" s="33"/>
      <c r="BMD327" s="33"/>
      <c r="BME327" s="33"/>
      <c r="BMF327" s="33"/>
      <c r="BMG327" s="33"/>
      <c r="BMH327" s="33"/>
      <c r="BMI327" s="33"/>
      <c r="BMJ327" s="33"/>
      <c r="BMK327" s="33"/>
      <c r="BML327" s="33"/>
      <c r="BMM327" s="33"/>
      <c r="BMN327" s="33"/>
      <c r="BMO327" s="33"/>
      <c r="BMP327" s="33"/>
      <c r="BMQ327" s="33"/>
      <c r="BMR327" s="33"/>
      <c r="BMS327" s="33"/>
      <c r="BMT327" s="33"/>
      <c r="BMU327" s="33"/>
      <c r="BMV327" s="33"/>
      <c r="BMW327" s="33"/>
      <c r="BMX327" s="33"/>
      <c r="BMY327" s="33"/>
      <c r="BMZ327" s="33"/>
      <c r="BNA327" s="33"/>
      <c r="BNB327" s="33"/>
      <c r="BNC327" s="33"/>
      <c r="BND327" s="33"/>
      <c r="BNE327" s="33"/>
      <c r="BNF327" s="33"/>
      <c r="BNG327" s="33"/>
      <c r="BNH327" s="33"/>
      <c r="BNI327" s="33"/>
      <c r="BNJ327" s="33"/>
      <c r="BNK327" s="33"/>
      <c r="BNL327" s="33"/>
      <c r="BNM327" s="33"/>
      <c r="BNN327" s="33"/>
      <c r="BNO327" s="33"/>
      <c r="BNP327" s="33"/>
      <c r="BNQ327" s="33"/>
      <c r="BNR327" s="33"/>
      <c r="BNS327" s="33"/>
      <c r="BNT327" s="33"/>
      <c r="BNU327" s="33"/>
      <c r="BNV327" s="33"/>
      <c r="BNW327" s="33"/>
      <c r="BNX327" s="33"/>
      <c r="BNY327" s="33"/>
      <c r="BNZ327" s="33"/>
      <c r="BOA327" s="33"/>
      <c r="BOB327" s="33"/>
      <c r="BOC327" s="33"/>
      <c r="BOD327" s="33"/>
      <c r="BOE327" s="33"/>
      <c r="BOF327" s="33"/>
      <c r="BOG327" s="33"/>
      <c r="BOH327" s="33"/>
      <c r="BOI327" s="33"/>
      <c r="BOJ327" s="33"/>
      <c r="BOK327" s="33"/>
      <c r="BOL327" s="33"/>
      <c r="BOM327" s="33"/>
      <c r="BON327" s="33"/>
      <c r="BOO327" s="33"/>
      <c r="BOP327" s="33"/>
      <c r="BOQ327" s="33"/>
      <c r="BOR327" s="33"/>
      <c r="BOS327" s="33"/>
      <c r="BOT327" s="33"/>
      <c r="BOU327" s="33"/>
      <c r="BOV327" s="33"/>
      <c r="BOW327" s="33"/>
      <c r="BOX327" s="33"/>
      <c r="BOY327" s="33"/>
      <c r="BOZ327" s="33"/>
      <c r="BPA327" s="33"/>
      <c r="BPB327" s="33"/>
      <c r="BPC327" s="33"/>
      <c r="BPD327" s="33"/>
      <c r="BPE327" s="33"/>
      <c r="BPF327" s="33"/>
      <c r="BPG327" s="33"/>
      <c r="BPH327" s="33"/>
      <c r="BPI327" s="33"/>
      <c r="BPJ327" s="33"/>
      <c r="BPK327" s="33"/>
      <c r="BPL327" s="33"/>
      <c r="BPM327" s="33"/>
      <c r="BPN327" s="33"/>
      <c r="BPO327" s="33"/>
      <c r="BPP327" s="33"/>
      <c r="BPQ327" s="33"/>
      <c r="BPR327" s="33"/>
      <c r="BPS327" s="33"/>
      <c r="BPT327" s="33"/>
      <c r="BPU327" s="33"/>
      <c r="BPV327" s="33"/>
      <c r="BPW327" s="33"/>
      <c r="BPX327" s="33"/>
      <c r="BPY327" s="33"/>
      <c r="BPZ327" s="33"/>
      <c r="BQA327" s="33"/>
      <c r="BQB327" s="33"/>
      <c r="BQC327" s="33"/>
      <c r="BQD327" s="33"/>
      <c r="BQE327" s="33"/>
      <c r="BQF327" s="33"/>
      <c r="BQG327" s="33"/>
      <c r="BQH327" s="33"/>
      <c r="BQI327" s="33"/>
      <c r="BQJ327" s="33"/>
      <c r="BQK327" s="33"/>
      <c r="BQL327" s="33"/>
      <c r="BQM327" s="33"/>
      <c r="BQN327" s="33"/>
      <c r="BQO327" s="33"/>
      <c r="BQP327" s="33"/>
      <c r="BQQ327" s="33"/>
      <c r="BQR327" s="33"/>
      <c r="BQS327" s="33"/>
      <c r="BQT327" s="33"/>
      <c r="BQU327" s="33"/>
      <c r="BQV327" s="33"/>
      <c r="BQW327" s="33"/>
      <c r="BQX327" s="33"/>
      <c r="BQY327" s="33"/>
      <c r="BQZ327" s="33"/>
      <c r="BRA327" s="33"/>
      <c r="BRB327" s="33"/>
      <c r="BRC327" s="33"/>
      <c r="BRD327" s="33"/>
      <c r="BRE327" s="33"/>
      <c r="BRF327" s="33"/>
      <c r="BRG327" s="33"/>
      <c r="BRH327" s="33"/>
      <c r="BRI327" s="33"/>
      <c r="BRJ327" s="33"/>
      <c r="BRK327" s="33"/>
      <c r="BRL327" s="33"/>
      <c r="BRM327" s="33"/>
      <c r="BRN327" s="33"/>
      <c r="BRO327" s="33"/>
      <c r="BRP327" s="33"/>
      <c r="BRQ327" s="33"/>
      <c r="BRR327" s="33"/>
      <c r="BRS327" s="33"/>
      <c r="BRT327" s="33"/>
      <c r="BRU327" s="33"/>
      <c r="BRV327" s="33"/>
      <c r="BRW327" s="33"/>
      <c r="BRX327" s="33"/>
      <c r="BRY327" s="33"/>
      <c r="BRZ327" s="33"/>
      <c r="BSA327" s="33"/>
      <c r="BSB327" s="33"/>
      <c r="BSC327" s="33"/>
      <c r="BSD327" s="33"/>
      <c r="BSE327" s="33"/>
      <c r="BSF327" s="33"/>
      <c r="BSG327" s="33"/>
      <c r="BSH327" s="33"/>
      <c r="BSI327" s="33"/>
      <c r="BSJ327" s="33"/>
      <c r="BSK327" s="33"/>
      <c r="BSL327" s="33"/>
      <c r="BSM327" s="33"/>
      <c r="BSN327" s="33"/>
      <c r="BSO327" s="33"/>
      <c r="BSP327" s="33"/>
      <c r="BSQ327" s="33"/>
      <c r="BSR327" s="33"/>
      <c r="BSS327" s="33"/>
      <c r="BST327" s="33"/>
      <c r="BSU327" s="33"/>
      <c r="BSV327" s="33"/>
      <c r="BSW327" s="33"/>
      <c r="BSX327" s="33"/>
      <c r="BSY327" s="33"/>
      <c r="BSZ327" s="33"/>
      <c r="BTA327" s="33"/>
      <c r="BTB327" s="33"/>
      <c r="BTC327" s="33"/>
      <c r="BTD327" s="33"/>
      <c r="BTE327" s="33"/>
      <c r="BTF327" s="33"/>
      <c r="BTG327" s="33"/>
      <c r="BTH327" s="33"/>
      <c r="BTI327" s="33"/>
      <c r="BTJ327" s="33"/>
      <c r="BTK327" s="33"/>
      <c r="BTL327" s="33"/>
      <c r="BTM327" s="33"/>
      <c r="BTN327" s="33"/>
      <c r="BTO327" s="33"/>
      <c r="BTP327" s="33"/>
      <c r="BTQ327" s="33"/>
      <c r="BTR327" s="33"/>
      <c r="BTS327" s="33"/>
      <c r="BTT327" s="33"/>
      <c r="BTU327" s="33"/>
      <c r="BTV327" s="33"/>
      <c r="BTW327" s="33"/>
      <c r="BTX327" s="33"/>
      <c r="BTY327" s="33"/>
      <c r="BTZ327" s="33"/>
      <c r="BUA327" s="33"/>
      <c r="BUB327" s="33"/>
      <c r="BUC327" s="33"/>
      <c r="BUD327" s="33"/>
      <c r="BUE327" s="33"/>
      <c r="BUF327" s="33"/>
      <c r="BUG327" s="33"/>
      <c r="BUH327" s="33"/>
      <c r="BUI327" s="33"/>
      <c r="BUJ327" s="33"/>
      <c r="BUK327" s="33"/>
      <c r="BUL327" s="33"/>
      <c r="BUM327" s="33"/>
      <c r="BUN327" s="33"/>
      <c r="BUO327" s="33"/>
      <c r="BUP327" s="33"/>
      <c r="BUQ327" s="33"/>
      <c r="BUR327" s="33"/>
      <c r="BUS327" s="33"/>
      <c r="BUT327" s="33"/>
      <c r="BUU327" s="33"/>
      <c r="BUV327" s="33"/>
      <c r="BUW327" s="33"/>
      <c r="BUX327" s="33"/>
      <c r="BUY327" s="33"/>
      <c r="BUZ327" s="33"/>
      <c r="BVA327" s="33"/>
      <c r="BVB327" s="33"/>
      <c r="BVC327" s="33"/>
      <c r="BVD327" s="33"/>
      <c r="BVE327" s="33"/>
      <c r="BVF327" s="33"/>
      <c r="BVG327" s="33"/>
      <c r="BVH327" s="33"/>
      <c r="BVI327" s="33"/>
      <c r="BVJ327" s="33"/>
      <c r="BVK327" s="33"/>
      <c r="BVL327" s="33"/>
      <c r="BVM327" s="33"/>
      <c r="BVN327" s="33"/>
      <c r="BVO327" s="33"/>
      <c r="BVP327" s="33"/>
      <c r="BVQ327" s="33"/>
      <c r="BVR327" s="33"/>
      <c r="BVS327" s="33"/>
      <c r="BVT327" s="33"/>
      <c r="BVU327" s="33"/>
      <c r="BVV327" s="33"/>
      <c r="BVW327" s="33"/>
      <c r="BVX327" s="33"/>
      <c r="BVY327" s="33"/>
      <c r="BVZ327" s="33"/>
      <c r="BWA327" s="33"/>
      <c r="BWB327" s="33"/>
      <c r="BWC327" s="33"/>
      <c r="BWD327" s="33"/>
      <c r="BWE327" s="33"/>
      <c r="BWF327" s="33"/>
      <c r="BWG327" s="33"/>
      <c r="BWH327" s="33"/>
      <c r="BWI327" s="33"/>
      <c r="BWJ327" s="33"/>
      <c r="BWK327" s="33"/>
      <c r="BWL327" s="33"/>
      <c r="BWM327" s="33"/>
      <c r="BWN327" s="33"/>
      <c r="BWO327" s="33"/>
      <c r="BWP327" s="33"/>
      <c r="BWQ327" s="33"/>
      <c r="BWR327" s="33"/>
      <c r="BWS327" s="33"/>
      <c r="BWT327" s="33"/>
      <c r="BWU327" s="33"/>
      <c r="BWV327" s="33"/>
      <c r="BWW327" s="33"/>
      <c r="BWX327" s="33"/>
      <c r="BWY327" s="33"/>
      <c r="BWZ327" s="33"/>
      <c r="BXA327" s="33"/>
      <c r="BXB327" s="33"/>
      <c r="BXC327" s="33"/>
      <c r="BXD327" s="33"/>
      <c r="BXE327" s="33"/>
      <c r="BXF327" s="33"/>
      <c r="BXG327" s="33"/>
      <c r="BXH327" s="33"/>
      <c r="BXI327" s="33"/>
      <c r="BXJ327" s="33"/>
      <c r="BXK327" s="33"/>
      <c r="BXL327" s="33"/>
      <c r="BXM327" s="33"/>
      <c r="BXN327" s="33"/>
      <c r="BXO327" s="33"/>
      <c r="BXP327" s="33"/>
      <c r="BXQ327" s="33"/>
      <c r="BXR327" s="33"/>
      <c r="BXS327" s="33"/>
      <c r="BXT327" s="33"/>
      <c r="BXU327" s="33"/>
      <c r="BXV327" s="33"/>
      <c r="BXW327" s="33"/>
      <c r="BXX327" s="33"/>
      <c r="BXY327" s="33"/>
      <c r="BXZ327" s="33"/>
      <c r="BYA327" s="33"/>
      <c r="BYB327" s="33"/>
      <c r="BYC327" s="33"/>
      <c r="BYD327" s="33"/>
      <c r="BYE327" s="33"/>
      <c r="BYF327" s="33"/>
      <c r="BYG327" s="33"/>
      <c r="BYH327" s="33"/>
      <c r="BYI327" s="33"/>
      <c r="BYJ327" s="33"/>
      <c r="BYK327" s="33"/>
      <c r="BYL327" s="33"/>
      <c r="BYM327" s="33"/>
      <c r="BYN327" s="33"/>
      <c r="BYO327" s="33"/>
      <c r="BYP327" s="33"/>
      <c r="BYQ327" s="33"/>
      <c r="BYR327" s="33"/>
      <c r="BYS327" s="33"/>
      <c r="BYT327" s="33"/>
      <c r="BYU327" s="33"/>
      <c r="BYV327" s="33"/>
      <c r="BYW327" s="33"/>
      <c r="BYX327" s="33"/>
    </row>
    <row r="328" spans="1:2026" ht="15" customHeight="1" x14ac:dyDescent="0.25">
      <c r="A328" s="205" t="s">
        <v>1662</v>
      </c>
      <c r="B328" s="1" t="s">
        <v>767</v>
      </c>
      <c r="C328" s="1" t="s">
        <v>569</v>
      </c>
      <c r="D328" s="1" t="s">
        <v>410</v>
      </c>
      <c r="E328" s="1" t="s">
        <v>569</v>
      </c>
      <c r="F328" s="2" t="s">
        <v>336</v>
      </c>
      <c r="G328" s="1" t="s">
        <v>27</v>
      </c>
      <c r="H328" s="29" t="s">
        <v>435</v>
      </c>
      <c r="I328" s="1" t="s">
        <v>29</v>
      </c>
      <c r="J328" s="35" t="s">
        <v>30</v>
      </c>
      <c r="K328" s="1" t="s">
        <v>31</v>
      </c>
      <c r="L328" s="1" t="s">
        <v>32</v>
      </c>
      <c r="M328" s="1" t="s">
        <v>33</v>
      </c>
      <c r="N328" s="1" t="s">
        <v>34</v>
      </c>
      <c r="O328" s="38" t="s">
        <v>35</v>
      </c>
      <c r="P328" s="38"/>
      <c r="Q328" s="39" t="s">
        <v>36</v>
      </c>
      <c r="R328" s="39"/>
      <c r="S328" s="1" t="s">
        <v>768</v>
      </c>
      <c r="T328" s="145"/>
      <c r="U328" s="145"/>
      <c r="V328" s="1" t="s">
        <v>59</v>
      </c>
      <c r="W328" s="1"/>
      <c r="X328" s="1"/>
      <c r="Y328" s="1"/>
      <c r="Z328" s="1"/>
      <c r="AA328" s="1"/>
      <c r="AB328" s="30"/>
      <c r="AC328" s="30">
        <v>2650</v>
      </c>
      <c r="AD328" s="30"/>
      <c r="AE328" s="30">
        <v>12750</v>
      </c>
      <c r="AF328" s="30">
        <v>650</v>
      </c>
      <c r="AG328" s="30">
        <f t="shared" si="5"/>
        <v>16050</v>
      </c>
      <c r="AH328" s="110"/>
      <c r="AI328" s="30"/>
      <c r="AJ328" s="125"/>
      <c r="AK328" s="30"/>
      <c r="AL328" s="2" t="s">
        <v>37</v>
      </c>
      <c r="AM328" s="2"/>
      <c r="AN328" s="2"/>
      <c r="AO328" s="174"/>
    </row>
    <row r="329" spans="1:2026" ht="24.95" customHeight="1" x14ac:dyDescent="0.25">
      <c r="A329" s="205" t="s">
        <v>1662</v>
      </c>
      <c r="B329" s="21" t="s">
        <v>769</v>
      </c>
      <c r="C329" s="21" t="s">
        <v>770</v>
      </c>
      <c r="D329" s="21" t="s">
        <v>140</v>
      </c>
      <c r="E329" s="21" t="s">
        <v>770</v>
      </c>
      <c r="F329" s="26" t="s">
        <v>336</v>
      </c>
      <c r="G329" s="21" t="s">
        <v>27</v>
      </c>
      <c r="H329" s="22" t="s">
        <v>771</v>
      </c>
      <c r="I329" s="21" t="s">
        <v>29</v>
      </c>
      <c r="J329" s="46" t="s">
        <v>374</v>
      </c>
      <c r="K329" s="21" t="s">
        <v>31</v>
      </c>
      <c r="L329" s="21" t="s">
        <v>32</v>
      </c>
      <c r="M329" s="21" t="s">
        <v>33</v>
      </c>
      <c r="N329" s="21" t="s">
        <v>34</v>
      </c>
      <c r="O329" s="23" t="s">
        <v>35</v>
      </c>
      <c r="P329" s="23"/>
      <c r="Q329" s="24" t="s">
        <v>36</v>
      </c>
      <c r="R329" s="24"/>
      <c r="S329" s="21" t="s">
        <v>772</v>
      </c>
      <c r="T329" s="149"/>
      <c r="U329" s="149"/>
      <c r="V329" s="21" t="s">
        <v>11</v>
      </c>
      <c r="W329" s="21" t="s">
        <v>40</v>
      </c>
      <c r="X329" s="21" t="s">
        <v>40</v>
      </c>
      <c r="Y329" s="21"/>
      <c r="Z329" s="21"/>
      <c r="AA329" s="21"/>
      <c r="AB329" s="25"/>
      <c r="AC329" s="25">
        <v>2650</v>
      </c>
      <c r="AD329" s="25"/>
      <c r="AE329" s="25">
        <v>12750</v>
      </c>
      <c r="AF329" s="25">
        <v>5250</v>
      </c>
      <c r="AG329" s="25">
        <f t="shared" si="5"/>
        <v>20650</v>
      </c>
      <c r="AH329" s="113"/>
      <c r="AI329" s="25"/>
      <c r="AJ329" s="128"/>
      <c r="AK329" s="25"/>
      <c r="AL329" s="26" t="s">
        <v>37</v>
      </c>
      <c r="AM329" s="26" t="s">
        <v>1484</v>
      </c>
      <c r="AN329" s="26"/>
      <c r="AO329" s="175"/>
    </row>
    <row r="330" spans="1:2026" ht="15" customHeight="1" x14ac:dyDescent="0.25">
      <c r="A330" s="205" t="s">
        <v>1662</v>
      </c>
      <c r="B330" s="4" t="s">
        <v>773</v>
      </c>
      <c r="C330" s="4" t="s">
        <v>770</v>
      </c>
      <c r="D330" s="4" t="s">
        <v>363</v>
      </c>
      <c r="E330" s="4" t="s">
        <v>770</v>
      </c>
      <c r="F330" s="4" t="s">
        <v>336</v>
      </c>
      <c r="G330" s="4" t="s">
        <v>27</v>
      </c>
      <c r="H330" s="11" t="s">
        <v>365</v>
      </c>
      <c r="I330" s="4" t="s">
        <v>29</v>
      </c>
      <c r="J330" s="51" t="s">
        <v>345</v>
      </c>
      <c r="K330" s="4" t="s">
        <v>31</v>
      </c>
      <c r="L330" s="4" t="s">
        <v>32</v>
      </c>
      <c r="M330" s="4" t="s">
        <v>33</v>
      </c>
      <c r="N330" s="4" t="s">
        <v>34</v>
      </c>
      <c r="O330" s="6" t="s">
        <v>35</v>
      </c>
      <c r="P330" s="6"/>
      <c r="Q330" s="7" t="s">
        <v>57</v>
      </c>
      <c r="R330" s="7"/>
      <c r="S330" s="4" t="s">
        <v>774</v>
      </c>
      <c r="T330" s="150">
        <v>1705713.98</v>
      </c>
      <c r="U330" s="150">
        <v>9240634.5800000001</v>
      </c>
      <c r="V330" s="4" t="s">
        <v>59</v>
      </c>
      <c r="W330" s="4"/>
      <c r="X330" s="4"/>
      <c r="Y330" s="4"/>
      <c r="Z330" s="4"/>
      <c r="AA330" s="4"/>
      <c r="AB330" s="8"/>
      <c r="AC330" s="8">
        <v>2650</v>
      </c>
      <c r="AD330" s="8"/>
      <c r="AE330" s="8">
        <v>14000</v>
      </c>
      <c r="AF330" s="8">
        <v>650</v>
      </c>
      <c r="AG330" s="8">
        <f t="shared" si="5"/>
        <v>17300</v>
      </c>
      <c r="AH330" s="111">
        <f>7</f>
        <v>7</v>
      </c>
      <c r="AI330" s="8">
        <f>6282.92</f>
        <v>6282.92</v>
      </c>
      <c r="AJ330" s="126"/>
      <c r="AK330" s="8">
        <f>6282.92</f>
        <v>6282.92</v>
      </c>
      <c r="AL330" s="5" t="s">
        <v>37</v>
      </c>
      <c r="AM330" s="5" t="s">
        <v>1499</v>
      </c>
      <c r="AN330" s="96">
        <v>43344</v>
      </c>
      <c r="AO330" s="173" t="s">
        <v>1512</v>
      </c>
    </row>
    <row r="331" spans="1:2026" ht="24.95" customHeight="1" x14ac:dyDescent="0.25">
      <c r="A331" s="205" t="s">
        <v>1662</v>
      </c>
      <c r="B331" s="21" t="s">
        <v>775</v>
      </c>
      <c r="C331" s="21" t="s">
        <v>770</v>
      </c>
      <c r="D331" s="21" t="s">
        <v>134</v>
      </c>
      <c r="E331" s="21" t="s">
        <v>770</v>
      </c>
      <c r="F331" s="26" t="s">
        <v>336</v>
      </c>
      <c r="G331" s="21" t="s">
        <v>27</v>
      </c>
      <c r="H331" s="22" t="s">
        <v>771</v>
      </c>
      <c r="I331" s="21" t="s">
        <v>29</v>
      </c>
      <c r="J331" s="46" t="s">
        <v>374</v>
      </c>
      <c r="K331" s="21" t="s">
        <v>31</v>
      </c>
      <c r="L331" s="21" t="s">
        <v>32</v>
      </c>
      <c r="M331" s="21" t="s">
        <v>33</v>
      </c>
      <c r="N331" s="21" t="s">
        <v>34</v>
      </c>
      <c r="O331" s="23" t="s">
        <v>35</v>
      </c>
      <c r="P331" s="23"/>
      <c r="Q331" s="24" t="s">
        <v>36</v>
      </c>
      <c r="R331" s="24"/>
      <c r="S331" s="21" t="s">
        <v>776</v>
      </c>
      <c r="T331" s="149"/>
      <c r="U331" s="149"/>
      <c r="V331" s="21" t="s">
        <v>11</v>
      </c>
      <c r="W331" s="21" t="s">
        <v>40</v>
      </c>
      <c r="X331" s="21" t="s">
        <v>40</v>
      </c>
      <c r="Y331" s="21"/>
      <c r="Z331" s="21"/>
      <c r="AA331" s="21"/>
      <c r="AB331" s="25"/>
      <c r="AC331" s="25">
        <v>2650</v>
      </c>
      <c r="AD331" s="25"/>
      <c r="AE331" s="25">
        <v>12750</v>
      </c>
      <c r="AF331" s="25">
        <v>5250</v>
      </c>
      <c r="AG331" s="25">
        <f t="shared" si="5"/>
        <v>20650</v>
      </c>
      <c r="AH331" s="113"/>
      <c r="AI331" s="25"/>
      <c r="AJ331" s="128"/>
      <c r="AK331" s="25"/>
      <c r="AL331" s="26" t="s">
        <v>37</v>
      </c>
      <c r="AM331" s="26" t="s">
        <v>1484</v>
      </c>
      <c r="AN331" s="26"/>
      <c r="AO331" s="175"/>
    </row>
    <row r="332" spans="1:2026" s="52" customFormat="1" ht="24.95" customHeight="1" x14ac:dyDescent="0.25">
      <c r="A332" s="205" t="s">
        <v>1662</v>
      </c>
      <c r="B332" s="50" t="s">
        <v>777</v>
      </c>
      <c r="C332" s="4" t="s">
        <v>778</v>
      </c>
      <c r="D332" s="4" t="s">
        <v>62</v>
      </c>
      <c r="E332" s="4" t="s">
        <v>717</v>
      </c>
      <c r="F332" s="4" t="s">
        <v>336</v>
      </c>
      <c r="G332" s="4" t="s">
        <v>27</v>
      </c>
      <c r="H332" s="11" t="s">
        <v>718</v>
      </c>
      <c r="I332" s="4" t="s">
        <v>29</v>
      </c>
      <c r="J332" s="51" t="s">
        <v>168</v>
      </c>
      <c r="K332" s="4" t="s">
        <v>31</v>
      </c>
      <c r="L332" s="4" t="s">
        <v>80</v>
      </c>
      <c r="M332" s="4" t="s">
        <v>33</v>
      </c>
      <c r="N332" s="4" t="s">
        <v>34</v>
      </c>
      <c r="O332" s="6" t="s">
        <v>35</v>
      </c>
      <c r="P332" s="6"/>
      <c r="Q332" s="7" t="s">
        <v>36</v>
      </c>
      <c r="R332" s="7"/>
      <c r="S332" s="4" t="s">
        <v>779</v>
      </c>
      <c r="T332" s="160">
        <v>1707363.807</v>
      </c>
      <c r="U332" s="160">
        <v>9243808.4829999991</v>
      </c>
      <c r="V332" s="4" t="s">
        <v>11</v>
      </c>
      <c r="W332" s="4"/>
      <c r="X332" s="4" t="s">
        <v>40</v>
      </c>
      <c r="Y332" s="4"/>
      <c r="Z332" s="4"/>
      <c r="AA332" s="4"/>
      <c r="AB332" s="8"/>
      <c r="AC332" s="8">
        <v>3860</v>
      </c>
      <c r="AD332" s="8"/>
      <c r="AE332" s="8">
        <v>12750</v>
      </c>
      <c r="AF332" s="8">
        <v>650</v>
      </c>
      <c r="AG332" s="8">
        <f t="shared" si="5"/>
        <v>17260</v>
      </c>
      <c r="AH332" s="111">
        <f>21</f>
        <v>21</v>
      </c>
      <c r="AI332" s="8">
        <f>19104.74</f>
        <v>19104.740000000002</v>
      </c>
      <c r="AJ332" s="126"/>
      <c r="AK332" s="8">
        <f>SUM(AI332:AJ332)</f>
        <v>19104.740000000002</v>
      </c>
      <c r="AL332" s="5" t="s">
        <v>37</v>
      </c>
      <c r="AM332" s="5" t="s">
        <v>1499</v>
      </c>
      <c r="AN332" s="96">
        <v>43466</v>
      </c>
      <c r="AO332" s="173" t="s">
        <v>1512</v>
      </c>
      <c r="AP332" s="33"/>
      <c r="AQ332" s="33"/>
      <c r="AR332" s="33"/>
      <c r="AS332" s="33"/>
      <c r="AT332" s="33"/>
      <c r="AU332" s="33"/>
      <c r="AV332" s="33"/>
      <c r="AW332" s="33"/>
      <c r="AX332" s="33"/>
      <c r="AY332" s="33"/>
      <c r="AZ332" s="33"/>
      <c r="BA332" s="33"/>
      <c r="BB332" s="33"/>
      <c r="BC332" s="33"/>
      <c r="BD332" s="33"/>
      <c r="BE332" s="33"/>
      <c r="BF332" s="33"/>
      <c r="BG332" s="33"/>
      <c r="BH332" s="33"/>
      <c r="BI332" s="33"/>
      <c r="BJ332" s="33"/>
      <c r="BK332" s="33"/>
      <c r="BL332" s="33"/>
      <c r="BM332" s="33"/>
      <c r="BN332" s="33"/>
      <c r="BO332" s="33"/>
      <c r="BP332" s="33"/>
      <c r="BQ332" s="33"/>
      <c r="BR332" s="33"/>
      <c r="BS332" s="33"/>
      <c r="BT332" s="33"/>
      <c r="BU332" s="33"/>
      <c r="BV332" s="33"/>
      <c r="BW332" s="33"/>
      <c r="BX332" s="33"/>
      <c r="BY332" s="33"/>
      <c r="BZ332" s="33"/>
      <c r="CA332" s="33"/>
      <c r="CB332" s="33"/>
      <c r="CC332" s="33"/>
      <c r="CD332" s="33"/>
      <c r="CE332" s="33"/>
      <c r="CF332" s="33"/>
      <c r="CG332" s="33"/>
      <c r="CH332" s="33"/>
      <c r="CI332" s="33"/>
      <c r="CJ332" s="33"/>
      <c r="CK332" s="33"/>
      <c r="CL332" s="33"/>
      <c r="CM332" s="33"/>
      <c r="CN332" s="33"/>
      <c r="CO332" s="33"/>
      <c r="CP332" s="33"/>
      <c r="CQ332" s="33"/>
      <c r="CR332" s="33"/>
      <c r="CS332" s="33"/>
      <c r="CT332" s="33"/>
      <c r="CU332" s="33"/>
      <c r="CV332" s="33"/>
      <c r="CW332" s="33"/>
      <c r="CX332" s="33"/>
      <c r="CY332" s="33"/>
      <c r="CZ332" s="33"/>
      <c r="DA332" s="33"/>
      <c r="DB332" s="33"/>
      <c r="DC332" s="33"/>
      <c r="DD332" s="33"/>
      <c r="DE332" s="33"/>
      <c r="DF332" s="33"/>
      <c r="DG332" s="33"/>
      <c r="DH332" s="33"/>
      <c r="DI332" s="33"/>
      <c r="DJ332" s="33"/>
      <c r="DK332" s="33"/>
      <c r="DL332" s="33"/>
      <c r="DM332" s="33"/>
      <c r="DN332" s="33"/>
      <c r="DO332" s="33"/>
      <c r="DP332" s="33"/>
      <c r="DQ332" s="33"/>
      <c r="DR332" s="33"/>
      <c r="DS332" s="33"/>
      <c r="DT332" s="33"/>
      <c r="DU332" s="33"/>
      <c r="DV332" s="33"/>
      <c r="DW332" s="33"/>
      <c r="DX332" s="33"/>
      <c r="DY332" s="33"/>
      <c r="DZ332" s="33"/>
      <c r="EA332" s="33"/>
      <c r="EB332" s="33"/>
      <c r="EC332" s="33"/>
      <c r="ED332" s="33"/>
      <c r="EE332" s="33"/>
      <c r="EF332" s="33"/>
      <c r="EG332" s="33"/>
      <c r="EH332" s="33"/>
      <c r="EI332" s="33"/>
      <c r="EJ332" s="33"/>
      <c r="EK332" s="33"/>
      <c r="EL332" s="33"/>
      <c r="EM332" s="33"/>
      <c r="EN332" s="33"/>
      <c r="EO332" s="33"/>
      <c r="EP332" s="33"/>
      <c r="EQ332" s="33"/>
      <c r="ER332" s="33"/>
      <c r="ES332" s="33"/>
      <c r="ET332" s="33"/>
      <c r="EU332" s="33"/>
      <c r="EV332" s="33"/>
      <c r="EW332" s="33"/>
      <c r="EX332" s="33"/>
      <c r="EY332" s="33"/>
      <c r="EZ332" s="33"/>
      <c r="FA332" s="33"/>
      <c r="FB332" s="33"/>
      <c r="FC332" s="33"/>
      <c r="FD332" s="33"/>
      <c r="FE332" s="33"/>
      <c r="FF332" s="33"/>
      <c r="FG332" s="33"/>
      <c r="FH332" s="33"/>
      <c r="FI332" s="33"/>
      <c r="FJ332" s="33"/>
      <c r="FK332" s="33"/>
      <c r="FL332" s="33"/>
      <c r="FM332" s="33"/>
      <c r="FN332" s="33"/>
      <c r="FO332" s="33"/>
      <c r="FP332" s="33"/>
      <c r="FQ332" s="33"/>
      <c r="FR332" s="33"/>
      <c r="FS332" s="33"/>
      <c r="FT332" s="33"/>
      <c r="FU332" s="33"/>
      <c r="FV332" s="33"/>
      <c r="FW332" s="33"/>
      <c r="FX332" s="33"/>
      <c r="FY332" s="33"/>
      <c r="FZ332" s="33"/>
      <c r="GA332" s="33"/>
      <c r="GB332" s="33"/>
      <c r="GC332" s="33"/>
      <c r="GD332" s="33"/>
      <c r="GE332" s="33"/>
      <c r="GF332" s="33"/>
      <c r="GG332" s="33"/>
      <c r="GH332" s="33"/>
      <c r="GI332" s="33"/>
      <c r="GJ332" s="33"/>
      <c r="GK332" s="33"/>
      <c r="GL332" s="33"/>
      <c r="GM332" s="33"/>
      <c r="GN332" s="33"/>
      <c r="GO332" s="33"/>
      <c r="GP332" s="33"/>
      <c r="GQ332" s="33"/>
      <c r="GR332" s="33"/>
      <c r="GS332" s="33"/>
      <c r="GT332" s="33"/>
      <c r="GU332" s="33"/>
      <c r="GV332" s="33"/>
      <c r="GW332" s="33"/>
      <c r="GX332" s="33"/>
      <c r="GY332" s="33"/>
      <c r="GZ332" s="33"/>
      <c r="HA332" s="33"/>
      <c r="HB332" s="33"/>
      <c r="HC332" s="33"/>
      <c r="HD332" s="33"/>
      <c r="HE332" s="33"/>
      <c r="HF332" s="33"/>
      <c r="HG332" s="33"/>
      <c r="HH332" s="33"/>
      <c r="HI332" s="33"/>
      <c r="HJ332" s="33"/>
      <c r="HK332" s="33"/>
      <c r="HL332" s="33"/>
      <c r="HM332" s="33"/>
      <c r="HN332" s="33"/>
      <c r="HO332" s="33"/>
      <c r="HP332" s="33"/>
      <c r="HQ332" s="33"/>
      <c r="HR332" s="33"/>
      <c r="HS332" s="33"/>
      <c r="HT332" s="33"/>
      <c r="HU332" s="33"/>
      <c r="HV332" s="33"/>
      <c r="HW332" s="33"/>
      <c r="HX332" s="33"/>
      <c r="HY332" s="33"/>
      <c r="HZ332" s="33"/>
      <c r="IA332" s="33"/>
      <c r="IB332" s="33"/>
      <c r="IC332" s="33"/>
      <c r="ID332" s="33"/>
      <c r="IE332" s="33"/>
      <c r="IF332" s="33"/>
      <c r="IG332" s="33"/>
      <c r="IH332" s="33"/>
      <c r="II332" s="33"/>
      <c r="IJ332" s="33"/>
      <c r="IK332" s="33"/>
      <c r="IL332" s="33"/>
      <c r="IM332" s="33"/>
      <c r="IN332" s="33"/>
      <c r="IO332" s="33"/>
      <c r="IP332" s="33"/>
      <c r="IQ332" s="33"/>
      <c r="IR332" s="33"/>
      <c r="IS332" s="33"/>
      <c r="IT332" s="33"/>
      <c r="IU332" s="33"/>
      <c r="IV332" s="33"/>
      <c r="IW332" s="33"/>
      <c r="IX332" s="33"/>
      <c r="IY332" s="33"/>
      <c r="IZ332" s="33"/>
      <c r="JA332" s="33"/>
      <c r="JB332" s="33"/>
      <c r="JC332" s="33"/>
      <c r="JD332" s="33"/>
      <c r="JE332" s="33"/>
      <c r="JF332" s="33"/>
      <c r="JG332" s="33"/>
      <c r="JH332" s="33"/>
      <c r="JI332" s="33"/>
      <c r="JJ332" s="33"/>
      <c r="JK332" s="33"/>
      <c r="JL332" s="33"/>
      <c r="JM332" s="33"/>
      <c r="JN332" s="33"/>
      <c r="JO332" s="33"/>
      <c r="JP332" s="33"/>
      <c r="JQ332" s="33"/>
      <c r="JR332" s="33"/>
      <c r="JS332" s="33"/>
      <c r="JT332" s="33"/>
      <c r="JU332" s="33"/>
      <c r="JV332" s="33"/>
      <c r="JW332" s="33"/>
      <c r="JX332" s="33"/>
      <c r="JY332" s="33"/>
      <c r="JZ332" s="33"/>
      <c r="KA332" s="33"/>
      <c r="KB332" s="33"/>
      <c r="KC332" s="33"/>
      <c r="KD332" s="33"/>
      <c r="KE332" s="33"/>
      <c r="KF332" s="33"/>
      <c r="KG332" s="33"/>
      <c r="KH332" s="33"/>
      <c r="KI332" s="33"/>
      <c r="KJ332" s="33"/>
      <c r="KK332" s="33"/>
      <c r="KL332" s="33"/>
      <c r="KM332" s="33"/>
      <c r="KN332" s="33"/>
      <c r="KO332" s="33"/>
      <c r="KP332" s="33"/>
      <c r="KQ332" s="33"/>
      <c r="KR332" s="33"/>
      <c r="KS332" s="33"/>
      <c r="KT332" s="33"/>
      <c r="KU332" s="33"/>
      <c r="KV332" s="33"/>
      <c r="KW332" s="33"/>
      <c r="KX332" s="33"/>
      <c r="KY332" s="33"/>
      <c r="KZ332" s="33"/>
      <c r="LA332" s="33"/>
      <c r="LB332" s="33"/>
      <c r="LC332" s="33"/>
      <c r="LD332" s="33"/>
      <c r="LE332" s="33"/>
      <c r="LF332" s="33"/>
      <c r="LG332" s="33"/>
      <c r="LH332" s="33"/>
      <c r="LI332" s="33"/>
      <c r="LJ332" s="33"/>
      <c r="LK332" s="33"/>
      <c r="LL332" s="33"/>
      <c r="LM332" s="33"/>
      <c r="LN332" s="33"/>
      <c r="LO332" s="33"/>
      <c r="LP332" s="33"/>
      <c r="LQ332" s="33"/>
      <c r="LR332" s="33"/>
      <c r="LS332" s="33"/>
      <c r="LT332" s="33"/>
      <c r="LU332" s="33"/>
      <c r="LV332" s="33"/>
      <c r="LW332" s="33"/>
      <c r="LX332" s="33"/>
      <c r="LY332" s="33"/>
      <c r="LZ332" s="33"/>
      <c r="MA332" s="33"/>
      <c r="MB332" s="33"/>
      <c r="MC332" s="33"/>
      <c r="MD332" s="33"/>
      <c r="ME332" s="33"/>
      <c r="MF332" s="33"/>
      <c r="MG332" s="33"/>
      <c r="MH332" s="33"/>
      <c r="MI332" s="33"/>
      <c r="MJ332" s="33"/>
      <c r="MK332" s="33"/>
      <c r="ML332" s="33"/>
      <c r="MM332" s="33"/>
      <c r="MN332" s="33"/>
      <c r="MO332" s="33"/>
      <c r="MP332" s="33"/>
      <c r="MQ332" s="33"/>
      <c r="MR332" s="33"/>
      <c r="MS332" s="33"/>
      <c r="MT332" s="33"/>
      <c r="MU332" s="33"/>
      <c r="MV332" s="33"/>
      <c r="MW332" s="33"/>
      <c r="MX332" s="33"/>
      <c r="MY332" s="33"/>
      <c r="MZ332" s="33"/>
      <c r="NA332" s="33"/>
      <c r="NB332" s="33"/>
      <c r="NC332" s="33"/>
      <c r="ND332" s="33"/>
      <c r="NE332" s="33"/>
      <c r="NF332" s="33"/>
      <c r="NG332" s="33"/>
      <c r="NH332" s="33"/>
      <c r="NI332" s="33"/>
      <c r="NJ332" s="33"/>
      <c r="NK332" s="33"/>
      <c r="NL332" s="33"/>
      <c r="NM332" s="33"/>
      <c r="NN332" s="33"/>
      <c r="NO332" s="33"/>
      <c r="NP332" s="33"/>
      <c r="NQ332" s="33"/>
      <c r="NR332" s="33"/>
      <c r="NS332" s="33"/>
      <c r="NT332" s="33"/>
      <c r="NU332" s="33"/>
      <c r="NV332" s="33"/>
      <c r="NW332" s="33"/>
      <c r="NX332" s="33"/>
      <c r="NY332" s="33"/>
      <c r="NZ332" s="33"/>
      <c r="OA332" s="33"/>
      <c r="OB332" s="33"/>
      <c r="OC332" s="33"/>
      <c r="OD332" s="33"/>
      <c r="OE332" s="33"/>
      <c r="OF332" s="33"/>
      <c r="OG332" s="33"/>
      <c r="OH332" s="33"/>
      <c r="OI332" s="33"/>
      <c r="OJ332" s="33"/>
      <c r="OK332" s="33"/>
      <c r="OL332" s="33"/>
      <c r="OM332" s="33"/>
      <c r="ON332" s="33"/>
      <c r="OO332" s="33"/>
      <c r="OP332" s="33"/>
      <c r="OQ332" s="33"/>
      <c r="OR332" s="33"/>
      <c r="OS332" s="33"/>
      <c r="OT332" s="33"/>
      <c r="OU332" s="33"/>
      <c r="OV332" s="33"/>
      <c r="OW332" s="33"/>
      <c r="OX332" s="33"/>
      <c r="OY332" s="33"/>
      <c r="OZ332" s="33"/>
      <c r="PA332" s="33"/>
      <c r="PB332" s="33"/>
      <c r="PC332" s="33"/>
      <c r="PD332" s="33"/>
      <c r="PE332" s="33"/>
      <c r="PF332" s="33"/>
      <c r="PG332" s="33"/>
      <c r="PH332" s="33"/>
      <c r="PI332" s="33"/>
      <c r="PJ332" s="33"/>
      <c r="PK332" s="33"/>
      <c r="PL332" s="33"/>
      <c r="PM332" s="33"/>
      <c r="PN332" s="33"/>
      <c r="PO332" s="33"/>
      <c r="PP332" s="33"/>
      <c r="PQ332" s="33"/>
      <c r="PR332" s="33"/>
      <c r="PS332" s="33"/>
      <c r="PT332" s="33"/>
      <c r="PU332" s="33"/>
      <c r="PV332" s="33"/>
      <c r="PW332" s="33"/>
      <c r="PX332" s="33"/>
      <c r="PY332" s="33"/>
      <c r="PZ332" s="33"/>
      <c r="QA332" s="33"/>
      <c r="QB332" s="33"/>
      <c r="QC332" s="33"/>
      <c r="QD332" s="33"/>
      <c r="QE332" s="33"/>
      <c r="QF332" s="33"/>
      <c r="QG332" s="33"/>
      <c r="QH332" s="33"/>
      <c r="QI332" s="33"/>
      <c r="QJ332" s="33"/>
      <c r="QK332" s="33"/>
      <c r="QL332" s="33"/>
      <c r="QM332" s="33"/>
      <c r="QN332" s="33"/>
      <c r="QO332" s="33"/>
      <c r="QP332" s="33"/>
      <c r="QQ332" s="33"/>
      <c r="QR332" s="33"/>
      <c r="QS332" s="33"/>
      <c r="QT332" s="33"/>
      <c r="QU332" s="33"/>
      <c r="QV332" s="33"/>
      <c r="QW332" s="33"/>
      <c r="QX332" s="33"/>
      <c r="QY332" s="33"/>
      <c r="QZ332" s="33"/>
      <c r="RA332" s="33"/>
      <c r="RB332" s="33"/>
      <c r="RC332" s="33"/>
      <c r="RD332" s="33"/>
      <c r="RE332" s="33"/>
      <c r="RF332" s="33"/>
      <c r="RG332" s="33"/>
      <c r="RH332" s="33"/>
      <c r="RI332" s="33"/>
      <c r="RJ332" s="33"/>
      <c r="RK332" s="33"/>
      <c r="RL332" s="33"/>
      <c r="RM332" s="33"/>
      <c r="RN332" s="33"/>
      <c r="RO332" s="33"/>
      <c r="RP332" s="33"/>
      <c r="RQ332" s="33"/>
      <c r="RR332" s="33"/>
      <c r="RS332" s="33"/>
      <c r="RT332" s="33"/>
      <c r="RU332" s="33"/>
      <c r="RV332" s="33"/>
      <c r="RW332" s="33"/>
      <c r="RX332" s="33"/>
      <c r="RY332" s="33"/>
      <c r="RZ332" s="33"/>
      <c r="SA332" s="33"/>
      <c r="SB332" s="33"/>
      <c r="SC332" s="33"/>
      <c r="SD332" s="33"/>
      <c r="SE332" s="33"/>
      <c r="SF332" s="33"/>
      <c r="SG332" s="33"/>
      <c r="SH332" s="33"/>
      <c r="SI332" s="33"/>
      <c r="SJ332" s="33"/>
      <c r="SK332" s="33"/>
      <c r="SL332" s="33"/>
      <c r="SM332" s="33"/>
      <c r="SN332" s="33"/>
      <c r="SO332" s="33"/>
      <c r="SP332" s="33"/>
      <c r="SQ332" s="33"/>
      <c r="SR332" s="33"/>
      <c r="SS332" s="33"/>
      <c r="ST332" s="33"/>
      <c r="SU332" s="33"/>
      <c r="SV332" s="33"/>
      <c r="SW332" s="33"/>
      <c r="SX332" s="33"/>
      <c r="SY332" s="33"/>
      <c r="SZ332" s="33"/>
      <c r="TA332" s="33"/>
      <c r="TB332" s="33"/>
      <c r="TC332" s="33"/>
      <c r="TD332" s="33"/>
      <c r="TE332" s="33"/>
      <c r="TF332" s="33"/>
      <c r="TG332" s="33"/>
      <c r="TH332" s="33"/>
      <c r="TI332" s="33"/>
      <c r="TJ332" s="33"/>
      <c r="TK332" s="33"/>
      <c r="TL332" s="33"/>
      <c r="TM332" s="33"/>
      <c r="TN332" s="33"/>
      <c r="TO332" s="33"/>
      <c r="TP332" s="33"/>
      <c r="TQ332" s="33"/>
      <c r="TR332" s="33"/>
      <c r="TS332" s="33"/>
      <c r="TT332" s="33"/>
      <c r="TU332" s="33"/>
      <c r="TV332" s="33"/>
      <c r="TW332" s="33"/>
      <c r="TX332" s="33"/>
      <c r="TY332" s="33"/>
      <c r="TZ332" s="33"/>
      <c r="UA332" s="33"/>
      <c r="UB332" s="33"/>
      <c r="UC332" s="33"/>
      <c r="UD332" s="33"/>
      <c r="UE332" s="33"/>
      <c r="UF332" s="33"/>
      <c r="UG332" s="33"/>
      <c r="UH332" s="33"/>
      <c r="UI332" s="33"/>
      <c r="UJ332" s="33"/>
      <c r="UK332" s="33"/>
      <c r="UL332" s="33"/>
      <c r="UM332" s="33"/>
      <c r="UN332" s="33"/>
      <c r="UO332" s="33"/>
      <c r="UP332" s="33"/>
      <c r="UQ332" s="33"/>
      <c r="UR332" s="33"/>
      <c r="US332" s="33"/>
      <c r="UT332" s="33"/>
      <c r="UU332" s="33"/>
      <c r="UV332" s="33"/>
      <c r="UW332" s="33"/>
      <c r="UX332" s="33"/>
      <c r="UY332" s="33"/>
      <c r="UZ332" s="33"/>
      <c r="VA332" s="33"/>
      <c r="VB332" s="33"/>
      <c r="VC332" s="33"/>
      <c r="VD332" s="33"/>
      <c r="VE332" s="33"/>
      <c r="VF332" s="33"/>
      <c r="VG332" s="33"/>
      <c r="VH332" s="33"/>
      <c r="VI332" s="33"/>
      <c r="VJ332" s="33"/>
      <c r="VK332" s="33"/>
      <c r="VL332" s="33"/>
      <c r="VM332" s="33"/>
      <c r="VN332" s="33"/>
      <c r="VO332" s="33"/>
      <c r="VP332" s="33"/>
      <c r="VQ332" s="33"/>
      <c r="VR332" s="33"/>
      <c r="VS332" s="33"/>
      <c r="VT332" s="33"/>
      <c r="VU332" s="33"/>
      <c r="VV332" s="33"/>
      <c r="VW332" s="33"/>
      <c r="VX332" s="33"/>
      <c r="VY332" s="33"/>
      <c r="VZ332" s="33"/>
      <c r="WA332" s="33"/>
      <c r="WB332" s="33"/>
      <c r="WC332" s="33"/>
      <c r="WD332" s="33"/>
      <c r="WE332" s="33"/>
      <c r="WF332" s="33"/>
      <c r="WG332" s="33"/>
      <c r="WH332" s="33"/>
      <c r="WI332" s="33"/>
      <c r="WJ332" s="33"/>
      <c r="WK332" s="33"/>
      <c r="WL332" s="33"/>
      <c r="WM332" s="33"/>
      <c r="WN332" s="33"/>
      <c r="WO332" s="33"/>
      <c r="WP332" s="33"/>
      <c r="WQ332" s="33"/>
      <c r="WR332" s="33"/>
      <c r="WS332" s="33"/>
      <c r="WT332" s="33"/>
      <c r="WU332" s="33"/>
      <c r="WV332" s="33"/>
      <c r="WW332" s="33"/>
      <c r="WX332" s="33"/>
      <c r="WY332" s="33"/>
      <c r="WZ332" s="33"/>
      <c r="XA332" s="33"/>
      <c r="XB332" s="33"/>
      <c r="XC332" s="33"/>
      <c r="XD332" s="33"/>
      <c r="XE332" s="33"/>
      <c r="XF332" s="33"/>
      <c r="XG332" s="33"/>
      <c r="XH332" s="33"/>
      <c r="XI332" s="33"/>
      <c r="XJ332" s="33"/>
      <c r="XK332" s="33"/>
      <c r="XL332" s="33"/>
      <c r="XM332" s="33"/>
      <c r="XN332" s="33"/>
      <c r="XO332" s="33"/>
      <c r="XP332" s="33"/>
      <c r="XQ332" s="33"/>
      <c r="XR332" s="33"/>
      <c r="XS332" s="33"/>
      <c r="XT332" s="33"/>
      <c r="XU332" s="33"/>
      <c r="XV332" s="33"/>
      <c r="XW332" s="33"/>
      <c r="XX332" s="33"/>
      <c r="XY332" s="33"/>
      <c r="XZ332" s="33"/>
      <c r="YA332" s="33"/>
      <c r="YB332" s="33"/>
      <c r="YC332" s="33"/>
      <c r="YD332" s="33"/>
      <c r="YE332" s="33"/>
      <c r="YF332" s="33"/>
      <c r="YG332" s="33"/>
      <c r="YH332" s="33"/>
      <c r="YI332" s="33"/>
      <c r="YJ332" s="33"/>
      <c r="YK332" s="33"/>
      <c r="YL332" s="33"/>
      <c r="YM332" s="33"/>
      <c r="YN332" s="33"/>
      <c r="YO332" s="33"/>
      <c r="YP332" s="33"/>
      <c r="YQ332" s="33"/>
      <c r="YR332" s="33"/>
      <c r="YS332" s="33"/>
      <c r="YT332" s="33"/>
      <c r="YU332" s="33"/>
      <c r="YV332" s="33"/>
      <c r="YW332" s="33"/>
      <c r="YX332" s="33"/>
      <c r="YY332" s="33"/>
      <c r="YZ332" s="33"/>
      <c r="ZA332" s="33"/>
      <c r="ZB332" s="33"/>
      <c r="ZC332" s="33"/>
      <c r="ZD332" s="33"/>
      <c r="ZE332" s="33"/>
      <c r="ZF332" s="33"/>
      <c r="ZG332" s="33"/>
      <c r="ZH332" s="33"/>
      <c r="ZI332" s="33"/>
      <c r="ZJ332" s="33"/>
      <c r="ZK332" s="33"/>
      <c r="ZL332" s="33"/>
      <c r="ZM332" s="33"/>
      <c r="ZN332" s="33"/>
      <c r="ZO332" s="33"/>
      <c r="ZP332" s="33"/>
      <c r="ZQ332" s="33"/>
      <c r="ZR332" s="33"/>
      <c r="ZS332" s="33"/>
      <c r="ZT332" s="33"/>
      <c r="ZU332" s="33"/>
      <c r="ZV332" s="33"/>
      <c r="ZW332" s="33"/>
      <c r="ZX332" s="33"/>
      <c r="ZY332" s="33"/>
      <c r="ZZ332" s="33"/>
      <c r="AAA332" s="33"/>
      <c r="AAB332" s="33"/>
      <c r="AAC332" s="33"/>
      <c r="AAD332" s="33"/>
      <c r="AAE332" s="33"/>
      <c r="AAF332" s="33"/>
      <c r="AAG332" s="33"/>
      <c r="AAH332" s="33"/>
      <c r="AAI332" s="33"/>
      <c r="AAJ332" s="33"/>
      <c r="AAK332" s="33"/>
      <c r="AAL332" s="33"/>
      <c r="AAM332" s="33"/>
      <c r="AAN332" s="33"/>
      <c r="AAO332" s="33"/>
      <c r="AAP332" s="33"/>
      <c r="AAQ332" s="33"/>
      <c r="AAR332" s="33"/>
      <c r="AAS332" s="33"/>
      <c r="AAT332" s="33"/>
      <c r="AAU332" s="33"/>
      <c r="AAV332" s="33"/>
      <c r="AAW332" s="33"/>
      <c r="AAX332" s="33"/>
      <c r="AAY332" s="33"/>
      <c r="AAZ332" s="33"/>
      <c r="ABA332" s="33"/>
      <c r="ABB332" s="33"/>
      <c r="ABC332" s="33"/>
      <c r="ABD332" s="33"/>
      <c r="ABE332" s="33"/>
      <c r="ABF332" s="33"/>
      <c r="ABG332" s="33"/>
      <c r="ABH332" s="33"/>
      <c r="ABI332" s="33"/>
      <c r="ABJ332" s="33"/>
      <c r="ABK332" s="33"/>
      <c r="ABL332" s="33"/>
      <c r="ABM332" s="33"/>
      <c r="ABN332" s="33"/>
      <c r="ABO332" s="33"/>
      <c r="ABP332" s="33"/>
      <c r="ABQ332" s="33"/>
      <c r="ABR332" s="33"/>
      <c r="ABS332" s="33"/>
      <c r="ABT332" s="33"/>
      <c r="ABU332" s="33"/>
      <c r="ABV332" s="33"/>
      <c r="ABW332" s="33"/>
      <c r="ABX332" s="33"/>
      <c r="ABY332" s="33"/>
      <c r="ABZ332" s="33"/>
      <c r="ACA332" s="33"/>
      <c r="ACB332" s="33"/>
      <c r="ACC332" s="33"/>
      <c r="ACD332" s="33"/>
      <c r="ACE332" s="33"/>
      <c r="ACF332" s="33"/>
      <c r="ACG332" s="33"/>
      <c r="ACH332" s="33"/>
      <c r="ACI332" s="33"/>
      <c r="ACJ332" s="33"/>
      <c r="ACK332" s="33"/>
      <c r="ACL332" s="33"/>
      <c r="ACM332" s="33"/>
      <c r="ACN332" s="33"/>
      <c r="ACO332" s="33"/>
      <c r="ACP332" s="33"/>
      <c r="ACQ332" s="33"/>
      <c r="ACR332" s="33"/>
      <c r="ACS332" s="33"/>
      <c r="ACT332" s="33"/>
      <c r="ACU332" s="33"/>
      <c r="ACV332" s="33"/>
      <c r="ACW332" s="33"/>
      <c r="ACX332" s="33"/>
      <c r="ACY332" s="33"/>
      <c r="ACZ332" s="33"/>
      <c r="ADA332" s="33"/>
      <c r="ADB332" s="33"/>
      <c r="ADC332" s="33"/>
      <c r="ADD332" s="33"/>
      <c r="ADE332" s="33"/>
      <c r="ADF332" s="33"/>
      <c r="ADG332" s="33"/>
      <c r="ADH332" s="33"/>
      <c r="ADI332" s="33"/>
      <c r="ADJ332" s="33"/>
      <c r="ADK332" s="33"/>
      <c r="ADL332" s="33"/>
      <c r="ADM332" s="33"/>
      <c r="ADN332" s="33"/>
      <c r="ADO332" s="33"/>
      <c r="ADP332" s="33"/>
      <c r="ADQ332" s="33"/>
      <c r="ADR332" s="33"/>
      <c r="ADS332" s="33"/>
      <c r="ADT332" s="33"/>
      <c r="ADU332" s="33"/>
      <c r="ADV332" s="33"/>
      <c r="ADW332" s="33"/>
      <c r="ADX332" s="33"/>
      <c r="ADY332" s="33"/>
      <c r="ADZ332" s="33"/>
      <c r="AEA332" s="33"/>
      <c r="AEB332" s="33"/>
      <c r="AEC332" s="33"/>
      <c r="AED332" s="33"/>
      <c r="AEE332" s="33"/>
      <c r="AEF332" s="33"/>
      <c r="AEG332" s="33"/>
      <c r="AEH332" s="33"/>
      <c r="AEI332" s="33"/>
      <c r="AEJ332" s="33"/>
      <c r="AEK332" s="33"/>
      <c r="AEL332" s="33"/>
      <c r="AEM332" s="33"/>
      <c r="AEN332" s="33"/>
      <c r="AEO332" s="33"/>
      <c r="AEP332" s="33"/>
      <c r="AEQ332" s="33"/>
      <c r="AER332" s="33"/>
      <c r="AES332" s="33"/>
      <c r="AET332" s="33"/>
      <c r="AEU332" s="33"/>
      <c r="AEV332" s="33"/>
      <c r="AEW332" s="33"/>
      <c r="AEX332" s="33"/>
      <c r="AEY332" s="33"/>
      <c r="AEZ332" s="33"/>
      <c r="AFA332" s="33"/>
      <c r="AFB332" s="33"/>
      <c r="AFC332" s="33"/>
      <c r="AFD332" s="33"/>
      <c r="AFE332" s="33"/>
      <c r="AFF332" s="33"/>
      <c r="AFG332" s="33"/>
      <c r="AFH332" s="33"/>
      <c r="AFI332" s="33"/>
      <c r="AFJ332" s="33"/>
      <c r="AFK332" s="33"/>
      <c r="AFL332" s="33"/>
      <c r="AFM332" s="33"/>
      <c r="AFN332" s="33"/>
      <c r="AFO332" s="33"/>
      <c r="AFP332" s="33"/>
      <c r="AFQ332" s="33"/>
      <c r="AFR332" s="33"/>
      <c r="AFS332" s="33"/>
      <c r="AFT332" s="33"/>
      <c r="AFU332" s="33"/>
      <c r="AFV332" s="33"/>
      <c r="AFW332" s="33"/>
      <c r="AFX332" s="33"/>
      <c r="AFY332" s="33"/>
      <c r="AFZ332" s="33"/>
      <c r="AGA332" s="33"/>
      <c r="AGB332" s="33"/>
      <c r="AGC332" s="33"/>
      <c r="AGD332" s="33"/>
      <c r="AGE332" s="33"/>
      <c r="AGF332" s="33"/>
      <c r="AGG332" s="33"/>
      <c r="AGH332" s="33"/>
      <c r="AGI332" s="33"/>
      <c r="AGJ332" s="33"/>
      <c r="AGK332" s="33"/>
      <c r="AGL332" s="33"/>
      <c r="AGM332" s="33"/>
      <c r="AGN332" s="33"/>
      <c r="AGO332" s="33"/>
      <c r="AGP332" s="33"/>
      <c r="AGQ332" s="33"/>
      <c r="AGR332" s="33"/>
      <c r="AGS332" s="33"/>
      <c r="AGT332" s="33"/>
      <c r="AGU332" s="33"/>
      <c r="AGV332" s="33"/>
      <c r="AGW332" s="33"/>
      <c r="AGX332" s="33"/>
      <c r="AGY332" s="33"/>
      <c r="AGZ332" s="33"/>
      <c r="AHA332" s="33"/>
      <c r="AHB332" s="33"/>
      <c r="AHC332" s="33"/>
      <c r="AHD332" s="33"/>
      <c r="AHE332" s="33"/>
      <c r="AHF332" s="33"/>
      <c r="AHG332" s="33"/>
      <c r="AHH332" s="33"/>
      <c r="AHI332" s="33"/>
      <c r="AHJ332" s="33"/>
      <c r="AHK332" s="33"/>
      <c r="AHL332" s="33"/>
      <c r="AHM332" s="33"/>
      <c r="AHN332" s="33"/>
      <c r="AHO332" s="33"/>
      <c r="AHP332" s="33"/>
      <c r="AHQ332" s="33"/>
      <c r="AHR332" s="33"/>
      <c r="AHS332" s="33"/>
      <c r="AHT332" s="33"/>
      <c r="AHU332" s="33"/>
      <c r="AHV332" s="33"/>
      <c r="AHW332" s="33"/>
      <c r="AHX332" s="33"/>
      <c r="AHY332" s="33"/>
      <c r="AHZ332" s="33"/>
      <c r="AIA332" s="33"/>
      <c r="AIB332" s="33"/>
      <c r="AIC332" s="33"/>
      <c r="AID332" s="33"/>
      <c r="AIE332" s="33"/>
      <c r="AIF332" s="33"/>
      <c r="AIG332" s="33"/>
      <c r="AIH332" s="33"/>
      <c r="AII332" s="33"/>
      <c r="AIJ332" s="33"/>
      <c r="AIK332" s="33"/>
      <c r="AIL332" s="33"/>
      <c r="AIM332" s="33"/>
      <c r="AIN332" s="33"/>
      <c r="AIO332" s="33"/>
      <c r="AIP332" s="33"/>
      <c r="AIQ332" s="33"/>
      <c r="AIR332" s="33"/>
      <c r="AIS332" s="33"/>
      <c r="AIT332" s="33"/>
      <c r="AIU332" s="33"/>
      <c r="AIV332" s="33"/>
      <c r="AIW332" s="33"/>
      <c r="AIX332" s="33"/>
      <c r="AIY332" s="33"/>
      <c r="AIZ332" s="33"/>
      <c r="AJA332" s="33"/>
      <c r="AJB332" s="33"/>
      <c r="AJC332" s="33"/>
      <c r="AJD332" s="33"/>
      <c r="AJE332" s="33"/>
      <c r="AJF332" s="33"/>
      <c r="AJG332" s="33"/>
      <c r="AJH332" s="33"/>
      <c r="AJI332" s="33"/>
      <c r="AJJ332" s="33"/>
      <c r="AJK332" s="33"/>
      <c r="AJL332" s="33"/>
      <c r="AJM332" s="33"/>
      <c r="AJN332" s="33"/>
      <c r="AJO332" s="33"/>
      <c r="AJP332" s="33"/>
      <c r="AJQ332" s="33"/>
      <c r="AJR332" s="33"/>
      <c r="AJS332" s="33"/>
      <c r="AJT332" s="33"/>
      <c r="AJU332" s="33"/>
      <c r="AJV332" s="33"/>
      <c r="AJW332" s="33"/>
      <c r="AJX332" s="33"/>
      <c r="AJY332" s="33"/>
      <c r="AJZ332" s="33"/>
      <c r="AKA332" s="33"/>
      <c r="AKB332" s="33"/>
      <c r="AKC332" s="33"/>
      <c r="AKD332" s="33"/>
      <c r="AKE332" s="33"/>
      <c r="AKF332" s="33"/>
      <c r="AKG332" s="33"/>
      <c r="AKH332" s="33"/>
      <c r="AKI332" s="33"/>
      <c r="AKJ332" s="33"/>
      <c r="AKK332" s="33"/>
      <c r="AKL332" s="33"/>
      <c r="AKM332" s="33"/>
      <c r="AKN332" s="33"/>
      <c r="AKO332" s="33"/>
      <c r="AKP332" s="33"/>
      <c r="AKQ332" s="33"/>
      <c r="AKR332" s="33"/>
      <c r="AKS332" s="33"/>
      <c r="AKT332" s="33"/>
      <c r="AKU332" s="33"/>
      <c r="AKV332" s="33"/>
      <c r="AKW332" s="33"/>
      <c r="AKX332" s="33"/>
      <c r="AKY332" s="33"/>
      <c r="AKZ332" s="33"/>
      <c r="ALA332" s="33"/>
      <c r="ALB332" s="33"/>
      <c r="ALC332" s="33"/>
      <c r="ALD332" s="33"/>
      <c r="ALE332" s="33"/>
      <c r="ALF332" s="33"/>
      <c r="ALG332" s="33"/>
      <c r="ALH332" s="33"/>
      <c r="ALI332" s="33"/>
      <c r="ALJ332" s="33"/>
      <c r="ALK332" s="33"/>
      <c r="ALL332" s="33"/>
      <c r="ALM332" s="33"/>
      <c r="ALN332" s="33"/>
      <c r="ALO332" s="33"/>
      <c r="ALP332" s="33"/>
      <c r="ALQ332" s="33"/>
      <c r="ALR332" s="33"/>
      <c r="ALS332" s="33"/>
      <c r="ALT332" s="33"/>
      <c r="ALU332" s="33"/>
      <c r="ALV332" s="33"/>
      <c r="ALW332" s="33"/>
      <c r="ALX332" s="33"/>
      <c r="ALY332" s="33"/>
      <c r="ALZ332" s="33"/>
      <c r="AMA332" s="33"/>
      <c r="AMB332" s="33"/>
      <c r="AMC332" s="33"/>
      <c r="AMD332" s="33"/>
      <c r="AME332" s="33"/>
      <c r="AMF332" s="33"/>
      <c r="AMG332" s="33"/>
      <c r="AMH332" s="33"/>
      <c r="AMI332" s="33"/>
      <c r="AMJ332" s="33"/>
      <c r="AMK332" s="33"/>
      <c r="AML332" s="33"/>
      <c r="AMM332" s="33"/>
      <c r="AMN332" s="33"/>
      <c r="AMO332" s="33"/>
      <c r="AMP332" s="33"/>
      <c r="AMQ332" s="33"/>
      <c r="AMR332" s="33"/>
      <c r="AMS332" s="33"/>
      <c r="AMT332" s="33"/>
      <c r="AMU332" s="33"/>
      <c r="AMV332" s="33"/>
      <c r="AMW332" s="33"/>
      <c r="AMX332" s="33"/>
      <c r="AMY332" s="33"/>
      <c r="AMZ332" s="33"/>
      <c r="ANA332" s="33"/>
      <c r="ANB332" s="33"/>
      <c r="ANC332" s="33"/>
      <c r="AND332" s="33"/>
      <c r="ANE332" s="33"/>
      <c r="ANF332" s="33"/>
      <c r="ANG332" s="33"/>
      <c r="ANH332" s="33"/>
      <c r="ANI332" s="33"/>
      <c r="ANJ332" s="33"/>
      <c r="ANK332" s="33"/>
      <c r="ANL332" s="33"/>
      <c r="ANM332" s="33"/>
      <c r="ANN332" s="33"/>
      <c r="ANO332" s="33"/>
      <c r="ANP332" s="33"/>
      <c r="ANQ332" s="33"/>
      <c r="ANR332" s="33"/>
      <c r="ANS332" s="33"/>
      <c r="ANT332" s="33"/>
      <c r="ANU332" s="33"/>
      <c r="ANV332" s="33"/>
      <c r="ANW332" s="33"/>
      <c r="ANX332" s="33"/>
      <c r="ANY332" s="33"/>
      <c r="ANZ332" s="33"/>
      <c r="AOA332" s="33"/>
      <c r="AOB332" s="33"/>
      <c r="AOC332" s="33"/>
      <c r="AOD332" s="33"/>
      <c r="AOE332" s="33"/>
      <c r="AOF332" s="33"/>
      <c r="AOG332" s="33"/>
      <c r="AOH332" s="33"/>
      <c r="AOI332" s="33"/>
      <c r="AOJ332" s="33"/>
      <c r="AOK332" s="33"/>
      <c r="AOL332" s="33"/>
      <c r="AOM332" s="33"/>
      <c r="AON332" s="33"/>
      <c r="AOO332" s="33"/>
      <c r="AOP332" s="33"/>
      <c r="AOQ332" s="33"/>
      <c r="AOR332" s="33"/>
      <c r="AOS332" s="33"/>
      <c r="AOT332" s="33"/>
      <c r="AOU332" s="33"/>
      <c r="AOV332" s="33"/>
      <c r="AOW332" s="33"/>
      <c r="AOX332" s="33"/>
      <c r="AOY332" s="33"/>
      <c r="AOZ332" s="33"/>
      <c r="APA332" s="33"/>
      <c r="APB332" s="33"/>
      <c r="APC332" s="33"/>
      <c r="APD332" s="33"/>
      <c r="APE332" s="33"/>
      <c r="APF332" s="33"/>
      <c r="APG332" s="33"/>
      <c r="APH332" s="33"/>
      <c r="API332" s="33"/>
      <c r="APJ332" s="33"/>
      <c r="APK332" s="33"/>
      <c r="APL332" s="33"/>
      <c r="APM332" s="33"/>
      <c r="APN332" s="33"/>
      <c r="APO332" s="33"/>
      <c r="APP332" s="33"/>
      <c r="APQ332" s="33"/>
      <c r="APR332" s="33"/>
      <c r="APS332" s="33"/>
      <c r="APT332" s="33"/>
      <c r="APU332" s="33"/>
      <c r="APV332" s="33"/>
      <c r="APW332" s="33"/>
      <c r="APX332" s="33"/>
      <c r="APY332" s="33"/>
      <c r="APZ332" s="33"/>
      <c r="AQA332" s="33"/>
      <c r="AQB332" s="33"/>
      <c r="AQC332" s="33"/>
      <c r="AQD332" s="33"/>
      <c r="AQE332" s="33"/>
      <c r="AQF332" s="33"/>
      <c r="AQG332" s="33"/>
      <c r="AQH332" s="33"/>
      <c r="AQI332" s="33"/>
      <c r="AQJ332" s="33"/>
      <c r="AQK332" s="33"/>
      <c r="AQL332" s="33"/>
      <c r="AQM332" s="33"/>
      <c r="AQN332" s="33"/>
      <c r="AQO332" s="33"/>
      <c r="AQP332" s="33"/>
      <c r="AQQ332" s="33"/>
      <c r="AQR332" s="33"/>
      <c r="AQS332" s="33"/>
      <c r="AQT332" s="33"/>
      <c r="AQU332" s="33"/>
      <c r="AQV332" s="33"/>
      <c r="AQW332" s="33"/>
      <c r="AQX332" s="33"/>
      <c r="AQY332" s="33"/>
      <c r="AQZ332" s="33"/>
      <c r="ARA332" s="33"/>
      <c r="ARB332" s="33"/>
      <c r="ARC332" s="33"/>
      <c r="ARD332" s="33"/>
      <c r="ARE332" s="33"/>
      <c r="ARF332" s="33"/>
      <c r="ARG332" s="33"/>
      <c r="ARH332" s="33"/>
      <c r="ARI332" s="33"/>
      <c r="ARJ332" s="33"/>
      <c r="ARK332" s="33"/>
      <c r="ARL332" s="33"/>
      <c r="ARM332" s="33"/>
      <c r="ARN332" s="33"/>
      <c r="ARO332" s="33"/>
      <c r="ARP332" s="33"/>
      <c r="ARQ332" s="33"/>
      <c r="ARR332" s="33"/>
      <c r="ARS332" s="33"/>
      <c r="ART332" s="33"/>
      <c r="ARU332" s="33"/>
      <c r="ARV332" s="33"/>
      <c r="ARW332" s="33"/>
      <c r="ARX332" s="33"/>
      <c r="ARY332" s="33"/>
      <c r="ARZ332" s="33"/>
      <c r="ASA332" s="33"/>
      <c r="ASB332" s="33"/>
      <c r="ASC332" s="33"/>
      <c r="ASD332" s="33"/>
      <c r="ASE332" s="33"/>
      <c r="ASF332" s="33"/>
      <c r="ASG332" s="33"/>
      <c r="ASH332" s="33"/>
      <c r="ASI332" s="33"/>
      <c r="ASJ332" s="33"/>
      <c r="ASK332" s="33"/>
      <c r="ASL332" s="33"/>
      <c r="ASM332" s="33"/>
      <c r="ASN332" s="33"/>
      <c r="ASO332" s="33"/>
      <c r="ASP332" s="33"/>
      <c r="ASQ332" s="33"/>
      <c r="ASR332" s="33"/>
      <c r="ASS332" s="33"/>
      <c r="AST332" s="33"/>
      <c r="ASU332" s="33"/>
      <c r="ASV332" s="33"/>
      <c r="ASW332" s="33"/>
      <c r="ASX332" s="33"/>
      <c r="ASY332" s="33"/>
      <c r="ASZ332" s="33"/>
      <c r="ATA332" s="33"/>
      <c r="ATB332" s="33"/>
      <c r="ATC332" s="33"/>
      <c r="ATD332" s="33"/>
      <c r="ATE332" s="33"/>
      <c r="ATF332" s="33"/>
      <c r="ATG332" s="33"/>
      <c r="ATH332" s="33"/>
      <c r="ATI332" s="33"/>
      <c r="ATJ332" s="33"/>
      <c r="ATK332" s="33"/>
      <c r="ATL332" s="33"/>
      <c r="ATM332" s="33"/>
      <c r="ATN332" s="33"/>
      <c r="ATO332" s="33"/>
      <c r="ATP332" s="33"/>
      <c r="ATQ332" s="33"/>
      <c r="ATR332" s="33"/>
      <c r="ATS332" s="33"/>
      <c r="ATT332" s="33"/>
      <c r="ATU332" s="33"/>
      <c r="ATV332" s="33"/>
      <c r="ATW332" s="33"/>
      <c r="ATX332" s="33"/>
      <c r="ATY332" s="33"/>
      <c r="ATZ332" s="33"/>
      <c r="AUA332" s="33"/>
      <c r="AUB332" s="33"/>
      <c r="AUC332" s="33"/>
      <c r="AUD332" s="33"/>
      <c r="AUE332" s="33"/>
      <c r="AUF332" s="33"/>
      <c r="AUG332" s="33"/>
      <c r="AUH332" s="33"/>
      <c r="AUI332" s="33"/>
      <c r="AUJ332" s="33"/>
      <c r="AUK332" s="33"/>
      <c r="AUL332" s="33"/>
      <c r="AUM332" s="33"/>
      <c r="AUN332" s="33"/>
      <c r="AUO332" s="33"/>
      <c r="AUP332" s="33"/>
      <c r="AUQ332" s="33"/>
      <c r="AUR332" s="33"/>
      <c r="AUS332" s="33"/>
      <c r="AUT332" s="33"/>
      <c r="AUU332" s="33"/>
      <c r="AUV332" s="33"/>
      <c r="AUW332" s="33"/>
      <c r="AUX332" s="33"/>
      <c r="AUY332" s="33"/>
      <c r="AUZ332" s="33"/>
      <c r="AVA332" s="33"/>
      <c r="AVB332" s="33"/>
      <c r="AVC332" s="33"/>
      <c r="AVD332" s="33"/>
      <c r="AVE332" s="33"/>
      <c r="AVF332" s="33"/>
      <c r="AVG332" s="33"/>
      <c r="AVH332" s="33"/>
      <c r="AVI332" s="33"/>
      <c r="AVJ332" s="33"/>
      <c r="AVK332" s="33"/>
      <c r="AVL332" s="33"/>
      <c r="AVM332" s="33"/>
      <c r="AVN332" s="33"/>
      <c r="AVO332" s="33"/>
      <c r="AVP332" s="33"/>
      <c r="AVQ332" s="33"/>
      <c r="AVR332" s="33"/>
      <c r="AVS332" s="33"/>
      <c r="AVT332" s="33"/>
      <c r="AVU332" s="33"/>
      <c r="AVV332" s="33"/>
      <c r="AVW332" s="33"/>
      <c r="AVX332" s="33"/>
      <c r="AVY332" s="33"/>
      <c r="AVZ332" s="33"/>
      <c r="AWA332" s="33"/>
      <c r="AWB332" s="33"/>
      <c r="AWC332" s="33"/>
      <c r="AWD332" s="33"/>
      <c r="AWE332" s="33"/>
      <c r="AWF332" s="33"/>
      <c r="AWG332" s="33"/>
      <c r="AWH332" s="33"/>
      <c r="AWI332" s="33"/>
      <c r="AWJ332" s="33"/>
      <c r="AWK332" s="33"/>
      <c r="AWL332" s="33"/>
      <c r="AWM332" s="33"/>
      <c r="AWN332" s="33"/>
      <c r="AWO332" s="33"/>
      <c r="AWP332" s="33"/>
      <c r="AWQ332" s="33"/>
      <c r="AWR332" s="33"/>
      <c r="AWS332" s="33"/>
      <c r="AWT332" s="33"/>
      <c r="AWU332" s="33"/>
      <c r="AWV332" s="33"/>
      <c r="AWW332" s="33"/>
      <c r="AWX332" s="33"/>
      <c r="AWY332" s="33"/>
      <c r="AWZ332" s="33"/>
      <c r="AXA332" s="33"/>
      <c r="AXB332" s="33"/>
      <c r="AXC332" s="33"/>
      <c r="AXD332" s="33"/>
      <c r="AXE332" s="33"/>
      <c r="AXF332" s="33"/>
      <c r="AXG332" s="33"/>
      <c r="AXH332" s="33"/>
      <c r="AXI332" s="33"/>
      <c r="AXJ332" s="33"/>
      <c r="AXK332" s="33"/>
      <c r="AXL332" s="33"/>
      <c r="AXM332" s="33"/>
      <c r="AXN332" s="33"/>
      <c r="AXO332" s="33"/>
      <c r="AXP332" s="33"/>
      <c r="AXQ332" s="33"/>
      <c r="AXR332" s="33"/>
      <c r="AXS332" s="33"/>
      <c r="AXT332" s="33"/>
      <c r="AXU332" s="33"/>
      <c r="AXV332" s="33"/>
      <c r="AXW332" s="33"/>
      <c r="AXX332" s="33"/>
      <c r="AXY332" s="33"/>
      <c r="AXZ332" s="33"/>
      <c r="AYA332" s="33"/>
      <c r="AYB332" s="33"/>
      <c r="AYC332" s="33"/>
      <c r="AYD332" s="33"/>
      <c r="AYE332" s="33"/>
      <c r="AYF332" s="33"/>
      <c r="AYG332" s="33"/>
      <c r="AYH332" s="33"/>
      <c r="AYI332" s="33"/>
      <c r="AYJ332" s="33"/>
      <c r="AYK332" s="33"/>
      <c r="AYL332" s="33"/>
      <c r="AYM332" s="33"/>
      <c r="AYN332" s="33"/>
      <c r="AYO332" s="33"/>
      <c r="AYP332" s="33"/>
      <c r="AYQ332" s="33"/>
      <c r="AYR332" s="33"/>
      <c r="AYS332" s="33"/>
      <c r="AYT332" s="33"/>
      <c r="AYU332" s="33"/>
      <c r="AYV332" s="33"/>
      <c r="AYW332" s="33"/>
      <c r="AYX332" s="33"/>
      <c r="AYY332" s="33"/>
      <c r="AYZ332" s="33"/>
      <c r="AZA332" s="33"/>
      <c r="AZB332" s="33"/>
      <c r="AZC332" s="33"/>
      <c r="AZD332" s="33"/>
      <c r="AZE332" s="33"/>
      <c r="AZF332" s="33"/>
      <c r="AZG332" s="33"/>
      <c r="AZH332" s="33"/>
      <c r="AZI332" s="33"/>
      <c r="AZJ332" s="33"/>
      <c r="AZK332" s="33"/>
      <c r="AZL332" s="33"/>
      <c r="AZM332" s="33"/>
      <c r="AZN332" s="33"/>
      <c r="AZO332" s="33"/>
      <c r="AZP332" s="33"/>
      <c r="AZQ332" s="33"/>
      <c r="AZR332" s="33"/>
      <c r="AZS332" s="33"/>
      <c r="AZT332" s="33"/>
      <c r="AZU332" s="33"/>
      <c r="AZV332" s="33"/>
      <c r="AZW332" s="33"/>
      <c r="AZX332" s="33"/>
      <c r="AZY332" s="33"/>
      <c r="AZZ332" s="33"/>
      <c r="BAA332" s="33"/>
      <c r="BAB332" s="33"/>
      <c r="BAC332" s="33"/>
      <c r="BAD332" s="33"/>
      <c r="BAE332" s="33"/>
      <c r="BAF332" s="33"/>
      <c r="BAG332" s="33"/>
      <c r="BAH332" s="33"/>
      <c r="BAI332" s="33"/>
      <c r="BAJ332" s="33"/>
      <c r="BAK332" s="33"/>
      <c r="BAL332" s="33"/>
      <c r="BAM332" s="33"/>
      <c r="BAN332" s="33"/>
      <c r="BAO332" s="33"/>
      <c r="BAP332" s="33"/>
      <c r="BAQ332" s="33"/>
      <c r="BAR332" s="33"/>
      <c r="BAS332" s="33"/>
      <c r="BAT332" s="33"/>
      <c r="BAU332" s="33"/>
      <c r="BAV332" s="33"/>
      <c r="BAW332" s="33"/>
      <c r="BAX332" s="33"/>
      <c r="BAY332" s="33"/>
      <c r="BAZ332" s="33"/>
      <c r="BBA332" s="33"/>
      <c r="BBB332" s="33"/>
      <c r="BBC332" s="33"/>
      <c r="BBD332" s="33"/>
      <c r="BBE332" s="33"/>
      <c r="BBF332" s="33"/>
      <c r="BBG332" s="33"/>
      <c r="BBH332" s="33"/>
      <c r="BBI332" s="33"/>
      <c r="BBJ332" s="33"/>
      <c r="BBK332" s="33"/>
      <c r="BBL332" s="33"/>
      <c r="BBM332" s="33"/>
      <c r="BBN332" s="33"/>
      <c r="BBO332" s="33"/>
      <c r="BBP332" s="33"/>
      <c r="BBQ332" s="33"/>
      <c r="BBR332" s="33"/>
      <c r="BBS332" s="33"/>
      <c r="BBT332" s="33"/>
      <c r="BBU332" s="33"/>
      <c r="BBV332" s="33"/>
      <c r="BBW332" s="33"/>
      <c r="BBX332" s="33"/>
      <c r="BBY332" s="33"/>
      <c r="BBZ332" s="33"/>
      <c r="BCA332" s="33"/>
      <c r="BCB332" s="33"/>
      <c r="BCC332" s="33"/>
      <c r="BCD332" s="33"/>
      <c r="BCE332" s="33"/>
      <c r="BCF332" s="33"/>
      <c r="BCG332" s="33"/>
      <c r="BCH332" s="33"/>
      <c r="BCI332" s="33"/>
      <c r="BCJ332" s="33"/>
      <c r="BCK332" s="33"/>
      <c r="BCL332" s="33"/>
      <c r="BCM332" s="33"/>
      <c r="BCN332" s="33"/>
      <c r="BCO332" s="33"/>
      <c r="BCP332" s="33"/>
      <c r="BCQ332" s="33"/>
      <c r="BCR332" s="33"/>
      <c r="BCS332" s="33"/>
      <c r="BCT332" s="33"/>
      <c r="BCU332" s="33"/>
      <c r="BCV332" s="33"/>
      <c r="BCW332" s="33"/>
      <c r="BCX332" s="33"/>
      <c r="BCY332" s="33"/>
      <c r="BCZ332" s="33"/>
      <c r="BDA332" s="33"/>
      <c r="BDB332" s="33"/>
      <c r="BDC332" s="33"/>
      <c r="BDD332" s="33"/>
      <c r="BDE332" s="33"/>
      <c r="BDF332" s="33"/>
      <c r="BDG332" s="33"/>
      <c r="BDH332" s="33"/>
      <c r="BDI332" s="33"/>
      <c r="BDJ332" s="33"/>
      <c r="BDK332" s="33"/>
      <c r="BDL332" s="33"/>
      <c r="BDM332" s="33"/>
      <c r="BDN332" s="33"/>
      <c r="BDO332" s="33"/>
      <c r="BDP332" s="33"/>
      <c r="BDQ332" s="33"/>
      <c r="BDR332" s="33"/>
      <c r="BDS332" s="33"/>
      <c r="BDT332" s="33"/>
      <c r="BDU332" s="33"/>
      <c r="BDV332" s="33"/>
      <c r="BDW332" s="33"/>
      <c r="BDX332" s="33"/>
      <c r="BDY332" s="33"/>
      <c r="BDZ332" s="33"/>
      <c r="BEA332" s="33"/>
      <c r="BEB332" s="33"/>
      <c r="BEC332" s="33"/>
      <c r="BED332" s="33"/>
      <c r="BEE332" s="33"/>
      <c r="BEF332" s="33"/>
      <c r="BEG332" s="33"/>
      <c r="BEH332" s="33"/>
      <c r="BEI332" s="33"/>
      <c r="BEJ332" s="33"/>
      <c r="BEK332" s="33"/>
      <c r="BEL332" s="33"/>
      <c r="BEM332" s="33"/>
      <c r="BEN332" s="33"/>
      <c r="BEO332" s="33"/>
      <c r="BEP332" s="33"/>
      <c r="BEQ332" s="33"/>
      <c r="BER332" s="33"/>
      <c r="BES332" s="33"/>
      <c r="BET332" s="33"/>
      <c r="BEU332" s="33"/>
      <c r="BEV332" s="33"/>
      <c r="BEW332" s="33"/>
      <c r="BEX332" s="33"/>
      <c r="BEY332" s="33"/>
      <c r="BEZ332" s="33"/>
      <c r="BFA332" s="33"/>
      <c r="BFB332" s="33"/>
      <c r="BFC332" s="33"/>
      <c r="BFD332" s="33"/>
      <c r="BFE332" s="33"/>
      <c r="BFF332" s="33"/>
      <c r="BFG332" s="33"/>
      <c r="BFH332" s="33"/>
      <c r="BFI332" s="33"/>
      <c r="BFJ332" s="33"/>
      <c r="BFK332" s="33"/>
      <c r="BFL332" s="33"/>
      <c r="BFM332" s="33"/>
      <c r="BFN332" s="33"/>
      <c r="BFO332" s="33"/>
      <c r="BFP332" s="33"/>
      <c r="BFQ332" s="33"/>
      <c r="BFR332" s="33"/>
      <c r="BFS332" s="33"/>
      <c r="BFT332" s="33"/>
      <c r="BFU332" s="33"/>
      <c r="BFV332" s="33"/>
      <c r="BFW332" s="33"/>
      <c r="BFX332" s="33"/>
      <c r="BFY332" s="33"/>
      <c r="BFZ332" s="33"/>
      <c r="BGA332" s="33"/>
      <c r="BGB332" s="33"/>
      <c r="BGC332" s="33"/>
      <c r="BGD332" s="33"/>
      <c r="BGE332" s="33"/>
      <c r="BGF332" s="33"/>
      <c r="BGG332" s="33"/>
      <c r="BGH332" s="33"/>
      <c r="BGI332" s="33"/>
      <c r="BGJ332" s="33"/>
      <c r="BGK332" s="33"/>
      <c r="BGL332" s="33"/>
      <c r="BGM332" s="33"/>
      <c r="BGN332" s="33"/>
      <c r="BGO332" s="33"/>
      <c r="BGP332" s="33"/>
      <c r="BGQ332" s="33"/>
      <c r="BGR332" s="33"/>
      <c r="BGS332" s="33"/>
      <c r="BGT332" s="33"/>
      <c r="BGU332" s="33"/>
      <c r="BGV332" s="33"/>
      <c r="BGW332" s="33"/>
      <c r="BGX332" s="33"/>
      <c r="BGY332" s="33"/>
      <c r="BGZ332" s="33"/>
      <c r="BHA332" s="33"/>
      <c r="BHB332" s="33"/>
      <c r="BHC332" s="33"/>
      <c r="BHD332" s="33"/>
      <c r="BHE332" s="33"/>
      <c r="BHF332" s="33"/>
      <c r="BHG332" s="33"/>
      <c r="BHH332" s="33"/>
      <c r="BHI332" s="33"/>
      <c r="BHJ332" s="33"/>
      <c r="BHK332" s="33"/>
      <c r="BHL332" s="33"/>
      <c r="BHM332" s="33"/>
      <c r="BHN332" s="33"/>
      <c r="BHO332" s="33"/>
      <c r="BHP332" s="33"/>
      <c r="BHQ332" s="33"/>
      <c r="BHR332" s="33"/>
      <c r="BHS332" s="33"/>
      <c r="BHT332" s="33"/>
      <c r="BHU332" s="33"/>
      <c r="BHV332" s="33"/>
      <c r="BHW332" s="33"/>
      <c r="BHX332" s="33"/>
      <c r="BHY332" s="33"/>
      <c r="BHZ332" s="33"/>
      <c r="BIA332" s="33"/>
      <c r="BIB332" s="33"/>
      <c r="BIC332" s="33"/>
      <c r="BID332" s="33"/>
      <c r="BIE332" s="33"/>
      <c r="BIF332" s="33"/>
      <c r="BIG332" s="33"/>
      <c r="BIH332" s="33"/>
      <c r="BII332" s="33"/>
      <c r="BIJ332" s="33"/>
      <c r="BIK332" s="33"/>
      <c r="BIL332" s="33"/>
      <c r="BIM332" s="33"/>
      <c r="BIN332" s="33"/>
      <c r="BIO332" s="33"/>
      <c r="BIP332" s="33"/>
      <c r="BIQ332" s="33"/>
      <c r="BIR332" s="33"/>
      <c r="BIS332" s="33"/>
      <c r="BIT332" s="33"/>
      <c r="BIU332" s="33"/>
      <c r="BIV332" s="33"/>
      <c r="BIW332" s="33"/>
      <c r="BIX332" s="33"/>
      <c r="BIY332" s="33"/>
      <c r="BIZ332" s="33"/>
      <c r="BJA332" s="33"/>
      <c r="BJB332" s="33"/>
      <c r="BJC332" s="33"/>
      <c r="BJD332" s="33"/>
      <c r="BJE332" s="33"/>
      <c r="BJF332" s="33"/>
      <c r="BJG332" s="33"/>
      <c r="BJH332" s="33"/>
      <c r="BJI332" s="33"/>
      <c r="BJJ332" s="33"/>
      <c r="BJK332" s="33"/>
      <c r="BJL332" s="33"/>
      <c r="BJM332" s="33"/>
      <c r="BJN332" s="33"/>
      <c r="BJO332" s="33"/>
      <c r="BJP332" s="33"/>
      <c r="BJQ332" s="33"/>
      <c r="BJR332" s="33"/>
      <c r="BJS332" s="33"/>
      <c r="BJT332" s="33"/>
      <c r="BJU332" s="33"/>
      <c r="BJV332" s="33"/>
      <c r="BJW332" s="33"/>
      <c r="BJX332" s="33"/>
      <c r="BJY332" s="33"/>
      <c r="BJZ332" s="33"/>
      <c r="BKA332" s="33"/>
      <c r="BKB332" s="33"/>
      <c r="BKC332" s="33"/>
      <c r="BKD332" s="33"/>
      <c r="BKE332" s="33"/>
      <c r="BKF332" s="33"/>
      <c r="BKG332" s="33"/>
      <c r="BKH332" s="33"/>
      <c r="BKI332" s="33"/>
      <c r="BKJ332" s="33"/>
      <c r="BKK332" s="33"/>
      <c r="BKL332" s="33"/>
      <c r="BKM332" s="33"/>
      <c r="BKN332" s="33"/>
      <c r="BKO332" s="33"/>
      <c r="BKP332" s="33"/>
      <c r="BKQ332" s="33"/>
      <c r="BKR332" s="33"/>
      <c r="BKS332" s="33"/>
      <c r="BKT332" s="33"/>
      <c r="BKU332" s="33"/>
      <c r="BKV332" s="33"/>
      <c r="BKW332" s="33"/>
      <c r="BKX332" s="33"/>
      <c r="BKY332" s="33"/>
      <c r="BKZ332" s="33"/>
      <c r="BLA332" s="33"/>
      <c r="BLB332" s="33"/>
      <c r="BLC332" s="33"/>
      <c r="BLD332" s="33"/>
      <c r="BLE332" s="33"/>
      <c r="BLF332" s="33"/>
      <c r="BLG332" s="33"/>
      <c r="BLH332" s="33"/>
      <c r="BLI332" s="33"/>
      <c r="BLJ332" s="33"/>
      <c r="BLK332" s="33"/>
      <c r="BLL332" s="33"/>
      <c r="BLM332" s="33"/>
      <c r="BLN332" s="33"/>
      <c r="BLO332" s="33"/>
      <c r="BLP332" s="33"/>
      <c r="BLQ332" s="33"/>
      <c r="BLR332" s="33"/>
      <c r="BLS332" s="33"/>
      <c r="BLT332" s="33"/>
      <c r="BLU332" s="33"/>
      <c r="BLV332" s="33"/>
      <c r="BLW332" s="33"/>
      <c r="BLX332" s="33"/>
      <c r="BLY332" s="33"/>
      <c r="BLZ332" s="33"/>
      <c r="BMA332" s="33"/>
      <c r="BMB332" s="33"/>
      <c r="BMC332" s="33"/>
      <c r="BMD332" s="33"/>
      <c r="BME332" s="33"/>
      <c r="BMF332" s="33"/>
      <c r="BMG332" s="33"/>
      <c r="BMH332" s="33"/>
      <c r="BMI332" s="33"/>
      <c r="BMJ332" s="33"/>
      <c r="BMK332" s="33"/>
      <c r="BML332" s="33"/>
      <c r="BMM332" s="33"/>
      <c r="BMN332" s="33"/>
      <c r="BMO332" s="33"/>
      <c r="BMP332" s="33"/>
      <c r="BMQ332" s="33"/>
      <c r="BMR332" s="33"/>
      <c r="BMS332" s="33"/>
      <c r="BMT332" s="33"/>
      <c r="BMU332" s="33"/>
      <c r="BMV332" s="33"/>
      <c r="BMW332" s="33"/>
      <c r="BMX332" s="33"/>
      <c r="BMY332" s="33"/>
      <c r="BMZ332" s="33"/>
      <c r="BNA332" s="33"/>
      <c r="BNB332" s="33"/>
      <c r="BNC332" s="33"/>
      <c r="BND332" s="33"/>
      <c r="BNE332" s="33"/>
      <c r="BNF332" s="33"/>
      <c r="BNG332" s="33"/>
      <c r="BNH332" s="33"/>
      <c r="BNI332" s="33"/>
      <c r="BNJ332" s="33"/>
      <c r="BNK332" s="33"/>
      <c r="BNL332" s="33"/>
      <c r="BNM332" s="33"/>
      <c r="BNN332" s="33"/>
      <c r="BNO332" s="33"/>
      <c r="BNP332" s="33"/>
      <c r="BNQ332" s="33"/>
      <c r="BNR332" s="33"/>
      <c r="BNS332" s="33"/>
      <c r="BNT332" s="33"/>
      <c r="BNU332" s="33"/>
      <c r="BNV332" s="33"/>
      <c r="BNW332" s="33"/>
      <c r="BNX332" s="33"/>
      <c r="BNY332" s="33"/>
      <c r="BNZ332" s="33"/>
      <c r="BOA332" s="33"/>
      <c r="BOB332" s="33"/>
      <c r="BOC332" s="33"/>
      <c r="BOD332" s="33"/>
      <c r="BOE332" s="33"/>
      <c r="BOF332" s="33"/>
      <c r="BOG332" s="33"/>
      <c r="BOH332" s="33"/>
      <c r="BOI332" s="33"/>
      <c r="BOJ332" s="33"/>
      <c r="BOK332" s="33"/>
      <c r="BOL332" s="33"/>
      <c r="BOM332" s="33"/>
      <c r="BON332" s="33"/>
      <c r="BOO332" s="33"/>
      <c r="BOP332" s="33"/>
      <c r="BOQ332" s="33"/>
      <c r="BOR332" s="33"/>
      <c r="BOS332" s="33"/>
      <c r="BOT332" s="33"/>
      <c r="BOU332" s="33"/>
      <c r="BOV332" s="33"/>
      <c r="BOW332" s="33"/>
      <c r="BOX332" s="33"/>
      <c r="BOY332" s="33"/>
      <c r="BOZ332" s="33"/>
      <c r="BPA332" s="33"/>
      <c r="BPB332" s="33"/>
      <c r="BPC332" s="33"/>
      <c r="BPD332" s="33"/>
      <c r="BPE332" s="33"/>
      <c r="BPF332" s="33"/>
      <c r="BPG332" s="33"/>
      <c r="BPH332" s="33"/>
      <c r="BPI332" s="33"/>
      <c r="BPJ332" s="33"/>
      <c r="BPK332" s="33"/>
      <c r="BPL332" s="33"/>
      <c r="BPM332" s="33"/>
      <c r="BPN332" s="33"/>
      <c r="BPO332" s="33"/>
      <c r="BPP332" s="33"/>
      <c r="BPQ332" s="33"/>
      <c r="BPR332" s="33"/>
      <c r="BPS332" s="33"/>
      <c r="BPT332" s="33"/>
      <c r="BPU332" s="33"/>
      <c r="BPV332" s="33"/>
      <c r="BPW332" s="33"/>
      <c r="BPX332" s="33"/>
      <c r="BPY332" s="33"/>
      <c r="BPZ332" s="33"/>
      <c r="BQA332" s="33"/>
      <c r="BQB332" s="33"/>
      <c r="BQC332" s="33"/>
      <c r="BQD332" s="33"/>
      <c r="BQE332" s="33"/>
      <c r="BQF332" s="33"/>
      <c r="BQG332" s="33"/>
      <c r="BQH332" s="33"/>
      <c r="BQI332" s="33"/>
      <c r="BQJ332" s="33"/>
      <c r="BQK332" s="33"/>
      <c r="BQL332" s="33"/>
      <c r="BQM332" s="33"/>
      <c r="BQN332" s="33"/>
      <c r="BQO332" s="33"/>
      <c r="BQP332" s="33"/>
      <c r="BQQ332" s="33"/>
      <c r="BQR332" s="33"/>
      <c r="BQS332" s="33"/>
      <c r="BQT332" s="33"/>
      <c r="BQU332" s="33"/>
      <c r="BQV332" s="33"/>
      <c r="BQW332" s="33"/>
      <c r="BQX332" s="33"/>
      <c r="BQY332" s="33"/>
      <c r="BQZ332" s="33"/>
      <c r="BRA332" s="33"/>
      <c r="BRB332" s="33"/>
      <c r="BRC332" s="33"/>
      <c r="BRD332" s="33"/>
      <c r="BRE332" s="33"/>
      <c r="BRF332" s="33"/>
      <c r="BRG332" s="33"/>
      <c r="BRH332" s="33"/>
      <c r="BRI332" s="33"/>
      <c r="BRJ332" s="33"/>
      <c r="BRK332" s="33"/>
      <c r="BRL332" s="33"/>
      <c r="BRM332" s="33"/>
      <c r="BRN332" s="33"/>
      <c r="BRO332" s="33"/>
      <c r="BRP332" s="33"/>
      <c r="BRQ332" s="33"/>
      <c r="BRR332" s="33"/>
      <c r="BRS332" s="33"/>
      <c r="BRT332" s="33"/>
      <c r="BRU332" s="33"/>
      <c r="BRV332" s="33"/>
      <c r="BRW332" s="33"/>
      <c r="BRX332" s="33"/>
      <c r="BRY332" s="33"/>
      <c r="BRZ332" s="33"/>
      <c r="BSA332" s="33"/>
      <c r="BSB332" s="33"/>
      <c r="BSC332" s="33"/>
      <c r="BSD332" s="33"/>
      <c r="BSE332" s="33"/>
      <c r="BSF332" s="33"/>
      <c r="BSG332" s="33"/>
      <c r="BSH332" s="33"/>
      <c r="BSI332" s="33"/>
      <c r="BSJ332" s="33"/>
      <c r="BSK332" s="33"/>
      <c r="BSL332" s="33"/>
      <c r="BSM332" s="33"/>
      <c r="BSN332" s="33"/>
      <c r="BSO332" s="33"/>
      <c r="BSP332" s="33"/>
      <c r="BSQ332" s="33"/>
      <c r="BSR332" s="33"/>
      <c r="BSS332" s="33"/>
      <c r="BST332" s="33"/>
      <c r="BSU332" s="33"/>
      <c r="BSV332" s="33"/>
      <c r="BSW332" s="33"/>
      <c r="BSX332" s="33"/>
      <c r="BSY332" s="33"/>
      <c r="BSZ332" s="33"/>
      <c r="BTA332" s="33"/>
      <c r="BTB332" s="33"/>
      <c r="BTC332" s="33"/>
      <c r="BTD332" s="33"/>
      <c r="BTE332" s="33"/>
      <c r="BTF332" s="33"/>
      <c r="BTG332" s="33"/>
      <c r="BTH332" s="33"/>
      <c r="BTI332" s="33"/>
      <c r="BTJ332" s="33"/>
      <c r="BTK332" s="33"/>
      <c r="BTL332" s="33"/>
      <c r="BTM332" s="33"/>
      <c r="BTN332" s="33"/>
      <c r="BTO332" s="33"/>
      <c r="BTP332" s="33"/>
      <c r="BTQ332" s="33"/>
      <c r="BTR332" s="33"/>
      <c r="BTS332" s="33"/>
      <c r="BTT332" s="33"/>
      <c r="BTU332" s="33"/>
      <c r="BTV332" s="33"/>
      <c r="BTW332" s="33"/>
      <c r="BTX332" s="33"/>
      <c r="BTY332" s="33"/>
      <c r="BTZ332" s="33"/>
      <c r="BUA332" s="33"/>
      <c r="BUB332" s="33"/>
      <c r="BUC332" s="33"/>
      <c r="BUD332" s="33"/>
      <c r="BUE332" s="33"/>
      <c r="BUF332" s="33"/>
      <c r="BUG332" s="33"/>
      <c r="BUH332" s="33"/>
      <c r="BUI332" s="33"/>
      <c r="BUJ332" s="33"/>
      <c r="BUK332" s="33"/>
      <c r="BUL332" s="33"/>
      <c r="BUM332" s="33"/>
      <c r="BUN332" s="33"/>
      <c r="BUO332" s="33"/>
      <c r="BUP332" s="33"/>
      <c r="BUQ332" s="33"/>
      <c r="BUR332" s="33"/>
      <c r="BUS332" s="33"/>
      <c r="BUT332" s="33"/>
      <c r="BUU332" s="33"/>
      <c r="BUV332" s="33"/>
      <c r="BUW332" s="33"/>
      <c r="BUX332" s="33"/>
      <c r="BUY332" s="33"/>
      <c r="BUZ332" s="33"/>
      <c r="BVA332" s="33"/>
      <c r="BVB332" s="33"/>
      <c r="BVC332" s="33"/>
      <c r="BVD332" s="33"/>
      <c r="BVE332" s="33"/>
      <c r="BVF332" s="33"/>
      <c r="BVG332" s="33"/>
      <c r="BVH332" s="33"/>
      <c r="BVI332" s="33"/>
      <c r="BVJ332" s="33"/>
      <c r="BVK332" s="33"/>
      <c r="BVL332" s="33"/>
      <c r="BVM332" s="33"/>
      <c r="BVN332" s="33"/>
      <c r="BVO332" s="33"/>
      <c r="BVP332" s="33"/>
      <c r="BVQ332" s="33"/>
      <c r="BVR332" s="33"/>
      <c r="BVS332" s="33"/>
      <c r="BVT332" s="33"/>
      <c r="BVU332" s="33"/>
      <c r="BVV332" s="33"/>
      <c r="BVW332" s="33"/>
      <c r="BVX332" s="33"/>
      <c r="BVY332" s="33"/>
      <c r="BVZ332" s="33"/>
      <c r="BWA332" s="33"/>
      <c r="BWB332" s="33"/>
      <c r="BWC332" s="33"/>
      <c r="BWD332" s="33"/>
      <c r="BWE332" s="33"/>
      <c r="BWF332" s="33"/>
      <c r="BWG332" s="33"/>
      <c r="BWH332" s="33"/>
      <c r="BWI332" s="33"/>
      <c r="BWJ332" s="33"/>
      <c r="BWK332" s="33"/>
      <c r="BWL332" s="33"/>
      <c r="BWM332" s="33"/>
      <c r="BWN332" s="33"/>
      <c r="BWO332" s="33"/>
      <c r="BWP332" s="33"/>
      <c r="BWQ332" s="33"/>
      <c r="BWR332" s="33"/>
      <c r="BWS332" s="33"/>
      <c r="BWT332" s="33"/>
      <c r="BWU332" s="33"/>
      <c r="BWV332" s="33"/>
      <c r="BWW332" s="33"/>
      <c r="BWX332" s="33"/>
      <c r="BWY332" s="33"/>
      <c r="BWZ332" s="33"/>
      <c r="BXA332" s="33"/>
      <c r="BXB332" s="33"/>
      <c r="BXC332" s="33"/>
      <c r="BXD332" s="33"/>
      <c r="BXE332" s="33"/>
      <c r="BXF332" s="33"/>
      <c r="BXG332" s="33"/>
      <c r="BXH332" s="33"/>
      <c r="BXI332" s="33"/>
      <c r="BXJ332" s="33"/>
      <c r="BXK332" s="33"/>
      <c r="BXL332" s="33"/>
      <c r="BXM332" s="33"/>
      <c r="BXN332" s="33"/>
      <c r="BXO332" s="33"/>
      <c r="BXP332" s="33"/>
      <c r="BXQ332" s="33"/>
      <c r="BXR332" s="33"/>
      <c r="BXS332" s="33"/>
      <c r="BXT332" s="33"/>
      <c r="BXU332" s="33"/>
      <c r="BXV332" s="33"/>
      <c r="BXW332" s="33"/>
      <c r="BXX332" s="33"/>
      <c r="BXY332" s="33"/>
      <c r="BXZ332" s="33"/>
      <c r="BYA332" s="33"/>
      <c r="BYB332" s="33"/>
      <c r="BYC332" s="33"/>
      <c r="BYD332" s="33"/>
      <c r="BYE332" s="33"/>
      <c r="BYF332" s="33"/>
      <c r="BYG332" s="33"/>
      <c r="BYH332" s="33"/>
      <c r="BYI332" s="33"/>
      <c r="BYJ332" s="33"/>
      <c r="BYK332" s="33"/>
      <c r="BYL332" s="33"/>
      <c r="BYM332" s="33"/>
      <c r="BYN332" s="33"/>
      <c r="BYO332" s="33"/>
      <c r="BYP332" s="33"/>
      <c r="BYQ332" s="33"/>
      <c r="BYR332" s="33"/>
      <c r="BYS332" s="33"/>
      <c r="BYT332" s="33"/>
      <c r="BYU332" s="33"/>
      <c r="BYV332" s="33"/>
      <c r="BYW332" s="33"/>
      <c r="BYX332" s="33"/>
    </row>
    <row r="333" spans="1:2026" ht="24.95" customHeight="1" x14ac:dyDescent="0.25">
      <c r="A333" s="205" t="s">
        <v>1662</v>
      </c>
      <c r="B333" s="34" t="s">
        <v>780</v>
      </c>
      <c r="C333" s="1" t="s">
        <v>778</v>
      </c>
      <c r="D333" s="1" t="s">
        <v>721</v>
      </c>
      <c r="E333" s="1" t="s">
        <v>717</v>
      </c>
      <c r="F333" s="1" t="s">
        <v>336</v>
      </c>
      <c r="G333" s="1" t="s">
        <v>27</v>
      </c>
      <c r="H333" s="29" t="s">
        <v>718</v>
      </c>
      <c r="I333" s="1" t="s">
        <v>29</v>
      </c>
      <c r="J333" s="35" t="s">
        <v>168</v>
      </c>
      <c r="K333" s="36" t="s">
        <v>31</v>
      </c>
      <c r="L333" s="1" t="s">
        <v>80</v>
      </c>
      <c r="M333" s="1" t="s">
        <v>33</v>
      </c>
      <c r="N333" s="1" t="s">
        <v>34</v>
      </c>
      <c r="O333" s="38" t="s">
        <v>35</v>
      </c>
      <c r="P333" s="38"/>
      <c r="Q333" s="39" t="s">
        <v>36</v>
      </c>
      <c r="R333" s="39"/>
      <c r="S333" s="1" t="s">
        <v>779</v>
      </c>
      <c r="T333" s="145"/>
      <c r="U333" s="145"/>
      <c r="V333" s="1" t="s">
        <v>11</v>
      </c>
      <c r="W333" s="1"/>
      <c r="X333" s="1" t="s">
        <v>40</v>
      </c>
      <c r="Y333" s="1"/>
      <c r="Z333" s="1"/>
      <c r="AA333" s="1"/>
      <c r="AB333" s="30">
        <v>20000</v>
      </c>
      <c r="AC333" s="30">
        <v>3860</v>
      </c>
      <c r="AD333" s="30"/>
      <c r="AE333" s="30">
        <v>12750</v>
      </c>
      <c r="AF333" s="30">
        <v>650</v>
      </c>
      <c r="AG333" s="30">
        <f t="shared" si="5"/>
        <v>37260</v>
      </c>
      <c r="AH333" s="110"/>
      <c r="AI333" s="30"/>
      <c r="AJ333" s="125"/>
      <c r="AK333" s="30"/>
      <c r="AL333" s="2" t="s">
        <v>38</v>
      </c>
      <c r="AM333" s="2"/>
      <c r="AN333" s="2"/>
      <c r="AO333" s="2"/>
    </row>
    <row r="334" spans="1:2026" ht="24.95" customHeight="1" x14ac:dyDescent="0.25">
      <c r="A334" s="205" t="s">
        <v>1662</v>
      </c>
      <c r="B334" s="14" t="s">
        <v>781</v>
      </c>
      <c r="C334" s="14" t="s">
        <v>782</v>
      </c>
      <c r="D334" s="14" t="s">
        <v>70</v>
      </c>
      <c r="E334" s="14" t="s">
        <v>469</v>
      </c>
      <c r="F334" s="15" t="s">
        <v>336</v>
      </c>
      <c r="G334" s="14" t="s">
        <v>105</v>
      </c>
      <c r="H334" s="16" t="s">
        <v>284</v>
      </c>
      <c r="I334" s="14" t="s">
        <v>29</v>
      </c>
      <c r="J334" s="28" t="s">
        <v>30</v>
      </c>
      <c r="K334" s="14" t="s">
        <v>31</v>
      </c>
      <c r="L334" s="14" t="s">
        <v>51</v>
      </c>
      <c r="M334" s="14" t="s">
        <v>33</v>
      </c>
      <c r="N334" s="14" t="s">
        <v>106</v>
      </c>
      <c r="O334" s="17" t="s">
        <v>107</v>
      </c>
      <c r="P334" s="17"/>
      <c r="Q334" s="18" t="s">
        <v>57</v>
      </c>
      <c r="R334" s="18"/>
      <c r="S334" s="14" t="s">
        <v>783</v>
      </c>
      <c r="T334" s="151"/>
      <c r="U334" s="151"/>
      <c r="V334" s="14" t="s">
        <v>11</v>
      </c>
      <c r="W334" s="14" t="s">
        <v>40</v>
      </c>
      <c r="X334" s="14"/>
      <c r="Y334" s="14"/>
      <c r="Z334" s="14"/>
      <c r="AA334" s="14"/>
      <c r="AB334" s="19"/>
      <c r="AC334" s="19">
        <v>2650</v>
      </c>
      <c r="AD334" s="19"/>
      <c r="AE334" s="19">
        <v>3500</v>
      </c>
      <c r="AF334" s="19"/>
      <c r="AG334" s="19">
        <f t="shared" si="5"/>
        <v>6150</v>
      </c>
      <c r="AH334" s="115"/>
      <c r="AI334" s="19"/>
      <c r="AJ334" s="132"/>
      <c r="AK334" s="19"/>
      <c r="AL334" s="15" t="s">
        <v>37</v>
      </c>
      <c r="AM334" s="14" t="s">
        <v>1496</v>
      </c>
      <c r="AN334" s="14"/>
      <c r="AO334" s="14"/>
    </row>
    <row r="335" spans="1:2026" s="52" customFormat="1" ht="24.95" customHeight="1" x14ac:dyDescent="0.25">
      <c r="A335" s="205" t="s">
        <v>1662</v>
      </c>
      <c r="B335" s="50" t="s">
        <v>784</v>
      </c>
      <c r="C335" s="4" t="s">
        <v>782</v>
      </c>
      <c r="D335" s="4" t="s">
        <v>140</v>
      </c>
      <c r="E335" s="4" t="s">
        <v>785</v>
      </c>
      <c r="F335" s="5" t="s">
        <v>336</v>
      </c>
      <c r="G335" s="4" t="s">
        <v>27</v>
      </c>
      <c r="H335" s="63" t="s">
        <v>786</v>
      </c>
      <c r="I335" s="4" t="s">
        <v>212</v>
      </c>
      <c r="J335" s="51" t="s">
        <v>285</v>
      </c>
      <c r="K335" s="4" t="s">
        <v>31</v>
      </c>
      <c r="L335" s="4" t="s">
        <v>51</v>
      </c>
      <c r="M335" s="4" t="s">
        <v>33</v>
      </c>
      <c r="N335" s="4" t="s">
        <v>34</v>
      </c>
      <c r="O335" s="6" t="s">
        <v>35</v>
      </c>
      <c r="P335" s="6"/>
      <c r="Q335" s="7" t="s">
        <v>36</v>
      </c>
      <c r="R335" s="7" t="s">
        <v>1476</v>
      </c>
      <c r="S335" s="4" t="s">
        <v>787</v>
      </c>
      <c r="T335" s="146">
        <v>1705476.7279999999</v>
      </c>
      <c r="U335" s="146">
        <v>9241974.5789999999</v>
      </c>
      <c r="V335" s="4" t="s">
        <v>11</v>
      </c>
      <c r="W335" s="4" t="s">
        <v>40</v>
      </c>
      <c r="X335" s="4" t="s">
        <v>40</v>
      </c>
      <c r="Y335" s="4"/>
      <c r="Z335" s="4"/>
      <c r="AA335" s="4"/>
      <c r="AB335" s="8"/>
      <c r="AC335" s="8">
        <v>2650</v>
      </c>
      <c r="AD335" s="8"/>
      <c r="AE335" s="8">
        <v>12750</v>
      </c>
      <c r="AF335" s="8">
        <v>650</v>
      </c>
      <c r="AG335" s="8">
        <f t="shared" si="5"/>
        <v>16050</v>
      </c>
      <c r="AH335" s="111">
        <v>21</v>
      </c>
      <c r="AI335" s="8">
        <v>21944.49</v>
      </c>
      <c r="AJ335" s="126"/>
      <c r="AK335" s="8">
        <f>AI335</f>
        <v>21944.49</v>
      </c>
      <c r="AL335" s="5" t="s">
        <v>38</v>
      </c>
      <c r="AM335" s="5" t="s">
        <v>1499</v>
      </c>
      <c r="AN335" s="96">
        <v>43070</v>
      </c>
      <c r="AO335" s="173" t="s">
        <v>1512</v>
      </c>
      <c r="AP335" s="33"/>
      <c r="AQ335" s="33"/>
      <c r="AR335" s="33"/>
      <c r="AS335" s="33"/>
      <c r="AT335" s="33"/>
      <c r="AU335" s="33"/>
      <c r="AV335" s="33"/>
      <c r="AW335" s="33"/>
      <c r="AX335" s="33"/>
      <c r="AY335" s="33"/>
      <c r="AZ335" s="33"/>
      <c r="BA335" s="33"/>
      <c r="BB335" s="33"/>
      <c r="BC335" s="33"/>
      <c r="BD335" s="33"/>
      <c r="BE335" s="33"/>
      <c r="BF335" s="33"/>
      <c r="BG335" s="33"/>
      <c r="BH335" s="33"/>
      <c r="BI335" s="33"/>
      <c r="BJ335" s="33"/>
      <c r="BK335" s="33"/>
      <c r="BL335" s="33"/>
      <c r="BM335" s="33"/>
      <c r="BN335" s="33"/>
      <c r="BO335" s="33"/>
      <c r="BP335" s="33"/>
      <c r="BQ335" s="33"/>
      <c r="BR335" s="33"/>
      <c r="BS335" s="33"/>
      <c r="BT335" s="33"/>
      <c r="BU335" s="33"/>
      <c r="BV335" s="33"/>
      <c r="BW335" s="33"/>
      <c r="BX335" s="33"/>
      <c r="BY335" s="33"/>
      <c r="BZ335" s="33"/>
      <c r="CA335" s="33"/>
      <c r="CB335" s="33"/>
      <c r="CC335" s="33"/>
      <c r="CD335" s="33"/>
      <c r="CE335" s="33"/>
      <c r="CF335" s="33"/>
      <c r="CG335" s="33"/>
      <c r="CH335" s="33"/>
      <c r="CI335" s="33"/>
      <c r="CJ335" s="33"/>
      <c r="CK335" s="33"/>
      <c r="CL335" s="33"/>
      <c r="CM335" s="33"/>
      <c r="CN335" s="33"/>
      <c r="CO335" s="33"/>
      <c r="CP335" s="33"/>
      <c r="CQ335" s="33"/>
      <c r="CR335" s="33"/>
      <c r="CS335" s="33"/>
      <c r="CT335" s="33"/>
      <c r="CU335" s="33"/>
      <c r="CV335" s="33"/>
      <c r="CW335" s="33"/>
      <c r="CX335" s="33"/>
      <c r="CY335" s="33"/>
      <c r="CZ335" s="33"/>
      <c r="DA335" s="33"/>
      <c r="DB335" s="33"/>
      <c r="DC335" s="33"/>
      <c r="DD335" s="33"/>
      <c r="DE335" s="33"/>
      <c r="DF335" s="33"/>
      <c r="DG335" s="33"/>
      <c r="DH335" s="33"/>
      <c r="DI335" s="33"/>
      <c r="DJ335" s="33"/>
      <c r="DK335" s="33"/>
      <c r="DL335" s="33"/>
      <c r="DM335" s="33"/>
      <c r="DN335" s="33"/>
      <c r="DO335" s="33"/>
      <c r="DP335" s="33"/>
      <c r="DQ335" s="33"/>
      <c r="DR335" s="33"/>
      <c r="DS335" s="33"/>
      <c r="DT335" s="33"/>
      <c r="DU335" s="33"/>
      <c r="DV335" s="33"/>
      <c r="DW335" s="33"/>
      <c r="DX335" s="33"/>
      <c r="DY335" s="33"/>
      <c r="DZ335" s="33"/>
      <c r="EA335" s="33"/>
      <c r="EB335" s="33"/>
      <c r="EC335" s="33"/>
      <c r="ED335" s="33"/>
      <c r="EE335" s="33"/>
      <c r="EF335" s="33"/>
      <c r="EG335" s="33"/>
      <c r="EH335" s="33"/>
      <c r="EI335" s="33"/>
      <c r="EJ335" s="33"/>
      <c r="EK335" s="33"/>
      <c r="EL335" s="33"/>
      <c r="EM335" s="33"/>
      <c r="EN335" s="33"/>
      <c r="EO335" s="33"/>
      <c r="EP335" s="33"/>
      <c r="EQ335" s="33"/>
      <c r="ER335" s="33"/>
      <c r="ES335" s="33"/>
      <c r="ET335" s="33"/>
      <c r="EU335" s="33"/>
      <c r="EV335" s="33"/>
      <c r="EW335" s="33"/>
      <c r="EX335" s="33"/>
      <c r="EY335" s="33"/>
      <c r="EZ335" s="33"/>
      <c r="FA335" s="33"/>
      <c r="FB335" s="33"/>
      <c r="FC335" s="33"/>
      <c r="FD335" s="33"/>
      <c r="FE335" s="33"/>
      <c r="FF335" s="33"/>
      <c r="FG335" s="33"/>
      <c r="FH335" s="33"/>
      <c r="FI335" s="33"/>
      <c r="FJ335" s="33"/>
      <c r="FK335" s="33"/>
      <c r="FL335" s="33"/>
      <c r="FM335" s="33"/>
      <c r="FN335" s="33"/>
      <c r="FO335" s="33"/>
      <c r="FP335" s="33"/>
      <c r="FQ335" s="33"/>
      <c r="FR335" s="33"/>
      <c r="FS335" s="33"/>
      <c r="FT335" s="33"/>
      <c r="FU335" s="33"/>
      <c r="FV335" s="33"/>
      <c r="FW335" s="33"/>
      <c r="FX335" s="33"/>
      <c r="FY335" s="33"/>
      <c r="FZ335" s="33"/>
      <c r="GA335" s="33"/>
      <c r="GB335" s="33"/>
      <c r="GC335" s="33"/>
      <c r="GD335" s="33"/>
      <c r="GE335" s="33"/>
      <c r="GF335" s="33"/>
      <c r="GG335" s="33"/>
      <c r="GH335" s="33"/>
      <c r="GI335" s="33"/>
      <c r="GJ335" s="33"/>
      <c r="GK335" s="33"/>
      <c r="GL335" s="33"/>
      <c r="GM335" s="33"/>
      <c r="GN335" s="33"/>
      <c r="GO335" s="33"/>
      <c r="GP335" s="33"/>
      <c r="GQ335" s="33"/>
      <c r="GR335" s="33"/>
      <c r="GS335" s="33"/>
      <c r="GT335" s="33"/>
      <c r="GU335" s="33"/>
      <c r="GV335" s="33"/>
      <c r="GW335" s="33"/>
      <c r="GX335" s="33"/>
      <c r="GY335" s="33"/>
      <c r="GZ335" s="33"/>
      <c r="HA335" s="33"/>
      <c r="HB335" s="33"/>
      <c r="HC335" s="33"/>
      <c r="HD335" s="33"/>
      <c r="HE335" s="33"/>
      <c r="HF335" s="33"/>
      <c r="HG335" s="33"/>
      <c r="HH335" s="33"/>
      <c r="HI335" s="33"/>
      <c r="HJ335" s="33"/>
      <c r="HK335" s="33"/>
      <c r="HL335" s="33"/>
      <c r="HM335" s="33"/>
      <c r="HN335" s="33"/>
      <c r="HO335" s="33"/>
      <c r="HP335" s="33"/>
      <c r="HQ335" s="33"/>
      <c r="HR335" s="33"/>
      <c r="HS335" s="33"/>
      <c r="HT335" s="33"/>
      <c r="HU335" s="33"/>
      <c r="HV335" s="33"/>
      <c r="HW335" s="33"/>
      <c r="HX335" s="33"/>
      <c r="HY335" s="33"/>
      <c r="HZ335" s="33"/>
      <c r="IA335" s="33"/>
      <c r="IB335" s="33"/>
      <c r="IC335" s="33"/>
      <c r="ID335" s="33"/>
      <c r="IE335" s="33"/>
      <c r="IF335" s="33"/>
      <c r="IG335" s="33"/>
      <c r="IH335" s="33"/>
      <c r="II335" s="33"/>
      <c r="IJ335" s="33"/>
      <c r="IK335" s="33"/>
      <c r="IL335" s="33"/>
      <c r="IM335" s="33"/>
      <c r="IN335" s="33"/>
      <c r="IO335" s="33"/>
      <c r="IP335" s="33"/>
      <c r="IQ335" s="33"/>
      <c r="IR335" s="33"/>
      <c r="IS335" s="33"/>
      <c r="IT335" s="33"/>
      <c r="IU335" s="33"/>
      <c r="IV335" s="33"/>
      <c r="IW335" s="33"/>
      <c r="IX335" s="33"/>
      <c r="IY335" s="33"/>
      <c r="IZ335" s="33"/>
      <c r="JA335" s="33"/>
      <c r="JB335" s="33"/>
      <c r="JC335" s="33"/>
      <c r="JD335" s="33"/>
      <c r="JE335" s="33"/>
      <c r="JF335" s="33"/>
      <c r="JG335" s="33"/>
      <c r="JH335" s="33"/>
      <c r="JI335" s="33"/>
      <c r="JJ335" s="33"/>
      <c r="JK335" s="33"/>
      <c r="JL335" s="33"/>
      <c r="JM335" s="33"/>
      <c r="JN335" s="33"/>
      <c r="JO335" s="33"/>
      <c r="JP335" s="33"/>
      <c r="JQ335" s="33"/>
      <c r="JR335" s="33"/>
      <c r="JS335" s="33"/>
      <c r="JT335" s="33"/>
      <c r="JU335" s="33"/>
      <c r="JV335" s="33"/>
      <c r="JW335" s="33"/>
      <c r="JX335" s="33"/>
      <c r="JY335" s="33"/>
      <c r="JZ335" s="33"/>
      <c r="KA335" s="33"/>
      <c r="KB335" s="33"/>
      <c r="KC335" s="33"/>
      <c r="KD335" s="33"/>
      <c r="KE335" s="33"/>
      <c r="KF335" s="33"/>
      <c r="KG335" s="33"/>
      <c r="KH335" s="33"/>
      <c r="KI335" s="33"/>
      <c r="KJ335" s="33"/>
      <c r="KK335" s="33"/>
      <c r="KL335" s="33"/>
      <c r="KM335" s="33"/>
      <c r="KN335" s="33"/>
      <c r="KO335" s="33"/>
      <c r="KP335" s="33"/>
      <c r="KQ335" s="33"/>
      <c r="KR335" s="33"/>
      <c r="KS335" s="33"/>
      <c r="KT335" s="33"/>
      <c r="KU335" s="33"/>
      <c r="KV335" s="33"/>
      <c r="KW335" s="33"/>
      <c r="KX335" s="33"/>
      <c r="KY335" s="33"/>
      <c r="KZ335" s="33"/>
      <c r="LA335" s="33"/>
      <c r="LB335" s="33"/>
      <c r="LC335" s="33"/>
      <c r="LD335" s="33"/>
      <c r="LE335" s="33"/>
      <c r="LF335" s="33"/>
      <c r="LG335" s="33"/>
      <c r="LH335" s="33"/>
      <c r="LI335" s="33"/>
      <c r="LJ335" s="33"/>
      <c r="LK335" s="33"/>
      <c r="LL335" s="33"/>
      <c r="LM335" s="33"/>
      <c r="LN335" s="33"/>
      <c r="LO335" s="33"/>
      <c r="LP335" s="33"/>
      <c r="LQ335" s="33"/>
      <c r="LR335" s="33"/>
      <c r="LS335" s="33"/>
      <c r="LT335" s="33"/>
      <c r="LU335" s="33"/>
      <c r="LV335" s="33"/>
      <c r="LW335" s="33"/>
      <c r="LX335" s="33"/>
      <c r="LY335" s="33"/>
      <c r="LZ335" s="33"/>
      <c r="MA335" s="33"/>
      <c r="MB335" s="33"/>
      <c r="MC335" s="33"/>
      <c r="MD335" s="33"/>
      <c r="ME335" s="33"/>
      <c r="MF335" s="33"/>
      <c r="MG335" s="33"/>
      <c r="MH335" s="33"/>
      <c r="MI335" s="33"/>
      <c r="MJ335" s="33"/>
      <c r="MK335" s="33"/>
      <c r="ML335" s="33"/>
      <c r="MM335" s="33"/>
      <c r="MN335" s="33"/>
      <c r="MO335" s="33"/>
      <c r="MP335" s="33"/>
      <c r="MQ335" s="33"/>
      <c r="MR335" s="33"/>
      <c r="MS335" s="33"/>
      <c r="MT335" s="33"/>
      <c r="MU335" s="33"/>
      <c r="MV335" s="33"/>
      <c r="MW335" s="33"/>
      <c r="MX335" s="33"/>
      <c r="MY335" s="33"/>
      <c r="MZ335" s="33"/>
      <c r="NA335" s="33"/>
      <c r="NB335" s="33"/>
      <c r="NC335" s="33"/>
      <c r="ND335" s="33"/>
      <c r="NE335" s="33"/>
      <c r="NF335" s="33"/>
      <c r="NG335" s="33"/>
      <c r="NH335" s="33"/>
      <c r="NI335" s="33"/>
      <c r="NJ335" s="33"/>
      <c r="NK335" s="33"/>
      <c r="NL335" s="33"/>
      <c r="NM335" s="33"/>
      <c r="NN335" s="33"/>
      <c r="NO335" s="33"/>
      <c r="NP335" s="33"/>
      <c r="NQ335" s="33"/>
      <c r="NR335" s="33"/>
      <c r="NS335" s="33"/>
      <c r="NT335" s="33"/>
      <c r="NU335" s="33"/>
      <c r="NV335" s="33"/>
      <c r="NW335" s="33"/>
      <c r="NX335" s="33"/>
      <c r="NY335" s="33"/>
      <c r="NZ335" s="33"/>
      <c r="OA335" s="33"/>
      <c r="OB335" s="33"/>
      <c r="OC335" s="33"/>
      <c r="OD335" s="33"/>
      <c r="OE335" s="33"/>
      <c r="OF335" s="33"/>
      <c r="OG335" s="33"/>
      <c r="OH335" s="33"/>
      <c r="OI335" s="33"/>
      <c r="OJ335" s="33"/>
      <c r="OK335" s="33"/>
      <c r="OL335" s="33"/>
      <c r="OM335" s="33"/>
      <c r="ON335" s="33"/>
      <c r="OO335" s="33"/>
      <c r="OP335" s="33"/>
      <c r="OQ335" s="33"/>
      <c r="OR335" s="33"/>
      <c r="OS335" s="33"/>
      <c r="OT335" s="33"/>
      <c r="OU335" s="33"/>
      <c r="OV335" s="33"/>
      <c r="OW335" s="33"/>
      <c r="OX335" s="33"/>
      <c r="OY335" s="33"/>
      <c r="OZ335" s="33"/>
      <c r="PA335" s="33"/>
      <c r="PB335" s="33"/>
      <c r="PC335" s="33"/>
      <c r="PD335" s="33"/>
      <c r="PE335" s="33"/>
      <c r="PF335" s="33"/>
      <c r="PG335" s="33"/>
      <c r="PH335" s="33"/>
      <c r="PI335" s="33"/>
      <c r="PJ335" s="33"/>
      <c r="PK335" s="33"/>
      <c r="PL335" s="33"/>
      <c r="PM335" s="33"/>
      <c r="PN335" s="33"/>
      <c r="PO335" s="33"/>
      <c r="PP335" s="33"/>
      <c r="PQ335" s="33"/>
      <c r="PR335" s="33"/>
      <c r="PS335" s="33"/>
      <c r="PT335" s="33"/>
      <c r="PU335" s="33"/>
      <c r="PV335" s="33"/>
      <c r="PW335" s="33"/>
      <c r="PX335" s="33"/>
      <c r="PY335" s="33"/>
      <c r="PZ335" s="33"/>
      <c r="QA335" s="33"/>
      <c r="QB335" s="33"/>
      <c r="QC335" s="33"/>
      <c r="QD335" s="33"/>
      <c r="QE335" s="33"/>
      <c r="QF335" s="33"/>
      <c r="QG335" s="33"/>
      <c r="QH335" s="33"/>
      <c r="QI335" s="33"/>
      <c r="QJ335" s="33"/>
      <c r="QK335" s="33"/>
      <c r="QL335" s="33"/>
      <c r="QM335" s="33"/>
      <c r="QN335" s="33"/>
      <c r="QO335" s="33"/>
      <c r="QP335" s="33"/>
      <c r="QQ335" s="33"/>
      <c r="QR335" s="33"/>
      <c r="QS335" s="33"/>
      <c r="QT335" s="33"/>
      <c r="QU335" s="33"/>
      <c r="QV335" s="33"/>
      <c r="QW335" s="33"/>
      <c r="QX335" s="33"/>
      <c r="QY335" s="33"/>
      <c r="QZ335" s="33"/>
      <c r="RA335" s="33"/>
      <c r="RB335" s="33"/>
      <c r="RC335" s="33"/>
      <c r="RD335" s="33"/>
      <c r="RE335" s="33"/>
      <c r="RF335" s="33"/>
      <c r="RG335" s="33"/>
      <c r="RH335" s="33"/>
      <c r="RI335" s="33"/>
      <c r="RJ335" s="33"/>
      <c r="RK335" s="33"/>
      <c r="RL335" s="33"/>
      <c r="RM335" s="33"/>
      <c r="RN335" s="33"/>
      <c r="RO335" s="33"/>
      <c r="RP335" s="33"/>
      <c r="RQ335" s="33"/>
      <c r="RR335" s="33"/>
      <c r="RS335" s="33"/>
      <c r="RT335" s="33"/>
      <c r="RU335" s="33"/>
      <c r="RV335" s="33"/>
      <c r="RW335" s="33"/>
      <c r="RX335" s="33"/>
      <c r="RY335" s="33"/>
      <c r="RZ335" s="33"/>
      <c r="SA335" s="33"/>
      <c r="SB335" s="33"/>
      <c r="SC335" s="33"/>
      <c r="SD335" s="33"/>
      <c r="SE335" s="33"/>
      <c r="SF335" s="33"/>
      <c r="SG335" s="33"/>
      <c r="SH335" s="33"/>
      <c r="SI335" s="33"/>
      <c r="SJ335" s="33"/>
      <c r="SK335" s="33"/>
      <c r="SL335" s="33"/>
      <c r="SM335" s="33"/>
      <c r="SN335" s="33"/>
      <c r="SO335" s="33"/>
      <c r="SP335" s="33"/>
      <c r="SQ335" s="33"/>
      <c r="SR335" s="33"/>
      <c r="SS335" s="33"/>
      <c r="ST335" s="33"/>
      <c r="SU335" s="33"/>
      <c r="SV335" s="33"/>
      <c r="SW335" s="33"/>
      <c r="SX335" s="33"/>
      <c r="SY335" s="33"/>
      <c r="SZ335" s="33"/>
      <c r="TA335" s="33"/>
      <c r="TB335" s="33"/>
      <c r="TC335" s="33"/>
      <c r="TD335" s="33"/>
      <c r="TE335" s="33"/>
      <c r="TF335" s="33"/>
      <c r="TG335" s="33"/>
      <c r="TH335" s="33"/>
      <c r="TI335" s="33"/>
      <c r="TJ335" s="33"/>
      <c r="TK335" s="33"/>
      <c r="TL335" s="33"/>
      <c r="TM335" s="33"/>
      <c r="TN335" s="33"/>
      <c r="TO335" s="33"/>
      <c r="TP335" s="33"/>
      <c r="TQ335" s="33"/>
      <c r="TR335" s="33"/>
      <c r="TS335" s="33"/>
      <c r="TT335" s="33"/>
      <c r="TU335" s="33"/>
      <c r="TV335" s="33"/>
      <c r="TW335" s="33"/>
      <c r="TX335" s="33"/>
      <c r="TY335" s="33"/>
      <c r="TZ335" s="33"/>
      <c r="UA335" s="33"/>
      <c r="UB335" s="33"/>
      <c r="UC335" s="33"/>
      <c r="UD335" s="33"/>
      <c r="UE335" s="33"/>
      <c r="UF335" s="33"/>
      <c r="UG335" s="33"/>
      <c r="UH335" s="33"/>
      <c r="UI335" s="33"/>
      <c r="UJ335" s="33"/>
      <c r="UK335" s="33"/>
      <c r="UL335" s="33"/>
      <c r="UM335" s="33"/>
      <c r="UN335" s="33"/>
      <c r="UO335" s="33"/>
      <c r="UP335" s="33"/>
      <c r="UQ335" s="33"/>
      <c r="UR335" s="33"/>
      <c r="US335" s="33"/>
      <c r="UT335" s="33"/>
      <c r="UU335" s="33"/>
      <c r="UV335" s="33"/>
      <c r="UW335" s="33"/>
      <c r="UX335" s="33"/>
      <c r="UY335" s="33"/>
      <c r="UZ335" s="33"/>
      <c r="VA335" s="33"/>
      <c r="VB335" s="33"/>
      <c r="VC335" s="33"/>
      <c r="VD335" s="33"/>
      <c r="VE335" s="33"/>
      <c r="VF335" s="33"/>
      <c r="VG335" s="33"/>
      <c r="VH335" s="33"/>
      <c r="VI335" s="33"/>
      <c r="VJ335" s="33"/>
      <c r="VK335" s="33"/>
      <c r="VL335" s="33"/>
      <c r="VM335" s="33"/>
      <c r="VN335" s="33"/>
      <c r="VO335" s="33"/>
      <c r="VP335" s="33"/>
      <c r="VQ335" s="33"/>
      <c r="VR335" s="33"/>
      <c r="VS335" s="33"/>
      <c r="VT335" s="33"/>
      <c r="VU335" s="33"/>
      <c r="VV335" s="33"/>
      <c r="VW335" s="33"/>
      <c r="VX335" s="33"/>
      <c r="VY335" s="33"/>
      <c r="VZ335" s="33"/>
      <c r="WA335" s="33"/>
      <c r="WB335" s="33"/>
      <c r="WC335" s="33"/>
      <c r="WD335" s="33"/>
      <c r="WE335" s="33"/>
      <c r="WF335" s="33"/>
      <c r="WG335" s="33"/>
      <c r="WH335" s="33"/>
      <c r="WI335" s="33"/>
      <c r="WJ335" s="33"/>
      <c r="WK335" s="33"/>
      <c r="WL335" s="33"/>
      <c r="WM335" s="33"/>
      <c r="WN335" s="33"/>
      <c r="WO335" s="33"/>
      <c r="WP335" s="33"/>
      <c r="WQ335" s="33"/>
      <c r="WR335" s="33"/>
      <c r="WS335" s="33"/>
      <c r="WT335" s="33"/>
      <c r="WU335" s="33"/>
      <c r="WV335" s="33"/>
      <c r="WW335" s="33"/>
      <c r="WX335" s="33"/>
      <c r="WY335" s="33"/>
      <c r="WZ335" s="33"/>
      <c r="XA335" s="33"/>
      <c r="XB335" s="33"/>
      <c r="XC335" s="33"/>
      <c r="XD335" s="33"/>
      <c r="XE335" s="33"/>
      <c r="XF335" s="33"/>
      <c r="XG335" s="33"/>
      <c r="XH335" s="33"/>
      <c r="XI335" s="33"/>
      <c r="XJ335" s="33"/>
      <c r="XK335" s="33"/>
      <c r="XL335" s="33"/>
      <c r="XM335" s="33"/>
      <c r="XN335" s="33"/>
      <c r="XO335" s="33"/>
      <c r="XP335" s="33"/>
      <c r="XQ335" s="33"/>
      <c r="XR335" s="33"/>
      <c r="XS335" s="33"/>
      <c r="XT335" s="33"/>
      <c r="XU335" s="33"/>
      <c r="XV335" s="33"/>
      <c r="XW335" s="33"/>
      <c r="XX335" s="33"/>
      <c r="XY335" s="33"/>
      <c r="XZ335" s="33"/>
      <c r="YA335" s="33"/>
      <c r="YB335" s="33"/>
      <c r="YC335" s="33"/>
      <c r="YD335" s="33"/>
      <c r="YE335" s="33"/>
      <c r="YF335" s="33"/>
      <c r="YG335" s="33"/>
      <c r="YH335" s="33"/>
      <c r="YI335" s="33"/>
      <c r="YJ335" s="33"/>
      <c r="YK335" s="33"/>
      <c r="YL335" s="33"/>
      <c r="YM335" s="33"/>
      <c r="YN335" s="33"/>
      <c r="YO335" s="33"/>
      <c r="YP335" s="33"/>
      <c r="YQ335" s="33"/>
      <c r="YR335" s="33"/>
      <c r="YS335" s="33"/>
      <c r="YT335" s="33"/>
      <c r="YU335" s="33"/>
      <c r="YV335" s="33"/>
      <c r="YW335" s="33"/>
      <c r="YX335" s="33"/>
      <c r="YY335" s="33"/>
      <c r="YZ335" s="33"/>
      <c r="ZA335" s="33"/>
      <c r="ZB335" s="33"/>
      <c r="ZC335" s="33"/>
      <c r="ZD335" s="33"/>
      <c r="ZE335" s="33"/>
      <c r="ZF335" s="33"/>
      <c r="ZG335" s="33"/>
      <c r="ZH335" s="33"/>
      <c r="ZI335" s="33"/>
      <c r="ZJ335" s="33"/>
      <c r="ZK335" s="33"/>
      <c r="ZL335" s="33"/>
      <c r="ZM335" s="33"/>
      <c r="ZN335" s="33"/>
      <c r="ZO335" s="33"/>
      <c r="ZP335" s="33"/>
      <c r="ZQ335" s="33"/>
      <c r="ZR335" s="33"/>
      <c r="ZS335" s="33"/>
      <c r="ZT335" s="33"/>
      <c r="ZU335" s="33"/>
      <c r="ZV335" s="33"/>
      <c r="ZW335" s="33"/>
      <c r="ZX335" s="33"/>
      <c r="ZY335" s="33"/>
      <c r="ZZ335" s="33"/>
      <c r="AAA335" s="33"/>
      <c r="AAB335" s="33"/>
      <c r="AAC335" s="33"/>
      <c r="AAD335" s="33"/>
      <c r="AAE335" s="33"/>
      <c r="AAF335" s="33"/>
      <c r="AAG335" s="33"/>
      <c r="AAH335" s="33"/>
      <c r="AAI335" s="33"/>
      <c r="AAJ335" s="33"/>
      <c r="AAK335" s="33"/>
      <c r="AAL335" s="33"/>
      <c r="AAM335" s="33"/>
      <c r="AAN335" s="33"/>
      <c r="AAO335" s="33"/>
      <c r="AAP335" s="33"/>
      <c r="AAQ335" s="33"/>
      <c r="AAR335" s="33"/>
      <c r="AAS335" s="33"/>
      <c r="AAT335" s="33"/>
      <c r="AAU335" s="33"/>
      <c r="AAV335" s="33"/>
      <c r="AAW335" s="33"/>
      <c r="AAX335" s="33"/>
      <c r="AAY335" s="33"/>
      <c r="AAZ335" s="33"/>
      <c r="ABA335" s="33"/>
      <c r="ABB335" s="33"/>
      <c r="ABC335" s="33"/>
      <c r="ABD335" s="33"/>
      <c r="ABE335" s="33"/>
      <c r="ABF335" s="33"/>
      <c r="ABG335" s="33"/>
      <c r="ABH335" s="33"/>
      <c r="ABI335" s="33"/>
      <c r="ABJ335" s="33"/>
      <c r="ABK335" s="33"/>
      <c r="ABL335" s="33"/>
      <c r="ABM335" s="33"/>
      <c r="ABN335" s="33"/>
      <c r="ABO335" s="33"/>
      <c r="ABP335" s="33"/>
      <c r="ABQ335" s="33"/>
      <c r="ABR335" s="33"/>
      <c r="ABS335" s="33"/>
      <c r="ABT335" s="33"/>
      <c r="ABU335" s="33"/>
      <c r="ABV335" s="33"/>
      <c r="ABW335" s="33"/>
      <c r="ABX335" s="33"/>
      <c r="ABY335" s="33"/>
      <c r="ABZ335" s="33"/>
      <c r="ACA335" s="33"/>
      <c r="ACB335" s="33"/>
      <c r="ACC335" s="33"/>
      <c r="ACD335" s="33"/>
      <c r="ACE335" s="33"/>
      <c r="ACF335" s="33"/>
      <c r="ACG335" s="33"/>
      <c r="ACH335" s="33"/>
      <c r="ACI335" s="33"/>
      <c r="ACJ335" s="33"/>
      <c r="ACK335" s="33"/>
      <c r="ACL335" s="33"/>
      <c r="ACM335" s="33"/>
      <c r="ACN335" s="33"/>
      <c r="ACO335" s="33"/>
      <c r="ACP335" s="33"/>
      <c r="ACQ335" s="33"/>
      <c r="ACR335" s="33"/>
      <c r="ACS335" s="33"/>
      <c r="ACT335" s="33"/>
      <c r="ACU335" s="33"/>
      <c r="ACV335" s="33"/>
      <c r="ACW335" s="33"/>
      <c r="ACX335" s="33"/>
      <c r="ACY335" s="33"/>
      <c r="ACZ335" s="33"/>
      <c r="ADA335" s="33"/>
      <c r="ADB335" s="33"/>
      <c r="ADC335" s="33"/>
      <c r="ADD335" s="33"/>
      <c r="ADE335" s="33"/>
      <c r="ADF335" s="33"/>
      <c r="ADG335" s="33"/>
      <c r="ADH335" s="33"/>
      <c r="ADI335" s="33"/>
      <c r="ADJ335" s="33"/>
      <c r="ADK335" s="33"/>
      <c r="ADL335" s="33"/>
      <c r="ADM335" s="33"/>
      <c r="ADN335" s="33"/>
      <c r="ADO335" s="33"/>
      <c r="ADP335" s="33"/>
      <c r="ADQ335" s="33"/>
      <c r="ADR335" s="33"/>
      <c r="ADS335" s="33"/>
      <c r="ADT335" s="33"/>
      <c r="ADU335" s="33"/>
      <c r="ADV335" s="33"/>
      <c r="ADW335" s="33"/>
      <c r="ADX335" s="33"/>
      <c r="ADY335" s="33"/>
      <c r="ADZ335" s="33"/>
      <c r="AEA335" s="33"/>
      <c r="AEB335" s="33"/>
      <c r="AEC335" s="33"/>
      <c r="AED335" s="33"/>
      <c r="AEE335" s="33"/>
      <c r="AEF335" s="33"/>
      <c r="AEG335" s="33"/>
      <c r="AEH335" s="33"/>
      <c r="AEI335" s="33"/>
      <c r="AEJ335" s="33"/>
      <c r="AEK335" s="33"/>
      <c r="AEL335" s="33"/>
      <c r="AEM335" s="33"/>
      <c r="AEN335" s="33"/>
      <c r="AEO335" s="33"/>
      <c r="AEP335" s="33"/>
      <c r="AEQ335" s="33"/>
      <c r="AER335" s="33"/>
      <c r="AES335" s="33"/>
      <c r="AET335" s="33"/>
      <c r="AEU335" s="33"/>
      <c r="AEV335" s="33"/>
      <c r="AEW335" s="33"/>
      <c r="AEX335" s="33"/>
      <c r="AEY335" s="33"/>
      <c r="AEZ335" s="33"/>
      <c r="AFA335" s="33"/>
      <c r="AFB335" s="33"/>
      <c r="AFC335" s="33"/>
      <c r="AFD335" s="33"/>
      <c r="AFE335" s="33"/>
      <c r="AFF335" s="33"/>
      <c r="AFG335" s="33"/>
      <c r="AFH335" s="33"/>
      <c r="AFI335" s="33"/>
      <c r="AFJ335" s="33"/>
      <c r="AFK335" s="33"/>
      <c r="AFL335" s="33"/>
      <c r="AFM335" s="33"/>
      <c r="AFN335" s="33"/>
      <c r="AFO335" s="33"/>
      <c r="AFP335" s="33"/>
      <c r="AFQ335" s="33"/>
      <c r="AFR335" s="33"/>
      <c r="AFS335" s="33"/>
      <c r="AFT335" s="33"/>
      <c r="AFU335" s="33"/>
      <c r="AFV335" s="33"/>
      <c r="AFW335" s="33"/>
      <c r="AFX335" s="33"/>
      <c r="AFY335" s="33"/>
      <c r="AFZ335" s="33"/>
      <c r="AGA335" s="33"/>
      <c r="AGB335" s="33"/>
      <c r="AGC335" s="33"/>
      <c r="AGD335" s="33"/>
      <c r="AGE335" s="33"/>
      <c r="AGF335" s="33"/>
      <c r="AGG335" s="33"/>
      <c r="AGH335" s="33"/>
      <c r="AGI335" s="33"/>
      <c r="AGJ335" s="33"/>
      <c r="AGK335" s="33"/>
      <c r="AGL335" s="33"/>
      <c r="AGM335" s="33"/>
      <c r="AGN335" s="33"/>
      <c r="AGO335" s="33"/>
      <c r="AGP335" s="33"/>
      <c r="AGQ335" s="33"/>
      <c r="AGR335" s="33"/>
      <c r="AGS335" s="33"/>
      <c r="AGT335" s="33"/>
      <c r="AGU335" s="33"/>
      <c r="AGV335" s="33"/>
      <c r="AGW335" s="33"/>
      <c r="AGX335" s="33"/>
      <c r="AGY335" s="33"/>
      <c r="AGZ335" s="33"/>
      <c r="AHA335" s="33"/>
      <c r="AHB335" s="33"/>
      <c r="AHC335" s="33"/>
      <c r="AHD335" s="33"/>
      <c r="AHE335" s="33"/>
      <c r="AHF335" s="33"/>
      <c r="AHG335" s="33"/>
      <c r="AHH335" s="33"/>
      <c r="AHI335" s="33"/>
      <c r="AHJ335" s="33"/>
      <c r="AHK335" s="33"/>
      <c r="AHL335" s="33"/>
      <c r="AHM335" s="33"/>
      <c r="AHN335" s="33"/>
      <c r="AHO335" s="33"/>
      <c r="AHP335" s="33"/>
      <c r="AHQ335" s="33"/>
      <c r="AHR335" s="33"/>
      <c r="AHS335" s="33"/>
      <c r="AHT335" s="33"/>
      <c r="AHU335" s="33"/>
      <c r="AHV335" s="33"/>
      <c r="AHW335" s="33"/>
      <c r="AHX335" s="33"/>
      <c r="AHY335" s="33"/>
      <c r="AHZ335" s="33"/>
      <c r="AIA335" s="33"/>
      <c r="AIB335" s="33"/>
      <c r="AIC335" s="33"/>
      <c r="AID335" s="33"/>
      <c r="AIE335" s="33"/>
      <c r="AIF335" s="33"/>
      <c r="AIG335" s="33"/>
      <c r="AIH335" s="33"/>
      <c r="AII335" s="33"/>
      <c r="AIJ335" s="33"/>
      <c r="AIK335" s="33"/>
      <c r="AIL335" s="33"/>
      <c r="AIM335" s="33"/>
      <c r="AIN335" s="33"/>
      <c r="AIO335" s="33"/>
      <c r="AIP335" s="33"/>
      <c r="AIQ335" s="33"/>
      <c r="AIR335" s="33"/>
      <c r="AIS335" s="33"/>
      <c r="AIT335" s="33"/>
      <c r="AIU335" s="33"/>
      <c r="AIV335" s="33"/>
      <c r="AIW335" s="33"/>
      <c r="AIX335" s="33"/>
      <c r="AIY335" s="33"/>
      <c r="AIZ335" s="33"/>
      <c r="AJA335" s="33"/>
      <c r="AJB335" s="33"/>
      <c r="AJC335" s="33"/>
      <c r="AJD335" s="33"/>
      <c r="AJE335" s="33"/>
      <c r="AJF335" s="33"/>
      <c r="AJG335" s="33"/>
      <c r="AJH335" s="33"/>
      <c r="AJI335" s="33"/>
      <c r="AJJ335" s="33"/>
      <c r="AJK335" s="33"/>
      <c r="AJL335" s="33"/>
      <c r="AJM335" s="33"/>
      <c r="AJN335" s="33"/>
      <c r="AJO335" s="33"/>
      <c r="AJP335" s="33"/>
      <c r="AJQ335" s="33"/>
      <c r="AJR335" s="33"/>
      <c r="AJS335" s="33"/>
      <c r="AJT335" s="33"/>
      <c r="AJU335" s="33"/>
      <c r="AJV335" s="33"/>
      <c r="AJW335" s="33"/>
      <c r="AJX335" s="33"/>
      <c r="AJY335" s="33"/>
      <c r="AJZ335" s="33"/>
      <c r="AKA335" s="33"/>
      <c r="AKB335" s="33"/>
      <c r="AKC335" s="33"/>
      <c r="AKD335" s="33"/>
      <c r="AKE335" s="33"/>
      <c r="AKF335" s="33"/>
      <c r="AKG335" s="33"/>
      <c r="AKH335" s="33"/>
      <c r="AKI335" s="33"/>
      <c r="AKJ335" s="33"/>
      <c r="AKK335" s="33"/>
      <c r="AKL335" s="33"/>
      <c r="AKM335" s="33"/>
      <c r="AKN335" s="33"/>
      <c r="AKO335" s="33"/>
      <c r="AKP335" s="33"/>
      <c r="AKQ335" s="33"/>
      <c r="AKR335" s="33"/>
      <c r="AKS335" s="33"/>
      <c r="AKT335" s="33"/>
      <c r="AKU335" s="33"/>
      <c r="AKV335" s="33"/>
      <c r="AKW335" s="33"/>
      <c r="AKX335" s="33"/>
      <c r="AKY335" s="33"/>
      <c r="AKZ335" s="33"/>
      <c r="ALA335" s="33"/>
      <c r="ALB335" s="33"/>
      <c r="ALC335" s="33"/>
      <c r="ALD335" s="33"/>
      <c r="ALE335" s="33"/>
      <c r="ALF335" s="33"/>
      <c r="ALG335" s="33"/>
      <c r="ALH335" s="33"/>
      <c r="ALI335" s="33"/>
      <c r="ALJ335" s="33"/>
      <c r="ALK335" s="33"/>
      <c r="ALL335" s="33"/>
      <c r="ALM335" s="33"/>
      <c r="ALN335" s="33"/>
      <c r="ALO335" s="33"/>
      <c r="ALP335" s="33"/>
      <c r="ALQ335" s="33"/>
      <c r="ALR335" s="33"/>
      <c r="ALS335" s="33"/>
      <c r="ALT335" s="33"/>
      <c r="ALU335" s="33"/>
      <c r="ALV335" s="33"/>
      <c r="ALW335" s="33"/>
      <c r="ALX335" s="33"/>
      <c r="ALY335" s="33"/>
      <c r="ALZ335" s="33"/>
      <c r="AMA335" s="33"/>
      <c r="AMB335" s="33"/>
      <c r="AMC335" s="33"/>
      <c r="AMD335" s="33"/>
      <c r="AME335" s="33"/>
      <c r="AMF335" s="33"/>
      <c r="AMG335" s="33"/>
      <c r="AMH335" s="33"/>
      <c r="AMI335" s="33"/>
      <c r="AMJ335" s="33"/>
      <c r="AMK335" s="33"/>
      <c r="AML335" s="33"/>
      <c r="AMM335" s="33"/>
      <c r="AMN335" s="33"/>
      <c r="AMO335" s="33"/>
      <c r="AMP335" s="33"/>
      <c r="AMQ335" s="33"/>
      <c r="AMR335" s="33"/>
      <c r="AMS335" s="33"/>
      <c r="AMT335" s="33"/>
      <c r="AMU335" s="33"/>
      <c r="AMV335" s="33"/>
      <c r="AMW335" s="33"/>
      <c r="AMX335" s="33"/>
      <c r="AMY335" s="33"/>
      <c r="AMZ335" s="33"/>
      <c r="ANA335" s="33"/>
      <c r="ANB335" s="33"/>
      <c r="ANC335" s="33"/>
      <c r="AND335" s="33"/>
      <c r="ANE335" s="33"/>
      <c r="ANF335" s="33"/>
      <c r="ANG335" s="33"/>
      <c r="ANH335" s="33"/>
      <c r="ANI335" s="33"/>
      <c r="ANJ335" s="33"/>
      <c r="ANK335" s="33"/>
      <c r="ANL335" s="33"/>
      <c r="ANM335" s="33"/>
      <c r="ANN335" s="33"/>
      <c r="ANO335" s="33"/>
      <c r="ANP335" s="33"/>
      <c r="ANQ335" s="33"/>
      <c r="ANR335" s="33"/>
      <c r="ANS335" s="33"/>
      <c r="ANT335" s="33"/>
      <c r="ANU335" s="33"/>
      <c r="ANV335" s="33"/>
      <c r="ANW335" s="33"/>
      <c r="ANX335" s="33"/>
      <c r="ANY335" s="33"/>
      <c r="ANZ335" s="33"/>
      <c r="AOA335" s="33"/>
      <c r="AOB335" s="33"/>
      <c r="AOC335" s="33"/>
      <c r="AOD335" s="33"/>
      <c r="AOE335" s="33"/>
      <c r="AOF335" s="33"/>
      <c r="AOG335" s="33"/>
      <c r="AOH335" s="33"/>
      <c r="AOI335" s="33"/>
      <c r="AOJ335" s="33"/>
      <c r="AOK335" s="33"/>
      <c r="AOL335" s="33"/>
      <c r="AOM335" s="33"/>
      <c r="AON335" s="33"/>
      <c r="AOO335" s="33"/>
      <c r="AOP335" s="33"/>
      <c r="AOQ335" s="33"/>
      <c r="AOR335" s="33"/>
      <c r="AOS335" s="33"/>
      <c r="AOT335" s="33"/>
      <c r="AOU335" s="33"/>
      <c r="AOV335" s="33"/>
      <c r="AOW335" s="33"/>
      <c r="AOX335" s="33"/>
      <c r="AOY335" s="33"/>
      <c r="AOZ335" s="33"/>
      <c r="APA335" s="33"/>
      <c r="APB335" s="33"/>
      <c r="APC335" s="33"/>
      <c r="APD335" s="33"/>
      <c r="APE335" s="33"/>
      <c r="APF335" s="33"/>
      <c r="APG335" s="33"/>
      <c r="APH335" s="33"/>
      <c r="API335" s="33"/>
      <c r="APJ335" s="33"/>
      <c r="APK335" s="33"/>
      <c r="APL335" s="33"/>
      <c r="APM335" s="33"/>
      <c r="APN335" s="33"/>
      <c r="APO335" s="33"/>
      <c r="APP335" s="33"/>
      <c r="APQ335" s="33"/>
      <c r="APR335" s="33"/>
      <c r="APS335" s="33"/>
      <c r="APT335" s="33"/>
      <c r="APU335" s="33"/>
      <c r="APV335" s="33"/>
      <c r="APW335" s="33"/>
      <c r="APX335" s="33"/>
      <c r="APY335" s="33"/>
      <c r="APZ335" s="33"/>
      <c r="AQA335" s="33"/>
      <c r="AQB335" s="33"/>
      <c r="AQC335" s="33"/>
      <c r="AQD335" s="33"/>
      <c r="AQE335" s="33"/>
      <c r="AQF335" s="33"/>
      <c r="AQG335" s="33"/>
      <c r="AQH335" s="33"/>
      <c r="AQI335" s="33"/>
      <c r="AQJ335" s="33"/>
      <c r="AQK335" s="33"/>
      <c r="AQL335" s="33"/>
      <c r="AQM335" s="33"/>
      <c r="AQN335" s="33"/>
      <c r="AQO335" s="33"/>
      <c r="AQP335" s="33"/>
      <c r="AQQ335" s="33"/>
      <c r="AQR335" s="33"/>
      <c r="AQS335" s="33"/>
      <c r="AQT335" s="33"/>
      <c r="AQU335" s="33"/>
      <c r="AQV335" s="33"/>
      <c r="AQW335" s="33"/>
      <c r="AQX335" s="33"/>
      <c r="AQY335" s="33"/>
      <c r="AQZ335" s="33"/>
      <c r="ARA335" s="33"/>
      <c r="ARB335" s="33"/>
      <c r="ARC335" s="33"/>
      <c r="ARD335" s="33"/>
      <c r="ARE335" s="33"/>
      <c r="ARF335" s="33"/>
      <c r="ARG335" s="33"/>
      <c r="ARH335" s="33"/>
      <c r="ARI335" s="33"/>
      <c r="ARJ335" s="33"/>
      <c r="ARK335" s="33"/>
      <c r="ARL335" s="33"/>
      <c r="ARM335" s="33"/>
      <c r="ARN335" s="33"/>
      <c r="ARO335" s="33"/>
      <c r="ARP335" s="33"/>
      <c r="ARQ335" s="33"/>
      <c r="ARR335" s="33"/>
      <c r="ARS335" s="33"/>
      <c r="ART335" s="33"/>
      <c r="ARU335" s="33"/>
      <c r="ARV335" s="33"/>
      <c r="ARW335" s="33"/>
      <c r="ARX335" s="33"/>
      <c r="ARY335" s="33"/>
      <c r="ARZ335" s="33"/>
      <c r="ASA335" s="33"/>
      <c r="ASB335" s="33"/>
      <c r="ASC335" s="33"/>
      <c r="ASD335" s="33"/>
      <c r="ASE335" s="33"/>
      <c r="ASF335" s="33"/>
      <c r="ASG335" s="33"/>
      <c r="ASH335" s="33"/>
      <c r="ASI335" s="33"/>
      <c r="ASJ335" s="33"/>
      <c r="ASK335" s="33"/>
      <c r="ASL335" s="33"/>
      <c r="ASM335" s="33"/>
      <c r="ASN335" s="33"/>
      <c r="ASO335" s="33"/>
      <c r="ASP335" s="33"/>
      <c r="ASQ335" s="33"/>
      <c r="ASR335" s="33"/>
      <c r="ASS335" s="33"/>
      <c r="AST335" s="33"/>
      <c r="ASU335" s="33"/>
      <c r="ASV335" s="33"/>
      <c r="ASW335" s="33"/>
      <c r="ASX335" s="33"/>
      <c r="ASY335" s="33"/>
      <c r="ASZ335" s="33"/>
      <c r="ATA335" s="33"/>
      <c r="ATB335" s="33"/>
      <c r="ATC335" s="33"/>
      <c r="ATD335" s="33"/>
      <c r="ATE335" s="33"/>
      <c r="ATF335" s="33"/>
      <c r="ATG335" s="33"/>
      <c r="ATH335" s="33"/>
      <c r="ATI335" s="33"/>
      <c r="ATJ335" s="33"/>
      <c r="ATK335" s="33"/>
      <c r="ATL335" s="33"/>
      <c r="ATM335" s="33"/>
      <c r="ATN335" s="33"/>
      <c r="ATO335" s="33"/>
      <c r="ATP335" s="33"/>
      <c r="ATQ335" s="33"/>
      <c r="ATR335" s="33"/>
      <c r="ATS335" s="33"/>
      <c r="ATT335" s="33"/>
      <c r="ATU335" s="33"/>
      <c r="ATV335" s="33"/>
      <c r="ATW335" s="33"/>
      <c r="ATX335" s="33"/>
      <c r="ATY335" s="33"/>
      <c r="ATZ335" s="33"/>
      <c r="AUA335" s="33"/>
      <c r="AUB335" s="33"/>
      <c r="AUC335" s="33"/>
      <c r="AUD335" s="33"/>
      <c r="AUE335" s="33"/>
      <c r="AUF335" s="33"/>
      <c r="AUG335" s="33"/>
      <c r="AUH335" s="33"/>
      <c r="AUI335" s="33"/>
      <c r="AUJ335" s="33"/>
      <c r="AUK335" s="33"/>
      <c r="AUL335" s="33"/>
      <c r="AUM335" s="33"/>
      <c r="AUN335" s="33"/>
      <c r="AUO335" s="33"/>
      <c r="AUP335" s="33"/>
      <c r="AUQ335" s="33"/>
      <c r="AUR335" s="33"/>
      <c r="AUS335" s="33"/>
      <c r="AUT335" s="33"/>
      <c r="AUU335" s="33"/>
      <c r="AUV335" s="33"/>
      <c r="AUW335" s="33"/>
      <c r="AUX335" s="33"/>
      <c r="AUY335" s="33"/>
      <c r="AUZ335" s="33"/>
      <c r="AVA335" s="33"/>
      <c r="AVB335" s="33"/>
      <c r="AVC335" s="33"/>
      <c r="AVD335" s="33"/>
      <c r="AVE335" s="33"/>
      <c r="AVF335" s="33"/>
      <c r="AVG335" s="33"/>
      <c r="AVH335" s="33"/>
      <c r="AVI335" s="33"/>
      <c r="AVJ335" s="33"/>
      <c r="AVK335" s="33"/>
      <c r="AVL335" s="33"/>
      <c r="AVM335" s="33"/>
      <c r="AVN335" s="33"/>
      <c r="AVO335" s="33"/>
      <c r="AVP335" s="33"/>
      <c r="AVQ335" s="33"/>
      <c r="AVR335" s="33"/>
      <c r="AVS335" s="33"/>
      <c r="AVT335" s="33"/>
      <c r="AVU335" s="33"/>
      <c r="AVV335" s="33"/>
      <c r="AVW335" s="33"/>
      <c r="AVX335" s="33"/>
      <c r="AVY335" s="33"/>
      <c r="AVZ335" s="33"/>
      <c r="AWA335" s="33"/>
      <c r="AWB335" s="33"/>
      <c r="AWC335" s="33"/>
      <c r="AWD335" s="33"/>
      <c r="AWE335" s="33"/>
      <c r="AWF335" s="33"/>
      <c r="AWG335" s="33"/>
      <c r="AWH335" s="33"/>
      <c r="AWI335" s="33"/>
      <c r="AWJ335" s="33"/>
      <c r="AWK335" s="33"/>
      <c r="AWL335" s="33"/>
      <c r="AWM335" s="33"/>
      <c r="AWN335" s="33"/>
      <c r="AWO335" s="33"/>
      <c r="AWP335" s="33"/>
      <c r="AWQ335" s="33"/>
      <c r="AWR335" s="33"/>
      <c r="AWS335" s="33"/>
      <c r="AWT335" s="33"/>
      <c r="AWU335" s="33"/>
      <c r="AWV335" s="33"/>
      <c r="AWW335" s="33"/>
      <c r="AWX335" s="33"/>
      <c r="AWY335" s="33"/>
      <c r="AWZ335" s="33"/>
      <c r="AXA335" s="33"/>
      <c r="AXB335" s="33"/>
      <c r="AXC335" s="33"/>
      <c r="AXD335" s="33"/>
      <c r="AXE335" s="33"/>
      <c r="AXF335" s="33"/>
      <c r="AXG335" s="33"/>
      <c r="AXH335" s="33"/>
      <c r="AXI335" s="33"/>
      <c r="AXJ335" s="33"/>
      <c r="AXK335" s="33"/>
      <c r="AXL335" s="33"/>
      <c r="AXM335" s="33"/>
      <c r="AXN335" s="33"/>
      <c r="AXO335" s="33"/>
      <c r="AXP335" s="33"/>
      <c r="AXQ335" s="33"/>
      <c r="AXR335" s="33"/>
      <c r="AXS335" s="33"/>
      <c r="AXT335" s="33"/>
      <c r="AXU335" s="33"/>
      <c r="AXV335" s="33"/>
      <c r="AXW335" s="33"/>
      <c r="AXX335" s="33"/>
      <c r="AXY335" s="33"/>
      <c r="AXZ335" s="33"/>
      <c r="AYA335" s="33"/>
      <c r="AYB335" s="33"/>
      <c r="AYC335" s="33"/>
      <c r="AYD335" s="33"/>
      <c r="AYE335" s="33"/>
      <c r="AYF335" s="33"/>
      <c r="AYG335" s="33"/>
      <c r="AYH335" s="33"/>
      <c r="AYI335" s="33"/>
      <c r="AYJ335" s="33"/>
      <c r="AYK335" s="33"/>
      <c r="AYL335" s="33"/>
      <c r="AYM335" s="33"/>
      <c r="AYN335" s="33"/>
      <c r="AYO335" s="33"/>
      <c r="AYP335" s="33"/>
      <c r="AYQ335" s="33"/>
      <c r="AYR335" s="33"/>
      <c r="AYS335" s="33"/>
      <c r="AYT335" s="33"/>
      <c r="AYU335" s="33"/>
      <c r="AYV335" s="33"/>
      <c r="AYW335" s="33"/>
      <c r="AYX335" s="33"/>
      <c r="AYY335" s="33"/>
      <c r="AYZ335" s="33"/>
      <c r="AZA335" s="33"/>
      <c r="AZB335" s="33"/>
      <c r="AZC335" s="33"/>
      <c r="AZD335" s="33"/>
      <c r="AZE335" s="33"/>
      <c r="AZF335" s="33"/>
      <c r="AZG335" s="33"/>
      <c r="AZH335" s="33"/>
      <c r="AZI335" s="33"/>
      <c r="AZJ335" s="33"/>
      <c r="AZK335" s="33"/>
      <c r="AZL335" s="33"/>
      <c r="AZM335" s="33"/>
      <c r="AZN335" s="33"/>
      <c r="AZO335" s="33"/>
      <c r="AZP335" s="33"/>
      <c r="AZQ335" s="33"/>
      <c r="AZR335" s="33"/>
      <c r="AZS335" s="33"/>
      <c r="AZT335" s="33"/>
      <c r="AZU335" s="33"/>
      <c r="AZV335" s="33"/>
      <c r="AZW335" s="33"/>
      <c r="AZX335" s="33"/>
      <c r="AZY335" s="33"/>
      <c r="AZZ335" s="33"/>
      <c r="BAA335" s="33"/>
      <c r="BAB335" s="33"/>
      <c r="BAC335" s="33"/>
      <c r="BAD335" s="33"/>
      <c r="BAE335" s="33"/>
      <c r="BAF335" s="33"/>
      <c r="BAG335" s="33"/>
      <c r="BAH335" s="33"/>
      <c r="BAI335" s="33"/>
      <c r="BAJ335" s="33"/>
      <c r="BAK335" s="33"/>
      <c r="BAL335" s="33"/>
      <c r="BAM335" s="33"/>
      <c r="BAN335" s="33"/>
      <c r="BAO335" s="33"/>
      <c r="BAP335" s="33"/>
      <c r="BAQ335" s="33"/>
      <c r="BAR335" s="33"/>
      <c r="BAS335" s="33"/>
      <c r="BAT335" s="33"/>
      <c r="BAU335" s="33"/>
      <c r="BAV335" s="33"/>
      <c r="BAW335" s="33"/>
      <c r="BAX335" s="33"/>
      <c r="BAY335" s="33"/>
      <c r="BAZ335" s="33"/>
      <c r="BBA335" s="33"/>
      <c r="BBB335" s="33"/>
      <c r="BBC335" s="33"/>
      <c r="BBD335" s="33"/>
      <c r="BBE335" s="33"/>
      <c r="BBF335" s="33"/>
      <c r="BBG335" s="33"/>
      <c r="BBH335" s="33"/>
      <c r="BBI335" s="33"/>
      <c r="BBJ335" s="33"/>
      <c r="BBK335" s="33"/>
      <c r="BBL335" s="33"/>
      <c r="BBM335" s="33"/>
      <c r="BBN335" s="33"/>
      <c r="BBO335" s="33"/>
      <c r="BBP335" s="33"/>
      <c r="BBQ335" s="33"/>
      <c r="BBR335" s="33"/>
      <c r="BBS335" s="33"/>
      <c r="BBT335" s="33"/>
      <c r="BBU335" s="33"/>
      <c r="BBV335" s="33"/>
      <c r="BBW335" s="33"/>
      <c r="BBX335" s="33"/>
      <c r="BBY335" s="33"/>
      <c r="BBZ335" s="33"/>
      <c r="BCA335" s="33"/>
      <c r="BCB335" s="33"/>
      <c r="BCC335" s="33"/>
      <c r="BCD335" s="33"/>
      <c r="BCE335" s="33"/>
      <c r="BCF335" s="33"/>
      <c r="BCG335" s="33"/>
      <c r="BCH335" s="33"/>
      <c r="BCI335" s="33"/>
      <c r="BCJ335" s="33"/>
      <c r="BCK335" s="33"/>
      <c r="BCL335" s="33"/>
      <c r="BCM335" s="33"/>
      <c r="BCN335" s="33"/>
      <c r="BCO335" s="33"/>
      <c r="BCP335" s="33"/>
      <c r="BCQ335" s="33"/>
      <c r="BCR335" s="33"/>
      <c r="BCS335" s="33"/>
      <c r="BCT335" s="33"/>
      <c r="BCU335" s="33"/>
      <c r="BCV335" s="33"/>
      <c r="BCW335" s="33"/>
      <c r="BCX335" s="33"/>
      <c r="BCY335" s="33"/>
      <c r="BCZ335" s="33"/>
      <c r="BDA335" s="33"/>
      <c r="BDB335" s="33"/>
      <c r="BDC335" s="33"/>
      <c r="BDD335" s="33"/>
      <c r="BDE335" s="33"/>
      <c r="BDF335" s="33"/>
      <c r="BDG335" s="33"/>
      <c r="BDH335" s="33"/>
      <c r="BDI335" s="33"/>
      <c r="BDJ335" s="33"/>
      <c r="BDK335" s="33"/>
      <c r="BDL335" s="33"/>
      <c r="BDM335" s="33"/>
      <c r="BDN335" s="33"/>
      <c r="BDO335" s="33"/>
      <c r="BDP335" s="33"/>
      <c r="BDQ335" s="33"/>
      <c r="BDR335" s="33"/>
      <c r="BDS335" s="33"/>
      <c r="BDT335" s="33"/>
      <c r="BDU335" s="33"/>
      <c r="BDV335" s="33"/>
      <c r="BDW335" s="33"/>
      <c r="BDX335" s="33"/>
      <c r="BDY335" s="33"/>
      <c r="BDZ335" s="33"/>
      <c r="BEA335" s="33"/>
      <c r="BEB335" s="33"/>
      <c r="BEC335" s="33"/>
      <c r="BED335" s="33"/>
      <c r="BEE335" s="33"/>
      <c r="BEF335" s="33"/>
      <c r="BEG335" s="33"/>
      <c r="BEH335" s="33"/>
      <c r="BEI335" s="33"/>
      <c r="BEJ335" s="33"/>
      <c r="BEK335" s="33"/>
      <c r="BEL335" s="33"/>
      <c r="BEM335" s="33"/>
      <c r="BEN335" s="33"/>
      <c r="BEO335" s="33"/>
      <c r="BEP335" s="33"/>
      <c r="BEQ335" s="33"/>
      <c r="BER335" s="33"/>
      <c r="BES335" s="33"/>
      <c r="BET335" s="33"/>
      <c r="BEU335" s="33"/>
      <c r="BEV335" s="33"/>
      <c r="BEW335" s="33"/>
      <c r="BEX335" s="33"/>
      <c r="BEY335" s="33"/>
      <c r="BEZ335" s="33"/>
      <c r="BFA335" s="33"/>
      <c r="BFB335" s="33"/>
      <c r="BFC335" s="33"/>
      <c r="BFD335" s="33"/>
      <c r="BFE335" s="33"/>
      <c r="BFF335" s="33"/>
      <c r="BFG335" s="33"/>
      <c r="BFH335" s="33"/>
      <c r="BFI335" s="33"/>
      <c r="BFJ335" s="33"/>
      <c r="BFK335" s="33"/>
      <c r="BFL335" s="33"/>
      <c r="BFM335" s="33"/>
      <c r="BFN335" s="33"/>
      <c r="BFO335" s="33"/>
      <c r="BFP335" s="33"/>
      <c r="BFQ335" s="33"/>
      <c r="BFR335" s="33"/>
      <c r="BFS335" s="33"/>
      <c r="BFT335" s="33"/>
      <c r="BFU335" s="33"/>
      <c r="BFV335" s="33"/>
      <c r="BFW335" s="33"/>
      <c r="BFX335" s="33"/>
      <c r="BFY335" s="33"/>
      <c r="BFZ335" s="33"/>
      <c r="BGA335" s="33"/>
      <c r="BGB335" s="33"/>
      <c r="BGC335" s="33"/>
      <c r="BGD335" s="33"/>
      <c r="BGE335" s="33"/>
      <c r="BGF335" s="33"/>
      <c r="BGG335" s="33"/>
      <c r="BGH335" s="33"/>
      <c r="BGI335" s="33"/>
      <c r="BGJ335" s="33"/>
      <c r="BGK335" s="33"/>
      <c r="BGL335" s="33"/>
      <c r="BGM335" s="33"/>
      <c r="BGN335" s="33"/>
      <c r="BGO335" s="33"/>
      <c r="BGP335" s="33"/>
      <c r="BGQ335" s="33"/>
      <c r="BGR335" s="33"/>
      <c r="BGS335" s="33"/>
      <c r="BGT335" s="33"/>
      <c r="BGU335" s="33"/>
      <c r="BGV335" s="33"/>
      <c r="BGW335" s="33"/>
      <c r="BGX335" s="33"/>
      <c r="BGY335" s="33"/>
      <c r="BGZ335" s="33"/>
      <c r="BHA335" s="33"/>
      <c r="BHB335" s="33"/>
      <c r="BHC335" s="33"/>
      <c r="BHD335" s="33"/>
      <c r="BHE335" s="33"/>
      <c r="BHF335" s="33"/>
      <c r="BHG335" s="33"/>
      <c r="BHH335" s="33"/>
      <c r="BHI335" s="33"/>
      <c r="BHJ335" s="33"/>
      <c r="BHK335" s="33"/>
      <c r="BHL335" s="33"/>
      <c r="BHM335" s="33"/>
      <c r="BHN335" s="33"/>
      <c r="BHO335" s="33"/>
      <c r="BHP335" s="33"/>
      <c r="BHQ335" s="33"/>
      <c r="BHR335" s="33"/>
      <c r="BHS335" s="33"/>
      <c r="BHT335" s="33"/>
      <c r="BHU335" s="33"/>
      <c r="BHV335" s="33"/>
      <c r="BHW335" s="33"/>
      <c r="BHX335" s="33"/>
      <c r="BHY335" s="33"/>
      <c r="BHZ335" s="33"/>
      <c r="BIA335" s="33"/>
      <c r="BIB335" s="33"/>
      <c r="BIC335" s="33"/>
      <c r="BID335" s="33"/>
      <c r="BIE335" s="33"/>
      <c r="BIF335" s="33"/>
      <c r="BIG335" s="33"/>
      <c r="BIH335" s="33"/>
      <c r="BII335" s="33"/>
      <c r="BIJ335" s="33"/>
      <c r="BIK335" s="33"/>
      <c r="BIL335" s="33"/>
      <c r="BIM335" s="33"/>
      <c r="BIN335" s="33"/>
      <c r="BIO335" s="33"/>
      <c r="BIP335" s="33"/>
      <c r="BIQ335" s="33"/>
      <c r="BIR335" s="33"/>
      <c r="BIS335" s="33"/>
      <c r="BIT335" s="33"/>
      <c r="BIU335" s="33"/>
      <c r="BIV335" s="33"/>
      <c r="BIW335" s="33"/>
      <c r="BIX335" s="33"/>
      <c r="BIY335" s="33"/>
      <c r="BIZ335" s="33"/>
      <c r="BJA335" s="33"/>
      <c r="BJB335" s="33"/>
      <c r="BJC335" s="33"/>
      <c r="BJD335" s="33"/>
      <c r="BJE335" s="33"/>
      <c r="BJF335" s="33"/>
      <c r="BJG335" s="33"/>
      <c r="BJH335" s="33"/>
      <c r="BJI335" s="33"/>
      <c r="BJJ335" s="33"/>
      <c r="BJK335" s="33"/>
      <c r="BJL335" s="33"/>
      <c r="BJM335" s="33"/>
      <c r="BJN335" s="33"/>
      <c r="BJO335" s="33"/>
      <c r="BJP335" s="33"/>
      <c r="BJQ335" s="33"/>
      <c r="BJR335" s="33"/>
      <c r="BJS335" s="33"/>
      <c r="BJT335" s="33"/>
      <c r="BJU335" s="33"/>
      <c r="BJV335" s="33"/>
      <c r="BJW335" s="33"/>
      <c r="BJX335" s="33"/>
      <c r="BJY335" s="33"/>
      <c r="BJZ335" s="33"/>
      <c r="BKA335" s="33"/>
      <c r="BKB335" s="33"/>
      <c r="BKC335" s="33"/>
      <c r="BKD335" s="33"/>
      <c r="BKE335" s="33"/>
      <c r="BKF335" s="33"/>
      <c r="BKG335" s="33"/>
      <c r="BKH335" s="33"/>
      <c r="BKI335" s="33"/>
      <c r="BKJ335" s="33"/>
      <c r="BKK335" s="33"/>
      <c r="BKL335" s="33"/>
      <c r="BKM335" s="33"/>
      <c r="BKN335" s="33"/>
      <c r="BKO335" s="33"/>
      <c r="BKP335" s="33"/>
      <c r="BKQ335" s="33"/>
      <c r="BKR335" s="33"/>
      <c r="BKS335" s="33"/>
      <c r="BKT335" s="33"/>
      <c r="BKU335" s="33"/>
      <c r="BKV335" s="33"/>
      <c r="BKW335" s="33"/>
      <c r="BKX335" s="33"/>
      <c r="BKY335" s="33"/>
      <c r="BKZ335" s="33"/>
      <c r="BLA335" s="33"/>
      <c r="BLB335" s="33"/>
      <c r="BLC335" s="33"/>
      <c r="BLD335" s="33"/>
      <c r="BLE335" s="33"/>
      <c r="BLF335" s="33"/>
      <c r="BLG335" s="33"/>
      <c r="BLH335" s="33"/>
      <c r="BLI335" s="33"/>
      <c r="BLJ335" s="33"/>
      <c r="BLK335" s="33"/>
      <c r="BLL335" s="33"/>
      <c r="BLM335" s="33"/>
      <c r="BLN335" s="33"/>
      <c r="BLO335" s="33"/>
      <c r="BLP335" s="33"/>
      <c r="BLQ335" s="33"/>
      <c r="BLR335" s="33"/>
      <c r="BLS335" s="33"/>
      <c r="BLT335" s="33"/>
      <c r="BLU335" s="33"/>
      <c r="BLV335" s="33"/>
      <c r="BLW335" s="33"/>
      <c r="BLX335" s="33"/>
      <c r="BLY335" s="33"/>
      <c r="BLZ335" s="33"/>
      <c r="BMA335" s="33"/>
      <c r="BMB335" s="33"/>
      <c r="BMC335" s="33"/>
      <c r="BMD335" s="33"/>
      <c r="BME335" s="33"/>
      <c r="BMF335" s="33"/>
      <c r="BMG335" s="33"/>
      <c r="BMH335" s="33"/>
      <c r="BMI335" s="33"/>
      <c r="BMJ335" s="33"/>
      <c r="BMK335" s="33"/>
      <c r="BML335" s="33"/>
      <c r="BMM335" s="33"/>
      <c r="BMN335" s="33"/>
      <c r="BMO335" s="33"/>
      <c r="BMP335" s="33"/>
      <c r="BMQ335" s="33"/>
      <c r="BMR335" s="33"/>
      <c r="BMS335" s="33"/>
      <c r="BMT335" s="33"/>
      <c r="BMU335" s="33"/>
      <c r="BMV335" s="33"/>
      <c r="BMW335" s="33"/>
      <c r="BMX335" s="33"/>
      <c r="BMY335" s="33"/>
      <c r="BMZ335" s="33"/>
      <c r="BNA335" s="33"/>
      <c r="BNB335" s="33"/>
      <c r="BNC335" s="33"/>
      <c r="BND335" s="33"/>
      <c r="BNE335" s="33"/>
      <c r="BNF335" s="33"/>
      <c r="BNG335" s="33"/>
      <c r="BNH335" s="33"/>
      <c r="BNI335" s="33"/>
      <c r="BNJ335" s="33"/>
      <c r="BNK335" s="33"/>
      <c r="BNL335" s="33"/>
      <c r="BNM335" s="33"/>
      <c r="BNN335" s="33"/>
      <c r="BNO335" s="33"/>
      <c r="BNP335" s="33"/>
      <c r="BNQ335" s="33"/>
      <c r="BNR335" s="33"/>
      <c r="BNS335" s="33"/>
      <c r="BNT335" s="33"/>
      <c r="BNU335" s="33"/>
      <c r="BNV335" s="33"/>
      <c r="BNW335" s="33"/>
      <c r="BNX335" s="33"/>
      <c r="BNY335" s="33"/>
      <c r="BNZ335" s="33"/>
      <c r="BOA335" s="33"/>
      <c r="BOB335" s="33"/>
      <c r="BOC335" s="33"/>
      <c r="BOD335" s="33"/>
      <c r="BOE335" s="33"/>
      <c r="BOF335" s="33"/>
      <c r="BOG335" s="33"/>
      <c r="BOH335" s="33"/>
      <c r="BOI335" s="33"/>
      <c r="BOJ335" s="33"/>
      <c r="BOK335" s="33"/>
      <c r="BOL335" s="33"/>
      <c r="BOM335" s="33"/>
      <c r="BON335" s="33"/>
      <c r="BOO335" s="33"/>
      <c r="BOP335" s="33"/>
      <c r="BOQ335" s="33"/>
      <c r="BOR335" s="33"/>
      <c r="BOS335" s="33"/>
      <c r="BOT335" s="33"/>
      <c r="BOU335" s="33"/>
      <c r="BOV335" s="33"/>
      <c r="BOW335" s="33"/>
      <c r="BOX335" s="33"/>
      <c r="BOY335" s="33"/>
      <c r="BOZ335" s="33"/>
      <c r="BPA335" s="33"/>
      <c r="BPB335" s="33"/>
      <c r="BPC335" s="33"/>
      <c r="BPD335" s="33"/>
      <c r="BPE335" s="33"/>
      <c r="BPF335" s="33"/>
      <c r="BPG335" s="33"/>
      <c r="BPH335" s="33"/>
      <c r="BPI335" s="33"/>
      <c r="BPJ335" s="33"/>
      <c r="BPK335" s="33"/>
      <c r="BPL335" s="33"/>
      <c r="BPM335" s="33"/>
      <c r="BPN335" s="33"/>
      <c r="BPO335" s="33"/>
      <c r="BPP335" s="33"/>
      <c r="BPQ335" s="33"/>
      <c r="BPR335" s="33"/>
      <c r="BPS335" s="33"/>
      <c r="BPT335" s="33"/>
      <c r="BPU335" s="33"/>
      <c r="BPV335" s="33"/>
      <c r="BPW335" s="33"/>
      <c r="BPX335" s="33"/>
      <c r="BPY335" s="33"/>
      <c r="BPZ335" s="33"/>
      <c r="BQA335" s="33"/>
      <c r="BQB335" s="33"/>
      <c r="BQC335" s="33"/>
      <c r="BQD335" s="33"/>
      <c r="BQE335" s="33"/>
      <c r="BQF335" s="33"/>
      <c r="BQG335" s="33"/>
      <c r="BQH335" s="33"/>
      <c r="BQI335" s="33"/>
      <c r="BQJ335" s="33"/>
      <c r="BQK335" s="33"/>
      <c r="BQL335" s="33"/>
      <c r="BQM335" s="33"/>
      <c r="BQN335" s="33"/>
      <c r="BQO335" s="33"/>
      <c r="BQP335" s="33"/>
      <c r="BQQ335" s="33"/>
      <c r="BQR335" s="33"/>
      <c r="BQS335" s="33"/>
      <c r="BQT335" s="33"/>
      <c r="BQU335" s="33"/>
      <c r="BQV335" s="33"/>
      <c r="BQW335" s="33"/>
      <c r="BQX335" s="33"/>
      <c r="BQY335" s="33"/>
      <c r="BQZ335" s="33"/>
      <c r="BRA335" s="33"/>
      <c r="BRB335" s="33"/>
      <c r="BRC335" s="33"/>
      <c r="BRD335" s="33"/>
      <c r="BRE335" s="33"/>
      <c r="BRF335" s="33"/>
      <c r="BRG335" s="33"/>
      <c r="BRH335" s="33"/>
      <c r="BRI335" s="33"/>
      <c r="BRJ335" s="33"/>
      <c r="BRK335" s="33"/>
      <c r="BRL335" s="33"/>
      <c r="BRM335" s="33"/>
      <c r="BRN335" s="33"/>
      <c r="BRO335" s="33"/>
      <c r="BRP335" s="33"/>
      <c r="BRQ335" s="33"/>
      <c r="BRR335" s="33"/>
      <c r="BRS335" s="33"/>
      <c r="BRT335" s="33"/>
      <c r="BRU335" s="33"/>
      <c r="BRV335" s="33"/>
      <c r="BRW335" s="33"/>
      <c r="BRX335" s="33"/>
      <c r="BRY335" s="33"/>
      <c r="BRZ335" s="33"/>
      <c r="BSA335" s="33"/>
      <c r="BSB335" s="33"/>
      <c r="BSC335" s="33"/>
      <c r="BSD335" s="33"/>
      <c r="BSE335" s="33"/>
      <c r="BSF335" s="33"/>
      <c r="BSG335" s="33"/>
      <c r="BSH335" s="33"/>
      <c r="BSI335" s="33"/>
      <c r="BSJ335" s="33"/>
      <c r="BSK335" s="33"/>
      <c r="BSL335" s="33"/>
      <c r="BSM335" s="33"/>
      <c r="BSN335" s="33"/>
      <c r="BSO335" s="33"/>
      <c r="BSP335" s="33"/>
      <c r="BSQ335" s="33"/>
      <c r="BSR335" s="33"/>
      <c r="BSS335" s="33"/>
      <c r="BST335" s="33"/>
      <c r="BSU335" s="33"/>
      <c r="BSV335" s="33"/>
      <c r="BSW335" s="33"/>
      <c r="BSX335" s="33"/>
      <c r="BSY335" s="33"/>
      <c r="BSZ335" s="33"/>
      <c r="BTA335" s="33"/>
      <c r="BTB335" s="33"/>
      <c r="BTC335" s="33"/>
      <c r="BTD335" s="33"/>
      <c r="BTE335" s="33"/>
      <c r="BTF335" s="33"/>
      <c r="BTG335" s="33"/>
      <c r="BTH335" s="33"/>
      <c r="BTI335" s="33"/>
      <c r="BTJ335" s="33"/>
      <c r="BTK335" s="33"/>
      <c r="BTL335" s="33"/>
      <c r="BTM335" s="33"/>
      <c r="BTN335" s="33"/>
      <c r="BTO335" s="33"/>
      <c r="BTP335" s="33"/>
      <c r="BTQ335" s="33"/>
      <c r="BTR335" s="33"/>
      <c r="BTS335" s="33"/>
      <c r="BTT335" s="33"/>
      <c r="BTU335" s="33"/>
      <c r="BTV335" s="33"/>
      <c r="BTW335" s="33"/>
      <c r="BTX335" s="33"/>
      <c r="BTY335" s="33"/>
      <c r="BTZ335" s="33"/>
      <c r="BUA335" s="33"/>
      <c r="BUB335" s="33"/>
      <c r="BUC335" s="33"/>
      <c r="BUD335" s="33"/>
      <c r="BUE335" s="33"/>
      <c r="BUF335" s="33"/>
      <c r="BUG335" s="33"/>
      <c r="BUH335" s="33"/>
      <c r="BUI335" s="33"/>
      <c r="BUJ335" s="33"/>
      <c r="BUK335" s="33"/>
      <c r="BUL335" s="33"/>
      <c r="BUM335" s="33"/>
      <c r="BUN335" s="33"/>
      <c r="BUO335" s="33"/>
      <c r="BUP335" s="33"/>
      <c r="BUQ335" s="33"/>
      <c r="BUR335" s="33"/>
      <c r="BUS335" s="33"/>
      <c r="BUT335" s="33"/>
      <c r="BUU335" s="33"/>
      <c r="BUV335" s="33"/>
      <c r="BUW335" s="33"/>
      <c r="BUX335" s="33"/>
      <c r="BUY335" s="33"/>
      <c r="BUZ335" s="33"/>
      <c r="BVA335" s="33"/>
      <c r="BVB335" s="33"/>
      <c r="BVC335" s="33"/>
      <c r="BVD335" s="33"/>
      <c r="BVE335" s="33"/>
      <c r="BVF335" s="33"/>
      <c r="BVG335" s="33"/>
      <c r="BVH335" s="33"/>
      <c r="BVI335" s="33"/>
      <c r="BVJ335" s="33"/>
      <c r="BVK335" s="33"/>
      <c r="BVL335" s="33"/>
      <c r="BVM335" s="33"/>
      <c r="BVN335" s="33"/>
      <c r="BVO335" s="33"/>
      <c r="BVP335" s="33"/>
      <c r="BVQ335" s="33"/>
      <c r="BVR335" s="33"/>
      <c r="BVS335" s="33"/>
      <c r="BVT335" s="33"/>
      <c r="BVU335" s="33"/>
      <c r="BVV335" s="33"/>
      <c r="BVW335" s="33"/>
      <c r="BVX335" s="33"/>
      <c r="BVY335" s="33"/>
      <c r="BVZ335" s="33"/>
      <c r="BWA335" s="33"/>
      <c r="BWB335" s="33"/>
      <c r="BWC335" s="33"/>
      <c r="BWD335" s="33"/>
      <c r="BWE335" s="33"/>
      <c r="BWF335" s="33"/>
      <c r="BWG335" s="33"/>
      <c r="BWH335" s="33"/>
      <c r="BWI335" s="33"/>
      <c r="BWJ335" s="33"/>
      <c r="BWK335" s="33"/>
      <c r="BWL335" s="33"/>
      <c r="BWM335" s="33"/>
      <c r="BWN335" s="33"/>
      <c r="BWO335" s="33"/>
      <c r="BWP335" s="33"/>
      <c r="BWQ335" s="33"/>
      <c r="BWR335" s="33"/>
      <c r="BWS335" s="33"/>
      <c r="BWT335" s="33"/>
      <c r="BWU335" s="33"/>
      <c r="BWV335" s="33"/>
      <c r="BWW335" s="33"/>
      <c r="BWX335" s="33"/>
      <c r="BWY335" s="33"/>
      <c r="BWZ335" s="33"/>
      <c r="BXA335" s="33"/>
      <c r="BXB335" s="33"/>
      <c r="BXC335" s="33"/>
      <c r="BXD335" s="33"/>
      <c r="BXE335" s="33"/>
      <c r="BXF335" s="33"/>
      <c r="BXG335" s="33"/>
      <c r="BXH335" s="33"/>
      <c r="BXI335" s="33"/>
      <c r="BXJ335" s="33"/>
      <c r="BXK335" s="33"/>
      <c r="BXL335" s="33"/>
      <c r="BXM335" s="33"/>
      <c r="BXN335" s="33"/>
      <c r="BXO335" s="33"/>
      <c r="BXP335" s="33"/>
      <c r="BXQ335" s="33"/>
      <c r="BXR335" s="33"/>
      <c r="BXS335" s="33"/>
      <c r="BXT335" s="33"/>
      <c r="BXU335" s="33"/>
      <c r="BXV335" s="33"/>
      <c r="BXW335" s="33"/>
      <c r="BXX335" s="33"/>
      <c r="BXY335" s="33"/>
      <c r="BXZ335" s="33"/>
      <c r="BYA335" s="33"/>
      <c r="BYB335" s="33"/>
      <c r="BYC335" s="33"/>
      <c r="BYD335" s="33"/>
      <c r="BYE335" s="33"/>
      <c r="BYF335" s="33"/>
      <c r="BYG335" s="33"/>
      <c r="BYH335" s="33"/>
      <c r="BYI335" s="33"/>
      <c r="BYJ335" s="33"/>
      <c r="BYK335" s="33"/>
      <c r="BYL335" s="33"/>
      <c r="BYM335" s="33"/>
      <c r="BYN335" s="33"/>
      <c r="BYO335" s="33"/>
      <c r="BYP335" s="33"/>
      <c r="BYQ335" s="33"/>
      <c r="BYR335" s="33"/>
      <c r="BYS335" s="33"/>
      <c r="BYT335" s="33"/>
      <c r="BYU335" s="33"/>
      <c r="BYV335" s="33"/>
      <c r="BYW335" s="33"/>
      <c r="BYX335" s="33"/>
    </row>
    <row r="336" spans="1:2026" ht="15" customHeight="1" x14ac:dyDescent="0.25">
      <c r="A336" s="205" t="s">
        <v>1662</v>
      </c>
      <c r="B336" s="4" t="s">
        <v>788</v>
      </c>
      <c r="C336" s="4" t="s">
        <v>789</v>
      </c>
      <c r="D336" s="4" t="s">
        <v>363</v>
      </c>
      <c r="E336" s="4" t="s">
        <v>790</v>
      </c>
      <c r="F336" s="4" t="s">
        <v>336</v>
      </c>
      <c r="G336" s="4" t="s">
        <v>27</v>
      </c>
      <c r="H336" s="90" t="s">
        <v>365</v>
      </c>
      <c r="I336" s="4" t="s">
        <v>212</v>
      </c>
      <c r="J336" s="51" t="s">
        <v>86</v>
      </c>
      <c r="K336" s="4" t="s">
        <v>31</v>
      </c>
      <c r="L336" s="4" t="s">
        <v>51</v>
      </c>
      <c r="M336" s="4" t="s">
        <v>33</v>
      </c>
      <c r="N336" s="4" t="s">
        <v>34</v>
      </c>
      <c r="O336" s="6" t="s">
        <v>35</v>
      </c>
      <c r="P336" s="6"/>
      <c r="Q336" s="7" t="s">
        <v>57</v>
      </c>
      <c r="R336" s="7"/>
      <c r="S336" s="4" t="s">
        <v>791</v>
      </c>
      <c r="T336" s="146"/>
      <c r="U336" s="146"/>
      <c r="V336" s="4" t="s">
        <v>59</v>
      </c>
      <c r="W336" s="4"/>
      <c r="X336" s="4"/>
      <c r="Y336" s="4"/>
      <c r="Z336" s="4"/>
      <c r="AA336" s="4"/>
      <c r="AB336" s="8"/>
      <c r="AC336" s="8">
        <v>2650</v>
      </c>
      <c r="AD336" s="8"/>
      <c r="AE336" s="8">
        <v>14000</v>
      </c>
      <c r="AF336" s="8">
        <v>5250</v>
      </c>
      <c r="AG336" s="8">
        <f t="shared" si="5"/>
        <v>21900</v>
      </c>
      <c r="AH336" s="111">
        <f>7</f>
        <v>7</v>
      </c>
      <c r="AI336" s="8">
        <f>6282.92</f>
        <v>6282.92</v>
      </c>
      <c r="AJ336" s="126"/>
      <c r="AK336" s="8">
        <f>AI336</f>
        <v>6282.92</v>
      </c>
      <c r="AL336" s="5" t="s">
        <v>37</v>
      </c>
      <c r="AM336" s="5"/>
      <c r="AN336" s="5"/>
      <c r="AO336" s="173" t="s">
        <v>1512</v>
      </c>
    </row>
    <row r="337" spans="1:2026" s="52" customFormat="1" ht="24.95" customHeight="1" x14ac:dyDescent="0.25">
      <c r="A337" s="205" t="s">
        <v>1662</v>
      </c>
      <c r="B337" s="50" t="s">
        <v>792</v>
      </c>
      <c r="C337" s="4" t="s">
        <v>793</v>
      </c>
      <c r="D337" s="4" t="s">
        <v>62</v>
      </c>
      <c r="E337" s="4" t="s">
        <v>794</v>
      </c>
      <c r="F337" s="5" t="s">
        <v>336</v>
      </c>
      <c r="G337" s="4" t="s">
        <v>27</v>
      </c>
      <c r="H337" s="11" t="s">
        <v>352</v>
      </c>
      <c r="I337" s="4" t="s">
        <v>29</v>
      </c>
      <c r="J337" s="51" t="s">
        <v>345</v>
      </c>
      <c r="K337" s="4" t="s">
        <v>31</v>
      </c>
      <c r="L337" s="4" t="s">
        <v>51</v>
      </c>
      <c r="M337" s="4" t="s">
        <v>33</v>
      </c>
      <c r="N337" s="4" t="s">
        <v>34</v>
      </c>
      <c r="O337" s="6" t="s">
        <v>35</v>
      </c>
      <c r="P337" s="6" t="s">
        <v>1475</v>
      </c>
      <c r="Q337" s="7" t="s">
        <v>36</v>
      </c>
      <c r="R337" s="7" t="s">
        <v>1476</v>
      </c>
      <c r="S337" s="4" t="s">
        <v>795</v>
      </c>
      <c r="T337" s="146">
        <v>1706308.176</v>
      </c>
      <c r="U337" s="146">
        <v>9243410.6630000006</v>
      </c>
      <c r="V337" s="4" t="s">
        <v>11</v>
      </c>
      <c r="W337" s="4"/>
      <c r="X337" s="4" t="s">
        <v>40</v>
      </c>
      <c r="Y337" s="4"/>
      <c r="Z337" s="4"/>
      <c r="AA337" s="4"/>
      <c r="AB337" s="8"/>
      <c r="AC337" s="8">
        <v>2650</v>
      </c>
      <c r="AD337" s="8"/>
      <c r="AE337" s="8">
        <v>12750</v>
      </c>
      <c r="AF337" s="8">
        <v>5250</v>
      </c>
      <c r="AG337" s="8">
        <f t="shared" si="5"/>
        <v>20650</v>
      </c>
      <c r="AH337" s="111">
        <v>21</v>
      </c>
      <c r="AI337" s="8">
        <v>16274.23</v>
      </c>
      <c r="AJ337" s="126">
        <v>4710</v>
      </c>
      <c r="AK337" s="8">
        <f>SUM(AI337:AJ337)</f>
        <v>20984.23</v>
      </c>
      <c r="AL337" s="5" t="s">
        <v>37</v>
      </c>
      <c r="AM337" s="5" t="s">
        <v>1499</v>
      </c>
      <c r="AN337" s="96">
        <v>43191</v>
      </c>
      <c r="AO337" s="173" t="s">
        <v>1512</v>
      </c>
      <c r="AP337" s="33"/>
      <c r="AQ337" s="33"/>
      <c r="AR337" s="33"/>
      <c r="AS337" s="33"/>
      <c r="AT337" s="33"/>
      <c r="AU337" s="33"/>
      <c r="AV337" s="33"/>
      <c r="AW337" s="33"/>
      <c r="AX337" s="33"/>
      <c r="AY337" s="33"/>
      <c r="AZ337" s="33"/>
      <c r="BA337" s="33"/>
      <c r="BB337" s="33"/>
      <c r="BC337" s="33"/>
      <c r="BD337" s="33"/>
      <c r="BE337" s="33"/>
      <c r="BF337" s="33"/>
      <c r="BG337" s="33"/>
      <c r="BH337" s="33"/>
      <c r="BI337" s="33"/>
      <c r="BJ337" s="33"/>
      <c r="BK337" s="33"/>
      <c r="BL337" s="33"/>
      <c r="BM337" s="33"/>
      <c r="BN337" s="33"/>
      <c r="BO337" s="33"/>
      <c r="BP337" s="33"/>
      <c r="BQ337" s="33"/>
      <c r="BR337" s="33"/>
      <c r="BS337" s="33"/>
      <c r="BT337" s="33"/>
      <c r="BU337" s="33"/>
      <c r="BV337" s="33"/>
      <c r="BW337" s="33"/>
      <c r="BX337" s="33"/>
      <c r="BY337" s="33"/>
      <c r="BZ337" s="33"/>
      <c r="CA337" s="33"/>
      <c r="CB337" s="33"/>
      <c r="CC337" s="33"/>
      <c r="CD337" s="33"/>
      <c r="CE337" s="33"/>
      <c r="CF337" s="33"/>
      <c r="CG337" s="33"/>
      <c r="CH337" s="33"/>
      <c r="CI337" s="33"/>
      <c r="CJ337" s="33"/>
      <c r="CK337" s="33"/>
      <c r="CL337" s="33"/>
      <c r="CM337" s="33"/>
      <c r="CN337" s="33"/>
      <c r="CO337" s="33"/>
      <c r="CP337" s="33"/>
      <c r="CQ337" s="33"/>
      <c r="CR337" s="33"/>
      <c r="CS337" s="33"/>
      <c r="CT337" s="33"/>
      <c r="CU337" s="33"/>
      <c r="CV337" s="33"/>
      <c r="CW337" s="33"/>
      <c r="CX337" s="33"/>
      <c r="CY337" s="33"/>
      <c r="CZ337" s="33"/>
      <c r="DA337" s="33"/>
      <c r="DB337" s="33"/>
      <c r="DC337" s="33"/>
      <c r="DD337" s="33"/>
      <c r="DE337" s="33"/>
      <c r="DF337" s="33"/>
      <c r="DG337" s="33"/>
      <c r="DH337" s="33"/>
      <c r="DI337" s="33"/>
      <c r="DJ337" s="33"/>
      <c r="DK337" s="33"/>
      <c r="DL337" s="33"/>
      <c r="DM337" s="33"/>
      <c r="DN337" s="33"/>
      <c r="DO337" s="33"/>
      <c r="DP337" s="33"/>
      <c r="DQ337" s="33"/>
      <c r="DR337" s="33"/>
      <c r="DS337" s="33"/>
      <c r="DT337" s="33"/>
      <c r="DU337" s="33"/>
      <c r="DV337" s="33"/>
      <c r="DW337" s="33"/>
      <c r="DX337" s="33"/>
      <c r="DY337" s="33"/>
      <c r="DZ337" s="33"/>
      <c r="EA337" s="33"/>
      <c r="EB337" s="33"/>
      <c r="EC337" s="33"/>
      <c r="ED337" s="33"/>
      <c r="EE337" s="33"/>
      <c r="EF337" s="33"/>
      <c r="EG337" s="33"/>
      <c r="EH337" s="33"/>
      <c r="EI337" s="33"/>
      <c r="EJ337" s="33"/>
      <c r="EK337" s="33"/>
      <c r="EL337" s="33"/>
      <c r="EM337" s="33"/>
      <c r="EN337" s="33"/>
      <c r="EO337" s="33"/>
      <c r="EP337" s="33"/>
      <c r="EQ337" s="33"/>
      <c r="ER337" s="33"/>
      <c r="ES337" s="33"/>
      <c r="ET337" s="33"/>
      <c r="EU337" s="33"/>
      <c r="EV337" s="33"/>
      <c r="EW337" s="33"/>
      <c r="EX337" s="33"/>
      <c r="EY337" s="33"/>
      <c r="EZ337" s="33"/>
      <c r="FA337" s="33"/>
      <c r="FB337" s="33"/>
      <c r="FC337" s="33"/>
      <c r="FD337" s="33"/>
      <c r="FE337" s="33"/>
      <c r="FF337" s="33"/>
      <c r="FG337" s="33"/>
      <c r="FH337" s="33"/>
      <c r="FI337" s="33"/>
      <c r="FJ337" s="33"/>
      <c r="FK337" s="33"/>
      <c r="FL337" s="33"/>
      <c r="FM337" s="33"/>
      <c r="FN337" s="33"/>
      <c r="FO337" s="33"/>
      <c r="FP337" s="33"/>
      <c r="FQ337" s="33"/>
      <c r="FR337" s="33"/>
      <c r="FS337" s="33"/>
      <c r="FT337" s="33"/>
      <c r="FU337" s="33"/>
      <c r="FV337" s="33"/>
      <c r="FW337" s="33"/>
      <c r="FX337" s="33"/>
      <c r="FY337" s="33"/>
      <c r="FZ337" s="33"/>
      <c r="GA337" s="33"/>
      <c r="GB337" s="33"/>
      <c r="GC337" s="33"/>
      <c r="GD337" s="33"/>
      <c r="GE337" s="33"/>
      <c r="GF337" s="33"/>
      <c r="GG337" s="33"/>
      <c r="GH337" s="33"/>
      <c r="GI337" s="33"/>
      <c r="GJ337" s="33"/>
      <c r="GK337" s="33"/>
      <c r="GL337" s="33"/>
      <c r="GM337" s="33"/>
      <c r="GN337" s="33"/>
      <c r="GO337" s="33"/>
      <c r="GP337" s="33"/>
      <c r="GQ337" s="33"/>
      <c r="GR337" s="33"/>
      <c r="GS337" s="33"/>
      <c r="GT337" s="33"/>
      <c r="GU337" s="33"/>
      <c r="GV337" s="33"/>
      <c r="GW337" s="33"/>
      <c r="GX337" s="33"/>
      <c r="GY337" s="33"/>
      <c r="GZ337" s="33"/>
      <c r="HA337" s="33"/>
      <c r="HB337" s="33"/>
      <c r="HC337" s="33"/>
      <c r="HD337" s="33"/>
      <c r="HE337" s="33"/>
      <c r="HF337" s="33"/>
      <c r="HG337" s="33"/>
      <c r="HH337" s="33"/>
      <c r="HI337" s="33"/>
      <c r="HJ337" s="33"/>
      <c r="HK337" s="33"/>
      <c r="HL337" s="33"/>
      <c r="HM337" s="33"/>
      <c r="HN337" s="33"/>
      <c r="HO337" s="33"/>
      <c r="HP337" s="33"/>
      <c r="HQ337" s="33"/>
      <c r="HR337" s="33"/>
      <c r="HS337" s="33"/>
      <c r="HT337" s="33"/>
      <c r="HU337" s="33"/>
      <c r="HV337" s="33"/>
      <c r="HW337" s="33"/>
      <c r="HX337" s="33"/>
      <c r="HY337" s="33"/>
      <c r="HZ337" s="33"/>
      <c r="IA337" s="33"/>
      <c r="IB337" s="33"/>
      <c r="IC337" s="33"/>
      <c r="ID337" s="33"/>
      <c r="IE337" s="33"/>
      <c r="IF337" s="33"/>
      <c r="IG337" s="33"/>
      <c r="IH337" s="33"/>
      <c r="II337" s="33"/>
      <c r="IJ337" s="33"/>
      <c r="IK337" s="33"/>
      <c r="IL337" s="33"/>
      <c r="IM337" s="33"/>
      <c r="IN337" s="33"/>
      <c r="IO337" s="33"/>
      <c r="IP337" s="33"/>
      <c r="IQ337" s="33"/>
      <c r="IR337" s="33"/>
      <c r="IS337" s="33"/>
      <c r="IT337" s="33"/>
      <c r="IU337" s="33"/>
      <c r="IV337" s="33"/>
      <c r="IW337" s="33"/>
      <c r="IX337" s="33"/>
      <c r="IY337" s="33"/>
      <c r="IZ337" s="33"/>
      <c r="JA337" s="33"/>
      <c r="JB337" s="33"/>
      <c r="JC337" s="33"/>
      <c r="JD337" s="33"/>
      <c r="JE337" s="33"/>
      <c r="JF337" s="33"/>
      <c r="JG337" s="33"/>
      <c r="JH337" s="33"/>
      <c r="JI337" s="33"/>
      <c r="JJ337" s="33"/>
      <c r="JK337" s="33"/>
      <c r="JL337" s="33"/>
      <c r="JM337" s="33"/>
      <c r="JN337" s="33"/>
      <c r="JO337" s="33"/>
      <c r="JP337" s="33"/>
      <c r="JQ337" s="33"/>
      <c r="JR337" s="33"/>
      <c r="JS337" s="33"/>
      <c r="JT337" s="33"/>
      <c r="JU337" s="33"/>
      <c r="JV337" s="33"/>
      <c r="JW337" s="33"/>
      <c r="JX337" s="33"/>
      <c r="JY337" s="33"/>
      <c r="JZ337" s="33"/>
      <c r="KA337" s="33"/>
      <c r="KB337" s="33"/>
      <c r="KC337" s="33"/>
      <c r="KD337" s="33"/>
      <c r="KE337" s="33"/>
      <c r="KF337" s="33"/>
      <c r="KG337" s="33"/>
      <c r="KH337" s="33"/>
      <c r="KI337" s="33"/>
      <c r="KJ337" s="33"/>
      <c r="KK337" s="33"/>
      <c r="KL337" s="33"/>
      <c r="KM337" s="33"/>
      <c r="KN337" s="33"/>
      <c r="KO337" s="33"/>
      <c r="KP337" s="33"/>
      <c r="KQ337" s="33"/>
      <c r="KR337" s="33"/>
      <c r="KS337" s="33"/>
      <c r="KT337" s="33"/>
      <c r="KU337" s="33"/>
      <c r="KV337" s="33"/>
      <c r="KW337" s="33"/>
      <c r="KX337" s="33"/>
      <c r="KY337" s="33"/>
      <c r="KZ337" s="33"/>
      <c r="LA337" s="33"/>
      <c r="LB337" s="33"/>
      <c r="LC337" s="33"/>
      <c r="LD337" s="33"/>
      <c r="LE337" s="33"/>
      <c r="LF337" s="33"/>
      <c r="LG337" s="33"/>
      <c r="LH337" s="33"/>
      <c r="LI337" s="33"/>
      <c r="LJ337" s="33"/>
      <c r="LK337" s="33"/>
      <c r="LL337" s="33"/>
      <c r="LM337" s="33"/>
      <c r="LN337" s="33"/>
      <c r="LO337" s="33"/>
      <c r="LP337" s="33"/>
      <c r="LQ337" s="33"/>
      <c r="LR337" s="33"/>
      <c r="LS337" s="33"/>
      <c r="LT337" s="33"/>
      <c r="LU337" s="33"/>
      <c r="LV337" s="33"/>
      <c r="LW337" s="33"/>
      <c r="LX337" s="33"/>
      <c r="LY337" s="33"/>
      <c r="LZ337" s="33"/>
      <c r="MA337" s="33"/>
      <c r="MB337" s="33"/>
      <c r="MC337" s="33"/>
      <c r="MD337" s="33"/>
      <c r="ME337" s="33"/>
      <c r="MF337" s="33"/>
      <c r="MG337" s="33"/>
      <c r="MH337" s="33"/>
      <c r="MI337" s="33"/>
      <c r="MJ337" s="33"/>
      <c r="MK337" s="33"/>
      <c r="ML337" s="33"/>
      <c r="MM337" s="33"/>
      <c r="MN337" s="33"/>
      <c r="MO337" s="33"/>
      <c r="MP337" s="33"/>
      <c r="MQ337" s="33"/>
      <c r="MR337" s="33"/>
      <c r="MS337" s="33"/>
      <c r="MT337" s="33"/>
      <c r="MU337" s="33"/>
      <c r="MV337" s="33"/>
      <c r="MW337" s="33"/>
      <c r="MX337" s="33"/>
      <c r="MY337" s="33"/>
      <c r="MZ337" s="33"/>
      <c r="NA337" s="33"/>
      <c r="NB337" s="33"/>
      <c r="NC337" s="33"/>
      <c r="ND337" s="33"/>
      <c r="NE337" s="33"/>
      <c r="NF337" s="33"/>
      <c r="NG337" s="33"/>
      <c r="NH337" s="33"/>
      <c r="NI337" s="33"/>
      <c r="NJ337" s="33"/>
      <c r="NK337" s="33"/>
      <c r="NL337" s="33"/>
      <c r="NM337" s="33"/>
      <c r="NN337" s="33"/>
      <c r="NO337" s="33"/>
      <c r="NP337" s="33"/>
      <c r="NQ337" s="33"/>
      <c r="NR337" s="33"/>
      <c r="NS337" s="33"/>
      <c r="NT337" s="33"/>
      <c r="NU337" s="33"/>
      <c r="NV337" s="33"/>
      <c r="NW337" s="33"/>
      <c r="NX337" s="33"/>
      <c r="NY337" s="33"/>
      <c r="NZ337" s="33"/>
      <c r="OA337" s="33"/>
      <c r="OB337" s="33"/>
      <c r="OC337" s="33"/>
      <c r="OD337" s="33"/>
      <c r="OE337" s="33"/>
      <c r="OF337" s="33"/>
      <c r="OG337" s="33"/>
      <c r="OH337" s="33"/>
      <c r="OI337" s="33"/>
      <c r="OJ337" s="33"/>
      <c r="OK337" s="33"/>
      <c r="OL337" s="33"/>
      <c r="OM337" s="33"/>
      <c r="ON337" s="33"/>
      <c r="OO337" s="33"/>
      <c r="OP337" s="33"/>
      <c r="OQ337" s="33"/>
      <c r="OR337" s="33"/>
      <c r="OS337" s="33"/>
      <c r="OT337" s="33"/>
      <c r="OU337" s="33"/>
      <c r="OV337" s="33"/>
      <c r="OW337" s="33"/>
      <c r="OX337" s="33"/>
      <c r="OY337" s="33"/>
      <c r="OZ337" s="33"/>
      <c r="PA337" s="33"/>
      <c r="PB337" s="33"/>
      <c r="PC337" s="33"/>
      <c r="PD337" s="33"/>
      <c r="PE337" s="33"/>
      <c r="PF337" s="33"/>
      <c r="PG337" s="33"/>
      <c r="PH337" s="33"/>
      <c r="PI337" s="33"/>
      <c r="PJ337" s="33"/>
      <c r="PK337" s="33"/>
      <c r="PL337" s="33"/>
      <c r="PM337" s="33"/>
      <c r="PN337" s="33"/>
      <c r="PO337" s="33"/>
      <c r="PP337" s="33"/>
      <c r="PQ337" s="33"/>
      <c r="PR337" s="33"/>
      <c r="PS337" s="33"/>
      <c r="PT337" s="33"/>
      <c r="PU337" s="33"/>
      <c r="PV337" s="33"/>
      <c r="PW337" s="33"/>
      <c r="PX337" s="33"/>
      <c r="PY337" s="33"/>
      <c r="PZ337" s="33"/>
      <c r="QA337" s="33"/>
      <c r="QB337" s="33"/>
      <c r="QC337" s="33"/>
      <c r="QD337" s="33"/>
      <c r="QE337" s="33"/>
      <c r="QF337" s="33"/>
      <c r="QG337" s="33"/>
      <c r="QH337" s="33"/>
      <c r="QI337" s="33"/>
      <c r="QJ337" s="33"/>
      <c r="QK337" s="33"/>
      <c r="QL337" s="33"/>
      <c r="QM337" s="33"/>
      <c r="QN337" s="33"/>
      <c r="QO337" s="33"/>
      <c r="QP337" s="33"/>
      <c r="QQ337" s="33"/>
      <c r="QR337" s="33"/>
      <c r="QS337" s="33"/>
      <c r="QT337" s="33"/>
      <c r="QU337" s="33"/>
      <c r="QV337" s="33"/>
      <c r="QW337" s="33"/>
      <c r="QX337" s="33"/>
      <c r="QY337" s="33"/>
      <c r="QZ337" s="33"/>
      <c r="RA337" s="33"/>
      <c r="RB337" s="33"/>
      <c r="RC337" s="33"/>
      <c r="RD337" s="33"/>
      <c r="RE337" s="33"/>
      <c r="RF337" s="33"/>
      <c r="RG337" s="33"/>
      <c r="RH337" s="33"/>
      <c r="RI337" s="33"/>
      <c r="RJ337" s="33"/>
      <c r="RK337" s="33"/>
      <c r="RL337" s="33"/>
      <c r="RM337" s="33"/>
      <c r="RN337" s="33"/>
      <c r="RO337" s="33"/>
      <c r="RP337" s="33"/>
      <c r="RQ337" s="33"/>
      <c r="RR337" s="33"/>
      <c r="RS337" s="33"/>
      <c r="RT337" s="33"/>
      <c r="RU337" s="33"/>
      <c r="RV337" s="33"/>
      <c r="RW337" s="33"/>
      <c r="RX337" s="33"/>
      <c r="RY337" s="33"/>
      <c r="RZ337" s="33"/>
      <c r="SA337" s="33"/>
      <c r="SB337" s="33"/>
      <c r="SC337" s="33"/>
      <c r="SD337" s="33"/>
      <c r="SE337" s="33"/>
      <c r="SF337" s="33"/>
      <c r="SG337" s="33"/>
      <c r="SH337" s="33"/>
      <c r="SI337" s="33"/>
      <c r="SJ337" s="33"/>
      <c r="SK337" s="33"/>
      <c r="SL337" s="33"/>
      <c r="SM337" s="33"/>
      <c r="SN337" s="33"/>
      <c r="SO337" s="33"/>
      <c r="SP337" s="33"/>
      <c r="SQ337" s="33"/>
      <c r="SR337" s="33"/>
      <c r="SS337" s="33"/>
      <c r="ST337" s="33"/>
      <c r="SU337" s="33"/>
      <c r="SV337" s="33"/>
      <c r="SW337" s="33"/>
      <c r="SX337" s="33"/>
      <c r="SY337" s="33"/>
      <c r="SZ337" s="33"/>
      <c r="TA337" s="33"/>
      <c r="TB337" s="33"/>
      <c r="TC337" s="33"/>
      <c r="TD337" s="33"/>
      <c r="TE337" s="33"/>
      <c r="TF337" s="33"/>
      <c r="TG337" s="33"/>
      <c r="TH337" s="33"/>
      <c r="TI337" s="33"/>
      <c r="TJ337" s="33"/>
      <c r="TK337" s="33"/>
      <c r="TL337" s="33"/>
      <c r="TM337" s="33"/>
      <c r="TN337" s="33"/>
      <c r="TO337" s="33"/>
      <c r="TP337" s="33"/>
      <c r="TQ337" s="33"/>
      <c r="TR337" s="33"/>
      <c r="TS337" s="33"/>
      <c r="TT337" s="33"/>
      <c r="TU337" s="33"/>
      <c r="TV337" s="33"/>
      <c r="TW337" s="33"/>
      <c r="TX337" s="33"/>
      <c r="TY337" s="33"/>
      <c r="TZ337" s="33"/>
      <c r="UA337" s="33"/>
      <c r="UB337" s="33"/>
      <c r="UC337" s="33"/>
      <c r="UD337" s="33"/>
      <c r="UE337" s="33"/>
      <c r="UF337" s="33"/>
      <c r="UG337" s="33"/>
      <c r="UH337" s="33"/>
      <c r="UI337" s="33"/>
      <c r="UJ337" s="33"/>
      <c r="UK337" s="33"/>
      <c r="UL337" s="33"/>
      <c r="UM337" s="33"/>
      <c r="UN337" s="33"/>
      <c r="UO337" s="33"/>
      <c r="UP337" s="33"/>
      <c r="UQ337" s="33"/>
      <c r="UR337" s="33"/>
      <c r="US337" s="33"/>
      <c r="UT337" s="33"/>
      <c r="UU337" s="33"/>
      <c r="UV337" s="33"/>
      <c r="UW337" s="33"/>
      <c r="UX337" s="33"/>
      <c r="UY337" s="33"/>
      <c r="UZ337" s="33"/>
      <c r="VA337" s="33"/>
      <c r="VB337" s="33"/>
      <c r="VC337" s="33"/>
      <c r="VD337" s="33"/>
      <c r="VE337" s="33"/>
      <c r="VF337" s="33"/>
      <c r="VG337" s="33"/>
      <c r="VH337" s="33"/>
      <c r="VI337" s="33"/>
      <c r="VJ337" s="33"/>
      <c r="VK337" s="33"/>
      <c r="VL337" s="33"/>
      <c r="VM337" s="33"/>
      <c r="VN337" s="33"/>
      <c r="VO337" s="33"/>
      <c r="VP337" s="33"/>
      <c r="VQ337" s="33"/>
      <c r="VR337" s="33"/>
      <c r="VS337" s="33"/>
      <c r="VT337" s="33"/>
      <c r="VU337" s="33"/>
      <c r="VV337" s="33"/>
      <c r="VW337" s="33"/>
      <c r="VX337" s="33"/>
      <c r="VY337" s="33"/>
      <c r="VZ337" s="33"/>
      <c r="WA337" s="33"/>
      <c r="WB337" s="33"/>
      <c r="WC337" s="33"/>
      <c r="WD337" s="33"/>
      <c r="WE337" s="33"/>
      <c r="WF337" s="33"/>
      <c r="WG337" s="33"/>
      <c r="WH337" s="33"/>
      <c r="WI337" s="33"/>
      <c r="WJ337" s="33"/>
      <c r="WK337" s="33"/>
      <c r="WL337" s="33"/>
      <c r="WM337" s="33"/>
      <c r="WN337" s="33"/>
      <c r="WO337" s="33"/>
      <c r="WP337" s="33"/>
      <c r="WQ337" s="33"/>
      <c r="WR337" s="33"/>
      <c r="WS337" s="33"/>
      <c r="WT337" s="33"/>
      <c r="WU337" s="33"/>
      <c r="WV337" s="33"/>
      <c r="WW337" s="33"/>
      <c r="WX337" s="33"/>
      <c r="WY337" s="33"/>
      <c r="WZ337" s="33"/>
      <c r="XA337" s="33"/>
      <c r="XB337" s="33"/>
      <c r="XC337" s="33"/>
      <c r="XD337" s="33"/>
      <c r="XE337" s="33"/>
      <c r="XF337" s="33"/>
      <c r="XG337" s="33"/>
      <c r="XH337" s="33"/>
      <c r="XI337" s="33"/>
      <c r="XJ337" s="33"/>
      <c r="XK337" s="33"/>
      <c r="XL337" s="33"/>
      <c r="XM337" s="33"/>
      <c r="XN337" s="33"/>
      <c r="XO337" s="33"/>
      <c r="XP337" s="33"/>
      <c r="XQ337" s="33"/>
      <c r="XR337" s="33"/>
      <c r="XS337" s="33"/>
      <c r="XT337" s="33"/>
      <c r="XU337" s="33"/>
      <c r="XV337" s="33"/>
      <c r="XW337" s="33"/>
      <c r="XX337" s="33"/>
      <c r="XY337" s="33"/>
      <c r="XZ337" s="33"/>
      <c r="YA337" s="33"/>
      <c r="YB337" s="33"/>
      <c r="YC337" s="33"/>
      <c r="YD337" s="33"/>
      <c r="YE337" s="33"/>
      <c r="YF337" s="33"/>
      <c r="YG337" s="33"/>
      <c r="YH337" s="33"/>
      <c r="YI337" s="33"/>
      <c r="YJ337" s="33"/>
      <c r="YK337" s="33"/>
      <c r="YL337" s="33"/>
      <c r="YM337" s="33"/>
      <c r="YN337" s="33"/>
      <c r="YO337" s="33"/>
      <c r="YP337" s="33"/>
      <c r="YQ337" s="33"/>
      <c r="YR337" s="33"/>
      <c r="YS337" s="33"/>
      <c r="YT337" s="33"/>
      <c r="YU337" s="33"/>
      <c r="YV337" s="33"/>
      <c r="YW337" s="33"/>
      <c r="YX337" s="33"/>
      <c r="YY337" s="33"/>
      <c r="YZ337" s="33"/>
      <c r="ZA337" s="33"/>
      <c r="ZB337" s="33"/>
      <c r="ZC337" s="33"/>
      <c r="ZD337" s="33"/>
      <c r="ZE337" s="33"/>
      <c r="ZF337" s="33"/>
      <c r="ZG337" s="33"/>
      <c r="ZH337" s="33"/>
      <c r="ZI337" s="33"/>
      <c r="ZJ337" s="33"/>
      <c r="ZK337" s="33"/>
      <c r="ZL337" s="33"/>
      <c r="ZM337" s="33"/>
      <c r="ZN337" s="33"/>
      <c r="ZO337" s="33"/>
      <c r="ZP337" s="33"/>
      <c r="ZQ337" s="33"/>
      <c r="ZR337" s="33"/>
      <c r="ZS337" s="33"/>
      <c r="ZT337" s="33"/>
      <c r="ZU337" s="33"/>
      <c r="ZV337" s="33"/>
      <c r="ZW337" s="33"/>
      <c r="ZX337" s="33"/>
      <c r="ZY337" s="33"/>
      <c r="ZZ337" s="33"/>
      <c r="AAA337" s="33"/>
      <c r="AAB337" s="33"/>
      <c r="AAC337" s="33"/>
      <c r="AAD337" s="33"/>
      <c r="AAE337" s="33"/>
      <c r="AAF337" s="33"/>
      <c r="AAG337" s="33"/>
      <c r="AAH337" s="33"/>
      <c r="AAI337" s="33"/>
      <c r="AAJ337" s="33"/>
      <c r="AAK337" s="33"/>
      <c r="AAL337" s="33"/>
      <c r="AAM337" s="33"/>
      <c r="AAN337" s="33"/>
      <c r="AAO337" s="33"/>
      <c r="AAP337" s="33"/>
      <c r="AAQ337" s="33"/>
      <c r="AAR337" s="33"/>
      <c r="AAS337" s="33"/>
      <c r="AAT337" s="33"/>
      <c r="AAU337" s="33"/>
      <c r="AAV337" s="33"/>
      <c r="AAW337" s="33"/>
      <c r="AAX337" s="33"/>
      <c r="AAY337" s="33"/>
      <c r="AAZ337" s="33"/>
      <c r="ABA337" s="33"/>
      <c r="ABB337" s="33"/>
      <c r="ABC337" s="33"/>
      <c r="ABD337" s="33"/>
      <c r="ABE337" s="33"/>
      <c r="ABF337" s="33"/>
      <c r="ABG337" s="33"/>
      <c r="ABH337" s="33"/>
      <c r="ABI337" s="33"/>
      <c r="ABJ337" s="33"/>
      <c r="ABK337" s="33"/>
      <c r="ABL337" s="33"/>
      <c r="ABM337" s="33"/>
      <c r="ABN337" s="33"/>
      <c r="ABO337" s="33"/>
      <c r="ABP337" s="33"/>
      <c r="ABQ337" s="33"/>
      <c r="ABR337" s="33"/>
      <c r="ABS337" s="33"/>
      <c r="ABT337" s="33"/>
      <c r="ABU337" s="33"/>
      <c r="ABV337" s="33"/>
      <c r="ABW337" s="33"/>
      <c r="ABX337" s="33"/>
      <c r="ABY337" s="33"/>
      <c r="ABZ337" s="33"/>
      <c r="ACA337" s="33"/>
      <c r="ACB337" s="33"/>
      <c r="ACC337" s="33"/>
      <c r="ACD337" s="33"/>
      <c r="ACE337" s="33"/>
      <c r="ACF337" s="33"/>
      <c r="ACG337" s="33"/>
      <c r="ACH337" s="33"/>
      <c r="ACI337" s="33"/>
      <c r="ACJ337" s="33"/>
      <c r="ACK337" s="33"/>
      <c r="ACL337" s="33"/>
      <c r="ACM337" s="33"/>
      <c r="ACN337" s="33"/>
      <c r="ACO337" s="33"/>
      <c r="ACP337" s="33"/>
      <c r="ACQ337" s="33"/>
      <c r="ACR337" s="33"/>
      <c r="ACS337" s="33"/>
      <c r="ACT337" s="33"/>
      <c r="ACU337" s="33"/>
      <c r="ACV337" s="33"/>
      <c r="ACW337" s="33"/>
      <c r="ACX337" s="33"/>
      <c r="ACY337" s="33"/>
      <c r="ACZ337" s="33"/>
      <c r="ADA337" s="33"/>
      <c r="ADB337" s="33"/>
      <c r="ADC337" s="33"/>
      <c r="ADD337" s="33"/>
      <c r="ADE337" s="33"/>
      <c r="ADF337" s="33"/>
      <c r="ADG337" s="33"/>
      <c r="ADH337" s="33"/>
      <c r="ADI337" s="33"/>
      <c r="ADJ337" s="33"/>
      <c r="ADK337" s="33"/>
      <c r="ADL337" s="33"/>
      <c r="ADM337" s="33"/>
      <c r="ADN337" s="33"/>
      <c r="ADO337" s="33"/>
      <c r="ADP337" s="33"/>
      <c r="ADQ337" s="33"/>
      <c r="ADR337" s="33"/>
      <c r="ADS337" s="33"/>
      <c r="ADT337" s="33"/>
      <c r="ADU337" s="33"/>
      <c r="ADV337" s="33"/>
      <c r="ADW337" s="33"/>
      <c r="ADX337" s="33"/>
      <c r="ADY337" s="33"/>
      <c r="ADZ337" s="33"/>
      <c r="AEA337" s="33"/>
      <c r="AEB337" s="33"/>
      <c r="AEC337" s="33"/>
      <c r="AED337" s="33"/>
      <c r="AEE337" s="33"/>
      <c r="AEF337" s="33"/>
      <c r="AEG337" s="33"/>
      <c r="AEH337" s="33"/>
      <c r="AEI337" s="33"/>
      <c r="AEJ337" s="33"/>
      <c r="AEK337" s="33"/>
      <c r="AEL337" s="33"/>
      <c r="AEM337" s="33"/>
      <c r="AEN337" s="33"/>
      <c r="AEO337" s="33"/>
      <c r="AEP337" s="33"/>
      <c r="AEQ337" s="33"/>
      <c r="AER337" s="33"/>
      <c r="AES337" s="33"/>
      <c r="AET337" s="33"/>
      <c r="AEU337" s="33"/>
      <c r="AEV337" s="33"/>
      <c r="AEW337" s="33"/>
      <c r="AEX337" s="33"/>
      <c r="AEY337" s="33"/>
      <c r="AEZ337" s="33"/>
      <c r="AFA337" s="33"/>
      <c r="AFB337" s="33"/>
      <c r="AFC337" s="33"/>
      <c r="AFD337" s="33"/>
      <c r="AFE337" s="33"/>
      <c r="AFF337" s="33"/>
      <c r="AFG337" s="33"/>
      <c r="AFH337" s="33"/>
      <c r="AFI337" s="33"/>
      <c r="AFJ337" s="33"/>
      <c r="AFK337" s="33"/>
      <c r="AFL337" s="33"/>
      <c r="AFM337" s="33"/>
      <c r="AFN337" s="33"/>
      <c r="AFO337" s="33"/>
      <c r="AFP337" s="33"/>
      <c r="AFQ337" s="33"/>
      <c r="AFR337" s="33"/>
      <c r="AFS337" s="33"/>
      <c r="AFT337" s="33"/>
      <c r="AFU337" s="33"/>
      <c r="AFV337" s="33"/>
      <c r="AFW337" s="33"/>
      <c r="AFX337" s="33"/>
      <c r="AFY337" s="33"/>
      <c r="AFZ337" s="33"/>
      <c r="AGA337" s="33"/>
      <c r="AGB337" s="33"/>
      <c r="AGC337" s="33"/>
      <c r="AGD337" s="33"/>
      <c r="AGE337" s="33"/>
      <c r="AGF337" s="33"/>
      <c r="AGG337" s="33"/>
      <c r="AGH337" s="33"/>
      <c r="AGI337" s="33"/>
      <c r="AGJ337" s="33"/>
      <c r="AGK337" s="33"/>
      <c r="AGL337" s="33"/>
      <c r="AGM337" s="33"/>
      <c r="AGN337" s="33"/>
      <c r="AGO337" s="33"/>
      <c r="AGP337" s="33"/>
      <c r="AGQ337" s="33"/>
      <c r="AGR337" s="33"/>
      <c r="AGS337" s="33"/>
      <c r="AGT337" s="33"/>
      <c r="AGU337" s="33"/>
      <c r="AGV337" s="33"/>
      <c r="AGW337" s="33"/>
      <c r="AGX337" s="33"/>
      <c r="AGY337" s="33"/>
      <c r="AGZ337" s="33"/>
      <c r="AHA337" s="33"/>
      <c r="AHB337" s="33"/>
      <c r="AHC337" s="33"/>
      <c r="AHD337" s="33"/>
      <c r="AHE337" s="33"/>
      <c r="AHF337" s="33"/>
      <c r="AHG337" s="33"/>
      <c r="AHH337" s="33"/>
      <c r="AHI337" s="33"/>
      <c r="AHJ337" s="33"/>
      <c r="AHK337" s="33"/>
      <c r="AHL337" s="33"/>
      <c r="AHM337" s="33"/>
      <c r="AHN337" s="33"/>
      <c r="AHO337" s="33"/>
      <c r="AHP337" s="33"/>
      <c r="AHQ337" s="33"/>
      <c r="AHR337" s="33"/>
      <c r="AHS337" s="33"/>
      <c r="AHT337" s="33"/>
      <c r="AHU337" s="33"/>
      <c r="AHV337" s="33"/>
      <c r="AHW337" s="33"/>
      <c r="AHX337" s="33"/>
      <c r="AHY337" s="33"/>
      <c r="AHZ337" s="33"/>
      <c r="AIA337" s="33"/>
      <c r="AIB337" s="33"/>
      <c r="AIC337" s="33"/>
      <c r="AID337" s="33"/>
      <c r="AIE337" s="33"/>
      <c r="AIF337" s="33"/>
      <c r="AIG337" s="33"/>
      <c r="AIH337" s="33"/>
      <c r="AII337" s="33"/>
      <c r="AIJ337" s="33"/>
      <c r="AIK337" s="33"/>
      <c r="AIL337" s="33"/>
      <c r="AIM337" s="33"/>
      <c r="AIN337" s="33"/>
      <c r="AIO337" s="33"/>
      <c r="AIP337" s="33"/>
      <c r="AIQ337" s="33"/>
      <c r="AIR337" s="33"/>
      <c r="AIS337" s="33"/>
      <c r="AIT337" s="33"/>
      <c r="AIU337" s="33"/>
      <c r="AIV337" s="33"/>
      <c r="AIW337" s="33"/>
      <c r="AIX337" s="33"/>
      <c r="AIY337" s="33"/>
      <c r="AIZ337" s="33"/>
      <c r="AJA337" s="33"/>
      <c r="AJB337" s="33"/>
      <c r="AJC337" s="33"/>
      <c r="AJD337" s="33"/>
      <c r="AJE337" s="33"/>
      <c r="AJF337" s="33"/>
      <c r="AJG337" s="33"/>
      <c r="AJH337" s="33"/>
      <c r="AJI337" s="33"/>
      <c r="AJJ337" s="33"/>
      <c r="AJK337" s="33"/>
      <c r="AJL337" s="33"/>
      <c r="AJM337" s="33"/>
      <c r="AJN337" s="33"/>
      <c r="AJO337" s="33"/>
      <c r="AJP337" s="33"/>
      <c r="AJQ337" s="33"/>
      <c r="AJR337" s="33"/>
      <c r="AJS337" s="33"/>
      <c r="AJT337" s="33"/>
      <c r="AJU337" s="33"/>
      <c r="AJV337" s="33"/>
      <c r="AJW337" s="33"/>
      <c r="AJX337" s="33"/>
      <c r="AJY337" s="33"/>
      <c r="AJZ337" s="33"/>
      <c r="AKA337" s="33"/>
      <c r="AKB337" s="33"/>
      <c r="AKC337" s="33"/>
      <c r="AKD337" s="33"/>
      <c r="AKE337" s="33"/>
      <c r="AKF337" s="33"/>
      <c r="AKG337" s="33"/>
      <c r="AKH337" s="33"/>
      <c r="AKI337" s="33"/>
      <c r="AKJ337" s="33"/>
      <c r="AKK337" s="33"/>
      <c r="AKL337" s="33"/>
      <c r="AKM337" s="33"/>
      <c r="AKN337" s="33"/>
      <c r="AKO337" s="33"/>
      <c r="AKP337" s="33"/>
      <c r="AKQ337" s="33"/>
      <c r="AKR337" s="33"/>
      <c r="AKS337" s="33"/>
      <c r="AKT337" s="33"/>
      <c r="AKU337" s="33"/>
      <c r="AKV337" s="33"/>
      <c r="AKW337" s="33"/>
      <c r="AKX337" s="33"/>
      <c r="AKY337" s="33"/>
      <c r="AKZ337" s="33"/>
      <c r="ALA337" s="33"/>
      <c r="ALB337" s="33"/>
      <c r="ALC337" s="33"/>
      <c r="ALD337" s="33"/>
      <c r="ALE337" s="33"/>
      <c r="ALF337" s="33"/>
      <c r="ALG337" s="33"/>
      <c r="ALH337" s="33"/>
      <c r="ALI337" s="33"/>
      <c r="ALJ337" s="33"/>
      <c r="ALK337" s="33"/>
      <c r="ALL337" s="33"/>
      <c r="ALM337" s="33"/>
      <c r="ALN337" s="33"/>
      <c r="ALO337" s="33"/>
      <c r="ALP337" s="33"/>
      <c r="ALQ337" s="33"/>
      <c r="ALR337" s="33"/>
      <c r="ALS337" s="33"/>
      <c r="ALT337" s="33"/>
      <c r="ALU337" s="33"/>
      <c r="ALV337" s="33"/>
      <c r="ALW337" s="33"/>
      <c r="ALX337" s="33"/>
      <c r="ALY337" s="33"/>
      <c r="ALZ337" s="33"/>
      <c r="AMA337" s="33"/>
      <c r="AMB337" s="33"/>
      <c r="AMC337" s="33"/>
      <c r="AMD337" s="33"/>
      <c r="AME337" s="33"/>
      <c r="AMF337" s="33"/>
      <c r="AMG337" s="33"/>
      <c r="AMH337" s="33"/>
      <c r="AMI337" s="33"/>
      <c r="AMJ337" s="33"/>
      <c r="AMK337" s="33"/>
      <c r="AML337" s="33"/>
      <c r="AMM337" s="33"/>
      <c r="AMN337" s="33"/>
      <c r="AMO337" s="33"/>
      <c r="AMP337" s="33"/>
      <c r="AMQ337" s="33"/>
      <c r="AMR337" s="33"/>
      <c r="AMS337" s="33"/>
      <c r="AMT337" s="33"/>
      <c r="AMU337" s="33"/>
      <c r="AMV337" s="33"/>
      <c r="AMW337" s="33"/>
      <c r="AMX337" s="33"/>
      <c r="AMY337" s="33"/>
      <c r="AMZ337" s="33"/>
      <c r="ANA337" s="33"/>
      <c r="ANB337" s="33"/>
      <c r="ANC337" s="33"/>
      <c r="AND337" s="33"/>
      <c r="ANE337" s="33"/>
      <c r="ANF337" s="33"/>
      <c r="ANG337" s="33"/>
      <c r="ANH337" s="33"/>
      <c r="ANI337" s="33"/>
      <c r="ANJ337" s="33"/>
      <c r="ANK337" s="33"/>
      <c r="ANL337" s="33"/>
      <c r="ANM337" s="33"/>
      <c r="ANN337" s="33"/>
      <c r="ANO337" s="33"/>
      <c r="ANP337" s="33"/>
      <c r="ANQ337" s="33"/>
      <c r="ANR337" s="33"/>
      <c r="ANS337" s="33"/>
      <c r="ANT337" s="33"/>
      <c r="ANU337" s="33"/>
      <c r="ANV337" s="33"/>
      <c r="ANW337" s="33"/>
      <c r="ANX337" s="33"/>
      <c r="ANY337" s="33"/>
      <c r="ANZ337" s="33"/>
      <c r="AOA337" s="33"/>
      <c r="AOB337" s="33"/>
      <c r="AOC337" s="33"/>
      <c r="AOD337" s="33"/>
      <c r="AOE337" s="33"/>
      <c r="AOF337" s="33"/>
      <c r="AOG337" s="33"/>
      <c r="AOH337" s="33"/>
      <c r="AOI337" s="33"/>
      <c r="AOJ337" s="33"/>
      <c r="AOK337" s="33"/>
      <c r="AOL337" s="33"/>
      <c r="AOM337" s="33"/>
      <c r="AON337" s="33"/>
      <c r="AOO337" s="33"/>
      <c r="AOP337" s="33"/>
      <c r="AOQ337" s="33"/>
      <c r="AOR337" s="33"/>
      <c r="AOS337" s="33"/>
      <c r="AOT337" s="33"/>
      <c r="AOU337" s="33"/>
      <c r="AOV337" s="33"/>
      <c r="AOW337" s="33"/>
      <c r="AOX337" s="33"/>
      <c r="AOY337" s="33"/>
      <c r="AOZ337" s="33"/>
      <c r="APA337" s="33"/>
      <c r="APB337" s="33"/>
      <c r="APC337" s="33"/>
      <c r="APD337" s="33"/>
      <c r="APE337" s="33"/>
      <c r="APF337" s="33"/>
      <c r="APG337" s="33"/>
      <c r="APH337" s="33"/>
      <c r="API337" s="33"/>
      <c r="APJ337" s="33"/>
      <c r="APK337" s="33"/>
      <c r="APL337" s="33"/>
      <c r="APM337" s="33"/>
      <c r="APN337" s="33"/>
      <c r="APO337" s="33"/>
      <c r="APP337" s="33"/>
      <c r="APQ337" s="33"/>
      <c r="APR337" s="33"/>
      <c r="APS337" s="33"/>
      <c r="APT337" s="33"/>
      <c r="APU337" s="33"/>
      <c r="APV337" s="33"/>
      <c r="APW337" s="33"/>
      <c r="APX337" s="33"/>
      <c r="APY337" s="33"/>
      <c r="APZ337" s="33"/>
      <c r="AQA337" s="33"/>
      <c r="AQB337" s="33"/>
      <c r="AQC337" s="33"/>
      <c r="AQD337" s="33"/>
      <c r="AQE337" s="33"/>
      <c r="AQF337" s="33"/>
      <c r="AQG337" s="33"/>
      <c r="AQH337" s="33"/>
      <c r="AQI337" s="33"/>
      <c r="AQJ337" s="33"/>
      <c r="AQK337" s="33"/>
      <c r="AQL337" s="33"/>
      <c r="AQM337" s="33"/>
      <c r="AQN337" s="33"/>
      <c r="AQO337" s="33"/>
      <c r="AQP337" s="33"/>
      <c r="AQQ337" s="33"/>
      <c r="AQR337" s="33"/>
      <c r="AQS337" s="33"/>
      <c r="AQT337" s="33"/>
      <c r="AQU337" s="33"/>
      <c r="AQV337" s="33"/>
      <c r="AQW337" s="33"/>
      <c r="AQX337" s="33"/>
      <c r="AQY337" s="33"/>
      <c r="AQZ337" s="33"/>
      <c r="ARA337" s="33"/>
      <c r="ARB337" s="33"/>
      <c r="ARC337" s="33"/>
      <c r="ARD337" s="33"/>
      <c r="ARE337" s="33"/>
      <c r="ARF337" s="33"/>
      <c r="ARG337" s="33"/>
      <c r="ARH337" s="33"/>
      <c r="ARI337" s="33"/>
      <c r="ARJ337" s="33"/>
      <c r="ARK337" s="33"/>
      <c r="ARL337" s="33"/>
      <c r="ARM337" s="33"/>
      <c r="ARN337" s="33"/>
      <c r="ARO337" s="33"/>
      <c r="ARP337" s="33"/>
      <c r="ARQ337" s="33"/>
      <c r="ARR337" s="33"/>
      <c r="ARS337" s="33"/>
      <c r="ART337" s="33"/>
      <c r="ARU337" s="33"/>
      <c r="ARV337" s="33"/>
      <c r="ARW337" s="33"/>
      <c r="ARX337" s="33"/>
      <c r="ARY337" s="33"/>
      <c r="ARZ337" s="33"/>
      <c r="ASA337" s="33"/>
      <c r="ASB337" s="33"/>
      <c r="ASC337" s="33"/>
      <c r="ASD337" s="33"/>
      <c r="ASE337" s="33"/>
      <c r="ASF337" s="33"/>
      <c r="ASG337" s="33"/>
      <c r="ASH337" s="33"/>
      <c r="ASI337" s="33"/>
      <c r="ASJ337" s="33"/>
      <c r="ASK337" s="33"/>
      <c r="ASL337" s="33"/>
      <c r="ASM337" s="33"/>
      <c r="ASN337" s="33"/>
      <c r="ASO337" s="33"/>
      <c r="ASP337" s="33"/>
      <c r="ASQ337" s="33"/>
      <c r="ASR337" s="33"/>
      <c r="ASS337" s="33"/>
      <c r="AST337" s="33"/>
      <c r="ASU337" s="33"/>
      <c r="ASV337" s="33"/>
      <c r="ASW337" s="33"/>
      <c r="ASX337" s="33"/>
      <c r="ASY337" s="33"/>
      <c r="ASZ337" s="33"/>
      <c r="ATA337" s="33"/>
      <c r="ATB337" s="33"/>
      <c r="ATC337" s="33"/>
      <c r="ATD337" s="33"/>
      <c r="ATE337" s="33"/>
      <c r="ATF337" s="33"/>
      <c r="ATG337" s="33"/>
      <c r="ATH337" s="33"/>
      <c r="ATI337" s="33"/>
      <c r="ATJ337" s="33"/>
      <c r="ATK337" s="33"/>
      <c r="ATL337" s="33"/>
      <c r="ATM337" s="33"/>
      <c r="ATN337" s="33"/>
      <c r="ATO337" s="33"/>
      <c r="ATP337" s="33"/>
      <c r="ATQ337" s="33"/>
      <c r="ATR337" s="33"/>
      <c r="ATS337" s="33"/>
      <c r="ATT337" s="33"/>
      <c r="ATU337" s="33"/>
      <c r="ATV337" s="33"/>
      <c r="ATW337" s="33"/>
      <c r="ATX337" s="33"/>
      <c r="ATY337" s="33"/>
      <c r="ATZ337" s="33"/>
      <c r="AUA337" s="33"/>
      <c r="AUB337" s="33"/>
      <c r="AUC337" s="33"/>
      <c r="AUD337" s="33"/>
      <c r="AUE337" s="33"/>
      <c r="AUF337" s="33"/>
      <c r="AUG337" s="33"/>
      <c r="AUH337" s="33"/>
      <c r="AUI337" s="33"/>
      <c r="AUJ337" s="33"/>
      <c r="AUK337" s="33"/>
      <c r="AUL337" s="33"/>
      <c r="AUM337" s="33"/>
      <c r="AUN337" s="33"/>
      <c r="AUO337" s="33"/>
      <c r="AUP337" s="33"/>
      <c r="AUQ337" s="33"/>
      <c r="AUR337" s="33"/>
      <c r="AUS337" s="33"/>
      <c r="AUT337" s="33"/>
      <c r="AUU337" s="33"/>
      <c r="AUV337" s="33"/>
      <c r="AUW337" s="33"/>
      <c r="AUX337" s="33"/>
      <c r="AUY337" s="33"/>
      <c r="AUZ337" s="33"/>
      <c r="AVA337" s="33"/>
      <c r="AVB337" s="33"/>
      <c r="AVC337" s="33"/>
      <c r="AVD337" s="33"/>
      <c r="AVE337" s="33"/>
      <c r="AVF337" s="33"/>
      <c r="AVG337" s="33"/>
      <c r="AVH337" s="33"/>
      <c r="AVI337" s="33"/>
      <c r="AVJ337" s="33"/>
      <c r="AVK337" s="33"/>
      <c r="AVL337" s="33"/>
      <c r="AVM337" s="33"/>
      <c r="AVN337" s="33"/>
      <c r="AVO337" s="33"/>
      <c r="AVP337" s="33"/>
      <c r="AVQ337" s="33"/>
      <c r="AVR337" s="33"/>
      <c r="AVS337" s="33"/>
      <c r="AVT337" s="33"/>
      <c r="AVU337" s="33"/>
      <c r="AVV337" s="33"/>
      <c r="AVW337" s="33"/>
      <c r="AVX337" s="33"/>
      <c r="AVY337" s="33"/>
      <c r="AVZ337" s="33"/>
      <c r="AWA337" s="33"/>
      <c r="AWB337" s="33"/>
      <c r="AWC337" s="33"/>
      <c r="AWD337" s="33"/>
      <c r="AWE337" s="33"/>
      <c r="AWF337" s="33"/>
      <c r="AWG337" s="33"/>
      <c r="AWH337" s="33"/>
      <c r="AWI337" s="33"/>
      <c r="AWJ337" s="33"/>
      <c r="AWK337" s="33"/>
      <c r="AWL337" s="33"/>
      <c r="AWM337" s="33"/>
      <c r="AWN337" s="33"/>
      <c r="AWO337" s="33"/>
      <c r="AWP337" s="33"/>
      <c r="AWQ337" s="33"/>
      <c r="AWR337" s="33"/>
      <c r="AWS337" s="33"/>
      <c r="AWT337" s="33"/>
      <c r="AWU337" s="33"/>
      <c r="AWV337" s="33"/>
      <c r="AWW337" s="33"/>
      <c r="AWX337" s="33"/>
      <c r="AWY337" s="33"/>
      <c r="AWZ337" s="33"/>
      <c r="AXA337" s="33"/>
      <c r="AXB337" s="33"/>
      <c r="AXC337" s="33"/>
      <c r="AXD337" s="33"/>
      <c r="AXE337" s="33"/>
      <c r="AXF337" s="33"/>
      <c r="AXG337" s="33"/>
      <c r="AXH337" s="33"/>
      <c r="AXI337" s="33"/>
      <c r="AXJ337" s="33"/>
      <c r="AXK337" s="33"/>
      <c r="AXL337" s="33"/>
      <c r="AXM337" s="33"/>
      <c r="AXN337" s="33"/>
      <c r="AXO337" s="33"/>
      <c r="AXP337" s="33"/>
      <c r="AXQ337" s="33"/>
      <c r="AXR337" s="33"/>
      <c r="AXS337" s="33"/>
      <c r="AXT337" s="33"/>
      <c r="AXU337" s="33"/>
      <c r="AXV337" s="33"/>
      <c r="AXW337" s="33"/>
      <c r="AXX337" s="33"/>
      <c r="AXY337" s="33"/>
      <c r="AXZ337" s="33"/>
      <c r="AYA337" s="33"/>
      <c r="AYB337" s="33"/>
      <c r="AYC337" s="33"/>
      <c r="AYD337" s="33"/>
      <c r="AYE337" s="33"/>
      <c r="AYF337" s="33"/>
      <c r="AYG337" s="33"/>
      <c r="AYH337" s="33"/>
      <c r="AYI337" s="33"/>
      <c r="AYJ337" s="33"/>
      <c r="AYK337" s="33"/>
      <c r="AYL337" s="33"/>
      <c r="AYM337" s="33"/>
      <c r="AYN337" s="33"/>
      <c r="AYO337" s="33"/>
      <c r="AYP337" s="33"/>
      <c r="AYQ337" s="33"/>
      <c r="AYR337" s="33"/>
      <c r="AYS337" s="33"/>
      <c r="AYT337" s="33"/>
      <c r="AYU337" s="33"/>
      <c r="AYV337" s="33"/>
      <c r="AYW337" s="33"/>
      <c r="AYX337" s="33"/>
      <c r="AYY337" s="33"/>
      <c r="AYZ337" s="33"/>
      <c r="AZA337" s="33"/>
      <c r="AZB337" s="33"/>
      <c r="AZC337" s="33"/>
      <c r="AZD337" s="33"/>
      <c r="AZE337" s="33"/>
      <c r="AZF337" s="33"/>
      <c r="AZG337" s="33"/>
      <c r="AZH337" s="33"/>
      <c r="AZI337" s="33"/>
      <c r="AZJ337" s="33"/>
      <c r="AZK337" s="33"/>
      <c r="AZL337" s="33"/>
      <c r="AZM337" s="33"/>
      <c r="AZN337" s="33"/>
      <c r="AZO337" s="33"/>
      <c r="AZP337" s="33"/>
      <c r="AZQ337" s="33"/>
      <c r="AZR337" s="33"/>
      <c r="AZS337" s="33"/>
      <c r="AZT337" s="33"/>
      <c r="AZU337" s="33"/>
      <c r="AZV337" s="33"/>
      <c r="AZW337" s="33"/>
      <c r="AZX337" s="33"/>
      <c r="AZY337" s="33"/>
      <c r="AZZ337" s="33"/>
      <c r="BAA337" s="33"/>
      <c r="BAB337" s="33"/>
      <c r="BAC337" s="33"/>
      <c r="BAD337" s="33"/>
      <c r="BAE337" s="33"/>
      <c r="BAF337" s="33"/>
      <c r="BAG337" s="33"/>
      <c r="BAH337" s="33"/>
      <c r="BAI337" s="33"/>
      <c r="BAJ337" s="33"/>
      <c r="BAK337" s="33"/>
      <c r="BAL337" s="33"/>
      <c r="BAM337" s="33"/>
      <c r="BAN337" s="33"/>
      <c r="BAO337" s="33"/>
      <c r="BAP337" s="33"/>
      <c r="BAQ337" s="33"/>
      <c r="BAR337" s="33"/>
      <c r="BAS337" s="33"/>
      <c r="BAT337" s="33"/>
      <c r="BAU337" s="33"/>
      <c r="BAV337" s="33"/>
      <c r="BAW337" s="33"/>
      <c r="BAX337" s="33"/>
      <c r="BAY337" s="33"/>
      <c r="BAZ337" s="33"/>
      <c r="BBA337" s="33"/>
      <c r="BBB337" s="33"/>
      <c r="BBC337" s="33"/>
      <c r="BBD337" s="33"/>
      <c r="BBE337" s="33"/>
      <c r="BBF337" s="33"/>
      <c r="BBG337" s="33"/>
      <c r="BBH337" s="33"/>
      <c r="BBI337" s="33"/>
      <c r="BBJ337" s="33"/>
      <c r="BBK337" s="33"/>
      <c r="BBL337" s="33"/>
      <c r="BBM337" s="33"/>
      <c r="BBN337" s="33"/>
      <c r="BBO337" s="33"/>
      <c r="BBP337" s="33"/>
      <c r="BBQ337" s="33"/>
      <c r="BBR337" s="33"/>
      <c r="BBS337" s="33"/>
      <c r="BBT337" s="33"/>
      <c r="BBU337" s="33"/>
      <c r="BBV337" s="33"/>
      <c r="BBW337" s="33"/>
      <c r="BBX337" s="33"/>
      <c r="BBY337" s="33"/>
      <c r="BBZ337" s="33"/>
      <c r="BCA337" s="33"/>
      <c r="BCB337" s="33"/>
      <c r="BCC337" s="33"/>
      <c r="BCD337" s="33"/>
      <c r="BCE337" s="33"/>
      <c r="BCF337" s="33"/>
      <c r="BCG337" s="33"/>
      <c r="BCH337" s="33"/>
      <c r="BCI337" s="33"/>
      <c r="BCJ337" s="33"/>
      <c r="BCK337" s="33"/>
      <c r="BCL337" s="33"/>
      <c r="BCM337" s="33"/>
      <c r="BCN337" s="33"/>
      <c r="BCO337" s="33"/>
      <c r="BCP337" s="33"/>
      <c r="BCQ337" s="33"/>
      <c r="BCR337" s="33"/>
      <c r="BCS337" s="33"/>
      <c r="BCT337" s="33"/>
      <c r="BCU337" s="33"/>
      <c r="BCV337" s="33"/>
      <c r="BCW337" s="33"/>
      <c r="BCX337" s="33"/>
      <c r="BCY337" s="33"/>
      <c r="BCZ337" s="33"/>
      <c r="BDA337" s="33"/>
      <c r="BDB337" s="33"/>
      <c r="BDC337" s="33"/>
      <c r="BDD337" s="33"/>
      <c r="BDE337" s="33"/>
      <c r="BDF337" s="33"/>
      <c r="BDG337" s="33"/>
      <c r="BDH337" s="33"/>
      <c r="BDI337" s="33"/>
      <c r="BDJ337" s="33"/>
      <c r="BDK337" s="33"/>
      <c r="BDL337" s="33"/>
      <c r="BDM337" s="33"/>
      <c r="BDN337" s="33"/>
      <c r="BDO337" s="33"/>
      <c r="BDP337" s="33"/>
      <c r="BDQ337" s="33"/>
      <c r="BDR337" s="33"/>
      <c r="BDS337" s="33"/>
      <c r="BDT337" s="33"/>
      <c r="BDU337" s="33"/>
      <c r="BDV337" s="33"/>
      <c r="BDW337" s="33"/>
      <c r="BDX337" s="33"/>
      <c r="BDY337" s="33"/>
      <c r="BDZ337" s="33"/>
      <c r="BEA337" s="33"/>
      <c r="BEB337" s="33"/>
      <c r="BEC337" s="33"/>
      <c r="BED337" s="33"/>
      <c r="BEE337" s="33"/>
      <c r="BEF337" s="33"/>
      <c r="BEG337" s="33"/>
      <c r="BEH337" s="33"/>
      <c r="BEI337" s="33"/>
      <c r="BEJ337" s="33"/>
      <c r="BEK337" s="33"/>
      <c r="BEL337" s="33"/>
      <c r="BEM337" s="33"/>
      <c r="BEN337" s="33"/>
      <c r="BEO337" s="33"/>
      <c r="BEP337" s="33"/>
      <c r="BEQ337" s="33"/>
      <c r="BER337" s="33"/>
      <c r="BES337" s="33"/>
      <c r="BET337" s="33"/>
      <c r="BEU337" s="33"/>
      <c r="BEV337" s="33"/>
      <c r="BEW337" s="33"/>
      <c r="BEX337" s="33"/>
      <c r="BEY337" s="33"/>
      <c r="BEZ337" s="33"/>
      <c r="BFA337" s="33"/>
      <c r="BFB337" s="33"/>
      <c r="BFC337" s="33"/>
      <c r="BFD337" s="33"/>
      <c r="BFE337" s="33"/>
      <c r="BFF337" s="33"/>
      <c r="BFG337" s="33"/>
      <c r="BFH337" s="33"/>
      <c r="BFI337" s="33"/>
      <c r="BFJ337" s="33"/>
      <c r="BFK337" s="33"/>
      <c r="BFL337" s="33"/>
      <c r="BFM337" s="33"/>
      <c r="BFN337" s="33"/>
      <c r="BFO337" s="33"/>
      <c r="BFP337" s="33"/>
      <c r="BFQ337" s="33"/>
      <c r="BFR337" s="33"/>
      <c r="BFS337" s="33"/>
      <c r="BFT337" s="33"/>
      <c r="BFU337" s="33"/>
      <c r="BFV337" s="33"/>
      <c r="BFW337" s="33"/>
      <c r="BFX337" s="33"/>
      <c r="BFY337" s="33"/>
      <c r="BFZ337" s="33"/>
      <c r="BGA337" s="33"/>
      <c r="BGB337" s="33"/>
      <c r="BGC337" s="33"/>
      <c r="BGD337" s="33"/>
      <c r="BGE337" s="33"/>
      <c r="BGF337" s="33"/>
      <c r="BGG337" s="33"/>
      <c r="BGH337" s="33"/>
      <c r="BGI337" s="33"/>
      <c r="BGJ337" s="33"/>
      <c r="BGK337" s="33"/>
      <c r="BGL337" s="33"/>
      <c r="BGM337" s="33"/>
      <c r="BGN337" s="33"/>
      <c r="BGO337" s="33"/>
      <c r="BGP337" s="33"/>
      <c r="BGQ337" s="33"/>
      <c r="BGR337" s="33"/>
      <c r="BGS337" s="33"/>
      <c r="BGT337" s="33"/>
      <c r="BGU337" s="33"/>
      <c r="BGV337" s="33"/>
      <c r="BGW337" s="33"/>
      <c r="BGX337" s="33"/>
      <c r="BGY337" s="33"/>
      <c r="BGZ337" s="33"/>
      <c r="BHA337" s="33"/>
      <c r="BHB337" s="33"/>
      <c r="BHC337" s="33"/>
      <c r="BHD337" s="33"/>
      <c r="BHE337" s="33"/>
      <c r="BHF337" s="33"/>
      <c r="BHG337" s="33"/>
      <c r="BHH337" s="33"/>
      <c r="BHI337" s="33"/>
      <c r="BHJ337" s="33"/>
      <c r="BHK337" s="33"/>
      <c r="BHL337" s="33"/>
      <c r="BHM337" s="33"/>
      <c r="BHN337" s="33"/>
      <c r="BHO337" s="33"/>
      <c r="BHP337" s="33"/>
      <c r="BHQ337" s="33"/>
      <c r="BHR337" s="33"/>
      <c r="BHS337" s="33"/>
      <c r="BHT337" s="33"/>
      <c r="BHU337" s="33"/>
      <c r="BHV337" s="33"/>
      <c r="BHW337" s="33"/>
      <c r="BHX337" s="33"/>
      <c r="BHY337" s="33"/>
      <c r="BHZ337" s="33"/>
      <c r="BIA337" s="33"/>
      <c r="BIB337" s="33"/>
      <c r="BIC337" s="33"/>
      <c r="BID337" s="33"/>
      <c r="BIE337" s="33"/>
      <c r="BIF337" s="33"/>
      <c r="BIG337" s="33"/>
      <c r="BIH337" s="33"/>
      <c r="BII337" s="33"/>
      <c r="BIJ337" s="33"/>
      <c r="BIK337" s="33"/>
      <c r="BIL337" s="33"/>
      <c r="BIM337" s="33"/>
      <c r="BIN337" s="33"/>
      <c r="BIO337" s="33"/>
      <c r="BIP337" s="33"/>
      <c r="BIQ337" s="33"/>
      <c r="BIR337" s="33"/>
      <c r="BIS337" s="33"/>
      <c r="BIT337" s="33"/>
      <c r="BIU337" s="33"/>
      <c r="BIV337" s="33"/>
      <c r="BIW337" s="33"/>
      <c r="BIX337" s="33"/>
      <c r="BIY337" s="33"/>
      <c r="BIZ337" s="33"/>
      <c r="BJA337" s="33"/>
      <c r="BJB337" s="33"/>
      <c r="BJC337" s="33"/>
      <c r="BJD337" s="33"/>
      <c r="BJE337" s="33"/>
      <c r="BJF337" s="33"/>
      <c r="BJG337" s="33"/>
      <c r="BJH337" s="33"/>
      <c r="BJI337" s="33"/>
      <c r="BJJ337" s="33"/>
      <c r="BJK337" s="33"/>
      <c r="BJL337" s="33"/>
      <c r="BJM337" s="33"/>
      <c r="BJN337" s="33"/>
      <c r="BJO337" s="33"/>
      <c r="BJP337" s="33"/>
      <c r="BJQ337" s="33"/>
      <c r="BJR337" s="33"/>
      <c r="BJS337" s="33"/>
      <c r="BJT337" s="33"/>
      <c r="BJU337" s="33"/>
      <c r="BJV337" s="33"/>
      <c r="BJW337" s="33"/>
      <c r="BJX337" s="33"/>
      <c r="BJY337" s="33"/>
      <c r="BJZ337" s="33"/>
      <c r="BKA337" s="33"/>
      <c r="BKB337" s="33"/>
      <c r="BKC337" s="33"/>
      <c r="BKD337" s="33"/>
      <c r="BKE337" s="33"/>
      <c r="BKF337" s="33"/>
      <c r="BKG337" s="33"/>
      <c r="BKH337" s="33"/>
      <c r="BKI337" s="33"/>
      <c r="BKJ337" s="33"/>
      <c r="BKK337" s="33"/>
      <c r="BKL337" s="33"/>
      <c r="BKM337" s="33"/>
      <c r="BKN337" s="33"/>
      <c r="BKO337" s="33"/>
      <c r="BKP337" s="33"/>
      <c r="BKQ337" s="33"/>
      <c r="BKR337" s="33"/>
      <c r="BKS337" s="33"/>
      <c r="BKT337" s="33"/>
      <c r="BKU337" s="33"/>
      <c r="BKV337" s="33"/>
      <c r="BKW337" s="33"/>
      <c r="BKX337" s="33"/>
      <c r="BKY337" s="33"/>
      <c r="BKZ337" s="33"/>
      <c r="BLA337" s="33"/>
      <c r="BLB337" s="33"/>
      <c r="BLC337" s="33"/>
      <c r="BLD337" s="33"/>
      <c r="BLE337" s="33"/>
      <c r="BLF337" s="33"/>
      <c r="BLG337" s="33"/>
      <c r="BLH337" s="33"/>
      <c r="BLI337" s="33"/>
      <c r="BLJ337" s="33"/>
      <c r="BLK337" s="33"/>
      <c r="BLL337" s="33"/>
      <c r="BLM337" s="33"/>
      <c r="BLN337" s="33"/>
      <c r="BLO337" s="33"/>
      <c r="BLP337" s="33"/>
      <c r="BLQ337" s="33"/>
      <c r="BLR337" s="33"/>
      <c r="BLS337" s="33"/>
      <c r="BLT337" s="33"/>
      <c r="BLU337" s="33"/>
      <c r="BLV337" s="33"/>
      <c r="BLW337" s="33"/>
      <c r="BLX337" s="33"/>
      <c r="BLY337" s="33"/>
      <c r="BLZ337" s="33"/>
      <c r="BMA337" s="33"/>
      <c r="BMB337" s="33"/>
      <c r="BMC337" s="33"/>
      <c r="BMD337" s="33"/>
      <c r="BME337" s="33"/>
      <c r="BMF337" s="33"/>
      <c r="BMG337" s="33"/>
      <c r="BMH337" s="33"/>
      <c r="BMI337" s="33"/>
      <c r="BMJ337" s="33"/>
      <c r="BMK337" s="33"/>
      <c r="BML337" s="33"/>
      <c r="BMM337" s="33"/>
      <c r="BMN337" s="33"/>
      <c r="BMO337" s="33"/>
      <c r="BMP337" s="33"/>
      <c r="BMQ337" s="33"/>
      <c r="BMR337" s="33"/>
      <c r="BMS337" s="33"/>
      <c r="BMT337" s="33"/>
      <c r="BMU337" s="33"/>
      <c r="BMV337" s="33"/>
      <c r="BMW337" s="33"/>
      <c r="BMX337" s="33"/>
      <c r="BMY337" s="33"/>
      <c r="BMZ337" s="33"/>
      <c r="BNA337" s="33"/>
      <c r="BNB337" s="33"/>
      <c r="BNC337" s="33"/>
      <c r="BND337" s="33"/>
      <c r="BNE337" s="33"/>
      <c r="BNF337" s="33"/>
      <c r="BNG337" s="33"/>
      <c r="BNH337" s="33"/>
      <c r="BNI337" s="33"/>
      <c r="BNJ337" s="33"/>
      <c r="BNK337" s="33"/>
      <c r="BNL337" s="33"/>
      <c r="BNM337" s="33"/>
      <c r="BNN337" s="33"/>
      <c r="BNO337" s="33"/>
      <c r="BNP337" s="33"/>
      <c r="BNQ337" s="33"/>
      <c r="BNR337" s="33"/>
      <c r="BNS337" s="33"/>
      <c r="BNT337" s="33"/>
      <c r="BNU337" s="33"/>
      <c r="BNV337" s="33"/>
      <c r="BNW337" s="33"/>
      <c r="BNX337" s="33"/>
      <c r="BNY337" s="33"/>
      <c r="BNZ337" s="33"/>
      <c r="BOA337" s="33"/>
      <c r="BOB337" s="33"/>
      <c r="BOC337" s="33"/>
      <c r="BOD337" s="33"/>
      <c r="BOE337" s="33"/>
      <c r="BOF337" s="33"/>
      <c r="BOG337" s="33"/>
      <c r="BOH337" s="33"/>
      <c r="BOI337" s="33"/>
      <c r="BOJ337" s="33"/>
      <c r="BOK337" s="33"/>
      <c r="BOL337" s="33"/>
      <c r="BOM337" s="33"/>
      <c r="BON337" s="33"/>
      <c r="BOO337" s="33"/>
      <c r="BOP337" s="33"/>
      <c r="BOQ337" s="33"/>
      <c r="BOR337" s="33"/>
      <c r="BOS337" s="33"/>
      <c r="BOT337" s="33"/>
      <c r="BOU337" s="33"/>
      <c r="BOV337" s="33"/>
      <c r="BOW337" s="33"/>
      <c r="BOX337" s="33"/>
      <c r="BOY337" s="33"/>
      <c r="BOZ337" s="33"/>
      <c r="BPA337" s="33"/>
      <c r="BPB337" s="33"/>
      <c r="BPC337" s="33"/>
      <c r="BPD337" s="33"/>
      <c r="BPE337" s="33"/>
      <c r="BPF337" s="33"/>
      <c r="BPG337" s="33"/>
      <c r="BPH337" s="33"/>
      <c r="BPI337" s="33"/>
      <c r="BPJ337" s="33"/>
      <c r="BPK337" s="33"/>
      <c r="BPL337" s="33"/>
      <c r="BPM337" s="33"/>
      <c r="BPN337" s="33"/>
      <c r="BPO337" s="33"/>
      <c r="BPP337" s="33"/>
      <c r="BPQ337" s="33"/>
      <c r="BPR337" s="33"/>
      <c r="BPS337" s="33"/>
      <c r="BPT337" s="33"/>
      <c r="BPU337" s="33"/>
      <c r="BPV337" s="33"/>
      <c r="BPW337" s="33"/>
      <c r="BPX337" s="33"/>
      <c r="BPY337" s="33"/>
      <c r="BPZ337" s="33"/>
      <c r="BQA337" s="33"/>
      <c r="BQB337" s="33"/>
      <c r="BQC337" s="33"/>
      <c r="BQD337" s="33"/>
      <c r="BQE337" s="33"/>
      <c r="BQF337" s="33"/>
      <c r="BQG337" s="33"/>
      <c r="BQH337" s="33"/>
      <c r="BQI337" s="33"/>
      <c r="BQJ337" s="33"/>
      <c r="BQK337" s="33"/>
      <c r="BQL337" s="33"/>
      <c r="BQM337" s="33"/>
      <c r="BQN337" s="33"/>
      <c r="BQO337" s="33"/>
      <c r="BQP337" s="33"/>
      <c r="BQQ337" s="33"/>
      <c r="BQR337" s="33"/>
      <c r="BQS337" s="33"/>
      <c r="BQT337" s="33"/>
      <c r="BQU337" s="33"/>
      <c r="BQV337" s="33"/>
      <c r="BQW337" s="33"/>
      <c r="BQX337" s="33"/>
      <c r="BQY337" s="33"/>
      <c r="BQZ337" s="33"/>
      <c r="BRA337" s="33"/>
      <c r="BRB337" s="33"/>
      <c r="BRC337" s="33"/>
      <c r="BRD337" s="33"/>
      <c r="BRE337" s="33"/>
      <c r="BRF337" s="33"/>
      <c r="BRG337" s="33"/>
      <c r="BRH337" s="33"/>
      <c r="BRI337" s="33"/>
      <c r="BRJ337" s="33"/>
      <c r="BRK337" s="33"/>
      <c r="BRL337" s="33"/>
      <c r="BRM337" s="33"/>
      <c r="BRN337" s="33"/>
      <c r="BRO337" s="33"/>
      <c r="BRP337" s="33"/>
      <c r="BRQ337" s="33"/>
      <c r="BRR337" s="33"/>
      <c r="BRS337" s="33"/>
      <c r="BRT337" s="33"/>
      <c r="BRU337" s="33"/>
      <c r="BRV337" s="33"/>
      <c r="BRW337" s="33"/>
      <c r="BRX337" s="33"/>
      <c r="BRY337" s="33"/>
      <c r="BRZ337" s="33"/>
      <c r="BSA337" s="33"/>
      <c r="BSB337" s="33"/>
      <c r="BSC337" s="33"/>
      <c r="BSD337" s="33"/>
      <c r="BSE337" s="33"/>
      <c r="BSF337" s="33"/>
      <c r="BSG337" s="33"/>
      <c r="BSH337" s="33"/>
      <c r="BSI337" s="33"/>
      <c r="BSJ337" s="33"/>
      <c r="BSK337" s="33"/>
      <c r="BSL337" s="33"/>
      <c r="BSM337" s="33"/>
      <c r="BSN337" s="33"/>
      <c r="BSO337" s="33"/>
      <c r="BSP337" s="33"/>
      <c r="BSQ337" s="33"/>
      <c r="BSR337" s="33"/>
      <c r="BSS337" s="33"/>
      <c r="BST337" s="33"/>
      <c r="BSU337" s="33"/>
      <c r="BSV337" s="33"/>
      <c r="BSW337" s="33"/>
      <c r="BSX337" s="33"/>
      <c r="BSY337" s="33"/>
      <c r="BSZ337" s="33"/>
      <c r="BTA337" s="33"/>
      <c r="BTB337" s="33"/>
      <c r="BTC337" s="33"/>
      <c r="BTD337" s="33"/>
      <c r="BTE337" s="33"/>
      <c r="BTF337" s="33"/>
      <c r="BTG337" s="33"/>
      <c r="BTH337" s="33"/>
      <c r="BTI337" s="33"/>
      <c r="BTJ337" s="33"/>
      <c r="BTK337" s="33"/>
      <c r="BTL337" s="33"/>
      <c r="BTM337" s="33"/>
      <c r="BTN337" s="33"/>
      <c r="BTO337" s="33"/>
      <c r="BTP337" s="33"/>
      <c r="BTQ337" s="33"/>
      <c r="BTR337" s="33"/>
      <c r="BTS337" s="33"/>
      <c r="BTT337" s="33"/>
      <c r="BTU337" s="33"/>
      <c r="BTV337" s="33"/>
      <c r="BTW337" s="33"/>
      <c r="BTX337" s="33"/>
      <c r="BTY337" s="33"/>
      <c r="BTZ337" s="33"/>
      <c r="BUA337" s="33"/>
      <c r="BUB337" s="33"/>
      <c r="BUC337" s="33"/>
      <c r="BUD337" s="33"/>
      <c r="BUE337" s="33"/>
      <c r="BUF337" s="33"/>
      <c r="BUG337" s="33"/>
      <c r="BUH337" s="33"/>
      <c r="BUI337" s="33"/>
      <c r="BUJ337" s="33"/>
      <c r="BUK337" s="33"/>
      <c r="BUL337" s="33"/>
      <c r="BUM337" s="33"/>
      <c r="BUN337" s="33"/>
      <c r="BUO337" s="33"/>
      <c r="BUP337" s="33"/>
      <c r="BUQ337" s="33"/>
      <c r="BUR337" s="33"/>
      <c r="BUS337" s="33"/>
      <c r="BUT337" s="33"/>
      <c r="BUU337" s="33"/>
      <c r="BUV337" s="33"/>
      <c r="BUW337" s="33"/>
      <c r="BUX337" s="33"/>
      <c r="BUY337" s="33"/>
      <c r="BUZ337" s="33"/>
      <c r="BVA337" s="33"/>
      <c r="BVB337" s="33"/>
      <c r="BVC337" s="33"/>
      <c r="BVD337" s="33"/>
      <c r="BVE337" s="33"/>
      <c r="BVF337" s="33"/>
      <c r="BVG337" s="33"/>
      <c r="BVH337" s="33"/>
      <c r="BVI337" s="33"/>
      <c r="BVJ337" s="33"/>
      <c r="BVK337" s="33"/>
      <c r="BVL337" s="33"/>
      <c r="BVM337" s="33"/>
      <c r="BVN337" s="33"/>
      <c r="BVO337" s="33"/>
      <c r="BVP337" s="33"/>
      <c r="BVQ337" s="33"/>
      <c r="BVR337" s="33"/>
      <c r="BVS337" s="33"/>
      <c r="BVT337" s="33"/>
      <c r="BVU337" s="33"/>
      <c r="BVV337" s="33"/>
      <c r="BVW337" s="33"/>
      <c r="BVX337" s="33"/>
      <c r="BVY337" s="33"/>
      <c r="BVZ337" s="33"/>
      <c r="BWA337" s="33"/>
      <c r="BWB337" s="33"/>
      <c r="BWC337" s="33"/>
      <c r="BWD337" s="33"/>
      <c r="BWE337" s="33"/>
      <c r="BWF337" s="33"/>
      <c r="BWG337" s="33"/>
      <c r="BWH337" s="33"/>
      <c r="BWI337" s="33"/>
      <c r="BWJ337" s="33"/>
      <c r="BWK337" s="33"/>
      <c r="BWL337" s="33"/>
      <c r="BWM337" s="33"/>
      <c r="BWN337" s="33"/>
      <c r="BWO337" s="33"/>
      <c r="BWP337" s="33"/>
      <c r="BWQ337" s="33"/>
      <c r="BWR337" s="33"/>
      <c r="BWS337" s="33"/>
      <c r="BWT337" s="33"/>
      <c r="BWU337" s="33"/>
      <c r="BWV337" s="33"/>
      <c r="BWW337" s="33"/>
      <c r="BWX337" s="33"/>
      <c r="BWY337" s="33"/>
      <c r="BWZ337" s="33"/>
      <c r="BXA337" s="33"/>
      <c r="BXB337" s="33"/>
      <c r="BXC337" s="33"/>
      <c r="BXD337" s="33"/>
      <c r="BXE337" s="33"/>
      <c r="BXF337" s="33"/>
      <c r="BXG337" s="33"/>
      <c r="BXH337" s="33"/>
      <c r="BXI337" s="33"/>
      <c r="BXJ337" s="33"/>
      <c r="BXK337" s="33"/>
      <c r="BXL337" s="33"/>
      <c r="BXM337" s="33"/>
      <c r="BXN337" s="33"/>
      <c r="BXO337" s="33"/>
      <c r="BXP337" s="33"/>
      <c r="BXQ337" s="33"/>
      <c r="BXR337" s="33"/>
      <c r="BXS337" s="33"/>
      <c r="BXT337" s="33"/>
      <c r="BXU337" s="33"/>
      <c r="BXV337" s="33"/>
      <c r="BXW337" s="33"/>
      <c r="BXX337" s="33"/>
      <c r="BXY337" s="33"/>
      <c r="BXZ337" s="33"/>
      <c r="BYA337" s="33"/>
      <c r="BYB337" s="33"/>
      <c r="BYC337" s="33"/>
      <c r="BYD337" s="33"/>
      <c r="BYE337" s="33"/>
      <c r="BYF337" s="33"/>
      <c r="BYG337" s="33"/>
      <c r="BYH337" s="33"/>
      <c r="BYI337" s="33"/>
      <c r="BYJ337" s="33"/>
      <c r="BYK337" s="33"/>
      <c r="BYL337" s="33"/>
      <c r="BYM337" s="33"/>
      <c r="BYN337" s="33"/>
      <c r="BYO337" s="33"/>
      <c r="BYP337" s="33"/>
      <c r="BYQ337" s="33"/>
      <c r="BYR337" s="33"/>
      <c r="BYS337" s="33"/>
      <c r="BYT337" s="33"/>
      <c r="BYU337" s="33"/>
      <c r="BYV337" s="33"/>
      <c r="BYW337" s="33"/>
      <c r="BYX337" s="33"/>
    </row>
    <row r="338" spans="1:2026" s="52" customFormat="1" ht="24.95" customHeight="1" x14ac:dyDescent="0.25">
      <c r="A338" s="205" t="s">
        <v>1662</v>
      </c>
      <c r="B338" s="50" t="s">
        <v>796</v>
      </c>
      <c r="C338" s="4" t="s">
        <v>793</v>
      </c>
      <c r="D338" s="4" t="s">
        <v>355</v>
      </c>
      <c r="E338" s="4" t="s">
        <v>794</v>
      </c>
      <c r="F338" s="5" t="s">
        <v>336</v>
      </c>
      <c r="G338" s="4" t="s">
        <v>27</v>
      </c>
      <c r="H338" s="11" t="s">
        <v>352</v>
      </c>
      <c r="I338" s="4" t="s">
        <v>29</v>
      </c>
      <c r="J338" s="51" t="s">
        <v>345</v>
      </c>
      <c r="K338" s="4" t="s">
        <v>31</v>
      </c>
      <c r="L338" s="4" t="s">
        <v>51</v>
      </c>
      <c r="M338" s="4" t="s">
        <v>33</v>
      </c>
      <c r="N338" s="4" t="s">
        <v>34</v>
      </c>
      <c r="O338" s="6" t="s">
        <v>35</v>
      </c>
      <c r="P338" s="6" t="s">
        <v>1475</v>
      </c>
      <c r="Q338" s="7" t="s">
        <v>36</v>
      </c>
      <c r="R338" s="7" t="s">
        <v>1476</v>
      </c>
      <c r="S338" s="4" t="s">
        <v>797</v>
      </c>
      <c r="T338" s="146">
        <v>1706318.5079999999</v>
      </c>
      <c r="U338" s="146">
        <v>9243513.0969999991</v>
      </c>
      <c r="V338" s="4" t="s">
        <v>11</v>
      </c>
      <c r="W338" s="4"/>
      <c r="X338" s="4" t="s">
        <v>40</v>
      </c>
      <c r="Y338" s="4"/>
      <c r="Z338" s="4"/>
      <c r="AA338" s="4"/>
      <c r="AB338" s="8"/>
      <c r="AC338" s="8">
        <v>2650</v>
      </c>
      <c r="AD338" s="8"/>
      <c r="AE338" s="8">
        <v>12750</v>
      </c>
      <c r="AF338" s="8">
        <v>650</v>
      </c>
      <c r="AG338" s="8">
        <f t="shared" si="5"/>
        <v>16050</v>
      </c>
      <c r="AH338" s="111">
        <v>21</v>
      </c>
      <c r="AI338" s="8">
        <v>11540.74</v>
      </c>
      <c r="AJ338" s="126"/>
      <c r="AK338" s="8">
        <f>SUM(AI338:AJ338)</f>
        <v>11540.74</v>
      </c>
      <c r="AL338" s="5" t="s">
        <v>37</v>
      </c>
      <c r="AM338" s="5" t="s">
        <v>1499</v>
      </c>
      <c r="AN338" s="96">
        <v>43191</v>
      </c>
      <c r="AO338" s="173" t="s">
        <v>1512</v>
      </c>
      <c r="AP338" s="33"/>
      <c r="AQ338" s="33"/>
      <c r="AR338" s="33"/>
      <c r="AS338" s="33"/>
      <c r="AT338" s="33"/>
      <c r="AU338" s="33"/>
      <c r="AV338" s="33"/>
      <c r="AW338" s="33"/>
      <c r="AX338" s="33"/>
      <c r="AY338" s="33"/>
      <c r="AZ338" s="33"/>
      <c r="BA338" s="33"/>
      <c r="BB338" s="33"/>
      <c r="BC338" s="33"/>
      <c r="BD338" s="33"/>
      <c r="BE338" s="33"/>
      <c r="BF338" s="33"/>
      <c r="BG338" s="33"/>
      <c r="BH338" s="33"/>
      <c r="BI338" s="33"/>
      <c r="BJ338" s="33"/>
      <c r="BK338" s="33"/>
      <c r="BL338" s="33"/>
      <c r="BM338" s="33"/>
      <c r="BN338" s="33"/>
      <c r="BO338" s="33"/>
      <c r="BP338" s="33"/>
      <c r="BQ338" s="33"/>
      <c r="BR338" s="33"/>
      <c r="BS338" s="33"/>
      <c r="BT338" s="33"/>
      <c r="BU338" s="33"/>
      <c r="BV338" s="33"/>
      <c r="BW338" s="33"/>
      <c r="BX338" s="33"/>
      <c r="BY338" s="33"/>
      <c r="BZ338" s="33"/>
      <c r="CA338" s="33"/>
      <c r="CB338" s="33"/>
      <c r="CC338" s="33"/>
      <c r="CD338" s="33"/>
      <c r="CE338" s="33"/>
      <c r="CF338" s="33"/>
      <c r="CG338" s="33"/>
      <c r="CH338" s="33"/>
      <c r="CI338" s="33"/>
      <c r="CJ338" s="33"/>
      <c r="CK338" s="33"/>
      <c r="CL338" s="33"/>
      <c r="CM338" s="33"/>
      <c r="CN338" s="33"/>
      <c r="CO338" s="33"/>
      <c r="CP338" s="33"/>
      <c r="CQ338" s="33"/>
      <c r="CR338" s="33"/>
      <c r="CS338" s="33"/>
      <c r="CT338" s="33"/>
      <c r="CU338" s="33"/>
      <c r="CV338" s="33"/>
      <c r="CW338" s="33"/>
      <c r="CX338" s="33"/>
      <c r="CY338" s="33"/>
      <c r="CZ338" s="33"/>
      <c r="DA338" s="33"/>
      <c r="DB338" s="33"/>
      <c r="DC338" s="33"/>
      <c r="DD338" s="33"/>
      <c r="DE338" s="33"/>
      <c r="DF338" s="33"/>
      <c r="DG338" s="33"/>
      <c r="DH338" s="33"/>
      <c r="DI338" s="33"/>
      <c r="DJ338" s="33"/>
      <c r="DK338" s="33"/>
      <c r="DL338" s="33"/>
      <c r="DM338" s="33"/>
      <c r="DN338" s="33"/>
      <c r="DO338" s="33"/>
      <c r="DP338" s="33"/>
      <c r="DQ338" s="33"/>
      <c r="DR338" s="33"/>
      <c r="DS338" s="33"/>
      <c r="DT338" s="33"/>
      <c r="DU338" s="33"/>
      <c r="DV338" s="33"/>
      <c r="DW338" s="33"/>
      <c r="DX338" s="33"/>
      <c r="DY338" s="33"/>
      <c r="DZ338" s="33"/>
      <c r="EA338" s="33"/>
      <c r="EB338" s="33"/>
      <c r="EC338" s="33"/>
      <c r="ED338" s="33"/>
      <c r="EE338" s="33"/>
      <c r="EF338" s="33"/>
      <c r="EG338" s="33"/>
      <c r="EH338" s="33"/>
      <c r="EI338" s="33"/>
      <c r="EJ338" s="33"/>
      <c r="EK338" s="33"/>
      <c r="EL338" s="33"/>
      <c r="EM338" s="33"/>
      <c r="EN338" s="33"/>
      <c r="EO338" s="33"/>
      <c r="EP338" s="33"/>
      <c r="EQ338" s="33"/>
      <c r="ER338" s="33"/>
      <c r="ES338" s="33"/>
      <c r="ET338" s="33"/>
      <c r="EU338" s="33"/>
      <c r="EV338" s="33"/>
      <c r="EW338" s="33"/>
      <c r="EX338" s="33"/>
      <c r="EY338" s="33"/>
      <c r="EZ338" s="33"/>
      <c r="FA338" s="33"/>
      <c r="FB338" s="33"/>
      <c r="FC338" s="33"/>
      <c r="FD338" s="33"/>
      <c r="FE338" s="33"/>
      <c r="FF338" s="33"/>
      <c r="FG338" s="33"/>
      <c r="FH338" s="33"/>
      <c r="FI338" s="33"/>
      <c r="FJ338" s="33"/>
      <c r="FK338" s="33"/>
      <c r="FL338" s="33"/>
      <c r="FM338" s="33"/>
      <c r="FN338" s="33"/>
      <c r="FO338" s="33"/>
      <c r="FP338" s="33"/>
      <c r="FQ338" s="33"/>
      <c r="FR338" s="33"/>
      <c r="FS338" s="33"/>
      <c r="FT338" s="33"/>
      <c r="FU338" s="33"/>
      <c r="FV338" s="33"/>
      <c r="FW338" s="33"/>
      <c r="FX338" s="33"/>
      <c r="FY338" s="33"/>
      <c r="FZ338" s="33"/>
      <c r="GA338" s="33"/>
      <c r="GB338" s="33"/>
      <c r="GC338" s="33"/>
      <c r="GD338" s="33"/>
      <c r="GE338" s="33"/>
      <c r="GF338" s="33"/>
      <c r="GG338" s="33"/>
      <c r="GH338" s="33"/>
      <c r="GI338" s="33"/>
      <c r="GJ338" s="33"/>
      <c r="GK338" s="33"/>
      <c r="GL338" s="33"/>
      <c r="GM338" s="33"/>
      <c r="GN338" s="33"/>
      <c r="GO338" s="33"/>
      <c r="GP338" s="33"/>
      <c r="GQ338" s="33"/>
      <c r="GR338" s="33"/>
      <c r="GS338" s="33"/>
      <c r="GT338" s="33"/>
      <c r="GU338" s="33"/>
      <c r="GV338" s="33"/>
      <c r="GW338" s="33"/>
      <c r="GX338" s="33"/>
      <c r="GY338" s="33"/>
      <c r="GZ338" s="33"/>
      <c r="HA338" s="33"/>
      <c r="HB338" s="33"/>
      <c r="HC338" s="33"/>
      <c r="HD338" s="33"/>
      <c r="HE338" s="33"/>
      <c r="HF338" s="33"/>
      <c r="HG338" s="33"/>
      <c r="HH338" s="33"/>
      <c r="HI338" s="33"/>
      <c r="HJ338" s="33"/>
      <c r="HK338" s="33"/>
      <c r="HL338" s="33"/>
      <c r="HM338" s="33"/>
      <c r="HN338" s="33"/>
      <c r="HO338" s="33"/>
      <c r="HP338" s="33"/>
      <c r="HQ338" s="33"/>
      <c r="HR338" s="33"/>
      <c r="HS338" s="33"/>
      <c r="HT338" s="33"/>
      <c r="HU338" s="33"/>
      <c r="HV338" s="33"/>
      <c r="HW338" s="33"/>
      <c r="HX338" s="33"/>
      <c r="HY338" s="33"/>
      <c r="HZ338" s="33"/>
      <c r="IA338" s="33"/>
      <c r="IB338" s="33"/>
      <c r="IC338" s="33"/>
      <c r="ID338" s="33"/>
      <c r="IE338" s="33"/>
      <c r="IF338" s="33"/>
      <c r="IG338" s="33"/>
      <c r="IH338" s="33"/>
      <c r="II338" s="33"/>
      <c r="IJ338" s="33"/>
      <c r="IK338" s="33"/>
      <c r="IL338" s="33"/>
      <c r="IM338" s="33"/>
      <c r="IN338" s="33"/>
      <c r="IO338" s="33"/>
      <c r="IP338" s="33"/>
      <c r="IQ338" s="33"/>
      <c r="IR338" s="33"/>
      <c r="IS338" s="33"/>
      <c r="IT338" s="33"/>
      <c r="IU338" s="33"/>
      <c r="IV338" s="33"/>
      <c r="IW338" s="33"/>
      <c r="IX338" s="33"/>
      <c r="IY338" s="33"/>
      <c r="IZ338" s="33"/>
      <c r="JA338" s="33"/>
      <c r="JB338" s="33"/>
      <c r="JC338" s="33"/>
      <c r="JD338" s="33"/>
      <c r="JE338" s="33"/>
      <c r="JF338" s="33"/>
      <c r="JG338" s="33"/>
      <c r="JH338" s="33"/>
      <c r="JI338" s="33"/>
      <c r="JJ338" s="33"/>
      <c r="JK338" s="33"/>
      <c r="JL338" s="33"/>
      <c r="JM338" s="33"/>
      <c r="JN338" s="33"/>
      <c r="JO338" s="33"/>
      <c r="JP338" s="33"/>
      <c r="JQ338" s="33"/>
      <c r="JR338" s="33"/>
      <c r="JS338" s="33"/>
      <c r="JT338" s="33"/>
      <c r="JU338" s="33"/>
      <c r="JV338" s="33"/>
      <c r="JW338" s="33"/>
      <c r="JX338" s="33"/>
      <c r="JY338" s="33"/>
      <c r="JZ338" s="33"/>
      <c r="KA338" s="33"/>
      <c r="KB338" s="33"/>
      <c r="KC338" s="33"/>
      <c r="KD338" s="33"/>
      <c r="KE338" s="33"/>
      <c r="KF338" s="33"/>
      <c r="KG338" s="33"/>
      <c r="KH338" s="33"/>
      <c r="KI338" s="33"/>
      <c r="KJ338" s="33"/>
      <c r="KK338" s="33"/>
      <c r="KL338" s="33"/>
      <c r="KM338" s="33"/>
      <c r="KN338" s="33"/>
      <c r="KO338" s="33"/>
      <c r="KP338" s="33"/>
      <c r="KQ338" s="33"/>
      <c r="KR338" s="33"/>
      <c r="KS338" s="33"/>
      <c r="KT338" s="33"/>
      <c r="KU338" s="33"/>
      <c r="KV338" s="33"/>
      <c r="KW338" s="33"/>
      <c r="KX338" s="33"/>
      <c r="KY338" s="33"/>
      <c r="KZ338" s="33"/>
      <c r="LA338" s="33"/>
      <c r="LB338" s="33"/>
      <c r="LC338" s="33"/>
      <c r="LD338" s="33"/>
      <c r="LE338" s="33"/>
      <c r="LF338" s="33"/>
      <c r="LG338" s="33"/>
      <c r="LH338" s="33"/>
      <c r="LI338" s="33"/>
      <c r="LJ338" s="33"/>
      <c r="LK338" s="33"/>
      <c r="LL338" s="33"/>
      <c r="LM338" s="33"/>
      <c r="LN338" s="33"/>
      <c r="LO338" s="33"/>
      <c r="LP338" s="33"/>
      <c r="LQ338" s="33"/>
      <c r="LR338" s="33"/>
      <c r="LS338" s="33"/>
      <c r="LT338" s="33"/>
      <c r="LU338" s="33"/>
      <c r="LV338" s="33"/>
      <c r="LW338" s="33"/>
      <c r="LX338" s="33"/>
      <c r="LY338" s="33"/>
      <c r="LZ338" s="33"/>
      <c r="MA338" s="33"/>
      <c r="MB338" s="33"/>
      <c r="MC338" s="33"/>
      <c r="MD338" s="33"/>
      <c r="ME338" s="33"/>
      <c r="MF338" s="33"/>
      <c r="MG338" s="33"/>
      <c r="MH338" s="33"/>
      <c r="MI338" s="33"/>
      <c r="MJ338" s="33"/>
      <c r="MK338" s="33"/>
      <c r="ML338" s="33"/>
      <c r="MM338" s="33"/>
      <c r="MN338" s="33"/>
      <c r="MO338" s="33"/>
      <c r="MP338" s="33"/>
      <c r="MQ338" s="33"/>
      <c r="MR338" s="33"/>
      <c r="MS338" s="33"/>
      <c r="MT338" s="33"/>
      <c r="MU338" s="33"/>
      <c r="MV338" s="33"/>
      <c r="MW338" s="33"/>
      <c r="MX338" s="33"/>
      <c r="MY338" s="33"/>
      <c r="MZ338" s="33"/>
      <c r="NA338" s="33"/>
      <c r="NB338" s="33"/>
      <c r="NC338" s="33"/>
      <c r="ND338" s="33"/>
      <c r="NE338" s="33"/>
      <c r="NF338" s="33"/>
      <c r="NG338" s="33"/>
      <c r="NH338" s="33"/>
      <c r="NI338" s="33"/>
      <c r="NJ338" s="33"/>
      <c r="NK338" s="33"/>
      <c r="NL338" s="33"/>
      <c r="NM338" s="33"/>
      <c r="NN338" s="33"/>
      <c r="NO338" s="33"/>
      <c r="NP338" s="33"/>
      <c r="NQ338" s="33"/>
      <c r="NR338" s="33"/>
      <c r="NS338" s="33"/>
      <c r="NT338" s="33"/>
      <c r="NU338" s="33"/>
      <c r="NV338" s="33"/>
      <c r="NW338" s="33"/>
      <c r="NX338" s="33"/>
      <c r="NY338" s="33"/>
      <c r="NZ338" s="33"/>
      <c r="OA338" s="33"/>
      <c r="OB338" s="33"/>
      <c r="OC338" s="33"/>
      <c r="OD338" s="33"/>
      <c r="OE338" s="33"/>
      <c r="OF338" s="33"/>
      <c r="OG338" s="33"/>
      <c r="OH338" s="33"/>
      <c r="OI338" s="33"/>
      <c r="OJ338" s="33"/>
      <c r="OK338" s="33"/>
      <c r="OL338" s="33"/>
      <c r="OM338" s="33"/>
      <c r="ON338" s="33"/>
      <c r="OO338" s="33"/>
      <c r="OP338" s="33"/>
      <c r="OQ338" s="33"/>
      <c r="OR338" s="33"/>
      <c r="OS338" s="33"/>
      <c r="OT338" s="33"/>
      <c r="OU338" s="33"/>
      <c r="OV338" s="33"/>
      <c r="OW338" s="33"/>
      <c r="OX338" s="33"/>
      <c r="OY338" s="33"/>
      <c r="OZ338" s="33"/>
      <c r="PA338" s="33"/>
      <c r="PB338" s="33"/>
      <c r="PC338" s="33"/>
      <c r="PD338" s="33"/>
      <c r="PE338" s="33"/>
      <c r="PF338" s="33"/>
      <c r="PG338" s="33"/>
      <c r="PH338" s="33"/>
      <c r="PI338" s="33"/>
      <c r="PJ338" s="33"/>
      <c r="PK338" s="33"/>
      <c r="PL338" s="33"/>
      <c r="PM338" s="33"/>
      <c r="PN338" s="33"/>
      <c r="PO338" s="33"/>
      <c r="PP338" s="33"/>
      <c r="PQ338" s="33"/>
      <c r="PR338" s="33"/>
      <c r="PS338" s="33"/>
      <c r="PT338" s="33"/>
      <c r="PU338" s="33"/>
      <c r="PV338" s="33"/>
      <c r="PW338" s="33"/>
      <c r="PX338" s="33"/>
      <c r="PY338" s="33"/>
      <c r="PZ338" s="33"/>
      <c r="QA338" s="33"/>
      <c r="QB338" s="33"/>
      <c r="QC338" s="33"/>
      <c r="QD338" s="33"/>
      <c r="QE338" s="33"/>
      <c r="QF338" s="33"/>
      <c r="QG338" s="33"/>
      <c r="QH338" s="33"/>
      <c r="QI338" s="33"/>
      <c r="QJ338" s="33"/>
      <c r="QK338" s="33"/>
      <c r="QL338" s="33"/>
      <c r="QM338" s="33"/>
      <c r="QN338" s="33"/>
      <c r="QO338" s="33"/>
      <c r="QP338" s="33"/>
      <c r="QQ338" s="33"/>
      <c r="QR338" s="33"/>
      <c r="QS338" s="33"/>
      <c r="QT338" s="33"/>
      <c r="QU338" s="33"/>
      <c r="QV338" s="33"/>
      <c r="QW338" s="33"/>
      <c r="QX338" s="33"/>
      <c r="QY338" s="33"/>
      <c r="QZ338" s="33"/>
      <c r="RA338" s="33"/>
      <c r="RB338" s="33"/>
      <c r="RC338" s="33"/>
      <c r="RD338" s="33"/>
      <c r="RE338" s="33"/>
      <c r="RF338" s="33"/>
      <c r="RG338" s="33"/>
      <c r="RH338" s="33"/>
      <c r="RI338" s="33"/>
      <c r="RJ338" s="33"/>
      <c r="RK338" s="33"/>
      <c r="RL338" s="33"/>
      <c r="RM338" s="33"/>
      <c r="RN338" s="33"/>
      <c r="RO338" s="33"/>
      <c r="RP338" s="33"/>
      <c r="RQ338" s="33"/>
      <c r="RR338" s="33"/>
      <c r="RS338" s="33"/>
      <c r="RT338" s="33"/>
      <c r="RU338" s="33"/>
      <c r="RV338" s="33"/>
      <c r="RW338" s="33"/>
      <c r="RX338" s="33"/>
      <c r="RY338" s="33"/>
      <c r="RZ338" s="33"/>
      <c r="SA338" s="33"/>
      <c r="SB338" s="33"/>
      <c r="SC338" s="33"/>
      <c r="SD338" s="33"/>
      <c r="SE338" s="33"/>
      <c r="SF338" s="33"/>
      <c r="SG338" s="33"/>
      <c r="SH338" s="33"/>
      <c r="SI338" s="33"/>
      <c r="SJ338" s="33"/>
      <c r="SK338" s="33"/>
      <c r="SL338" s="33"/>
      <c r="SM338" s="33"/>
      <c r="SN338" s="33"/>
      <c r="SO338" s="33"/>
      <c r="SP338" s="33"/>
      <c r="SQ338" s="33"/>
      <c r="SR338" s="33"/>
      <c r="SS338" s="33"/>
      <c r="ST338" s="33"/>
      <c r="SU338" s="33"/>
      <c r="SV338" s="33"/>
      <c r="SW338" s="33"/>
      <c r="SX338" s="33"/>
      <c r="SY338" s="33"/>
      <c r="SZ338" s="33"/>
      <c r="TA338" s="33"/>
      <c r="TB338" s="33"/>
      <c r="TC338" s="33"/>
      <c r="TD338" s="33"/>
      <c r="TE338" s="33"/>
      <c r="TF338" s="33"/>
      <c r="TG338" s="33"/>
      <c r="TH338" s="33"/>
      <c r="TI338" s="33"/>
      <c r="TJ338" s="33"/>
      <c r="TK338" s="33"/>
      <c r="TL338" s="33"/>
      <c r="TM338" s="33"/>
      <c r="TN338" s="33"/>
      <c r="TO338" s="33"/>
      <c r="TP338" s="33"/>
      <c r="TQ338" s="33"/>
      <c r="TR338" s="33"/>
      <c r="TS338" s="33"/>
      <c r="TT338" s="33"/>
      <c r="TU338" s="33"/>
      <c r="TV338" s="33"/>
      <c r="TW338" s="33"/>
      <c r="TX338" s="33"/>
      <c r="TY338" s="33"/>
      <c r="TZ338" s="33"/>
      <c r="UA338" s="33"/>
      <c r="UB338" s="33"/>
      <c r="UC338" s="33"/>
      <c r="UD338" s="33"/>
      <c r="UE338" s="33"/>
      <c r="UF338" s="33"/>
      <c r="UG338" s="33"/>
      <c r="UH338" s="33"/>
      <c r="UI338" s="33"/>
      <c r="UJ338" s="33"/>
      <c r="UK338" s="33"/>
      <c r="UL338" s="33"/>
      <c r="UM338" s="33"/>
      <c r="UN338" s="33"/>
      <c r="UO338" s="33"/>
      <c r="UP338" s="33"/>
      <c r="UQ338" s="33"/>
      <c r="UR338" s="33"/>
      <c r="US338" s="33"/>
      <c r="UT338" s="33"/>
      <c r="UU338" s="33"/>
      <c r="UV338" s="33"/>
      <c r="UW338" s="33"/>
      <c r="UX338" s="33"/>
      <c r="UY338" s="33"/>
      <c r="UZ338" s="33"/>
      <c r="VA338" s="33"/>
      <c r="VB338" s="33"/>
      <c r="VC338" s="33"/>
      <c r="VD338" s="33"/>
      <c r="VE338" s="33"/>
      <c r="VF338" s="33"/>
      <c r="VG338" s="33"/>
      <c r="VH338" s="33"/>
      <c r="VI338" s="33"/>
      <c r="VJ338" s="33"/>
      <c r="VK338" s="33"/>
      <c r="VL338" s="33"/>
      <c r="VM338" s="33"/>
      <c r="VN338" s="33"/>
      <c r="VO338" s="33"/>
      <c r="VP338" s="33"/>
      <c r="VQ338" s="33"/>
      <c r="VR338" s="33"/>
      <c r="VS338" s="33"/>
      <c r="VT338" s="33"/>
      <c r="VU338" s="33"/>
      <c r="VV338" s="33"/>
      <c r="VW338" s="33"/>
      <c r="VX338" s="33"/>
      <c r="VY338" s="33"/>
      <c r="VZ338" s="33"/>
      <c r="WA338" s="33"/>
      <c r="WB338" s="33"/>
      <c r="WC338" s="33"/>
      <c r="WD338" s="33"/>
      <c r="WE338" s="33"/>
      <c r="WF338" s="33"/>
      <c r="WG338" s="33"/>
      <c r="WH338" s="33"/>
      <c r="WI338" s="33"/>
      <c r="WJ338" s="33"/>
      <c r="WK338" s="33"/>
      <c r="WL338" s="33"/>
      <c r="WM338" s="33"/>
      <c r="WN338" s="33"/>
      <c r="WO338" s="33"/>
      <c r="WP338" s="33"/>
      <c r="WQ338" s="33"/>
      <c r="WR338" s="33"/>
      <c r="WS338" s="33"/>
      <c r="WT338" s="33"/>
      <c r="WU338" s="33"/>
      <c r="WV338" s="33"/>
      <c r="WW338" s="33"/>
      <c r="WX338" s="33"/>
      <c r="WY338" s="33"/>
      <c r="WZ338" s="33"/>
      <c r="XA338" s="33"/>
      <c r="XB338" s="33"/>
      <c r="XC338" s="33"/>
      <c r="XD338" s="33"/>
      <c r="XE338" s="33"/>
      <c r="XF338" s="33"/>
      <c r="XG338" s="33"/>
      <c r="XH338" s="33"/>
      <c r="XI338" s="33"/>
      <c r="XJ338" s="33"/>
      <c r="XK338" s="33"/>
      <c r="XL338" s="33"/>
      <c r="XM338" s="33"/>
      <c r="XN338" s="33"/>
      <c r="XO338" s="33"/>
      <c r="XP338" s="33"/>
      <c r="XQ338" s="33"/>
      <c r="XR338" s="33"/>
      <c r="XS338" s="33"/>
      <c r="XT338" s="33"/>
      <c r="XU338" s="33"/>
      <c r="XV338" s="33"/>
      <c r="XW338" s="33"/>
      <c r="XX338" s="33"/>
      <c r="XY338" s="33"/>
      <c r="XZ338" s="33"/>
      <c r="YA338" s="33"/>
      <c r="YB338" s="33"/>
      <c r="YC338" s="33"/>
      <c r="YD338" s="33"/>
      <c r="YE338" s="33"/>
      <c r="YF338" s="33"/>
      <c r="YG338" s="33"/>
      <c r="YH338" s="33"/>
      <c r="YI338" s="33"/>
      <c r="YJ338" s="33"/>
      <c r="YK338" s="33"/>
      <c r="YL338" s="33"/>
      <c r="YM338" s="33"/>
      <c r="YN338" s="33"/>
      <c r="YO338" s="33"/>
      <c r="YP338" s="33"/>
      <c r="YQ338" s="33"/>
      <c r="YR338" s="33"/>
      <c r="YS338" s="33"/>
      <c r="YT338" s="33"/>
      <c r="YU338" s="33"/>
      <c r="YV338" s="33"/>
      <c r="YW338" s="33"/>
      <c r="YX338" s="33"/>
      <c r="YY338" s="33"/>
      <c r="YZ338" s="33"/>
      <c r="ZA338" s="33"/>
      <c r="ZB338" s="33"/>
      <c r="ZC338" s="33"/>
      <c r="ZD338" s="33"/>
      <c r="ZE338" s="33"/>
      <c r="ZF338" s="33"/>
      <c r="ZG338" s="33"/>
      <c r="ZH338" s="33"/>
      <c r="ZI338" s="33"/>
      <c r="ZJ338" s="33"/>
      <c r="ZK338" s="33"/>
      <c r="ZL338" s="33"/>
      <c r="ZM338" s="33"/>
      <c r="ZN338" s="33"/>
      <c r="ZO338" s="33"/>
      <c r="ZP338" s="33"/>
      <c r="ZQ338" s="33"/>
      <c r="ZR338" s="33"/>
      <c r="ZS338" s="33"/>
      <c r="ZT338" s="33"/>
      <c r="ZU338" s="33"/>
      <c r="ZV338" s="33"/>
      <c r="ZW338" s="33"/>
      <c r="ZX338" s="33"/>
      <c r="ZY338" s="33"/>
      <c r="ZZ338" s="33"/>
      <c r="AAA338" s="33"/>
      <c r="AAB338" s="33"/>
      <c r="AAC338" s="33"/>
      <c r="AAD338" s="33"/>
      <c r="AAE338" s="33"/>
      <c r="AAF338" s="33"/>
      <c r="AAG338" s="33"/>
      <c r="AAH338" s="33"/>
      <c r="AAI338" s="33"/>
      <c r="AAJ338" s="33"/>
      <c r="AAK338" s="33"/>
      <c r="AAL338" s="33"/>
      <c r="AAM338" s="33"/>
      <c r="AAN338" s="33"/>
      <c r="AAO338" s="33"/>
      <c r="AAP338" s="33"/>
      <c r="AAQ338" s="33"/>
      <c r="AAR338" s="33"/>
      <c r="AAS338" s="33"/>
      <c r="AAT338" s="33"/>
      <c r="AAU338" s="33"/>
      <c r="AAV338" s="33"/>
      <c r="AAW338" s="33"/>
      <c r="AAX338" s="33"/>
      <c r="AAY338" s="33"/>
      <c r="AAZ338" s="33"/>
      <c r="ABA338" s="33"/>
      <c r="ABB338" s="33"/>
      <c r="ABC338" s="33"/>
      <c r="ABD338" s="33"/>
      <c r="ABE338" s="33"/>
      <c r="ABF338" s="33"/>
      <c r="ABG338" s="33"/>
      <c r="ABH338" s="33"/>
      <c r="ABI338" s="33"/>
      <c r="ABJ338" s="33"/>
      <c r="ABK338" s="33"/>
      <c r="ABL338" s="33"/>
      <c r="ABM338" s="33"/>
      <c r="ABN338" s="33"/>
      <c r="ABO338" s="33"/>
      <c r="ABP338" s="33"/>
      <c r="ABQ338" s="33"/>
      <c r="ABR338" s="33"/>
      <c r="ABS338" s="33"/>
      <c r="ABT338" s="33"/>
      <c r="ABU338" s="33"/>
      <c r="ABV338" s="33"/>
      <c r="ABW338" s="33"/>
      <c r="ABX338" s="33"/>
      <c r="ABY338" s="33"/>
      <c r="ABZ338" s="33"/>
      <c r="ACA338" s="33"/>
      <c r="ACB338" s="33"/>
      <c r="ACC338" s="33"/>
      <c r="ACD338" s="33"/>
      <c r="ACE338" s="33"/>
      <c r="ACF338" s="33"/>
      <c r="ACG338" s="33"/>
      <c r="ACH338" s="33"/>
      <c r="ACI338" s="33"/>
      <c r="ACJ338" s="33"/>
      <c r="ACK338" s="33"/>
      <c r="ACL338" s="33"/>
      <c r="ACM338" s="33"/>
      <c r="ACN338" s="33"/>
      <c r="ACO338" s="33"/>
      <c r="ACP338" s="33"/>
      <c r="ACQ338" s="33"/>
      <c r="ACR338" s="33"/>
      <c r="ACS338" s="33"/>
      <c r="ACT338" s="33"/>
      <c r="ACU338" s="33"/>
      <c r="ACV338" s="33"/>
      <c r="ACW338" s="33"/>
      <c r="ACX338" s="33"/>
      <c r="ACY338" s="33"/>
      <c r="ACZ338" s="33"/>
      <c r="ADA338" s="33"/>
      <c r="ADB338" s="33"/>
      <c r="ADC338" s="33"/>
      <c r="ADD338" s="33"/>
      <c r="ADE338" s="33"/>
      <c r="ADF338" s="33"/>
      <c r="ADG338" s="33"/>
      <c r="ADH338" s="33"/>
      <c r="ADI338" s="33"/>
      <c r="ADJ338" s="33"/>
      <c r="ADK338" s="33"/>
      <c r="ADL338" s="33"/>
      <c r="ADM338" s="33"/>
      <c r="ADN338" s="33"/>
      <c r="ADO338" s="33"/>
      <c r="ADP338" s="33"/>
      <c r="ADQ338" s="33"/>
      <c r="ADR338" s="33"/>
      <c r="ADS338" s="33"/>
      <c r="ADT338" s="33"/>
      <c r="ADU338" s="33"/>
      <c r="ADV338" s="33"/>
      <c r="ADW338" s="33"/>
      <c r="ADX338" s="33"/>
      <c r="ADY338" s="33"/>
      <c r="ADZ338" s="33"/>
      <c r="AEA338" s="33"/>
      <c r="AEB338" s="33"/>
      <c r="AEC338" s="33"/>
      <c r="AED338" s="33"/>
      <c r="AEE338" s="33"/>
      <c r="AEF338" s="33"/>
      <c r="AEG338" s="33"/>
      <c r="AEH338" s="33"/>
      <c r="AEI338" s="33"/>
      <c r="AEJ338" s="33"/>
      <c r="AEK338" s="33"/>
      <c r="AEL338" s="33"/>
      <c r="AEM338" s="33"/>
      <c r="AEN338" s="33"/>
      <c r="AEO338" s="33"/>
      <c r="AEP338" s="33"/>
      <c r="AEQ338" s="33"/>
      <c r="AER338" s="33"/>
      <c r="AES338" s="33"/>
      <c r="AET338" s="33"/>
      <c r="AEU338" s="33"/>
      <c r="AEV338" s="33"/>
      <c r="AEW338" s="33"/>
      <c r="AEX338" s="33"/>
      <c r="AEY338" s="33"/>
      <c r="AEZ338" s="33"/>
      <c r="AFA338" s="33"/>
      <c r="AFB338" s="33"/>
      <c r="AFC338" s="33"/>
      <c r="AFD338" s="33"/>
      <c r="AFE338" s="33"/>
      <c r="AFF338" s="33"/>
      <c r="AFG338" s="33"/>
      <c r="AFH338" s="33"/>
      <c r="AFI338" s="33"/>
      <c r="AFJ338" s="33"/>
      <c r="AFK338" s="33"/>
      <c r="AFL338" s="33"/>
      <c r="AFM338" s="33"/>
      <c r="AFN338" s="33"/>
      <c r="AFO338" s="33"/>
      <c r="AFP338" s="33"/>
      <c r="AFQ338" s="33"/>
      <c r="AFR338" s="33"/>
      <c r="AFS338" s="33"/>
      <c r="AFT338" s="33"/>
      <c r="AFU338" s="33"/>
      <c r="AFV338" s="33"/>
      <c r="AFW338" s="33"/>
      <c r="AFX338" s="33"/>
      <c r="AFY338" s="33"/>
      <c r="AFZ338" s="33"/>
      <c r="AGA338" s="33"/>
      <c r="AGB338" s="33"/>
      <c r="AGC338" s="33"/>
      <c r="AGD338" s="33"/>
      <c r="AGE338" s="33"/>
      <c r="AGF338" s="33"/>
      <c r="AGG338" s="33"/>
      <c r="AGH338" s="33"/>
      <c r="AGI338" s="33"/>
      <c r="AGJ338" s="33"/>
      <c r="AGK338" s="33"/>
      <c r="AGL338" s="33"/>
      <c r="AGM338" s="33"/>
      <c r="AGN338" s="33"/>
      <c r="AGO338" s="33"/>
      <c r="AGP338" s="33"/>
      <c r="AGQ338" s="33"/>
      <c r="AGR338" s="33"/>
      <c r="AGS338" s="33"/>
      <c r="AGT338" s="33"/>
      <c r="AGU338" s="33"/>
      <c r="AGV338" s="33"/>
      <c r="AGW338" s="33"/>
      <c r="AGX338" s="33"/>
      <c r="AGY338" s="33"/>
      <c r="AGZ338" s="33"/>
      <c r="AHA338" s="33"/>
      <c r="AHB338" s="33"/>
      <c r="AHC338" s="33"/>
      <c r="AHD338" s="33"/>
      <c r="AHE338" s="33"/>
      <c r="AHF338" s="33"/>
      <c r="AHG338" s="33"/>
      <c r="AHH338" s="33"/>
      <c r="AHI338" s="33"/>
      <c r="AHJ338" s="33"/>
      <c r="AHK338" s="33"/>
      <c r="AHL338" s="33"/>
      <c r="AHM338" s="33"/>
      <c r="AHN338" s="33"/>
      <c r="AHO338" s="33"/>
      <c r="AHP338" s="33"/>
      <c r="AHQ338" s="33"/>
      <c r="AHR338" s="33"/>
      <c r="AHS338" s="33"/>
      <c r="AHT338" s="33"/>
      <c r="AHU338" s="33"/>
      <c r="AHV338" s="33"/>
      <c r="AHW338" s="33"/>
      <c r="AHX338" s="33"/>
      <c r="AHY338" s="33"/>
      <c r="AHZ338" s="33"/>
      <c r="AIA338" s="33"/>
      <c r="AIB338" s="33"/>
      <c r="AIC338" s="33"/>
      <c r="AID338" s="33"/>
      <c r="AIE338" s="33"/>
      <c r="AIF338" s="33"/>
      <c r="AIG338" s="33"/>
      <c r="AIH338" s="33"/>
      <c r="AII338" s="33"/>
      <c r="AIJ338" s="33"/>
      <c r="AIK338" s="33"/>
      <c r="AIL338" s="33"/>
      <c r="AIM338" s="33"/>
      <c r="AIN338" s="33"/>
      <c r="AIO338" s="33"/>
      <c r="AIP338" s="33"/>
      <c r="AIQ338" s="33"/>
      <c r="AIR338" s="33"/>
      <c r="AIS338" s="33"/>
      <c r="AIT338" s="33"/>
      <c r="AIU338" s="33"/>
      <c r="AIV338" s="33"/>
      <c r="AIW338" s="33"/>
      <c r="AIX338" s="33"/>
      <c r="AIY338" s="33"/>
      <c r="AIZ338" s="33"/>
      <c r="AJA338" s="33"/>
      <c r="AJB338" s="33"/>
      <c r="AJC338" s="33"/>
      <c r="AJD338" s="33"/>
      <c r="AJE338" s="33"/>
      <c r="AJF338" s="33"/>
      <c r="AJG338" s="33"/>
      <c r="AJH338" s="33"/>
      <c r="AJI338" s="33"/>
      <c r="AJJ338" s="33"/>
      <c r="AJK338" s="33"/>
      <c r="AJL338" s="33"/>
      <c r="AJM338" s="33"/>
      <c r="AJN338" s="33"/>
      <c r="AJO338" s="33"/>
      <c r="AJP338" s="33"/>
      <c r="AJQ338" s="33"/>
      <c r="AJR338" s="33"/>
      <c r="AJS338" s="33"/>
      <c r="AJT338" s="33"/>
      <c r="AJU338" s="33"/>
      <c r="AJV338" s="33"/>
      <c r="AJW338" s="33"/>
      <c r="AJX338" s="33"/>
      <c r="AJY338" s="33"/>
      <c r="AJZ338" s="33"/>
      <c r="AKA338" s="33"/>
      <c r="AKB338" s="33"/>
      <c r="AKC338" s="33"/>
      <c r="AKD338" s="33"/>
      <c r="AKE338" s="33"/>
      <c r="AKF338" s="33"/>
      <c r="AKG338" s="33"/>
      <c r="AKH338" s="33"/>
      <c r="AKI338" s="33"/>
      <c r="AKJ338" s="33"/>
      <c r="AKK338" s="33"/>
      <c r="AKL338" s="33"/>
      <c r="AKM338" s="33"/>
      <c r="AKN338" s="33"/>
      <c r="AKO338" s="33"/>
      <c r="AKP338" s="33"/>
      <c r="AKQ338" s="33"/>
      <c r="AKR338" s="33"/>
      <c r="AKS338" s="33"/>
      <c r="AKT338" s="33"/>
      <c r="AKU338" s="33"/>
      <c r="AKV338" s="33"/>
      <c r="AKW338" s="33"/>
      <c r="AKX338" s="33"/>
      <c r="AKY338" s="33"/>
      <c r="AKZ338" s="33"/>
      <c r="ALA338" s="33"/>
      <c r="ALB338" s="33"/>
      <c r="ALC338" s="33"/>
      <c r="ALD338" s="33"/>
      <c r="ALE338" s="33"/>
      <c r="ALF338" s="33"/>
      <c r="ALG338" s="33"/>
      <c r="ALH338" s="33"/>
      <c r="ALI338" s="33"/>
      <c r="ALJ338" s="33"/>
      <c r="ALK338" s="33"/>
      <c r="ALL338" s="33"/>
      <c r="ALM338" s="33"/>
      <c r="ALN338" s="33"/>
      <c r="ALO338" s="33"/>
      <c r="ALP338" s="33"/>
      <c r="ALQ338" s="33"/>
      <c r="ALR338" s="33"/>
      <c r="ALS338" s="33"/>
      <c r="ALT338" s="33"/>
      <c r="ALU338" s="33"/>
      <c r="ALV338" s="33"/>
      <c r="ALW338" s="33"/>
      <c r="ALX338" s="33"/>
      <c r="ALY338" s="33"/>
      <c r="ALZ338" s="33"/>
      <c r="AMA338" s="33"/>
      <c r="AMB338" s="33"/>
      <c r="AMC338" s="33"/>
      <c r="AMD338" s="33"/>
      <c r="AME338" s="33"/>
      <c r="AMF338" s="33"/>
      <c r="AMG338" s="33"/>
      <c r="AMH338" s="33"/>
      <c r="AMI338" s="33"/>
      <c r="AMJ338" s="33"/>
      <c r="AMK338" s="33"/>
      <c r="AML338" s="33"/>
      <c r="AMM338" s="33"/>
      <c r="AMN338" s="33"/>
      <c r="AMO338" s="33"/>
      <c r="AMP338" s="33"/>
      <c r="AMQ338" s="33"/>
      <c r="AMR338" s="33"/>
      <c r="AMS338" s="33"/>
      <c r="AMT338" s="33"/>
      <c r="AMU338" s="33"/>
      <c r="AMV338" s="33"/>
      <c r="AMW338" s="33"/>
      <c r="AMX338" s="33"/>
      <c r="AMY338" s="33"/>
      <c r="AMZ338" s="33"/>
      <c r="ANA338" s="33"/>
      <c r="ANB338" s="33"/>
      <c r="ANC338" s="33"/>
      <c r="AND338" s="33"/>
      <c r="ANE338" s="33"/>
      <c r="ANF338" s="33"/>
      <c r="ANG338" s="33"/>
      <c r="ANH338" s="33"/>
      <c r="ANI338" s="33"/>
      <c r="ANJ338" s="33"/>
      <c r="ANK338" s="33"/>
      <c r="ANL338" s="33"/>
      <c r="ANM338" s="33"/>
      <c r="ANN338" s="33"/>
      <c r="ANO338" s="33"/>
      <c r="ANP338" s="33"/>
      <c r="ANQ338" s="33"/>
      <c r="ANR338" s="33"/>
      <c r="ANS338" s="33"/>
      <c r="ANT338" s="33"/>
      <c r="ANU338" s="33"/>
      <c r="ANV338" s="33"/>
      <c r="ANW338" s="33"/>
      <c r="ANX338" s="33"/>
      <c r="ANY338" s="33"/>
      <c r="ANZ338" s="33"/>
      <c r="AOA338" s="33"/>
      <c r="AOB338" s="33"/>
      <c r="AOC338" s="33"/>
      <c r="AOD338" s="33"/>
      <c r="AOE338" s="33"/>
      <c r="AOF338" s="33"/>
      <c r="AOG338" s="33"/>
      <c r="AOH338" s="33"/>
      <c r="AOI338" s="33"/>
      <c r="AOJ338" s="33"/>
      <c r="AOK338" s="33"/>
      <c r="AOL338" s="33"/>
      <c r="AOM338" s="33"/>
      <c r="AON338" s="33"/>
      <c r="AOO338" s="33"/>
      <c r="AOP338" s="33"/>
      <c r="AOQ338" s="33"/>
      <c r="AOR338" s="33"/>
      <c r="AOS338" s="33"/>
      <c r="AOT338" s="33"/>
      <c r="AOU338" s="33"/>
      <c r="AOV338" s="33"/>
      <c r="AOW338" s="33"/>
      <c r="AOX338" s="33"/>
      <c r="AOY338" s="33"/>
      <c r="AOZ338" s="33"/>
      <c r="APA338" s="33"/>
      <c r="APB338" s="33"/>
      <c r="APC338" s="33"/>
      <c r="APD338" s="33"/>
      <c r="APE338" s="33"/>
      <c r="APF338" s="33"/>
      <c r="APG338" s="33"/>
      <c r="APH338" s="33"/>
      <c r="API338" s="33"/>
      <c r="APJ338" s="33"/>
      <c r="APK338" s="33"/>
      <c r="APL338" s="33"/>
      <c r="APM338" s="33"/>
      <c r="APN338" s="33"/>
      <c r="APO338" s="33"/>
      <c r="APP338" s="33"/>
      <c r="APQ338" s="33"/>
      <c r="APR338" s="33"/>
      <c r="APS338" s="33"/>
      <c r="APT338" s="33"/>
      <c r="APU338" s="33"/>
      <c r="APV338" s="33"/>
      <c r="APW338" s="33"/>
      <c r="APX338" s="33"/>
      <c r="APY338" s="33"/>
      <c r="APZ338" s="33"/>
      <c r="AQA338" s="33"/>
      <c r="AQB338" s="33"/>
      <c r="AQC338" s="33"/>
      <c r="AQD338" s="33"/>
      <c r="AQE338" s="33"/>
      <c r="AQF338" s="33"/>
      <c r="AQG338" s="33"/>
      <c r="AQH338" s="33"/>
      <c r="AQI338" s="33"/>
      <c r="AQJ338" s="33"/>
      <c r="AQK338" s="33"/>
      <c r="AQL338" s="33"/>
      <c r="AQM338" s="33"/>
      <c r="AQN338" s="33"/>
      <c r="AQO338" s="33"/>
      <c r="AQP338" s="33"/>
      <c r="AQQ338" s="33"/>
      <c r="AQR338" s="33"/>
      <c r="AQS338" s="33"/>
      <c r="AQT338" s="33"/>
      <c r="AQU338" s="33"/>
      <c r="AQV338" s="33"/>
      <c r="AQW338" s="33"/>
      <c r="AQX338" s="33"/>
      <c r="AQY338" s="33"/>
      <c r="AQZ338" s="33"/>
      <c r="ARA338" s="33"/>
      <c r="ARB338" s="33"/>
      <c r="ARC338" s="33"/>
      <c r="ARD338" s="33"/>
      <c r="ARE338" s="33"/>
      <c r="ARF338" s="33"/>
      <c r="ARG338" s="33"/>
      <c r="ARH338" s="33"/>
      <c r="ARI338" s="33"/>
      <c r="ARJ338" s="33"/>
      <c r="ARK338" s="33"/>
      <c r="ARL338" s="33"/>
      <c r="ARM338" s="33"/>
      <c r="ARN338" s="33"/>
      <c r="ARO338" s="33"/>
      <c r="ARP338" s="33"/>
      <c r="ARQ338" s="33"/>
      <c r="ARR338" s="33"/>
      <c r="ARS338" s="33"/>
      <c r="ART338" s="33"/>
      <c r="ARU338" s="33"/>
      <c r="ARV338" s="33"/>
      <c r="ARW338" s="33"/>
      <c r="ARX338" s="33"/>
      <c r="ARY338" s="33"/>
      <c r="ARZ338" s="33"/>
      <c r="ASA338" s="33"/>
      <c r="ASB338" s="33"/>
      <c r="ASC338" s="33"/>
      <c r="ASD338" s="33"/>
      <c r="ASE338" s="33"/>
      <c r="ASF338" s="33"/>
      <c r="ASG338" s="33"/>
      <c r="ASH338" s="33"/>
      <c r="ASI338" s="33"/>
      <c r="ASJ338" s="33"/>
      <c r="ASK338" s="33"/>
      <c r="ASL338" s="33"/>
      <c r="ASM338" s="33"/>
      <c r="ASN338" s="33"/>
      <c r="ASO338" s="33"/>
      <c r="ASP338" s="33"/>
      <c r="ASQ338" s="33"/>
      <c r="ASR338" s="33"/>
      <c r="ASS338" s="33"/>
      <c r="AST338" s="33"/>
      <c r="ASU338" s="33"/>
      <c r="ASV338" s="33"/>
      <c r="ASW338" s="33"/>
      <c r="ASX338" s="33"/>
      <c r="ASY338" s="33"/>
      <c r="ASZ338" s="33"/>
      <c r="ATA338" s="33"/>
      <c r="ATB338" s="33"/>
      <c r="ATC338" s="33"/>
      <c r="ATD338" s="33"/>
      <c r="ATE338" s="33"/>
      <c r="ATF338" s="33"/>
      <c r="ATG338" s="33"/>
      <c r="ATH338" s="33"/>
      <c r="ATI338" s="33"/>
      <c r="ATJ338" s="33"/>
      <c r="ATK338" s="33"/>
      <c r="ATL338" s="33"/>
      <c r="ATM338" s="33"/>
      <c r="ATN338" s="33"/>
      <c r="ATO338" s="33"/>
      <c r="ATP338" s="33"/>
      <c r="ATQ338" s="33"/>
      <c r="ATR338" s="33"/>
      <c r="ATS338" s="33"/>
      <c r="ATT338" s="33"/>
      <c r="ATU338" s="33"/>
      <c r="ATV338" s="33"/>
      <c r="ATW338" s="33"/>
      <c r="ATX338" s="33"/>
      <c r="ATY338" s="33"/>
      <c r="ATZ338" s="33"/>
      <c r="AUA338" s="33"/>
      <c r="AUB338" s="33"/>
      <c r="AUC338" s="33"/>
      <c r="AUD338" s="33"/>
      <c r="AUE338" s="33"/>
      <c r="AUF338" s="33"/>
      <c r="AUG338" s="33"/>
      <c r="AUH338" s="33"/>
      <c r="AUI338" s="33"/>
      <c r="AUJ338" s="33"/>
      <c r="AUK338" s="33"/>
      <c r="AUL338" s="33"/>
      <c r="AUM338" s="33"/>
      <c r="AUN338" s="33"/>
      <c r="AUO338" s="33"/>
      <c r="AUP338" s="33"/>
      <c r="AUQ338" s="33"/>
      <c r="AUR338" s="33"/>
      <c r="AUS338" s="33"/>
      <c r="AUT338" s="33"/>
      <c r="AUU338" s="33"/>
      <c r="AUV338" s="33"/>
      <c r="AUW338" s="33"/>
      <c r="AUX338" s="33"/>
      <c r="AUY338" s="33"/>
      <c r="AUZ338" s="33"/>
      <c r="AVA338" s="33"/>
      <c r="AVB338" s="33"/>
      <c r="AVC338" s="33"/>
      <c r="AVD338" s="33"/>
      <c r="AVE338" s="33"/>
      <c r="AVF338" s="33"/>
      <c r="AVG338" s="33"/>
      <c r="AVH338" s="33"/>
      <c r="AVI338" s="33"/>
      <c r="AVJ338" s="33"/>
      <c r="AVK338" s="33"/>
      <c r="AVL338" s="33"/>
      <c r="AVM338" s="33"/>
      <c r="AVN338" s="33"/>
      <c r="AVO338" s="33"/>
      <c r="AVP338" s="33"/>
      <c r="AVQ338" s="33"/>
      <c r="AVR338" s="33"/>
      <c r="AVS338" s="33"/>
      <c r="AVT338" s="33"/>
      <c r="AVU338" s="33"/>
      <c r="AVV338" s="33"/>
      <c r="AVW338" s="33"/>
      <c r="AVX338" s="33"/>
      <c r="AVY338" s="33"/>
      <c r="AVZ338" s="33"/>
      <c r="AWA338" s="33"/>
      <c r="AWB338" s="33"/>
      <c r="AWC338" s="33"/>
      <c r="AWD338" s="33"/>
      <c r="AWE338" s="33"/>
      <c r="AWF338" s="33"/>
      <c r="AWG338" s="33"/>
      <c r="AWH338" s="33"/>
      <c r="AWI338" s="33"/>
      <c r="AWJ338" s="33"/>
      <c r="AWK338" s="33"/>
      <c r="AWL338" s="33"/>
      <c r="AWM338" s="33"/>
      <c r="AWN338" s="33"/>
      <c r="AWO338" s="33"/>
      <c r="AWP338" s="33"/>
      <c r="AWQ338" s="33"/>
      <c r="AWR338" s="33"/>
      <c r="AWS338" s="33"/>
      <c r="AWT338" s="33"/>
      <c r="AWU338" s="33"/>
      <c r="AWV338" s="33"/>
      <c r="AWW338" s="33"/>
      <c r="AWX338" s="33"/>
      <c r="AWY338" s="33"/>
      <c r="AWZ338" s="33"/>
      <c r="AXA338" s="33"/>
      <c r="AXB338" s="33"/>
      <c r="AXC338" s="33"/>
      <c r="AXD338" s="33"/>
      <c r="AXE338" s="33"/>
      <c r="AXF338" s="33"/>
      <c r="AXG338" s="33"/>
      <c r="AXH338" s="33"/>
      <c r="AXI338" s="33"/>
      <c r="AXJ338" s="33"/>
      <c r="AXK338" s="33"/>
      <c r="AXL338" s="33"/>
      <c r="AXM338" s="33"/>
      <c r="AXN338" s="33"/>
      <c r="AXO338" s="33"/>
      <c r="AXP338" s="33"/>
      <c r="AXQ338" s="33"/>
      <c r="AXR338" s="33"/>
      <c r="AXS338" s="33"/>
      <c r="AXT338" s="33"/>
      <c r="AXU338" s="33"/>
      <c r="AXV338" s="33"/>
      <c r="AXW338" s="33"/>
      <c r="AXX338" s="33"/>
      <c r="AXY338" s="33"/>
      <c r="AXZ338" s="33"/>
      <c r="AYA338" s="33"/>
      <c r="AYB338" s="33"/>
      <c r="AYC338" s="33"/>
      <c r="AYD338" s="33"/>
      <c r="AYE338" s="33"/>
      <c r="AYF338" s="33"/>
      <c r="AYG338" s="33"/>
      <c r="AYH338" s="33"/>
      <c r="AYI338" s="33"/>
      <c r="AYJ338" s="33"/>
      <c r="AYK338" s="33"/>
      <c r="AYL338" s="33"/>
      <c r="AYM338" s="33"/>
      <c r="AYN338" s="33"/>
      <c r="AYO338" s="33"/>
      <c r="AYP338" s="33"/>
      <c r="AYQ338" s="33"/>
      <c r="AYR338" s="33"/>
      <c r="AYS338" s="33"/>
      <c r="AYT338" s="33"/>
      <c r="AYU338" s="33"/>
      <c r="AYV338" s="33"/>
      <c r="AYW338" s="33"/>
      <c r="AYX338" s="33"/>
      <c r="AYY338" s="33"/>
      <c r="AYZ338" s="33"/>
      <c r="AZA338" s="33"/>
      <c r="AZB338" s="33"/>
      <c r="AZC338" s="33"/>
      <c r="AZD338" s="33"/>
      <c r="AZE338" s="33"/>
      <c r="AZF338" s="33"/>
      <c r="AZG338" s="33"/>
      <c r="AZH338" s="33"/>
      <c r="AZI338" s="33"/>
      <c r="AZJ338" s="33"/>
      <c r="AZK338" s="33"/>
      <c r="AZL338" s="33"/>
      <c r="AZM338" s="33"/>
      <c r="AZN338" s="33"/>
      <c r="AZO338" s="33"/>
      <c r="AZP338" s="33"/>
      <c r="AZQ338" s="33"/>
      <c r="AZR338" s="33"/>
      <c r="AZS338" s="33"/>
      <c r="AZT338" s="33"/>
      <c r="AZU338" s="33"/>
      <c r="AZV338" s="33"/>
      <c r="AZW338" s="33"/>
      <c r="AZX338" s="33"/>
      <c r="AZY338" s="33"/>
      <c r="AZZ338" s="33"/>
      <c r="BAA338" s="33"/>
      <c r="BAB338" s="33"/>
      <c r="BAC338" s="33"/>
      <c r="BAD338" s="33"/>
      <c r="BAE338" s="33"/>
      <c r="BAF338" s="33"/>
      <c r="BAG338" s="33"/>
      <c r="BAH338" s="33"/>
      <c r="BAI338" s="33"/>
      <c r="BAJ338" s="33"/>
      <c r="BAK338" s="33"/>
      <c r="BAL338" s="33"/>
      <c r="BAM338" s="33"/>
      <c r="BAN338" s="33"/>
      <c r="BAO338" s="33"/>
      <c r="BAP338" s="33"/>
      <c r="BAQ338" s="33"/>
      <c r="BAR338" s="33"/>
      <c r="BAS338" s="33"/>
      <c r="BAT338" s="33"/>
      <c r="BAU338" s="33"/>
      <c r="BAV338" s="33"/>
      <c r="BAW338" s="33"/>
      <c r="BAX338" s="33"/>
      <c r="BAY338" s="33"/>
      <c r="BAZ338" s="33"/>
      <c r="BBA338" s="33"/>
      <c r="BBB338" s="33"/>
      <c r="BBC338" s="33"/>
      <c r="BBD338" s="33"/>
      <c r="BBE338" s="33"/>
      <c r="BBF338" s="33"/>
      <c r="BBG338" s="33"/>
      <c r="BBH338" s="33"/>
      <c r="BBI338" s="33"/>
      <c r="BBJ338" s="33"/>
      <c r="BBK338" s="33"/>
      <c r="BBL338" s="33"/>
      <c r="BBM338" s="33"/>
      <c r="BBN338" s="33"/>
      <c r="BBO338" s="33"/>
      <c r="BBP338" s="33"/>
      <c r="BBQ338" s="33"/>
      <c r="BBR338" s="33"/>
      <c r="BBS338" s="33"/>
      <c r="BBT338" s="33"/>
      <c r="BBU338" s="33"/>
      <c r="BBV338" s="33"/>
      <c r="BBW338" s="33"/>
      <c r="BBX338" s="33"/>
      <c r="BBY338" s="33"/>
      <c r="BBZ338" s="33"/>
      <c r="BCA338" s="33"/>
      <c r="BCB338" s="33"/>
      <c r="BCC338" s="33"/>
      <c r="BCD338" s="33"/>
      <c r="BCE338" s="33"/>
      <c r="BCF338" s="33"/>
      <c r="BCG338" s="33"/>
      <c r="BCH338" s="33"/>
      <c r="BCI338" s="33"/>
      <c r="BCJ338" s="33"/>
      <c r="BCK338" s="33"/>
      <c r="BCL338" s="33"/>
      <c r="BCM338" s="33"/>
      <c r="BCN338" s="33"/>
      <c r="BCO338" s="33"/>
      <c r="BCP338" s="33"/>
      <c r="BCQ338" s="33"/>
      <c r="BCR338" s="33"/>
      <c r="BCS338" s="33"/>
      <c r="BCT338" s="33"/>
      <c r="BCU338" s="33"/>
      <c r="BCV338" s="33"/>
      <c r="BCW338" s="33"/>
      <c r="BCX338" s="33"/>
      <c r="BCY338" s="33"/>
      <c r="BCZ338" s="33"/>
      <c r="BDA338" s="33"/>
      <c r="BDB338" s="33"/>
      <c r="BDC338" s="33"/>
      <c r="BDD338" s="33"/>
      <c r="BDE338" s="33"/>
      <c r="BDF338" s="33"/>
      <c r="BDG338" s="33"/>
      <c r="BDH338" s="33"/>
      <c r="BDI338" s="33"/>
      <c r="BDJ338" s="33"/>
      <c r="BDK338" s="33"/>
      <c r="BDL338" s="33"/>
      <c r="BDM338" s="33"/>
      <c r="BDN338" s="33"/>
      <c r="BDO338" s="33"/>
      <c r="BDP338" s="33"/>
      <c r="BDQ338" s="33"/>
      <c r="BDR338" s="33"/>
      <c r="BDS338" s="33"/>
      <c r="BDT338" s="33"/>
      <c r="BDU338" s="33"/>
      <c r="BDV338" s="33"/>
      <c r="BDW338" s="33"/>
      <c r="BDX338" s="33"/>
      <c r="BDY338" s="33"/>
      <c r="BDZ338" s="33"/>
      <c r="BEA338" s="33"/>
      <c r="BEB338" s="33"/>
      <c r="BEC338" s="33"/>
      <c r="BED338" s="33"/>
      <c r="BEE338" s="33"/>
      <c r="BEF338" s="33"/>
      <c r="BEG338" s="33"/>
      <c r="BEH338" s="33"/>
      <c r="BEI338" s="33"/>
      <c r="BEJ338" s="33"/>
      <c r="BEK338" s="33"/>
      <c r="BEL338" s="33"/>
      <c r="BEM338" s="33"/>
      <c r="BEN338" s="33"/>
      <c r="BEO338" s="33"/>
      <c r="BEP338" s="33"/>
      <c r="BEQ338" s="33"/>
      <c r="BER338" s="33"/>
      <c r="BES338" s="33"/>
      <c r="BET338" s="33"/>
      <c r="BEU338" s="33"/>
      <c r="BEV338" s="33"/>
      <c r="BEW338" s="33"/>
      <c r="BEX338" s="33"/>
      <c r="BEY338" s="33"/>
      <c r="BEZ338" s="33"/>
      <c r="BFA338" s="33"/>
      <c r="BFB338" s="33"/>
      <c r="BFC338" s="33"/>
      <c r="BFD338" s="33"/>
      <c r="BFE338" s="33"/>
      <c r="BFF338" s="33"/>
      <c r="BFG338" s="33"/>
      <c r="BFH338" s="33"/>
      <c r="BFI338" s="33"/>
      <c r="BFJ338" s="33"/>
      <c r="BFK338" s="33"/>
      <c r="BFL338" s="33"/>
      <c r="BFM338" s="33"/>
      <c r="BFN338" s="33"/>
      <c r="BFO338" s="33"/>
      <c r="BFP338" s="33"/>
      <c r="BFQ338" s="33"/>
      <c r="BFR338" s="33"/>
      <c r="BFS338" s="33"/>
      <c r="BFT338" s="33"/>
      <c r="BFU338" s="33"/>
      <c r="BFV338" s="33"/>
      <c r="BFW338" s="33"/>
      <c r="BFX338" s="33"/>
      <c r="BFY338" s="33"/>
      <c r="BFZ338" s="33"/>
      <c r="BGA338" s="33"/>
      <c r="BGB338" s="33"/>
      <c r="BGC338" s="33"/>
      <c r="BGD338" s="33"/>
      <c r="BGE338" s="33"/>
      <c r="BGF338" s="33"/>
      <c r="BGG338" s="33"/>
      <c r="BGH338" s="33"/>
      <c r="BGI338" s="33"/>
      <c r="BGJ338" s="33"/>
      <c r="BGK338" s="33"/>
      <c r="BGL338" s="33"/>
      <c r="BGM338" s="33"/>
      <c r="BGN338" s="33"/>
      <c r="BGO338" s="33"/>
      <c r="BGP338" s="33"/>
      <c r="BGQ338" s="33"/>
      <c r="BGR338" s="33"/>
      <c r="BGS338" s="33"/>
      <c r="BGT338" s="33"/>
      <c r="BGU338" s="33"/>
      <c r="BGV338" s="33"/>
      <c r="BGW338" s="33"/>
      <c r="BGX338" s="33"/>
      <c r="BGY338" s="33"/>
      <c r="BGZ338" s="33"/>
      <c r="BHA338" s="33"/>
      <c r="BHB338" s="33"/>
      <c r="BHC338" s="33"/>
      <c r="BHD338" s="33"/>
      <c r="BHE338" s="33"/>
      <c r="BHF338" s="33"/>
      <c r="BHG338" s="33"/>
      <c r="BHH338" s="33"/>
      <c r="BHI338" s="33"/>
      <c r="BHJ338" s="33"/>
      <c r="BHK338" s="33"/>
      <c r="BHL338" s="33"/>
      <c r="BHM338" s="33"/>
      <c r="BHN338" s="33"/>
      <c r="BHO338" s="33"/>
      <c r="BHP338" s="33"/>
      <c r="BHQ338" s="33"/>
      <c r="BHR338" s="33"/>
      <c r="BHS338" s="33"/>
      <c r="BHT338" s="33"/>
      <c r="BHU338" s="33"/>
      <c r="BHV338" s="33"/>
      <c r="BHW338" s="33"/>
      <c r="BHX338" s="33"/>
      <c r="BHY338" s="33"/>
      <c r="BHZ338" s="33"/>
      <c r="BIA338" s="33"/>
      <c r="BIB338" s="33"/>
      <c r="BIC338" s="33"/>
      <c r="BID338" s="33"/>
      <c r="BIE338" s="33"/>
      <c r="BIF338" s="33"/>
      <c r="BIG338" s="33"/>
      <c r="BIH338" s="33"/>
      <c r="BII338" s="33"/>
      <c r="BIJ338" s="33"/>
      <c r="BIK338" s="33"/>
      <c r="BIL338" s="33"/>
      <c r="BIM338" s="33"/>
      <c r="BIN338" s="33"/>
      <c r="BIO338" s="33"/>
      <c r="BIP338" s="33"/>
      <c r="BIQ338" s="33"/>
      <c r="BIR338" s="33"/>
      <c r="BIS338" s="33"/>
      <c r="BIT338" s="33"/>
      <c r="BIU338" s="33"/>
      <c r="BIV338" s="33"/>
      <c r="BIW338" s="33"/>
      <c r="BIX338" s="33"/>
      <c r="BIY338" s="33"/>
      <c r="BIZ338" s="33"/>
      <c r="BJA338" s="33"/>
      <c r="BJB338" s="33"/>
      <c r="BJC338" s="33"/>
      <c r="BJD338" s="33"/>
      <c r="BJE338" s="33"/>
      <c r="BJF338" s="33"/>
      <c r="BJG338" s="33"/>
      <c r="BJH338" s="33"/>
      <c r="BJI338" s="33"/>
      <c r="BJJ338" s="33"/>
      <c r="BJK338" s="33"/>
      <c r="BJL338" s="33"/>
      <c r="BJM338" s="33"/>
      <c r="BJN338" s="33"/>
      <c r="BJO338" s="33"/>
      <c r="BJP338" s="33"/>
      <c r="BJQ338" s="33"/>
      <c r="BJR338" s="33"/>
      <c r="BJS338" s="33"/>
      <c r="BJT338" s="33"/>
      <c r="BJU338" s="33"/>
      <c r="BJV338" s="33"/>
      <c r="BJW338" s="33"/>
      <c r="BJX338" s="33"/>
      <c r="BJY338" s="33"/>
      <c r="BJZ338" s="33"/>
      <c r="BKA338" s="33"/>
      <c r="BKB338" s="33"/>
      <c r="BKC338" s="33"/>
      <c r="BKD338" s="33"/>
      <c r="BKE338" s="33"/>
      <c r="BKF338" s="33"/>
      <c r="BKG338" s="33"/>
      <c r="BKH338" s="33"/>
      <c r="BKI338" s="33"/>
      <c r="BKJ338" s="33"/>
      <c r="BKK338" s="33"/>
      <c r="BKL338" s="33"/>
      <c r="BKM338" s="33"/>
      <c r="BKN338" s="33"/>
      <c r="BKO338" s="33"/>
      <c r="BKP338" s="33"/>
      <c r="BKQ338" s="33"/>
      <c r="BKR338" s="33"/>
      <c r="BKS338" s="33"/>
      <c r="BKT338" s="33"/>
      <c r="BKU338" s="33"/>
      <c r="BKV338" s="33"/>
      <c r="BKW338" s="33"/>
      <c r="BKX338" s="33"/>
      <c r="BKY338" s="33"/>
      <c r="BKZ338" s="33"/>
      <c r="BLA338" s="33"/>
      <c r="BLB338" s="33"/>
      <c r="BLC338" s="33"/>
      <c r="BLD338" s="33"/>
      <c r="BLE338" s="33"/>
      <c r="BLF338" s="33"/>
      <c r="BLG338" s="33"/>
      <c r="BLH338" s="33"/>
      <c r="BLI338" s="33"/>
      <c r="BLJ338" s="33"/>
      <c r="BLK338" s="33"/>
      <c r="BLL338" s="33"/>
      <c r="BLM338" s="33"/>
      <c r="BLN338" s="33"/>
      <c r="BLO338" s="33"/>
      <c r="BLP338" s="33"/>
      <c r="BLQ338" s="33"/>
      <c r="BLR338" s="33"/>
      <c r="BLS338" s="33"/>
      <c r="BLT338" s="33"/>
      <c r="BLU338" s="33"/>
      <c r="BLV338" s="33"/>
      <c r="BLW338" s="33"/>
      <c r="BLX338" s="33"/>
      <c r="BLY338" s="33"/>
      <c r="BLZ338" s="33"/>
      <c r="BMA338" s="33"/>
      <c r="BMB338" s="33"/>
      <c r="BMC338" s="33"/>
      <c r="BMD338" s="33"/>
      <c r="BME338" s="33"/>
      <c r="BMF338" s="33"/>
      <c r="BMG338" s="33"/>
      <c r="BMH338" s="33"/>
      <c r="BMI338" s="33"/>
      <c r="BMJ338" s="33"/>
      <c r="BMK338" s="33"/>
      <c r="BML338" s="33"/>
      <c r="BMM338" s="33"/>
      <c r="BMN338" s="33"/>
      <c r="BMO338" s="33"/>
      <c r="BMP338" s="33"/>
      <c r="BMQ338" s="33"/>
      <c r="BMR338" s="33"/>
      <c r="BMS338" s="33"/>
      <c r="BMT338" s="33"/>
      <c r="BMU338" s="33"/>
      <c r="BMV338" s="33"/>
      <c r="BMW338" s="33"/>
      <c r="BMX338" s="33"/>
      <c r="BMY338" s="33"/>
      <c r="BMZ338" s="33"/>
      <c r="BNA338" s="33"/>
      <c r="BNB338" s="33"/>
      <c r="BNC338" s="33"/>
      <c r="BND338" s="33"/>
      <c r="BNE338" s="33"/>
      <c r="BNF338" s="33"/>
      <c r="BNG338" s="33"/>
      <c r="BNH338" s="33"/>
      <c r="BNI338" s="33"/>
      <c r="BNJ338" s="33"/>
      <c r="BNK338" s="33"/>
      <c r="BNL338" s="33"/>
      <c r="BNM338" s="33"/>
      <c r="BNN338" s="33"/>
      <c r="BNO338" s="33"/>
      <c r="BNP338" s="33"/>
      <c r="BNQ338" s="33"/>
      <c r="BNR338" s="33"/>
      <c r="BNS338" s="33"/>
      <c r="BNT338" s="33"/>
      <c r="BNU338" s="33"/>
      <c r="BNV338" s="33"/>
      <c r="BNW338" s="33"/>
      <c r="BNX338" s="33"/>
      <c r="BNY338" s="33"/>
      <c r="BNZ338" s="33"/>
      <c r="BOA338" s="33"/>
      <c r="BOB338" s="33"/>
      <c r="BOC338" s="33"/>
      <c r="BOD338" s="33"/>
      <c r="BOE338" s="33"/>
      <c r="BOF338" s="33"/>
      <c r="BOG338" s="33"/>
      <c r="BOH338" s="33"/>
      <c r="BOI338" s="33"/>
      <c r="BOJ338" s="33"/>
      <c r="BOK338" s="33"/>
      <c r="BOL338" s="33"/>
      <c r="BOM338" s="33"/>
      <c r="BON338" s="33"/>
      <c r="BOO338" s="33"/>
      <c r="BOP338" s="33"/>
      <c r="BOQ338" s="33"/>
      <c r="BOR338" s="33"/>
      <c r="BOS338" s="33"/>
      <c r="BOT338" s="33"/>
      <c r="BOU338" s="33"/>
      <c r="BOV338" s="33"/>
      <c r="BOW338" s="33"/>
      <c r="BOX338" s="33"/>
      <c r="BOY338" s="33"/>
      <c r="BOZ338" s="33"/>
      <c r="BPA338" s="33"/>
      <c r="BPB338" s="33"/>
      <c r="BPC338" s="33"/>
      <c r="BPD338" s="33"/>
      <c r="BPE338" s="33"/>
      <c r="BPF338" s="33"/>
      <c r="BPG338" s="33"/>
      <c r="BPH338" s="33"/>
      <c r="BPI338" s="33"/>
      <c r="BPJ338" s="33"/>
      <c r="BPK338" s="33"/>
      <c r="BPL338" s="33"/>
      <c r="BPM338" s="33"/>
      <c r="BPN338" s="33"/>
      <c r="BPO338" s="33"/>
      <c r="BPP338" s="33"/>
      <c r="BPQ338" s="33"/>
      <c r="BPR338" s="33"/>
      <c r="BPS338" s="33"/>
      <c r="BPT338" s="33"/>
      <c r="BPU338" s="33"/>
      <c r="BPV338" s="33"/>
      <c r="BPW338" s="33"/>
      <c r="BPX338" s="33"/>
      <c r="BPY338" s="33"/>
      <c r="BPZ338" s="33"/>
      <c r="BQA338" s="33"/>
      <c r="BQB338" s="33"/>
      <c r="BQC338" s="33"/>
      <c r="BQD338" s="33"/>
      <c r="BQE338" s="33"/>
      <c r="BQF338" s="33"/>
      <c r="BQG338" s="33"/>
      <c r="BQH338" s="33"/>
      <c r="BQI338" s="33"/>
      <c r="BQJ338" s="33"/>
      <c r="BQK338" s="33"/>
      <c r="BQL338" s="33"/>
      <c r="BQM338" s="33"/>
      <c r="BQN338" s="33"/>
      <c r="BQO338" s="33"/>
      <c r="BQP338" s="33"/>
      <c r="BQQ338" s="33"/>
      <c r="BQR338" s="33"/>
      <c r="BQS338" s="33"/>
      <c r="BQT338" s="33"/>
      <c r="BQU338" s="33"/>
      <c r="BQV338" s="33"/>
      <c r="BQW338" s="33"/>
      <c r="BQX338" s="33"/>
      <c r="BQY338" s="33"/>
      <c r="BQZ338" s="33"/>
      <c r="BRA338" s="33"/>
      <c r="BRB338" s="33"/>
      <c r="BRC338" s="33"/>
      <c r="BRD338" s="33"/>
      <c r="BRE338" s="33"/>
      <c r="BRF338" s="33"/>
      <c r="BRG338" s="33"/>
      <c r="BRH338" s="33"/>
      <c r="BRI338" s="33"/>
      <c r="BRJ338" s="33"/>
      <c r="BRK338" s="33"/>
      <c r="BRL338" s="33"/>
      <c r="BRM338" s="33"/>
      <c r="BRN338" s="33"/>
      <c r="BRO338" s="33"/>
      <c r="BRP338" s="33"/>
      <c r="BRQ338" s="33"/>
      <c r="BRR338" s="33"/>
      <c r="BRS338" s="33"/>
      <c r="BRT338" s="33"/>
      <c r="BRU338" s="33"/>
      <c r="BRV338" s="33"/>
      <c r="BRW338" s="33"/>
      <c r="BRX338" s="33"/>
      <c r="BRY338" s="33"/>
      <c r="BRZ338" s="33"/>
      <c r="BSA338" s="33"/>
      <c r="BSB338" s="33"/>
      <c r="BSC338" s="33"/>
      <c r="BSD338" s="33"/>
      <c r="BSE338" s="33"/>
      <c r="BSF338" s="33"/>
      <c r="BSG338" s="33"/>
      <c r="BSH338" s="33"/>
      <c r="BSI338" s="33"/>
      <c r="BSJ338" s="33"/>
      <c r="BSK338" s="33"/>
      <c r="BSL338" s="33"/>
      <c r="BSM338" s="33"/>
      <c r="BSN338" s="33"/>
      <c r="BSO338" s="33"/>
      <c r="BSP338" s="33"/>
      <c r="BSQ338" s="33"/>
      <c r="BSR338" s="33"/>
      <c r="BSS338" s="33"/>
      <c r="BST338" s="33"/>
      <c r="BSU338" s="33"/>
      <c r="BSV338" s="33"/>
      <c r="BSW338" s="33"/>
      <c r="BSX338" s="33"/>
      <c r="BSY338" s="33"/>
      <c r="BSZ338" s="33"/>
      <c r="BTA338" s="33"/>
      <c r="BTB338" s="33"/>
      <c r="BTC338" s="33"/>
      <c r="BTD338" s="33"/>
      <c r="BTE338" s="33"/>
      <c r="BTF338" s="33"/>
      <c r="BTG338" s="33"/>
      <c r="BTH338" s="33"/>
      <c r="BTI338" s="33"/>
      <c r="BTJ338" s="33"/>
      <c r="BTK338" s="33"/>
      <c r="BTL338" s="33"/>
      <c r="BTM338" s="33"/>
      <c r="BTN338" s="33"/>
      <c r="BTO338" s="33"/>
      <c r="BTP338" s="33"/>
      <c r="BTQ338" s="33"/>
      <c r="BTR338" s="33"/>
      <c r="BTS338" s="33"/>
      <c r="BTT338" s="33"/>
      <c r="BTU338" s="33"/>
      <c r="BTV338" s="33"/>
      <c r="BTW338" s="33"/>
      <c r="BTX338" s="33"/>
      <c r="BTY338" s="33"/>
      <c r="BTZ338" s="33"/>
      <c r="BUA338" s="33"/>
      <c r="BUB338" s="33"/>
      <c r="BUC338" s="33"/>
      <c r="BUD338" s="33"/>
      <c r="BUE338" s="33"/>
      <c r="BUF338" s="33"/>
      <c r="BUG338" s="33"/>
      <c r="BUH338" s="33"/>
      <c r="BUI338" s="33"/>
      <c r="BUJ338" s="33"/>
      <c r="BUK338" s="33"/>
      <c r="BUL338" s="33"/>
      <c r="BUM338" s="33"/>
      <c r="BUN338" s="33"/>
      <c r="BUO338" s="33"/>
      <c r="BUP338" s="33"/>
      <c r="BUQ338" s="33"/>
      <c r="BUR338" s="33"/>
      <c r="BUS338" s="33"/>
      <c r="BUT338" s="33"/>
      <c r="BUU338" s="33"/>
      <c r="BUV338" s="33"/>
      <c r="BUW338" s="33"/>
      <c r="BUX338" s="33"/>
      <c r="BUY338" s="33"/>
      <c r="BUZ338" s="33"/>
      <c r="BVA338" s="33"/>
      <c r="BVB338" s="33"/>
      <c r="BVC338" s="33"/>
      <c r="BVD338" s="33"/>
      <c r="BVE338" s="33"/>
      <c r="BVF338" s="33"/>
      <c r="BVG338" s="33"/>
      <c r="BVH338" s="33"/>
      <c r="BVI338" s="33"/>
      <c r="BVJ338" s="33"/>
      <c r="BVK338" s="33"/>
      <c r="BVL338" s="33"/>
      <c r="BVM338" s="33"/>
      <c r="BVN338" s="33"/>
      <c r="BVO338" s="33"/>
      <c r="BVP338" s="33"/>
      <c r="BVQ338" s="33"/>
      <c r="BVR338" s="33"/>
      <c r="BVS338" s="33"/>
      <c r="BVT338" s="33"/>
      <c r="BVU338" s="33"/>
      <c r="BVV338" s="33"/>
      <c r="BVW338" s="33"/>
      <c r="BVX338" s="33"/>
      <c r="BVY338" s="33"/>
      <c r="BVZ338" s="33"/>
      <c r="BWA338" s="33"/>
      <c r="BWB338" s="33"/>
      <c r="BWC338" s="33"/>
      <c r="BWD338" s="33"/>
      <c r="BWE338" s="33"/>
      <c r="BWF338" s="33"/>
      <c r="BWG338" s="33"/>
      <c r="BWH338" s="33"/>
      <c r="BWI338" s="33"/>
      <c r="BWJ338" s="33"/>
      <c r="BWK338" s="33"/>
      <c r="BWL338" s="33"/>
      <c r="BWM338" s="33"/>
      <c r="BWN338" s="33"/>
      <c r="BWO338" s="33"/>
      <c r="BWP338" s="33"/>
      <c r="BWQ338" s="33"/>
      <c r="BWR338" s="33"/>
      <c r="BWS338" s="33"/>
      <c r="BWT338" s="33"/>
      <c r="BWU338" s="33"/>
      <c r="BWV338" s="33"/>
      <c r="BWW338" s="33"/>
      <c r="BWX338" s="33"/>
      <c r="BWY338" s="33"/>
      <c r="BWZ338" s="33"/>
      <c r="BXA338" s="33"/>
      <c r="BXB338" s="33"/>
      <c r="BXC338" s="33"/>
      <c r="BXD338" s="33"/>
      <c r="BXE338" s="33"/>
      <c r="BXF338" s="33"/>
      <c r="BXG338" s="33"/>
      <c r="BXH338" s="33"/>
      <c r="BXI338" s="33"/>
      <c r="BXJ338" s="33"/>
      <c r="BXK338" s="33"/>
      <c r="BXL338" s="33"/>
      <c r="BXM338" s="33"/>
      <c r="BXN338" s="33"/>
      <c r="BXO338" s="33"/>
      <c r="BXP338" s="33"/>
      <c r="BXQ338" s="33"/>
      <c r="BXR338" s="33"/>
      <c r="BXS338" s="33"/>
      <c r="BXT338" s="33"/>
      <c r="BXU338" s="33"/>
      <c r="BXV338" s="33"/>
      <c r="BXW338" s="33"/>
      <c r="BXX338" s="33"/>
      <c r="BXY338" s="33"/>
      <c r="BXZ338" s="33"/>
      <c r="BYA338" s="33"/>
      <c r="BYB338" s="33"/>
      <c r="BYC338" s="33"/>
      <c r="BYD338" s="33"/>
      <c r="BYE338" s="33"/>
      <c r="BYF338" s="33"/>
      <c r="BYG338" s="33"/>
      <c r="BYH338" s="33"/>
      <c r="BYI338" s="33"/>
      <c r="BYJ338" s="33"/>
      <c r="BYK338" s="33"/>
      <c r="BYL338" s="33"/>
      <c r="BYM338" s="33"/>
      <c r="BYN338" s="33"/>
      <c r="BYO338" s="33"/>
      <c r="BYP338" s="33"/>
      <c r="BYQ338" s="33"/>
      <c r="BYR338" s="33"/>
      <c r="BYS338" s="33"/>
      <c r="BYT338" s="33"/>
      <c r="BYU338" s="33"/>
      <c r="BYV338" s="33"/>
      <c r="BYW338" s="33"/>
      <c r="BYX338" s="33"/>
    </row>
    <row r="339" spans="1:2026" ht="24.95" customHeight="1" x14ac:dyDescent="0.25">
      <c r="A339" s="205" t="s">
        <v>1662</v>
      </c>
      <c r="B339" s="4" t="s">
        <v>798</v>
      </c>
      <c r="C339" s="4" t="s">
        <v>799</v>
      </c>
      <c r="D339" s="4" t="s">
        <v>283</v>
      </c>
      <c r="E339" s="4" t="s">
        <v>800</v>
      </c>
      <c r="F339" s="5" t="s">
        <v>336</v>
      </c>
      <c r="G339" s="1" t="s">
        <v>27</v>
      </c>
      <c r="H339" s="11" t="s">
        <v>187</v>
      </c>
      <c r="I339" s="1" t="s">
        <v>29</v>
      </c>
      <c r="J339" s="35" t="s">
        <v>30</v>
      </c>
      <c r="K339" s="36" t="s">
        <v>31</v>
      </c>
      <c r="L339" s="1" t="s">
        <v>32</v>
      </c>
      <c r="M339" s="37" t="s">
        <v>33</v>
      </c>
      <c r="N339" s="1" t="s">
        <v>34</v>
      </c>
      <c r="O339" s="6" t="s">
        <v>35</v>
      </c>
      <c r="P339" s="6"/>
      <c r="Q339" s="7" t="s">
        <v>36</v>
      </c>
      <c r="R339" s="7"/>
      <c r="S339" s="4" t="s">
        <v>801</v>
      </c>
      <c r="T339" s="172" t="s">
        <v>1581</v>
      </c>
      <c r="U339" s="172" t="s">
        <v>1582</v>
      </c>
      <c r="V339" s="4" t="s">
        <v>11</v>
      </c>
      <c r="W339" s="1" t="s">
        <v>40</v>
      </c>
      <c r="X339" s="1"/>
      <c r="Y339" s="1"/>
      <c r="Z339" s="1"/>
      <c r="AA339" s="1"/>
      <c r="AB339" s="8"/>
      <c r="AC339" s="8">
        <v>2650</v>
      </c>
      <c r="AD339" s="8"/>
      <c r="AE339" s="8">
        <v>12750</v>
      </c>
      <c r="AF339" s="8">
        <v>5250</v>
      </c>
      <c r="AG339" s="8">
        <f t="shared" si="5"/>
        <v>20650</v>
      </c>
      <c r="AH339" s="111">
        <v>15</v>
      </c>
      <c r="AI339" s="94">
        <f>10887.7</f>
        <v>10887.7</v>
      </c>
      <c r="AJ339" s="129"/>
      <c r="AK339" s="94">
        <f>10887.7</f>
        <v>10887.7</v>
      </c>
      <c r="AL339" s="5" t="s">
        <v>37</v>
      </c>
      <c r="AM339" s="5" t="s">
        <v>1499</v>
      </c>
      <c r="AN339" s="96">
        <v>43709</v>
      </c>
      <c r="AO339" s="97">
        <v>43800</v>
      </c>
    </row>
    <row r="340" spans="1:2026" ht="24.95" customHeight="1" x14ac:dyDescent="0.25">
      <c r="A340" s="205" t="s">
        <v>1662</v>
      </c>
      <c r="B340" s="4" t="s">
        <v>802</v>
      </c>
      <c r="C340" s="4" t="s">
        <v>799</v>
      </c>
      <c r="D340" s="4" t="s">
        <v>348</v>
      </c>
      <c r="E340" s="4" t="s">
        <v>800</v>
      </c>
      <c r="F340" s="5" t="s">
        <v>336</v>
      </c>
      <c r="G340" s="1" t="s">
        <v>27</v>
      </c>
      <c r="H340" s="11" t="s">
        <v>187</v>
      </c>
      <c r="I340" s="1" t="s">
        <v>29</v>
      </c>
      <c r="J340" s="35" t="s">
        <v>30</v>
      </c>
      <c r="K340" s="36" t="s">
        <v>31</v>
      </c>
      <c r="L340" s="1" t="s">
        <v>51</v>
      </c>
      <c r="M340" s="37" t="s">
        <v>33</v>
      </c>
      <c r="N340" s="1" t="s">
        <v>34</v>
      </c>
      <c r="O340" s="6" t="s">
        <v>35</v>
      </c>
      <c r="P340" s="6"/>
      <c r="Q340" s="7" t="s">
        <v>36</v>
      </c>
      <c r="R340" s="7"/>
      <c r="S340" s="4" t="s">
        <v>803</v>
      </c>
      <c r="T340" s="172" t="s">
        <v>1583</v>
      </c>
      <c r="U340" s="172" t="s">
        <v>1584</v>
      </c>
      <c r="V340" s="4" t="s">
        <v>11</v>
      </c>
      <c r="W340" s="1" t="s">
        <v>40</v>
      </c>
      <c r="X340" s="1"/>
      <c r="Y340" s="1"/>
      <c r="Z340" s="1"/>
      <c r="AA340" s="1"/>
      <c r="AB340" s="8"/>
      <c r="AC340" s="8">
        <v>2650</v>
      </c>
      <c r="AD340" s="8"/>
      <c r="AE340" s="8">
        <v>12750</v>
      </c>
      <c r="AF340" s="8">
        <v>650</v>
      </c>
      <c r="AG340" s="8">
        <f t="shared" si="5"/>
        <v>16050</v>
      </c>
      <c r="AH340" s="111">
        <v>15</v>
      </c>
      <c r="AI340" s="94">
        <f>12224.5</f>
        <v>12224.5</v>
      </c>
      <c r="AJ340" s="129"/>
      <c r="AK340" s="94">
        <f>12224.5</f>
        <v>12224.5</v>
      </c>
      <c r="AL340" s="5" t="s">
        <v>37</v>
      </c>
      <c r="AM340" s="5" t="s">
        <v>1499</v>
      </c>
      <c r="AN340" s="96">
        <v>43709</v>
      </c>
      <c r="AO340" s="97">
        <v>43800</v>
      </c>
    </row>
    <row r="341" spans="1:2026" ht="24.95" customHeight="1" x14ac:dyDescent="0.25">
      <c r="A341" s="205" t="s">
        <v>1662</v>
      </c>
      <c r="B341" s="14" t="s">
        <v>804</v>
      </c>
      <c r="C341" s="14" t="s">
        <v>782</v>
      </c>
      <c r="D341" s="14" t="s">
        <v>473</v>
      </c>
      <c r="E341" s="14" t="s">
        <v>469</v>
      </c>
      <c r="F341" s="15" t="s">
        <v>336</v>
      </c>
      <c r="G341" s="14" t="s">
        <v>105</v>
      </c>
      <c r="H341" s="16" t="s">
        <v>284</v>
      </c>
      <c r="I341" s="14" t="s">
        <v>29</v>
      </c>
      <c r="J341" s="28" t="s">
        <v>30</v>
      </c>
      <c r="K341" s="14" t="s">
        <v>31</v>
      </c>
      <c r="L341" s="14" t="s">
        <v>51</v>
      </c>
      <c r="M341" s="14" t="s">
        <v>33</v>
      </c>
      <c r="N341" s="14" t="s">
        <v>106</v>
      </c>
      <c r="O341" s="17" t="s">
        <v>107</v>
      </c>
      <c r="P341" s="17"/>
      <c r="Q341" s="18" t="s">
        <v>57</v>
      </c>
      <c r="R341" s="18"/>
      <c r="S341" s="14" t="s">
        <v>783</v>
      </c>
      <c r="T341" s="151"/>
      <c r="U341" s="151"/>
      <c r="V341" s="14" t="s">
        <v>11</v>
      </c>
      <c r="W341" s="14" t="s">
        <v>40</v>
      </c>
      <c r="X341" s="14"/>
      <c r="Y341" s="14"/>
      <c r="Z341" s="14"/>
      <c r="AA341" s="14"/>
      <c r="AB341" s="19"/>
      <c r="AC341" s="19">
        <v>2650</v>
      </c>
      <c r="AD341" s="19"/>
      <c r="AE341" s="19">
        <v>3500</v>
      </c>
      <c r="AF341" s="19"/>
      <c r="AG341" s="19">
        <f t="shared" si="5"/>
        <v>6150</v>
      </c>
      <c r="AH341" s="115"/>
      <c r="AI341" s="19"/>
      <c r="AJ341" s="132"/>
      <c r="AK341" s="19"/>
      <c r="AL341" s="15" t="s">
        <v>37</v>
      </c>
      <c r="AM341" s="14" t="s">
        <v>1496</v>
      </c>
      <c r="AN341" s="14"/>
      <c r="AO341" s="14"/>
    </row>
    <row r="342" spans="1:2026" ht="15" customHeight="1" x14ac:dyDescent="0.25">
      <c r="A342" s="205" t="s">
        <v>1662</v>
      </c>
      <c r="B342" s="34" t="s">
        <v>805</v>
      </c>
      <c r="C342" s="98" t="s">
        <v>806</v>
      </c>
      <c r="D342" s="98"/>
      <c r="E342" s="98"/>
      <c r="F342" s="93" t="s">
        <v>807</v>
      </c>
      <c r="G342" s="98"/>
      <c r="H342" s="99" t="s">
        <v>73</v>
      </c>
      <c r="I342" s="98"/>
      <c r="J342" s="100"/>
      <c r="K342" s="98"/>
      <c r="L342" s="98"/>
      <c r="M342" s="98"/>
      <c r="N342" s="98"/>
      <c r="O342" s="101"/>
      <c r="P342" s="101"/>
      <c r="Q342" s="102"/>
      <c r="R342" s="102"/>
      <c r="S342" s="98"/>
      <c r="T342" s="148"/>
      <c r="U342" s="148"/>
      <c r="V342" s="98" t="s">
        <v>59</v>
      </c>
      <c r="W342" s="98"/>
      <c r="X342" s="98"/>
      <c r="Y342" s="98"/>
      <c r="Z342" s="98"/>
      <c r="AA342" s="98"/>
      <c r="AB342" s="89"/>
      <c r="AC342" s="89"/>
      <c r="AD342" s="89"/>
      <c r="AE342" s="89"/>
      <c r="AF342" s="89"/>
      <c r="AG342" s="89"/>
      <c r="AH342" s="112"/>
      <c r="AI342" s="89"/>
      <c r="AJ342" s="127"/>
      <c r="AK342" s="89"/>
      <c r="AL342" s="93" t="s">
        <v>37</v>
      </c>
      <c r="AM342" s="98"/>
      <c r="AN342" s="98"/>
      <c r="AO342" s="98"/>
    </row>
    <row r="343" spans="1:2026" ht="15" customHeight="1" x14ac:dyDescent="0.25">
      <c r="A343" s="205" t="s">
        <v>1662</v>
      </c>
      <c r="B343" s="34" t="s">
        <v>808</v>
      </c>
      <c r="C343" s="98" t="s">
        <v>806</v>
      </c>
      <c r="D343" s="98"/>
      <c r="E343" s="98"/>
      <c r="F343" s="93" t="s">
        <v>807</v>
      </c>
      <c r="G343" s="98"/>
      <c r="H343" s="99" t="s">
        <v>73</v>
      </c>
      <c r="I343" s="98"/>
      <c r="J343" s="100"/>
      <c r="K343" s="98"/>
      <c r="L343" s="98"/>
      <c r="M343" s="98"/>
      <c r="N343" s="98"/>
      <c r="O343" s="101"/>
      <c r="P343" s="101"/>
      <c r="Q343" s="102"/>
      <c r="R343" s="102"/>
      <c r="S343" s="98"/>
      <c r="T343" s="148"/>
      <c r="U343" s="148"/>
      <c r="V343" s="98" t="s">
        <v>59</v>
      </c>
      <c r="W343" s="98"/>
      <c r="X343" s="98"/>
      <c r="Y343" s="98"/>
      <c r="Z343" s="98"/>
      <c r="AA343" s="98"/>
      <c r="AB343" s="89"/>
      <c r="AC343" s="89"/>
      <c r="AD343" s="89"/>
      <c r="AE343" s="89"/>
      <c r="AF343" s="89"/>
      <c r="AG343" s="89"/>
      <c r="AH343" s="112"/>
      <c r="AI343" s="89"/>
      <c r="AJ343" s="127"/>
      <c r="AK343" s="89"/>
      <c r="AL343" s="93" t="s">
        <v>37</v>
      </c>
      <c r="AM343" s="98"/>
      <c r="AN343" s="98"/>
      <c r="AO343" s="98"/>
    </row>
    <row r="344" spans="1:2026" s="47" customFormat="1" ht="15" customHeight="1" x14ac:dyDescent="0.25">
      <c r="A344" s="204"/>
      <c r="B344" s="189"/>
      <c r="C344" s="9"/>
      <c r="D344" s="9"/>
      <c r="E344" s="9"/>
      <c r="F344" s="180" t="s">
        <v>807</v>
      </c>
      <c r="G344" s="9"/>
      <c r="H344" s="181"/>
      <c r="I344" s="9"/>
      <c r="J344" s="48"/>
      <c r="K344" s="9"/>
      <c r="L344" s="9"/>
      <c r="M344" s="9"/>
      <c r="N344" s="9"/>
      <c r="O344" s="10"/>
      <c r="P344" s="10"/>
      <c r="Q344" s="187"/>
      <c r="R344" s="187"/>
      <c r="S344" s="9"/>
      <c r="T344" s="188"/>
      <c r="U344" s="188"/>
      <c r="V344" s="9"/>
      <c r="W344" s="9"/>
      <c r="X344" s="9"/>
      <c r="Y344" s="9"/>
      <c r="Z344" s="9"/>
      <c r="AA344" s="9"/>
      <c r="AB344" s="183"/>
      <c r="AC344" s="183"/>
      <c r="AD344" s="183"/>
      <c r="AE344" s="183"/>
      <c r="AF344" s="183"/>
      <c r="AG344" s="183"/>
      <c r="AH344" s="184"/>
      <c r="AI344" s="183"/>
      <c r="AJ344" s="185"/>
      <c r="AK344" s="183"/>
      <c r="AL344" s="180"/>
      <c r="AM344" s="9"/>
      <c r="AN344" s="9"/>
      <c r="AO344" s="9"/>
    </row>
    <row r="345" spans="1:2026" s="47" customFormat="1" ht="15" customHeight="1" x14ac:dyDescent="0.25">
      <c r="A345" s="204"/>
      <c r="B345" s="189"/>
      <c r="C345" s="9"/>
      <c r="D345" s="9"/>
      <c r="E345" s="9"/>
      <c r="F345" s="180" t="s">
        <v>807</v>
      </c>
      <c r="G345" s="9"/>
      <c r="H345" s="181"/>
      <c r="I345" s="9"/>
      <c r="J345" s="48"/>
      <c r="K345" s="9"/>
      <c r="L345" s="9"/>
      <c r="M345" s="9"/>
      <c r="N345" s="9"/>
      <c r="O345" s="10"/>
      <c r="P345" s="10"/>
      <c r="Q345" s="187"/>
      <c r="R345" s="187"/>
      <c r="S345" s="9"/>
      <c r="T345" s="188"/>
      <c r="U345" s="188"/>
      <c r="V345" s="9"/>
      <c r="W345" s="9"/>
      <c r="X345" s="9"/>
      <c r="Y345" s="9"/>
      <c r="Z345" s="9"/>
      <c r="AA345" s="9"/>
      <c r="AB345" s="183"/>
      <c r="AC345" s="183"/>
      <c r="AD345" s="183"/>
      <c r="AE345" s="183"/>
      <c r="AF345" s="183"/>
      <c r="AG345" s="183"/>
      <c r="AH345" s="184"/>
      <c r="AI345" s="183"/>
      <c r="AJ345" s="185"/>
      <c r="AK345" s="183"/>
      <c r="AL345" s="180"/>
      <c r="AM345" s="9"/>
      <c r="AN345" s="9"/>
      <c r="AO345" s="9"/>
    </row>
    <row r="346" spans="1:2026" s="47" customFormat="1" ht="15" customHeight="1" x14ac:dyDescent="0.25">
      <c r="A346" s="204"/>
      <c r="B346" s="189"/>
      <c r="C346" s="9"/>
      <c r="D346" s="9"/>
      <c r="E346" s="9"/>
      <c r="F346" s="180" t="s">
        <v>807</v>
      </c>
      <c r="G346" s="9"/>
      <c r="H346" s="181"/>
      <c r="I346" s="9"/>
      <c r="J346" s="48"/>
      <c r="K346" s="9"/>
      <c r="L346" s="9"/>
      <c r="M346" s="9"/>
      <c r="N346" s="9"/>
      <c r="O346" s="10"/>
      <c r="P346" s="10"/>
      <c r="Q346" s="187"/>
      <c r="R346" s="187"/>
      <c r="S346" s="9"/>
      <c r="T346" s="188"/>
      <c r="U346" s="188"/>
      <c r="V346" s="9"/>
      <c r="W346" s="9"/>
      <c r="X346" s="9"/>
      <c r="Y346" s="9"/>
      <c r="Z346" s="9"/>
      <c r="AA346" s="9"/>
      <c r="AB346" s="183"/>
      <c r="AC346" s="183"/>
      <c r="AD346" s="183"/>
      <c r="AE346" s="183"/>
      <c r="AF346" s="183"/>
      <c r="AG346" s="183"/>
      <c r="AH346" s="184"/>
      <c r="AI346" s="183"/>
      <c r="AJ346" s="185"/>
      <c r="AK346" s="183"/>
      <c r="AL346" s="180"/>
      <c r="AM346" s="9"/>
      <c r="AN346" s="9"/>
      <c r="AO346" s="9"/>
    </row>
    <row r="347" spans="1:2026" s="47" customFormat="1" ht="15" customHeight="1" x14ac:dyDescent="0.25">
      <c r="A347" s="204"/>
      <c r="B347" s="189"/>
      <c r="C347" s="9"/>
      <c r="D347" s="9"/>
      <c r="E347" s="9"/>
      <c r="F347" s="180" t="s">
        <v>807</v>
      </c>
      <c r="G347" s="9"/>
      <c r="H347" s="181"/>
      <c r="I347" s="9"/>
      <c r="J347" s="48"/>
      <c r="K347" s="9"/>
      <c r="L347" s="9"/>
      <c r="M347" s="9"/>
      <c r="N347" s="9"/>
      <c r="O347" s="10"/>
      <c r="P347" s="10"/>
      <c r="Q347" s="187"/>
      <c r="R347" s="187"/>
      <c r="S347" s="9"/>
      <c r="T347" s="188"/>
      <c r="U347" s="188"/>
      <c r="V347" s="9"/>
      <c r="W347" s="9"/>
      <c r="X347" s="9"/>
      <c r="Y347" s="9"/>
      <c r="Z347" s="9"/>
      <c r="AA347" s="9"/>
      <c r="AB347" s="183"/>
      <c r="AC347" s="183"/>
      <c r="AD347" s="183"/>
      <c r="AE347" s="183"/>
      <c r="AF347" s="183"/>
      <c r="AG347" s="183"/>
      <c r="AH347" s="184"/>
      <c r="AI347" s="183"/>
      <c r="AJ347" s="185"/>
      <c r="AK347" s="183"/>
      <c r="AL347" s="180"/>
      <c r="AM347" s="9"/>
      <c r="AN347" s="9"/>
      <c r="AO347" s="9"/>
    </row>
    <row r="348" spans="1:2026" s="47" customFormat="1" ht="15" customHeight="1" x14ac:dyDescent="0.25">
      <c r="A348" s="204"/>
      <c r="B348" s="189"/>
      <c r="C348" s="9"/>
      <c r="D348" s="9"/>
      <c r="E348" s="9"/>
      <c r="F348" s="180" t="s">
        <v>1632</v>
      </c>
      <c r="G348" s="9"/>
      <c r="H348" s="181"/>
      <c r="I348" s="9"/>
      <c r="J348" s="48"/>
      <c r="K348" s="9"/>
      <c r="L348" s="9"/>
      <c r="M348" s="9"/>
      <c r="N348" s="9"/>
      <c r="O348" s="10"/>
      <c r="P348" s="10"/>
      <c r="Q348" s="187"/>
      <c r="R348" s="187"/>
      <c r="S348" s="9"/>
      <c r="T348" s="188"/>
      <c r="U348" s="188"/>
      <c r="V348" s="9"/>
      <c r="W348" s="9"/>
      <c r="X348" s="9"/>
      <c r="Y348" s="9"/>
      <c r="Z348" s="9"/>
      <c r="AA348" s="9"/>
      <c r="AB348" s="183"/>
      <c r="AC348" s="183"/>
      <c r="AD348" s="183"/>
      <c r="AE348" s="183"/>
      <c r="AF348" s="183"/>
      <c r="AG348" s="183"/>
      <c r="AH348" s="184"/>
      <c r="AI348" s="183"/>
      <c r="AJ348" s="185"/>
      <c r="AK348" s="183"/>
      <c r="AL348" s="180"/>
      <c r="AM348" s="9"/>
      <c r="AN348" s="9"/>
      <c r="AO348" s="9"/>
    </row>
    <row r="349" spans="1:2026" s="47" customFormat="1" ht="15" customHeight="1" x14ac:dyDescent="0.25">
      <c r="A349" s="204"/>
      <c r="B349" s="189"/>
      <c r="C349" s="9"/>
      <c r="D349" s="9"/>
      <c r="E349" s="9"/>
      <c r="F349" s="180" t="s">
        <v>1632</v>
      </c>
      <c r="G349" s="9"/>
      <c r="H349" s="181"/>
      <c r="I349" s="9"/>
      <c r="J349" s="48"/>
      <c r="K349" s="9"/>
      <c r="L349" s="9"/>
      <c r="M349" s="9"/>
      <c r="N349" s="9"/>
      <c r="O349" s="10"/>
      <c r="P349" s="10"/>
      <c r="Q349" s="187"/>
      <c r="R349" s="187"/>
      <c r="S349" s="9"/>
      <c r="T349" s="188"/>
      <c r="U349" s="188"/>
      <c r="V349" s="9"/>
      <c r="W349" s="9"/>
      <c r="X349" s="9"/>
      <c r="Y349" s="9"/>
      <c r="Z349" s="9"/>
      <c r="AA349" s="9"/>
      <c r="AB349" s="183"/>
      <c r="AC349" s="183"/>
      <c r="AD349" s="183"/>
      <c r="AE349" s="183"/>
      <c r="AF349" s="183"/>
      <c r="AG349" s="183"/>
      <c r="AH349" s="184"/>
      <c r="AI349" s="183"/>
      <c r="AJ349" s="185"/>
      <c r="AK349" s="183"/>
      <c r="AL349" s="180"/>
      <c r="AM349" s="9"/>
      <c r="AN349" s="9"/>
      <c r="AO349" s="9"/>
    </row>
    <row r="350" spans="1:2026" s="47" customFormat="1" ht="15" customHeight="1" x14ac:dyDescent="0.25">
      <c r="A350" s="204"/>
      <c r="B350" s="189"/>
      <c r="C350" s="9"/>
      <c r="D350" s="9"/>
      <c r="E350" s="9"/>
      <c r="F350" s="180" t="s">
        <v>1632</v>
      </c>
      <c r="G350" s="9"/>
      <c r="H350" s="181"/>
      <c r="I350" s="9"/>
      <c r="J350" s="48"/>
      <c r="K350" s="9"/>
      <c r="L350" s="9"/>
      <c r="M350" s="9"/>
      <c r="N350" s="9"/>
      <c r="O350" s="10"/>
      <c r="P350" s="10"/>
      <c r="Q350" s="187"/>
      <c r="R350" s="187"/>
      <c r="S350" s="9"/>
      <c r="T350" s="188"/>
      <c r="U350" s="188"/>
      <c r="V350" s="9"/>
      <c r="W350" s="9"/>
      <c r="X350" s="9"/>
      <c r="Y350" s="9"/>
      <c r="Z350" s="9"/>
      <c r="AA350" s="9"/>
      <c r="AB350" s="183"/>
      <c r="AC350" s="183"/>
      <c r="AD350" s="183"/>
      <c r="AE350" s="183"/>
      <c r="AF350" s="183"/>
      <c r="AG350" s="183"/>
      <c r="AH350" s="184"/>
      <c r="AI350" s="183"/>
      <c r="AJ350" s="185"/>
      <c r="AK350" s="183"/>
      <c r="AL350" s="180"/>
      <c r="AM350" s="9"/>
      <c r="AN350" s="9"/>
      <c r="AO350" s="9"/>
    </row>
    <row r="351" spans="1:2026" s="47" customFormat="1" ht="15" customHeight="1" x14ac:dyDescent="0.25">
      <c r="A351" s="204"/>
      <c r="B351" s="189"/>
      <c r="C351" s="9"/>
      <c r="D351" s="9"/>
      <c r="E351" s="9"/>
      <c r="F351" s="180" t="s">
        <v>1632</v>
      </c>
      <c r="G351" s="9"/>
      <c r="H351" s="181"/>
      <c r="I351" s="9"/>
      <c r="J351" s="48"/>
      <c r="K351" s="9"/>
      <c r="L351" s="9"/>
      <c r="M351" s="9"/>
      <c r="N351" s="9"/>
      <c r="O351" s="10"/>
      <c r="P351" s="10"/>
      <c r="Q351" s="187"/>
      <c r="R351" s="187"/>
      <c r="S351" s="9"/>
      <c r="T351" s="188"/>
      <c r="U351" s="188"/>
      <c r="V351" s="9"/>
      <c r="W351" s="9"/>
      <c r="X351" s="9"/>
      <c r="Y351" s="9"/>
      <c r="Z351" s="9"/>
      <c r="AA351" s="9"/>
      <c r="AB351" s="183"/>
      <c r="AC351" s="183"/>
      <c r="AD351" s="183"/>
      <c r="AE351" s="183"/>
      <c r="AF351" s="183"/>
      <c r="AG351" s="183"/>
      <c r="AH351" s="184"/>
      <c r="AI351" s="183"/>
      <c r="AJ351" s="185"/>
      <c r="AK351" s="183"/>
      <c r="AL351" s="180"/>
      <c r="AM351" s="9"/>
      <c r="AN351" s="9"/>
      <c r="AO351" s="9"/>
    </row>
    <row r="352" spans="1:2026" s="47" customFormat="1" ht="15" customHeight="1" x14ac:dyDescent="0.25">
      <c r="A352" s="204"/>
      <c r="B352" s="189"/>
      <c r="C352" s="9"/>
      <c r="D352" s="9"/>
      <c r="E352" s="9"/>
      <c r="F352" s="180" t="s">
        <v>1632</v>
      </c>
      <c r="G352" s="9"/>
      <c r="H352" s="181"/>
      <c r="I352" s="9"/>
      <c r="J352" s="48"/>
      <c r="K352" s="9"/>
      <c r="L352" s="9"/>
      <c r="M352" s="9"/>
      <c r="N352" s="9"/>
      <c r="O352" s="10"/>
      <c r="P352" s="10"/>
      <c r="Q352" s="187"/>
      <c r="R352" s="187"/>
      <c r="S352" s="9"/>
      <c r="T352" s="188"/>
      <c r="U352" s="188"/>
      <c r="V352" s="9"/>
      <c r="W352" s="9"/>
      <c r="X352" s="9"/>
      <c r="Y352" s="9"/>
      <c r="Z352" s="9"/>
      <c r="AA352" s="9"/>
      <c r="AB352" s="183"/>
      <c r="AC352" s="183"/>
      <c r="AD352" s="183"/>
      <c r="AE352" s="183"/>
      <c r="AF352" s="183"/>
      <c r="AG352" s="183"/>
      <c r="AH352" s="184"/>
      <c r="AI352" s="183"/>
      <c r="AJ352" s="185"/>
      <c r="AK352" s="183"/>
      <c r="AL352" s="180"/>
      <c r="AM352" s="9"/>
      <c r="AN352" s="9"/>
      <c r="AO352" s="9"/>
    </row>
    <row r="353" spans="1:41" s="47" customFormat="1" ht="15" customHeight="1" x14ac:dyDescent="0.25">
      <c r="A353" s="204"/>
      <c r="B353" s="189"/>
      <c r="C353" s="9"/>
      <c r="D353" s="9"/>
      <c r="E353" s="9"/>
      <c r="F353" s="180" t="s">
        <v>1632</v>
      </c>
      <c r="G353" s="9"/>
      <c r="H353" s="181"/>
      <c r="I353" s="9"/>
      <c r="J353" s="48"/>
      <c r="K353" s="9"/>
      <c r="L353" s="9"/>
      <c r="M353" s="9"/>
      <c r="N353" s="9"/>
      <c r="O353" s="10"/>
      <c r="P353" s="10"/>
      <c r="Q353" s="187"/>
      <c r="R353" s="187"/>
      <c r="S353" s="9"/>
      <c r="T353" s="188"/>
      <c r="U353" s="188"/>
      <c r="V353" s="9"/>
      <c r="W353" s="9"/>
      <c r="X353" s="9"/>
      <c r="Y353" s="9"/>
      <c r="Z353" s="9"/>
      <c r="AA353" s="9"/>
      <c r="AB353" s="183"/>
      <c r="AC353" s="183"/>
      <c r="AD353" s="183"/>
      <c r="AE353" s="183"/>
      <c r="AF353" s="183"/>
      <c r="AG353" s="183"/>
      <c r="AH353" s="184"/>
      <c r="AI353" s="183"/>
      <c r="AJ353" s="185"/>
      <c r="AK353" s="183"/>
      <c r="AL353" s="180"/>
      <c r="AM353" s="9"/>
      <c r="AN353" s="9"/>
      <c r="AO353" s="9"/>
    </row>
    <row r="354" spans="1:41" s="47" customFormat="1" ht="15" customHeight="1" x14ac:dyDescent="0.25">
      <c r="A354" s="204"/>
      <c r="B354" s="189"/>
      <c r="C354" s="9"/>
      <c r="D354" s="9"/>
      <c r="E354" s="9"/>
      <c r="F354" s="180" t="s">
        <v>1632</v>
      </c>
      <c r="G354" s="9"/>
      <c r="H354" s="181"/>
      <c r="I354" s="9"/>
      <c r="J354" s="48"/>
      <c r="K354" s="9"/>
      <c r="L354" s="9"/>
      <c r="M354" s="9"/>
      <c r="N354" s="9"/>
      <c r="O354" s="10"/>
      <c r="P354" s="10"/>
      <c r="Q354" s="187"/>
      <c r="R354" s="187"/>
      <c r="S354" s="9"/>
      <c r="T354" s="188"/>
      <c r="U354" s="188"/>
      <c r="V354" s="9"/>
      <c r="W354" s="9"/>
      <c r="X354" s="9"/>
      <c r="Y354" s="9"/>
      <c r="Z354" s="9"/>
      <c r="AA354" s="9"/>
      <c r="AB354" s="183"/>
      <c r="AC354" s="183"/>
      <c r="AD354" s="183"/>
      <c r="AE354" s="183"/>
      <c r="AF354" s="183"/>
      <c r="AG354" s="183"/>
      <c r="AH354" s="184"/>
      <c r="AI354" s="183"/>
      <c r="AJ354" s="185"/>
      <c r="AK354" s="183"/>
      <c r="AL354" s="180"/>
      <c r="AM354" s="9"/>
      <c r="AN354" s="9"/>
      <c r="AO354" s="9"/>
    </row>
    <row r="355" spans="1:41" s="47" customFormat="1" ht="15" customHeight="1" x14ac:dyDescent="0.25">
      <c r="A355" s="204"/>
      <c r="B355" s="189"/>
      <c r="C355" s="9"/>
      <c r="D355" s="9"/>
      <c r="E355" s="9"/>
      <c r="F355" s="180" t="s">
        <v>1632</v>
      </c>
      <c r="G355" s="9"/>
      <c r="H355" s="181"/>
      <c r="I355" s="9"/>
      <c r="J355" s="48"/>
      <c r="K355" s="9"/>
      <c r="L355" s="9"/>
      <c r="M355" s="9"/>
      <c r="N355" s="9"/>
      <c r="O355" s="10"/>
      <c r="P355" s="10"/>
      <c r="Q355" s="187"/>
      <c r="R355" s="187"/>
      <c r="S355" s="9"/>
      <c r="T355" s="188"/>
      <c r="U355" s="188"/>
      <c r="V355" s="9"/>
      <c r="W355" s="9"/>
      <c r="X355" s="9"/>
      <c r="Y355" s="9"/>
      <c r="Z355" s="9"/>
      <c r="AA355" s="9"/>
      <c r="AB355" s="183"/>
      <c r="AC355" s="183"/>
      <c r="AD355" s="183"/>
      <c r="AE355" s="183"/>
      <c r="AF355" s="183"/>
      <c r="AG355" s="183"/>
      <c r="AH355" s="184"/>
      <c r="AI355" s="183"/>
      <c r="AJ355" s="185"/>
      <c r="AK355" s="183"/>
      <c r="AL355" s="180"/>
      <c r="AM355" s="9"/>
      <c r="AN355" s="9"/>
      <c r="AO355" s="9"/>
    </row>
    <row r="356" spans="1:41" s="47" customFormat="1" ht="15" customHeight="1" x14ac:dyDescent="0.25">
      <c r="A356" s="204"/>
      <c r="B356" s="189"/>
      <c r="C356" s="9"/>
      <c r="D356" s="9"/>
      <c r="E356" s="9"/>
      <c r="F356" s="180" t="s">
        <v>1633</v>
      </c>
      <c r="G356" s="9"/>
      <c r="H356" s="181"/>
      <c r="I356" s="9"/>
      <c r="J356" s="48"/>
      <c r="K356" s="9"/>
      <c r="L356" s="9"/>
      <c r="M356" s="9"/>
      <c r="N356" s="9"/>
      <c r="O356" s="10"/>
      <c r="P356" s="10"/>
      <c r="Q356" s="187"/>
      <c r="R356" s="187"/>
      <c r="S356" s="9"/>
      <c r="T356" s="188"/>
      <c r="U356" s="188"/>
      <c r="V356" s="9"/>
      <c r="W356" s="9"/>
      <c r="X356" s="9"/>
      <c r="Y356" s="9"/>
      <c r="Z356" s="9"/>
      <c r="AA356" s="9"/>
      <c r="AB356" s="183"/>
      <c r="AC356" s="183"/>
      <c r="AD356" s="183"/>
      <c r="AE356" s="183"/>
      <c r="AF356" s="183"/>
      <c r="AG356" s="183"/>
      <c r="AH356" s="184"/>
      <c r="AI356" s="183"/>
      <c r="AJ356" s="185"/>
      <c r="AK356" s="183"/>
      <c r="AL356" s="180"/>
      <c r="AM356" s="9"/>
      <c r="AN356" s="9"/>
      <c r="AO356" s="9"/>
    </row>
    <row r="357" spans="1:41" s="47" customFormat="1" ht="15" customHeight="1" x14ac:dyDescent="0.25">
      <c r="A357" s="204"/>
      <c r="B357" s="189"/>
      <c r="C357" s="9"/>
      <c r="D357" s="9"/>
      <c r="E357" s="9"/>
      <c r="F357" s="180" t="s">
        <v>1633</v>
      </c>
      <c r="G357" s="9"/>
      <c r="H357" s="181"/>
      <c r="I357" s="9"/>
      <c r="J357" s="48"/>
      <c r="K357" s="9"/>
      <c r="L357" s="9"/>
      <c r="M357" s="9"/>
      <c r="N357" s="9"/>
      <c r="O357" s="10"/>
      <c r="P357" s="10"/>
      <c r="Q357" s="187"/>
      <c r="R357" s="187"/>
      <c r="S357" s="9"/>
      <c r="T357" s="188"/>
      <c r="U357" s="188"/>
      <c r="V357" s="9"/>
      <c r="W357" s="9"/>
      <c r="X357" s="9"/>
      <c r="Y357" s="9"/>
      <c r="Z357" s="9"/>
      <c r="AA357" s="9"/>
      <c r="AB357" s="183"/>
      <c r="AC357" s="183"/>
      <c r="AD357" s="183"/>
      <c r="AE357" s="183"/>
      <c r="AF357" s="183"/>
      <c r="AG357" s="183"/>
      <c r="AH357" s="184"/>
      <c r="AI357" s="183"/>
      <c r="AJ357" s="185"/>
      <c r="AK357" s="183"/>
      <c r="AL357" s="180"/>
      <c r="AM357" s="9"/>
      <c r="AN357" s="9"/>
      <c r="AO357" s="9"/>
    </row>
    <row r="358" spans="1:41" s="47" customFormat="1" ht="15" customHeight="1" x14ac:dyDescent="0.25">
      <c r="A358" s="204"/>
      <c r="B358" s="189"/>
      <c r="C358" s="9"/>
      <c r="D358" s="9"/>
      <c r="E358" s="9"/>
      <c r="F358" s="180" t="s">
        <v>1633</v>
      </c>
      <c r="G358" s="9"/>
      <c r="H358" s="181"/>
      <c r="I358" s="9"/>
      <c r="J358" s="48"/>
      <c r="K358" s="9"/>
      <c r="L358" s="9"/>
      <c r="M358" s="9"/>
      <c r="N358" s="9"/>
      <c r="O358" s="10"/>
      <c r="P358" s="10"/>
      <c r="Q358" s="187"/>
      <c r="R358" s="187"/>
      <c r="S358" s="9"/>
      <c r="T358" s="188"/>
      <c r="U358" s="188"/>
      <c r="V358" s="9"/>
      <c r="W358" s="9"/>
      <c r="X358" s="9"/>
      <c r="Y358" s="9"/>
      <c r="Z358" s="9"/>
      <c r="AA358" s="9"/>
      <c r="AB358" s="183"/>
      <c r="AC358" s="183"/>
      <c r="AD358" s="183"/>
      <c r="AE358" s="183"/>
      <c r="AF358" s="183"/>
      <c r="AG358" s="183"/>
      <c r="AH358" s="184"/>
      <c r="AI358" s="183"/>
      <c r="AJ358" s="185"/>
      <c r="AK358" s="183"/>
      <c r="AL358" s="180"/>
      <c r="AM358" s="9"/>
      <c r="AN358" s="9"/>
      <c r="AO358" s="9"/>
    </row>
    <row r="359" spans="1:41" s="47" customFormat="1" ht="15" customHeight="1" x14ac:dyDescent="0.25">
      <c r="A359" s="204"/>
      <c r="B359" s="189"/>
      <c r="C359" s="9"/>
      <c r="D359" s="9"/>
      <c r="E359" s="9"/>
      <c r="F359" s="180" t="s">
        <v>1633</v>
      </c>
      <c r="G359" s="9"/>
      <c r="H359" s="181"/>
      <c r="I359" s="9"/>
      <c r="J359" s="48"/>
      <c r="K359" s="9"/>
      <c r="L359" s="9"/>
      <c r="M359" s="9"/>
      <c r="N359" s="9"/>
      <c r="O359" s="10"/>
      <c r="P359" s="10"/>
      <c r="Q359" s="187"/>
      <c r="R359" s="187"/>
      <c r="S359" s="9"/>
      <c r="T359" s="188"/>
      <c r="U359" s="188"/>
      <c r="V359" s="9"/>
      <c r="W359" s="9"/>
      <c r="X359" s="9"/>
      <c r="Y359" s="9"/>
      <c r="Z359" s="9"/>
      <c r="AA359" s="9"/>
      <c r="AB359" s="183"/>
      <c r="AC359" s="183"/>
      <c r="AD359" s="183"/>
      <c r="AE359" s="183"/>
      <c r="AF359" s="183"/>
      <c r="AG359" s="183"/>
      <c r="AH359" s="184"/>
      <c r="AI359" s="183"/>
      <c r="AJ359" s="185"/>
      <c r="AK359" s="183"/>
      <c r="AL359" s="180"/>
      <c r="AM359" s="9"/>
      <c r="AN359" s="9"/>
      <c r="AO359" s="9"/>
    </row>
    <row r="360" spans="1:41" ht="24.95" customHeight="1" x14ac:dyDescent="0.25">
      <c r="A360" s="205" t="s">
        <v>1662</v>
      </c>
      <c r="B360" s="4" t="s">
        <v>809</v>
      </c>
      <c r="C360" s="4" t="s">
        <v>111</v>
      </c>
      <c r="D360" s="4" t="s">
        <v>172</v>
      </c>
      <c r="E360" s="4" t="s">
        <v>810</v>
      </c>
      <c r="F360" s="5" t="s">
        <v>811</v>
      </c>
      <c r="G360" s="1" t="s">
        <v>27</v>
      </c>
      <c r="H360" s="11" t="s">
        <v>174</v>
      </c>
      <c r="I360" s="1" t="s">
        <v>29</v>
      </c>
      <c r="J360" s="35" t="s">
        <v>30</v>
      </c>
      <c r="K360" s="36" t="s">
        <v>31</v>
      </c>
      <c r="L360" s="1" t="s">
        <v>51</v>
      </c>
      <c r="M360" s="37" t="s">
        <v>33</v>
      </c>
      <c r="N360" s="1" t="s">
        <v>34</v>
      </c>
      <c r="O360" s="6" t="s">
        <v>35</v>
      </c>
      <c r="P360" s="6"/>
      <c r="Q360" s="7" t="s">
        <v>57</v>
      </c>
      <c r="R360" s="7"/>
      <c r="S360" s="4" t="s">
        <v>812</v>
      </c>
      <c r="T360" s="160">
        <v>1709204.68</v>
      </c>
      <c r="U360" s="160">
        <v>9238749.6750000007</v>
      </c>
      <c r="V360" s="4" t="s">
        <v>11</v>
      </c>
      <c r="W360" s="1"/>
      <c r="X360" s="1" t="s">
        <v>40</v>
      </c>
      <c r="Y360" s="1"/>
      <c r="Z360" s="1"/>
      <c r="AA360" s="1"/>
      <c r="AB360" s="8"/>
      <c r="AC360" s="8">
        <v>2650</v>
      </c>
      <c r="AD360" s="8"/>
      <c r="AE360" s="8">
        <v>14000</v>
      </c>
      <c r="AF360" s="8">
        <v>650</v>
      </c>
      <c r="AG360" s="8">
        <f t="shared" ref="AG360:AG488" si="6">SUM(AB360:AF360)</f>
        <v>17300</v>
      </c>
      <c r="AH360" s="111">
        <f>15</f>
        <v>15</v>
      </c>
      <c r="AI360" s="8">
        <f>13646.24</f>
        <v>13646.24</v>
      </c>
      <c r="AJ360" s="126"/>
      <c r="AK360" s="8">
        <f>SUBTOTAL(9,AI360:AJ360)</f>
        <v>13646.24</v>
      </c>
      <c r="AL360" s="5" t="s">
        <v>37</v>
      </c>
      <c r="AM360" s="5" t="s">
        <v>1499</v>
      </c>
      <c r="AN360" s="96">
        <v>43466</v>
      </c>
      <c r="AO360" s="97">
        <v>43800</v>
      </c>
    </row>
    <row r="361" spans="1:41" ht="15" customHeight="1" x14ac:dyDescent="0.25">
      <c r="A361" s="205" t="s">
        <v>1662</v>
      </c>
      <c r="B361" s="4"/>
      <c r="C361" s="4" t="s">
        <v>23</v>
      </c>
      <c r="D361" s="4"/>
      <c r="E361" s="4"/>
      <c r="F361" s="5" t="s">
        <v>1514</v>
      </c>
      <c r="G361" s="1"/>
      <c r="H361" s="90"/>
      <c r="I361" s="1"/>
      <c r="J361" s="35"/>
      <c r="K361" s="36"/>
      <c r="L361" s="1"/>
      <c r="M361" s="37"/>
      <c r="N361" s="1"/>
      <c r="O361" s="6"/>
      <c r="P361" s="6"/>
      <c r="Q361" s="7"/>
      <c r="R361" s="7"/>
      <c r="S361" s="4"/>
      <c r="T361" s="146"/>
      <c r="U361" s="146"/>
      <c r="V361" s="4"/>
      <c r="W361" s="1"/>
      <c r="X361" s="1"/>
      <c r="Y361" s="1"/>
      <c r="Z361" s="1"/>
      <c r="AA361" s="1"/>
      <c r="AB361" s="8"/>
      <c r="AC361" s="8"/>
      <c r="AD361" s="8"/>
      <c r="AE361" s="8"/>
      <c r="AF361" s="8"/>
      <c r="AG361" s="8"/>
      <c r="AH361" s="111"/>
      <c r="AI361" s="8"/>
      <c r="AJ361" s="126"/>
      <c r="AK361" s="8">
        <v>1214.55</v>
      </c>
      <c r="AL361" s="5"/>
      <c r="AM361" s="5" t="s">
        <v>1499</v>
      </c>
      <c r="AN361" s="96">
        <v>43466</v>
      </c>
      <c r="AO361" s="97">
        <v>43800</v>
      </c>
    </row>
    <row r="362" spans="1:41" s="47" customFormat="1" ht="15" customHeight="1" x14ac:dyDescent="0.25">
      <c r="A362" s="204"/>
      <c r="B362" s="190"/>
      <c r="C362" s="9"/>
      <c r="D362" s="9"/>
      <c r="E362" s="9"/>
      <c r="F362" s="180" t="s">
        <v>1514</v>
      </c>
      <c r="G362" s="9"/>
      <c r="H362" s="181"/>
      <c r="I362" s="9"/>
      <c r="J362" s="48"/>
      <c r="K362" s="9"/>
      <c r="L362" s="9"/>
      <c r="M362" s="9"/>
      <c r="N362" s="9"/>
      <c r="O362" s="10"/>
      <c r="P362" s="10"/>
      <c r="Q362" s="187"/>
      <c r="R362" s="187"/>
      <c r="S362" s="9"/>
      <c r="T362" s="188"/>
      <c r="U362" s="188"/>
      <c r="V362" s="9"/>
      <c r="W362" s="9"/>
      <c r="X362" s="9"/>
      <c r="Y362" s="9"/>
      <c r="Z362" s="9"/>
      <c r="AA362" s="9"/>
      <c r="AB362" s="183"/>
      <c r="AC362" s="183"/>
      <c r="AD362" s="183"/>
      <c r="AE362" s="183"/>
      <c r="AF362" s="183"/>
      <c r="AG362" s="183"/>
      <c r="AH362" s="184"/>
      <c r="AI362" s="183"/>
      <c r="AJ362" s="185"/>
      <c r="AK362" s="183"/>
      <c r="AL362" s="180"/>
      <c r="AM362" s="180"/>
      <c r="AN362" s="191"/>
      <c r="AO362" s="186"/>
    </row>
    <row r="363" spans="1:41" s="47" customFormat="1" ht="15" customHeight="1" x14ac:dyDescent="0.25">
      <c r="A363" s="204"/>
      <c r="B363" s="190"/>
      <c r="C363" s="9"/>
      <c r="D363" s="9"/>
      <c r="E363" s="9"/>
      <c r="F363" s="180" t="s">
        <v>1514</v>
      </c>
      <c r="G363" s="9"/>
      <c r="H363" s="181"/>
      <c r="I363" s="9"/>
      <c r="J363" s="48"/>
      <c r="K363" s="9"/>
      <c r="L363" s="9"/>
      <c r="M363" s="9"/>
      <c r="N363" s="9"/>
      <c r="O363" s="10"/>
      <c r="P363" s="10"/>
      <c r="Q363" s="187"/>
      <c r="R363" s="187"/>
      <c r="S363" s="9"/>
      <c r="T363" s="188"/>
      <c r="U363" s="188"/>
      <c r="V363" s="9"/>
      <c r="W363" s="9"/>
      <c r="X363" s="9"/>
      <c r="Y363" s="9"/>
      <c r="Z363" s="9"/>
      <c r="AA363" s="9"/>
      <c r="AB363" s="183"/>
      <c r="AC363" s="183"/>
      <c r="AD363" s="183"/>
      <c r="AE363" s="183"/>
      <c r="AF363" s="183"/>
      <c r="AG363" s="183"/>
      <c r="AH363" s="184"/>
      <c r="AI363" s="183"/>
      <c r="AJ363" s="185"/>
      <c r="AK363" s="183"/>
      <c r="AL363" s="180"/>
      <c r="AM363" s="180"/>
      <c r="AN363" s="191"/>
      <c r="AO363" s="186"/>
    </row>
    <row r="364" spans="1:41" s="47" customFormat="1" ht="15" customHeight="1" x14ac:dyDescent="0.25">
      <c r="A364" s="204"/>
      <c r="B364" s="190"/>
      <c r="C364" s="9"/>
      <c r="D364" s="9"/>
      <c r="E364" s="9"/>
      <c r="F364" s="180" t="s">
        <v>1514</v>
      </c>
      <c r="G364" s="9"/>
      <c r="H364" s="181"/>
      <c r="I364" s="9"/>
      <c r="J364" s="48"/>
      <c r="K364" s="9"/>
      <c r="L364" s="9"/>
      <c r="M364" s="9"/>
      <c r="N364" s="9"/>
      <c r="O364" s="10"/>
      <c r="P364" s="10"/>
      <c r="Q364" s="187"/>
      <c r="R364" s="187"/>
      <c r="S364" s="9"/>
      <c r="T364" s="188"/>
      <c r="U364" s="188"/>
      <c r="V364" s="9"/>
      <c r="W364" s="9"/>
      <c r="X364" s="9"/>
      <c r="Y364" s="9"/>
      <c r="Z364" s="9"/>
      <c r="AA364" s="9"/>
      <c r="AB364" s="183"/>
      <c r="AC364" s="183"/>
      <c r="AD364" s="183"/>
      <c r="AE364" s="183"/>
      <c r="AF364" s="183"/>
      <c r="AG364" s="183"/>
      <c r="AH364" s="184"/>
      <c r="AI364" s="183"/>
      <c r="AJ364" s="185"/>
      <c r="AK364" s="183"/>
      <c r="AL364" s="180"/>
      <c r="AM364" s="180"/>
      <c r="AN364" s="191"/>
      <c r="AO364" s="186"/>
    </row>
    <row r="365" spans="1:41" s="47" customFormat="1" ht="15" customHeight="1" x14ac:dyDescent="0.25">
      <c r="A365" s="204"/>
      <c r="B365" s="190"/>
      <c r="C365" s="9"/>
      <c r="D365" s="9"/>
      <c r="E365" s="9"/>
      <c r="F365" s="180" t="s">
        <v>1514</v>
      </c>
      <c r="G365" s="9"/>
      <c r="H365" s="181"/>
      <c r="I365" s="9"/>
      <c r="J365" s="48"/>
      <c r="K365" s="9"/>
      <c r="L365" s="9"/>
      <c r="M365" s="9"/>
      <c r="N365" s="9"/>
      <c r="O365" s="10"/>
      <c r="P365" s="10"/>
      <c r="Q365" s="187"/>
      <c r="R365" s="187"/>
      <c r="S365" s="9"/>
      <c r="T365" s="188"/>
      <c r="U365" s="188"/>
      <c r="V365" s="9"/>
      <c r="W365" s="9"/>
      <c r="X365" s="9"/>
      <c r="Y365" s="9"/>
      <c r="Z365" s="9"/>
      <c r="AA365" s="9"/>
      <c r="AB365" s="183"/>
      <c r="AC365" s="183"/>
      <c r="AD365" s="183"/>
      <c r="AE365" s="183"/>
      <c r="AF365" s="183"/>
      <c r="AG365" s="183"/>
      <c r="AH365" s="184"/>
      <c r="AI365" s="183"/>
      <c r="AJ365" s="185"/>
      <c r="AK365" s="183"/>
      <c r="AL365" s="180"/>
      <c r="AM365" s="180"/>
      <c r="AN365" s="191"/>
      <c r="AO365" s="186"/>
    </row>
    <row r="366" spans="1:41" s="47" customFormat="1" ht="15" customHeight="1" x14ac:dyDescent="0.25">
      <c r="A366" s="204"/>
      <c r="B366" s="190"/>
      <c r="C366" s="9"/>
      <c r="D366" s="9"/>
      <c r="E366" s="9"/>
      <c r="F366" s="180" t="s">
        <v>1514</v>
      </c>
      <c r="G366" s="9"/>
      <c r="H366" s="181"/>
      <c r="I366" s="9"/>
      <c r="J366" s="48"/>
      <c r="K366" s="9"/>
      <c r="L366" s="9"/>
      <c r="M366" s="9"/>
      <c r="N366" s="9"/>
      <c r="O366" s="10"/>
      <c r="P366" s="10"/>
      <c r="Q366" s="187"/>
      <c r="R366" s="187"/>
      <c r="S366" s="9"/>
      <c r="T366" s="188"/>
      <c r="U366" s="188"/>
      <c r="V366" s="9"/>
      <c r="W366" s="9"/>
      <c r="X366" s="9"/>
      <c r="Y366" s="9"/>
      <c r="Z366" s="9"/>
      <c r="AA366" s="9"/>
      <c r="AB366" s="183"/>
      <c r="AC366" s="183"/>
      <c r="AD366" s="183"/>
      <c r="AE366" s="183"/>
      <c r="AF366" s="183"/>
      <c r="AG366" s="183"/>
      <c r="AH366" s="184"/>
      <c r="AI366" s="183"/>
      <c r="AJ366" s="185"/>
      <c r="AK366" s="183"/>
      <c r="AL366" s="180"/>
      <c r="AM366" s="180"/>
      <c r="AN366" s="191"/>
      <c r="AO366" s="186"/>
    </row>
    <row r="367" spans="1:41" s="47" customFormat="1" ht="15" customHeight="1" x14ac:dyDescent="0.25">
      <c r="A367" s="204"/>
      <c r="B367" s="190"/>
      <c r="C367" s="9"/>
      <c r="D367" s="9"/>
      <c r="E367" s="9"/>
      <c r="F367" s="180" t="s">
        <v>1514</v>
      </c>
      <c r="G367" s="9"/>
      <c r="H367" s="181"/>
      <c r="I367" s="9"/>
      <c r="J367" s="48"/>
      <c r="K367" s="9"/>
      <c r="L367" s="9"/>
      <c r="M367" s="9"/>
      <c r="N367" s="9"/>
      <c r="O367" s="10"/>
      <c r="P367" s="10"/>
      <c r="Q367" s="187"/>
      <c r="R367" s="187"/>
      <c r="S367" s="9"/>
      <c r="T367" s="188"/>
      <c r="U367" s="188"/>
      <c r="V367" s="9"/>
      <c r="W367" s="9"/>
      <c r="X367" s="9"/>
      <c r="Y367" s="9"/>
      <c r="Z367" s="9"/>
      <c r="AA367" s="9"/>
      <c r="AB367" s="183"/>
      <c r="AC367" s="183"/>
      <c r="AD367" s="183"/>
      <c r="AE367" s="183"/>
      <c r="AF367" s="183"/>
      <c r="AG367" s="183"/>
      <c r="AH367" s="184"/>
      <c r="AI367" s="183"/>
      <c r="AJ367" s="185"/>
      <c r="AK367" s="183"/>
      <c r="AL367" s="180"/>
      <c r="AM367" s="180"/>
      <c r="AN367" s="191"/>
      <c r="AO367" s="186"/>
    </row>
    <row r="368" spans="1:41" s="47" customFormat="1" ht="15" customHeight="1" x14ac:dyDescent="0.25">
      <c r="A368" s="204"/>
      <c r="B368" s="190"/>
      <c r="C368" s="9"/>
      <c r="D368" s="9"/>
      <c r="E368" s="9"/>
      <c r="F368" s="180" t="s">
        <v>1514</v>
      </c>
      <c r="G368" s="9"/>
      <c r="H368" s="181"/>
      <c r="I368" s="9"/>
      <c r="J368" s="48"/>
      <c r="K368" s="9"/>
      <c r="L368" s="9"/>
      <c r="M368" s="9"/>
      <c r="N368" s="9"/>
      <c r="O368" s="10"/>
      <c r="P368" s="10"/>
      <c r="Q368" s="187"/>
      <c r="R368" s="187"/>
      <c r="S368" s="9"/>
      <c r="T368" s="188"/>
      <c r="U368" s="188"/>
      <c r="V368" s="9"/>
      <c r="W368" s="9"/>
      <c r="X368" s="9"/>
      <c r="Y368" s="9"/>
      <c r="Z368" s="9"/>
      <c r="AA368" s="9"/>
      <c r="AB368" s="183"/>
      <c r="AC368" s="183"/>
      <c r="AD368" s="183"/>
      <c r="AE368" s="183"/>
      <c r="AF368" s="183"/>
      <c r="AG368" s="183"/>
      <c r="AH368" s="184"/>
      <c r="AI368" s="183"/>
      <c r="AJ368" s="185"/>
      <c r="AK368" s="183"/>
      <c r="AL368" s="180"/>
      <c r="AM368" s="180"/>
      <c r="AN368" s="191"/>
      <c r="AO368" s="186"/>
    </row>
    <row r="369" spans="1:41" s="47" customFormat="1" ht="15" customHeight="1" x14ac:dyDescent="0.25">
      <c r="A369" s="204"/>
      <c r="B369" s="190"/>
      <c r="C369" s="9"/>
      <c r="D369" s="9"/>
      <c r="E369" s="9"/>
      <c r="F369" s="180" t="s">
        <v>1514</v>
      </c>
      <c r="G369" s="9"/>
      <c r="H369" s="181"/>
      <c r="I369" s="9"/>
      <c r="J369" s="48"/>
      <c r="K369" s="9"/>
      <c r="L369" s="9"/>
      <c r="M369" s="9"/>
      <c r="N369" s="9"/>
      <c r="O369" s="10"/>
      <c r="P369" s="10"/>
      <c r="Q369" s="187"/>
      <c r="R369" s="187"/>
      <c r="S369" s="9"/>
      <c r="T369" s="188"/>
      <c r="U369" s="188"/>
      <c r="V369" s="9"/>
      <c r="W369" s="9"/>
      <c r="X369" s="9"/>
      <c r="Y369" s="9"/>
      <c r="Z369" s="9"/>
      <c r="AA369" s="9"/>
      <c r="AB369" s="183"/>
      <c r="AC369" s="183"/>
      <c r="AD369" s="183"/>
      <c r="AE369" s="183"/>
      <c r="AF369" s="183"/>
      <c r="AG369" s="183"/>
      <c r="AH369" s="184"/>
      <c r="AI369" s="183"/>
      <c r="AJ369" s="185"/>
      <c r="AK369" s="183"/>
      <c r="AL369" s="180"/>
      <c r="AM369" s="180"/>
      <c r="AN369" s="191"/>
      <c r="AO369" s="186"/>
    </row>
    <row r="370" spans="1:41" s="47" customFormat="1" ht="15" customHeight="1" x14ac:dyDescent="0.25">
      <c r="A370" s="204"/>
      <c r="B370" s="190"/>
      <c r="C370" s="9"/>
      <c r="D370" s="9"/>
      <c r="E370" s="9"/>
      <c r="F370" s="180" t="s">
        <v>1514</v>
      </c>
      <c r="G370" s="9"/>
      <c r="H370" s="181"/>
      <c r="I370" s="9"/>
      <c r="J370" s="48"/>
      <c r="K370" s="9"/>
      <c r="L370" s="9"/>
      <c r="M370" s="9"/>
      <c r="N370" s="9"/>
      <c r="O370" s="10"/>
      <c r="P370" s="10"/>
      <c r="Q370" s="187"/>
      <c r="R370" s="187"/>
      <c r="S370" s="9"/>
      <c r="T370" s="188"/>
      <c r="U370" s="188"/>
      <c r="V370" s="9"/>
      <c r="W370" s="9"/>
      <c r="X370" s="9"/>
      <c r="Y370" s="9"/>
      <c r="Z370" s="9"/>
      <c r="AA370" s="9"/>
      <c r="AB370" s="183"/>
      <c r="AC370" s="183"/>
      <c r="AD370" s="183"/>
      <c r="AE370" s="183"/>
      <c r="AF370" s="183"/>
      <c r="AG370" s="183"/>
      <c r="AH370" s="184"/>
      <c r="AI370" s="183"/>
      <c r="AJ370" s="185"/>
      <c r="AK370" s="183"/>
      <c r="AL370" s="180"/>
      <c r="AM370" s="180"/>
      <c r="AN370" s="191"/>
      <c r="AO370" s="186"/>
    </row>
    <row r="371" spans="1:41" s="47" customFormat="1" ht="15" customHeight="1" x14ac:dyDescent="0.25">
      <c r="A371" s="204"/>
      <c r="B371" s="190"/>
      <c r="C371" s="9"/>
      <c r="D371" s="9"/>
      <c r="E371" s="9"/>
      <c r="F371" s="180" t="s">
        <v>1634</v>
      </c>
      <c r="G371" s="9"/>
      <c r="H371" s="181"/>
      <c r="I371" s="9"/>
      <c r="J371" s="48"/>
      <c r="K371" s="9"/>
      <c r="L371" s="9"/>
      <c r="M371" s="9"/>
      <c r="N371" s="9"/>
      <c r="O371" s="10"/>
      <c r="P371" s="10"/>
      <c r="Q371" s="187"/>
      <c r="R371" s="187"/>
      <c r="S371" s="9"/>
      <c r="T371" s="188"/>
      <c r="U371" s="188"/>
      <c r="V371" s="9"/>
      <c r="W371" s="9"/>
      <c r="X371" s="9"/>
      <c r="Y371" s="9"/>
      <c r="Z371" s="9"/>
      <c r="AA371" s="9"/>
      <c r="AB371" s="183"/>
      <c r="AC371" s="183"/>
      <c r="AD371" s="183"/>
      <c r="AE371" s="183"/>
      <c r="AF371" s="183"/>
      <c r="AG371" s="183"/>
      <c r="AH371" s="184"/>
      <c r="AI371" s="183"/>
      <c r="AJ371" s="185"/>
      <c r="AK371" s="183"/>
      <c r="AL371" s="180"/>
      <c r="AM371" s="180"/>
      <c r="AN371" s="191"/>
      <c r="AO371" s="186"/>
    </row>
    <row r="372" spans="1:41" s="47" customFormat="1" ht="15" customHeight="1" x14ac:dyDescent="0.25">
      <c r="A372" s="204"/>
      <c r="B372" s="190"/>
      <c r="C372" s="9"/>
      <c r="D372" s="9"/>
      <c r="E372" s="9"/>
      <c r="F372" s="180" t="s">
        <v>1634</v>
      </c>
      <c r="G372" s="9"/>
      <c r="H372" s="181"/>
      <c r="I372" s="9"/>
      <c r="J372" s="48"/>
      <c r="K372" s="9"/>
      <c r="L372" s="9"/>
      <c r="M372" s="9"/>
      <c r="N372" s="9"/>
      <c r="O372" s="10"/>
      <c r="P372" s="10"/>
      <c r="Q372" s="187"/>
      <c r="R372" s="187"/>
      <c r="S372" s="9"/>
      <c r="T372" s="188"/>
      <c r="U372" s="188"/>
      <c r="V372" s="9"/>
      <c r="W372" s="9"/>
      <c r="X372" s="9"/>
      <c r="Y372" s="9"/>
      <c r="Z372" s="9"/>
      <c r="AA372" s="9"/>
      <c r="AB372" s="183"/>
      <c r="AC372" s="183"/>
      <c r="AD372" s="183"/>
      <c r="AE372" s="183"/>
      <c r="AF372" s="183"/>
      <c r="AG372" s="183"/>
      <c r="AH372" s="184"/>
      <c r="AI372" s="183"/>
      <c r="AJ372" s="185"/>
      <c r="AK372" s="183"/>
      <c r="AL372" s="180"/>
      <c r="AM372" s="180"/>
      <c r="AN372" s="191"/>
      <c r="AO372" s="186"/>
    </row>
    <row r="373" spans="1:41" s="47" customFormat="1" ht="15" customHeight="1" x14ac:dyDescent="0.25">
      <c r="A373" s="204"/>
      <c r="B373" s="190"/>
      <c r="C373" s="9"/>
      <c r="D373" s="9"/>
      <c r="E373" s="9"/>
      <c r="F373" s="180" t="s">
        <v>1634</v>
      </c>
      <c r="G373" s="9"/>
      <c r="H373" s="181"/>
      <c r="I373" s="9"/>
      <c r="J373" s="48"/>
      <c r="K373" s="9"/>
      <c r="L373" s="9"/>
      <c r="M373" s="9"/>
      <c r="N373" s="9"/>
      <c r="O373" s="10"/>
      <c r="P373" s="10"/>
      <c r="Q373" s="187"/>
      <c r="R373" s="187"/>
      <c r="S373" s="9"/>
      <c r="T373" s="188"/>
      <c r="U373" s="188"/>
      <c r="V373" s="9"/>
      <c r="W373" s="9"/>
      <c r="X373" s="9"/>
      <c r="Y373" s="9"/>
      <c r="Z373" s="9"/>
      <c r="AA373" s="9"/>
      <c r="AB373" s="183"/>
      <c r="AC373" s="183"/>
      <c r="AD373" s="183"/>
      <c r="AE373" s="183"/>
      <c r="AF373" s="183"/>
      <c r="AG373" s="183"/>
      <c r="AH373" s="184"/>
      <c r="AI373" s="183"/>
      <c r="AJ373" s="185"/>
      <c r="AK373" s="183"/>
      <c r="AL373" s="180"/>
      <c r="AM373" s="180"/>
      <c r="AN373" s="191"/>
      <c r="AO373" s="186"/>
    </row>
    <row r="374" spans="1:41" s="47" customFormat="1" ht="15" customHeight="1" x14ac:dyDescent="0.25">
      <c r="A374" s="204"/>
      <c r="B374" s="190"/>
      <c r="C374" s="9"/>
      <c r="D374" s="9"/>
      <c r="E374" s="9"/>
      <c r="F374" s="180" t="s">
        <v>1634</v>
      </c>
      <c r="G374" s="9"/>
      <c r="H374" s="181"/>
      <c r="I374" s="9"/>
      <c r="J374" s="48"/>
      <c r="K374" s="9"/>
      <c r="L374" s="9"/>
      <c r="M374" s="9"/>
      <c r="N374" s="9"/>
      <c r="O374" s="10"/>
      <c r="P374" s="10"/>
      <c r="Q374" s="187"/>
      <c r="R374" s="187"/>
      <c r="S374" s="9"/>
      <c r="T374" s="188"/>
      <c r="U374" s="188"/>
      <c r="V374" s="9"/>
      <c r="W374" s="9"/>
      <c r="X374" s="9"/>
      <c r="Y374" s="9"/>
      <c r="Z374" s="9"/>
      <c r="AA374" s="9"/>
      <c r="AB374" s="183"/>
      <c r="AC374" s="183"/>
      <c r="AD374" s="183"/>
      <c r="AE374" s="183"/>
      <c r="AF374" s="183"/>
      <c r="AG374" s="183"/>
      <c r="AH374" s="184"/>
      <c r="AI374" s="183"/>
      <c r="AJ374" s="185"/>
      <c r="AK374" s="183"/>
      <c r="AL374" s="180"/>
      <c r="AM374" s="180"/>
      <c r="AN374" s="191"/>
      <c r="AO374" s="186"/>
    </row>
    <row r="375" spans="1:41" s="47" customFormat="1" ht="15" customHeight="1" x14ac:dyDescent="0.25">
      <c r="A375" s="204"/>
      <c r="B375" s="190"/>
      <c r="C375" s="9"/>
      <c r="D375" s="9"/>
      <c r="E375" s="9"/>
      <c r="F375" s="180" t="s">
        <v>1634</v>
      </c>
      <c r="G375" s="9"/>
      <c r="H375" s="181"/>
      <c r="I375" s="9"/>
      <c r="J375" s="48"/>
      <c r="K375" s="9"/>
      <c r="L375" s="9"/>
      <c r="M375" s="9"/>
      <c r="N375" s="9"/>
      <c r="O375" s="10"/>
      <c r="P375" s="10"/>
      <c r="Q375" s="187"/>
      <c r="R375" s="187"/>
      <c r="S375" s="9"/>
      <c r="T375" s="188"/>
      <c r="U375" s="188"/>
      <c r="V375" s="9"/>
      <c r="W375" s="9"/>
      <c r="X375" s="9"/>
      <c r="Y375" s="9"/>
      <c r="Z375" s="9"/>
      <c r="AA375" s="9"/>
      <c r="AB375" s="183"/>
      <c r="AC375" s="183"/>
      <c r="AD375" s="183"/>
      <c r="AE375" s="183"/>
      <c r="AF375" s="183"/>
      <c r="AG375" s="183"/>
      <c r="AH375" s="184"/>
      <c r="AI375" s="183"/>
      <c r="AJ375" s="185"/>
      <c r="AK375" s="183"/>
      <c r="AL375" s="180"/>
      <c r="AM375" s="180"/>
      <c r="AN375" s="191"/>
      <c r="AO375" s="186"/>
    </row>
    <row r="376" spans="1:41" s="47" customFormat="1" ht="15" customHeight="1" x14ac:dyDescent="0.25">
      <c r="A376" s="204"/>
      <c r="B376" s="190"/>
      <c r="C376" s="9"/>
      <c r="D376" s="9"/>
      <c r="E376" s="9"/>
      <c r="F376" s="180" t="s">
        <v>1634</v>
      </c>
      <c r="G376" s="9"/>
      <c r="H376" s="181"/>
      <c r="I376" s="9"/>
      <c r="J376" s="48"/>
      <c r="K376" s="9"/>
      <c r="L376" s="9"/>
      <c r="M376" s="9"/>
      <c r="N376" s="9"/>
      <c r="O376" s="10"/>
      <c r="P376" s="10"/>
      <c r="Q376" s="187"/>
      <c r="R376" s="187"/>
      <c r="S376" s="9"/>
      <c r="T376" s="188"/>
      <c r="U376" s="188"/>
      <c r="V376" s="9"/>
      <c r="W376" s="9"/>
      <c r="X376" s="9"/>
      <c r="Y376" s="9"/>
      <c r="Z376" s="9"/>
      <c r="AA376" s="9"/>
      <c r="AB376" s="183"/>
      <c r="AC376" s="183"/>
      <c r="AD376" s="183"/>
      <c r="AE376" s="183"/>
      <c r="AF376" s="183"/>
      <c r="AG376" s="183"/>
      <c r="AH376" s="184"/>
      <c r="AI376" s="183"/>
      <c r="AJ376" s="185"/>
      <c r="AK376" s="183"/>
      <c r="AL376" s="180"/>
      <c r="AM376" s="180"/>
      <c r="AN376" s="191"/>
      <c r="AO376" s="186"/>
    </row>
    <row r="377" spans="1:41" s="47" customFormat="1" ht="15" customHeight="1" x14ac:dyDescent="0.25">
      <c r="A377" s="204"/>
      <c r="B377" s="190"/>
      <c r="C377" s="9"/>
      <c r="D377" s="9"/>
      <c r="E377" s="9"/>
      <c r="F377" s="180" t="s">
        <v>1634</v>
      </c>
      <c r="G377" s="9"/>
      <c r="H377" s="181"/>
      <c r="I377" s="9"/>
      <c r="J377" s="48"/>
      <c r="K377" s="9"/>
      <c r="L377" s="9"/>
      <c r="M377" s="9"/>
      <c r="N377" s="9"/>
      <c r="O377" s="10"/>
      <c r="P377" s="10"/>
      <c r="Q377" s="187"/>
      <c r="R377" s="187"/>
      <c r="S377" s="9"/>
      <c r="T377" s="188"/>
      <c r="U377" s="188"/>
      <c r="V377" s="9"/>
      <c r="W377" s="9"/>
      <c r="X377" s="9"/>
      <c r="Y377" s="9"/>
      <c r="Z377" s="9"/>
      <c r="AA377" s="9"/>
      <c r="AB377" s="183"/>
      <c r="AC377" s="183"/>
      <c r="AD377" s="183"/>
      <c r="AE377" s="183"/>
      <c r="AF377" s="183"/>
      <c r="AG377" s="183"/>
      <c r="AH377" s="184"/>
      <c r="AI377" s="183"/>
      <c r="AJ377" s="185"/>
      <c r="AK377" s="183"/>
      <c r="AL377" s="180"/>
      <c r="AM377" s="180"/>
      <c r="AN377" s="191"/>
      <c r="AO377" s="186"/>
    </row>
    <row r="378" spans="1:41" s="47" customFormat="1" ht="15" customHeight="1" x14ac:dyDescent="0.25">
      <c r="A378" s="204"/>
      <c r="B378" s="190"/>
      <c r="C378" s="9"/>
      <c r="D378" s="9"/>
      <c r="E378" s="9"/>
      <c r="F378" s="180" t="s">
        <v>1634</v>
      </c>
      <c r="G378" s="9"/>
      <c r="H378" s="181"/>
      <c r="I378" s="9"/>
      <c r="J378" s="48"/>
      <c r="K378" s="9"/>
      <c r="L378" s="9"/>
      <c r="M378" s="9"/>
      <c r="N378" s="9"/>
      <c r="O378" s="10"/>
      <c r="P378" s="10"/>
      <c r="Q378" s="187"/>
      <c r="R378" s="187"/>
      <c r="S378" s="9"/>
      <c r="T378" s="188"/>
      <c r="U378" s="188"/>
      <c r="V378" s="9"/>
      <c r="W378" s="9"/>
      <c r="X378" s="9"/>
      <c r="Y378" s="9"/>
      <c r="Z378" s="9"/>
      <c r="AA378" s="9"/>
      <c r="AB378" s="183"/>
      <c r="AC378" s="183"/>
      <c r="AD378" s="183"/>
      <c r="AE378" s="183"/>
      <c r="AF378" s="183"/>
      <c r="AG378" s="183"/>
      <c r="AH378" s="184"/>
      <c r="AI378" s="183"/>
      <c r="AJ378" s="185"/>
      <c r="AK378" s="183"/>
      <c r="AL378" s="180"/>
      <c r="AM378" s="180"/>
      <c r="AN378" s="191"/>
      <c r="AO378" s="186"/>
    </row>
    <row r="379" spans="1:41" s="47" customFormat="1" ht="15" customHeight="1" x14ac:dyDescent="0.25">
      <c r="A379" s="204"/>
      <c r="B379" s="190"/>
      <c r="C379" s="9"/>
      <c r="D379" s="9"/>
      <c r="E379" s="9"/>
      <c r="F379" s="180" t="s">
        <v>1634</v>
      </c>
      <c r="G379" s="9"/>
      <c r="H379" s="181"/>
      <c r="I379" s="9"/>
      <c r="J379" s="48"/>
      <c r="K379" s="9"/>
      <c r="L379" s="9"/>
      <c r="M379" s="9"/>
      <c r="N379" s="9"/>
      <c r="O379" s="10"/>
      <c r="P379" s="10"/>
      <c r="Q379" s="187"/>
      <c r="R379" s="187"/>
      <c r="S379" s="9"/>
      <c r="T379" s="188"/>
      <c r="U379" s="188"/>
      <c r="V379" s="9"/>
      <c r="W379" s="9"/>
      <c r="X379" s="9"/>
      <c r="Y379" s="9"/>
      <c r="Z379" s="9"/>
      <c r="AA379" s="9"/>
      <c r="AB379" s="183"/>
      <c r="AC379" s="183"/>
      <c r="AD379" s="183"/>
      <c r="AE379" s="183"/>
      <c r="AF379" s="183"/>
      <c r="AG379" s="183"/>
      <c r="AH379" s="184"/>
      <c r="AI379" s="183"/>
      <c r="AJ379" s="185"/>
      <c r="AK379" s="183"/>
      <c r="AL379" s="180"/>
      <c r="AM379" s="180"/>
      <c r="AN379" s="191"/>
      <c r="AO379" s="186"/>
    </row>
    <row r="380" spans="1:41" s="47" customFormat="1" ht="15" customHeight="1" x14ac:dyDescent="0.25">
      <c r="A380" s="204"/>
      <c r="B380" s="190"/>
      <c r="C380" s="9"/>
      <c r="D380" s="9"/>
      <c r="E380" s="9"/>
      <c r="F380" s="180" t="s">
        <v>1634</v>
      </c>
      <c r="G380" s="9"/>
      <c r="H380" s="181"/>
      <c r="I380" s="9"/>
      <c r="J380" s="48"/>
      <c r="K380" s="9"/>
      <c r="L380" s="9"/>
      <c r="M380" s="9"/>
      <c r="N380" s="9"/>
      <c r="O380" s="10"/>
      <c r="P380" s="10"/>
      <c r="Q380" s="187"/>
      <c r="R380" s="187"/>
      <c r="S380" s="9"/>
      <c r="T380" s="188"/>
      <c r="U380" s="188"/>
      <c r="V380" s="9"/>
      <c r="W380" s="9"/>
      <c r="X380" s="9"/>
      <c r="Y380" s="9"/>
      <c r="Z380" s="9"/>
      <c r="AA380" s="9"/>
      <c r="AB380" s="183"/>
      <c r="AC380" s="183"/>
      <c r="AD380" s="183"/>
      <c r="AE380" s="183"/>
      <c r="AF380" s="183"/>
      <c r="AG380" s="183"/>
      <c r="AH380" s="184"/>
      <c r="AI380" s="183"/>
      <c r="AJ380" s="185"/>
      <c r="AK380" s="183"/>
      <c r="AL380" s="180"/>
      <c r="AM380" s="180"/>
      <c r="AN380" s="191"/>
      <c r="AO380" s="186"/>
    </row>
    <row r="381" spans="1:41" s="47" customFormat="1" ht="15" customHeight="1" x14ac:dyDescent="0.25">
      <c r="A381" s="204"/>
      <c r="B381" s="190"/>
      <c r="C381" s="9"/>
      <c r="D381" s="9"/>
      <c r="E381" s="9"/>
      <c r="F381" s="180" t="s">
        <v>1634</v>
      </c>
      <c r="G381" s="9"/>
      <c r="H381" s="181"/>
      <c r="I381" s="9"/>
      <c r="J381" s="48"/>
      <c r="K381" s="9"/>
      <c r="L381" s="9"/>
      <c r="M381" s="9"/>
      <c r="N381" s="9"/>
      <c r="O381" s="10"/>
      <c r="P381" s="10"/>
      <c r="Q381" s="187"/>
      <c r="R381" s="187"/>
      <c r="S381" s="9"/>
      <c r="T381" s="188"/>
      <c r="U381" s="188"/>
      <c r="V381" s="9"/>
      <c r="W381" s="9"/>
      <c r="X381" s="9"/>
      <c r="Y381" s="9"/>
      <c r="Z381" s="9"/>
      <c r="AA381" s="9"/>
      <c r="AB381" s="183"/>
      <c r="AC381" s="183"/>
      <c r="AD381" s="183"/>
      <c r="AE381" s="183"/>
      <c r="AF381" s="183"/>
      <c r="AG381" s="183"/>
      <c r="AH381" s="184"/>
      <c r="AI381" s="183"/>
      <c r="AJ381" s="185"/>
      <c r="AK381" s="183"/>
      <c r="AL381" s="180"/>
      <c r="AM381" s="180"/>
      <c r="AN381" s="191"/>
      <c r="AO381" s="186"/>
    </row>
    <row r="382" spans="1:41" s="47" customFormat="1" ht="15" customHeight="1" x14ac:dyDescent="0.25">
      <c r="A382" s="204"/>
      <c r="B382" s="190"/>
      <c r="C382" s="9"/>
      <c r="D382" s="9"/>
      <c r="E382" s="9"/>
      <c r="F382" s="180" t="s">
        <v>1634</v>
      </c>
      <c r="G382" s="9"/>
      <c r="H382" s="181"/>
      <c r="I382" s="9"/>
      <c r="J382" s="48"/>
      <c r="K382" s="9"/>
      <c r="L382" s="9"/>
      <c r="M382" s="9"/>
      <c r="N382" s="9"/>
      <c r="O382" s="10"/>
      <c r="P382" s="10"/>
      <c r="Q382" s="187"/>
      <c r="R382" s="187"/>
      <c r="S382" s="9"/>
      <c r="T382" s="188"/>
      <c r="U382" s="188"/>
      <c r="V382" s="9"/>
      <c r="W382" s="9"/>
      <c r="X382" s="9"/>
      <c r="Y382" s="9"/>
      <c r="Z382" s="9"/>
      <c r="AA382" s="9"/>
      <c r="AB382" s="183"/>
      <c r="AC382" s="183"/>
      <c r="AD382" s="183"/>
      <c r="AE382" s="183"/>
      <c r="AF382" s="183"/>
      <c r="AG382" s="183"/>
      <c r="AH382" s="184"/>
      <c r="AI382" s="183"/>
      <c r="AJ382" s="185"/>
      <c r="AK382" s="183"/>
      <c r="AL382" s="180"/>
      <c r="AM382" s="180"/>
      <c r="AN382" s="191"/>
      <c r="AO382" s="186"/>
    </row>
    <row r="383" spans="1:41" s="47" customFormat="1" ht="15" customHeight="1" x14ac:dyDescent="0.25">
      <c r="A383" s="204"/>
      <c r="B383" s="190"/>
      <c r="C383" s="9"/>
      <c r="D383" s="9"/>
      <c r="E383" s="9"/>
      <c r="F383" s="180" t="s">
        <v>1634</v>
      </c>
      <c r="G383" s="9"/>
      <c r="H383" s="181"/>
      <c r="I383" s="9"/>
      <c r="J383" s="48"/>
      <c r="K383" s="9"/>
      <c r="L383" s="9"/>
      <c r="M383" s="9"/>
      <c r="N383" s="9"/>
      <c r="O383" s="10"/>
      <c r="P383" s="10"/>
      <c r="Q383" s="187"/>
      <c r="R383" s="187"/>
      <c r="S383" s="9"/>
      <c r="T383" s="188"/>
      <c r="U383" s="188"/>
      <c r="V383" s="9"/>
      <c r="W383" s="9"/>
      <c r="X383" s="9"/>
      <c r="Y383" s="9"/>
      <c r="Z383" s="9"/>
      <c r="AA383" s="9"/>
      <c r="AB383" s="183"/>
      <c r="AC383" s="183"/>
      <c r="AD383" s="183"/>
      <c r="AE383" s="183"/>
      <c r="AF383" s="183"/>
      <c r="AG383" s="183"/>
      <c r="AH383" s="184"/>
      <c r="AI383" s="183"/>
      <c r="AJ383" s="185"/>
      <c r="AK383" s="183"/>
      <c r="AL383" s="180"/>
      <c r="AM383" s="180"/>
      <c r="AN383" s="191"/>
      <c r="AO383" s="186"/>
    </row>
    <row r="384" spans="1:41" s="47" customFormat="1" ht="15" customHeight="1" x14ac:dyDescent="0.25">
      <c r="A384" s="204"/>
      <c r="B384" s="190"/>
      <c r="C384" s="9"/>
      <c r="D384" s="9"/>
      <c r="E384" s="9"/>
      <c r="F384" s="180" t="s">
        <v>1634</v>
      </c>
      <c r="G384" s="9"/>
      <c r="H384" s="181"/>
      <c r="I384" s="9"/>
      <c r="J384" s="48"/>
      <c r="K384" s="9"/>
      <c r="L384" s="9"/>
      <c r="M384" s="9"/>
      <c r="N384" s="9"/>
      <c r="O384" s="10"/>
      <c r="P384" s="10"/>
      <c r="Q384" s="187"/>
      <c r="R384" s="187"/>
      <c r="S384" s="9"/>
      <c r="T384" s="188"/>
      <c r="U384" s="188"/>
      <c r="V384" s="9"/>
      <c r="W384" s="9"/>
      <c r="X384" s="9"/>
      <c r="Y384" s="9"/>
      <c r="Z384" s="9"/>
      <c r="AA384" s="9"/>
      <c r="AB384" s="183"/>
      <c r="AC384" s="183"/>
      <c r="AD384" s="183"/>
      <c r="AE384" s="183"/>
      <c r="AF384" s="183"/>
      <c r="AG384" s="183"/>
      <c r="AH384" s="184"/>
      <c r="AI384" s="183"/>
      <c r="AJ384" s="185"/>
      <c r="AK384" s="183"/>
      <c r="AL384" s="180"/>
      <c r="AM384" s="180"/>
      <c r="AN384" s="191"/>
      <c r="AO384" s="186"/>
    </row>
    <row r="385" spans="1:41" s="47" customFormat="1" ht="15" customHeight="1" x14ac:dyDescent="0.25">
      <c r="A385" s="204"/>
      <c r="B385" s="190"/>
      <c r="C385" s="9"/>
      <c r="D385" s="9"/>
      <c r="E385" s="9"/>
      <c r="F385" s="180" t="s">
        <v>1634</v>
      </c>
      <c r="G385" s="9"/>
      <c r="H385" s="181"/>
      <c r="I385" s="9"/>
      <c r="J385" s="48"/>
      <c r="K385" s="9"/>
      <c r="L385" s="9"/>
      <c r="M385" s="9"/>
      <c r="N385" s="9"/>
      <c r="O385" s="10"/>
      <c r="P385" s="10"/>
      <c r="Q385" s="187"/>
      <c r="R385" s="187"/>
      <c r="S385" s="9"/>
      <c r="T385" s="188"/>
      <c r="U385" s="188"/>
      <c r="V385" s="9"/>
      <c r="W385" s="9"/>
      <c r="X385" s="9"/>
      <c r="Y385" s="9"/>
      <c r="Z385" s="9"/>
      <c r="AA385" s="9"/>
      <c r="AB385" s="183"/>
      <c r="AC385" s="183"/>
      <c r="AD385" s="183"/>
      <c r="AE385" s="183"/>
      <c r="AF385" s="183"/>
      <c r="AG385" s="183"/>
      <c r="AH385" s="184"/>
      <c r="AI385" s="183"/>
      <c r="AJ385" s="185"/>
      <c r="AK385" s="183"/>
      <c r="AL385" s="180"/>
      <c r="AM385" s="180"/>
      <c r="AN385" s="191"/>
      <c r="AO385" s="186"/>
    </row>
    <row r="386" spans="1:41" s="47" customFormat="1" ht="15" customHeight="1" x14ac:dyDescent="0.25">
      <c r="A386" s="204"/>
      <c r="B386" s="190"/>
      <c r="C386" s="9"/>
      <c r="D386" s="9"/>
      <c r="E386" s="9"/>
      <c r="F386" s="180" t="s">
        <v>1634</v>
      </c>
      <c r="G386" s="9"/>
      <c r="H386" s="181"/>
      <c r="I386" s="9"/>
      <c r="J386" s="48"/>
      <c r="K386" s="9"/>
      <c r="L386" s="9"/>
      <c r="M386" s="9"/>
      <c r="N386" s="9"/>
      <c r="O386" s="10"/>
      <c r="P386" s="10"/>
      <c r="Q386" s="187"/>
      <c r="R386" s="187"/>
      <c r="S386" s="9"/>
      <c r="T386" s="188"/>
      <c r="U386" s="188"/>
      <c r="V386" s="9"/>
      <c r="W386" s="9"/>
      <c r="X386" s="9"/>
      <c r="Y386" s="9"/>
      <c r="Z386" s="9"/>
      <c r="AA386" s="9"/>
      <c r="AB386" s="183"/>
      <c r="AC386" s="183"/>
      <c r="AD386" s="183"/>
      <c r="AE386" s="183"/>
      <c r="AF386" s="183"/>
      <c r="AG386" s="183"/>
      <c r="AH386" s="184"/>
      <c r="AI386" s="183"/>
      <c r="AJ386" s="185"/>
      <c r="AK386" s="183"/>
      <c r="AL386" s="180"/>
      <c r="AM386" s="180"/>
      <c r="AN386" s="191"/>
      <c r="AO386" s="186"/>
    </row>
    <row r="387" spans="1:41" s="47" customFormat="1" ht="15" customHeight="1" x14ac:dyDescent="0.25">
      <c r="A387" s="204"/>
      <c r="B387" s="190"/>
      <c r="C387" s="9"/>
      <c r="D387" s="9"/>
      <c r="E387" s="9"/>
      <c r="F387" s="180" t="s">
        <v>1634</v>
      </c>
      <c r="G387" s="9"/>
      <c r="H387" s="181"/>
      <c r="I387" s="9"/>
      <c r="J387" s="48"/>
      <c r="K387" s="9"/>
      <c r="L387" s="9"/>
      <c r="M387" s="9"/>
      <c r="N387" s="9"/>
      <c r="O387" s="10"/>
      <c r="P387" s="10"/>
      <c r="Q387" s="187"/>
      <c r="R387" s="187"/>
      <c r="S387" s="9"/>
      <c r="T387" s="188"/>
      <c r="U387" s="188"/>
      <c r="V387" s="9"/>
      <c r="W387" s="9"/>
      <c r="X387" s="9"/>
      <c r="Y387" s="9"/>
      <c r="Z387" s="9"/>
      <c r="AA387" s="9"/>
      <c r="AB387" s="183"/>
      <c r="AC387" s="183"/>
      <c r="AD387" s="183"/>
      <c r="AE387" s="183"/>
      <c r="AF387" s="183"/>
      <c r="AG387" s="183"/>
      <c r="AH387" s="184"/>
      <c r="AI387" s="183"/>
      <c r="AJ387" s="185"/>
      <c r="AK387" s="183"/>
      <c r="AL387" s="180"/>
      <c r="AM387" s="180"/>
      <c r="AN387" s="191"/>
      <c r="AO387" s="186"/>
    </row>
    <row r="388" spans="1:41" s="47" customFormat="1" ht="15" customHeight="1" x14ac:dyDescent="0.25">
      <c r="A388" s="204"/>
      <c r="B388" s="190"/>
      <c r="C388" s="9"/>
      <c r="D388" s="9"/>
      <c r="E388" s="9"/>
      <c r="F388" s="180" t="s">
        <v>1634</v>
      </c>
      <c r="G388" s="9"/>
      <c r="H388" s="181"/>
      <c r="I388" s="9"/>
      <c r="J388" s="48"/>
      <c r="K388" s="9"/>
      <c r="L388" s="9"/>
      <c r="M388" s="9"/>
      <c r="N388" s="9"/>
      <c r="O388" s="10"/>
      <c r="P388" s="10"/>
      <c r="Q388" s="187"/>
      <c r="R388" s="187"/>
      <c r="S388" s="9"/>
      <c r="T388" s="188"/>
      <c r="U388" s="188"/>
      <c r="V388" s="9"/>
      <c r="W388" s="9"/>
      <c r="X388" s="9"/>
      <c r="Y388" s="9"/>
      <c r="Z388" s="9"/>
      <c r="AA388" s="9"/>
      <c r="AB388" s="183"/>
      <c r="AC388" s="183"/>
      <c r="AD388" s="183"/>
      <c r="AE388" s="183"/>
      <c r="AF388" s="183"/>
      <c r="AG388" s="183"/>
      <c r="AH388" s="184"/>
      <c r="AI388" s="183"/>
      <c r="AJ388" s="185"/>
      <c r="AK388" s="183"/>
      <c r="AL388" s="180"/>
      <c r="AM388" s="180"/>
      <c r="AN388" s="191"/>
      <c r="AO388" s="186"/>
    </row>
    <row r="389" spans="1:41" s="47" customFormat="1" ht="15" customHeight="1" x14ac:dyDescent="0.25">
      <c r="A389" s="204"/>
      <c r="B389" s="190"/>
      <c r="C389" s="9"/>
      <c r="D389" s="9"/>
      <c r="E389" s="9"/>
      <c r="F389" s="180" t="s">
        <v>1634</v>
      </c>
      <c r="G389" s="9"/>
      <c r="H389" s="181"/>
      <c r="I389" s="9"/>
      <c r="J389" s="48"/>
      <c r="K389" s="9"/>
      <c r="L389" s="9"/>
      <c r="M389" s="9"/>
      <c r="N389" s="9"/>
      <c r="O389" s="10"/>
      <c r="P389" s="10"/>
      <c r="Q389" s="187"/>
      <c r="R389" s="187"/>
      <c r="S389" s="9"/>
      <c r="T389" s="188"/>
      <c r="U389" s="188"/>
      <c r="V389" s="9"/>
      <c r="W389" s="9"/>
      <c r="X389" s="9"/>
      <c r="Y389" s="9"/>
      <c r="Z389" s="9"/>
      <c r="AA389" s="9"/>
      <c r="AB389" s="183"/>
      <c r="AC389" s="183"/>
      <c r="AD389" s="183"/>
      <c r="AE389" s="183"/>
      <c r="AF389" s="183"/>
      <c r="AG389" s="183"/>
      <c r="AH389" s="184"/>
      <c r="AI389" s="183"/>
      <c r="AJ389" s="185"/>
      <c r="AK389" s="183"/>
      <c r="AL389" s="180"/>
      <c r="AM389" s="180"/>
      <c r="AN389" s="191"/>
      <c r="AO389" s="186"/>
    </row>
    <row r="390" spans="1:41" s="47" customFormat="1" ht="15" customHeight="1" x14ac:dyDescent="0.25">
      <c r="A390" s="204"/>
      <c r="B390" s="190"/>
      <c r="C390" s="9"/>
      <c r="D390" s="9"/>
      <c r="E390" s="9"/>
      <c r="F390" s="180" t="s">
        <v>1634</v>
      </c>
      <c r="G390" s="9"/>
      <c r="H390" s="181"/>
      <c r="I390" s="9"/>
      <c r="J390" s="48"/>
      <c r="K390" s="9"/>
      <c r="L390" s="9"/>
      <c r="M390" s="9"/>
      <c r="N390" s="9"/>
      <c r="O390" s="10"/>
      <c r="P390" s="10"/>
      <c r="Q390" s="187"/>
      <c r="R390" s="187"/>
      <c r="S390" s="9"/>
      <c r="T390" s="188"/>
      <c r="U390" s="188"/>
      <c r="V390" s="9"/>
      <c r="W390" s="9"/>
      <c r="X390" s="9"/>
      <c r="Y390" s="9"/>
      <c r="Z390" s="9"/>
      <c r="AA390" s="9"/>
      <c r="AB390" s="183"/>
      <c r="AC390" s="183"/>
      <c r="AD390" s="183"/>
      <c r="AE390" s="183"/>
      <c r="AF390" s="183"/>
      <c r="AG390" s="183"/>
      <c r="AH390" s="184"/>
      <c r="AI390" s="183"/>
      <c r="AJ390" s="185"/>
      <c r="AK390" s="183"/>
      <c r="AL390" s="180"/>
      <c r="AM390" s="180"/>
      <c r="AN390" s="191"/>
      <c r="AO390" s="186"/>
    </row>
    <row r="391" spans="1:41" s="47" customFormat="1" ht="15" customHeight="1" x14ac:dyDescent="0.25">
      <c r="A391" s="204"/>
      <c r="B391" s="190"/>
      <c r="C391" s="9"/>
      <c r="D391" s="9"/>
      <c r="E391" s="9"/>
      <c r="F391" s="180" t="s">
        <v>1634</v>
      </c>
      <c r="G391" s="9"/>
      <c r="H391" s="181"/>
      <c r="I391" s="9"/>
      <c r="J391" s="48"/>
      <c r="K391" s="9"/>
      <c r="L391" s="9"/>
      <c r="M391" s="9"/>
      <c r="N391" s="9"/>
      <c r="O391" s="10"/>
      <c r="P391" s="10"/>
      <c r="Q391" s="187"/>
      <c r="R391" s="187"/>
      <c r="S391" s="9"/>
      <c r="T391" s="188"/>
      <c r="U391" s="188"/>
      <c r="V391" s="9"/>
      <c r="W391" s="9"/>
      <c r="X391" s="9"/>
      <c r="Y391" s="9"/>
      <c r="Z391" s="9"/>
      <c r="AA391" s="9"/>
      <c r="AB391" s="183"/>
      <c r="AC391" s="183"/>
      <c r="AD391" s="183"/>
      <c r="AE391" s="183"/>
      <c r="AF391" s="183"/>
      <c r="AG391" s="183"/>
      <c r="AH391" s="184"/>
      <c r="AI391" s="183"/>
      <c r="AJ391" s="185"/>
      <c r="AK391" s="183"/>
      <c r="AL391" s="180"/>
      <c r="AM391" s="180"/>
      <c r="AN391" s="191"/>
      <c r="AO391" s="186"/>
    </row>
    <row r="392" spans="1:41" s="47" customFormat="1" ht="15" customHeight="1" x14ac:dyDescent="0.25">
      <c r="A392" s="204"/>
      <c r="B392" s="190"/>
      <c r="C392" s="9"/>
      <c r="D392" s="9"/>
      <c r="E392" s="9"/>
      <c r="F392" s="180" t="s">
        <v>1634</v>
      </c>
      <c r="G392" s="9"/>
      <c r="H392" s="181"/>
      <c r="I392" s="9"/>
      <c r="J392" s="48"/>
      <c r="K392" s="9"/>
      <c r="L392" s="9"/>
      <c r="M392" s="9"/>
      <c r="N392" s="9"/>
      <c r="O392" s="10"/>
      <c r="P392" s="10"/>
      <c r="Q392" s="187"/>
      <c r="R392" s="187"/>
      <c r="S392" s="9"/>
      <c r="T392" s="188"/>
      <c r="U392" s="188"/>
      <c r="V392" s="9"/>
      <c r="W392" s="9"/>
      <c r="X392" s="9"/>
      <c r="Y392" s="9"/>
      <c r="Z392" s="9"/>
      <c r="AA392" s="9"/>
      <c r="AB392" s="183"/>
      <c r="AC392" s="183"/>
      <c r="AD392" s="183"/>
      <c r="AE392" s="183"/>
      <c r="AF392" s="183"/>
      <c r="AG392" s="183"/>
      <c r="AH392" s="184"/>
      <c r="AI392" s="183"/>
      <c r="AJ392" s="185"/>
      <c r="AK392" s="183"/>
      <c r="AL392" s="180"/>
      <c r="AM392" s="180"/>
      <c r="AN392" s="191"/>
      <c r="AO392" s="186"/>
    </row>
    <row r="393" spans="1:41" s="47" customFormat="1" ht="15" customHeight="1" x14ac:dyDescent="0.25">
      <c r="A393" s="204"/>
      <c r="B393" s="190"/>
      <c r="C393" s="9"/>
      <c r="D393" s="9"/>
      <c r="E393" s="9"/>
      <c r="F393" s="180" t="s">
        <v>1634</v>
      </c>
      <c r="G393" s="9"/>
      <c r="H393" s="181"/>
      <c r="I393" s="9"/>
      <c r="J393" s="48"/>
      <c r="K393" s="9"/>
      <c r="L393" s="9"/>
      <c r="M393" s="9"/>
      <c r="N393" s="9"/>
      <c r="O393" s="10"/>
      <c r="P393" s="10"/>
      <c r="Q393" s="187"/>
      <c r="R393" s="187"/>
      <c r="S393" s="9"/>
      <c r="T393" s="188"/>
      <c r="U393" s="188"/>
      <c r="V393" s="9"/>
      <c r="W393" s="9"/>
      <c r="X393" s="9"/>
      <c r="Y393" s="9"/>
      <c r="Z393" s="9"/>
      <c r="AA393" s="9"/>
      <c r="AB393" s="183"/>
      <c r="AC393" s="183"/>
      <c r="AD393" s="183"/>
      <c r="AE393" s="183"/>
      <c r="AF393" s="183"/>
      <c r="AG393" s="183"/>
      <c r="AH393" s="184"/>
      <c r="AI393" s="183"/>
      <c r="AJ393" s="185"/>
      <c r="AK393" s="183"/>
      <c r="AL393" s="180"/>
      <c r="AM393" s="180"/>
      <c r="AN393" s="191"/>
      <c r="AO393" s="186"/>
    </row>
    <row r="394" spans="1:41" s="47" customFormat="1" ht="15" customHeight="1" x14ac:dyDescent="0.25">
      <c r="A394" s="204"/>
      <c r="B394" s="190"/>
      <c r="C394" s="9"/>
      <c r="D394" s="9"/>
      <c r="E394" s="9"/>
      <c r="F394" s="180" t="s">
        <v>1634</v>
      </c>
      <c r="G394" s="9"/>
      <c r="H394" s="181"/>
      <c r="I394" s="9"/>
      <c r="J394" s="48"/>
      <c r="K394" s="9"/>
      <c r="L394" s="9"/>
      <c r="M394" s="9"/>
      <c r="N394" s="9"/>
      <c r="O394" s="10"/>
      <c r="P394" s="10"/>
      <c r="Q394" s="187"/>
      <c r="R394" s="187"/>
      <c r="S394" s="9"/>
      <c r="T394" s="188"/>
      <c r="U394" s="188"/>
      <c r="V394" s="9"/>
      <c r="W394" s="9"/>
      <c r="X394" s="9"/>
      <c r="Y394" s="9"/>
      <c r="Z394" s="9"/>
      <c r="AA394" s="9"/>
      <c r="AB394" s="183"/>
      <c r="AC394" s="183"/>
      <c r="AD394" s="183"/>
      <c r="AE394" s="183"/>
      <c r="AF394" s="183"/>
      <c r="AG394" s="183"/>
      <c r="AH394" s="184"/>
      <c r="AI394" s="183"/>
      <c r="AJ394" s="185"/>
      <c r="AK394" s="183"/>
      <c r="AL394" s="180"/>
      <c r="AM394" s="180"/>
      <c r="AN394" s="191"/>
      <c r="AO394" s="186"/>
    </row>
    <row r="395" spans="1:41" s="47" customFormat="1" ht="15" customHeight="1" x14ac:dyDescent="0.25">
      <c r="A395" s="204"/>
      <c r="B395" s="190"/>
      <c r="C395" s="9"/>
      <c r="D395" s="9"/>
      <c r="E395" s="9"/>
      <c r="F395" s="180" t="s">
        <v>1634</v>
      </c>
      <c r="G395" s="9"/>
      <c r="H395" s="181"/>
      <c r="I395" s="9"/>
      <c r="J395" s="48"/>
      <c r="K395" s="9"/>
      <c r="L395" s="9"/>
      <c r="M395" s="9"/>
      <c r="N395" s="9"/>
      <c r="O395" s="10"/>
      <c r="P395" s="10"/>
      <c r="Q395" s="187"/>
      <c r="R395" s="187"/>
      <c r="S395" s="9"/>
      <c r="T395" s="188"/>
      <c r="U395" s="188"/>
      <c r="V395" s="9"/>
      <c r="W395" s="9"/>
      <c r="X395" s="9"/>
      <c r="Y395" s="9"/>
      <c r="Z395" s="9"/>
      <c r="AA395" s="9"/>
      <c r="AB395" s="183"/>
      <c r="AC395" s="183"/>
      <c r="AD395" s="183"/>
      <c r="AE395" s="183"/>
      <c r="AF395" s="183"/>
      <c r="AG395" s="183"/>
      <c r="AH395" s="184"/>
      <c r="AI395" s="183"/>
      <c r="AJ395" s="185"/>
      <c r="AK395" s="183"/>
      <c r="AL395" s="180"/>
      <c r="AM395" s="180"/>
      <c r="AN395" s="191"/>
      <c r="AO395" s="186"/>
    </row>
    <row r="396" spans="1:41" s="47" customFormat="1" ht="15" customHeight="1" x14ac:dyDescent="0.25">
      <c r="A396" s="204"/>
      <c r="B396" s="190"/>
      <c r="C396" s="9"/>
      <c r="D396" s="9"/>
      <c r="E396" s="9"/>
      <c r="F396" s="180" t="s">
        <v>1634</v>
      </c>
      <c r="G396" s="9"/>
      <c r="H396" s="181"/>
      <c r="I396" s="9"/>
      <c r="J396" s="48"/>
      <c r="K396" s="9"/>
      <c r="L396" s="9"/>
      <c r="M396" s="9"/>
      <c r="N396" s="9"/>
      <c r="O396" s="10"/>
      <c r="P396" s="10"/>
      <c r="Q396" s="187"/>
      <c r="R396" s="187"/>
      <c r="S396" s="9"/>
      <c r="T396" s="188"/>
      <c r="U396" s="188"/>
      <c r="V396" s="9"/>
      <c r="W396" s="9"/>
      <c r="X396" s="9"/>
      <c r="Y396" s="9"/>
      <c r="Z396" s="9"/>
      <c r="AA396" s="9"/>
      <c r="AB396" s="183"/>
      <c r="AC396" s="183"/>
      <c r="AD396" s="183"/>
      <c r="AE396" s="183"/>
      <c r="AF396" s="183"/>
      <c r="AG396" s="183"/>
      <c r="AH396" s="184"/>
      <c r="AI396" s="183"/>
      <c r="AJ396" s="185"/>
      <c r="AK396" s="183"/>
      <c r="AL396" s="180"/>
      <c r="AM396" s="180"/>
      <c r="AN396" s="191"/>
      <c r="AO396" s="186"/>
    </row>
    <row r="397" spans="1:41" s="47" customFormat="1" ht="15" customHeight="1" x14ac:dyDescent="0.25">
      <c r="A397" s="204"/>
      <c r="B397" s="190"/>
      <c r="C397" s="9"/>
      <c r="D397" s="9"/>
      <c r="E397" s="9"/>
      <c r="F397" s="180" t="s">
        <v>1635</v>
      </c>
      <c r="G397" s="9"/>
      <c r="H397" s="181"/>
      <c r="I397" s="9"/>
      <c r="J397" s="48"/>
      <c r="K397" s="9"/>
      <c r="L397" s="9"/>
      <c r="M397" s="9"/>
      <c r="N397" s="9"/>
      <c r="O397" s="10"/>
      <c r="P397" s="10"/>
      <c r="Q397" s="187"/>
      <c r="R397" s="187"/>
      <c r="S397" s="9"/>
      <c r="T397" s="188"/>
      <c r="U397" s="188"/>
      <c r="V397" s="9"/>
      <c r="W397" s="9"/>
      <c r="X397" s="9"/>
      <c r="Y397" s="9"/>
      <c r="Z397" s="9"/>
      <c r="AA397" s="9"/>
      <c r="AB397" s="183"/>
      <c r="AC397" s="183"/>
      <c r="AD397" s="183"/>
      <c r="AE397" s="183"/>
      <c r="AF397" s="183"/>
      <c r="AG397" s="183"/>
      <c r="AH397" s="184"/>
      <c r="AI397" s="183"/>
      <c r="AJ397" s="185"/>
      <c r="AK397" s="183"/>
      <c r="AL397" s="180"/>
      <c r="AM397" s="180"/>
      <c r="AN397" s="191"/>
      <c r="AO397" s="186"/>
    </row>
    <row r="398" spans="1:41" s="47" customFormat="1" ht="15" customHeight="1" x14ac:dyDescent="0.25">
      <c r="A398" s="204"/>
      <c r="B398" s="190"/>
      <c r="C398" s="9"/>
      <c r="D398" s="9"/>
      <c r="E398" s="9"/>
      <c r="F398" s="180" t="s">
        <v>1635</v>
      </c>
      <c r="G398" s="9"/>
      <c r="H398" s="181"/>
      <c r="I398" s="9"/>
      <c r="J398" s="48"/>
      <c r="K398" s="9"/>
      <c r="L398" s="9"/>
      <c r="M398" s="9"/>
      <c r="N398" s="9"/>
      <c r="O398" s="10"/>
      <c r="P398" s="10"/>
      <c r="Q398" s="187"/>
      <c r="R398" s="187"/>
      <c r="S398" s="9"/>
      <c r="T398" s="188"/>
      <c r="U398" s="188"/>
      <c r="V398" s="9"/>
      <c r="W398" s="9"/>
      <c r="X398" s="9"/>
      <c r="Y398" s="9"/>
      <c r="Z398" s="9"/>
      <c r="AA398" s="9"/>
      <c r="AB398" s="183"/>
      <c r="AC398" s="183"/>
      <c r="AD398" s="183"/>
      <c r="AE398" s="183"/>
      <c r="AF398" s="183"/>
      <c r="AG398" s="183"/>
      <c r="AH398" s="184"/>
      <c r="AI398" s="183"/>
      <c r="AJ398" s="185"/>
      <c r="AK398" s="183"/>
      <c r="AL398" s="180"/>
      <c r="AM398" s="180"/>
      <c r="AN398" s="191"/>
      <c r="AO398" s="186"/>
    </row>
    <row r="399" spans="1:41" s="47" customFormat="1" ht="15" customHeight="1" x14ac:dyDescent="0.25">
      <c r="A399" s="204"/>
      <c r="B399" s="190"/>
      <c r="C399" s="9"/>
      <c r="D399" s="9"/>
      <c r="E399" s="9"/>
      <c r="F399" s="180" t="s">
        <v>1635</v>
      </c>
      <c r="G399" s="9"/>
      <c r="H399" s="181"/>
      <c r="I399" s="9"/>
      <c r="J399" s="48"/>
      <c r="K399" s="9"/>
      <c r="L399" s="9"/>
      <c r="M399" s="9"/>
      <c r="N399" s="9"/>
      <c r="O399" s="10"/>
      <c r="P399" s="10"/>
      <c r="Q399" s="187"/>
      <c r="R399" s="187"/>
      <c r="S399" s="9"/>
      <c r="T399" s="188"/>
      <c r="U399" s="188"/>
      <c r="V399" s="9"/>
      <c r="W399" s="9"/>
      <c r="X399" s="9"/>
      <c r="Y399" s="9"/>
      <c r="Z399" s="9"/>
      <c r="AA399" s="9"/>
      <c r="AB399" s="183"/>
      <c r="AC399" s="183"/>
      <c r="AD399" s="183"/>
      <c r="AE399" s="183"/>
      <c r="AF399" s="183"/>
      <c r="AG399" s="183"/>
      <c r="AH399" s="184"/>
      <c r="AI399" s="183"/>
      <c r="AJ399" s="185"/>
      <c r="AK399" s="183"/>
      <c r="AL399" s="180"/>
      <c r="AM399" s="180"/>
      <c r="AN399" s="191"/>
      <c r="AO399" s="186"/>
    </row>
    <row r="400" spans="1:41" s="47" customFormat="1" ht="15" customHeight="1" x14ac:dyDescent="0.25">
      <c r="A400" s="204"/>
      <c r="B400" s="190"/>
      <c r="C400" s="9"/>
      <c r="D400" s="9"/>
      <c r="E400" s="9"/>
      <c r="F400" s="180" t="s">
        <v>1635</v>
      </c>
      <c r="G400" s="9"/>
      <c r="H400" s="181"/>
      <c r="I400" s="9"/>
      <c r="J400" s="48"/>
      <c r="K400" s="9"/>
      <c r="L400" s="9"/>
      <c r="M400" s="9"/>
      <c r="N400" s="9"/>
      <c r="O400" s="10"/>
      <c r="P400" s="10"/>
      <c r="Q400" s="187"/>
      <c r="R400" s="187"/>
      <c r="S400" s="9"/>
      <c r="T400" s="188"/>
      <c r="U400" s="188"/>
      <c r="V400" s="9"/>
      <c r="W400" s="9"/>
      <c r="X400" s="9"/>
      <c r="Y400" s="9"/>
      <c r="Z400" s="9"/>
      <c r="AA400" s="9"/>
      <c r="AB400" s="183"/>
      <c r="AC400" s="183"/>
      <c r="AD400" s="183"/>
      <c r="AE400" s="183"/>
      <c r="AF400" s="183"/>
      <c r="AG400" s="183"/>
      <c r="AH400" s="184"/>
      <c r="AI400" s="183"/>
      <c r="AJ400" s="185"/>
      <c r="AK400" s="183"/>
      <c r="AL400" s="180"/>
      <c r="AM400" s="180"/>
      <c r="AN400" s="191"/>
      <c r="AO400" s="186"/>
    </row>
    <row r="401" spans="1:41" s="47" customFormat="1" ht="14.1" customHeight="1" x14ac:dyDescent="0.25">
      <c r="A401" s="204"/>
      <c r="B401" s="190"/>
      <c r="C401" s="9"/>
      <c r="D401" s="9"/>
      <c r="E401" s="9"/>
      <c r="F401" s="180" t="s">
        <v>1635</v>
      </c>
      <c r="G401" s="9"/>
      <c r="H401" s="181"/>
      <c r="I401" s="9"/>
      <c r="J401" s="48"/>
      <c r="K401" s="9"/>
      <c r="L401" s="9"/>
      <c r="M401" s="9"/>
      <c r="N401" s="9"/>
      <c r="O401" s="10"/>
      <c r="P401" s="10"/>
      <c r="Q401" s="187"/>
      <c r="R401" s="187"/>
      <c r="S401" s="9"/>
      <c r="T401" s="188"/>
      <c r="U401" s="188"/>
      <c r="V401" s="9"/>
      <c r="W401" s="9"/>
      <c r="X401" s="9"/>
      <c r="Y401" s="9"/>
      <c r="Z401" s="9"/>
      <c r="AA401" s="9"/>
      <c r="AB401" s="183"/>
      <c r="AC401" s="183"/>
      <c r="AD401" s="183"/>
      <c r="AE401" s="183"/>
      <c r="AF401" s="183"/>
      <c r="AG401" s="183"/>
      <c r="AH401" s="184"/>
      <c r="AI401" s="183"/>
      <c r="AJ401" s="185"/>
      <c r="AK401" s="183"/>
      <c r="AL401" s="180"/>
      <c r="AM401" s="180"/>
      <c r="AN401" s="191"/>
      <c r="AO401" s="186"/>
    </row>
    <row r="402" spans="1:41" s="47" customFormat="1" ht="14.1" customHeight="1" x14ac:dyDescent="0.25">
      <c r="A402" s="204"/>
      <c r="B402" s="190"/>
      <c r="C402" s="9"/>
      <c r="D402" s="9"/>
      <c r="E402" s="9"/>
      <c r="F402" s="180" t="s">
        <v>1635</v>
      </c>
      <c r="G402" s="9"/>
      <c r="H402" s="181"/>
      <c r="I402" s="9"/>
      <c r="J402" s="48"/>
      <c r="K402" s="9"/>
      <c r="L402" s="9"/>
      <c r="M402" s="9"/>
      <c r="N402" s="9"/>
      <c r="O402" s="10"/>
      <c r="P402" s="10"/>
      <c r="Q402" s="187"/>
      <c r="R402" s="187"/>
      <c r="S402" s="9"/>
      <c r="T402" s="188"/>
      <c r="U402" s="188"/>
      <c r="V402" s="9"/>
      <c r="W402" s="9"/>
      <c r="X402" s="9"/>
      <c r="Y402" s="9"/>
      <c r="Z402" s="9"/>
      <c r="AA402" s="9"/>
      <c r="AB402" s="183"/>
      <c r="AC402" s="183"/>
      <c r="AD402" s="183"/>
      <c r="AE402" s="183"/>
      <c r="AF402" s="183"/>
      <c r="AG402" s="183"/>
      <c r="AH402" s="184"/>
      <c r="AI402" s="183"/>
      <c r="AJ402" s="185"/>
      <c r="AK402" s="183"/>
      <c r="AL402" s="180"/>
      <c r="AM402" s="180"/>
      <c r="AN402" s="191"/>
      <c r="AO402" s="186"/>
    </row>
    <row r="403" spans="1:41" s="47" customFormat="1" ht="14.1" customHeight="1" x14ac:dyDescent="0.25">
      <c r="A403" s="204"/>
      <c r="B403" s="190"/>
      <c r="C403" s="9"/>
      <c r="D403" s="9"/>
      <c r="E403" s="9"/>
      <c r="F403" s="180" t="s">
        <v>1635</v>
      </c>
      <c r="G403" s="9"/>
      <c r="H403" s="181"/>
      <c r="I403" s="9"/>
      <c r="J403" s="48"/>
      <c r="K403" s="9"/>
      <c r="L403" s="9"/>
      <c r="M403" s="9"/>
      <c r="N403" s="9"/>
      <c r="O403" s="10"/>
      <c r="P403" s="10"/>
      <c r="Q403" s="187"/>
      <c r="R403" s="187"/>
      <c r="S403" s="9"/>
      <c r="T403" s="188"/>
      <c r="U403" s="188"/>
      <c r="V403" s="9"/>
      <c r="W403" s="9"/>
      <c r="X403" s="9"/>
      <c r="Y403" s="9"/>
      <c r="Z403" s="9"/>
      <c r="AA403" s="9"/>
      <c r="AB403" s="183"/>
      <c r="AC403" s="183"/>
      <c r="AD403" s="183"/>
      <c r="AE403" s="183"/>
      <c r="AF403" s="183"/>
      <c r="AG403" s="183"/>
      <c r="AH403" s="184"/>
      <c r="AI403" s="183"/>
      <c r="AJ403" s="185"/>
      <c r="AK403" s="183"/>
      <c r="AL403" s="180"/>
      <c r="AM403" s="180"/>
      <c r="AN403" s="191"/>
      <c r="AO403" s="186"/>
    </row>
    <row r="404" spans="1:41" s="47" customFormat="1" ht="14.1" customHeight="1" x14ac:dyDescent="0.25">
      <c r="A404" s="204"/>
      <c r="B404" s="190"/>
      <c r="C404" s="9"/>
      <c r="D404" s="9"/>
      <c r="E404" s="9"/>
      <c r="F404" s="180" t="s">
        <v>1635</v>
      </c>
      <c r="G404" s="9"/>
      <c r="H404" s="181"/>
      <c r="I404" s="9"/>
      <c r="J404" s="48"/>
      <c r="K404" s="9"/>
      <c r="L404" s="9"/>
      <c r="M404" s="9"/>
      <c r="N404" s="9"/>
      <c r="O404" s="10"/>
      <c r="P404" s="10"/>
      <c r="Q404" s="187"/>
      <c r="R404" s="187"/>
      <c r="S404" s="9"/>
      <c r="T404" s="188"/>
      <c r="U404" s="188"/>
      <c r="V404" s="9"/>
      <c r="W404" s="9"/>
      <c r="X404" s="9"/>
      <c r="Y404" s="9"/>
      <c r="Z404" s="9"/>
      <c r="AA404" s="9"/>
      <c r="AB404" s="183"/>
      <c r="AC404" s="183"/>
      <c r="AD404" s="183"/>
      <c r="AE404" s="183"/>
      <c r="AF404" s="183"/>
      <c r="AG404" s="183"/>
      <c r="AH404" s="184"/>
      <c r="AI404" s="183"/>
      <c r="AJ404" s="185"/>
      <c r="AK404" s="183"/>
      <c r="AL404" s="180"/>
      <c r="AM404" s="180"/>
      <c r="AN404" s="191"/>
      <c r="AO404" s="186"/>
    </row>
    <row r="405" spans="1:41" s="47" customFormat="1" ht="15" customHeight="1" x14ac:dyDescent="0.25">
      <c r="A405" s="204"/>
      <c r="B405" s="190"/>
      <c r="C405" s="9"/>
      <c r="D405" s="9"/>
      <c r="E405" s="9"/>
      <c r="F405" s="180" t="s">
        <v>1635</v>
      </c>
      <c r="G405" s="9"/>
      <c r="H405" s="181"/>
      <c r="I405" s="9"/>
      <c r="J405" s="48"/>
      <c r="K405" s="9"/>
      <c r="L405" s="9"/>
      <c r="M405" s="9"/>
      <c r="N405" s="9"/>
      <c r="O405" s="10"/>
      <c r="P405" s="10"/>
      <c r="Q405" s="187"/>
      <c r="R405" s="187"/>
      <c r="S405" s="9"/>
      <c r="T405" s="188"/>
      <c r="U405" s="188"/>
      <c r="V405" s="9"/>
      <c r="W405" s="9"/>
      <c r="X405" s="9"/>
      <c r="Y405" s="9"/>
      <c r="Z405" s="9"/>
      <c r="AA405" s="9"/>
      <c r="AB405" s="183"/>
      <c r="AC405" s="183"/>
      <c r="AD405" s="183"/>
      <c r="AE405" s="183"/>
      <c r="AF405" s="183"/>
      <c r="AG405" s="183"/>
      <c r="AH405" s="184"/>
      <c r="AI405" s="183"/>
      <c r="AJ405" s="185"/>
      <c r="AK405" s="183"/>
      <c r="AL405" s="180"/>
      <c r="AM405" s="180"/>
      <c r="AN405" s="191"/>
      <c r="AO405" s="186"/>
    </row>
    <row r="406" spans="1:41" s="47" customFormat="1" ht="15" customHeight="1" x14ac:dyDescent="0.25">
      <c r="A406" s="204"/>
      <c r="B406" s="190"/>
      <c r="C406" s="9"/>
      <c r="D406" s="9"/>
      <c r="E406" s="9"/>
      <c r="F406" s="180" t="s">
        <v>1635</v>
      </c>
      <c r="G406" s="9"/>
      <c r="H406" s="181"/>
      <c r="I406" s="9"/>
      <c r="J406" s="48"/>
      <c r="K406" s="9"/>
      <c r="L406" s="9"/>
      <c r="M406" s="9"/>
      <c r="N406" s="9"/>
      <c r="O406" s="10"/>
      <c r="P406" s="10"/>
      <c r="Q406" s="187"/>
      <c r="R406" s="187"/>
      <c r="S406" s="9"/>
      <c r="T406" s="188"/>
      <c r="U406" s="188"/>
      <c r="V406" s="9"/>
      <c r="W406" s="9"/>
      <c r="X406" s="9"/>
      <c r="Y406" s="9"/>
      <c r="Z406" s="9"/>
      <c r="AA406" s="9"/>
      <c r="AB406" s="183"/>
      <c r="AC406" s="183"/>
      <c r="AD406" s="183"/>
      <c r="AE406" s="183"/>
      <c r="AF406" s="183"/>
      <c r="AG406" s="183"/>
      <c r="AH406" s="184"/>
      <c r="AI406" s="183"/>
      <c r="AJ406" s="185"/>
      <c r="AK406" s="183"/>
      <c r="AL406" s="180"/>
      <c r="AM406" s="180"/>
      <c r="AN406" s="191"/>
      <c r="AO406" s="186"/>
    </row>
    <row r="407" spans="1:41" s="47" customFormat="1" ht="15" customHeight="1" x14ac:dyDescent="0.25">
      <c r="A407" s="204"/>
      <c r="B407" s="190"/>
      <c r="C407" s="9"/>
      <c r="D407" s="9"/>
      <c r="E407" s="9"/>
      <c r="F407" s="180" t="s">
        <v>1635</v>
      </c>
      <c r="G407" s="9"/>
      <c r="H407" s="181"/>
      <c r="I407" s="9"/>
      <c r="J407" s="48"/>
      <c r="K407" s="9"/>
      <c r="L407" s="9"/>
      <c r="M407" s="9"/>
      <c r="N407" s="9"/>
      <c r="O407" s="10"/>
      <c r="P407" s="10"/>
      <c r="Q407" s="187"/>
      <c r="R407" s="187"/>
      <c r="S407" s="9"/>
      <c r="T407" s="188"/>
      <c r="U407" s="188"/>
      <c r="V407" s="9"/>
      <c r="W407" s="9"/>
      <c r="X407" s="9"/>
      <c r="Y407" s="9"/>
      <c r="Z407" s="9"/>
      <c r="AA407" s="9"/>
      <c r="AB407" s="183"/>
      <c r="AC407" s="183"/>
      <c r="AD407" s="183"/>
      <c r="AE407" s="183"/>
      <c r="AF407" s="183"/>
      <c r="AG407" s="183"/>
      <c r="AH407" s="184"/>
      <c r="AI407" s="183"/>
      <c r="AJ407" s="185"/>
      <c r="AK407" s="183"/>
      <c r="AL407" s="180"/>
      <c r="AM407" s="180"/>
      <c r="AN407" s="191"/>
      <c r="AO407" s="186"/>
    </row>
    <row r="408" spans="1:41" s="47" customFormat="1" ht="15" customHeight="1" x14ac:dyDescent="0.25">
      <c r="A408" s="204"/>
      <c r="B408" s="190"/>
      <c r="C408" s="9"/>
      <c r="D408" s="9"/>
      <c r="E408" s="9"/>
      <c r="F408" s="180" t="s">
        <v>1635</v>
      </c>
      <c r="G408" s="9"/>
      <c r="H408" s="181"/>
      <c r="I408" s="9"/>
      <c r="J408" s="48"/>
      <c r="K408" s="9"/>
      <c r="L408" s="9"/>
      <c r="M408" s="9"/>
      <c r="N408" s="9"/>
      <c r="O408" s="10"/>
      <c r="P408" s="10"/>
      <c r="Q408" s="187"/>
      <c r="R408" s="187"/>
      <c r="S408" s="9"/>
      <c r="T408" s="188"/>
      <c r="U408" s="188"/>
      <c r="V408" s="9"/>
      <c r="W408" s="9"/>
      <c r="X408" s="9"/>
      <c r="Y408" s="9"/>
      <c r="Z408" s="9"/>
      <c r="AA408" s="9"/>
      <c r="AB408" s="183"/>
      <c r="AC408" s="183"/>
      <c r="AD408" s="183"/>
      <c r="AE408" s="183"/>
      <c r="AF408" s="183"/>
      <c r="AG408" s="183"/>
      <c r="AH408" s="184"/>
      <c r="AI408" s="183"/>
      <c r="AJ408" s="185"/>
      <c r="AK408" s="183"/>
      <c r="AL408" s="180"/>
      <c r="AM408" s="180"/>
      <c r="AN408" s="191"/>
      <c r="AO408" s="186"/>
    </row>
    <row r="409" spans="1:41" s="47" customFormat="1" ht="15" customHeight="1" x14ac:dyDescent="0.25">
      <c r="A409" s="204"/>
      <c r="B409" s="190"/>
      <c r="C409" s="9"/>
      <c r="D409" s="9"/>
      <c r="E409" s="9"/>
      <c r="F409" s="180" t="s">
        <v>1636</v>
      </c>
      <c r="G409" s="9"/>
      <c r="H409" s="181"/>
      <c r="I409" s="9"/>
      <c r="J409" s="48"/>
      <c r="K409" s="9"/>
      <c r="L409" s="9"/>
      <c r="M409" s="9"/>
      <c r="N409" s="9"/>
      <c r="O409" s="10"/>
      <c r="P409" s="10"/>
      <c r="Q409" s="187"/>
      <c r="R409" s="187"/>
      <c r="S409" s="9"/>
      <c r="T409" s="188"/>
      <c r="U409" s="188"/>
      <c r="V409" s="9"/>
      <c r="W409" s="9"/>
      <c r="X409" s="9"/>
      <c r="Y409" s="9"/>
      <c r="Z409" s="9"/>
      <c r="AA409" s="9"/>
      <c r="AB409" s="183"/>
      <c r="AC409" s="183"/>
      <c r="AD409" s="183"/>
      <c r="AE409" s="183"/>
      <c r="AF409" s="183"/>
      <c r="AG409" s="183"/>
      <c r="AH409" s="184"/>
      <c r="AI409" s="183"/>
      <c r="AJ409" s="185"/>
      <c r="AK409" s="183"/>
      <c r="AL409" s="180"/>
      <c r="AM409" s="180"/>
      <c r="AN409" s="191"/>
      <c r="AO409" s="186"/>
    </row>
    <row r="410" spans="1:41" s="47" customFormat="1" ht="15" customHeight="1" x14ac:dyDescent="0.25">
      <c r="A410" s="204"/>
      <c r="B410" s="190"/>
      <c r="C410" s="9"/>
      <c r="D410" s="9"/>
      <c r="E410" s="9"/>
      <c r="F410" s="180" t="s">
        <v>1636</v>
      </c>
      <c r="G410" s="9"/>
      <c r="H410" s="181"/>
      <c r="I410" s="9"/>
      <c r="J410" s="48"/>
      <c r="K410" s="9"/>
      <c r="L410" s="9"/>
      <c r="M410" s="9"/>
      <c r="N410" s="9"/>
      <c r="O410" s="10"/>
      <c r="P410" s="10"/>
      <c r="Q410" s="187"/>
      <c r="R410" s="187"/>
      <c r="S410" s="9"/>
      <c r="T410" s="188"/>
      <c r="U410" s="188"/>
      <c r="V410" s="9"/>
      <c r="W410" s="9"/>
      <c r="X410" s="9"/>
      <c r="Y410" s="9"/>
      <c r="Z410" s="9"/>
      <c r="AA410" s="9"/>
      <c r="AB410" s="183"/>
      <c r="AC410" s="183"/>
      <c r="AD410" s="183"/>
      <c r="AE410" s="183"/>
      <c r="AF410" s="183"/>
      <c r="AG410" s="183"/>
      <c r="AH410" s="184"/>
      <c r="AI410" s="183"/>
      <c r="AJ410" s="185"/>
      <c r="AK410" s="183"/>
      <c r="AL410" s="180"/>
      <c r="AM410" s="180"/>
      <c r="AN410" s="191"/>
      <c r="AO410" s="186"/>
    </row>
    <row r="411" spans="1:41" s="47" customFormat="1" ht="15" customHeight="1" x14ac:dyDescent="0.25">
      <c r="A411" s="204"/>
      <c r="B411" s="190"/>
      <c r="C411" s="9"/>
      <c r="D411" s="9"/>
      <c r="E411" s="9"/>
      <c r="F411" s="180" t="s">
        <v>1636</v>
      </c>
      <c r="G411" s="9"/>
      <c r="H411" s="181"/>
      <c r="I411" s="9"/>
      <c r="J411" s="48"/>
      <c r="K411" s="9"/>
      <c r="L411" s="9"/>
      <c r="M411" s="9"/>
      <c r="N411" s="9"/>
      <c r="O411" s="10"/>
      <c r="P411" s="10"/>
      <c r="Q411" s="187"/>
      <c r="R411" s="187"/>
      <c r="S411" s="9"/>
      <c r="T411" s="188"/>
      <c r="U411" s="188"/>
      <c r="V411" s="9"/>
      <c r="W411" s="9"/>
      <c r="X411" s="9"/>
      <c r="Y411" s="9"/>
      <c r="Z411" s="9"/>
      <c r="AA411" s="9"/>
      <c r="AB411" s="183"/>
      <c r="AC411" s="183"/>
      <c r="AD411" s="183"/>
      <c r="AE411" s="183"/>
      <c r="AF411" s="183"/>
      <c r="AG411" s="183"/>
      <c r="AH411" s="184"/>
      <c r="AI411" s="183"/>
      <c r="AJ411" s="185"/>
      <c r="AK411" s="183"/>
      <c r="AL411" s="180"/>
      <c r="AM411" s="180"/>
      <c r="AN411" s="191"/>
      <c r="AO411" s="186"/>
    </row>
    <row r="412" spans="1:41" s="47" customFormat="1" ht="15" customHeight="1" x14ac:dyDescent="0.25">
      <c r="A412" s="204"/>
      <c r="B412" s="190"/>
      <c r="C412" s="9"/>
      <c r="D412" s="9"/>
      <c r="E412" s="9"/>
      <c r="F412" s="180" t="s">
        <v>1636</v>
      </c>
      <c r="G412" s="9"/>
      <c r="H412" s="181"/>
      <c r="I412" s="9"/>
      <c r="J412" s="48"/>
      <c r="K412" s="9"/>
      <c r="L412" s="9"/>
      <c r="M412" s="9"/>
      <c r="N412" s="9"/>
      <c r="O412" s="10"/>
      <c r="P412" s="10"/>
      <c r="Q412" s="187"/>
      <c r="R412" s="187"/>
      <c r="S412" s="9"/>
      <c r="T412" s="188"/>
      <c r="U412" s="188"/>
      <c r="V412" s="9"/>
      <c r="W412" s="9"/>
      <c r="X412" s="9"/>
      <c r="Y412" s="9"/>
      <c r="Z412" s="9"/>
      <c r="AA412" s="9"/>
      <c r="AB412" s="183"/>
      <c r="AC412" s="183"/>
      <c r="AD412" s="183"/>
      <c r="AE412" s="183"/>
      <c r="AF412" s="183"/>
      <c r="AG412" s="183"/>
      <c r="AH412" s="184"/>
      <c r="AI412" s="183"/>
      <c r="AJ412" s="185"/>
      <c r="AK412" s="183"/>
      <c r="AL412" s="180"/>
      <c r="AM412" s="180"/>
      <c r="AN412" s="191"/>
      <c r="AO412" s="186"/>
    </row>
    <row r="413" spans="1:41" s="47" customFormat="1" ht="15" customHeight="1" x14ac:dyDescent="0.25">
      <c r="A413" s="204"/>
      <c r="B413" s="190"/>
      <c r="C413" s="9"/>
      <c r="D413" s="9"/>
      <c r="E413" s="9"/>
      <c r="F413" s="180" t="s">
        <v>1636</v>
      </c>
      <c r="G413" s="9"/>
      <c r="H413" s="181"/>
      <c r="I413" s="9"/>
      <c r="J413" s="48"/>
      <c r="K413" s="9"/>
      <c r="L413" s="9"/>
      <c r="M413" s="9"/>
      <c r="N413" s="9"/>
      <c r="O413" s="10"/>
      <c r="P413" s="10"/>
      <c r="Q413" s="187"/>
      <c r="R413" s="187"/>
      <c r="S413" s="9"/>
      <c r="T413" s="188"/>
      <c r="U413" s="188"/>
      <c r="V413" s="9"/>
      <c r="W413" s="9"/>
      <c r="X413" s="9"/>
      <c r="Y413" s="9"/>
      <c r="Z413" s="9"/>
      <c r="AA413" s="9"/>
      <c r="AB413" s="183"/>
      <c r="AC413" s="183"/>
      <c r="AD413" s="183"/>
      <c r="AE413" s="183"/>
      <c r="AF413" s="183"/>
      <c r="AG413" s="183"/>
      <c r="AH413" s="184"/>
      <c r="AI413" s="183"/>
      <c r="AJ413" s="185"/>
      <c r="AK413" s="183"/>
      <c r="AL413" s="180"/>
      <c r="AM413" s="180"/>
      <c r="AN413" s="191"/>
      <c r="AO413" s="186"/>
    </row>
    <row r="414" spans="1:41" s="47" customFormat="1" ht="15" customHeight="1" x14ac:dyDescent="0.25">
      <c r="A414" s="204"/>
      <c r="B414" s="190"/>
      <c r="C414" s="9"/>
      <c r="D414" s="9"/>
      <c r="E414" s="9"/>
      <c r="F414" s="180" t="s">
        <v>1636</v>
      </c>
      <c r="G414" s="9"/>
      <c r="H414" s="181"/>
      <c r="I414" s="9"/>
      <c r="J414" s="48"/>
      <c r="K414" s="9"/>
      <c r="L414" s="9"/>
      <c r="M414" s="9"/>
      <c r="N414" s="9"/>
      <c r="O414" s="10"/>
      <c r="P414" s="10"/>
      <c r="Q414" s="187"/>
      <c r="R414" s="187"/>
      <c r="S414" s="9"/>
      <c r="T414" s="188"/>
      <c r="U414" s="188"/>
      <c r="V414" s="9"/>
      <c r="W414" s="9"/>
      <c r="X414" s="9"/>
      <c r="Y414" s="9"/>
      <c r="Z414" s="9"/>
      <c r="AA414" s="9"/>
      <c r="AB414" s="183"/>
      <c r="AC414" s="183"/>
      <c r="AD414" s="183"/>
      <c r="AE414" s="183"/>
      <c r="AF414" s="183"/>
      <c r="AG414" s="183"/>
      <c r="AH414" s="184"/>
      <c r="AI414" s="183"/>
      <c r="AJ414" s="185"/>
      <c r="AK414" s="183"/>
      <c r="AL414" s="180"/>
      <c r="AM414" s="180"/>
      <c r="AN414" s="191"/>
      <c r="AO414" s="186"/>
    </row>
    <row r="415" spans="1:41" s="47" customFormat="1" ht="15" customHeight="1" x14ac:dyDescent="0.25">
      <c r="A415" s="204"/>
      <c r="B415" s="190"/>
      <c r="C415" s="9"/>
      <c r="D415" s="9"/>
      <c r="E415" s="9"/>
      <c r="F415" s="180" t="s">
        <v>1636</v>
      </c>
      <c r="G415" s="9"/>
      <c r="H415" s="181"/>
      <c r="I415" s="9"/>
      <c r="J415" s="48"/>
      <c r="K415" s="9"/>
      <c r="L415" s="9"/>
      <c r="M415" s="9"/>
      <c r="N415" s="9"/>
      <c r="O415" s="10"/>
      <c r="P415" s="10"/>
      <c r="Q415" s="187"/>
      <c r="R415" s="187"/>
      <c r="S415" s="9"/>
      <c r="T415" s="188"/>
      <c r="U415" s="188"/>
      <c r="V415" s="9"/>
      <c r="W415" s="9"/>
      <c r="X415" s="9"/>
      <c r="Y415" s="9"/>
      <c r="Z415" s="9"/>
      <c r="AA415" s="9"/>
      <c r="AB415" s="183"/>
      <c r="AC415" s="183"/>
      <c r="AD415" s="183"/>
      <c r="AE415" s="183"/>
      <c r="AF415" s="183"/>
      <c r="AG415" s="183"/>
      <c r="AH415" s="184"/>
      <c r="AI415" s="183"/>
      <c r="AJ415" s="185"/>
      <c r="AK415" s="183"/>
      <c r="AL415" s="180"/>
      <c r="AM415" s="180"/>
      <c r="AN415" s="191"/>
      <c r="AO415" s="186"/>
    </row>
    <row r="416" spans="1:41" s="47" customFormat="1" ht="15" customHeight="1" x14ac:dyDescent="0.25">
      <c r="A416" s="204"/>
      <c r="B416" s="190"/>
      <c r="C416" s="9"/>
      <c r="D416" s="9"/>
      <c r="E416" s="9"/>
      <c r="F416" s="180" t="s">
        <v>1636</v>
      </c>
      <c r="G416" s="9"/>
      <c r="H416" s="181"/>
      <c r="I416" s="9"/>
      <c r="J416" s="48"/>
      <c r="K416" s="9"/>
      <c r="L416" s="9"/>
      <c r="M416" s="9"/>
      <c r="N416" s="9"/>
      <c r="O416" s="10"/>
      <c r="P416" s="10"/>
      <c r="Q416" s="187"/>
      <c r="R416" s="187"/>
      <c r="S416" s="9"/>
      <c r="T416" s="188"/>
      <c r="U416" s="188"/>
      <c r="V416" s="9"/>
      <c r="W416" s="9"/>
      <c r="X416" s="9"/>
      <c r="Y416" s="9"/>
      <c r="Z416" s="9"/>
      <c r="AA416" s="9"/>
      <c r="AB416" s="183"/>
      <c r="AC416" s="183"/>
      <c r="AD416" s="183"/>
      <c r="AE416" s="183"/>
      <c r="AF416" s="183"/>
      <c r="AG416" s="183"/>
      <c r="AH416" s="184"/>
      <c r="AI416" s="183"/>
      <c r="AJ416" s="185"/>
      <c r="AK416" s="183"/>
      <c r="AL416" s="180"/>
      <c r="AM416" s="180"/>
      <c r="AN416" s="191"/>
      <c r="AO416" s="186"/>
    </row>
    <row r="417" spans="1:41" s="47" customFormat="1" ht="15" customHeight="1" x14ac:dyDescent="0.25">
      <c r="A417" s="204"/>
      <c r="B417" s="190"/>
      <c r="C417" s="9"/>
      <c r="D417" s="9"/>
      <c r="E417" s="9"/>
      <c r="F417" s="180" t="s">
        <v>1636</v>
      </c>
      <c r="G417" s="9"/>
      <c r="H417" s="181"/>
      <c r="I417" s="9"/>
      <c r="J417" s="48"/>
      <c r="K417" s="9"/>
      <c r="L417" s="9"/>
      <c r="M417" s="9"/>
      <c r="N417" s="9"/>
      <c r="O417" s="10"/>
      <c r="P417" s="10"/>
      <c r="Q417" s="187"/>
      <c r="R417" s="187"/>
      <c r="S417" s="9"/>
      <c r="T417" s="188"/>
      <c r="U417" s="188"/>
      <c r="V417" s="9"/>
      <c r="W417" s="9"/>
      <c r="X417" s="9"/>
      <c r="Y417" s="9"/>
      <c r="Z417" s="9"/>
      <c r="AA417" s="9"/>
      <c r="AB417" s="183"/>
      <c r="AC417" s="183"/>
      <c r="AD417" s="183"/>
      <c r="AE417" s="183"/>
      <c r="AF417" s="183"/>
      <c r="AG417" s="183"/>
      <c r="AH417" s="184"/>
      <c r="AI417" s="183"/>
      <c r="AJ417" s="185"/>
      <c r="AK417" s="183"/>
      <c r="AL417" s="180"/>
      <c r="AM417" s="180"/>
      <c r="AN417" s="191"/>
      <c r="AO417" s="186"/>
    </row>
    <row r="418" spans="1:41" s="47" customFormat="1" ht="15" customHeight="1" x14ac:dyDescent="0.25">
      <c r="A418" s="204"/>
      <c r="B418" s="190"/>
      <c r="C418" s="9"/>
      <c r="D418" s="9"/>
      <c r="E418" s="9"/>
      <c r="F418" s="180" t="s">
        <v>1636</v>
      </c>
      <c r="G418" s="9"/>
      <c r="H418" s="181"/>
      <c r="I418" s="9"/>
      <c r="J418" s="48"/>
      <c r="K418" s="9"/>
      <c r="L418" s="9"/>
      <c r="M418" s="9"/>
      <c r="N418" s="9"/>
      <c r="O418" s="10"/>
      <c r="P418" s="10"/>
      <c r="Q418" s="187"/>
      <c r="R418" s="187"/>
      <c r="S418" s="9"/>
      <c r="T418" s="188"/>
      <c r="U418" s="188"/>
      <c r="V418" s="9"/>
      <c r="W418" s="9"/>
      <c r="X418" s="9"/>
      <c r="Y418" s="9"/>
      <c r="Z418" s="9"/>
      <c r="AA418" s="9"/>
      <c r="AB418" s="183"/>
      <c r="AC418" s="183"/>
      <c r="AD418" s="183"/>
      <c r="AE418" s="183"/>
      <c r="AF418" s="183"/>
      <c r="AG418" s="183"/>
      <c r="AH418" s="184"/>
      <c r="AI418" s="183"/>
      <c r="AJ418" s="185"/>
      <c r="AK418" s="183"/>
      <c r="AL418" s="180"/>
      <c r="AM418" s="180"/>
      <c r="AN418" s="191"/>
      <c r="AO418" s="186"/>
    </row>
    <row r="419" spans="1:41" s="47" customFormat="1" ht="15" customHeight="1" x14ac:dyDescent="0.25">
      <c r="A419" s="204"/>
      <c r="B419" s="190"/>
      <c r="C419" s="9"/>
      <c r="D419" s="9"/>
      <c r="E419" s="9"/>
      <c r="F419" s="180" t="s">
        <v>1636</v>
      </c>
      <c r="G419" s="9"/>
      <c r="H419" s="181"/>
      <c r="I419" s="9"/>
      <c r="J419" s="48"/>
      <c r="K419" s="9"/>
      <c r="L419" s="9"/>
      <c r="M419" s="9"/>
      <c r="N419" s="9"/>
      <c r="O419" s="10"/>
      <c r="P419" s="10"/>
      <c r="Q419" s="187"/>
      <c r="R419" s="187"/>
      <c r="S419" s="9"/>
      <c r="T419" s="188"/>
      <c r="U419" s="188"/>
      <c r="V419" s="9"/>
      <c r="W419" s="9"/>
      <c r="X419" s="9"/>
      <c r="Y419" s="9"/>
      <c r="Z419" s="9"/>
      <c r="AA419" s="9"/>
      <c r="AB419" s="183"/>
      <c r="AC419" s="183"/>
      <c r="AD419" s="183"/>
      <c r="AE419" s="183"/>
      <c r="AF419" s="183"/>
      <c r="AG419" s="183"/>
      <c r="AH419" s="184"/>
      <c r="AI419" s="183"/>
      <c r="AJ419" s="185"/>
      <c r="AK419" s="183"/>
      <c r="AL419" s="180"/>
      <c r="AM419" s="180"/>
      <c r="AN419" s="191"/>
      <c r="AO419" s="186"/>
    </row>
    <row r="420" spans="1:41" s="47" customFormat="1" ht="15" customHeight="1" x14ac:dyDescent="0.25">
      <c r="A420" s="204"/>
      <c r="B420" s="190"/>
      <c r="C420" s="9"/>
      <c r="D420" s="9"/>
      <c r="E420" s="9"/>
      <c r="F420" s="180" t="s">
        <v>1636</v>
      </c>
      <c r="G420" s="9"/>
      <c r="H420" s="181"/>
      <c r="I420" s="9"/>
      <c r="J420" s="48"/>
      <c r="K420" s="9"/>
      <c r="L420" s="9"/>
      <c r="M420" s="9"/>
      <c r="N420" s="9"/>
      <c r="O420" s="10"/>
      <c r="P420" s="10"/>
      <c r="Q420" s="187"/>
      <c r="R420" s="187"/>
      <c r="S420" s="9"/>
      <c r="T420" s="188"/>
      <c r="U420" s="188"/>
      <c r="V420" s="9"/>
      <c r="W420" s="9"/>
      <c r="X420" s="9"/>
      <c r="Y420" s="9"/>
      <c r="Z420" s="9"/>
      <c r="AA420" s="9"/>
      <c r="AB420" s="183"/>
      <c r="AC420" s="183"/>
      <c r="AD420" s="183"/>
      <c r="AE420" s="183"/>
      <c r="AF420" s="183"/>
      <c r="AG420" s="183"/>
      <c r="AH420" s="184"/>
      <c r="AI420" s="183"/>
      <c r="AJ420" s="185"/>
      <c r="AK420" s="183"/>
      <c r="AL420" s="180"/>
      <c r="AM420" s="180"/>
      <c r="AN420" s="191"/>
      <c r="AO420" s="186"/>
    </row>
    <row r="421" spans="1:41" s="47" customFormat="1" ht="15" customHeight="1" x14ac:dyDescent="0.25">
      <c r="A421" s="204"/>
      <c r="B421" s="190"/>
      <c r="C421" s="9"/>
      <c r="D421" s="9"/>
      <c r="E421" s="9"/>
      <c r="F421" s="180" t="s">
        <v>1636</v>
      </c>
      <c r="G421" s="9"/>
      <c r="H421" s="181"/>
      <c r="I421" s="9"/>
      <c r="J421" s="48"/>
      <c r="K421" s="9"/>
      <c r="L421" s="9"/>
      <c r="M421" s="9"/>
      <c r="N421" s="9"/>
      <c r="O421" s="10"/>
      <c r="P421" s="10"/>
      <c r="Q421" s="187"/>
      <c r="R421" s="187"/>
      <c r="S421" s="9"/>
      <c r="T421" s="188"/>
      <c r="U421" s="188"/>
      <c r="V421" s="9"/>
      <c r="W421" s="9"/>
      <c r="X421" s="9"/>
      <c r="Y421" s="9"/>
      <c r="Z421" s="9"/>
      <c r="AA421" s="9"/>
      <c r="AB421" s="183"/>
      <c r="AC421" s="183"/>
      <c r="AD421" s="183"/>
      <c r="AE421" s="183"/>
      <c r="AF421" s="183"/>
      <c r="AG421" s="183"/>
      <c r="AH421" s="184"/>
      <c r="AI421" s="183"/>
      <c r="AJ421" s="185"/>
      <c r="AK421" s="183"/>
      <c r="AL421" s="180"/>
      <c r="AM421" s="180"/>
      <c r="AN421" s="191"/>
      <c r="AO421" s="186"/>
    </row>
    <row r="422" spans="1:41" s="47" customFormat="1" ht="15" customHeight="1" x14ac:dyDescent="0.25">
      <c r="A422" s="204"/>
      <c r="B422" s="190"/>
      <c r="C422" s="9"/>
      <c r="D422" s="9"/>
      <c r="E422" s="9"/>
      <c r="F422" s="180" t="s">
        <v>1636</v>
      </c>
      <c r="G422" s="9"/>
      <c r="H422" s="181"/>
      <c r="I422" s="9"/>
      <c r="J422" s="48"/>
      <c r="K422" s="9"/>
      <c r="L422" s="9"/>
      <c r="M422" s="9"/>
      <c r="N422" s="9"/>
      <c r="O422" s="10"/>
      <c r="P422" s="10"/>
      <c r="Q422" s="187"/>
      <c r="R422" s="187"/>
      <c r="S422" s="9"/>
      <c r="T422" s="188"/>
      <c r="U422" s="188"/>
      <c r="V422" s="9"/>
      <c r="W422" s="9"/>
      <c r="X422" s="9"/>
      <c r="Y422" s="9"/>
      <c r="Z422" s="9"/>
      <c r="AA422" s="9"/>
      <c r="AB422" s="183"/>
      <c r="AC422" s="183"/>
      <c r="AD422" s="183"/>
      <c r="AE422" s="183"/>
      <c r="AF422" s="183"/>
      <c r="AG422" s="183"/>
      <c r="AH422" s="184"/>
      <c r="AI422" s="183"/>
      <c r="AJ422" s="185"/>
      <c r="AK422" s="183"/>
      <c r="AL422" s="180"/>
      <c r="AM422" s="180"/>
      <c r="AN422" s="191"/>
      <c r="AO422" s="186"/>
    </row>
    <row r="423" spans="1:41" s="47" customFormat="1" ht="15" customHeight="1" x14ac:dyDescent="0.25">
      <c r="A423" s="204"/>
      <c r="B423" s="190"/>
      <c r="C423" s="9"/>
      <c r="D423" s="9"/>
      <c r="E423" s="9"/>
      <c r="F423" s="180" t="s">
        <v>1636</v>
      </c>
      <c r="G423" s="9"/>
      <c r="H423" s="181"/>
      <c r="I423" s="9"/>
      <c r="J423" s="48"/>
      <c r="K423" s="9"/>
      <c r="L423" s="9"/>
      <c r="M423" s="9"/>
      <c r="N423" s="9"/>
      <c r="O423" s="10"/>
      <c r="P423" s="10"/>
      <c r="Q423" s="187"/>
      <c r="R423" s="187"/>
      <c r="S423" s="9"/>
      <c r="T423" s="188"/>
      <c r="U423" s="188"/>
      <c r="V423" s="9"/>
      <c r="W423" s="9"/>
      <c r="X423" s="9"/>
      <c r="Y423" s="9"/>
      <c r="Z423" s="9"/>
      <c r="AA423" s="9"/>
      <c r="AB423" s="183"/>
      <c r="AC423" s="183"/>
      <c r="AD423" s="183"/>
      <c r="AE423" s="183"/>
      <c r="AF423" s="183"/>
      <c r="AG423" s="183"/>
      <c r="AH423" s="184"/>
      <c r="AI423" s="183"/>
      <c r="AJ423" s="185"/>
      <c r="AK423" s="183"/>
      <c r="AL423" s="180"/>
      <c r="AM423" s="180"/>
      <c r="AN423" s="191"/>
      <c r="AO423" s="186"/>
    </row>
    <row r="424" spans="1:41" s="47" customFormat="1" ht="15" customHeight="1" x14ac:dyDescent="0.25">
      <c r="A424" s="204"/>
      <c r="B424" s="190"/>
      <c r="C424" s="9"/>
      <c r="D424" s="9"/>
      <c r="E424" s="9"/>
      <c r="F424" s="180" t="s">
        <v>1636</v>
      </c>
      <c r="G424" s="9"/>
      <c r="H424" s="181"/>
      <c r="I424" s="9"/>
      <c r="J424" s="48"/>
      <c r="K424" s="9"/>
      <c r="L424" s="9"/>
      <c r="M424" s="9"/>
      <c r="N424" s="9"/>
      <c r="O424" s="10"/>
      <c r="P424" s="10"/>
      <c r="Q424" s="187"/>
      <c r="R424" s="187"/>
      <c r="S424" s="9"/>
      <c r="T424" s="188"/>
      <c r="U424" s="188"/>
      <c r="V424" s="9"/>
      <c r="W424" s="9"/>
      <c r="X424" s="9"/>
      <c r="Y424" s="9"/>
      <c r="Z424" s="9"/>
      <c r="AA424" s="9"/>
      <c r="AB424" s="183"/>
      <c r="AC424" s="183"/>
      <c r="AD424" s="183"/>
      <c r="AE424" s="183"/>
      <c r="AF424" s="183"/>
      <c r="AG424" s="183"/>
      <c r="AH424" s="184"/>
      <c r="AI424" s="183"/>
      <c r="AJ424" s="185"/>
      <c r="AK424" s="183"/>
      <c r="AL424" s="180"/>
      <c r="AM424" s="180"/>
      <c r="AN424" s="191"/>
      <c r="AO424" s="186"/>
    </row>
    <row r="425" spans="1:41" s="47" customFormat="1" ht="15" customHeight="1" x14ac:dyDescent="0.25">
      <c r="A425" s="204"/>
      <c r="B425" s="190"/>
      <c r="C425" s="9"/>
      <c r="D425" s="9"/>
      <c r="E425" s="9"/>
      <c r="F425" s="180" t="s">
        <v>1636</v>
      </c>
      <c r="G425" s="9"/>
      <c r="H425" s="181"/>
      <c r="I425" s="9"/>
      <c r="J425" s="48"/>
      <c r="K425" s="9"/>
      <c r="L425" s="9"/>
      <c r="M425" s="9"/>
      <c r="N425" s="9"/>
      <c r="O425" s="10"/>
      <c r="P425" s="10"/>
      <c r="Q425" s="187"/>
      <c r="R425" s="187"/>
      <c r="S425" s="9"/>
      <c r="T425" s="188"/>
      <c r="U425" s="188"/>
      <c r="V425" s="9"/>
      <c r="W425" s="9"/>
      <c r="X425" s="9"/>
      <c r="Y425" s="9"/>
      <c r="Z425" s="9"/>
      <c r="AA425" s="9"/>
      <c r="AB425" s="183"/>
      <c r="AC425" s="183"/>
      <c r="AD425" s="183"/>
      <c r="AE425" s="183"/>
      <c r="AF425" s="183"/>
      <c r="AG425" s="183"/>
      <c r="AH425" s="184"/>
      <c r="AI425" s="183"/>
      <c r="AJ425" s="185"/>
      <c r="AK425" s="183"/>
      <c r="AL425" s="180"/>
      <c r="AM425" s="180"/>
      <c r="AN425" s="191"/>
      <c r="AO425" s="186"/>
    </row>
    <row r="426" spans="1:41" s="47" customFormat="1" ht="15" customHeight="1" x14ac:dyDescent="0.25">
      <c r="A426" s="204"/>
      <c r="B426" s="190"/>
      <c r="C426" s="9"/>
      <c r="D426" s="9"/>
      <c r="E426" s="9"/>
      <c r="F426" s="180" t="s">
        <v>1637</v>
      </c>
      <c r="G426" s="9"/>
      <c r="H426" s="181"/>
      <c r="I426" s="9"/>
      <c r="J426" s="48"/>
      <c r="K426" s="9"/>
      <c r="L426" s="9"/>
      <c r="M426" s="9"/>
      <c r="N426" s="9"/>
      <c r="O426" s="10"/>
      <c r="P426" s="10"/>
      <c r="Q426" s="187"/>
      <c r="R426" s="187"/>
      <c r="S426" s="9"/>
      <c r="T426" s="188"/>
      <c r="U426" s="188"/>
      <c r="V426" s="9"/>
      <c r="W426" s="9"/>
      <c r="X426" s="9"/>
      <c r="Y426" s="9"/>
      <c r="Z426" s="9"/>
      <c r="AA426" s="9"/>
      <c r="AB426" s="183"/>
      <c r="AC426" s="183"/>
      <c r="AD426" s="183"/>
      <c r="AE426" s="183"/>
      <c r="AF426" s="183"/>
      <c r="AG426" s="183"/>
      <c r="AH426" s="184"/>
      <c r="AI426" s="183"/>
      <c r="AJ426" s="185"/>
      <c r="AK426" s="183"/>
      <c r="AL426" s="180"/>
      <c r="AM426" s="180"/>
      <c r="AN426" s="191"/>
      <c r="AO426" s="186"/>
    </row>
    <row r="427" spans="1:41" s="47" customFormat="1" ht="15" customHeight="1" x14ac:dyDescent="0.25">
      <c r="A427" s="204"/>
      <c r="B427" s="190"/>
      <c r="C427" s="9"/>
      <c r="D427" s="9"/>
      <c r="E427" s="9"/>
      <c r="F427" s="180" t="s">
        <v>1637</v>
      </c>
      <c r="G427" s="9"/>
      <c r="H427" s="181"/>
      <c r="I427" s="9"/>
      <c r="J427" s="48"/>
      <c r="K427" s="9"/>
      <c r="L427" s="9"/>
      <c r="M427" s="9"/>
      <c r="N427" s="9"/>
      <c r="O427" s="10"/>
      <c r="P427" s="10"/>
      <c r="Q427" s="187"/>
      <c r="R427" s="187"/>
      <c r="S427" s="9"/>
      <c r="T427" s="188"/>
      <c r="U427" s="188"/>
      <c r="V427" s="9"/>
      <c r="W427" s="9"/>
      <c r="X427" s="9"/>
      <c r="Y427" s="9"/>
      <c r="Z427" s="9"/>
      <c r="AA427" s="9"/>
      <c r="AB427" s="183"/>
      <c r="AC427" s="183"/>
      <c r="AD427" s="183"/>
      <c r="AE427" s="183"/>
      <c r="AF427" s="183"/>
      <c r="AG427" s="183"/>
      <c r="AH427" s="184"/>
      <c r="AI427" s="183"/>
      <c r="AJ427" s="185"/>
      <c r="AK427" s="183"/>
      <c r="AL427" s="180"/>
      <c r="AM427" s="180"/>
      <c r="AN427" s="191"/>
      <c r="AO427" s="186"/>
    </row>
    <row r="428" spans="1:41" s="47" customFormat="1" ht="15" customHeight="1" x14ac:dyDescent="0.25">
      <c r="A428" s="204"/>
      <c r="B428" s="190"/>
      <c r="C428" s="9"/>
      <c r="D428" s="9"/>
      <c r="E428" s="9"/>
      <c r="F428" s="180" t="s">
        <v>1637</v>
      </c>
      <c r="G428" s="9"/>
      <c r="H428" s="181"/>
      <c r="I428" s="9"/>
      <c r="J428" s="48"/>
      <c r="K428" s="9"/>
      <c r="L428" s="9"/>
      <c r="M428" s="9"/>
      <c r="N428" s="9"/>
      <c r="O428" s="10"/>
      <c r="P428" s="10"/>
      <c r="Q428" s="187"/>
      <c r="R428" s="187"/>
      <c r="S428" s="9"/>
      <c r="T428" s="188"/>
      <c r="U428" s="188"/>
      <c r="V428" s="9"/>
      <c r="W428" s="9"/>
      <c r="X428" s="9"/>
      <c r="Y428" s="9"/>
      <c r="Z428" s="9"/>
      <c r="AA428" s="9"/>
      <c r="AB428" s="183"/>
      <c r="AC428" s="183"/>
      <c r="AD428" s="183"/>
      <c r="AE428" s="183"/>
      <c r="AF428" s="183"/>
      <c r="AG428" s="183"/>
      <c r="AH428" s="184"/>
      <c r="AI428" s="183"/>
      <c r="AJ428" s="185"/>
      <c r="AK428" s="183"/>
      <c r="AL428" s="180"/>
      <c r="AM428" s="180"/>
      <c r="AN428" s="191"/>
      <c r="AO428" s="186"/>
    </row>
    <row r="429" spans="1:41" s="47" customFormat="1" ht="15" customHeight="1" x14ac:dyDescent="0.25">
      <c r="A429" s="204"/>
      <c r="B429" s="190"/>
      <c r="C429" s="9"/>
      <c r="D429" s="9"/>
      <c r="E429" s="9"/>
      <c r="F429" s="180" t="s">
        <v>1637</v>
      </c>
      <c r="G429" s="9"/>
      <c r="H429" s="181"/>
      <c r="I429" s="9"/>
      <c r="J429" s="48"/>
      <c r="K429" s="9"/>
      <c r="L429" s="9"/>
      <c r="M429" s="9"/>
      <c r="N429" s="9"/>
      <c r="O429" s="10"/>
      <c r="P429" s="10"/>
      <c r="Q429" s="187"/>
      <c r="R429" s="187"/>
      <c r="S429" s="9"/>
      <c r="T429" s="188"/>
      <c r="U429" s="188"/>
      <c r="V429" s="9"/>
      <c r="W429" s="9"/>
      <c r="X429" s="9"/>
      <c r="Y429" s="9"/>
      <c r="Z429" s="9"/>
      <c r="AA429" s="9"/>
      <c r="AB429" s="183"/>
      <c r="AC429" s="183"/>
      <c r="AD429" s="183"/>
      <c r="AE429" s="183"/>
      <c r="AF429" s="183"/>
      <c r="AG429" s="183"/>
      <c r="AH429" s="184"/>
      <c r="AI429" s="183"/>
      <c r="AJ429" s="185"/>
      <c r="AK429" s="183"/>
      <c r="AL429" s="180"/>
      <c r="AM429" s="180"/>
      <c r="AN429" s="191"/>
      <c r="AO429" s="186"/>
    </row>
    <row r="430" spans="1:41" s="47" customFormat="1" ht="15" customHeight="1" x14ac:dyDescent="0.25">
      <c r="A430" s="204"/>
      <c r="B430" s="190"/>
      <c r="C430" s="9"/>
      <c r="D430" s="9"/>
      <c r="E430" s="9"/>
      <c r="F430" s="180" t="s">
        <v>1637</v>
      </c>
      <c r="G430" s="9"/>
      <c r="H430" s="181"/>
      <c r="I430" s="9"/>
      <c r="J430" s="48"/>
      <c r="K430" s="9"/>
      <c r="L430" s="9"/>
      <c r="M430" s="9"/>
      <c r="N430" s="9"/>
      <c r="O430" s="10"/>
      <c r="P430" s="10"/>
      <c r="Q430" s="187"/>
      <c r="R430" s="187"/>
      <c r="S430" s="9"/>
      <c r="T430" s="188"/>
      <c r="U430" s="188"/>
      <c r="V430" s="9"/>
      <c r="W430" s="9"/>
      <c r="X430" s="9"/>
      <c r="Y430" s="9"/>
      <c r="Z430" s="9"/>
      <c r="AA430" s="9"/>
      <c r="AB430" s="183"/>
      <c r="AC430" s="183"/>
      <c r="AD430" s="183"/>
      <c r="AE430" s="183"/>
      <c r="AF430" s="183"/>
      <c r="AG430" s="183"/>
      <c r="AH430" s="184"/>
      <c r="AI430" s="183"/>
      <c r="AJ430" s="185"/>
      <c r="AK430" s="183"/>
      <c r="AL430" s="180"/>
      <c r="AM430" s="180"/>
      <c r="AN430" s="191"/>
      <c r="AO430" s="186"/>
    </row>
    <row r="431" spans="1:41" s="47" customFormat="1" ht="15" customHeight="1" x14ac:dyDescent="0.25">
      <c r="A431" s="204"/>
      <c r="B431" s="190"/>
      <c r="C431" s="9"/>
      <c r="D431" s="9"/>
      <c r="E431" s="9"/>
      <c r="F431" s="180" t="s">
        <v>1637</v>
      </c>
      <c r="G431" s="9"/>
      <c r="H431" s="181"/>
      <c r="I431" s="9"/>
      <c r="J431" s="48"/>
      <c r="K431" s="9"/>
      <c r="L431" s="9"/>
      <c r="M431" s="9"/>
      <c r="N431" s="9"/>
      <c r="O431" s="10"/>
      <c r="P431" s="10"/>
      <c r="Q431" s="187"/>
      <c r="R431" s="187"/>
      <c r="S431" s="9"/>
      <c r="T431" s="188"/>
      <c r="U431" s="188"/>
      <c r="V431" s="9"/>
      <c r="W431" s="9"/>
      <c r="X431" s="9"/>
      <c r="Y431" s="9"/>
      <c r="Z431" s="9"/>
      <c r="AA431" s="9"/>
      <c r="AB431" s="183"/>
      <c r="AC431" s="183"/>
      <c r="AD431" s="183"/>
      <c r="AE431" s="183"/>
      <c r="AF431" s="183"/>
      <c r="AG431" s="183"/>
      <c r="AH431" s="184"/>
      <c r="AI431" s="183"/>
      <c r="AJ431" s="185"/>
      <c r="AK431" s="183"/>
      <c r="AL431" s="180"/>
      <c r="AM431" s="180"/>
      <c r="AN431" s="191"/>
      <c r="AO431" s="186"/>
    </row>
    <row r="432" spans="1:41" s="47" customFormat="1" ht="15" customHeight="1" x14ac:dyDescent="0.25">
      <c r="A432" s="204"/>
      <c r="B432" s="190"/>
      <c r="C432" s="9"/>
      <c r="D432" s="9"/>
      <c r="E432" s="9"/>
      <c r="F432" s="180" t="s">
        <v>1637</v>
      </c>
      <c r="G432" s="9"/>
      <c r="H432" s="181"/>
      <c r="I432" s="9"/>
      <c r="J432" s="48"/>
      <c r="K432" s="9"/>
      <c r="L432" s="9"/>
      <c r="M432" s="9"/>
      <c r="N432" s="9"/>
      <c r="O432" s="10"/>
      <c r="P432" s="10"/>
      <c r="Q432" s="187"/>
      <c r="R432" s="187"/>
      <c r="S432" s="9"/>
      <c r="T432" s="188"/>
      <c r="U432" s="188"/>
      <c r="V432" s="9"/>
      <c r="W432" s="9"/>
      <c r="X432" s="9"/>
      <c r="Y432" s="9"/>
      <c r="Z432" s="9"/>
      <c r="AA432" s="9"/>
      <c r="AB432" s="183"/>
      <c r="AC432" s="183"/>
      <c r="AD432" s="183"/>
      <c r="AE432" s="183"/>
      <c r="AF432" s="183"/>
      <c r="AG432" s="183"/>
      <c r="AH432" s="184"/>
      <c r="AI432" s="183"/>
      <c r="AJ432" s="185"/>
      <c r="AK432" s="183"/>
      <c r="AL432" s="180"/>
      <c r="AM432" s="180"/>
      <c r="AN432" s="191"/>
      <c r="AO432" s="186"/>
    </row>
    <row r="433" spans="1:2026" s="47" customFormat="1" ht="15" customHeight="1" x14ac:dyDescent="0.25">
      <c r="A433" s="204"/>
      <c r="B433" s="190"/>
      <c r="C433" s="9"/>
      <c r="D433" s="9"/>
      <c r="E433" s="9"/>
      <c r="F433" s="180" t="s">
        <v>1637</v>
      </c>
      <c r="G433" s="9"/>
      <c r="H433" s="181"/>
      <c r="I433" s="9"/>
      <c r="J433" s="48"/>
      <c r="K433" s="9"/>
      <c r="L433" s="9"/>
      <c r="M433" s="9"/>
      <c r="N433" s="9"/>
      <c r="O433" s="10"/>
      <c r="P433" s="10"/>
      <c r="Q433" s="187"/>
      <c r="R433" s="187"/>
      <c r="S433" s="9"/>
      <c r="T433" s="188"/>
      <c r="U433" s="188"/>
      <c r="V433" s="9"/>
      <c r="W433" s="9"/>
      <c r="X433" s="9"/>
      <c r="Y433" s="9"/>
      <c r="Z433" s="9"/>
      <c r="AA433" s="9"/>
      <c r="AB433" s="183"/>
      <c r="AC433" s="183"/>
      <c r="AD433" s="183"/>
      <c r="AE433" s="183"/>
      <c r="AF433" s="183"/>
      <c r="AG433" s="183"/>
      <c r="AH433" s="184"/>
      <c r="AI433" s="183"/>
      <c r="AJ433" s="185"/>
      <c r="AK433" s="183"/>
      <c r="AL433" s="180"/>
      <c r="AM433" s="180"/>
      <c r="AN433" s="191"/>
      <c r="AO433" s="186"/>
    </row>
    <row r="434" spans="1:2026" s="47" customFormat="1" ht="15" customHeight="1" x14ac:dyDescent="0.25">
      <c r="A434" s="204"/>
      <c r="B434" s="190"/>
      <c r="C434" s="9"/>
      <c r="D434" s="9"/>
      <c r="E434" s="9"/>
      <c r="F434" s="180" t="s">
        <v>1637</v>
      </c>
      <c r="G434" s="9"/>
      <c r="H434" s="181"/>
      <c r="I434" s="9"/>
      <c r="J434" s="48"/>
      <c r="K434" s="9"/>
      <c r="L434" s="9"/>
      <c r="M434" s="9"/>
      <c r="N434" s="9"/>
      <c r="O434" s="10"/>
      <c r="P434" s="10"/>
      <c r="Q434" s="187"/>
      <c r="R434" s="187"/>
      <c r="S434" s="9"/>
      <c r="T434" s="188"/>
      <c r="U434" s="188"/>
      <c r="V434" s="9"/>
      <c r="W434" s="9"/>
      <c r="X434" s="9"/>
      <c r="Y434" s="9"/>
      <c r="Z434" s="9"/>
      <c r="AA434" s="9"/>
      <c r="AB434" s="183"/>
      <c r="AC434" s="183"/>
      <c r="AD434" s="183"/>
      <c r="AE434" s="183"/>
      <c r="AF434" s="183"/>
      <c r="AG434" s="183"/>
      <c r="AH434" s="184"/>
      <c r="AI434" s="183"/>
      <c r="AJ434" s="185"/>
      <c r="AK434" s="183"/>
      <c r="AL434" s="180"/>
      <c r="AM434" s="180"/>
      <c r="AN434" s="191"/>
      <c r="AO434" s="186"/>
    </row>
    <row r="435" spans="1:2026" s="47" customFormat="1" ht="15" customHeight="1" x14ac:dyDescent="0.25">
      <c r="A435" s="204"/>
      <c r="B435" s="190"/>
      <c r="C435" s="9"/>
      <c r="D435" s="9"/>
      <c r="E435" s="9"/>
      <c r="F435" s="180" t="s">
        <v>1637</v>
      </c>
      <c r="G435" s="9"/>
      <c r="H435" s="181"/>
      <c r="I435" s="9"/>
      <c r="J435" s="48"/>
      <c r="K435" s="9"/>
      <c r="L435" s="9"/>
      <c r="M435" s="9"/>
      <c r="N435" s="9"/>
      <c r="O435" s="10"/>
      <c r="P435" s="10"/>
      <c r="Q435" s="187"/>
      <c r="R435" s="187"/>
      <c r="S435" s="9"/>
      <c r="T435" s="188"/>
      <c r="U435" s="188"/>
      <c r="V435" s="9"/>
      <c r="W435" s="9"/>
      <c r="X435" s="9"/>
      <c r="Y435" s="9"/>
      <c r="Z435" s="9"/>
      <c r="AA435" s="9"/>
      <c r="AB435" s="183"/>
      <c r="AC435" s="183"/>
      <c r="AD435" s="183"/>
      <c r="AE435" s="183"/>
      <c r="AF435" s="183"/>
      <c r="AG435" s="183"/>
      <c r="AH435" s="184"/>
      <c r="AI435" s="183"/>
      <c r="AJ435" s="185"/>
      <c r="AK435" s="183"/>
      <c r="AL435" s="180"/>
      <c r="AM435" s="180"/>
      <c r="AN435" s="191"/>
      <c r="AO435" s="186"/>
    </row>
    <row r="436" spans="1:2026" ht="15" customHeight="1" x14ac:dyDescent="0.25">
      <c r="A436" s="205" t="s">
        <v>1662</v>
      </c>
      <c r="B436" s="40" t="s">
        <v>813</v>
      </c>
      <c r="C436" s="1" t="s">
        <v>814</v>
      </c>
      <c r="D436" s="1" t="s">
        <v>62</v>
      </c>
      <c r="E436" s="1" t="s">
        <v>85</v>
      </c>
      <c r="F436" s="2" t="s">
        <v>815</v>
      </c>
      <c r="G436" s="1" t="s">
        <v>27</v>
      </c>
      <c r="H436" s="29" t="s">
        <v>352</v>
      </c>
      <c r="I436" s="1" t="s">
        <v>29</v>
      </c>
      <c r="J436" s="35" t="s">
        <v>345</v>
      </c>
      <c r="K436" s="1" t="s">
        <v>208</v>
      </c>
      <c r="L436" s="1" t="s">
        <v>32</v>
      </c>
      <c r="M436" s="37" t="s">
        <v>33</v>
      </c>
      <c r="N436" s="1" t="s">
        <v>34</v>
      </c>
      <c r="O436" s="38" t="s">
        <v>35</v>
      </c>
      <c r="P436" s="38"/>
      <c r="Q436" s="39" t="s">
        <v>57</v>
      </c>
      <c r="R436" s="39"/>
      <c r="S436" s="1" t="s">
        <v>816</v>
      </c>
      <c r="T436" s="145"/>
      <c r="U436" s="145"/>
      <c r="V436" s="1" t="s">
        <v>59</v>
      </c>
      <c r="W436" s="1"/>
      <c r="X436" s="1"/>
      <c r="Y436" s="1"/>
      <c r="Z436" s="1"/>
      <c r="AA436" s="1"/>
      <c r="AB436" s="30">
        <v>12500</v>
      </c>
      <c r="AC436" s="30">
        <v>2650</v>
      </c>
      <c r="AD436" s="30"/>
      <c r="AE436" s="30">
        <v>12750</v>
      </c>
      <c r="AF436" s="30">
        <v>650</v>
      </c>
      <c r="AG436" s="30">
        <f t="shared" si="6"/>
        <v>28550</v>
      </c>
      <c r="AH436" s="110"/>
      <c r="AI436" s="30"/>
      <c r="AJ436" s="125"/>
      <c r="AK436" s="30"/>
      <c r="AL436" s="2" t="s">
        <v>37</v>
      </c>
      <c r="AM436" s="2"/>
      <c r="AN436" s="2"/>
      <c r="AO436" s="2"/>
    </row>
    <row r="437" spans="1:2026" ht="15" customHeight="1" x14ac:dyDescent="0.25">
      <c r="A437" s="205" t="s">
        <v>1662</v>
      </c>
      <c r="B437" s="40" t="s">
        <v>817</v>
      </c>
      <c r="C437" s="1" t="s">
        <v>814</v>
      </c>
      <c r="D437" s="1" t="s">
        <v>818</v>
      </c>
      <c r="E437" s="1" t="s">
        <v>85</v>
      </c>
      <c r="F437" s="2" t="s">
        <v>815</v>
      </c>
      <c r="G437" s="1" t="s">
        <v>27</v>
      </c>
      <c r="H437" s="29" t="s">
        <v>352</v>
      </c>
      <c r="I437" s="1" t="s">
        <v>29</v>
      </c>
      <c r="J437" s="35" t="s">
        <v>345</v>
      </c>
      <c r="K437" s="36" t="s">
        <v>31</v>
      </c>
      <c r="L437" s="1" t="s">
        <v>51</v>
      </c>
      <c r="M437" s="37" t="s">
        <v>33</v>
      </c>
      <c r="N437" s="1" t="s">
        <v>34</v>
      </c>
      <c r="O437" s="38" t="s">
        <v>35</v>
      </c>
      <c r="P437" s="38"/>
      <c r="Q437" s="39" t="s">
        <v>36</v>
      </c>
      <c r="R437" s="39"/>
      <c r="S437" s="1" t="s">
        <v>819</v>
      </c>
      <c r="T437" s="145"/>
      <c r="U437" s="145"/>
      <c r="V437" s="1" t="s">
        <v>59</v>
      </c>
      <c r="W437" s="1"/>
      <c r="X437" s="1"/>
      <c r="Y437" s="1"/>
      <c r="Z437" s="1"/>
      <c r="AA437" s="1"/>
      <c r="AB437" s="30"/>
      <c r="AC437" s="30">
        <v>2650</v>
      </c>
      <c r="AD437" s="30"/>
      <c r="AE437" s="30">
        <v>12750</v>
      </c>
      <c r="AF437" s="30">
        <v>650</v>
      </c>
      <c r="AG437" s="30">
        <f t="shared" si="6"/>
        <v>16050</v>
      </c>
      <c r="AH437" s="110"/>
      <c r="AI437" s="30"/>
      <c r="AJ437" s="125"/>
      <c r="AK437" s="30"/>
      <c r="AL437" s="2" t="s">
        <v>37</v>
      </c>
      <c r="AM437" s="2"/>
      <c r="AN437" s="2"/>
      <c r="AO437" s="2"/>
    </row>
    <row r="438" spans="1:2026" ht="15" customHeight="1" x14ac:dyDescent="0.25">
      <c r="A438" s="205" t="s">
        <v>1662</v>
      </c>
      <c r="B438" s="40" t="s">
        <v>820</v>
      </c>
      <c r="C438" s="1" t="s">
        <v>821</v>
      </c>
      <c r="D438" s="1" t="s">
        <v>62</v>
      </c>
      <c r="E438" s="1" t="s">
        <v>822</v>
      </c>
      <c r="F438" s="2" t="s">
        <v>815</v>
      </c>
      <c r="G438" s="1" t="s">
        <v>27</v>
      </c>
      <c r="H438" s="29" t="s">
        <v>352</v>
      </c>
      <c r="I438" s="1" t="s">
        <v>29</v>
      </c>
      <c r="J438" s="35" t="s">
        <v>345</v>
      </c>
      <c r="K438" s="36" t="s">
        <v>31</v>
      </c>
      <c r="L438" s="1" t="s">
        <v>32</v>
      </c>
      <c r="M438" s="37" t="s">
        <v>33</v>
      </c>
      <c r="N438" s="1" t="s">
        <v>34</v>
      </c>
      <c r="O438" s="38" t="s">
        <v>35</v>
      </c>
      <c r="P438" s="38"/>
      <c r="Q438" s="39" t="s">
        <v>57</v>
      </c>
      <c r="R438" s="39"/>
      <c r="S438" s="1" t="s">
        <v>823</v>
      </c>
      <c r="T438" s="145"/>
      <c r="U438" s="145"/>
      <c r="V438" s="1" t="s">
        <v>59</v>
      </c>
      <c r="W438" s="1"/>
      <c r="X438" s="1"/>
      <c r="Y438" s="1"/>
      <c r="Z438" s="1"/>
      <c r="AA438" s="1"/>
      <c r="AB438" s="30"/>
      <c r="AC438" s="30">
        <v>2650</v>
      </c>
      <c r="AD438" s="30"/>
      <c r="AE438" s="30">
        <v>14000</v>
      </c>
      <c r="AF438" s="30">
        <v>650</v>
      </c>
      <c r="AG438" s="30">
        <f t="shared" si="6"/>
        <v>17300</v>
      </c>
      <c r="AH438" s="110"/>
      <c r="AI438" s="30"/>
      <c r="AJ438" s="125"/>
      <c r="AK438" s="30"/>
      <c r="AL438" s="2" t="s">
        <v>37</v>
      </c>
      <c r="AM438" s="2"/>
      <c r="AN438" s="2"/>
      <c r="AO438" s="2"/>
    </row>
    <row r="439" spans="1:2026" ht="15" customHeight="1" x14ac:dyDescent="0.25">
      <c r="A439" s="205" t="s">
        <v>1662</v>
      </c>
      <c r="B439" s="40" t="s">
        <v>824</v>
      </c>
      <c r="C439" s="1" t="s">
        <v>821</v>
      </c>
      <c r="D439" s="1" t="s">
        <v>818</v>
      </c>
      <c r="E439" s="1" t="s">
        <v>822</v>
      </c>
      <c r="F439" s="2" t="s">
        <v>815</v>
      </c>
      <c r="G439" s="1" t="s">
        <v>27</v>
      </c>
      <c r="H439" s="29" t="s">
        <v>352</v>
      </c>
      <c r="I439" s="1" t="s">
        <v>29</v>
      </c>
      <c r="J439" s="35" t="s">
        <v>345</v>
      </c>
      <c r="K439" s="36" t="s">
        <v>31</v>
      </c>
      <c r="L439" s="1" t="s">
        <v>32</v>
      </c>
      <c r="M439" s="37" t="s">
        <v>33</v>
      </c>
      <c r="N439" s="1" t="s">
        <v>34</v>
      </c>
      <c r="O439" s="38" t="s">
        <v>35</v>
      </c>
      <c r="P439" s="38"/>
      <c r="Q439" s="39" t="s">
        <v>57</v>
      </c>
      <c r="R439" s="39"/>
      <c r="S439" s="1" t="s">
        <v>825</v>
      </c>
      <c r="T439" s="145"/>
      <c r="U439" s="145"/>
      <c r="V439" s="1" t="s">
        <v>59</v>
      </c>
      <c r="W439" s="1"/>
      <c r="X439" s="1"/>
      <c r="Y439" s="1"/>
      <c r="Z439" s="1"/>
      <c r="AA439" s="1"/>
      <c r="AB439" s="30"/>
      <c r="AC439" s="30">
        <v>2650</v>
      </c>
      <c r="AD439" s="30"/>
      <c r="AE439" s="30">
        <v>14000</v>
      </c>
      <c r="AF439" s="30">
        <v>650</v>
      </c>
      <c r="AG439" s="30">
        <f t="shared" si="6"/>
        <v>17300</v>
      </c>
      <c r="AH439" s="110"/>
      <c r="AI439" s="30"/>
      <c r="AJ439" s="125"/>
      <c r="AK439" s="30"/>
      <c r="AL439" s="2" t="s">
        <v>37</v>
      </c>
      <c r="AM439" s="2"/>
      <c r="AN439" s="2"/>
      <c r="AO439" s="2"/>
    </row>
    <row r="440" spans="1:2026" s="52" customFormat="1" ht="24.95" customHeight="1" x14ac:dyDescent="0.25">
      <c r="A440" s="205" t="s">
        <v>1662</v>
      </c>
      <c r="B440" s="50" t="s">
        <v>826</v>
      </c>
      <c r="C440" s="4" t="s">
        <v>827</v>
      </c>
      <c r="D440" s="4" t="s">
        <v>283</v>
      </c>
      <c r="E440" s="4" t="s">
        <v>828</v>
      </c>
      <c r="F440" s="5" t="s">
        <v>815</v>
      </c>
      <c r="G440" s="4" t="s">
        <v>27</v>
      </c>
      <c r="H440" s="11" t="s">
        <v>344</v>
      </c>
      <c r="I440" s="4" t="s">
        <v>29</v>
      </c>
      <c r="J440" s="51" t="s">
        <v>30</v>
      </c>
      <c r="K440" s="4" t="s">
        <v>31</v>
      </c>
      <c r="L440" s="4" t="s">
        <v>51</v>
      </c>
      <c r="M440" s="4" t="s">
        <v>33</v>
      </c>
      <c r="N440" s="4" t="s">
        <v>34</v>
      </c>
      <c r="O440" s="6" t="s">
        <v>35</v>
      </c>
      <c r="P440" s="6"/>
      <c r="Q440" s="7" t="s">
        <v>36</v>
      </c>
      <c r="R440" s="7" t="s">
        <v>1236</v>
      </c>
      <c r="S440" s="4" t="s">
        <v>829</v>
      </c>
      <c r="T440" s="146">
        <v>1706668.037</v>
      </c>
      <c r="U440" s="146">
        <v>9244449.273</v>
      </c>
      <c r="V440" s="4" t="s">
        <v>11</v>
      </c>
      <c r="W440" s="4" t="s">
        <v>40</v>
      </c>
      <c r="X440" s="4"/>
      <c r="Y440" s="4"/>
      <c r="Z440" s="4"/>
      <c r="AA440" s="4"/>
      <c r="AB440" s="8">
        <v>12500</v>
      </c>
      <c r="AC440" s="8">
        <v>2650</v>
      </c>
      <c r="AD440" s="8"/>
      <c r="AE440" s="8">
        <v>12750</v>
      </c>
      <c r="AF440" s="8">
        <v>650</v>
      </c>
      <c r="AG440" s="8">
        <f t="shared" si="6"/>
        <v>28550</v>
      </c>
      <c r="AH440" s="111">
        <v>18</v>
      </c>
      <c r="AI440" s="8">
        <f>18809.56</f>
        <v>18809.560000000001</v>
      </c>
      <c r="AJ440" s="126"/>
      <c r="AK440" s="8">
        <f>SUBTOTAL(9,AI440:AJ440)</f>
        <v>18809.560000000001</v>
      </c>
      <c r="AL440" s="5" t="s">
        <v>37</v>
      </c>
      <c r="AM440" s="5" t="s">
        <v>1499</v>
      </c>
      <c r="AN440" s="96">
        <v>43101</v>
      </c>
      <c r="AO440" s="173" t="s">
        <v>1512</v>
      </c>
      <c r="AP440" s="33"/>
      <c r="AQ440" s="33"/>
      <c r="AR440" s="33"/>
      <c r="AS440" s="33"/>
      <c r="AT440" s="33"/>
      <c r="AU440" s="33"/>
      <c r="AV440" s="33"/>
      <c r="AW440" s="33"/>
      <c r="AX440" s="33"/>
      <c r="AY440" s="33"/>
      <c r="AZ440" s="33"/>
      <c r="BA440" s="33"/>
      <c r="BB440" s="33"/>
      <c r="BC440" s="33"/>
      <c r="BD440" s="33"/>
      <c r="BE440" s="33"/>
      <c r="BF440" s="33"/>
      <c r="BG440" s="33"/>
      <c r="BH440" s="33"/>
      <c r="BI440" s="33"/>
      <c r="BJ440" s="33"/>
      <c r="BK440" s="33"/>
      <c r="BL440" s="33"/>
      <c r="BM440" s="33"/>
      <c r="BN440" s="33"/>
      <c r="BO440" s="33"/>
      <c r="BP440" s="33"/>
      <c r="BQ440" s="33"/>
      <c r="BR440" s="33"/>
      <c r="BS440" s="33"/>
      <c r="BT440" s="33"/>
      <c r="BU440" s="33"/>
      <c r="BV440" s="33"/>
      <c r="BW440" s="33"/>
      <c r="BX440" s="33"/>
      <c r="BY440" s="33"/>
      <c r="BZ440" s="33"/>
      <c r="CA440" s="33"/>
      <c r="CB440" s="33"/>
      <c r="CC440" s="33"/>
      <c r="CD440" s="33"/>
      <c r="CE440" s="33"/>
      <c r="CF440" s="33"/>
      <c r="CG440" s="33"/>
      <c r="CH440" s="33"/>
      <c r="CI440" s="33"/>
      <c r="CJ440" s="33"/>
      <c r="CK440" s="33"/>
      <c r="CL440" s="33"/>
      <c r="CM440" s="33"/>
      <c r="CN440" s="33"/>
      <c r="CO440" s="33"/>
      <c r="CP440" s="33"/>
      <c r="CQ440" s="33"/>
      <c r="CR440" s="33"/>
      <c r="CS440" s="33"/>
      <c r="CT440" s="33"/>
      <c r="CU440" s="33"/>
      <c r="CV440" s="33"/>
      <c r="CW440" s="33"/>
      <c r="CX440" s="33"/>
      <c r="CY440" s="33"/>
      <c r="CZ440" s="33"/>
      <c r="DA440" s="33"/>
      <c r="DB440" s="33"/>
      <c r="DC440" s="33"/>
      <c r="DD440" s="33"/>
      <c r="DE440" s="33"/>
      <c r="DF440" s="33"/>
      <c r="DG440" s="33"/>
      <c r="DH440" s="33"/>
      <c r="DI440" s="33"/>
      <c r="DJ440" s="33"/>
      <c r="DK440" s="33"/>
      <c r="DL440" s="33"/>
      <c r="DM440" s="33"/>
      <c r="DN440" s="33"/>
      <c r="DO440" s="33"/>
      <c r="DP440" s="33"/>
      <c r="DQ440" s="33"/>
      <c r="DR440" s="33"/>
      <c r="DS440" s="33"/>
      <c r="DT440" s="33"/>
      <c r="DU440" s="33"/>
      <c r="DV440" s="33"/>
      <c r="DW440" s="33"/>
      <c r="DX440" s="33"/>
      <c r="DY440" s="33"/>
      <c r="DZ440" s="33"/>
      <c r="EA440" s="33"/>
      <c r="EB440" s="33"/>
      <c r="EC440" s="33"/>
      <c r="ED440" s="33"/>
      <c r="EE440" s="33"/>
      <c r="EF440" s="33"/>
      <c r="EG440" s="33"/>
      <c r="EH440" s="33"/>
      <c r="EI440" s="33"/>
      <c r="EJ440" s="33"/>
      <c r="EK440" s="33"/>
      <c r="EL440" s="33"/>
      <c r="EM440" s="33"/>
      <c r="EN440" s="33"/>
      <c r="EO440" s="33"/>
      <c r="EP440" s="33"/>
      <c r="EQ440" s="33"/>
      <c r="ER440" s="33"/>
      <c r="ES440" s="33"/>
      <c r="ET440" s="33"/>
      <c r="EU440" s="33"/>
      <c r="EV440" s="33"/>
      <c r="EW440" s="33"/>
      <c r="EX440" s="33"/>
      <c r="EY440" s="33"/>
      <c r="EZ440" s="33"/>
      <c r="FA440" s="33"/>
      <c r="FB440" s="33"/>
      <c r="FC440" s="33"/>
      <c r="FD440" s="33"/>
      <c r="FE440" s="33"/>
      <c r="FF440" s="33"/>
      <c r="FG440" s="33"/>
      <c r="FH440" s="33"/>
      <c r="FI440" s="33"/>
      <c r="FJ440" s="33"/>
      <c r="FK440" s="33"/>
      <c r="FL440" s="33"/>
      <c r="FM440" s="33"/>
      <c r="FN440" s="33"/>
      <c r="FO440" s="33"/>
      <c r="FP440" s="33"/>
      <c r="FQ440" s="33"/>
      <c r="FR440" s="33"/>
      <c r="FS440" s="33"/>
      <c r="FT440" s="33"/>
      <c r="FU440" s="33"/>
      <c r="FV440" s="33"/>
      <c r="FW440" s="33"/>
      <c r="FX440" s="33"/>
      <c r="FY440" s="33"/>
      <c r="FZ440" s="33"/>
      <c r="GA440" s="33"/>
      <c r="GB440" s="33"/>
      <c r="GC440" s="33"/>
      <c r="GD440" s="33"/>
      <c r="GE440" s="33"/>
      <c r="GF440" s="33"/>
      <c r="GG440" s="33"/>
      <c r="GH440" s="33"/>
      <c r="GI440" s="33"/>
      <c r="GJ440" s="33"/>
      <c r="GK440" s="33"/>
      <c r="GL440" s="33"/>
      <c r="GM440" s="33"/>
      <c r="GN440" s="33"/>
      <c r="GO440" s="33"/>
      <c r="GP440" s="33"/>
      <c r="GQ440" s="33"/>
      <c r="GR440" s="33"/>
      <c r="GS440" s="33"/>
      <c r="GT440" s="33"/>
      <c r="GU440" s="33"/>
      <c r="GV440" s="33"/>
      <c r="GW440" s="33"/>
      <c r="GX440" s="33"/>
      <c r="GY440" s="33"/>
      <c r="GZ440" s="33"/>
      <c r="HA440" s="33"/>
      <c r="HB440" s="33"/>
      <c r="HC440" s="33"/>
      <c r="HD440" s="33"/>
      <c r="HE440" s="33"/>
      <c r="HF440" s="33"/>
      <c r="HG440" s="33"/>
      <c r="HH440" s="33"/>
      <c r="HI440" s="33"/>
      <c r="HJ440" s="33"/>
      <c r="HK440" s="33"/>
      <c r="HL440" s="33"/>
      <c r="HM440" s="33"/>
      <c r="HN440" s="33"/>
      <c r="HO440" s="33"/>
      <c r="HP440" s="33"/>
      <c r="HQ440" s="33"/>
      <c r="HR440" s="33"/>
      <c r="HS440" s="33"/>
      <c r="HT440" s="33"/>
      <c r="HU440" s="33"/>
      <c r="HV440" s="33"/>
      <c r="HW440" s="33"/>
      <c r="HX440" s="33"/>
      <c r="HY440" s="33"/>
      <c r="HZ440" s="33"/>
      <c r="IA440" s="33"/>
      <c r="IB440" s="33"/>
      <c r="IC440" s="33"/>
      <c r="ID440" s="33"/>
      <c r="IE440" s="33"/>
      <c r="IF440" s="33"/>
      <c r="IG440" s="33"/>
      <c r="IH440" s="33"/>
      <c r="II440" s="33"/>
      <c r="IJ440" s="33"/>
      <c r="IK440" s="33"/>
      <c r="IL440" s="33"/>
      <c r="IM440" s="33"/>
      <c r="IN440" s="33"/>
      <c r="IO440" s="33"/>
      <c r="IP440" s="33"/>
      <c r="IQ440" s="33"/>
      <c r="IR440" s="33"/>
      <c r="IS440" s="33"/>
      <c r="IT440" s="33"/>
      <c r="IU440" s="33"/>
      <c r="IV440" s="33"/>
      <c r="IW440" s="33"/>
      <c r="IX440" s="33"/>
      <c r="IY440" s="33"/>
      <c r="IZ440" s="33"/>
      <c r="JA440" s="33"/>
      <c r="JB440" s="33"/>
      <c r="JC440" s="33"/>
      <c r="JD440" s="33"/>
      <c r="JE440" s="33"/>
      <c r="JF440" s="33"/>
      <c r="JG440" s="33"/>
      <c r="JH440" s="33"/>
      <c r="JI440" s="33"/>
      <c r="JJ440" s="33"/>
      <c r="JK440" s="33"/>
      <c r="JL440" s="33"/>
      <c r="JM440" s="33"/>
      <c r="JN440" s="33"/>
      <c r="JO440" s="33"/>
      <c r="JP440" s="33"/>
      <c r="JQ440" s="33"/>
      <c r="JR440" s="33"/>
      <c r="JS440" s="33"/>
      <c r="JT440" s="33"/>
      <c r="JU440" s="33"/>
      <c r="JV440" s="33"/>
      <c r="JW440" s="33"/>
      <c r="JX440" s="33"/>
      <c r="JY440" s="33"/>
      <c r="JZ440" s="33"/>
      <c r="KA440" s="33"/>
      <c r="KB440" s="33"/>
      <c r="KC440" s="33"/>
      <c r="KD440" s="33"/>
      <c r="KE440" s="33"/>
      <c r="KF440" s="33"/>
      <c r="KG440" s="33"/>
      <c r="KH440" s="33"/>
      <c r="KI440" s="33"/>
      <c r="KJ440" s="33"/>
      <c r="KK440" s="33"/>
      <c r="KL440" s="33"/>
      <c r="KM440" s="33"/>
      <c r="KN440" s="33"/>
      <c r="KO440" s="33"/>
      <c r="KP440" s="33"/>
      <c r="KQ440" s="33"/>
      <c r="KR440" s="33"/>
      <c r="KS440" s="33"/>
      <c r="KT440" s="33"/>
      <c r="KU440" s="33"/>
      <c r="KV440" s="33"/>
      <c r="KW440" s="33"/>
      <c r="KX440" s="33"/>
      <c r="KY440" s="33"/>
      <c r="KZ440" s="33"/>
      <c r="LA440" s="33"/>
      <c r="LB440" s="33"/>
      <c r="LC440" s="33"/>
      <c r="LD440" s="33"/>
      <c r="LE440" s="33"/>
      <c r="LF440" s="33"/>
      <c r="LG440" s="33"/>
      <c r="LH440" s="33"/>
      <c r="LI440" s="33"/>
      <c r="LJ440" s="33"/>
      <c r="LK440" s="33"/>
      <c r="LL440" s="33"/>
      <c r="LM440" s="33"/>
      <c r="LN440" s="33"/>
      <c r="LO440" s="33"/>
      <c r="LP440" s="33"/>
      <c r="LQ440" s="33"/>
      <c r="LR440" s="33"/>
      <c r="LS440" s="33"/>
      <c r="LT440" s="33"/>
      <c r="LU440" s="33"/>
      <c r="LV440" s="33"/>
      <c r="LW440" s="33"/>
      <c r="LX440" s="33"/>
      <c r="LY440" s="33"/>
      <c r="LZ440" s="33"/>
      <c r="MA440" s="33"/>
      <c r="MB440" s="33"/>
      <c r="MC440" s="33"/>
      <c r="MD440" s="33"/>
      <c r="ME440" s="33"/>
      <c r="MF440" s="33"/>
      <c r="MG440" s="33"/>
      <c r="MH440" s="33"/>
      <c r="MI440" s="33"/>
      <c r="MJ440" s="33"/>
      <c r="MK440" s="33"/>
      <c r="ML440" s="33"/>
      <c r="MM440" s="33"/>
      <c r="MN440" s="33"/>
      <c r="MO440" s="33"/>
      <c r="MP440" s="33"/>
      <c r="MQ440" s="33"/>
      <c r="MR440" s="33"/>
      <c r="MS440" s="33"/>
      <c r="MT440" s="33"/>
      <c r="MU440" s="33"/>
      <c r="MV440" s="33"/>
      <c r="MW440" s="33"/>
      <c r="MX440" s="33"/>
      <c r="MY440" s="33"/>
      <c r="MZ440" s="33"/>
      <c r="NA440" s="33"/>
      <c r="NB440" s="33"/>
      <c r="NC440" s="33"/>
      <c r="ND440" s="33"/>
      <c r="NE440" s="33"/>
      <c r="NF440" s="33"/>
      <c r="NG440" s="33"/>
      <c r="NH440" s="33"/>
      <c r="NI440" s="33"/>
      <c r="NJ440" s="33"/>
      <c r="NK440" s="33"/>
      <c r="NL440" s="33"/>
      <c r="NM440" s="33"/>
      <c r="NN440" s="33"/>
      <c r="NO440" s="33"/>
      <c r="NP440" s="33"/>
      <c r="NQ440" s="33"/>
      <c r="NR440" s="33"/>
      <c r="NS440" s="33"/>
      <c r="NT440" s="33"/>
      <c r="NU440" s="33"/>
      <c r="NV440" s="33"/>
      <c r="NW440" s="33"/>
      <c r="NX440" s="33"/>
      <c r="NY440" s="33"/>
      <c r="NZ440" s="33"/>
      <c r="OA440" s="33"/>
      <c r="OB440" s="33"/>
      <c r="OC440" s="33"/>
      <c r="OD440" s="33"/>
      <c r="OE440" s="33"/>
      <c r="OF440" s="33"/>
      <c r="OG440" s="33"/>
      <c r="OH440" s="33"/>
      <c r="OI440" s="33"/>
      <c r="OJ440" s="33"/>
      <c r="OK440" s="33"/>
      <c r="OL440" s="33"/>
      <c r="OM440" s="33"/>
      <c r="ON440" s="33"/>
      <c r="OO440" s="33"/>
      <c r="OP440" s="33"/>
      <c r="OQ440" s="33"/>
      <c r="OR440" s="33"/>
      <c r="OS440" s="33"/>
      <c r="OT440" s="33"/>
      <c r="OU440" s="33"/>
      <c r="OV440" s="33"/>
      <c r="OW440" s="33"/>
      <c r="OX440" s="33"/>
      <c r="OY440" s="33"/>
      <c r="OZ440" s="33"/>
      <c r="PA440" s="33"/>
      <c r="PB440" s="33"/>
      <c r="PC440" s="33"/>
      <c r="PD440" s="33"/>
      <c r="PE440" s="33"/>
      <c r="PF440" s="33"/>
      <c r="PG440" s="33"/>
      <c r="PH440" s="33"/>
      <c r="PI440" s="33"/>
      <c r="PJ440" s="33"/>
      <c r="PK440" s="33"/>
      <c r="PL440" s="33"/>
      <c r="PM440" s="33"/>
      <c r="PN440" s="33"/>
      <c r="PO440" s="33"/>
      <c r="PP440" s="33"/>
      <c r="PQ440" s="33"/>
      <c r="PR440" s="33"/>
      <c r="PS440" s="33"/>
      <c r="PT440" s="33"/>
      <c r="PU440" s="33"/>
      <c r="PV440" s="33"/>
      <c r="PW440" s="33"/>
      <c r="PX440" s="33"/>
      <c r="PY440" s="33"/>
      <c r="PZ440" s="33"/>
      <c r="QA440" s="33"/>
      <c r="QB440" s="33"/>
      <c r="QC440" s="33"/>
      <c r="QD440" s="33"/>
      <c r="QE440" s="33"/>
      <c r="QF440" s="33"/>
      <c r="QG440" s="33"/>
      <c r="QH440" s="33"/>
      <c r="QI440" s="33"/>
      <c r="QJ440" s="33"/>
      <c r="QK440" s="33"/>
      <c r="QL440" s="33"/>
      <c r="QM440" s="33"/>
      <c r="QN440" s="33"/>
      <c r="QO440" s="33"/>
      <c r="QP440" s="33"/>
      <c r="QQ440" s="33"/>
      <c r="QR440" s="33"/>
      <c r="QS440" s="33"/>
      <c r="QT440" s="33"/>
      <c r="QU440" s="33"/>
      <c r="QV440" s="33"/>
      <c r="QW440" s="33"/>
      <c r="QX440" s="33"/>
      <c r="QY440" s="33"/>
      <c r="QZ440" s="33"/>
      <c r="RA440" s="33"/>
      <c r="RB440" s="33"/>
      <c r="RC440" s="33"/>
      <c r="RD440" s="33"/>
      <c r="RE440" s="33"/>
      <c r="RF440" s="33"/>
      <c r="RG440" s="33"/>
      <c r="RH440" s="33"/>
      <c r="RI440" s="33"/>
      <c r="RJ440" s="33"/>
      <c r="RK440" s="33"/>
      <c r="RL440" s="33"/>
      <c r="RM440" s="33"/>
      <c r="RN440" s="33"/>
      <c r="RO440" s="33"/>
      <c r="RP440" s="33"/>
      <c r="RQ440" s="33"/>
      <c r="RR440" s="33"/>
      <c r="RS440" s="33"/>
      <c r="RT440" s="33"/>
      <c r="RU440" s="33"/>
      <c r="RV440" s="33"/>
      <c r="RW440" s="33"/>
      <c r="RX440" s="33"/>
      <c r="RY440" s="33"/>
      <c r="RZ440" s="33"/>
      <c r="SA440" s="33"/>
      <c r="SB440" s="33"/>
      <c r="SC440" s="33"/>
      <c r="SD440" s="33"/>
      <c r="SE440" s="33"/>
      <c r="SF440" s="33"/>
      <c r="SG440" s="33"/>
      <c r="SH440" s="33"/>
      <c r="SI440" s="33"/>
      <c r="SJ440" s="33"/>
      <c r="SK440" s="33"/>
      <c r="SL440" s="33"/>
      <c r="SM440" s="33"/>
      <c r="SN440" s="33"/>
      <c r="SO440" s="33"/>
      <c r="SP440" s="33"/>
      <c r="SQ440" s="33"/>
      <c r="SR440" s="33"/>
      <c r="SS440" s="33"/>
      <c r="ST440" s="33"/>
      <c r="SU440" s="33"/>
      <c r="SV440" s="33"/>
      <c r="SW440" s="33"/>
      <c r="SX440" s="33"/>
      <c r="SY440" s="33"/>
      <c r="SZ440" s="33"/>
      <c r="TA440" s="33"/>
      <c r="TB440" s="33"/>
      <c r="TC440" s="33"/>
      <c r="TD440" s="33"/>
      <c r="TE440" s="33"/>
      <c r="TF440" s="33"/>
      <c r="TG440" s="33"/>
      <c r="TH440" s="33"/>
      <c r="TI440" s="33"/>
      <c r="TJ440" s="33"/>
      <c r="TK440" s="33"/>
      <c r="TL440" s="33"/>
      <c r="TM440" s="33"/>
      <c r="TN440" s="33"/>
      <c r="TO440" s="33"/>
      <c r="TP440" s="33"/>
      <c r="TQ440" s="33"/>
      <c r="TR440" s="33"/>
      <c r="TS440" s="33"/>
      <c r="TT440" s="33"/>
      <c r="TU440" s="33"/>
      <c r="TV440" s="33"/>
      <c r="TW440" s="33"/>
      <c r="TX440" s="33"/>
      <c r="TY440" s="33"/>
      <c r="TZ440" s="33"/>
      <c r="UA440" s="33"/>
      <c r="UB440" s="33"/>
      <c r="UC440" s="33"/>
      <c r="UD440" s="33"/>
      <c r="UE440" s="33"/>
      <c r="UF440" s="33"/>
      <c r="UG440" s="33"/>
      <c r="UH440" s="33"/>
      <c r="UI440" s="33"/>
      <c r="UJ440" s="33"/>
      <c r="UK440" s="33"/>
      <c r="UL440" s="33"/>
      <c r="UM440" s="33"/>
      <c r="UN440" s="33"/>
      <c r="UO440" s="33"/>
      <c r="UP440" s="33"/>
      <c r="UQ440" s="33"/>
      <c r="UR440" s="33"/>
      <c r="US440" s="33"/>
      <c r="UT440" s="33"/>
      <c r="UU440" s="33"/>
      <c r="UV440" s="33"/>
      <c r="UW440" s="33"/>
      <c r="UX440" s="33"/>
      <c r="UY440" s="33"/>
      <c r="UZ440" s="33"/>
      <c r="VA440" s="33"/>
      <c r="VB440" s="33"/>
      <c r="VC440" s="33"/>
      <c r="VD440" s="33"/>
      <c r="VE440" s="33"/>
      <c r="VF440" s="33"/>
      <c r="VG440" s="33"/>
      <c r="VH440" s="33"/>
      <c r="VI440" s="33"/>
      <c r="VJ440" s="33"/>
      <c r="VK440" s="33"/>
      <c r="VL440" s="33"/>
      <c r="VM440" s="33"/>
      <c r="VN440" s="33"/>
      <c r="VO440" s="33"/>
      <c r="VP440" s="33"/>
      <c r="VQ440" s="33"/>
      <c r="VR440" s="33"/>
      <c r="VS440" s="33"/>
      <c r="VT440" s="33"/>
      <c r="VU440" s="33"/>
      <c r="VV440" s="33"/>
      <c r="VW440" s="33"/>
      <c r="VX440" s="33"/>
      <c r="VY440" s="33"/>
      <c r="VZ440" s="33"/>
      <c r="WA440" s="33"/>
      <c r="WB440" s="33"/>
      <c r="WC440" s="33"/>
      <c r="WD440" s="33"/>
      <c r="WE440" s="33"/>
      <c r="WF440" s="33"/>
      <c r="WG440" s="33"/>
      <c r="WH440" s="33"/>
      <c r="WI440" s="33"/>
      <c r="WJ440" s="33"/>
      <c r="WK440" s="33"/>
      <c r="WL440" s="33"/>
      <c r="WM440" s="33"/>
      <c r="WN440" s="33"/>
      <c r="WO440" s="33"/>
      <c r="WP440" s="33"/>
      <c r="WQ440" s="33"/>
      <c r="WR440" s="33"/>
      <c r="WS440" s="33"/>
      <c r="WT440" s="33"/>
      <c r="WU440" s="33"/>
      <c r="WV440" s="33"/>
      <c r="WW440" s="33"/>
      <c r="WX440" s="33"/>
      <c r="WY440" s="33"/>
      <c r="WZ440" s="33"/>
      <c r="XA440" s="33"/>
      <c r="XB440" s="33"/>
      <c r="XC440" s="33"/>
      <c r="XD440" s="33"/>
      <c r="XE440" s="33"/>
      <c r="XF440" s="33"/>
      <c r="XG440" s="33"/>
      <c r="XH440" s="33"/>
      <c r="XI440" s="33"/>
      <c r="XJ440" s="33"/>
      <c r="XK440" s="33"/>
      <c r="XL440" s="33"/>
      <c r="XM440" s="33"/>
      <c r="XN440" s="33"/>
      <c r="XO440" s="33"/>
      <c r="XP440" s="33"/>
      <c r="XQ440" s="33"/>
      <c r="XR440" s="33"/>
      <c r="XS440" s="33"/>
      <c r="XT440" s="33"/>
      <c r="XU440" s="33"/>
      <c r="XV440" s="33"/>
      <c r="XW440" s="33"/>
      <c r="XX440" s="33"/>
      <c r="XY440" s="33"/>
      <c r="XZ440" s="33"/>
      <c r="YA440" s="33"/>
      <c r="YB440" s="33"/>
      <c r="YC440" s="33"/>
      <c r="YD440" s="33"/>
      <c r="YE440" s="33"/>
      <c r="YF440" s="33"/>
      <c r="YG440" s="33"/>
      <c r="YH440" s="33"/>
      <c r="YI440" s="33"/>
      <c r="YJ440" s="33"/>
      <c r="YK440" s="33"/>
      <c r="YL440" s="33"/>
      <c r="YM440" s="33"/>
      <c r="YN440" s="33"/>
      <c r="YO440" s="33"/>
      <c r="YP440" s="33"/>
      <c r="YQ440" s="33"/>
      <c r="YR440" s="33"/>
      <c r="YS440" s="33"/>
      <c r="YT440" s="33"/>
      <c r="YU440" s="33"/>
      <c r="YV440" s="33"/>
      <c r="YW440" s="33"/>
      <c r="YX440" s="33"/>
      <c r="YY440" s="33"/>
      <c r="YZ440" s="33"/>
      <c r="ZA440" s="33"/>
      <c r="ZB440" s="33"/>
      <c r="ZC440" s="33"/>
      <c r="ZD440" s="33"/>
      <c r="ZE440" s="33"/>
      <c r="ZF440" s="33"/>
      <c r="ZG440" s="33"/>
      <c r="ZH440" s="33"/>
      <c r="ZI440" s="33"/>
      <c r="ZJ440" s="33"/>
      <c r="ZK440" s="33"/>
      <c r="ZL440" s="33"/>
      <c r="ZM440" s="33"/>
      <c r="ZN440" s="33"/>
      <c r="ZO440" s="33"/>
      <c r="ZP440" s="33"/>
      <c r="ZQ440" s="33"/>
      <c r="ZR440" s="33"/>
      <c r="ZS440" s="33"/>
      <c r="ZT440" s="33"/>
      <c r="ZU440" s="33"/>
      <c r="ZV440" s="33"/>
      <c r="ZW440" s="33"/>
      <c r="ZX440" s="33"/>
      <c r="ZY440" s="33"/>
      <c r="ZZ440" s="33"/>
      <c r="AAA440" s="33"/>
      <c r="AAB440" s="33"/>
      <c r="AAC440" s="33"/>
      <c r="AAD440" s="33"/>
      <c r="AAE440" s="33"/>
      <c r="AAF440" s="33"/>
      <c r="AAG440" s="33"/>
      <c r="AAH440" s="33"/>
      <c r="AAI440" s="33"/>
      <c r="AAJ440" s="33"/>
      <c r="AAK440" s="33"/>
      <c r="AAL440" s="33"/>
      <c r="AAM440" s="33"/>
      <c r="AAN440" s="33"/>
      <c r="AAO440" s="33"/>
      <c r="AAP440" s="33"/>
      <c r="AAQ440" s="33"/>
      <c r="AAR440" s="33"/>
      <c r="AAS440" s="33"/>
      <c r="AAT440" s="33"/>
      <c r="AAU440" s="33"/>
      <c r="AAV440" s="33"/>
      <c r="AAW440" s="33"/>
      <c r="AAX440" s="33"/>
      <c r="AAY440" s="33"/>
      <c r="AAZ440" s="33"/>
      <c r="ABA440" s="33"/>
      <c r="ABB440" s="33"/>
      <c r="ABC440" s="33"/>
      <c r="ABD440" s="33"/>
      <c r="ABE440" s="33"/>
      <c r="ABF440" s="33"/>
      <c r="ABG440" s="33"/>
      <c r="ABH440" s="33"/>
      <c r="ABI440" s="33"/>
      <c r="ABJ440" s="33"/>
      <c r="ABK440" s="33"/>
      <c r="ABL440" s="33"/>
      <c r="ABM440" s="33"/>
      <c r="ABN440" s="33"/>
      <c r="ABO440" s="33"/>
      <c r="ABP440" s="33"/>
      <c r="ABQ440" s="33"/>
      <c r="ABR440" s="33"/>
      <c r="ABS440" s="33"/>
      <c r="ABT440" s="33"/>
      <c r="ABU440" s="33"/>
      <c r="ABV440" s="33"/>
      <c r="ABW440" s="33"/>
      <c r="ABX440" s="33"/>
      <c r="ABY440" s="33"/>
      <c r="ABZ440" s="33"/>
      <c r="ACA440" s="33"/>
      <c r="ACB440" s="33"/>
      <c r="ACC440" s="33"/>
      <c r="ACD440" s="33"/>
      <c r="ACE440" s="33"/>
      <c r="ACF440" s="33"/>
      <c r="ACG440" s="33"/>
      <c r="ACH440" s="33"/>
      <c r="ACI440" s="33"/>
      <c r="ACJ440" s="33"/>
      <c r="ACK440" s="33"/>
      <c r="ACL440" s="33"/>
      <c r="ACM440" s="33"/>
      <c r="ACN440" s="33"/>
      <c r="ACO440" s="33"/>
      <c r="ACP440" s="33"/>
      <c r="ACQ440" s="33"/>
      <c r="ACR440" s="33"/>
      <c r="ACS440" s="33"/>
      <c r="ACT440" s="33"/>
      <c r="ACU440" s="33"/>
      <c r="ACV440" s="33"/>
      <c r="ACW440" s="33"/>
      <c r="ACX440" s="33"/>
      <c r="ACY440" s="33"/>
      <c r="ACZ440" s="33"/>
      <c r="ADA440" s="33"/>
      <c r="ADB440" s="33"/>
      <c r="ADC440" s="33"/>
      <c r="ADD440" s="33"/>
      <c r="ADE440" s="33"/>
      <c r="ADF440" s="33"/>
      <c r="ADG440" s="33"/>
      <c r="ADH440" s="33"/>
      <c r="ADI440" s="33"/>
      <c r="ADJ440" s="33"/>
      <c r="ADK440" s="33"/>
      <c r="ADL440" s="33"/>
      <c r="ADM440" s="33"/>
      <c r="ADN440" s="33"/>
      <c r="ADO440" s="33"/>
      <c r="ADP440" s="33"/>
      <c r="ADQ440" s="33"/>
      <c r="ADR440" s="33"/>
      <c r="ADS440" s="33"/>
      <c r="ADT440" s="33"/>
      <c r="ADU440" s="33"/>
      <c r="ADV440" s="33"/>
      <c r="ADW440" s="33"/>
      <c r="ADX440" s="33"/>
      <c r="ADY440" s="33"/>
      <c r="ADZ440" s="33"/>
      <c r="AEA440" s="33"/>
      <c r="AEB440" s="33"/>
      <c r="AEC440" s="33"/>
      <c r="AED440" s="33"/>
      <c r="AEE440" s="33"/>
      <c r="AEF440" s="33"/>
      <c r="AEG440" s="33"/>
      <c r="AEH440" s="33"/>
      <c r="AEI440" s="33"/>
      <c r="AEJ440" s="33"/>
      <c r="AEK440" s="33"/>
      <c r="AEL440" s="33"/>
      <c r="AEM440" s="33"/>
      <c r="AEN440" s="33"/>
      <c r="AEO440" s="33"/>
      <c r="AEP440" s="33"/>
      <c r="AEQ440" s="33"/>
      <c r="AER440" s="33"/>
      <c r="AES440" s="33"/>
      <c r="AET440" s="33"/>
      <c r="AEU440" s="33"/>
      <c r="AEV440" s="33"/>
      <c r="AEW440" s="33"/>
      <c r="AEX440" s="33"/>
      <c r="AEY440" s="33"/>
      <c r="AEZ440" s="33"/>
      <c r="AFA440" s="33"/>
      <c r="AFB440" s="33"/>
      <c r="AFC440" s="33"/>
      <c r="AFD440" s="33"/>
      <c r="AFE440" s="33"/>
      <c r="AFF440" s="33"/>
      <c r="AFG440" s="33"/>
      <c r="AFH440" s="33"/>
      <c r="AFI440" s="33"/>
      <c r="AFJ440" s="33"/>
      <c r="AFK440" s="33"/>
      <c r="AFL440" s="33"/>
      <c r="AFM440" s="33"/>
      <c r="AFN440" s="33"/>
      <c r="AFO440" s="33"/>
      <c r="AFP440" s="33"/>
      <c r="AFQ440" s="33"/>
      <c r="AFR440" s="33"/>
      <c r="AFS440" s="33"/>
      <c r="AFT440" s="33"/>
      <c r="AFU440" s="33"/>
      <c r="AFV440" s="33"/>
      <c r="AFW440" s="33"/>
      <c r="AFX440" s="33"/>
      <c r="AFY440" s="33"/>
      <c r="AFZ440" s="33"/>
      <c r="AGA440" s="33"/>
      <c r="AGB440" s="33"/>
      <c r="AGC440" s="33"/>
      <c r="AGD440" s="33"/>
      <c r="AGE440" s="33"/>
      <c r="AGF440" s="33"/>
      <c r="AGG440" s="33"/>
      <c r="AGH440" s="33"/>
      <c r="AGI440" s="33"/>
      <c r="AGJ440" s="33"/>
      <c r="AGK440" s="33"/>
      <c r="AGL440" s="33"/>
      <c r="AGM440" s="33"/>
      <c r="AGN440" s="33"/>
      <c r="AGO440" s="33"/>
      <c r="AGP440" s="33"/>
      <c r="AGQ440" s="33"/>
      <c r="AGR440" s="33"/>
      <c r="AGS440" s="33"/>
      <c r="AGT440" s="33"/>
      <c r="AGU440" s="33"/>
      <c r="AGV440" s="33"/>
      <c r="AGW440" s="33"/>
      <c r="AGX440" s="33"/>
      <c r="AGY440" s="33"/>
      <c r="AGZ440" s="33"/>
      <c r="AHA440" s="33"/>
      <c r="AHB440" s="33"/>
      <c r="AHC440" s="33"/>
      <c r="AHD440" s="33"/>
      <c r="AHE440" s="33"/>
      <c r="AHF440" s="33"/>
      <c r="AHG440" s="33"/>
      <c r="AHH440" s="33"/>
      <c r="AHI440" s="33"/>
      <c r="AHJ440" s="33"/>
      <c r="AHK440" s="33"/>
      <c r="AHL440" s="33"/>
      <c r="AHM440" s="33"/>
      <c r="AHN440" s="33"/>
      <c r="AHO440" s="33"/>
      <c r="AHP440" s="33"/>
      <c r="AHQ440" s="33"/>
      <c r="AHR440" s="33"/>
      <c r="AHS440" s="33"/>
      <c r="AHT440" s="33"/>
      <c r="AHU440" s="33"/>
      <c r="AHV440" s="33"/>
      <c r="AHW440" s="33"/>
      <c r="AHX440" s="33"/>
      <c r="AHY440" s="33"/>
      <c r="AHZ440" s="33"/>
      <c r="AIA440" s="33"/>
      <c r="AIB440" s="33"/>
      <c r="AIC440" s="33"/>
      <c r="AID440" s="33"/>
      <c r="AIE440" s="33"/>
      <c r="AIF440" s="33"/>
      <c r="AIG440" s="33"/>
      <c r="AIH440" s="33"/>
      <c r="AII440" s="33"/>
      <c r="AIJ440" s="33"/>
      <c r="AIK440" s="33"/>
      <c r="AIL440" s="33"/>
      <c r="AIM440" s="33"/>
      <c r="AIN440" s="33"/>
      <c r="AIO440" s="33"/>
      <c r="AIP440" s="33"/>
      <c r="AIQ440" s="33"/>
      <c r="AIR440" s="33"/>
      <c r="AIS440" s="33"/>
      <c r="AIT440" s="33"/>
      <c r="AIU440" s="33"/>
      <c r="AIV440" s="33"/>
      <c r="AIW440" s="33"/>
      <c r="AIX440" s="33"/>
      <c r="AIY440" s="33"/>
      <c r="AIZ440" s="33"/>
      <c r="AJA440" s="33"/>
      <c r="AJB440" s="33"/>
      <c r="AJC440" s="33"/>
      <c r="AJD440" s="33"/>
      <c r="AJE440" s="33"/>
      <c r="AJF440" s="33"/>
      <c r="AJG440" s="33"/>
      <c r="AJH440" s="33"/>
      <c r="AJI440" s="33"/>
      <c r="AJJ440" s="33"/>
      <c r="AJK440" s="33"/>
      <c r="AJL440" s="33"/>
      <c r="AJM440" s="33"/>
      <c r="AJN440" s="33"/>
      <c r="AJO440" s="33"/>
      <c r="AJP440" s="33"/>
      <c r="AJQ440" s="33"/>
      <c r="AJR440" s="33"/>
      <c r="AJS440" s="33"/>
      <c r="AJT440" s="33"/>
      <c r="AJU440" s="33"/>
      <c r="AJV440" s="33"/>
      <c r="AJW440" s="33"/>
      <c r="AJX440" s="33"/>
      <c r="AJY440" s="33"/>
      <c r="AJZ440" s="33"/>
      <c r="AKA440" s="33"/>
      <c r="AKB440" s="33"/>
      <c r="AKC440" s="33"/>
      <c r="AKD440" s="33"/>
      <c r="AKE440" s="33"/>
      <c r="AKF440" s="33"/>
      <c r="AKG440" s="33"/>
      <c r="AKH440" s="33"/>
      <c r="AKI440" s="33"/>
      <c r="AKJ440" s="33"/>
      <c r="AKK440" s="33"/>
      <c r="AKL440" s="33"/>
      <c r="AKM440" s="33"/>
      <c r="AKN440" s="33"/>
      <c r="AKO440" s="33"/>
      <c r="AKP440" s="33"/>
      <c r="AKQ440" s="33"/>
      <c r="AKR440" s="33"/>
      <c r="AKS440" s="33"/>
      <c r="AKT440" s="33"/>
      <c r="AKU440" s="33"/>
      <c r="AKV440" s="33"/>
      <c r="AKW440" s="33"/>
      <c r="AKX440" s="33"/>
      <c r="AKY440" s="33"/>
      <c r="AKZ440" s="33"/>
      <c r="ALA440" s="33"/>
      <c r="ALB440" s="33"/>
      <c r="ALC440" s="33"/>
      <c r="ALD440" s="33"/>
      <c r="ALE440" s="33"/>
      <c r="ALF440" s="33"/>
      <c r="ALG440" s="33"/>
      <c r="ALH440" s="33"/>
      <c r="ALI440" s="33"/>
      <c r="ALJ440" s="33"/>
      <c r="ALK440" s="33"/>
      <c r="ALL440" s="33"/>
      <c r="ALM440" s="33"/>
      <c r="ALN440" s="33"/>
      <c r="ALO440" s="33"/>
      <c r="ALP440" s="33"/>
      <c r="ALQ440" s="33"/>
      <c r="ALR440" s="33"/>
      <c r="ALS440" s="33"/>
      <c r="ALT440" s="33"/>
      <c r="ALU440" s="33"/>
      <c r="ALV440" s="33"/>
      <c r="ALW440" s="33"/>
      <c r="ALX440" s="33"/>
      <c r="ALY440" s="33"/>
      <c r="ALZ440" s="33"/>
      <c r="AMA440" s="33"/>
      <c r="AMB440" s="33"/>
      <c r="AMC440" s="33"/>
      <c r="AMD440" s="33"/>
      <c r="AME440" s="33"/>
      <c r="AMF440" s="33"/>
      <c r="AMG440" s="33"/>
      <c r="AMH440" s="33"/>
      <c r="AMI440" s="33"/>
      <c r="AMJ440" s="33"/>
      <c r="AMK440" s="33"/>
      <c r="AML440" s="33"/>
      <c r="AMM440" s="33"/>
      <c r="AMN440" s="33"/>
      <c r="AMO440" s="33"/>
      <c r="AMP440" s="33"/>
      <c r="AMQ440" s="33"/>
      <c r="AMR440" s="33"/>
      <c r="AMS440" s="33"/>
      <c r="AMT440" s="33"/>
      <c r="AMU440" s="33"/>
      <c r="AMV440" s="33"/>
      <c r="AMW440" s="33"/>
      <c r="AMX440" s="33"/>
      <c r="AMY440" s="33"/>
      <c r="AMZ440" s="33"/>
      <c r="ANA440" s="33"/>
      <c r="ANB440" s="33"/>
      <c r="ANC440" s="33"/>
      <c r="AND440" s="33"/>
      <c r="ANE440" s="33"/>
      <c r="ANF440" s="33"/>
      <c r="ANG440" s="33"/>
      <c r="ANH440" s="33"/>
      <c r="ANI440" s="33"/>
      <c r="ANJ440" s="33"/>
      <c r="ANK440" s="33"/>
      <c r="ANL440" s="33"/>
      <c r="ANM440" s="33"/>
      <c r="ANN440" s="33"/>
      <c r="ANO440" s="33"/>
      <c r="ANP440" s="33"/>
      <c r="ANQ440" s="33"/>
      <c r="ANR440" s="33"/>
      <c r="ANS440" s="33"/>
      <c r="ANT440" s="33"/>
      <c r="ANU440" s="33"/>
      <c r="ANV440" s="33"/>
      <c r="ANW440" s="33"/>
      <c r="ANX440" s="33"/>
      <c r="ANY440" s="33"/>
      <c r="ANZ440" s="33"/>
      <c r="AOA440" s="33"/>
      <c r="AOB440" s="33"/>
      <c r="AOC440" s="33"/>
      <c r="AOD440" s="33"/>
      <c r="AOE440" s="33"/>
      <c r="AOF440" s="33"/>
      <c r="AOG440" s="33"/>
      <c r="AOH440" s="33"/>
      <c r="AOI440" s="33"/>
      <c r="AOJ440" s="33"/>
      <c r="AOK440" s="33"/>
      <c r="AOL440" s="33"/>
      <c r="AOM440" s="33"/>
      <c r="AON440" s="33"/>
      <c r="AOO440" s="33"/>
      <c r="AOP440" s="33"/>
      <c r="AOQ440" s="33"/>
      <c r="AOR440" s="33"/>
      <c r="AOS440" s="33"/>
      <c r="AOT440" s="33"/>
      <c r="AOU440" s="33"/>
      <c r="AOV440" s="33"/>
      <c r="AOW440" s="33"/>
      <c r="AOX440" s="33"/>
      <c r="AOY440" s="33"/>
      <c r="AOZ440" s="33"/>
      <c r="APA440" s="33"/>
      <c r="APB440" s="33"/>
      <c r="APC440" s="33"/>
      <c r="APD440" s="33"/>
      <c r="APE440" s="33"/>
      <c r="APF440" s="33"/>
      <c r="APG440" s="33"/>
      <c r="APH440" s="33"/>
      <c r="API440" s="33"/>
      <c r="APJ440" s="33"/>
      <c r="APK440" s="33"/>
      <c r="APL440" s="33"/>
      <c r="APM440" s="33"/>
      <c r="APN440" s="33"/>
      <c r="APO440" s="33"/>
      <c r="APP440" s="33"/>
      <c r="APQ440" s="33"/>
      <c r="APR440" s="33"/>
      <c r="APS440" s="33"/>
      <c r="APT440" s="33"/>
      <c r="APU440" s="33"/>
      <c r="APV440" s="33"/>
      <c r="APW440" s="33"/>
      <c r="APX440" s="33"/>
      <c r="APY440" s="33"/>
      <c r="APZ440" s="33"/>
      <c r="AQA440" s="33"/>
      <c r="AQB440" s="33"/>
      <c r="AQC440" s="33"/>
      <c r="AQD440" s="33"/>
      <c r="AQE440" s="33"/>
      <c r="AQF440" s="33"/>
      <c r="AQG440" s="33"/>
      <c r="AQH440" s="33"/>
      <c r="AQI440" s="33"/>
      <c r="AQJ440" s="33"/>
      <c r="AQK440" s="33"/>
      <c r="AQL440" s="33"/>
      <c r="AQM440" s="33"/>
      <c r="AQN440" s="33"/>
      <c r="AQO440" s="33"/>
      <c r="AQP440" s="33"/>
      <c r="AQQ440" s="33"/>
      <c r="AQR440" s="33"/>
      <c r="AQS440" s="33"/>
      <c r="AQT440" s="33"/>
      <c r="AQU440" s="33"/>
      <c r="AQV440" s="33"/>
      <c r="AQW440" s="33"/>
      <c r="AQX440" s="33"/>
      <c r="AQY440" s="33"/>
      <c r="AQZ440" s="33"/>
      <c r="ARA440" s="33"/>
      <c r="ARB440" s="33"/>
      <c r="ARC440" s="33"/>
      <c r="ARD440" s="33"/>
      <c r="ARE440" s="33"/>
      <c r="ARF440" s="33"/>
      <c r="ARG440" s="33"/>
      <c r="ARH440" s="33"/>
      <c r="ARI440" s="33"/>
      <c r="ARJ440" s="33"/>
      <c r="ARK440" s="33"/>
      <c r="ARL440" s="33"/>
      <c r="ARM440" s="33"/>
      <c r="ARN440" s="33"/>
      <c r="ARO440" s="33"/>
      <c r="ARP440" s="33"/>
      <c r="ARQ440" s="33"/>
      <c r="ARR440" s="33"/>
      <c r="ARS440" s="33"/>
      <c r="ART440" s="33"/>
      <c r="ARU440" s="33"/>
      <c r="ARV440" s="33"/>
      <c r="ARW440" s="33"/>
      <c r="ARX440" s="33"/>
      <c r="ARY440" s="33"/>
      <c r="ARZ440" s="33"/>
      <c r="ASA440" s="33"/>
      <c r="ASB440" s="33"/>
      <c r="ASC440" s="33"/>
      <c r="ASD440" s="33"/>
      <c r="ASE440" s="33"/>
      <c r="ASF440" s="33"/>
      <c r="ASG440" s="33"/>
      <c r="ASH440" s="33"/>
      <c r="ASI440" s="33"/>
      <c r="ASJ440" s="33"/>
      <c r="ASK440" s="33"/>
      <c r="ASL440" s="33"/>
      <c r="ASM440" s="33"/>
      <c r="ASN440" s="33"/>
      <c r="ASO440" s="33"/>
      <c r="ASP440" s="33"/>
      <c r="ASQ440" s="33"/>
      <c r="ASR440" s="33"/>
      <c r="ASS440" s="33"/>
      <c r="AST440" s="33"/>
      <c r="ASU440" s="33"/>
      <c r="ASV440" s="33"/>
      <c r="ASW440" s="33"/>
      <c r="ASX440" s="33"/>
      <c r="ASY440" s="33"/>
      <c r="ASZ440" s="33"/>
      <c r="ATA440" s="33"/>
      <c r="ATB440" s="33"/>
      <c r="ATC440" s="33"/>
      <c r="ATD440" s="33"/>
      <c r="ATE440" s="33"/>
      <c r="ATF440" s="33"/>
      <c r="ATG440" s="33"/>
      <c r="ATH440" s="33"/>
      <c r="ATI440" s="33"/>
      <c r="ATJ440" s="33"/>
      <c r="ATK440" s="33"/>
      <c r="ATL440" s="33"/>
      <c r="ATM440" s="33"/>
      <c r="ATN440" s="33"/>
      <c r="ATO440" s="33"/>
      <c r="ATP440" s="33"/>
      <c r="ATQ440" s="33"/>
      <c r="ATR440" s="33"/>
      <c r="ATS440" s="33"/>
      <c r="ATT440" s="33"/>
      <c r="ATU440" s="33"/>
      <c r="ATV440" s="33"/>
      <c r="ATW440" s="33"/>
      <c r="ATX440" s="33"/>
      <c r="ATY440" s="33"/>
      <c r="ATZ440" s="33"/>
      <c r="AUA440" s="33"/>
      <c r="AUB440" s="33"/>
      <c r="AUC440" s="33"/>
      <c r="AUD440" s="33"/>
      <c r="AUE440" s="33"/>
      <c r="AUF440" s="33"/>
      <c r="AUG440" s="33"/>
      <c r="AUH440" s="33"/>
      <c r="AUI440" s="33"/>
      <c r="AUJ440" s="33"/>
      <c r="AUK440" s="33"/>
      <c r="AUL440" s="33"/>
      <c r="AUM440" s="33"/>
      <c r="AUN440" s="33"/>
      <c r="AUO440" s="33"/>
      <c r="AUP440" s="33"/>
      <c r="AUQ440" s="33"/>
      <c r="AUR440" s="33"/>
      <c r="AUS440" s="33"/>
      <c r="AUT440" s="33"/>
      <c r="AUU440" s="33"/>
      <c r="AUV440" s="33"/>
      <c r="AUW440" s="33"/>
      <c r="AUX440" s="33"/>
      <c r="AUY440" s="33"/>
      <c r="AUZ440" s="33"/>
      <c r="AVA440" s="33"/>
      <c r="AVB440" s="33"/>
      <c r="AVC440" s="33"/>
      <c r="AVD440" s="33"/>
      <c r="AVE440" s="33"/>
      <c r="AVF440" s="33"/>
      <c r="AVG440" s="33"/>
      <c r="AVH440" s="33"/>
      <c r="AVI440" s="33"/>
      <c r="AVJ440" s="33"/>
      <c r="AVK440" s="33"/>
      <c r="AVL440" s="33"/>
      <c r="AVM440" s="33"/>
      <c r="AVN440" s="33"/>
      <c r="AVO440" s="33"/>
      <c r="AVP440" s="33"/>
      <c r="AVQ440" s="33"/>
      <c r="AVR440" s="33"/>
      <c r="AVS440" s="33"/>
      <c r="AVT440" s="33"/>
      <c r="AVU440" s="33"/>
      <c r="AVV440" s="33"/>
      <c r="AVW440" s="33"/>
      <c r="AVX440" s="33"/>
      <c r="AVY440" s="33"/>
      <c r="AVZ440" s="33"/>
      <c r="AWA440" s="33"/>
      <c r="AWB440" s="33"/>
      <c r="AWC440" s="33"/>
      <c r="AWD440" s="33"/>
      <c r="AWE440" s="33"/>
      <c r="AWF440" s="33"/>
      <c r="AWG440" s="33"/>
      <c r="AWH440" s="33"/>
      <c r="AWI440" s="33"/>
      <c r="AWJ440" s="33"/>
      <c r="AWK440" s="33"/>
      <c r="AWL440" s="33"/>
      <c r="AWM440" s="33"/>
      <c r="AWN440" s="33"/>
      <c r="AWO440" s="33"/>
      <c r="AWP440" s="33"/>
      <c r="AWQ440" s="33"/>
      <c r="AWR440" s="33"/>
      <c r="AWS440" s="33"/>
      <c r="AWT440" s="33"/>
      <c r="AWU440" s="33"/>
      <c r="AWV440" s="33"/>
      <c r="AWW440" s="33"/>
      <c r="AWX440" s="33"/>
      <c r="AWY440" s="33"/>
      <c r="AWZ440" s="33"/>
      <c r="AXA440" s="33"/>
      <c r="AXB440" s="33"/>
      <c r="AXC440" s="33"/>
      <c r="AXD440" s="33"/>
      <c r="AXE440" s="33"/>
      <c r="AXF440" s="33"/>
      <c r="AXG440" s="33"/>
      <c r="AXH440" s="33"/>
      <c r="AXI440" s="33"/>
      <c r="AXJ440" s="33"/>
      <c r="AXK440" s="33"/>
      <c r="AXL440" s="33"/>
      <c r="AXM440" s="33"/>
      <c r="AXN440" s="33"/>
      <c r="AXO440" s="33"/>
      <c r="AXP440" s="33"/>
      <c r="AXQ440" s="33"/>
      <c r="AXR440" s="33"/>
      <c r="AXS440" s="33"/>
      <c r="AXT440" s="33"/>
      <c r="AXU440" s="33"/>
      <c r="AXV440" s="33"/>
      <c r="AXW440" s="33"/>
      <c r="AXX440" s="33"/>
      <c r="AXY440" s="33"/>
      <c r="AXZ440" s="33"/>
      <c r="AYA440" s="33"/>
      <c r="AYB440" s="33"/>
      <c r="AYC440" s="33"/>
      <c r="AYD440" s="33"/>
      <c r="AYE440" s="33"/>
      <c r="AYF440" s="33"/>
      <c r="AYG440" s="33"/>
      <c r="AYH440" s="33"/>
      <c r="AYI440" s="33"/>
      <c r="AYJ440" s="33"/>
      <c r="AYK440" s="33"/>
      <c r="AYL440" s="33"/>
      <c r="AYM440" s="33"/>
      <c r="AYN440" s="33"/>
      <c r="AYO440" s="33"/>
      <c r="AYP440" s="33"/>
      <c r="AYQ440" s="33"/>
      <c r="AYR440" s="33"/>
      <c r="AYS440" s="33"/>
      <c r="AYT440" s="33"/>
      <c r="AYU440" s="33"/>
      <c r="AYV440" s="33"/>
      <c r="AYW440" s="33"/>
      <c r="AYX440" s="33"/>
      <c r="AYY440" s="33"/>
      <c r="AYZ440" s="33"/>
      <c r="AZA440" s="33"/>
      <c r="AZB440" s="33"/>
      <c r="AZC440" s="33"/>
      <c r="AZD440" s="33"/>
      <c r="AZE440" s="33"/>
      <c r="AZF440" s="33"/>
      <c r="AZG440" s="33"/>
      <c r="AZH440" s="33"/>
      <c r="AZI440" s="33"/>
      <c r="AZJ440" s="33"/>
      <c r="AZK440" s="33"/>
      <c r="AZL440" s="33"/>
      <c r="AZM440" s="33"/>
      <c r="AZN440" s="33"/>
      <c r="AZO440" s="33"/>
      <c r="AZP440" s="33"/>
      <c r="AZQ440" s="33"/>
      <c r="AZR440" s="33"/>
      <c r="AZS440" s="33"/>
      <c r="AZT440" s="33"/>
      <c r="AZU440" s="33"/>
      <c r="AZV440" s="33"/>
      <c r="AZW440" s="33"/>
      <c r="AZX440" s="33"/>
      <c r="AZY440" s="33"/>
      <c r="AZZ440" s="33"/>
      <c r="BAA440" s="33"/>
      <c r="BAB440" s="33"/>
      <c r="BAC440" s="33"/>
      <c r="BAD440" s="33"/>
      <c r="BAE440" s="33"/>
      <c r="BAF440" s="33"/>
      <c r="BAG440" s="33"/>
      <c r="BAH440" s="33"/>
      <c r="BAI440" s="33"/>
      <c r="BAJ440" s="33"/>
      <c r="BAK440" s="33"/>
      <c r="BAL440" s="33"/>
      <c r="BAM440" s="33"/>
      <c r="BAN440" s="33"/>
      <c r="BAO440" s="33"/>
      <c r="BAP440" s="33"/>
      <c r="BAQ440" s="33"/>
      <c r="BAR440" s="33"/>
      <c r="BAS440" s="33"/>
      <c r="BAT440" s="33"/>
      <c r="BAU440" s="33"/>
      <c r="BAV440" s="33"/>
      <c r="BAW440" s="33"/>
      <c r="BAX440" s="33"/>
      <c r="BAY440" s="33"/>
      <c r="BAZ440" s="33"/>
      <c r="BBA440" s="33"/>
      <c r="BBB440" s="33"/>
      <c r="BBC440" s="33"/>
      <c r="BBD440" s="33"/>
      <c r="BBE440" s="33"/>
      <c r="BBF440" s="33"/>
      <c r="BBG440" s="33"/>
      <c r="BBH440" s="33"/>
      <c r="BBI440" s="33"/>
      <c r="BBJ440" s="33"/>
      <c r="BBK440" s="33"/>
      <c r="BBL440" s="33"/>
      <c r="BBM440" s="33"/>
      <c r="BBN440" s="33"/>
      <c r="BBO440" s="33"/>
      <c r="BBP440" s="33"/>
      <c r="BBQ440" s="33"/>
      <c r="BBR440" s="33"/>
      <c r="BBS440" s="33"/>
      <c r="BBT440" s="33"/>
      <c r="BBU440" s="33"/>
      <c r="BBV440" s="33"/>
      <c r="BBW440" s="33"/>
      <c r="BBX440" s="33"/>
      <c r="BBY440" s="33"/>
      <c r="BBZ440" s="33"/>
      <c r="BCA440" s="33"/>
      <c r="BCB440" s="33"/>
      <c r="BCC440" s="33"/>
      <c r="BCD440" s="33"/>
      <c r="BCE440" s="33"/>
      <c r="BCF440" s="33"/>
      <c r="BCG440" s="33"/>
      <c r="BCH440" s="33"/>
      <c r="BCI440" s="33"/>
      <c r="BCJ440" s="33"/>
      <c r="BCK440" s="33"/>
      <c r="BCL440" s="33"/>
      <c r="BCM440" s="33"/>
      <c r="BCN440" s="33"/>
      <c r="BCO440" s="33"/>
      <c r="BCP440" s="33"/>
      <c r="BCQ440" s="33"/>
      <c r="BCR440" s="33"/>
      <c r="BCS440" s="33"/>
      <c r="BCT440" s="33"/>
      <c r="BCU440" s="33"/>
      <c r="BCV440" s="33"/>
      <c r="BCW440" s="33"/>
      <c r="BCX440" s="33"/>
      <c r="BCY440" s="33"/>
      <c r="BCZ440" s="33"/>
      <c r="BDA440" s="33"/>
      <c r="BDB440" s="33"/>
      <c r="BDC440" s="33"/>
      <c r="BDD440" s="33"/>
      <c r="BDE440" s="33"/>
      <c r="BDF440" s="33"/>
      <c r="BDG440" s="33"/>
      <c r="BDH440" s="33"/>
      <c r="BDI440" s="33"/>
      <c r="BDJ440" s="33"/>
      <c r="BDK440" s="33"/>
      <c r="BDL440" s="33"/>
      <c r="BDM440" s="33"/>
      <c r="BDN440" s="33"/>
      <c r="BDO440" s="33"/>
      <c r="BDP440" s="33"/>
      <c r="BDQ440" s="33"/>
      <c r="BDR440" s="33"/>
      <c r="BDS440" s="33"/>
      <c r="BDT440" s="33"/>
      <c r="BDU440" s="33"/>
      <c r="BDV440" s="33"/>
      <c r="BDW440" s="33"/>
      <c r="BDX440" s="33"/>
      <c r="BDY440" s="33"/>
      <c r="BDZ440" s="33"/>
      <c r="BEA440" s="33"/>
      <c r="BEB440" s="33"/>
      <c r="BEC440" s="33"/>
      <c r="BED440" s="33"/>
      <c r="BEE440" s="33"/>
      <c r="BEF440" s="33"/>
      <c r="BEG440" s="33"/>
      <c r="BEH440" s="33"/>
      <c r="BEI440" s="33"/>
      <c r="BEJ440" s="33"/>
      <c r="BEK440" s="33"/>
      <c r="BEL440" s="33"/>
      <c r="BEM440" s="33"/>
      <c r="BEN440" s="33"/>
      <c r="BEO440" s="33"/>
      <c r="BEP440" s="33"/>
      <c r="BEQ440" s="33"/>
      <c r="BER440" s="33"/>
      <c r="BES440" s="33"/>
      <c r="BET440" s="33"/>
      <c r="BEU440" s="33"/>
      <c r="BEV440" s="33"/>
      <c r="BEW440" s="33"/>
      <c r="BEX440" s="33"/>
      <c r="BEY440" s="33"/>
      <c r="BEZ440" s="33"/>
      <c r="BFA440" s="33"/>
      <c r="BFB440" s="33"/>
      <c r="BFC440" s="33"/>
      <c r="BFD440" s="33"/>
      <c r="BFE440" s="33"/>
      <c r="BFF440" s="33"/>
      <c r="BFG440" s="33"/>
      <c r="BFH440" s="33"/>
      <c r="BFI440" s="33"/>
      <c r="BFJ440" s="33"/>
      <c r="BFK440" s="33"/>
      <c r="BFL440" s="33"/>
      <c r="BFM440" s="33"/>
      <c r="BFN440" s="33"/>
      <c r="BFO440" s="33"/>
      <c r="BFP440" s="33"/>
      <c r="BFQ440" s="33"/>
      <c r="BFR440" s="33"/>
      <c r="BFS440" s="33"/>
      <c r="BFT440" s="33"/>
      <c r="BFU440" s="33"/>
      <c r="BFV440" s="33"/>
      <c r="BFW440" s="33"/>
      <c r="BFX440" s="33"/>
      <c r="BFY440" s="33"/>
      <c r="BFZ440" s="33"/>
      <c r="BGA440" s="33"/>
      <c r="BGB440" s="33"/>
      <c r="BGC440" s="33"/>
      <c r="BGD440" s="33"/>
      <c r="BGE440" s="33"/>
      <c r="BGF440" s="33"/>
      <c r="BGG440" s="33"/>
      <c r="BGH440" s="33"/>
      <c r="BGI440" s="33"/>
      <c r="BGJ440" s="33"/>
      <c r="BGK440" s="33"/>
      <c r="BGL440" s="33"/>
      <c r="BGM440" s="33"/>
      <c r="BGN440" s="33"/>
      <c r="BGO440" s="33"/>
      <c r="BGP440" s="33"/>
      <c r="BGQ440" s="33"/>
      <c r="BGR440" s="33"/>
      <c r="BGS440" s="33"/>
      <c r="BGT440" s="33"/>
      <c r="BGU440" s="33"/>
      <c r="BGV440" s="33"/>
      <c r="BGW440" s="33"/>
      <c r="BGX440" s="33"/>
      <c r="BGY440" s="33"/>
      <c r="BGZ440" s="33"/>
      <c r="BHA440" s="33"/>
      <c r="BHB440" s="33"/>
      <c r="BHC440" s="33"/>
      <c r="BHD440" s="33"/>
      <c r="BHE440" s="33"/>
      <c r="BHF440" s="33"/>
      <c r="BHG440" s="33"/>
      <c r="BHH440" s="33"/>
      <c r="BHI440" s="33"/>
      <c r="BHJ440" s="33"/>
      <c r="BHK440" s="33"/>
      <c r="BHL440" s="33"/>
      <c r="BHM440" s="33"/>
      <c r="BHN440" s="33"/>
      <c r="BHO440" s="33"/>
      <c r="BHP440" s="33"/>
      <c r="BHQ440" s="33"/>
      <c r="BHR440" s="33"/>
      <c r="BHS440" s="33"/>
      <c r="BHT440" s="33"/>
      <c r="BHU440" s="33"/>
      <c r="BHV440" s="33"/>
      <c r="BHW440" s="33"/>
      <c r="BHX440" s="33"/>
      <c r="BHY440" s="33"/>
      <c r="BHZ440" s="33"/>
      <c r="BIA440" s="33"/>
      <c r="BIB440" s="33"/>
      <c r="BIC440" s="33"/>
      <c r="BID440" s="33"/>
      <c r="BIE440" s="33"/>
      <c r="BIF440" s="33"/>
      <c r="BIG440" s="33"/>
      <c r="BIH440" s="33"/>
      <c r="BII440" s="33"/>
      <c r="BIJ440" s="33"/>
      <c r="BIK440" s="33"/>
      <c r="BIL440" s="33"/>
      <c r="BIM440" s="33"/>
      <c r="BIN440" s="33"/>
      <c r="BIO440" s="33"/>
      <c r="BIP440" s="33"/>
      <c r="BIQ440" s="33"/>
      <c r="BIR440" s="33"/>
      <c r="BIS440" s="33"/>
      <c r="BIT440" s="33"/>
      <c r="BIU440" s="33"/>
      <c r="BIV440" s="33"/>
      <c r="BIW440" s="33"/>
      <c r="BIX440" s="33"/>
      <c r="BIY440" s="33"/>
      <c r="BIZ440" s="33"/>
      <c r="BJA440" s="33"/>
      <c r="BJB440" s="33"/>
      <c r="BJC440" s="33"/>
      <c r="BJD440" s="33"/>
      <c r="BJE440" s="33"/>
      <c r="BJF440" s="33"/>
      <c r="BJG440" s="33"/>
      <c r="BJH440" s="33"/>
      <c r="BJI440" s="33"/>
      <c r="BJJ440" s="33"/>
      <c r="BJK440" s="33"/>
      <c r="BJL440" s="33"/>
      <c r="BJM440" s="33"/>
      <c r="BJN440" s="33"/>
      <c r="BJO440" s="33"/>
      <c r="BJP440" s="33"/>
      <c r="BJQ440" s="33"/>
      <c r="BJR440" s="33"/>
      <c r="BJS440" s="33"/>
      <c r="BJT440" s="33"/>
      <c r="BJU440" s="33"/>
      <c r="BJV440" s="33"/>
      <c r="BJW440" s="33"/>
      <c r="BJX440" s="33"/>
      <c r="BJY440" s="33"/>
      <c r="BJZ440" s="33"/>
      <c r="BKA440" s="33"/>
      <c r="BKB440" s="33"/>
      <c r="BKC440" s="33"/>
      <c r="BKD440" s="33"/>
      <c r="BKE440" s="33"/>
      <c r="BKF440" s="33"/>
      <c r="BKG440" s="33"/>
      <c r="BKH440" s="33"/>
      <c r="BKI440" s="33"/>
      <c r="BKJ440" s="33"/>
      <c r="BKK440" s="33"/>
      <c r="BKL440" s="33"/>
      <c r="BKM440" s="33"/>
      <c r="BKN440" s="33"/>
      <c r="BKO440" s="33"/>
      <c r="BKP440" s="33"/>
      <c r="BKQ440" s="33"/>
      <c r="BKR440" s="33"/>
      <c r="BKS440" s="33"/>
      <c r="BKT440" s="33"/>
      <c r="BKU440" s="33"/>
      <c r="BKV440" s="33"/>
      <c r="BKW440" s="33"/>
      <c r="BKX440" s="33"/>
      <c r="BKY440" s="33"/>
      <c r="BKZ440" s="33"/>
      <c r="BLA440" s="33"/>
      <c r="BLB440" s="33"/>
      <c r="BLC440" s="33"/>
      <c r="BLD440" s="33"/>
      <c r="BLE440" s="33"/>
      <c r="BLF440" s="33"/>
      <c r="BLG440" s="33"/>
      <c r="BLH440" s="33"/>
      <c r="BLI440" s="33"/>
      <c r="BLJ440" s="33"/>
      <c r="BLK440" s="33"/>
      <c r="BLL440" s="33"/>
      <c r="BLM440" s="33"/>
      <c r="BLN440" s="33"/>
      <c r="BLO440" s="33"/>
      <c r="BLP440" s="33"/>
      <c r="BLQ440" s="33"/>
      <c r="BLR440" s="33"/>
      <c r="BLS440" s="33"/>
      <c r="BLT440" s="33"/>
      <c r="BLU440" s="33"/>
      <c r="BLV440" s="33"/>
      <c r="BLW440" s="33"/>
      <c r="BLX440" s="33"/>
      <c r="BLY440" s="33"/>
      <c r="BLZ440" s="33"/>
      <c r="BMA440" s="33"/>
      <c r="BMB440" s="33"/>
      <c r="BMC440" s="33"/>
      <c r="BMD440" s="33"/>
      <c r="BME440" s="33"/>
      <c r="BMF440" s="33"/>
      <c r="BMG440" s="33"/>
      <c r="BMH440" s="33"/>
      <c r="BMI440" s="33"/>
      <c r="BMJ440" s="33"/>
      <c r="BMK440" s="33"/>
      <c r="BML440" s="33"/>
      <c r="BMM440" s="33"/>
      <c r="BMN440" s="33"/>
      <c r="BMO440" s="33"/>
      <c r="BMP440" s="33"/>
      <c r="BMQ440" s="33"/>
      <c r="BMR440" s="33"/>
      <c r="BMS440" s="33"/>
      <c r="BMT440" s="33"/>
      <c r="BMU440" s="33"/>
      <c r="BMV440" s="33"/>
      <c r="BMW440" s="33"/>
      <c r="BMX440" s="33"/>
      <c r="BMY440" s="33"/>
      <c r="BMZ440" s="33"/>
      <c r="BNA440" s="33"/>
      <c r="BNB440" s="33"/>
      <c r="BNC440" s="33"/>
      <c r="BND440" s="33"/>
      <c r="BNE440" s="33"/>
      <c r="BNF440" s="33"/>
      <c r="BNG440" s="33"/>
      <c r="BNH440" s="33"/>
      <c r="BNI440" s="33"/>
      <c r="BNJ440" s="33"/>
      <c r="BNK440" s="33"/>
      <c r="BNL440" s="33"/>
      <c r="BNM440" s="33"/>
      <c r="BNN440" s="33"/>
      <c r="BNO440" s="33"/>
      <c r="BNP440" s="33"/>
      <c r="BNQ440" s="33"/>
      <c r="BNR440" s="33"/>
      <c r="BNS440" s="33"/>
      <c r="BNT440" s="33"/>
      <c r="BNU440" s="33"/>
      <c r="BNV440" s="33"/>
      <c r="BNW440" s="33"/>
      <c r="BNX440" s="33"/>
      <c r="BNY440" s="33"/>
      <c r="BNZ440" s="33"/>
      <c r="BOA440" s="33"/>
      <c r="BOB440" s="33"/>
      <c r="BOC440" s="33"/>
      <c r="BOD440" s="33"/>
      <c r="BOE440" s="33"/>
      <c r="BOF440" s="33"/>
      <c r="BOG440" s="33"/>
      <c r="BOH440" s="33"/>
      <c r="BOI440" s="33"/>
      <c r="BOJ440" s="33"/>
      <c r="BOK440" s="33"/>
      <c r="BOL440" s="33"/>
      <c r="BOM440" s="33"/>
      <c r="BON440" s="33"/>
      <c r="BOO440" s="33"/>
      <c r="BOP440" s="33"/>
      <c r="BOQ440" s="33"/>
      <c r="BOR440" s="33"/>
      <c r="BOS440" s="33"/>
      <c r="BOT440" s="33"/>
      <c r="BOU440" s="33"/>
      <c r="BOV440" s="33"/>
      <c r="BOW440" s="33"/>
      <c r="BOX440" s="33"/>
      <c r="BOY440" s="33"/>
      <c r="BOZ440" s="33"/>
      <c r="BPA440" s="33"/>
      <c r="BPB440" s="33"/>
      <c r="BPC440" s="33"/>
      <c r="BPD440" s="33"/>
      <c r="BPE440" s="33"/>
      <c r="BPF440" s="33"/>
      <c r="BPG440" s="33"/>
      <c r="BPH440" s="33"/>
      <c r="BPI440" s="33"/>
      <c r="BPJ440" s="33"/>
      <c r="BPK440" s="33"/>
      <c r="BPL440" s="33"/>
      <c r="BPM440" s="33"/>
      <c r="BPN440" s="33"/>
      <c r="BPO440" s="33"/>
      <c r="BPP440" s="33"/>
      <c r="BPQ440" s="33"/>
      <c r="BPR440" s="33"/>
      <c r="BPS440" s="33"/>
      <c r="BPT440" s="33"/>
      <c r="BPU440" s="33"/>
      <c r="BPV440" s="33"/>
      <c r="BPW440" s="33"/>
      <c r="BPX440" s="33"/>
      <c r="BPY440" s="33"/>
      <c r="BPZ440" s="33"/>
      <c r="BQA440" s="33"/>
      <c r="BQB440" s="33"/>
      <c r="BQC440" s="33"/>
      <c r="BQD440" s="33"/>
      <c r="BQE440" s="33"/>
      <c r="BQF440" s="33"/>
      <c r="BQG440" s="33"/>
      <c r="BQH440" s="33"/>
      <c r="BQI440" s="33"/>
      <c r="BQJ440" s="33"/>
      <c r="BQK440" s="33"/>
      <c r="BQL440" s="33"/>
      <c r="BQM440" s="33"/>
      <c r="BQN440" s="33"/>
      <c r="BQO440" s="33"/>
      <c r="BQP440" s="33"/>
      <c r="BQQ440" s="33"/>
      <c r="BQR440" s="33"/>
      <c r="BQS440" s="33"/>
      <c r="BQT440" s="33"/>
      <c r="BQU440" s="33"/>
      <c r="BQV440" s="33"/>
      <c r="BQW440" s="33"/>
      <c r="BQX440" s="33"/>
      <c r="BQY440" s="33"/>
      <c r="BQZ440" s="33"/>
      <c r="BRA440" s="33"/>
      <c r="BRB440" s="33"/>
      <c r="BRC440" s="33"/>
      <c r="BRD440" s="33"/>
      <c r="BRE440" s="33"/>
      <c r="BRF440" s="33"/>
      <c r="BRG440" s="33"/>
      <c r="BRH440" s="33"/>
      <c r="BRI440" s="33"/>
      <c r="BRJ440" s="33"/>
      <c r="BRK440" s="33"/>
      <c r="BRL440" s="33"/>
      <c r="BRM440" s="33"/>
      <c r="BRN440" s="33"/>
      <c r="BRO440" s="33"/>
      <c r="BRP440" s="33"/>
      <c r="BRQ440" s="33"/>
      <c r="BRR440" s="33"/>
      <c r="BRS440" s="33"/>
      <c r="BRT440" s="33"/>
      <c r="BRU440" s="33"/>
      <c r="BRV440" s="33"/>
      <c r="BRW440" s="33"/>
      <c r="BRX440" s="33"/>
      <c r="BRY440" s="33"/>
      <c r="BRZ440" s="33"/>
      <c r="BSA440" s="33"/>
      <c r="BSB440" s="33"/>
      <c r="BSC440" s="33"/>
      <c r="BSD440" s="33"/>
      <c r="BSE440" s="33"/>
      <c r="BSF440" s="33"/>
      <c r="BSG440" s="33"/>
      <c r="BSH440" s="33"/>
      <c r="BSI440" s="33"/>
      <c r="BSJ440" s="33"/>
      <c r="BSK440" s="33"/>
      <c r="BSL440" s="33"/>
      <c r="BSM440" s="33"/>
      <c r="BSN440" s="33"/>
      <c r="BSO440" s="33"/>
      <c r="BSP440" s="33"/>
      <c r="BSQ440" s="33"/>
      <c r="BSR440" s="33"/>
      <c r="BSS440" s="33"/>
      <c r="BST440" s="33"/>
      <c r="BSU440" s="33"/>
      <c r="BSV440" s="33"/>
      <c r="BSW440" s="33"/>
      <c r="BSX440" s="33"/>
      <c r="BSY440" s="33"/>
      <c r="BSZ440" s="33"/>
      <c r="BTA440" s="33"/>
      <c r="BTB440" s="33"/>
      <c r="BTC440" s="33"/>
      <c r="BTD440" s="33"/>
      <c r="BTE440" s="33"/>
      <c r="BTF440" s="33"/>
      <c r="BTG440" s="33"/>
      <c r="BTH440" s="33"/>
      <c r="BTI440" s="33"/>
      <c r="BTJ440" s="33"/>
      <c r="BTK440" s="33"/>
      <c r="BTL440" s="33"/>
      <c r="BTM440" s="33"/>
      <c r="BTN440" s="33"/>
      <c r="BTO440" s="33"/>
      <c r="BTP440" s="33"/>
      <c r="BTQ440" s="33"/>
      <c r="BTR440" s="33"/>
      <c r="BTS440" s="33"/>
      <c r="BTT440" s="33"/>
      <c r="BTU440" s="33"/>
      <c r="BTV440" s="33"/>
      <c r="BTW440" s="33"/>
      <c r="BTX440" s="33"/>
      <c r="BTY440" s="33"/>
      <c r="BTZ440" s="33"/>
      <c r="BUA440" s="33"/>
      <c r="BUB440" s="33"/>
      <c r="BUC440" s="33"/>
      <c r="BUD440" s="33"/>
      <c r="BUE440" s="33"/>
      <c r="BUF440" s="33"/>
      <c r="BUG440" s="33"/>
      <c r="BUH440" s="33"/>
      <c r="BUI440" s="33"/>
      <c r="BUJ440" s="33"/>
      <c r="BUK440" s="33"/>
      <c r="BUL440" s="33"/>
      <c r="BUM440" s="33"/>
      <c r="BUN440" s="33"/>
      <c r="BUO440" s="33"/>
      <c r="BUP440" s="33"/>
      <c r="BUQ440" s="33"/>
      <c r="BUR440" s="33"/>
      <c r="BUS440" s="33"/>
      <c r="BUT440" s="33"/>
      <c r="BUU440" s="33"/>
      <c r="BUV440" s="33"/>
      <c r="BUW440" s="33"/>
      <c r="BUX440" s="33"/>
      <c r="BUY440" s="33"/>
      <c r="BUZ440" s="33"/>
      <c r="BVA440" s="33"/>
      <c r="BVB440" s="33"/>
      <c r="BVC440" s="33"/>
      <c r="BVD440" s="33"/>
      <c r="BVE440" s="33"/>
      <c r="BVF440" s="33"/>
      <c r="BVG440" s="33"/>
      <c r="BVH440" s="33"/>
      <c r="BVI440" s="33"/>
      <c r="BVJ440" s="33"/>
      <c r="BVK440" s="33"/>
      <c r="BVL440" s="33"/>
      <c r="BVM440" s="33"/>
      <c r="BVN440" s="33"/>
      <c r="BVO440" s="33"/>
      <c r="BVP440" s="33"/>
      <c r="BVQ440" s="33"/>
      <c r="BVR440" s="33"/>
      <c r="BVS440" s="33"/>
      <c r="BVT440" s="33"/>
      <c r="BVU440" s="33"/>
      <c r="BVV440" s="33"/>
      <c r="BVW440" s="33"/>
      <c r="BVX440" s="33"/>
      <c r="BVY440" s="33"/>
      <c r="BVZ440" s="33"/>
      <c r="BWA440" s="33"/>
      <c r="BWB440" s="33"/>
      <c r="BWC440" s="33"/>
      <c r="BWD440" s="33"/>
      <c r="BWE440" s="33"/>
      <c r="BWF440" s="33"/>
      <c r="BWG440" s="33"/>
      <c r="BWH440" s="33"/>
      <c r="BWI440" s="33"/>
      <c r="BWJ440" s="33"/>
      <c r="BWK440" s="33"/>
      <c r="BWL440" s="33"/>
      <c r="BWM440" s="33"/>
      <c r="BWN440" s="33"/>
      <c r="BWO440" s="33"/>
      <c r="BWP440" s="33"/>
      <c r="BWQ440" s="33"/>
      <c r="BWR440" s="33"/>
      <c r="BWS440" s="33"/>
      <c r="BWT440" s="33"/>
      <c r="BWU440" s="33"/>
      <c r="BWV440" s="33"/>
      <c r="BWW440" s="33"/>
      <c r="BWX440" s="33"/>
      <c r="BWY440" s="33"/>
      <c r="BWZ440" s="33"/>
      <c r="BXA440" s="33"/>
      <c r="BXB440" s="33"/>
      <c r="BXC440" s="33"/>
      <c r="BXD440" s="33"/>
      <c r="BXE440" s="33"/>
      <c r="BXF440" s="33"/>
      <c r="BXG440" s="33"/>
      <c r="BXH440" s="33"/>
      <c r="BXI440" s="33"/>
      <c r="BXJ440" s="33"/>
      <c r="BXK440" s="33"/>
      <c r="BXL440" s="33"/>
      <c r="BXM440" s="33"/>
      <c r="BXN440" s="33"/>
      <c r="BXO440" s="33"/>
      <c r="BXP440" s="33"/>
      <c r="BXQ440" s="33"/>
      <c r="BXR440" s="33"/>
      <c r="BXS440" s="33"/>
      <c r="BXT440" s="33"/>
      <c r="BXU440" s="33"/>
      <c r="BXV440" s="33"/>
      <c r="BXW440" s="33"/>
      <c r="BXX440" s="33"/>
      <c r="BXY440" s="33"/>
      <c r="BXZ440" s="33"/>
      <c r="BYA440" s="33"/>
      <c r="BYB440" s="33"/>
      <c r="BYC440" s="33"/>
      <c r="BYD440" s="33"/>
      <c r="BYE440" s="33"/>
      <c r="BYF440" s="33"/>
      <c r="BYG440" s="33"/>
      <c r="BYH440" s="33"/>
      <c r="BYI440" s="33"/>
      <c r="BYJ440" s="33"/>
      <c r="BYK440" s="33"/>
      <c r="BYL440" s="33"/>
      <c r="BYM440" s="33"/>
      <c r="BYN440" s="33"/>
      <c r="BYO440" s="33"/>
      <c r="BYP440" s="33"/>
      <c r="BYQ440" s="33"/>
      <c r="BYR440" s="33"/>
      <c r="BYS440" s="33"/>
      <c r="BYT440" s="33"/>
      <c r="BYU440" s="33"/>
      <c r="BYV440" s="33"/>
      <c r="BYW440" s="33"/>
      <c r="BYX440" s="33"/>
    </row>
    <row r="441" spans="1:2026" s="52" customFormat="1" ht="24.95" customHeight="1" x14ac:dyDescent="0.25">
      <c r="A441" s="205" t="s">
        <v>1662</v>
      </c>
      <c r="B441" s="50" t="s">
        <v>830</v>
      </c>
      <c r="C441" s="4" t="s">
        <v>827</v>
      </c>
      <c r="D441" s="4" t="s">
        <v>348</v>
      </c>
      <c r="E441" s="4" t="s">
        <v>828</v>
      </c>
      <c r="F441" s="5" t="s">
        <v>815</v>
      </c>
      <c r="G441" s="4" t="s">
        <v>27</v>
      </c>
      <c r="H441" s="11" t="s">
        <v>344</v>
      </c>
      <c r="I441" s="4" t="s">
        <v>29</v>
      </c>
      <c r="J441" s="51" t="s">
        <v>30</v>
      </c>
      <c r="K441" s="4" t="s">
        <v>31</v>
      </c>
      <c r="L441" s="4" t="s">
        <v>32</v>
      </c>
      <c r="M441" s="4" t="s">
        <v>33</v>
      </c>
      <c r="N441" s="4" t="s">
        <v>34</v>
      </c>
      <c r="O441" s="6" t="s">
        <v>35</v>
      </c>
      <c r="P441" s="6"/>
      <c r="Q441" s="7" t="s">
        <v>36</v>
      </c>
      <c r="R441" s="7" t="s">
        <v>1476</v>
      </c>
      <c r="S441" s="4" t="s">
        <v>829</v>
      </c>
      <c r="T441" s="146">
        <v>1706687.4169999999</v>
      </c>
      <c r="U441" s="146">
        <v>9244435.3269999996</v>
      </c>
      <c r="V441" s="4" t="s">
        <v>11</v>
      </c>
      <c r="W441" s="4" t="s">
        <v>40</v>
      </c>
      <c r="X441" s="4"/>
      <c r="Y441" s="4"/>
      <c r="Z441" s="4"/>
      <c r="AA441" s="4"/>
      <c r="AB441" s="8">
        <v>12500</v>
      </c>
      <c r="AC441" s="8">
        <v>2650</v>
      </c>
      <c r="AD441" s="8"/>
      <c r="AE441" s="8">
        <v>12750</v>
      </c>
      <c r="AF441" s="8">
        <v>650</v>
      </c>
      <c r="AG441" s="8">
        <f t="shared" si="6"/>
        <v>28550</v>
      </c>
      <c r="AH441" s="111">
        <v>21</v>
      </c>
      <c r="AI441" s="8">
        <v>21944.49</v>
      </c>
      <c r="AJ441" s="126"/>
      <c r="AK441" s="8">
        <f>SUBTOTAL(9,AI441:AJ441)</f>
        <v>21944.49</v>
      </c>
      <c r="AL441" s="5" t="s">
        <v>37</v>
      </c>
      <c r="AM441" s="5" t="s">
        <v>1499</v>
      </c>
      <c r="AN441" s="96">
        <v>43101</v>
      </c>
      <c r="AO441" s="173" t="s">
        <v>1512</v>
      </c>
      <c r="AP441" s="33"/>
      <c r="AQ441" s="33"/>
      <c r="AR441" s="33"/>
      <c r="AS441" s="33"/>
      <c r="AT441" s="33"/>
      <c r="AU441" s="33"/>
      <c r="AV441" s="33"/>
      <c r="AW441" s="33"/>
      <c r="AX441" s="33"/>
      <c r="AY441" s="33"/>
      <c r="AZ441" s="33"/>
      <c r="BA441" s="33"/>
      <c r="BB441" s="33"/>
      <c r="BC441" s="33"/>
      <c r="BD441" s="33"/>
      <c r="BE441" s="33"/>
      <c r="BF441" s="33"/>
      <c r="BG441" s="33"/>
      <c r="BH441" s="33"/>
      <c r="BI441" s="33"/>
      <c r="BJ441" s="33"/>
      <c r="BK441" s="33"/>
      <c r="BL441" s="33"/>
      <c r="BM441" s="33"/>
      <c r="BN441" s="33"/>
      <c r="BO441" s="33"/>
      <c r="BP441" s="33"/>
      <c r="BQ441" s="33"/>
      <c r="BR441" s="33"/>
      <c r="BS441" s="33"/>
      <c r="BT441" s="33"/>
      <c r="BU441" s="33"/>
      <c r="BV441" s="33"/>
      <c r="BW441" s="33"/>
      <c r="BX441" s="33"/>
      <c r="BY441" s="33"/>
      <c r="BZ441" s="33"/>
      <c r="CA441" s="33"/>
      <c r="CB441" s="33"/>
      <c r="CC441" s="33"/>
      <c r="CD441" s="33"/>
      <c r="CE441" s="33"/>
      <c r="CF441" s="33"/>
      <c r="CG441" s="33"/>
      <c r="CH441" s="33"/>
      <c r="CI441" s="33"/>
      <c r="CJ441" s="33"/>
      <c r="CK441" s="33"/>
      <c r="CL441" s="33"/>
      <c r="CM441" s="33"/>
      <c r="CN441" s="33"/>
      <c r="CO441" s="33"/>
      <c r="CP441" s="33"/>
      <c r="CQ441" s="33"/>
      <c r="CR441" s="33"/>
      <c r="CS441" s="33"/>
      <c r="CT441" s="33"/>
      <c r="CU441" s="33"/>
      <c r="CV441" s="33"/>
      <c r="CW441" s="33"/>
      <c r="CX441" s="33"/>
      <c r="CY441" s="33"/>
      <c r="CZ441" s="33"/>
      <c r="DA441" s="33"/>
      <c r="DB441" s="33"/>
      <c r="DC441" s="33"/>
      <c r="DD441" s="33"/>
      <c r="DE441" s="33"/>
      <c r="DF441" s="33"/>
      <c r="DG441" s="33"/>
      <c r="DH441" s="33"/>
      <c r="DI441" s="33"/>
      <c r="DJ441" s="33"/>
      <c r="DK441" s="33"/>
      <c r="DL441" s="33"/>
      <c r="DM441" s="33"/>
      <c r="DN441" s="33"/>
      <c r="DO441" s="33"/>
      <c r="DP441" s="33"/>
      <c r="DQ441" s="33"/>
      <c r="DR441" s="33"/>
      <c r="DS441" s="33"/>
      <c r="DT441" s="33"/>
      <c r="DU441" s="33"/>
      <c r="DV441" s="33"/>
      <c r="DW441" s="33"/>
      <c r="DX441" s="33"/>
      <c r="DY441" s="33"/>
      <c r="DZ441" s="33"/>
      <c r="EA441" s="33"/>
      <c r="EB441" s="33"/>
      <c r="EC441" s="33"/>
      <c r="ED441" s="33"/>
      <c r="EE441" s="33"/>
      <c r="EF441" s="33"/>
      <c r="EG441" s="33"/>
      <c r="EH441" s="33"/>
      <c r="EI441" s="33"/>
      <c r="EJ441" s="33"/>
      <c r="EK441" s="33"/>
      <c r="EL441" s="33"/>
      <c r="EM441" s="33"/>
      <c r="EN441" s="33"/>
      <c r="EO441" s="33"/>
      <c r="EP441" s="33"/>
      <c r="EQ441" s="33"/>
      <c r="ER441" s="33"/>
      <c r="ES441" s="33"/>
      <c r="ET441" s="33"/>
      <c r="EU441" s="33"/>
      <c r="EV441" s="33"/>
      <c r="EW441" s="33"/>
      <c r="EX441" s="33"/>
      <c r="EY441" s="33"/>
      <c r="EZ441" s="33"/>
      <c r="FA441" s="33"/>
      <c r="FB441" s="33"/>
      <c r="FC441" s="33"/>
      <c r="FD441" s="33"/>
      <c r="FE441" s="33"/>
      <c r="FF441" s="33"/>
      <c r="FG441" s="33"/>
      <c r="FH441" s="33"/>
      <c r="FI441" s="33"/>
      <c r="FJ441" s="33"/>
      <c r="FK441" s="33"/>
      <c r="FL441" s="33"/>
      <c r="FM441" s="33"/>
      <c r="FN441" s="33"/>
      <c r="FO441" s="33"/>
      <c r="FP441" s="33"/>
      <c r="FQ441" s="33"/>
      <c r="FR441" s="33"/>
      <c r="FS441" s="33"/>
      <c r="FT441" s="33"/>
      <c r="FU441" s="33"/>
      <c r="FV441" s="33"/>
      <c r="FW441" s="33"/>
      <c r="FX441" s="33"/>
      <c r="FY441" s="33"/>
      <c r="FZ441" s="33"/>
      <c r="GA441" s="33"/>
      <c r="GB441" s="33"/>
      <c r="GC441" s="33"/>
      <c r="GD441" s="33"/>
      <c r="GE441" s="33"/>
      <c r="GF441" s="33"/>
      <c r="GG441" s="33"/>
      <c r="GH441" s="33"/>
      <c r="GI441" s="33"/>
      <c r="GJ441" s="33"/>
      <c r="GK441" s="33"/>
      <c r="GL441" s="33"/>
      <c r="GM441" s="33"/>
      <c r="GN441" s="33"/>
      <c r="GO441" s="33"/>
      <c r="GP441" s="33"/>
      <c r="GQ441" s="33"/>
      <c r="GR441" s="33"/>
      <c r="GS441" s="33"/>
      <c r="GT441" s="33"/>
      <c r="GU441" s="33"/>
      <c r="GV441" s="33"/>
      <c r="GW441" s="33"/>
      <c r="GX441" s="33"/>
      <c r="GY441" s="33"/>
      <c r="GZ441" s="33"/>
      <c r="HA441" s="33"/>
      <c r="HB441" s="33"/>
      <c r="HC441" s="33"/>
      <c r="HD441" s="33"/>
      <c r="HE441" s="33"/>
      <c r="HF441" s="33"/>
      <c r="HG441" s="33"/>
      <c r="HH441" s="33"/>
      <c r="HI441" s="33"/>
      <c r="HJ441" s="33"/>
      <c r="HK441" s="33"/>
      <c r="HL441" s="33"/>
      <c r="HM441" s="33"/>
      <c r="HN441" s="33"/>
      <c r="HO441" s="33"/>
      <c r="HP441" s="33"/>
      <c r="HQ441" s="33"/>
      <c r="HR441" s="33"/>
      <c r="HS441" s="33"/>
      <c r="HT441" s="33"/>
      <c r="HU441" s="33"/>
      <c r="HV441" s="33"/>
      <c r="HW441" s="33"/>
      <c r="HX441" s="33"/>
      <c r="HY441" s="33"/>
      <c r="HZ441" s="33"/>
      <c r="IA441" s="33"/>
      <c r="IB441" s="33"/>
      <c r="IC441" s="33"/>
      <c r="ID441" s="33"/>
      <c r="IE441" s="33"/>
      <c r="IF441" s="33"/>
      <c r="IG441" s="33"/>
      <c r="IH441" s="33"/>
      <c r="II441" s="33"/>
      <c r="IJ441" s="33"/>
      <c r="IK441" s="33"/>
      <c r="IL441" s="33"/>
      <c r="IM441" s="33"/>
      <c r="IN441" s="33"/>
      <c r="IO441" s="33"/>
      <c r="IP441" s="33"/>
      <c r="IQ441" s="33"/>
      <c r="IR441" s="33"/>
      <c r="IS441" s="33"/>
      <c r="IT441" s="33"/>
      <c r="IU441" s="33"/>
      <c r="IV441" s="33"/>
      <c r="IW441" s="33"/>
      <c r="IX441" s="33"/>
      <c r="IY441" s="33"/>
      <c r="IZ441" s="33"/>
      <c r="JA441" s="33"/>
      <c r="JB441" s="33"/>
      <c r="JC441" s="33"/>
      <c r="JD441" s="33"/>
      <c r="JE441" s="33"/>
      <c r="JF441" s="33"/>
      <c r="JG441" s="33"/>
      <c r="JH441" s="33"/>
      <c r="JI441" s="33"/>
      <c r="JJ441" s="33"/>
      <c r="JK441" s="33"/>
      <c r="JL441" s="33"/>
      <c r="JM441" s="33"/>
      <c r="JN441" s="33"/>
      <c r="JO441" s="33"/>
      <c r="JP441" s="33"/>
      <c r="JQ441" s="33"/>
      <c r="JR441" s="33"/>
      <c r="JS441" s="33"/>
      <c r="JT441" s="33"/>
      <c r="JU441" s="33"/>
      <c r="JV441" s="33"/>
      <c r="JW441" s="33"/>
      <c r="JX441" s="33"/>
      <c r="JY441" s="33"/>
      <c r="JZ441" s="33"/>
      <c r="KA441" s="33"/>
      <c r="KB441" s="33"/>
      <c r="KC441" s="33"/>
      <c r="KD441" s="33"/>
      <c r="KE441" s="33"/>
      <c r="KF441" s="33"/>
      <c r="KG441" s="33"/>
      <c r="KH441" s="33"/>
      <c r="KI441" s="33"/>
      <c r="KJ441" s="33"/>
      <c r="KK441" s="33"/>
      <c r="KL441" s="33"/>
      <c r="KM441" s="33"/>
      <c r="KN441" s="33"/>
      <c r="KO441" s="33"/>
      <c r="KP441" s="33"/>
      <c r="KQ441" s="33"/>
      <c r="KR441" s="33"/>
      <c r="KS441" s="33"/>
      <c r="KT441" s="33"/>
      <c r="KU441" s="33"/>
      <c r="KV441" s="33"/>
      <c r="KW441" s="33"/>
      <c r="KX441" s="33"/>
      <c r="KY441" s="33"/>
      <c r="KZ441" s="33"/>
      <c r="LA441" s="33"/>
      <c r="LB441" s="33"/>
      <c r="LC441" s="33"/>
      <c r="LD441" s="33"/>
      <c r="LE441" s="33"/>
      <c r="LF441" s="33"/>
      <c r="LG441" s="33"/>
      <c r="LH441" s="33"/>
      <c r="LI441" s="33"/>
      <c r="LJ441" s="33"/>
      <c r="LK441" s="33"/>
      <c r="LL441" s="33"/>
      <c r="LM441" s="33"/>
      <c r="LN441" s="33"/>
      <c r="LO441" s="33"/>
      <c r="LP441" s="33"/>
      <c r="LQ441" s="33"/>
      <c r="LR441" s="33"/>
      <c r="LS441" s="33"/>
      <c r="LT441" s="33"/>
      <c r="LU441" s="33"/>
      <c r="LV441" s="33"/>
      <c r="LW441" s="33"/>
      <c r="LX441" s="33"/>
      <c r="LY441" s="33"/>
      <c r="LZ441" s="33"/>
      <c r="MA441" s="33"/>
      <c r="MB441" s="33"/>
      <c r="MC441" s="33"/>
      <c r="MD441" s="33"/>
      <c r="ME441" s="33"/>
      <c r="MF441" s="33"/>
      <c r="MG441" s="33"/>
      <c r="MH441" s="33"/>
      <c r="MI441" s="33"/>
      <c r="MJ441" s="33"/>
      <c r="MK441" s="33"/>
      <c r="ML441" s="33"/>
      <c r="MM441" s="33"/>
      <c r="MN441" s="33"/>
      <c r="MO441" s="33"/>
      <c r="MP441" s="33"/>
      <c r="MQ441" s="33"/>
      <c r="MR441" s="33"/>
      <c r="MS441" s="33"/>
      <c r="MT441" s="33"/>
      <c r="MU441" s="33"/>
      <c r="MV441" s="33"/>
      <c r="MW441" s="33"/>
      <c r="MX441" s="33"/>
      <c r="MY441" s="33"/>
      <c r="MZ441" s="33"/>
      <c r="NA441" s="33"/>
      <c r="NB441" s="33"/>
      <c r="NC441" s="33"/>
      <c r="ND441" s="33"/>
      <c r="NE441" s="33"/>
      <c r="NF441" s="33"/>
      <c r="NG441" s="33"/>
      <c r="NH441" s="33"/>
      <c r="NI441" s="33"/>
      <c r="NJ441" s="33"/>
      <c r="NK441" s="33"/>
      <c r="NL441" s="33"/>
      <c r="NM441" s="33"/>
      <c r="NN441" s="33"/>
      <c r="NO441" s="33"/>
      <c r="NP441" s="33"/>
      <c r="NQ441" s="33"/>
      <c r="NR441" s="33"/>
      <c r="NS441" s="33"/>
      <c r="NT441" s="33"/>
      <c r="NU441" s="33"/>
      <c r="NV441" s="33"/>
      <c r="NW441" s="33"/>
      <c r="NX441" s="33"/>
      <c r="NY441" s="33"/>
      <c r="NZ441" s="33"/>
      <c r="OA441" s="33"/>
      <c r="OB441" s="33"/>
      <c r="OC441" s="33"/>
      <c r="OD441" s="33"/>
      <c r="OE441" s="33"/>
      <c r="OF441" s="33"/>
      <c r="OG441" s="33"/>
      <c r="OH441" s="33"/>
      <c r="OI441" s="33"/>
      <c r="OJ441" s="33"/>
      <c r="OK441" s="33"/>
      <c r="OL441" s="33"/>
      <c r="OM441" s="33"/>
      <c r="ON441" s="33"/>
      <c r="OO441" s="33"/>
      <c r="OP441" s="33"/>
      <c r="OQ441" s="33"/>
      <c r="OR441" s="33"/>
      <c r="OS441" s="33"/>
      <c r="OT441" s="33"/>
      <c r="OU441" s="33"/>
      <c r="OV441" s="33"/>
      <c r="OW441" s="33"/>
      <c r="OX441" s="33"/>
      <c r="OY441" s="33"/>
      <c r="OZ441" s="33"/>
      <c r="PA441" s="33"/>
      <c r="PB441" s="33"/>
      <c r="PC441" s="33"/>
      <c r="PD441" s="33"/>
      <c r="PE441" s="33"/>
      <c r="PF441" s="33"/>
      <c r="PG441" s="33"/>
      <c r="PH441" s="33"/>
      <c r="PI441" s="33"/>
      <c r="PJ441" s="33"/>
      <c r="PK441" s="33"/>
      <c r="PL441" s="33"/>
      <c r="PM441" s="33"/>
      <c r="PN441" s="33"/>
      <c r="PO441" s="33"/>
      <c r="PP441" s="33"/>
      <c r="PQ441" s="33"/>
      <c r="PR441" s="33"/>
      <c r="PS441" s="33"/>
      <c r="PT441" s="33"/>
      <c r="PU441" s="33"/>
      <c r="PV441" s="33"/>
      <c r="PW441" s="33"/>
      <c r="PX441" s="33"/>
      <c r="PY441" s="33"/>
      <c r="PZ441" s="33"/>
      <c r="QA441" s="33"/>
      <c r="QB441" s="33"/>
      <c r="QC441" s="33"/>
      <c r="QD441" s="33"/>
      <c r="QE441" s="33"/>
      <c r="QF441" s="33"/>
      <c r="QG441" s="33"/>
      <c r="QH441" s="33"/>
      <c r="QI441" s="33"/>
      <c r="QJ441" s="33"/>
      <c r="QK441" s="33"/>
      <c r="QL441" s="33"/>
      <c r="QM441" s="33"/>
      <c r="QN441" s="33"/>
      <c r="QO441" s="33"/>
      <c r="QP441" s="33"/>
      <c r="QQ441" s="33"/>
      <c r="QR441" s="33"/>
      <c r="QS441" s="33"/>
      <c r="QT441" s="33"/>
      <c r="QU441" s="33"/>
      <c r="QV441" s="33"/>
      <c r="QW441" s="33"/>
      <c r="QX441" s="33"/>
      <c r="QY441" s="33"/>
      <c r="QZ441" s="33"/>
      <c r="RA441" s="33"/>
      <c r="RB441" s="33"/>
      <c r="RC441" s="33"/>
      <c r="RD441" s="33"/>
      <c r="RE441" s="33"/>
      <c r="RF441" s="33"/>
      <c r="RG441" s="33"/>
      <c r="RH441" s="33"/>
      <c r="RI441" s="33"/>
      <c r="RJ441" s="33"/>
      <c r="RK441" s="33"/>
      <c r="RL441" s="33"/>
      <c r="RM441" s="33"/>
      <c r="RN441" s="33"/>
      <c r="RO441" s="33"/>
      <c r="RP441" s="33"/>
      <c r="RQ441" s="33"/>
      <c r="RR441" s="33"/>
      <c r="RS441" s="33"/>
      <c r="RT441" s="33"/>
      <c r="RU441" s="33"/>
      <c r="RV441" s="33"/>
      <c r="RW441" s="33"/>
      <c r="RX441" s="33"/>
      <c r="RY441" s="33"/>
      <c r="RZ441" s="33"/>
      <c r="SA441" s="33"/>
      <c r="SB441" s="33"/>
      <c r="SC441" s="33"/>
      <c r="SD441" s="33"/>
      <c r="SE441" s="33"/>
      <c r="SF441" s="33"/>
      <c r="SG441" s="33"/>
      <c r="SH441" s="33"/>
      <c r="SI441" s="33"/>
      <c r="SJ441" s="33"/>
      <c r="SK441" s="33"/>
      <c r="SL441" s="33"/>
      <c r="SM441" s="33"/>
      <c r="SN441" s="33"/>
      <c r="SO441" s="33"/>
      <c r="SP441" s="33"/>
      <c r="SQ441" s="33"/>
      <c r="SR441" s="33"/>
      <c r="SS441" s="33"/>
      <c r="ST441" s="33"/>
      <c r="SU441" s="33"/>
      <c r="SV441" s="33"/>
      <c r="SW441" s="33"/>
      <c r="SX441" s="33"/>
      <c r="SY441" s="33"/>
      <c r="SZ441" s="33"/>
      <c r="TA441" s="33"/>
      <c r="TB441" s="33"/>
      <c r="TC441" s="33"/>
      <c r="TD441" s="33"/>
      <c r="TE441" s="33"/>
      <c r="TF441" s="33"/>
      <c r="TG441" s="33"/>
      <c r="TH441" s="33"/>
      <c r="TI441" s="33"/>
      <c r="TJ441" s="33"/>
      <c r="TK441" s="33"/>
      <c r="TL441" s="33"/>
      <c r="TM441" s="33"/>
      <c r="TN441" s="33"/>
      <c r="TO441" s="33"/>
      <c r="TP441" s="33"/>
      <c r="TQ441" s="33"/>
      <c r="TR441" s="33"/>
      <c r="TS441" s="33"/>
      <c r="TT441" s="33"/>
      <c r="TU441" s="33"/>
      <c r="TV441" s="33"/>
      <c r="TW441" s="33"/>
      <c r="TX441" s="33"/>
      <c r="TY441" s="33"/>
      <c r="TZ441" s="33"/>
      <c r="UA441" s="33"/>
      <c r="UB441" s="33"/>
      <c r="UC441" s="33"/>
      <c r="UD441" s="33"/>
      <c r="UE441" s="33"/>
      <c r="UF441" s="33"/>
      <c r="UG441" s="33"/>
      <c r="UH441" s="33"/>
      <c r="UI441" s="33"/>
      <c r="UJ441" s="33"/>
      <c r="UK441" s="33"/>
      <c r="UL441" s="33"/>
      <c r="UM441" s="33"/>
      <c r="UN441" s="33"/>
      <c r="UO441" s="33"/>
      <c r="UP441" s="33"/>
      <c r="UQ441" s="33"/>
      <c r="UR441" s="33"/>
      <c r="US441" s="33"/>
      <c r="UT441" s="33"/>
      <c r="UU441" s="33"/>
      <c r="UV441" s="33"/>
      <c r="UW441" s="33"/>
      <c r="UX441" s="33"/>
      <c r="UY441" s="33"/>
      <c r="UZ441" s="33"/>
      <c r="VA441" s="33"/>
      <c r="VB441" s="33"/>
      <c r="VC441" s="33"/>
      <c r="VD441" s="33"/>
      <c r="VE441" s="33"/>
      <c r="VF441" s="33"/>
      <c r="VG441" s="33"/>
      <c r="VH441" s="33"/>
      <c r="VI441" s="33"/>
      <c r="VJ441" s="33"/>
      <c r="VK441" s="33"/>
      <c r="VL441" s="33"/>
      <c r="VM441" s="33"/>
      <c r="VN441" s="33"/>
      <c r="VO441" s="33"/>
      <c r="VP441" s="33"/>
      <c r="VQ441" s="33"/>
      <c r="VR441" s="33"/>
      <c r="VS441" s="33"/>
      <c r="VT441" s="33"/>
      <c r="VU441" s="33"/>
      <c r="VV441" s="33"/>
      <c r="VW441" s="33"/>
      <c r="VX441" s="33"/>
      <c r="VY441" s="33"/>
      <c r="VZ441" s="33"/>
      <c r="WA441" s="33"/>
      <c r="WB441" s="33"/>
      <c r="WC441" s="33"/>
      <c r="WD441" s="33"/>
      <c r="WE441" s="33"/>
      <c r="WF441" s="33"/>
      <c r="WG441" s="33"/>
      <c r="WH441" s="33"/>
      <c r="WI441" s="33"/>
      <c r="WJ441" s="33"/>
      <c r="WK441" s="33"/>
      <c r="WL441" s="33"/>
      <c r="WM441" s="33"/>
      <c r="WN441" s="33"/>
      <c r="WO441" s="33"/>
      <c r="WP441" s="33"/>
      <c r="WQ441" s="33"/>
      <c r="WR441" s="33"/>
      <c r="WS441" s="33"/>
      <c r="WT441" s="33"/>
      <c r="WU441" s="33"/>
      <c r="WV441" s="33"/>
      <c r="WW441" s="33"/>
      <c r="WX441" s="33"/>
      <c r="WY441" s="33"/>
      <c r="WZ441" s="33"/>
      <c r="XA441" s="33"/>
      <c r="XB441" s="33"/>
      <c r="XC441" s="33"/>
      <c r="XD441" s="33"/>
      <c r="XE441" s="33"/>
      <c r="XF441" s="33"/>
      <c r="XG441" s="33"/>
      <c r="XH441" s="33"/>
      <c r="XI441" s="33"/>
      <c r="XJ441" s="33"/>
      <c r="XK441" s="33"/>
      <c r="XL441" s="33"/>
      <c r="XM441" s="33"/>
      <c r="XN441" s="33"/>
      <c r="XO441" s="33"/>
      <c r="XP441" s="33"/>
      <c r="XQ441" s="33"/>
      <c r="XR441" s="33"/>
      <c r="XS441" s="33"/>
      <c r="XT441" s="33"/>
      <c r="XU441" s="33"/>
      <c r="XV441" s="33"/>
      <c r="XW441" s="33"/>
      <c r="XX441" s="33"/>
      <c r="XY441" s="33"/>
      <c r="XZ441" s="33"/>
      <c r="YA441" s="33"/>
      <c r="YB441" s="33"/>
      <c r="YC441" s="33"/>
      <c r="YD441" s="33"/>
      <c r="YE441" s="33"/>
      <c r="YF441" s="33"/>
      <c r="YG441" s="33"/>
      <c r="YH441" s="33"/>
      <c r="YI441" s="33"/>
      <c r="YJ441" s="33"/>
      <c r="YK441" s="33"/>
      <c r="YL441" s="33"/>
      <c r="YM441" s="33"/>
      <c r="YN441" s="33"/>
      <c r="YO441" s="33"/>
      <c r="YP441" s="33"/>
      <c r="YQ441" s="33"/>
      <c r="YR441" s="33"/>
      <c r="YS441" s="33"/>
      <c r="YT441" s="33"/>
      <c r="YU441" s="33"/>
      <c r="YV441" s="33"/>
      <c r="YW441" s="33"/>
      <c r="YX441" s="33"/>
      <c r="YY441" s="33"/>
      <c r="YZ441" s="33"/>
      <c r="ZA441" s="33"/>
      <c r="ZB441" s="33"/>
      <c r="ZC441" s="33"/>
      <c r="ZD441" s="33"/>
      <c r="ZE441" s="33"/>
      <c r="ZF441" s="33"/>
      <c r="ZG441" s="33"/>
      <c r="ZH441" s="33"/>
      <c r="ZI441" s="33"/>
      <c r="ZJ441" s="33"/>
      <c r="ZK441" s="33"/>
      <c r="ZL441" s="33"/>
      <c r="ZM441" s="33"/>
      <c r="ZN441" s="33"/>
      <c r="ZO441" s="33"/>
      <c r="ZP441" s="33"/>
      <c r="ZQ441" s="33"/>
      <c r="ZR441" s="33"/>
      <c r="ZS441" s="33"/>
      <c r="ZT441" s="33"/>
      <c r="ZU441" s="33"/>
      <c r="ZV441" s="33"/>
      <c r="ZW441" s="33"/>
      <c r="ZX441" s="33"/>
      <c r="ZY441" s="33"/>
      <c r="ZZ441" s="33"/>
      <c r="AAA441" s="33"/>
      <c r="AAB441" s="33"/>
      <c r="AAC441" s="33"/>
      <c r="AAD441" s="33"/>
      <c r="AAE441" s="33"/>
      <c r="AAF441" s="33"/>
      <c r="AAG441" s="33"/>
      <c r="AAH441" s="33"/>
      <c r="AAI441" s="33"/>
      <c r="AAJ441" s="33"/>
      <c r="AAK441" s="33"/>
      <c r="AAL441" s="33"/>
      <c r="AAM441" s="33"/>
      <c r="AAN441" s="33"/>
      <c r="AAO441" s="33"/>
      <c r="AAP441" s="33"/>
      <c r="AAQ441" s="33"/>
      <c r="AAR441" s="33"/>
      <c r="AAS441" s="33"/>
      <c r="AAT441" s="33"/>
      <c r="AAU441" s="33"/>
      <c r="AAV441" s="33"/>
      <c r="AAW441" s="33"/>
      <c r="AAX441" s="33"/>
      <c r="AAY441" s="33"/>
      <c r="AAZ441" s="33"/>
      <c r="ABA441" s="33"/>
      <c r="ABB441" s="33"/>
      <c r="ABC441" s="33"/>
      <c r="ABD441" s="33"/>
      <c r="ABE441" s="33"/>
      <c r="ABF441" s="33"/>
      <c r="ABG441" s="33"/>
      <c r="ABH441" s="33"/>
      <c r="ABI441" s="33"/>
      <c r="ABJ441" s="33"/>
      <c r="ABK441" s="33"/>
      <c r="ABL441" s="33"/>
      <c r="ABM441" s="33"/>
      <c r="ABN441" s="33"/>
      <c r="ABO441" s="33"/>
      <c r="ABP441" s="33"/>
      <c r="ABQ441" s="33"/>
      <c r="ABR441" s="33"/>
      <c r="ABS441" s="33"/>
      <c r="ABT441" s="33"/>
      <c r="ABU441" s="33"/>
      <c r="ABV441" s="33"/>
      <c r="ABW441" s="33"/>
      <c r="ABX441" s="33"/>
      <c r="ABY441" s="33"/>
      <c r="ABZ441" s="33"/>
      <c r="ACA441" s="33"/>
      <c r="ACB441" s="33"/>
      <c r="ACC441" s="33"/>
      <c r="ACD441" s="33"/>
      <c r="ACE441" s="33"/>
      <c r="ACF441" s="33"/>
      <c r="ACG441" s="33"/>
      <c r="ACH441" s="33"/>
      <c r="ACI441" s="33"/>
      <c r="ACJ441" s="33"/>
      <c r="ACK441" s="33"/>
      <c r="ACL441" s="33"/>
      <c r="ACM441" s="33"/>
      <c r="ACN441" s="33"/>
      <c r="ACO441" s="33"/>
      <c r="ACP441" s="33"/>
      <c r="ACQ441" s="33"/>
      <c r="ACR441" s="33"/>
      <c r="ACS441" s="33"/>
      <c r="ACT441" s="33"/>
      <c r="ACU441" s="33"/>
      <c r="ACV441" s="33"/>
      <c r="ACW441" s="33"/>
      <c r="ACX441" s="33"/>
      <c r="ACY441" s="33"/>
      <c r="ACZ441" s="33"/>
      <c r="ADA441" s="33"/>
      <c r="ADB441" s="33"/>
      <c r="ADC441" s="33"/>
      <c r="ADD441" s="33"/>
      <c r="ADE441" s="33"/>
      <c r="ADF441" s="33"/>
      <c r="ADG441" s="33"/>
      <c r="ADH441" s="33"/>
      <c r="ADI441" s="33"/>
      <c r="ADJ441" s="33"/>
      <c r="ADK441" s="33"/>
      <c r="ADL441" s="33"/>
      <c r="ADM441" s="33"/>
      <c r="ADN441" s="33"/>
      <c r="ADO441" s="33"/>
      <c r="ADP441" s="33"/>
      <c r="ADQ441" s="33"/>
      <c r="ADR441" s="33"/>
      <c r="ADS441" s="33"/>
      <c r="ADT441" s="33"/>
      <c r="ADU441" s="33"/>
      <c r="ADV441" s="33"/>
      <c r="ADW441" s="33"/>
      <c r="ADX441" s="33"/>
      <c r="ADY441" s="33"/>
      <c r="ADZ441" s="33"/>
      <c r="AEA441" s="33"/>
      <c r="AEB441" s="33"/>
      <c r="AEC441" s="33"/>
      <c r="AED441" s="33"/>
      <c r="AEE441" s="33"/>
      <c r="AEF441" s="33"/>
      <c r="AEG441" s="33"/>
      <c r="AEH441" s="33"/>
      <c r="AEI441" s="33"/>
      <c r="AEJ441" s="33"/>
      <c r="AEK441" s="33"/>
      <c r="AEL441" s="33"/>
      <c r="AEM441" s="33"/>
      <c r="AEN441" s="33"/>
      <c r="AEO441" s="33"/>
      <c r="AEP441" s="33"/>
      <c r="AEQ441" s="33"/>
      <c r="AER441" s="33"/>
      <c r="AES441" s="33"/>
      <c r="AET441" s="33"/>
      <c r="AEU441" s="33"/>
      <c r="AEV441" s="33"/>
      <c r="AEW441" s="33"/>
      <c r="AEX441" s="33"/>
      <c r="AEY441" s="33"/>
      <c r="AEZ441" s="33"/>
      <c r="AFA441" s="33"/>
      <c r="AFB441" s="33"/>
      <c r="AFC441" s="33"/>
      <c r="AFD441" s="33"/>
      <c r="AFE441" s="33"/>
      <c r="AFF441" s="33"/>
      <c r="AFG441" s="33"/>
      <c r="AFH441" s="33"/>
      <c r="AFI441" s="33"/>
      <c r="AFJ441" s="33"/>
      <c r="AFK441" s="33"/>
      <c r="AFL441" s="33"/>
      <c r="AFM441" s="33"/>
      <c r="AFN441" s="33"/>
      <c r="AFO441" s="33"/>
      <c r="AFP441" s="33"/>
      <c r="AFQ441" s="33"/>
      <c r="AFR441" s="33"/>
      <c r="AFS441" s="33"/>
      <c r="AFT441" s="33"/>
      <c r="AFU441" s="33"/>
      <c r="AFV441" s="33"/>
      <c r="AFW441" s="33"/>
      <c r="AFX441" s="33"/>
      <c r="AFY441" s="33"/>
      <c r="AFZ441" s="33"/>
      <c r="AGA441" s="33"/>
      <c r="AGB441" s="33"/>
      <c r="AGC441" s="33"/>
      <c r="AGD441" s="33"/>
      <c r="AGE441" s="33"/>
      <c r="AGF441" s="33"/>
      <c r="AGG441" s="33"/>
      <c r="AGH441" s="33"/>
      <c r="AGI441" s="33"/>
      <c r="AGJ441" s="33"/>
      <c r="AGK441" s="33"/>
      <c r="AGL441" s="33"/>
      <c r="AGM441" s="33"/>
      <c r="AGN441" s="33"/>
      <c r="AGO441" s="33"/>
      <c r="AGP441" s="33"/>
      <c r="AGQ441" s="33"/>
      <c r="AGR441" s="33"/>
      <c r="AGS441" s="33"/>
      <c r="AGT441" s="33"/>
      <c r="AGU441" s="33"/>
      <c r="AGV441" s="33"/>
      <c r="AGW441" s="33"/>
      <c r="AGX441" s="33"/>
      <c r="AGY441" s="33"/>
      <c r="AGZ441" s="33"/>
      <c r="AHA441" s="33"/>
      <c r="AHB441" s="33"/>
      <c r="AHC441" s="33"/>
      <c r="AHD441" s="33"/>
      <c r="AHE441" s="33"/>
      <c r="AHF441" s="33"/>
      <c r="AHG441" s="33"/>
      <c r="AHH441" s="33"/>
      <c r="AHI441" s="33"/>
      <c r="AHJ441" s="33"/>
      <c r="AHK441" s="33"/>
      <c r="AHL441" s="33"/>
      <c r="AHM441" s="33"/>
      <c r="AHN441" s="33"/>
      <c r="AHO441" s="33"/>
      <c r="AHP441" s="33"/>
      <c r="AHQ441" s="33"/>
      <c r="AHR441" s="33"/>
      <c r="AHS441" s="33"/>
      <c r="AHT441" s="33"/>
      <c r="AHU441" s="33"/>
      <c r="AHV441" s="33"/>
      <c r="AHW441" s="33"/>
      <c r="AHX441" s="33"/>
      <c r="AHY441" s="33"/>
      <c r="AHZ441" s="33"/>
      <c r="AIA441" s="33"/>
      <c r="AIB441" s="33"/>
      <c r="AIC441" s="33"/>
      <c r="AID441" s="33"/>
      <c r="AIE441" s="33"/>
      <c r="AIF441" s="33"/>
      <c r="AIG441" s="33"/>
      <c r="AIH441" s="33"/>
      <c r="AII441" s="33"/>
      <c r="AIJ441" s="33"/>
      <c r="AIK441" s="33"/>
      <c r="AIL441" s="33"/>
      <c r="AIM441" s="33"/>
      <c r="AIN441" s="33"/>
      <c r="AIO441" s="33"/>
      <c r="AIP441" s="33"/>
      <c r="AIQ441" s="33"/>
      <c r="AIR441" s="33"/>
      <c r="AIS441" s="33"/>
      <c r="AIT441" s="33"/>
      <c r="AIU441" s="33"/>
      <c r="AIV441" s="33"/>
      <c r="AIW441" s="33"/>
      <c r="AIX441" s="33"/>
      <c r="AIY441" s="33"/>
      <c r="AIZ441" s="33"/>
      <c r="AJA441" s="33"/>
      <c r="AJB441" s="33"/>
      <c r="AJC441" s="33"/>
      <c r="AJD441" s="33"/>
      <c r="AJE441" s="33"/>
      <c r="AJF441" s="33"/>
      <c r="AJG441" s="33"/>
      <c r="AJH441" s="33"/>
      <c r="AJI441" s="33"/>
      <c r="AJJ441" s="33"/>
      <c r="AJK441" s="33"/>
      <c r="AJL441" s="33"/>
      <c r="AJM441" s="33"/>
      <c r="AJN441" s="33"/>
      <c r="AJO441" s="33"/>
      <c r="AJP441" s="33"/>
      <c r="AJQ441" s="33"/>
      <c r="AJR441" s="33"/>
      <c r="AJS441" s="33"/>
      <c r="AJT441" s="33"/>
      <c r="AJU441" s="33"/>
      <c r="AJV441" s="33"/>
      <c r="AJW441" s="33"/>
      <c r="AJX441" s="33"/>
      <c r="AJY441" s="33"/>
      <c r="AJZ441" s="33"/>
      <c r="AKA441" s="33"/>
      <c r="AKB441" s="33"/>
      <c r="AKC441" s="33"/>
      <c r="AKD441" s="33"/>
      <c r="AKE441" s="33"/>
      <c r="AKF441" s="33"/>
      <c r="AKG441" s="33"/>
      <c r="AKH441" s="33"/>
      <c r="AKI441" s="33"/>
      <c r="AKJ441" s="33"/>
      <c r="AKK441" s="33"/>
      <c r="AKL441" s="33"/>
      <c r="AKM441" s="33"/>
      <c r="AKN441" s="33"/>
      <c r="AKO441" s="33"/>
      <c r="AKP441" s="33"/>
      <c r="AKQ441" s="33"/>
      <c r="AKR441" s="33"/>
      <c r="AKS441" s="33"/>
      <c r="AKT441" s="33"/>
      <c r="AKU441" s="33"/>
      <c r="AKV441" s="33"/>
      <c r="AKW441" s="33"/>
      <c r="AKX441" s="33"/>
      <c r="AKY441" s="33"/>
      <c r="AKZ441" s="33"/>
      <c r="ALA441" s="33"/>
      <c r="ALB441" s="33"/>
      <c r="ALC441" s="33"/>
      <c r="ALD441" s="33"/>
      <c r="ALE441" s="33"/>
      <c r="ALF441" s="33"/>
      <c r="ALG441" s="33"/>
      <c r="ALH441" s="33"/>
      <c r="ALI441" s="33"/>
      <c r="ALJ441" s="33"/>
      <c r="ALK441" s="33"/>
      <c r="ALL441" s="33"/>
      <c r="ALM441" s="33"/>
      <c r="ALN441" s="33"/>
      <c r="ALO441" s="33"/>
      <c r="ALP441" s="33"/>
      <c r="ALQ441" s="33"/>
      <c r="ALR441" s="33"/>
      <c r="ALS441" s="33"/>
      <c r="ALT441" s="33"/>
      <c r="ALU441" s="33"/>
      <c r="ALV441" s="33"/>
      <c r="ALW441" s="33"/>
      <c r="ALX441" s="33"/>
      <c r="ALY441" s="33"/>
      <c r="ALZ441" s="33"/>
      <c r="AMA441" s="33"/>
      <c r="AMB441" s="33"/>
      <c r="AMC441" s="33"/>
      <c r="AMD441" s="33"/>
      <c r="AME441" s="33"/>
      <c r="AMF441" s="33"/>
      <c r="AMG441" s="33"/>
      <c r="AMH441" s="33"/>
      <c r="AMI441" s="33"/>
      <c r="AMJ441" s="33"/>
      <c r="AMK441" s="33"/>
      <c r="AML441" s="33"/>
      <c r="AMM441" s="33"/>
      <c r="AMN441" s="33"/>
      <c r="AMO441" s="33"/>
      <c r="AMP441" s="33"/>
      <c r="AMQ441" s="33"/>
      <c r="AMR441" s="33"/>
      <c r="AMS441" s="33"/>
      <c r="AMT441" s="33"/>
      <c r="AMU441" s="33"/>
      <c r="AMV441" s="33"/>
      <c r="AMW441" s="33"/>
      <c r="AMX441" s="33"/>
      <c r="AMY441" s="33"/>
      <c r="AMZ441" s="33"/>
      <c r="ANA441" s="33"/>
      <c r="ANB441" s="33"/>
      <c r="ANC441" s="33"/>
      <c r="AND441" s="33"/>
      <c r="ANE441" s="33"/>
      <c r="ANF441" s="33"/>
      <c r="ANG441" s="33"/>
      <c r="ANH441" s="33"/>
      <c r="ANI441" s="33"/>
      <c r="ANJ441" s="33"/>
      <c r="ANK441" s="33"/>
      <c r="ANL441" s="33"/>
      <c r="ANM441" s="33"/>
      <c r="ANN441" s="33"/>
      <c r="ANO441" s="33"/>
      <c r="ANP441" s="33"/>
      <c r="ANQ441" s="33"/>
      <c r="ANR441" s="33"/>
      <c r="ANS441" s="33"/>
      <c r="ANT441" s="33"/>
      <c r="ANU441" s="33"/>
      <c r="ANV441" s="33"/>
      <c r="ANW441" s="33"/>
      <c r="ANX441" s="33"/>
      <c r="ANY441" s="33"/>
      <c r="ANZ441" s="33"/>
      <c r="AOA441" s="33"/>
      <c r="AOB441" s="33"/>
      <c r="AOC441" s="33"/>
      <c r="AOD441" s="33"/>
      <c r="AOE441" s="33"/>
      <c r="AOF441" s="33"/>
      <c r="AOG441" s="33"/>
      <c r="AOH441" s="33"/>
      <c r="AOI441" s="33"/>
      <c r="AOJ441" s="33"/>
      <c r="AOK441" s="33"/>
      <c r="AOL441" s="33"/>
      <c r="AOM441" s="33"/>
      <c r="AON441" s="33"/>
      <c r="AOO441" s="33"/>
      <c r="AOP441" s="33"/>
      <c r="AOQ441" s="33"/>
      <c r="AOR441" s="33"/>
      <c r="AOS441" s="33"/>
      <c r="AOT441" s="33"/>
      <c r="AOU441" s="33"/>
      <c r="AOV441" s="33"/>
      <c r="AOW441" s="33"/>
      <c r="AOX441" s="33"/>
      <c r="AOY441" s="33"/>
      <c r="AOZ441" s="33"/>
      <c r="APA441" s="33"/>
      <c r="APB441" s="33"/>
      <c r="APC441" s="33"/>
      <c r="APD441" s="33"/>
      <c r="APE441" s="33"/>
      <c r="APF441" s="33"/>
      <c r="APG441" s="33"/>
      <c r="APH441" s="33"/>
      <c r="API441" s="33"/>
      <c r="APJ441" s="33"/>
      <c r="APK441" s="33"/>
      <c r="APL441" s="33"/>
      <c r="APM441" s="33"/>
      <c r="APN441" s="33"/>
      <c r="APO441" s="33"/>
      <c r="APP441" s="33"/>
      <c r="APQ441" s="33"/>
      <c r="APR441" s="33"/>
      <c r="APS441" s="33"/>
      <c r="APT441" s="33"/>
      <c r="APU441" s="33"/>
      <c r="APV441" s="33"/>
      <c r="APW441" s="33"/>
      <c r="APX441" s="33"/>
      <c r="APY441" s="33"/>
      <c r="APZ441" s="33"/>
      <c r="AQA441" s="33"/>
      <c r="AQB441" s="33"/>
      <c r="AQC441" s="33"/>
      <c r="AQD441" s="33"/>
      <c r="AQE441" s="33"/>
      <c r="AQF441" s="33"/>
      <c r="AQG441" s="33"/>
      <c r="AQH441" s="33"/>
      <c r="AQI441" s="33"/>
      <c r="AQJ441" s="33"/>
      <c r="AQK441" s="33"/>
      <c r="AQL441" s="33"/>
      <c r="AQM441" s="33"/>
      <c r="AQN441" s="33"/>
      <c r="AQO441" s="33"/>
      <c r="AQP441" s="33"/>
      <c r="AQQ441" s="33"/>
      <c r="AQR441" s="33"/>
      <c r="AQS441" s="33"/>
      <c r="AQT441" s="33"/>
      <c r="AQU441" s="33"/>
      <c r="AQV441" s="33"/>
      <c r="AQW441" s="33"/>
      <c r="AQX441" s="33"/>
      <c r="AQY441" s="33"/>
      <c r="AQZ441" s="33"/>
      <c r="ARA441" s="33"/>
      <c r="ARB441" s="33"/>
      <c r="ARC441" s="33"/>
      <c r="ARD441" s="33"/>
      <c r="ARE441" s="33"/>
      <c r="ARF441" s="33"/>
      <c r="ARG441" s="33"/>
      <c r="ARH441" s="33"/>
      <c r="ARI441" s="33"/>
      <c r="ARJ441" s="33"/>
      <c r="ARK441" s="33"/>
      <c r="ARL441" s="33"/>
      <c r="ARM441" s="33"/>
      <c r="ARN441" s="33"/>
      <c r="ARO441" s="33"/>
      <c r="ARP441" s="33"/>
      <c r="ARQ441" s="33"/>
      <c r="ARR441" s="33"/>
      <c r="ARS441" s="33"/>
      <c r="ART441" s="33"/>
      <c r="ARU441" s="33"/>
      <c r="ARV441" s="33"/>
      <c r="ARW441" s="33"/>
      <c r="ARX441" s="33"/>
      <c r="ARY441" s="33"/>
      <c r="ARZ441" s="33"/>
      <c r="ASA441" s="33"/>
      <c r="ASB441" s="33"/>
      <c r="ASC441" s="33"/>
      <c r="ASD441" s="33"/>
      <c r="ASE441" s="33"/>
      <c r="ASF441" s="33"/>
      <c r="ASG441" s="33"/>
      <c r="ASH441" s="33"/>
      <c r="ASI441" s="33"/>
      <c r="ASJ441" s="33"/>
      <c r="ASK441" s="33"/>
      <c r="ASL441" s="33"/>
      <c r="ASM441" s="33"/>
      <c r="ASN441" s="33"/>
      <c r="ASO441" s="33"/>
      <c r="ASP441" s="33"/>
      <c r="ASQ441" s="33"/>
      <c r="ASR441" s="33"/>
      <c r="ASS441" s="33"/>
      <c r="AST441" s="33"/>
      <c r="ASU441" s="33"/>
      <c r="ASV441" s="33"/>
      <c r="ASW441" s="33"/>
      <c r="ASX441" s="33"/>
      <c r="ASY441" s="33"/>
      <c r="ASZ441" s="33"/>
      <c r="ATA441" s="33"/>
      <c r="ATB441" s="33"/>
      <c r="ATC441" s="33"/>
      <c r="ATD441" s="33"/>
      <c r="ATE441" s="33"/>
      <c r="ATF441" s="33"/>
      <c r="ATG441" s="33"/>
      <c r="ATH441" s="33"/>
      <c r="ATI441" s="33"/>
      <c r="ATJ441" s="33"/>
      <c r="ATK441" s="33"/>
      <c r="ATL441" s="33"/>
      <c r="ATM441" s="33"/>
      <c r="ATN441" s="33"/>
      <c r="ATO441" s="33"/>
      <c r="ATP441" s="33"/>
      <c r="ATQ441" s="33"/>
      <c r="ATR441" s="33"/>
      <c r="ATS441" s="33"/>
      <c r="ATT441" s="33"/>
      <c r="ATU441" s="33"/>
      <c r="ATV441" s="33"/>
      <c r="ATW441" s="33"/>
      <c r="ATX441" s="33"/>
      <c r="ATY441" s="33"/>
      <c r="ATZ441" s="33"/>
      <c r="AUA441" s="33"/>
      <c r="AUB441" s="33"/>
      <c r="AUC441" s="33"/>
      <c r="AUD441" s="33"/>
      <c r="AUE441" s="33"/>
      <c r="AUF441" s="33"/>
      <c r="AUG441" s="33"/>
      <c r="AUH441" s="33"/>
      <c r="AUI441" s="33"/>
      <c r="AUJ441" s="33"/>
      <c r="AUK441" s="33"/>
      <c r="AUL441" s="33"/>
      <c r="AUM441" s="33"/>
      <c r="AUN441" s="33"/>
      <c r="AUO441" s="33"/>
      <c r="AUP441" s="33"/>
      <c r="AUQ441" s="33"/>
      <c r="AUR441" s="33"/>
      <c r="AUS441" s="33"/>
      <c r="AUT441" s="33"/>
      <c r="AUU441" s="33"/>
      <c r="AUV441" s="33"/>
      <c r="AUW441" s="33"/>
      <c r="AUX441" s="33"/>
      <c r="AUY441" s="33"/>
      <c r="AUZ441" s="33"/>
      <c r="AVA441" s="33"/>
      <c r="AVB441" s="33"/>
      <c r="AVC441" s="33"/>
      <c r="AVD441" s="33"/>
      <c r="AVE441" s="33"/>
      <c r="AVF441" s="33"/>
      <c r="AVG441" s="33"/>
      <c r="AVH441" s="33"/>
      <c r="AVI441" s="33"/>
      <c r="AVJ441" s="33"/>
      <c r="AVK441" s="33"/>
      <c r="AVL441" s="33"/>
      <c r="AVM441" s="33"/>
      <c r="AVN441" s="33"/>
      <c r="AVO441" s="33"/>
      <c r="AVP441" s="33"/>
      <c r="AVQ441" s="33"/>
      <c r="AVR441" s="33"/>
      <c r="AVS441" s="33"/>
      <c r="AVT441" s="33"/>
      <c r="AVU441" s="33"/>
      <c r="AVV441" s="33"/>
      <c r="AVW441" s="33"/>
      <c r="AVX441" s="33"/>
      <c r="AVY441" s="33"/>
      <c r="AVZ441" s="33"/>
      <c r="AWA441" s="33"/>
      <c r="AWB441" s="33"/>
      <c r="AWC441" s="33"/>
      <c r="AWD441" s="33"/>
      <c r="AWE441" s="33"/>
      <c r="AWF441" s="33"/>
      <c r="AWG441" s="33"/>
      <c r="AWH441" s="33"/>
      <c r="AWI441" s="33"/>
      <c r="AWJ441" s="33"/>
      <c r="AWK441" s="33"/>
      <c r="AWL441" s="33"/>
      <c r="AWM441" s="33"/>
      <c r="AWN441" s="33"/>
      <c r="AWO441" s="33"/>
      <c r="AWP441" s="33"/>
      <c r="AWQ441" s="33"/>
      <c r="AWR441" s="33"/>
      <c r="AWS441" s="33"/>
      <c r="AWT441" s="33"/>
      <c r="AWU441" s="33"/>
      <c r="AWV441" s="33"/>
      <c r="AWW441" s="33"/>
      <c r="AWX441" s="33"/>
      <c r="AWY441" s="33"/>
      <c r="AWZ441" s="33"/>
      <c r="AXA441" s="33"/>
      <c r="AXB441" s="33"/>
      <c r="AXC441" s="33"/>
      <c r="AXD441" s="33"/>
      <c r="AXE441" s="33"/>
      <c r="AXF441" s="33"/>
      <c r="AXG441" s="33"/>
      <c r="AXH441" s="33"/>
      <c r="AXI441" s="33"/>
      <c r="AXJ441" s="33"/>
      <c r="AXK441" s="33"/>
      <c r="AXL441" s="33"/>
      <c r="AXM441" s="33"/>
      <c r="AXN441" s="33"/>
      <c r="AXO441" s="33"/>
      <c r="AXP441" s="33"/>
      <c r="AXQ441" s="33"/>
      <c r="AXR441" s="33"/>
      <c r="AXS441" s="33"/>
      <c r="AXT441" s="33"/>
      <c r="AXU441" s="33"/>
      <c r="AXV441" s="33"/>
      <c r="AXW441" s="33"/>
      <c r="AXX441" s="33"/>
      <c r="AXY441" s="33"/>
      <c r="AXZ441" s="33"/>
      <c r="AYA441" s="33"/>
      <c r="AYB441" s="33"/>
      <c r="AYC441" s="33"/>
      <c r="AYD441" s="33"/>
      <c r="AYE441" s="33"/>
      <c r="AYF441" s="33"/>
      <c r="AYG441" s="33"/>
      <c r="AYH441" s="33"/>
      <c r="AYI441" s="33"/>
      <c r="AYJ441" s="33"/>
      <c r="AYK441" s="33"/>
      <c r="AYL441" s="33"/>
      <c r="AYM441" s="33"/>
      <c r="AYN441" s="33"/>
      <c r="AYO441" s="33"/>
      <c r="AYP441" s="33"/>
      <c r="AYQ441" s="33"/>
      <c r="AYR441" s="33"/>
      <c r="AYS441" s="33"/>
      <c r="AYT441" s="33"/>
      <c r="AYU441" s="33"/>
      <c r="AYV441" s="33"/>
      <c r="AYW441" s="33"/>
      <c r="AYX441" s="33"/>
      <c r="AYY441" s="33"/>
      <c r="AYZ441" s="33"/>
      <c r="AZA441" s="33"/>
      <c r="AZB441" s="33"/>
      <c r="AZC441" s="33"/>
      <c r="AZD441" s="33"/>
      <c r="AZE441" s="33"/>
      <c r="AZF441" s="33"/>
      <c r="AZG441" s="33"/>
      <c r="AZH441" s="33"/>
      <c r="AZI441" s="33"/>
      <c r="AZJ441" s="33"/>
      <c r="AZK441" s="33"/>
      <c r="AZL441" s="33"/>
      <c r="AZM441" s="33"/>
      <c r="AZN441" s="33"/>
      <c r="AZO441" s="33"/>
      <c r="AZP441" s="33"/>
      <c r="AZQ441" s="33"/>
      <c r="AZR441" s="33"/>
      <c r="AZS441" s="33"/>
      <c r="AZT441" s="33"/>
      <c r="AZU441" s="33"/>
      <c r="AZV441" s="33"/>
      <c r="AZW441" s="33"/>
      <c r="AZX441" s="33"/>
      <c r="AZY441" s="33"/>
      <c r="AZZ441" s="33"/>
      <c r="BAA441" s="33"/>
      <c r="BAB441" s="33"/>
      <c r="BAC441" s="33"/>
      <c r="BAD441" s="33"/>
      <c r="BAE441" s="33"/>
      <c r="BAF441" s="33"/>
      <c r="BAG441" s="33"/>
      <c r="BAH441" s="33"/>
      <c r="BAI441" s="33"/>
      <c r="BAJ441" s="33"/>
      <c r="BAK441" s="33"/>
      <c r="BAL441" s="33"/>
      <c r="BAM441" s="33"/>
      <c r="BAN441" s="33"/>
      <c r="BAO441" s="33"/>
      <c r="BAP441" s="33"/>
      <c r="BAQ441" s="33"/>
      <c r="BAR441" s="33"/>
      <c r="BAS441" s="33"/>
      <c r="BAT441" s="33"/>
      <c r="BAU441" s="33"/>
      <c r="BAV441" s="33"/>
      <c r="BAW441" s="33"/>
      <c r="BAX441" s="33"/>
      <c r="BAY441" s="33"/>
      <c r="BAZ441" s="33"/>
      <c r="BBA441" s="33"/>
      <c r="BBB441" s="33"/>
      <c r="BBC441" s="33"/>
      <c r="BBD441" s="33"/>
      <c r="BBE441" s="33"/>
      <c r="BBF441" s="33"/>
      <c r="BBG441" s="33"/>
      <c r="BBH441" s="33"/>
      <c r="BBI441" s="33"/>
      <c r="BBJ441" s="33"/>
      <c r="BBK441" s="33"/>
      <c r="BBL441" s="33"/>
      <c r="BBM441" s="33"/>
      <c r="BBN441" s="33"/>
      <c r="BBO441" s="33"/>
      <c r="BBP441" s="33"/>
      <c r="BBQ441" s="33"/>
      <c r="BBR441" s="33"/>
      <c r="BBS441" s="33"/>
      <c r="BBT441" s="33"/>
      <c r="BBU441" s="33"/>
      <c r="BBV441" s="33"/>
      <c r="BBW441" s="33"/>
      <c r="BBX441" s="33"/>
      <c r="BBY441" s="33"/>
      <c r="BBZ441" s="33"/>
      <c r="BCA441" s="33"/>
      <c r="BCB441" s="33"/>
      <c r="BCC441" s="33"/>
      <c r="BCD441" s="33"/>
      <c r="BCE441" s="33"/>
      <c r="BCF441" s="33"/>
      <c r="BCG441" s="33"/>
      <c r="BCH441" s="33"/>
      <c r="BCI441" s="33"/>
      <c r="BCJ441" s="33"/>
      <c r="BCK441" s="33"/>
      <c r="BCL441" s="33"/>
      <c r="BCM441" s="33"/>
      <c r="BCN441" s="33"/>
      <c r="BCO441" s="33"/>
      <c r="BCP441" s="33"/>
      <c r="BCQ441" s="33"/>
      <c r="BCR441" s="33"/>
      <c r="BCS441" s="33"/>
      <c r="BCT441" s="33"/>
      <c r="BCU441" s="33"/>
      <c r="BCV441" s="33"/>
      <c r="BCW441" s="33"/>
      <c r="BCX441" s="33"/>
      <c r="BCY441" s="33"/>
      <c r="BCZ441" s="33"/>
      <c r="BDA441" s="33"/>
      <c r="BDB441" s="33"/>
      <c r="BDC441" s="33"/>
      <c r="BDD441" s="33"/>
      <c r="BDE441" s="33"/>
      <c r="BDF441" s="33"/>
      <c r="BDG441" s="33"/>
      <c r="BDH441" s="33"/>
      <c r="BDI441" s="33"/>
      <c r="BDJ441" s="33"/>
      <c r="BDK441" s="33"/>
      <c r="BDL441" s="33"/>
      <c r="BDM441" s="33"/>
      <c r="BDN441" s="33"/>
      <c r="BDO441" s="33"/>
      <c r="BDP441" s="33"/>
      <c r="BDQ441" s="33"/>
      <c r="BDR441" s="33"/>
      <c r="BDS441" s="33"/>
      <c r="BDT441" s="33"/>
      <c r="BDU441" s="33"/>
      <c r="BDV441" s="33"/>
      <c r="BDW441" s="33"/>
      <c r="BDX441" s="33"/>
      <c r="BDY441" s="33"/>
      <c r="BDZ441" s="33"/>
      <c r="BEA441" s="33"/>
      <c r="BEB441" s="33"/>
      <c r="BEC441" s="33"/>
      <c r="BED441" s="33"/>
      <c r="BEE441" s="33"/>
      <c r="BEF441" s="33"/>
      <c r="BEG441" s="33"/>
      <c r="BEH441" s="33"/>
      <c r="BEI441" s="33"/>
      <c r="BEJ441" s="33"/>
      <c r="BEK441" s="33"/>
      <c r="BEL441" s="33"/>
      <c r="BEM441" s="33"/>
      <c r="BEN441" s="33"/>
      <c r="BEO441" s="33"/>
      <c r="BEP441" s="33"/>
      <c r="BEQ441" s="33"/>
      <c r="BER441" s="33"/>
      <c r="BES441" s="33"/>
      <c r="BET441" s="33"/>
      <c r="BEU441" s="33"/>
      <c r="BEV441" s="33"/>
      <c r="BEW441" s="33"/>
      <c r="BEX441" s="33"/>
      <c r="BEY441" s="33"/>
      <c r="BEZ441" s="33"/>
      <c r="BFA441" s="33"/>
      <c r="BFB441" s="33"/>
      <c r="BFC441" s="33"/>
      <c r="BFD441" s="33"/>
      <c r="BFE441" s="33"/>
      <c r="BFF441" s="33"/>
      <c r="BFG441" s="33"/>
      <c r="BFH441" s="33"/>
      <c r="BFI441" s="33"/>
      <c r="BFJ441" s="33"/>
      <c r="BFK441" s="33"/>
      <c r="BFL441" s="33"/>
      <c r="BFM441" s="33"/>
      <c r="BFN441" s="33"/>
      <c r="BFO441" s="33"/>
      <c r="BFP441" s="33"/>
      <c r="BFQ441" s="33"/>
      <c r="BFR441" s="33"/>
      <c r="BFS441" s="33"/>
      <c r="BFT441" s="33"/>
      <c r="BFU441" s="33"/>
      <c r="BFV441" s="33"/>
      <c r="BFW441" s="33"/>
      <c r="BFX441" s="33"/>
      <c r="BFY441" s="33"/>
      <c r="BFZ441" s="33"/>
      <c r="BGA441" s="33"/>
      <c r="BGB441" s="33"/>
      <c r="BGC441" s="33"/>
      <c r="BGD441" s="33"/>
      <c r="BGE441" s="33"/>
      <c r="BGF441" s="33"/>
      <c r="BGG441" s="33"/>
      <c r="BGH441" s="33"/>
      <c r="BGI441" s="33"/>
      <c r="BGJ441" s="33"/>
      <c r="BGK441" s="33"/>
      <c r="BGL441" s="33"/>
      <c r="BGM441" s="33"/>
      <c r="BGN441" s="33"/>
      <c r="BGO441" s="33"/>
      <c r="BGP441" s="33"/>
      <c r="BGQ441" s="33"/>
      <c r="BGR441" s="33"/>
      <c r="BGS441" s="33"/>
      <c r="BGT441" s="33"/>
      <c r="BGU441" s="33"/>
      <c r="BGV441" s="33"/>
      <c r="BGW441" s="33"/>
      <c r="BGX441" s="33"/>
      <c r="BGY441" s="33"/>
      <c r="BGZ441" s="33"/>
      <c r="BHA441" s="33"/>
      <c r="BHB441" s="33"/>
      <c r="BHC441" s="33"/>
      <c r="BHD441" s="33"/>
      <c r="BHE441" s="33"/>
      <c r="BHF441" s="33"/>
      <c r="BHG441" s="33"/>
      <c r="BHH441" s="33"/>
      <c r="BHI441" s="33"/>
      <c r="BHJ441" s="33"/>
      <c r="BHK441" s="33"/>
      <c r="BHL441" s="33"/>
      <c r="BHM441" s="33"/>
      <c r="BHN441" s="33"/>
      <c r="BHO441" s="33"/>
      <c r="BHP441" s="33"/>
      <c r="BHQ441" s="33"/>
      <c r="BHR441" s="33"/>
      <c r="BHS441" s="33"/>
      <c r="BHT441" s="33"/>
      <c r="BHU441" s="33"/>
      <c r="BHV441" s="33"/>
      <c r="BHW441" s="33"/>
      <c r="BHX441" s="33"/>
      <c r="BHY441" s="33"/>
      <c r="BHZ441" s="33"/>
      <c r="BIA441" s="33"/>
      <c r="BIB441" s="33"/>
      <c r="BIC441" s="33"/>
      <c r="BID441" s="33"/>
      <c r="BIE441" s="33"/>
      <c r="BIF441" s="33"/>
      <c r="BIG441" s="33"/>
      <c r="BIH441" s="33"/>
      <c r="BII441" s="33"/>
      <c r="BIJ441" s="33"/>
      <c r="BIK441" s="33"/>
      <c r="BIL441" s="33"/>
      <c r="BIM441" s="33"/>
      <c r="BIN441" s="33"/>
      <c r="BIO441" s="33"/>
      <c r="BIP441" s="33"/>
      <c r="BIQ441" s="33"/>
      <c r="BIR441" s="33"/>
      <c r="BIS441" s="33"/>
      <c r="BIT441" s="33"/>
      <c r="BIU441" s="33"/>
      <c r="BIV441" s="33"/>
      <c r="BIW441" s="33"/>
      <c r="BIX441" s="33"/>
      <c r="BIY441" s="33"/>
      <c r="BIZ441" s="33"/>
      <c r="BJA441" s="33"/>
      <c r="BJB441" s="33"/>
      <c r="BJC441" s="33"/>
      <c r="BJD441" s="33"/>
      <c r="BJE441" s="33"/>
      <c r="BJF441" s="33"/>
      <c r="BJG441" s="33"/>
      <c r="BJH441" s="33"/>
      <c r="BJI441" s="33"/>
      <c r="BJJ441" s="33"/>
      <c r="BJK441" s="33"/>
      <c r="BJL441" s="33"/>
      <c r="BJM441" s="33"/>
      <c r="BJN441" s="33"/>
      <c r="BJO441" s="33"/>
      <c r="BJP441" s="33"/>
      <c r="BJQ441" s="33"/>
      <c r="BJR441" s="33"/>
      <c r="BJS441" s="33"/>
      <c r="BJT441" s="33"/>
      <c r="BJU441" s="33"/>
      <c r="BJV441" s="33"/>
      <c r="BJW441" s="33"/>
      <c r="BJX441" s="33"/>
      <c r="BJY441" s="33"/>
      <c r="BJZ441" s="33"/>
      <c r="BKA441" s="33"/>
      <c r="BKB441" s="33"/>
      <c r="BKC441" s="33"/>
      <c r="BKD441" s="33"/>
      <c r="BKE441" s="33"/>
      <c r="BKF441" s="33"/>
      <c r="BKG441" s="33"/>
      <c r="BKH441" s="33"/>
      <c r="BKI441" s="33"/>
      <c r="BKJ441" s="33"/>
      <c r="BKK441" s="33"/>
      <c r="BKL441" s="33"/>
      <c r="BKM441" s="33"/>
      <c r="BKN441" s="33"/>
      <c r="BKO441" s="33"/>
      <c r="BKP441" s="33"/>
      <c r="BKQ441" s="33"/>
      <c r="BKR441" s="33"/>
      <c r="BKS441" s="33"/>
      <c r="BKT441" s="33"/>
      <c r="BKU441" s="33"/>
      <c r="BKV441" s="33"/>
      <c r="BKW441" s="33"/>
      <c r="BKX441" s="33"/>
      <c r="BKY441" s="33"/>
      <c r="BKZ441" s="33"/>
      <c r="BLA441" s="33"/>
      <c r="BLB441" s="33"/>
      <c r="BLC441" s="33"/>
      <c r="BLD441" s="33"/>
      <c r="BLE441" s="33"/>
      <c r="BLF441" s="33"/>
      <c r="BLG441" s="33"/>
      <c r="BLH441" s="33"/>
      <c r="BLI441" s="33"/>
      <c r="BLJ441" s="33"/>
      <c r="BLK441" s="33"/>
      <c r="BLL441" s="33"/>
      <c r="BLM441" s="33"/>
      <c r="BLN441" s="33"/>
      <c r="BLO441" s="33"/>
      <c r="BLP441" s="33"/>
      <c r="BLQ441" s="33"/>
      <c r="BLR441" s="33"/>
      <c r="BLS441" s="33"/>
      <c r="BLT441" s="33"/>
      <c r="BLU441" s="33"/>
      <c r="BLV441" s="33"/>
      <c r="BLW441" s="33"/>
      <c r="BLX441" s="33"/>
      <c r="BLY441" s="33"/>
      <c r="BLZ441" s="33"/>
      <c r="BMA441" s="33"/>
      <c r="BMB441" s="33"/>
      <c r="BMC441" s="33"/>
      <c r="BMD441" s="33"/>
      <c r="BME441" s="33"/>
      <c r="BMF441" s="33"/>
      <c r="BMG441" s="33"/>
      <c r="BMH441" s="33"/>
      <c r="BMI441" s="33"/>
      <c r="BMJ441" s="33"/>
      <c r="BMK441" s="33"/>
      <c r="BML441" s="33"/>
      <c r="BMM441" s="33"/>
      <c r="BMN441" s="33"/>
      <c r="BMO441" s="33"/>
      <c r="BMP441" s="33"/>
      <c r="BMQ441" s="33"/>
      <c r="BMR441" s="33"/>
      <c r="BMS441" s="33"/>
      <c r="BMT441" s="33"/>
      <c r="BMU441" s="33"/>
      <c r="BMV441" s="33"/>
      <c r="BMW441" s="33"/>
      <c r="BMX441" s="33"/>
      <c r="BMY441" s="33"/>
      <c r="BMZ441" s="33"/>
      <c r="BNA441" s="33"/>
      <c r="BNB441" s="33"/>
      <c r="BNC441" s="33"/>
      <c r="BND441" s="33"/>
      <c r="BNE441" s="33"/>
      <c r="BNF441" s="33"/>
      <c r="BNG441" s="33"/>
      <c r="BNH441" s="33"/>
      <c r="BNI441" s="33"/>
      <c r="BNJ441" s="33"/>
      <c r="BNK441" s="33"/>
      <c r="BNL441" s="33"/>
      <c r="BNM441" s="33"/>
      <c r="BNN441" s="33"/>
      <c r="BNO441" s="33"/>
      <c r="BNP441" s="33"/>
      <c r="BNQ441" s="33"/>
      <c r="BNR441" s="33"/>
      <c r="BNS441" s="33"/>
      <c r="BNT441" s="33"/>
      <c r="BNU441" s="33"/>
      <c r="BNV441" s="33"/>
      <c r="BNW441" s="33"/>
      <c r="BNX441" s="33"/>
      <c r="BNY441" s="33"/>
      <c r="BNZ441" s="33"/>
      <c r="BOA441" s="33"/>
      <c r="BOB441" s="33"/>
      <c r="BOC441" s="33"/>
      <c r="BOD441" s="33"/>
      <c r="BOE441" s="33"/>
      <c r="BOF441" s="33"/>
      <c r="BOG441" s="33"/>
      <c r="BOH441" s="33"/>
      <c r="BOI441" s="33"/>
      <c r="BOJ441" s="33"/>
      <c r="BOK441" s="33"/>
      <c r="BOL441" s="33"/>
      <c r="BOM441" s="33"/>
      <c r="BON441" s="33"/>
      <c r="BOO441" s="33"/>
      <c r="BOP441" s="33"/>
      <c r="BOQ441" s="33"/>
      <c r="BOR441" s="33"/>
      <c r="BOS441" s="33"/>
      <c r="BOT441" s="33"/>
      <c r="BOU441" s="33"/>
      <c r="BOV441" s="33"/>
      <c r="BOW441" s="33"/>
      <c r="BOX441" s="33"/>
      <c r="BOY441" s="33"/>
      <c r="BOZ441" s="33"/>
      <c r="BPA441" s="33"/>
      <c r="BPB441" s="33"/>
      <c r="BPC441" s="33"/>
      <c r="BPD441" s="33"/>
      <c r="BPE441" s="33"/>
      <c r="BPF441" s="33"/>
      <c r="BPG441" s="33"/>
      <c r="BPH441" s="33"/>
      <c r="BPI441" s="33"/>
      <c r="BPJ441" s="33"/>
      <c r="BPK441" s="33"/>
      <c r="BPL441" s="33"/>
      <c r="BPM441" s="33"/>
      <c r="BPN441" s="33"/>
      <c r="BPO441" s="33"/>
      <c r="BPP441" s="33"/>
      <c r="BPQ441" s="33"/>
      <c r="BPR441" s="33"/>
      <c r="BPS441" s="33"/>
      <c r="BPT441" s="33"/>
      <c r="BPU441" s="33"/>
      <c r="BPV441" s="33"/>
      <c r="BPW441" s="33"/>
      <c r="BPX441" s="33"/>
      <c r="BPY441" s="33"/>
      <c r="BPZ441" s="33"/>
      <c r="BQA441" s="33"/>
      <c r="BQB441" s="33"/>
      <c r="BQC441" s="33"/>
      <c r="BQD441" s="33"/>
      <c r="BQE441" s="33"/>
      <c r="BQF441" s="33"/>
      <c r="BQG441" s="33"/>
      <c r="BQH441" s="33"/>
      <c r="BQI441" s="33"/>
      <c r="BQJ441" s="33"/>
      <c r="BQK441" s="33"/>
      <c r="BQL441" s="33"/>
      <c r="BQM441" s="33"/>
      <c r="BQN441" s="33"/>
      <c r="BQO441" s="33"/>
      <c r="BQP441" s="33"/>
      <c r="BQQ441" s="33"/>
      <c r="BQR441" s="33"/>
      <c r="BQS441" s="33"/>
      <c r="BQT441" s="33"/>
      <c r="BQU441" s="33"/>
      <c r="BQV441" s="33"/>
      <c r="BQW441" s="33"/>
      <c r="BQX441" s="33"/>
      <c r="BQY441" s="33"/>
      <c r="BQZ441" s="33"/>
      <c r="BRA441" s="33"/>
      <c r="BRB441" s="33"/>
      <c r="BRC441" s="33"/>
      <c r="BRD441" s="33"/>
      <c r="BRE441" s="33"/>
      <c r="BRF441" s="33"/>
      <c r="BRG441" s="33"/>
      <c r="BRH441" s="33"/>
      <c r="BRI441" s="33"/>
      <c r="BRJ441" s="33"/>
      <c r="BRK441" s="33"/>
      <c r="BRL441" s="33"/>
      <c r="BRM441" s="33"/>
      <c r="BRN441" s="33"/>
      <c r="BRO441" s="33"/>
      <c r="BRP441" s="33"/>
      <c r="BRQ441" s="33"/>
      <c r="BRR441" s="33"/>
      <c r="BRS441" s="33"/>
      <c r="BRT441" s="33"/>
      <c r="BRU441" s="33"/>
      <c r="BRV441" s="33"/>
      <c r="BRW441" s="33"/>
      <c r="BRX441" s="33"/>
      <c r="BRY441" s="33"/>
      <c r="BRZ441" s="33"/>
      <c r="BSA441" s="33"/>
      <c r="BSB441" s="33"/>
      <c r="BSC441" s="33"/>
      <c r="BSD441" s="33"/>
      <c r="BSE441" s="33"/>
      <c r="BSF441" s="33"/>
      <c r="BSG441" s="33"/>
      <c r="BSH441" s="33"/>
      <c r="BSI441" s="33"/>
      <c r="BSJ441" s="33"/>
      <c r="BSK441" s="33"/>
      <c r="BSL441" s="33"/>
      <c r="BSM441" s="33"/>
      <c r="BSN441" s="33"/>
      <c r="BSO441" s="33"/>
      <c r="BSP441" s="33"/>
      <c r="BSQ441" s="33"/>
      <c r="BSR441" s="33"/>
      <c r="BSS441" s="33"/>
      <c r="BST441" s="33"/>
      <c r="BSU441" s="33"/>
      <c r="BSV441" s="33"/>
      <c r="BSW441" s="33"/>
      <c r="BSX441" s="33"/>
      <c r="BSY441" s="33"/>
      <c r="BSZ441" s="33"/>
      <c r="BTA441" s="33"/>
      <c r="BTB441" s="33"/>
      <c r="BTC441" s="33"/>
      <c r="BTD441" s="33"/>
      <c r="BTE441" s="33"/>
      <c r="BTF441" s="33"/>
      <c r="BTG441" s="33"/>
      <c r="BTH441" s="33"/>
      <c r="BTI441" s="33"/>
      <c r="BTJ441" s="33"/>
      <c r="BTK441" s="33"/>
      <c r="BTL441" s="33"/>
      <c r="BTM441" s="33"/>
      <c r="BTN441" s="33"/>
      <c r="BTO441" s="33"/>
      <c r="BTP441" s="33"/>
      <c r="BTQ441" s="33"/>
      <c r="BTR441" s="33"/>
      <c r="BTS441" s="33"/>
      <c r="BTT441" s="33"/>
      <c r="BTU441" s="33"/>
      <c r="BTV441" s="33"/>
      <c r="BTW441" s="33"/>
      <c r="BTX441" s="33"/>
      <c r="BTY441" s="33"/>
      <c r="BTZ441" s="33"/>
      <c r="BUA441" s="33"/>
      <c r="BUB441" s="33"/>
      <c r="BUC441" s="33"/>
      <c r="BUD441" s="33"/>
      <c r="BUE441" s="33"/>
      <c r="BUF441" s="33"/>
      <c r="BUG441" s="33"/>
      <c r="BUH441" s="33"/>
      <c r="BUI441" s="33"/>
      <c r="BUJ441" s="33"/>
      <c r="BUK441" s="33"/>
      <c r="BUL441" s="33"/>
      <c r="BUM441" s="33"/>
      <c r="BUN441" s="33"/>
      <c r="BUO441" s="33"/>
      <c r="BUP441" s="33"/>
      <c r="BUQ441" s="33"/>
      <c r="BUR441" s="33"/>
      <c r="BUS441" s="33"/>
      <c r="BUT441" s="33"/>
      <c r="BUU441" s="33"/>
      <c r="BUV441" s="33"/>
      <c r="BUW441" s="33"/>
      <c r="BUX441" s="33"/>
      <c r="BUY441" s="33"/>
      <c r="BUZ441" s="33"/>
      <c r="BVA441" s="33"/>
      <c r="BVB441" s="33"/>
      <c r="BVC441" s="33"/>
      <c r="BVD441" s="33"/>
      <c r="BVE441" s="33"/>
      <c r="BVF441" s="33"/>
      <c r="BVG441" s="33"/>
      <c r="BVH441" s="33"/>
      <c r="BVI441" s="33"/>
      <c r="BVJ441" s="33"/>
      <c r="BVK441" s="33"/>
      <c r="BVL441" s="33"/>
      <c r="BVM441" s="33"/>
      <c r="BVN441" s="33"/>
      <c r="BVO441" s="33"/>
      <c r="BVP441" s="33"/>
      <c r="BVQ441" s="33"/>
      <c r="BVR441" s="33"/>
      <c r="BVS441" s="33"/>
      <c r="BVT441" s="33"/>
      <c r="BVU441" s="33"/>
      <c r="BVV441" s="33"/>
      <c r="BVW441" s="33"/>
      <c r="BVX441" s="33"/>
      <c r="BVY441" s="33"/>
      <c r="BVZ441" s="33"/>
      <c r="BWA441" s="33"/>
      <c r="BWB441" s="33"/>
      <c r="BWC441" s="33"/>
      <c r="BWD441" s="33"/>
      <c r="BWE441" s="33"/>
      <c r="BWF441" s="33"/>
      <c r="BWG441" s="33"/>
      <c r="BWH441" s="33"/>
      <c r="BWI441" s="33"/>
      <c r="BWJ441" s="33"/>
      <c r="BWK441" s="33"/>
      <c r="BWL441" s="33"/>
      <c r="BWM441" s="33"/>
      <c r="BWN441" s="33"/>
      <c r="BWO441" s="33"/>
      <c r="BWP441" s="33"/>
      <c r="BWQ441" s="33"/>
      <c r="BWR441" s="33"/>
      <c r="BWS441" s="33"/>
      <c r="BWT441" s="33"/>
      <c r="BWU441" s="33"/>
      <c r="BWV441" s="33"/>
      <c r="BWW441" s="33"/>
      <c r="BWX441" s="33"/>
      <c r="BWY441" s="33"/>
      <c r="BWZ441" s="33"/>
      <c r="BXA441" s="33"/>
      <c r="BXB441" s="33"/>
      <c r="BXC441" s="33"/>
      <c r="BXD441" s="33"/>
      <c r="BXE441" s="33"/>
      <c r="BXF441" s="33"/>
      <c r="BXG441" s="33"/>
      <c r="BXH441" s="33"/>
      <c r="BXI441" s="33"/>
      <c r="BXJ441" s="33"/>
      <c r="BXK441" s="33"/>
      <c r="BXL441" s="33"/>
      <c r="BXM441" s="33"/>
      <c r="BXN441" s="33"/>
      <c r="BXO441" s="33"/>
      <c r="BXP441" s="33"/>
      <c r="BXQ441" s="33"/>
      <c r="BXR441" s="33"/>
      <c r="BXS441" s="33"/>
      <c r="BXT441" s="33"/>
      <c r="BXU441" s="33"/>
      <c r="BXV441" s="33"/>
      <c r="BXW441" s="33"/>
      <c r="BXX441" s="33"/>
      <c r="BXY441" s="33"/>
      <c r="BXZ441" s="33"/>
      <c r="BYA441" s="33"/>
      <c r="BYB441" s="33"/>
      <c r="BYC441" s="33"/>
      <c r="BYD441" s="33"/>
      <c r="BYE441" s="33"/>
      <c r="BYF441" s="33"/>
      <c r="BYG441" s="33"/>
      <c r="BYH441" s="33"/>
      <c r="BYI441" s="33"/>
      <c r="BYJ441" s="33"/>
      <c r="BYK441" s="33"/>
      <c r="BYL441" s="33"/>
      <c r="BYM441" s="33"/>
      <c r="BYN441" s="33"/>
      <c r="BYO441" s="33"/>
      <c r="BYP441" s="33"/>
      <c r="BYQ441" s="33"/>
      <c r="BYR441" s="33"/>
      <c r="BYS441" s="33"/>
      <c r="BYT441" s="33"/>
      <c r="BYU441" s="33"/>
      <c r="BYV441" s="33"/>
      <c r="BYW441" s="33"/>
      <c r="BYX441" s="33"/>
    </row>
    <row r="442" spans="1:2026" s="52" customFormat="1" ht="24.95" customHeight="1" x14ac:dyDescent="0.25">
      <c r="A442" s="205" t="s">
        <v>1662</v>
      </c>
      <c r="B442" s="50" t="s">
        <v>831</v>
      </c>
      <c r="C442" s="4" t="s">
        <v>832</v>
      </c>
      <c r="D442" s="4" t="s">
        <v>348</v>
      </c>
      <c r="E442" s="4" t="s">
        <v>833</v>
      </c>
      <c r="F442" s="5" t="s">
        <v>815</v>
      </c>
      <c r="G442" s="4" t="s">
        <v>27</v>
      </c>
      <c r="H442" s="63" t="s">
        <v>834</v>
      </c>
      <c r="I442" s="4" t="s">
        <v>29</v>
      </c>
      <c r="J442" s="51" t="s">
        <v>168</v>
      </c>
      <c r="K442" s="4" t="s">
        <v>31</v>
      </c>
      <c r="L442" s="4" t="s">
        <v>80</v>
      </c>
      <c r="M442" s="4" t="s">
        <v>33</v>
      </c>
      <c r="N442" s="4" t="s">
        <v>34</v>
      </c>
      <c r="O442" s="6" t="s">
        <v>35</v>
      </c>
      <c r="P442" s="6"/>
      <c r="Q442" s="7" t="s">
        <v>36</v>
      </c>
      <c r="R442" s="7"/>
      <c r="S442" s="4" t="s">
        <v>835</v>
      </c>
      <c r="T442" s="146">
        <v>1707387.6459999999</v>
      </c>
      <c r="U442" s="146">
        <v>9244267.7960000001</v>
      </c>
      <c r="V442" s="4" t="s">
        <v>11</v>
      </c>
      <c r="W442" s="4" t="s">
        <v>40</v>
      </c>
      <c r="X442" s="4" t="s">
        <v>40</v>
      </c>
      <c r="Y442" s="4"/>
      <c r="Z442" s="4"/>
      <c r="AA442" s="4"/>
      <c r="AB442" s="8">
        <v>20000</v>
      </c>
      <c r="AC442" s="8">
        <v>3860</v>
      </c>
      <c r="AD442" s="8"/>
      <c r="AE442" s="8">
        <v>12750</v>
      </c>
      <c r="AF442" s="8">
        <v>650</v>
      </c>
      <c r="AG442" s="8">
        <f t="shared" si="6"/>
        <v>37260</v>
      </c>
      <c r="AH442" s="111">
        <v>21</v>
      </c>
      <c r="AI442" s="8">
        <f>19104.74</f>
        <v>19104.740000000002</v>
      </c>
      <c r="AJ442" s="126"/>
      <c r="AK442" s="8">
        <f>SUM(AI442:AJ442)</f>
        <v>19104.740000000002</v>
      </c>
      <c r="AL442" s="5" t="s">
        <v>37</v>
      </c>
      <c r="AM442" s="5" t="s">
        <v>1499</v>
      </c>
      <c r="AN442" s="96">
        <v>43466</v>
      </c>
      <c r="AO442" s="173" t="s">
        <v>1512</v>
      </c>
      <c r="AP442" s="33"/>
      <c r="AQ442" s="33"/>
      <c r="AR442" s="33"/>
      <c r="AS442" s="33"/>
      <c r="AT442" s="33"/>
      <c r="AU442" s="33"/>
      <c r="AV442" s="33"/>
      <c r="AW442" s="33"/>
      <c r="AX442" s="33"/>
      <c r="AY442" s="33"/>
      <c r="AZ442" s="33"/>
      <c r="BA442" s="33"/>
      <c r="BB442" s="33"/>
      <c r="BC442" s="33"/>
      <c r="BD442" s="33"/>
      <c r="BE442" s="33"/>
      <c r="BF442" s="33"/>
      <c r="BG442" s="33"/>
      <c r="BH442" s="33"/>
      <c r="BI442" s="33"/>
      <c r="BJ442" s="33"/>
      <c r="BK442" s="33"/>
      <c r="BL442" s="33"/>
      <c r="BM442" s="33"/>
      <c r="BN442" s="33"/>
      <c r="BO442" s="33"/>
      <c r="BP442" s="33"/>
      <c r="BQ442" s="33"/>
      <c r="BR442" s="33"/>
      <c r="BS442" s="33"/>
      <c r="BT442" s="33"/>
      <c r="BU442" s="33"/>
      <c r="BV442" s="33"/>
      <c r="BW442" s="33"/>
      <c r="BX442" s="33"/>
      <c r="BY442" s="33"/>
      <c r="BZ442" s="33"/>
      <c r="CA442" s="33"/>
      <c r="CB442" s="33"/>
      <c r="CC442" s="33"/>
      <c r="CD442" s="33"/>
      <c r="CE442" s="33"/>
      <c r="CF442" s="33"/>
      <c r="CG442" s="33"/>
      <c r="CH442" s="33"/>
      <c r="CI442" s="33"/>
      <c r="CJ442" s="33"/>
      <c r="CK442" s="33"/>
      <c r="CL442" s="33"/>
      <c r="CM442" s="33"/>
      <c r="CN442" s="33"/>
      <c r="CO442" s="33"/>
      <c r="CP442" s="33"/>
      <c r="CQ442" s="33"/>
      <c r="CR442" s="33"/>
      <c r="CS442" s="33"/>
      <c r="CT442" s="33"/>
      <c r="CU442" s="33"/>
      <c r="CV442" s="33"/>
      <c r="CW442" s="33"/>
      <c r="CX442" s="33"/>
      <c r="CY442" s="33"/>
      <c r="CZ442" s="33"/>
      <c r="DA442" s="33"/>
      <c r="DB442" s="33"/>
      <c r="DC442" s="33"/>
      <c r="DD442" s="33"/>
      <c r="DE442" s="33"/>
      <c r="DF442" s="33"/>
      <c r="DG442" s="33"/>
      <c r="DH442" s="33"/>
      <c r="DI442" s="33"/>
      <c r="DJ442" s="33"/>
      <c r="DK442" s="33"/>
      <c r="DL442" s="33"/>
      <c r="DM442" s="33"/>
      <c r="DN442" s="33"/>
      <c r="DO442" s="33"/>
      <c r="DP442" s="33"/>
      <c r="DQ442" s="33"/>
      <c r="DR442" s="33"/>
      <c r="DS442" s="33"/>
      <c r="DT442" s="33"/>
      <c r="DU442" s="33"/>
      <c r="DV442" s="33"/>
      <c r="DW442" s="33"/>
      <c r="DX442" s="33"/>
      <c r="DY442" s="33"/>
      <c r="DZ442" s="33"/>
      <c r="EA442" s="33"/>
      <c r="EB442" s="33"/>
      <c r="EC442" s="33"/>
      <c r="ED442" s="33"/>
      <c r="EE442" s="33"/>
      <c r="EF442" s="33"/>
      <c r="EG442" s="33"/>
      <c r="EH442" s="33"/>
      <c r="EI442" s="33"/>
      <c r="EJ442" s="33"/>
      <c r="EK442" s="33"/>
      <c r="EL442" s="33"/>
      <c r="EM442" s="33"/>
      <c r="EN442" s="33"/>
      <c r="EO442" s="33"/>
      <c r="EP442" s="33"/>
      <c r="EQ442" s="33"/>
      <c r="ER442" s="33"/>
      <c r="ES442" s="33"/>
      <c r="ET442" s="33"/>
      <c r="EU442" s="33"/>
      <c r="EV442" s="33"/>
      <c r="EW442" s="33"/>
      <c r="EX442" s="33"/>
      <c r="EY442" s="33"/>
      <c r="EZ442" s="33"/>
      <c r="FA442" s="33"/>
      <c r="FB442" s="33"/>
      <c r="FC442" s="33"/>
      <c r="FD442" s="33"/>
      <c r="FE442" s="33"/>
      <c r="FF442" s="33"/>
      <c r="FG442" s="33"/>
      <c r="FH442" s="33"/>
      <c r="FI442" s="33"/>
      <c r="FJ442" s="33"/>
      <c r="FK442" s="33"/>
      <c r="FL442" s="33"/>
      <c r="FM442" s="33"/>
      <c r="FN442" s="33"/>
      <c r="FO442" s="33"/>
      <c r="FP442" s="33"/>
      <c r="FQ442" s="33"/>
      <c r="FR442" s="33"/>
      <c r="FS442" s="33"/>
      <c r="FT442" s="33"/>
      <c r="FU442" s="33"/>
      <c r="FV442" s="33"/>
      <c r="FW442" s="33"/>
      <c r="FX442" s="33"/>
      <c r="FY442" s="33"/>
      <c r="FZ442" s="33"/>
      <c r="GA442" s="33"/>
      <c r="GB442" s="33"/>
      <c r="GC442" s="33"/>
      <c r="GD442" s="33"/>
      <c r="GE442" s="33"/>
      <c r="GF442" s="33"/>
      <c r="GG442" s="33"/>
      <c r="GH442" s="33"/>
      <c r="GI442" s="33"/>
      <c r="GJ442" s="33"/>
      <c r="GK442" s="33"/>
      <c r="GL442" s="33"/>
      <c r="GM442" s="33"/>
      <c r="GN442" s="33"/>
      <c r="GO442" s="33"/>
      <c r="GP442" s="33"/>
      <c r="GQ442" s="33"/>
      <c r="GR442" s="33"/>
      <c r="GS442" s="33"/>
      <c r="GT442" s="33"/>
      <c r="GU442" s="33"/>
      <c r="GV442" s="33"/>
      <c r="GW442" s="33"/>
      <c r="GX442" s="33"/>
      <c r="GY442" s="33"/>
      <c r="GZ442" s="33"/>
      <c r="HA442" s="33"/>
      <c r="HB442" s="33"/>
      <c r="HC442" s="33"/>
      <c r="HD442" s="33"/>
      <c r="HE442" s="33"/>
      <c r="HF442" s="33"/>
      <c r="HG442" s="33"/>
      <c r="HH442" s="33"/>
      <c r="HI442" s="33"/>
      <c r="HJ442" s="33"/>
      <c r="HK442" s="33"/>
      <c r="HL442" s="33"/>
      <c r="HM442" s="33"/>
      <c r="HN442" s="33"/>
      <c r="HO442" s="33"/>
      <c r="HP442" s="33"/>
      <c r="HQ442" s="33"/>
      <c r="HR442" s="33"/>
      <c r="HS442" s="33"/>
      <c r="HT442" s="33"/>
      <c r="HU442" s="33"/>
      <c r="HV442" s="33"/>
      <c r="HW442" s="33"/>
      <c r="HX442" s="33"/>
      <c r="HY442" s="33"/>
      <c r="HZ442" s="33"/>
      <c r="IA442" s="33"/>
      <c r="IB442" s="33"/>
      <c r="IC442" s="33"/>
      <c r="ID442" s="33"/>
      <c r="IE442" s="33"/>
      <c r="IF442" s="33"/>
      <c r="IG442" s="33"/>
      <c r="IH442" s="33"/>
      <c r="II442" s="33"/>
      <c r="IJ442" s="33"/>
      <c r="IK442" s="33"/>
      <c r="IL442" s="33"/>
      <c r="IM442" s="33"/>
      <c r="IN442" s="33"/>
      <c r="IO442" s="33"/>
      <c r="IP442" s="33"/>
      <c r="IQ442" s="33"/>
      <c r="IR442" s="33"/>
      <c r="IS442" s="33"/>
      <c r="IT442" s="33"/>
      <c r="IU442" s="33"/>
      <c r="IV442" s="33"/>
      <c r="IW442" s="33"/>
      <c r="IX442" s="33"/>
      <c r="IY442" s="33"/>
      <c r="IZ442" s="33"/>
      <c r="JA442" s="33"/>
      <c r="JB442" s="33"/>
      <c r="JC442" s="33"/>
      <c r="JD442" s="33"/>
      <c r="JE442" s="33"/>
      <c r="JF442" s="33"/>
      <c r="JG442" s="33"/>
      <c r="JH442" s="33"/>
      <c r="JI442" s="33"/>
      <c r="JJ442" s="33"/>
      <c r="JK442" s="33"/>
      <c r="JL442" s="33"/>
      <c r="JM442" s="33"/>
      <c r="JN442" s="33"/>
      <c r="JO442" s="33"/>
      <c r="JP442" s="33"/>
      <c r="JQ442" s="33"/>
      <c r="JR442" s="33"/>
      <c r="JS442" s="33"/>
      <c r="JT442" s="33"/>
      <c r="JU442" s="33"/>
      <c r="JV442" s="33"/>
      <c r="JW442" s="33"/>
      <c r="JX442" s="33"/>
      <c r="JY442" s="33"/>
      <c r="JZ442" s="33"/>
      <c r="KA442" s="33"/>
      <c r="KB442" s="33"/>
      <c r="KC442" s="33"/>
      <c r="KD442" s="33"/>
      <c r="KE442" s="33"/>
      <c r="KF442" s="33"/>
      <c r="KG442" s="33"/>
      <c r="KH442" s="33"/>
      <c r="KI442" s="33"/>
      <c r="KJ442" s="33"/>
      <c r="KK442" s="33"/>
      <c r="KL442" s="33"/>
      <c r="KM442" s="33"/>
      <c r="KN442" s="33"/>
      <c r="KO442" s="33"/>
      <c r="KP442" s="33"/>
      <c r="KQ442" s="33"/>
      <c r="KR442" s="33"/>
      <c r="KS442" s="33"/>
      <c r="KT442" s="33"/>
      <c r="KU442" s="33"/>
      <c r="KV442" s="33"/>
      <c r="KW442" s="33"/>
      <c r="KX442" s="33"/>
      <c r="KY442" s="33"/>
      <c r="KZ442" s="33"/>
      <c r="LA442" s="33"/>
      <c r="LB442" s="33"/>
      <c r="LC442" s="33"/>
      <c r="LD442" s="33"/>
      <c r="LE442" s="33"/>
      <c r="LF442" s="33"/>
      <c r="LG442" s="33"/>
      <c r="LH442" s="33"/>
      <c r="LI442" s="33"/>
      <c r="LJ442" s="33"/>
      <c r="LK442" s="33"/>
      <c r="LL442" s="33"/>
      <c r="LM442" s="33"/>
      <c r="LN442" s="33"/>
      <c r="LO442" s="33"/>
      <c r="LP442" s="33"/>
      <c r="LQ442" s="33"/>
      <c r="LR442" s="33"/>
      <c r="LS442" s="33"/>
      <c r="LT442" s="33"/>
      <c r="LU442" s="33"/>
      <c r="LV442" s="33"/>
      <c r="LW442" s="33"/>
      <c r="LX442" s="33"/>
      <c r="LY442" s="33"/>
      <c r="LZ442" s="33"/>
      <c r="MA442" s="33"/>
      <c r="MB442" s="33"/>
      <c r="MC442" s="33"/>
      <c r="MD442" s="33"/>
      <c r="ME442" s="33"/>
      <c r="MF442" s="33"/>
      <c r="MG442" s="33"/>
      <c r="MH442" s="33"/>
      <c r="MI442" s="33"/>
      <c r="MJ442" s="33"/>
      <c r="MK442" s="33"/>
      <c r="ML442" s="33"/>
      <c r="MM442" s="33"/>
      <c r="MN442" s="33"/>
      <c r="MO442" s="33"/>
      <c r="MP442" s="33"/>
      <c r="MQ442" s="33"/>
      <c r="MR442" s="33"/>
      <c r="MS442" s="33"/>
      <c r="MT442" s="33"/>
      <c r="MU442" s="33"/>
      <c r="MV442" s="33"/>
      <c r="MW442" s="33"/>
      <c r="MX442" s="33"/>
      <c r="MY442" s="33"/>
      <c r="MZ442" s="33"/>
      <c r="NA442" s="33"/>
      <c r="NB442" s="33"/>
      <c r="NC442" s="33"/>
      <c r="ND442" s="33"/>
      <c r="NE442" s="33"/>
      <c r="NF442" s="33"/>
      <c r="NG442" s="33"/>
      <c r="NH442" s="33"/>
      <c r="NI442" s="33"/>
      <c r="NJ442" s="33"/>
      <c r="NK442" s="33"/>
      <c r="NL442" s="33"/>
      <c r="NM442" s="33"/>
      <c r="NN442" s="33"/>
      <c r="NO442" s="33"/>
      <c r="NP442" s="33"/>
      <c r="NQ442" s="33"/>
      <c r="NR442" s="33"/>
      <c r="NS442" s="33"/>
      <c r="NT442" s="33"/>
      <c r="NU442" s="33"/>
      <c r="NV442" s="33"/>
      <c r="NW442" s="33"/>
      <c r="NX442" s="33"/>
      <c r="NY442" s="33"/>
      <c r="NZ442" s="33"/>
      <c r="OA442" s="33"/>
      <c r="OB442" s="33"/>
      <c r="OC442" s="33"/>
      <c r="OD442" s="33"/>
      <c r="OE442" s="33"/>
      <c r="OF442" s="33"/>
      <c r="OG442" s="33"/>
      <c r="OH442" s="33"/>
      <c r="OI442" s="33"/>
      <c r="OJ442" s="33"/>
      <c r="OK442" s="33"/>
      <c r="OL442" s="33"/>
      <c r="OM442" s="33"/>
      <c r="ON442" s="33"/>
      <c r="OO442" s="33"/>
      <c r="OP442" s="33"/>
      <c r="OQ442" s="33"/>
      <c r="OR442" s="33"/>
      <c r="OS442" s="33"/>
      <c r="OT442" s="33"/>
      <c r="OU442" s="33"/>
      <c r="OV442" s="33"/>
      <c r="OW442" s="33"/>
      <c r="OX442" s="33"/>
      <c r="OY442" s="33"/>
      <c r="OZ442" s="33"/>
      <c r="PA442" s="33"/>
      <c r="PB442" s="33"/>
      <c r="PC442" s="33"/>
      <c r="PD442" s="33"/>
      <c r="PE442" s="33"/>
      <c r="PF442" s="33"/>
      <c r="PG442" s="33"/>
      <c r="PH442" s="33"/>
      <c r="PI442" s="33"/>
      <c r="PJ442" s="33"/>
      <c r="PK442" s="33"/>
      <c r="PL442" s="33"/>
      <c r="PM442" s="33"/>
      <c r="PN442" s="33"/>
      <c r="PO442" s="33"/>
      <c r="PP442" s="33"/>
      <c r="PQ442" s="33"/>
      <c r="PR442" s="33"/>
      <c r="PS442" s="33"/>
      <c r="PT442" s="33"/>
      <c r="PU442" s="33"/>
      <c r="PV442" s="33"/>
      <c r="PW442" s="33"/>
      <c r="PX442" s="33"/>
      <c r="PY442" s="33"/>
      <c r="PZ442" s="33"/>
      <c r="QA442" s="33"/>
      <c r="QB442" s="33"/>
      <c r="QC442" s="33"/>
      <c r="QD442" s="33"/>
      <c r="QE442" s="33"/>
      <c r="QF442" s="33"/>
      <c r="QG442" s="33"/>
      <c r="QH442" s="33"/>
      <c r="QI442" s="33"/>
      <c r="QJ442" s="33"/>
      <c r="QK442" s="33"/>
      <c r="QL442" s="33"/>
      <c r="QM442" s="33"/>
      <c r="QN442" s="33"/>
      <c r="QO442" s="33"/>
      <c r="QP442" s="33"/>
      <c r="QQ442" s="33"/>
      <c r="QR442" s="33"/>
      <c r="QS442" s="33"/>
      <c r="QT442" s="33"/>
      <c r="QU442" s="33"/>
      <c r="QV442" s="33"/>
      <c r="QW442" s="33"/>
      <c r="QX442" s="33"/>
      <c r="QY442" s="33"/>
      <c r="QZ442" s="33"/>
      <c r="RA442" s="33"/>
      <c r="RB442" s="33"/>
      <c r="RC442" s="33"/>
      <c r="RD442" s="33"/>
      <c r="RE442" s="33"/>
      <c r="RF442" s="33"/>
      <c r="RG442" s="33"/>
      <c r="RH442" s="33"/>
      <c r="RI442" s="33"/>
      <c r="RJ442" s="33"/>
      <c r="RK442" s="33"/>
      <c r="RL442" s="33"/>
      <c r="RM442" s="33"/>
      <c r="RN442" s="33"/>
      <c r="RO442" s="33"/>
      <c r="RP442" s="33"/>
      <c r="RQ442" s="33"/>
      <c r="RR442" s="33"/>
      <c r="RS442" s="33"/>
      <c r="RT442" s="33"/>
      <c r="RU442" s="33"/>
      <c r="RV442" s="33"/>
      <c r="RW442" s="33"/>
      <c r="RX442" s="33"/>
      <c r="RY442" s="33"/>
      <c r="RZ442" s="33"/>
      <c r="SA442" s="33"/>
      <c r="SB442" s="33"/>
      <c r="SC442" s="33"/>
      <c r="SD442" s="33"/>
      <c r="SE442" s="33"/>
      <c r="SF442" s="33"/>
      <c r="SG442" s="33"/>
      <c r="SH442" s="33"/>
      <c r="SI442" s="33"/>
      <c r="SJ442" s="33"/>
      <c r="SK442" s="33"/>
      <c r="SL442" s="33"/>
      <c r="SM442" s="33"/>
      <c r="SN442" s="33"/>
      <c r="SO442" s="33"/>
      <c r="SP442" s="33"/>
      <c r="SQ442" s="33"/>
      <c r="SR442" s="33"/>
      <c r="SS442" s="33"/>
      <c r="ST442" s="33"/>
      <c r="SU442" s="33"/>
      <c r="SV442" s="33"/>
      <c r="SW442" s="33"/>
      <c r="SX442" s="33"/>
      <c r="SY442" s="33"/>
      <c r="SZ442" s="33"/>
      <c r="TA442" s="33"/>
      <c r="TB442" s="33"/>
      <c r="TC442" s="33"/>
      <c r="TD442" s="33"/>
      <c r="TE442" s="33"/>
      <c r="TF442" s="33"/>
      <c r="TG442" s="33"/>
      <c r="TH442" s="33"/>
      <c r="TI442" s="33"/>
      <c r="TJ442" s="33"/>
      <c r="TK442" s="33"/>
      <c r="TL442" s="33"/>
      <c r="TM442" s="33"/>
      <c r="TN442" s="33"/>
      <c r="TO442" s="33"/>
      <c r="TP442" s="33"/>
      <c r="TQ442" s="33"/>
      <c r="TR442" s="33"/>
      <c r="TS442" s="33"/>
      <c r="TT442" s="33"/>
      <c r="TU442" s="33"/>
      <c r="TV442" s="33"/>
      <c r="TW442" s="33"/>
      <c r="TX442" s="33"/>
      <c r="TY442" s="33"/>
      <c r="TZ442" s="33"/>
      <c r="UA442" s="33"/>
      <c r="UB442" s="33"/>
      <c r="UC442" s="33"/>
      <c r="UD442" s="33"/>
      <c r="UE442" s="33"/>
      <c r="UF442" s="33"/>
      <c r="UG442" s="33"/>
      <c r="UH442" s="33"/>
      <c r="UI442" s="33"/>
      <c r="UJ442" s="33"/>
      <c r="UK442" s="33"/>
      <c r="UL442" s="33"/>
      <c r="UM442" s="33"/>
      <c r="UN442" s="33"/>
      <c r="UO442" s="33"/>
      <c r="UP442" s="33"/>
      <c r="UQ442" s="33"/>
      <c r="UR442" s="33"/>
      <c r="US442" s="33"/>
      <c r="UT442" s="33"/>
      <c r="UU442" s="33"/>
      <c r="UV442" s="33"/>
      <c r="UW442" s="33"/>
      <c r="UX442" s="33"/>
      <c r="UY442" s="33"/>
      <c r="UZ442" s="33"/>
      <c r="VA442" s="33"/>
      <c r="VB442" s="33"/>
      <c r="VC442" s="33"/>
      <c r="VD442" s="33"/>
      <c r="VE442" s="33"/>
      <c r="VF442" s="33"/>
      <c r="VG442" s="33"/>
      <c r="VH442" s="33"/>
      <c r="VI442" s="33"/>
      <c r="VJ442" s="33"/>
      <c r="VK442" s="33"/>
      <c r="VL442" s="33"/>
      <c r="VM442" s="33"/>
      <c r="VN442" s="33"/>
      <c r="VO442" s="33"/>
      <c r="VP442" s="33"/>
      <c r="VQ442" s="33"/>
      <c r="VR442" s="33"/>
      <c r="VS442" s="33"/>
      <c r="VT442" s="33"/>
      <c r="VU442" s="33"/>
      <c r="VV442" s="33"/>
      <c r="VW442" s="33"/>
      <c r="VX442" s="33"/>
      <c r="VY442" s="33"/>
      <c r="VZ442" s="33"/>
      <c r="WA442" s="33"/>
      <c r="WB442" s="33"/>
      <c r="WC442" s="33"/>
      <c r="WD442" s="33"/>
      <c r="WE442" s="33"/>
      <c r="WF442" s="33"/>
      <c r="WG442" s="33"/>
      <c r="WH442" s="33"/>
      <c r="WI442" s="33"/>
      <c r="WJ442" s="33"/>
      <c r="WK442" s="33"/>
      <c r="WL442" s="33"/>
      <c r="WM442" s="33"/>
      <c r="WN442" s="33"/>
      <c r="WO442" s="33"/>
      <c r="WP442" s="33"/>
      <c r="WQ442" s="33"/>
      <c r="WR442" s="33"/>
      <c r="WS442" s="33"/>
      <c r="WT442" s="33"/>
      <c r="WU442" s="33"/>
      <c r="WV442" s="33"/>
      <c r="WW442" s="33"/>
      <c r="WX442" s="33"/>
      <c r="WY442" s="33"/>
      <c r="WZ442" s="33"/>
      <c r="XA442" s="33"/>
      <c r="XB442" s="33"/>
      <c r="XC442" s="33"/>
      <c r="XD442" s="33"/>
      <c r="XE442" s="33"/>
      <c r="XF442" s="33"/>
      <c r="XG442" s="33"/>
      <c r="XH442" s="33"/>
      <c r="XI442" s="33"/>
      <c r="XJ442" s="33"/>
      <c r="XK442" s="33"/>
      <c r="XL442" s="33"/>
      <c r="XM442" s="33"/>
      <c r="XN442" s="33"/>
      <c r="XO442" s="33"/>
      <c r="XP442" s="33"/>
      <c r="XQ442" s="33"/>
      <c r="XR442" s="33"/>
      <c r="XS442" s="33"/>
      <c r="XT442" s="33"/>
      <c r="XU442" s="33"/>
      <c r="XV442" s="33"/>
      <c r="XW442" s="33"/>
      <c r="XX442" s="33"/>
      <c r="XY442" s="33"/>
      <c r="XZ442" s="33"/>
      <c r="YA442" s="33"/>
      <c r="YB442" s="33"/>
      <c r="YC442" s="33"/>
      <c r="YD442" s="33"/>
      <c r="YE442" s="33"/>
      <c r="YF442" s="33"/>
      <c r="YG442" s="33"/>
      <c r="YH442" s="33"/>
      <c r="YI442" s="33"/>
      <c r="YJ442" s="33"/>
      <c r="YK442" s="33"/>
      <c r="YL442" s="33"/>
      <c r="YM442" s="33"/>
      <c r="YN442" s="33"/>
      <c r="YO442" s="33"/>
      <c r="YP442" s="33"/>
      <c r="YQ442" s="33"/>
      <c r="YR442" s="33"/>
      <c r="YS442" s="33"/>
      <c r="YT442" s="33"/>
      <c r="YU442" s="33"/>
      <c r="YV442" s="33"/>
      <c r="YW442" s="33"/>
      <c r="YX442" s="33"/>
      <c r="YY442" s="33"/>
      <c r="YZ442" s="33"/>
      <c r="ZA442" s="33"/>
      <c r="ZB442" s="33"/>
      <c r="ZC442" s="33"/>
      <c r="ZD442" s="33"/>
      <c r="ZE442" s="33"/>
      <c r="ZF442" s="33"/>
      <c r="ZG442" s="33"/>
      <c r="ZH442" s="33"/>
      <c r="ZI442" s="33"/>
      <c r="ZJ442" s="33"/>
      <c r="ZK442" s="33"/>
      <c r="ZL442" s="33"/>
      <c r="ZM442" s="33"/>
      <c r="ZN442" s="33"/>
      <c r="ZO442" s="33"/>
      <c r="ZP442" s="33"/>
      <c r="ZQ442" s="33"/>
      <c r="ZR442" s="33"/>
      <c r="ZS442" s="33"/>
      <c r="ZT442" s="33"/>
      <c r="ZU442" s="33"/>
      <c r="ZV442" s="33"/>
      <c r="ZW442" s="33"/>
      <c r="ZX442" s="33"/>
      <c r="ZY442" s="33"/>
      <c r="ZZ442" s="33"/>
      <c r="AAA442" s="33"/>
      <c r="AAB442" s="33"/>
      <c r="AAC442" s="33"/>
      <c r="AAD442" s="33"/>
      <c r="AAE442" s="33"/>
      <c r="AAF442" s="33"/>
      <c r="AAG442" s="33"/>
      <c r="AAH442" s="33"/>
      <c r="AAI442" s="33"/>
      <c r="AAJ442" s="33"/>
      <c r="AAK442" s="33"/>
      <c r="AAL442" s="33"/>
      <c r="AAM442" s="33"/>
      <c r="AAN442" s="33"/>
      <c r="AAO442" s="33"/>
      <c r="AAP442" s="33"/>
      <c r="AAQ442" s="33"/>
      <c r="AAR442" s="33"/>
      <c r="AAS442" s="33"/>
      <c r="AAT442" s="33"/>
      <c r="AAU442" s="33"/>
      <c r="AAV442" s="33"/>
      <c r="AAW442" s="33"/>
      <c r="AAX442" s="33"/>
      <c r="AAY442" s="33"/>
      <c r="AAZ442" s="33"/>
      <c r="ABA442" s="33"/>
      <c r="ABB442" s="33"/>
      <c r="ABC442" s="33"/>
      <c r="ABD442" s="33"/>
      <c r="ABE442" s="33"/>
      <c r="ABF442" s="33"/>
      <c r="ABG442" s="33"/>
      <c r="ABH442" s="33"/>
      <c r="ABI442" s="33"/>
      <c r="ABJ442" s="33"/>
      <c r="ABK442" s="33"/>
      <c r="ABL442" s="33"/>
      <c r="ABM442" s="33"/>
      <c r="ABN442" s="33"/>
      <c r="ABO442" s="33"/>
      <c r="ABP442" s="33"/>
      <c r="ABQ442" s="33"/>
      <c r="ABR442" s="33"/>
      <c r="ABS442" s="33"/>
      <c r="ABT442" s="33"/>
      <c r="ABU442" s="33"/>
      <c r="ABV442" s="33"/>
      <c r="ABW442" s="33"/>
      <c r="ABX442" s="33"/>
      <c r="ABY442" s="33"/>
      <c r="ABZ442" s="33"/>
      <c r="ACA442" s="33"/>
      <c r="ACB442" s="33"/>
      <c r="ACC442" s="33"/>
      <c r="ACD442" s="33"/>
      <c r="ACE442" s="33"/>
      <c r="ACF442" s="33"/>
      <c r="ACG442" s="33"/>
      <c r="ACH442" s="33"/>
      <c r="ACI442" s="33"/>
      <c r="ACJ442" s="33"/>
      <c r="ACK442" s="33"/>
      <c r="ACL442" s="33"/>
      <c r="ACM442" s="33"/>
      <c r="ACN442" s="33"/>
      <c r="ACO442" s="33"/>
      <c r="ACP442" s="33"/>
      <c r="ACQ442" s="33"/>
      <c r="ACR442" s="33"/>
      <c r="ACS442" s="33"/>
      <c r="ACT442" s="33"/>
      <c r="ACU442" s="33"/>
      <c r="ACV442" s="33"/>
      <c r="ACW442" s="33"/>
      <c r="ACX442" s="33"/>
      <c r="ACY442" s="33"/>
      <c r="ACZ442" s="33"/>
      <c r="ADA442" s="33"/>
      <c r="ADB442" s="33"/>
      <c r="ADC442" s="33"/>
      <c r="ADD442" s="33"/>
      <c r="ADE442" s="33"/>
      <c r="ADF442" s="33"/>
      <c r="ADG442" s="33"/>
      <c r="ADH442" s="33"/>
      <c r="ADI442" s="33"/>
      <c r="ADJ442" s="33"/>
      <c r="ADK442" s="33"/>
      <c r="ADL442" s="33"/>
      <c r="ADM442" s="33"/>
      <c r="ADN442" s="33"/>
      <c r="ADO442" s="33"/>
      <c r="ADP442" s="33"/>
      <c r="ADQ442" s="33"/>
      <c r="ADR442" s="33"/>
      <c r="ADS442" s="33"/>
      <c r="ADT442" s="33"/>
      <c r="ADU442" s="33"/>
      <c r="ADV442" s="33"/>
      <c r="ADW442" s="33"/>
      <c r="ADX442" s="33"/>
      <c r="ADY442" s="33"/>
      <c r="ADZ442" s="33"/>
      <c r="AEA442" s="33"/>
      <c r="AEB442" s="33"/>
      <c r="AEC442" s="33"/>
      <c r="AED442" s="33"/>
      <c r="AEE442" s="33"/>
      <c r="AEF442" s="33"/>
      <c r="AEG442" s="33"/>
      <c r="AEH442" s="33"/>
      <c r="AEI442" s="33"/>
      <c r="AEJ442" s="33"/>
      <c r="AEK442" s="33"/>
      <c r="AEL442" s="33"/>
      <c r="AEM442" s="33"/>
      <c r="AEN442" s="33"/>
      <c r="AEO442" s="33"/>
      <c r="AEP442" s="33"/>
      <c r="AEQ442" s="33"/>
      <c r="AER442" s="33"/>
      <c r="AES442" s="33"/>
      <c r="AET442" s="33"/>
      <c r="AEU442" s="33"/>
      <c r="AEV442" s="33"/>
      <c r="AEW442" s="33"/>
      <c r="AEX442" s="33"/>
      <c r="AEY442" s="33"/>
      <c r="AEZ442" s="33"/>
      <c r="AFA442" s="33"/>
      <c r="AFB442" s="33"/>
      <c r="AFC442" s="33"/>
      <c r="AFD442" s="33"/>
      <c r="AFE442" s="33"/>
      <c r="AFF442" s="33"/>
      <c r="AFG442" s="33"/>
      <c r="AFH442" s="33"/>
      <c r="AFI442" s="33"/>
      <c r="AFJ442" s="33"/>
      <c r="AFK442" s="33"/>
      <c r="AFL442" s="33"/>
      <c r="AFM442" s="33"/>
      <c r="AFN442" s="33"/>
      <c r="AFO442" s="33"/>
      <c r="AFP442" s="33"/>
      <c r="AFQ442" s="33"/>
      <c r="AFR442" s="33"/>
      <c r="AFS442" s="33"/>
      <c r="AFT442" s="33"/>
      <c r="AFU442" s="33"/>
      <c r="AFV442" s="33"/>
      <c r="AFW442" s="33"/>
      <c r="AFX442" s="33"/>
      <c r="AFY442" s="33"/>
      <c r="AFZ442" s="33"/>
      <c r="AGA442" s="33"/>
      <c r="AGB442" s="33"/>
      <c r="AGC442" s="33"/>
      <c r="AGD442" s="33"/>
      <c r="AGE442" s="33"/>
      <c r="AGF442" s="33"/>
      <c r="AGG442" s="33"/>
      <c r="AGH442" s="33"/>
      <c r="AGI442" s="33"/>
      <c r="AGJ442" s="33"/>
      <c r="AGK442" s="33"/>
      <c r="AGL442" s="33"/>
      <c r="AGM442" s="33"/>
      <c r="AGN442" s="33"/>
      <c r="AGO442" s="33"/>
      <c r="AGP442" s="33"/>
      <c r="AGQ442" s="33"/>
      <c r="AGR442" s="33"/>
      <c r="AGS442" s="33"/>
      <c r="AGT442" s="33"/>
      <c r="AGU442" s="33"/>
      <c r="AGV442" s="33"/>
      <c r="AGW442" s="33"/>
      <c r="AGX442" s="33"/>
      <c r="AGY442" s="33"/>
      <c r="AGZ442" s="33"/>
      <c r="AHA442" s="33"/>
      <c r="AHB442" s="33"/>
      <c r="AHC442" s="33"/>
      <c r="AHD442" s="33"/>
      <c r="AHE442" s="33"/>
      <c r="AHF442" s="33"/>
      <c r="AHG442" s="33"/>
      <c r="AHH442" s="33"/>
      <c r="AHI442" s="33"/>
      <c r="AHJ442" s="33"/>
      <c r="AHK442" s="33"/>
      <c r="AHL442" s="33"/>
      <c r="AHM442" s="33"/>
      <c r="AHN442" s="33"/>
      <c r="AHO442" s="33"/>
      <c r="AHP442" s="33"/>
      <c r="AHQ442" s="33"/>
      <c r="AHR442" s="33"/>
      <c r="AHS442" s="33"/>
      <c r="AHT442" s="33"/>
      <c r="AHU442" s="33"/>
      <c r="AHV442" s="33"/>
      <c r="AHW442" s="33"/>
      <c r="AHX442" s="33"/>
      <c r="AHY442" s="33"/>
      <c r="AHZ442" s="33"/>
      <c r="AIA442" s="33"/>
      <c r="AIB442" s="33"/>
      <c r="AIC442" s="33"/>
      <c r="AID442" s="33"/>
      <c r="AIE442" s="33"/>
      <c r="AIF442" s="33"/>
      <c r="AIG442" s="33"/>
      <c r="AIH442" s="33"/>
      <c r="AII442" s="33"/>
      <c r="AIJ442" s="33"/>
      <c r="AIK442" s="33"/>
      <c r="AIL442" s="33"/>
      <c r="AIM442" s="33"/>
      <c r="AIN442" s="33"/>
      <c r="AIO442" s="33"/>
      <c r="AIP442" s="33"/>
      <c r="AIQ442" s="33"/>
      <c r="AIR442" s="33"/>
      <c r="AIS442" s="33"/>
      <c r="AIT442" s="33"/>
      <c r="AIU442" s="33"/>
      <c r="AIV442" s="33"/>
      <c r="AIW442" s="33"/>
      <c r="AIX442" s="33"/>
      <c r="AIY442" s="33"/>
      <c r="AIZ442" s="33"/>
      <c r="AJA442" s="33"/>
      <c r="AJB442" s="33"/>
      <c r="AJC442" s="33"/>
      <c r="AJD442" s="33"/>
      <c r="AJE442" s="33"/>
      <c r="AJF442" s="33"/>
      <c r="AJG442" s="33"/>
      <c r="AJH442" s="33"/>
      <c r="AJI442" s="33"/>
      <c r="AJJ442" s="33"/>
      <c r="AJK442" s="33"/>
      <c r="AJL442" s="33"/>
      <c r="AJM442" s="33"/>
      <c r="AJN442" s="33"/>
      <c r="AJO442" s="33"/>
      <c r="AJP442" s="33"/>
      <c r="AJQ442" s="33"/>
      <c r="AJR442" s="33"/>
      <c r="AJS442" s="33"/>
      <c r="AJT442" s="33"/>
      <c r="AJU442" s="33"/>
      <c r="AJV442" s="33"/>
      <c r="AJW442" s="33"/>
      <c r="AJX442" s="33"/>
      <c r="AJY442" s="33"/>
      <c r="AJZ442" s="33"/>
      <c r="AKA442" s="33"/>
      <c r="AKB442" s="33"/>
      <c r="AKC442" s="33"/>
      <c r="AKD442" s="33"/>
      <c r="AKE442" s="33"/>
      <c r="AKF442" s="33"/>
      <c r="AKG442" s="33"/>
      <c r="AKH442" s="33"/>
      <c r="AKI442" s="33"/>
      <c r="AKJ442" s="33"/>
      <c r="AKK442" s="33"/>
      <c r="AKL442" s="33"/>
      <c r="AKM442" s="33"/>
      <c r="AKN442" s="33"/>
      <c r="AKO442" s="33"/>
      <c r="AKP442" s="33"/>
      <c r="AKQ442" s="33"/>
      <c r="AKR442" s="33"/>
      <c r="AKS442" s="33"/>
      <c r="AKT442" s="33"/>
      <c r="AKU442" s="33"/>
      <c r="AKV442" s="33"/>
      <c r="AKW442" s="33"/>
      <c r="AKX442" s="33"/>
      <c r="AKY442" s="33"/>
      <c r="AKZ442" s="33"/>
      <c r="ALA442" s="33"/>
      <c r="ALB442" s="33"/>
      <c r="ALC442" s="33"/>
      <c r="ALD442" s="33"/>
      <c r="ALE442" s="33"/>
      <c r="ALF442" s="33"/>
      <c r="ALG442" s="33"/>
      <c r="ALH442" s="33"/>
      <c r="ALI442" s="33"/>
      <c r="ALJ442" s="33"/>
      <c r="ALK442" s="33"/>
      <c r="ALL442" s="33"/>
      <c r="ALM442" s="33"/>
      <c r="ALN442" s="33"/>
      <c r="ALO442" s="33"/>
      <c r="ALP442" s="33"/>
      <c r="ALQ442" s="33"/>
      <c r="ALR442" s="33"/>
      <c r="ALS442" s="33"/>
      <c r="ALT442" s="33"/>
      <c r="ALU442" s="33"/>
      <c r="ALV442" s="33"/>
      <c r="ALW442" s="33"/>
      <c r="ALX442" s="33"/>
      <c r="ALY442" s="33"/>
      <c r="ALZ442" s="33"/>
      <c r="AMA442" s="33"/>
      <c r="AMB442" s="33"/>
      <c r="AMC442" s="33"/>
      <c r="AMD442" s="33"/>
      <c r="AME442" s="33"/>
      <c r="AMF442" s="33"/>
      <c r="AMG442" s="33"/>
      <c r="AMH442" s="33"/>
      <c r="AMI442" s="33"/>
      <c r="AMJ442" s="33"/>
      <c r="AMK442" s="33"/>
      <c r="AML442" s="33"/>
      <c r="AMM442" s="33"/>
      <c r="AMN442" s="33"/>
      <c r="AMO442" s="33"/>
      <c r="AMP442" s="33"/>
      <c r="AMQ442" s="33"/>
      <c r="AMR442" s="33"/>
      <c r="AMS442" s="33"/>
      <c r="AMT442" s="33"/>
      <c r="AMU442" s="33"/>
      <c r="AMV442" s="33"/>
      <c r="AMW442" s="33"/>
      <c r="AMX442" s="33"/>
      <c r="AMY442" s="33"/>
      <c r="AMZ442" s="33"/>
      <c r="ANA442" s="33"/>
      <c r="ANB442" s="33"/>
      <c r="ANC442" s="33"/>
      <c r="AND442" s="33"/>
      <c r="ANE442" s="33"/>
      <c r="ANF442" s="33"/>
      <c r="ANG442" s="33"/>
      <c r="ANH442" s="33"/>
      <c r="ANI442" s="33"/>
      <c r="ANJ442" s="33"/>
      <c r="ANK442" s="33"/>
      <c r="ANL442" s="33"/>
      <c r="ANM442" s="33"/>
      <c r="ANN442" s="33"/>
      <c r="ANO442" s="33"/>
      <c r="ANP442" s="33"/>
      <c r="ANQ442" s="33"/>
      <c r="ANR442" s="33"/>
      <c r="ANS442" s="33"/>
      <c r="ANT442" s="33"/>
      <c r="ANU442" s="33"/>
      <c r="ANV442" s="33"/>
      <c r="ANW442" s="33"/>
      <c r="ANX442" s="33"/>
      <c r="ANY442" s="33"/>
      <c r="ANZ442" s="33"/>
      <c r="AOA442" s="33"/>
      <c r="AOB442" s="33"/>
      <c r="AOC442" s="33"/>
      <c r="AOD442" s="33"/>
      <c r="AOE442" s="33"/>
      <c r="AOF442" s="33"/>
      <c r="AOG442" s="33"/>
      <c r="AOH442" s="33"/>
      <c r="AOI442" s="33"/>
      <c r="AOJ442" s="33"/>
      <c r="AOK442" s="33"/>
      <c r="AOL442" s="33"/>
      <c r="AOM442" s="33"/>
      <c r="AON442" s="33"/>
      <c r="AOO442" s="33"/>
      <c r="AOP442" s="33"/>
      <c r="AOQ442" s="33"/>
      <c r="AOR442" s="33"/>
      <c r="AOS442" s="33"/>
      <c r="AOT442" s="33"/>
      <c r="AOU442" s="33"/>
      <c r="AOV442" s="33"/>
      <c r="AOW442" s="33"/>
      <c r="AOX442" s="33"/>
      <c r="AOY442" s="33"/>
      <c r="AOZ442" s="33"/>
      <c r="APA442" s="33"/>
      <c r="APB442" s="33"/>
      <c r="APC442" s="33"/>
      <c r="APD442" s="33"/>
      <c r="APE442" s="33"/>
      <c r="APF442" s="33"/>
      <c r="APG442" s="33"/>
      <c r="APH442" s="33"/>
      <c r="API442" s="33"/>
      <c r="APJ442" s="33"/>
      <c r="APK442" s="33"/>
      <c r="APL442" s="33"/>
      <c r="APM442" s="33"/>
      <c r="APN442" s="33"/>
      <c r="APO442" s="33"/>
      <c r="APP442" s="33"/>
      <c r="APQ442" s="33"/>
      <c r="APR442" s="33"/>
      <c r="APS442" s="33"/>
      <c r="APT442" s="33"/>
      <c r="APU442" s="33"/>
      <c r="APV442" s="33"/>
      <c r="APW442" s="33"/>
      <c r="APX442" s="33"/>
      <c r="APY442" s="33"/>
      <c r="APZ442" s="33"/>
      <c r="AQA442" s="33"/>
      <c r="AQB442" s="33"/>
      <c r="AQC442" s="33"/>
      <c r="AQD442" s="33"/>
      <c r="AQE442" s="33"/>
      <c r="AQF442" s="33"/>
      <c r="AQG442" s="33"/>
      <c r="AQH442" s="33"/>
      <c r="AQI442" s="33"/>
      <c r="AQJ442" s="33"/>
      <c r="AQK442" s="33"/>
      <c r="AQL442" s="33"/>
      <c r="AQM442" s="33"/>
      <c r="AQN442" s="33"/>
      <c r="AQO442" s="33"/>
      <c r="AQP442" s="33"/>
      <c r="AQQ442" s="33"/>
      <c r="AQR442" s="33"/>
      <c r="AQS442" s="33"/>
      <c r="AQT442" s="33"/>
      <c r="AQU442" s="33"/>
      <c r="AQV442" s="33"/>
      <c r="AQW442" s="33"/>
      <c r="AQX442" s="33"/>
      <c r="AQY442" s="33"/>
      <c r="AQZ442" s="33"/>
      <c r="ARA442" s="33"/>
      <c r="ARB442" s="33"/>
      <c r="ARC442" s="33"/>
      <c r="ARD442" s="33"/>
      <c r="ARE442" s="33"/>
      <c r="ARF442" s="33"/>
      <c r="ARG442" s="33"/>
      <c r="ARH442" s="33"/>
      <c r="ARI442" s="33"/>
      <c r="ARJ442" s="33"/>
      <c r="ARK442" s="33"/>
      <c r="ARL442" s="33"/>
      <c r="ARM442" s="33"/>
      <c r="ARN442" s="33"/>
      <c r="ARO442" s="33"/>
      <c r="ARP442" s="33"/>
      <c r="ARQ442" s="33"/>
      <c r="ARR442" s="33"/>
      <c r="ARS442" s="33"/>
      <c r="ART442" s="33"/>
      <c r="ARU442" s="33"/>
      <c r="ARV442" s="33"/>
      <c r="ARW442" s="33"/>
      <c r="ARX442" s="33"/>
      <c r="ARY442" s="33"/>
      <c r="ARZ442" s="33"/>
      <c r="ASA442" s="33"/>
      <c r="ASB442" s="33"/>
      <c r="ASC442" s="33"/>
      <c r="ASD442" s="33"/>
      <c r="ASE442" s="33"/>
      <c r="ASF442" s="33"/>
      <c r="ASG442" s="33"/>
      <c r="ASH442" s="33"/>
      <c r="ASI442" s="33"/>
      <c r="ASJ442" s="33"/>
      <c r="ASK442" s="33"/>
      <c r="ASL442" s="33"/>
      <c r="ASM442" s="33"/>
      <c r="ASN442" s="33"/>
      <c r="ASO442" s="33"/>
      <c r="ASP442" s="33"/>
      <c r="ASQ442" s="33"/>
      <c r="ASR442" s="33"/>
      <c r="ASS442" s="33"/>
      <c r="AST442" s="33"/>
      <c r="ASU442" s="33"/>
      <c r="ASV442" s="33"/>
      <c r="ASW442" s="33"/>
      <c r="ASX442" s="33"/>
      <c r="ASY442" s="33"/>
      <c r="ASZ442" s="33"/>
      <c r="ATA442" s="33"/>
      <c r="ATB442" s="33"/>
      <c r="ATC442" s="33"/>
      <c r="ATD442" s="33"/>
      <c r="ATE442" s="33"/>
      <c r="ATF442" s="33"/>
      <c r="ATG442" s="33"/>
      <c r="ATH442" s="33"/>
      <c r="ATI442" s="33"/>
      <c r="ATJ442" s="33"/>
      <c r="ATK442" s="33"/>
      <c r="ATL442" s="33"/>
      <c r="ATM442" s="33"/>
      <c r="ATN442" s="33"/>
      <c r="ATO442" s="33"/>
      <c r="ATP442" s="33"/>
      <c r="ATQ442" s="33"/>
      <c r="ATR442" s="33"/>
      <c r="ATS442" s="33"/>
      <c r="ATT442" s="33"/>
      <c r="ATU442" s="33"/>
      <c r="ATV442" s="33"/>
      <c r="ATW442" s="33"/>
      <c r="ATX442" s="33"/>
      <c r="ATY442" s="33"/>
      <c r="ATZ442" s="33"/>
      <c r="AUA442" s="33"/>
      <c r="AUB442" s="33"/>
      <c r="AUC442" s="33"/>
      <c r="AUD442" s="33"/>
      <c r="AUE442" s="33"/>
      <c r="AUF442" s="33"/>
      <c r="AUG442" s="33"/>
      <c r="AUH442" s="33"/>
      <c r="AUI442" s="33"/>
      <c r="AUJ442" s="33"/>
      <c r="AUK442" s="33"/>
      <c r="AUL442" s="33"/>
      <c r="AUM442" s="33"/>
      <c r="AUN442" s="33"/>
      <c r="AUO442" s="33"/>
      <c r="AUP442" s="33"/>
      <c r="AUQ442" s="33"/>
      <c r="AUR442" s="33"/>
      <c r="AUS442" s="33"/>
      <c r="AUT442" s="33"/>
      <c r="AUU442" s="33"/>
      <c r="AUV442" s="33"/>
      <c r="AUW442" s="33"/>
      <c r="AUX442" s="33"/>
      <c r="AUY442" s="33"/>
      <c r="AUZ442" s="33"/>
      <c r="AVA442" s="33"/>
      <c r="AVB442" s="33"/>
      <c r="AVC442" s="33"/>
      <c r="AVD442" s="33"/>
      <c r="AVE442" s="33"/>
      <c r="AVF442" s="33"/>
      <c r="AVG442" s="33"/>
      <c r="AVH442" s="33"/>
      <c r="AVI442" s="33"/>
      <c r="AVJ442" s="33"/>
      <c r="AVK442" s="33"/>
      <c r="AVL442" s="33"/>
      <c r="AVM442" s="33"/>
      <c r="AVN442" s="33"/>
      <c r="AVO442" s="33"/>
      <c r="AVP442" s="33"/>
      <c r="AVQ442" s="33"/>
      <c r="AVR442" s="33"/>
      <c r="AVS442" s="33"/>
      <c r="AVT442" s="33"/>
      <c r="AVU442" s="33"/>
      <c r="AVV442" s="33"/>
      <c r="AVW442" s="33"/>
      <c r="AVX442" s="33"/>
      <c r="AVY442" s="33"/>
      <c r="AVZ442" s="33"/>
      <c r="AWA442" s="33"/>
      <c r="AWB442" s="33"/>
      <c r="AWC442" s="33"/>
      <c r="AWD442" s="33"/>
      <c r="AWE442" s="33"/>
      <c r="AWF442" s="33"/>
      <c r="AWG442" s="33"/>
      <c r="AWH442" s="33"/>
      <c r="AWI442" s="33"/>
      <c r="AWJ442" s="33"/>
      <c r="AWK442" s="33"/>
      <c r="AWL442" s="33"/>
      <c r="AWM442" s="33"/>
      <c r="AWN442" s="33"/>
      <c r="AWO442" s="33"/>
      <c r="AWP442" s="33"/>
      <c r="AWQ442" s="33"/>
      <c r="AWR442" s="33"/>
      <c r="AWS442" s="33"/>
      <c r="AWT442" s="33"/>
      <c r="AWU442" s="33"/>
      <c r="AWV442" s="33"/>
      <c r="AWW442" s="33"/>
      <c r="AWX442" s="33"/>
      <c r="AWY442" s="33"/>
      <c r="AWZ442" s="33"/>
      <c r="AXA442" s="33"/>
      <c r="AXB442" s="33"/>
      <c r="AXC442" s="33"/>
      <c r="AXD442" s="33"/>
      <c r="AXE442" s="33"/>
      <c r="AXF442" s="33"/>
      <c r="AXG442" s="33"/>
      <c r="AXH442" s="33"/>
      <c r="AXI442" s="33"/>
      <c r="AXJ442" s="33"/>
      <c r="AXK442" s="33"/>
      <c r="AXL442" s="33"/>
      <c r="AXM442" s="33"/>
      <c r="AXN442" s="33"/>
      <c r="AXO442" s="33"/>
      <c r="AXP442" s="33"/>
      <c r="AXQ442" s="33"/>
      <c r="AXR442" s="33"/>
      <c r="AXS442" s="33"/>
      <c r="AXT442" s="33"/>
      <c r="AXU442" s="33"/>
      <c r="AXV442" s="33"/>
      <c r="AXW442" s="33"/>
      <c r="AXX442" s="33"/>
      <c r="AXY442" s="33"/>
      <c r="AXZ442" s="33"/>
      <c r="AYA442" s="33"/>
      <c r="AYB442" s="33"/>
      <c r="AYC442" s="33"/>
      <c r="AYD442" s="33"/>
      <c r="AYE442" s="33"/>
      <c r="AYF442" s="33"/>
      <c r="AYG442" s="33"/>
      <c r="AYH442" s="33"/>
      <c r="AYI442" s="33"/>
      <c r="AYJ442" s="33"/>
      <c r="AYK442" s="33"/>
      <c r="AYL442" s="33"/>
      <c r="AYM442" s="33"/>
      <c r="AYN442" s="33"/>
      <c r="AYO442" s="33"/>
      <c r="AYP442" s="33"/>
      <c r="AYQ442" s="33"/>
      <c r="AYR442" s="33"/>
      <c r="AYS442" s="33"/>
      <c r="AYT442" s="33"/>
      <c r="AYU442" s="33"/>
      <c r="AYV442" s="33"/>
      <c r="AYW442" s="33"/>
      <c r="AYX442" s="33"/>
      <c r="AYY442" s="33"/>
      <c r="AYZ442" s="33"/>
      <c r="AZA442" s="33"/>
      <c r="AZB442" s="33"/>
      <c r="AZC442" s="33"/>
      <c r="AZD442" s="33"/>
      <c r="AZE442" s="33"/>
      <c r="AZF442" s="33"/>
      <c r="AZG442" s="33"/>
      <c r="AZH442" s="33"/>
      <c r="AZI442" s="33"/>
      <c r="AZJ442" s="33"/>
      <c r="AZK442" s="33"/>
      <c r="AZL442" s="33"/>
      <c r="AZM442" s="33"/>
      <c r="AZN442" s="33"/>
      <c r="AZO442" s="33"/>
      <c r="AZP442" s="33"/>
      <c r="AZQ442" s="33"/>
      <c r="AZR442" s="33"/>
      <c r="AZS442" s="33"/>
      <c r="AZT442" s="33"/>
      <c r="AZU442" s="33"/>
      <c r="AZV442" s="33"/>
      <c r="AZW442" s="33"/>
      <c r="AZX442" s="33"/>
      <c r="AZY442" s="33"/>
      <c r="AZZ442" s="33"/>
      <c r="BAA442" s="33"/>
      <c r="BAB442" s="33"/>
      <c r="BAC442" s="33"/>
      <c r="BAD442" s="33"/>
      <c r="BAE442" s="33"/>
      <c r="BAF442" s="33"/>
      <c r="BAG442" s="33"/>
      <c r="BAH442" s="33"/>
      <c r="BAI442" s="33"/>
      <c r="BAJ442" s="33"/>
      <c r="BAK442" s="33"/>
      <c r="BAL442" s="33"/>
      <c r="BAM442" s="33"/>
      <c r="BAN442" s="33"/>
      <c r="BAO442" s="33"/>
      <c r="BAP442" s="33"/>
      <c r="BAQ442" s="33"/>
      <c r="BAR442" s="33"/>
      <c r="BAS442" s="33"/>
      <c r="BAT442" s="33"/>
      <c r="BAU442" s="33"/>
      <c r="BAV442" s="33"/>
      <c r="BAW442" s="33"/>
      <c r="BAX442" s="33"/>
      <c r="BAY442" s="33"/>
      <c r="BAZ442" s="33"/>
      <c r="BBA442" s="33"/>
      <c r="BBB442" s="33"/>
      <c r="BBC442" s="33"/>
      <c r="BBD442" s="33"/>
      <c r="BBE442" s="33"/>
      <c r="BBF442" s="33"/>
      <c r="BBG442" s="33"/>
      <c r="BBH442" s="33"/>
      <c r="BBI442" s="33"/>
      <c r="BBJ442" s="33"/>
      <c r="BBK442" s="33"/>
      <c r="BBL442" s="33"/>
      <c r="BBM442" s="33"/>
      <c r="BBN442" s="33"/>
      <c r="BBO442" s="33"/>
      <c r="BBP442" s="33"/>
      <c r="BBQ442" s="33"/>
      <c r="BBR442" s="33"/>
      <c r="BBS442" s="33"/>
      <c r="BBT442" s="33"/>
      <c r="BBU442" s="33"/>
      <c r="BBV442" s="33"/>
      <c r="BBW442" s="33"/>
      <c r="BBX442" s="33"/>
      <c r="BBY442" s="33"/>
      <c r="BBZ442" s="33"/>
      <c r="BCA442" s="33"/>
      <c r="BCB442" s="33"/>
      <c r="BCC442" s="33"/>
      <c r="BCD442" s="33"/>
      <c r="BCE442" s="33"/>
      <c r="BCF442" s="33"/>
      <c r="BCG442" s="33"/>
      <c r="BCH442" s="33"/>
      <c r="BCI442" s="33"/>
      <c r="BCJ442" s="33"/>
      <c r="BCK442" s="33"/>
      <c r="BCL442" s="33"/>
      <c r="BCM442" s="33"/>
      <c r="BCN442" s="33"/>
      <c r="BCO442" s="33"/>
      <c r="BCP442" s="33"/>
      <c r="BCQ442" s="33"/>
      <c r="BCR442" s="33"/>
      <c r="BCS442" s="33"/>
      <c r="BCT442" s="33"/>
      <c r="BCU442" s="33"/>
      <c r="BCV442" s="33"/>
      <c r="BCW442" s="33"/>
      <c r="BCX442" s="33"/>
      <c r="BCY442" s="33"/>
      <c r="BCZ442" s="33"/>
      <c r="BDA442" s="33"/>
      <c r="BDB442" s="33"/>
      <c r="BDC442" s="33"/>
      <c r="BDD442" s="33"/>
      <c r="BDE442" s="33"/>
      <c r="BDF442" s="33"/>
      <c r="BDG442" s="33"/>
      <c r="BDH442" s="33"/>
      <c r="BDI442" s="33"/>
      <c r="BDJ442" s="33"/>
      <c r="BDK442" s="33"/>
      <c r="BDL442" s="33"/>
      <c r="BDM442" s="33"/>
      <c r="BDN442" s="33"/>
      <c r="BDO442" s="33"/>
      <c r="BDP442" s="33"/>
      <c r="BDQ442" s="33"/>
      <c r="BDR442" s="33"/>
      <c r="BDS442" s="33"/>
      <c r="BDT442" s="33"/>
      <c r="BDU442" s="33"/>
      <c r="BDV442" s="33"/>
      <c r="BDW442" s="33"/>
      <c r="BDX442" s="33"/>
      <c r="BDY442" s="33"/>
      <c r="BDZ442" s="33"/>
      <c r="BEA442" s="33"/>
      <c r="BEB442" s="33"/>
      <c r="BEC442" s="33"/>
      <c r="BED442" s="33"/>
      <c r="BEE442" s="33"/>
      <c r="BEF442" s="33"/>
      <c r="BEG442" s="33"/>
      <c r="BEH442" s="33"/>
      <c r="BEI442" s="33"/>
      <c r="BEJ442" s="33"/>
      <c r="BEK442" s="33"/>
      <c r="BEL442" s="33"/>
      <c r="BEM442" s="33"/>
      <c r="BEN442" s="33"/>
      <c r="BEO442" s="33"/>
      <c r="BEP442" s="33"/>
      <c r="BEQ442" s="33"/>
      <c r="BER442" s="33"/>
      <c r="BES442" s="33"/>
      <c r="BET442" s="33"/>
      <c r="BEU442" s="33"/>
      <c r="BEV442" s="33"/>
      <c r="BEW442" s="33"/>
      <c r="BEX442" s="33"/>
      <c r="BEY442" s="33"/>
      <c r="BEZ442" s="33"/>
      <c r="BFA442" s="33"/>
      <c r="BFB442" s="33"/>
      <c r="BFC442" s="33"/>
      <c r="BFD442" s="33"/>
      <c r="BFE442" s="33"/>
      <c r="BFF442" s="33"/>
      <c r="BFG442" s="33"/>
      <c r="BFH442" s="33"/>
      <c r="BFI442" s="33"/>
      <c r="BFJ442" s="33"/>
      <c r="BFK442" s="33"/>
      <c r="BFL442" s="33"/>
      <c r="BFM442" s="33"/>
      <c r="BFN442" s="33"/>
      <c r="BFO442" s="33"/>
      <c r="BFP442" s="33"/>
      <c r="BFQ442" s="33"/>
      <c r="BFR442" s="33"/>
      <c r="BFS442" s="33"/>
      <c r="BFT442" s="33"/>
      <c r="BFU442" s="33"/>
      <c r="BFV442" s="33"/>
      <c r="BFW442" s="33"/>
      <c r="BFX442" s="33"/>
      <c r="BFY442" s="33"/>
      <c r="BFZ442" s="33"/>
      <c r="BGA442" s="33"/>
      <c r="BGB442" s="33"/>
      <c r="BGC442" s="33"/>
      <c r="BGD442" s="33"/>
      <c r="BGE442" s="33"/>
      <c r="BGF442" s="33"/>
      <c r="BGG442" s="33"/>
      <c r="BGH442" s="33"/>
      <c r="BGI442" s="33"/>
      <c r="BGJ442" s="33"/>
      <c r="BGK442" s="33"/>
      <c r="BGL442" s="33"/>
      <c r="BGM442" s="33"/>
      <c r="BGN442" s="33"/>
      <c r="BGO442" s="33"/>
      <c r="BGP442" s="33"/>
      <c r="BGQ442" s="33"/>
      <c r="BGR442" s="33"/>
      <c r="BGS442" s="33"/>
      <c r="BGT442" s="33"/>
      <c r="BGU442" s="33"/>
      <c r="BGV442" s="33"/>
      <c r="BGW442" s="33"/>
      <c r="BGX442" s="33"/>
      <c r="BGY442" s="33"/>
      <c r="BGZ442" s="33"/>
      <c r="BHA442" s="33"/>
      <c r="BHB442" s="33"/>
      <c r="BHC442" s="33"/>
      <c r="BHD442" s="33"/>
      <c r="BHE442" s="33"/>
      <c r="BHF442" s="33"/>
      <c r="BHG442" s="33"/>
      <c r="BHH442" s="33"/>
      <c r="BHI442" s="33"/>
      <c r="BHJ442" s="33"/>
      <c r="BHK442" s="33"/>
      <c r="BHL442" s="33"/>
      <c r="BHM442" s="33"/>
      <c r="BHN442" s="33"/>
      <c r="BHO442" s="33"/>
      <c r="BHP442" s="33"/>
      <c r="BHQ442" s="33"/>
      <c r="BHR442" s="33"/>
      <c r="BHS442" s="33"/>
      <c r="BHT442" s="33"/>
      <c r="BHU442" s="33"/>
      <c r="BHV442" s="33"/>
      <c r="BHW442" s="33"/>
      <c r="BHX442" s="33"/>
      <c r="BHY442" s="33"/>
      <c r="BHZ442" s="33"/>
      <c r="BIA442" s="33"/>
      <c r="BIB442" s="33"/>
      <c r="BIC442" s="33"/>
      <c r="BID442" s="33"/>
      <c r="BIE442" s="33"/>
      <c r="BIF442" s="33"/>
      <c r="BIG442" s="33"/>
      <c r="BIH442" s="33"/>
      <c r="BII442" s="33"/>
      <c r="BIJ442" s="33"/>
      <c r="BIK442" s="33"/>
      <c r="BIL442" s="33"/>
      <c r="BIM442" s="33"/>
      <c r="BIN442" s="33"/>
      <c r="BIO442" s="33"/>
      <c r="BIP442" s="33"/>
      <c r="BIQ442" s="33"/>
      <c r="BIR442" s="33"/>
      <c r="BIS442" s="33"/>
      <c r="BIT442" s="33"/>
      <c r="BIU442" s="33"/>
      <c r="BIV442" s="33"/>
      <c r="BIW442" s="33"/>
      <c r="BIX442" s="33"/>
      <c r="BIY442" s="33"/>
      <c r="BIZ442" s="33"/>
      <c r="BJA442" s="33"/>
      <c r="BJB442" s="33"/>
      <c r="BJC442" s="33"/>
      <c r="BJD442" s="33"/>
      <c r="BJE442" s="33"/>
      <c r="BJF442" s="33"/>
      <c r="BJG442" s="33"/>
      <c r="BJH442" s="33"/>
      <c r="BJI442" s="33"/>
      <c r="BJJ442" s="33"/>
      <c r="BJK442" s="33"/>
      <c r="BJL442" s="33"/>
      <c r="BJM442" s="33"/>
      <c r="BJN442" s="33"/>
      <c r="BJO442" s="33"/>
      <c r="BJP442" s="33"/>
      <c r="BJQ442" s="33"/>
      <c r="BJR442" s="33"/>
      <c r="BJS442" s="33"/>
      <c r="BJT442" s="33"/>
      <c r="BJU442" s="33"/>
      <c r="BJV442" s="33"/>
      <c r="BJW442" s="33"/>
      <c r="BJX442" s="33"/>
      <c r="BJY442" s="33"/>
      <c r="BJZ442" s="33"/>
      <c r="BKA442" s="33"/>
      <c r="BKB442" s="33"/>
      <c r="BKC442" s="33"/>
      <c r="BKD442" s="33"/>
      <c r="BKE442" s="33"/>
      <c r="BKF442" s="33"/>
      <c r="BKG442" s="33"/>
      <c r="BKH442" s="33"/>
      <c r="BKI442" s="33"/>
      <c r="BKJ442" s="33"/>
      <c r="BKK442" s="33"/>
      <c r="BKL442" s="33"/>
      <c r="BKM442" s="33"/>
      <c r="BKN442" s="33"/>
      <c r="BKO442" s="33"/>
      <c r="BKP442" s="33"/>
      <c r="BKQ442" s="33"/>
      <c r="BKR442" s="33"/>
      <c r="BKS442" s="33"/>
      <c r="BKT442" s="33"/>
      <c r="BKU442" s="33"/>
      <c r="BKV442" s="33"/>
      <c r="BKW442" s="33"/>
      <c r="BKX442" s="33"/>
      <c r="BKY442" s="33"/>
      <c r="BKZ442" s="33"/>
      <c r="BLA442" s="33"/>
      <c r="BLB442" s="33"/>
      <c r="BLC442" s="33"/>
      <c r="BLD442" s="33"/>
      <c r="BLE442" s="33"/>
      <c r="BLF442" s="33"/>
      <c r="BLG442" s="33"/>
      <c r="BLH442" s="33"/>
      <c r="BLI442" s="33"/>
      <c r="BLJ442" s="33"/>
      <c r="BLK442" s="33"/>
      <c r="BLL442" s="33"/>
      <c r="BLM442" s="33"/>
      <c r="BLN442" s="33"/>
      <c r="BLO442" s="33"/>
      <c r="BLP442" s="33"/>
      <c r="BLQ442" s="33"/>
      <c r="BLR442" s="33"/>
      <c r="BLS442" s="33"/>
      <c r="BLT442" s="33"/>
      <c r="BLU442" s="33"/>
      <c r="BLV442" s="33"/>
      <c r="BLW442" s="33"/>
      <c r="BLX442" s="33"/>
      <c r="BLY442" s="33"/>
      <c r="BLZ442" s="33"/>
      <c r="BMA442" s="33"/>
      <c r="BMB442" s="33"/>
      <c r="BMC442" s="33"/>
      <c r="BMD442" s="33"/>
      <c r="BME442" s="33"/>
      <c r="BMF442" s="33"/>
      <c r="BMG442" s="33"/>
      <c r="BMH442" s="33"/>
      <c r="BMI442" s="33"/>
      <c r="BMJ442" s="33"/>
      <c r="BMK442" s="33"/>
      <c r="BML442" s="33"/>
      <c r="BMM442" s="33"/>
      <c r="BMN442" s="33"/>
      <c r="BMO442" s="33"/>
      <c r="BMP442" s="33"/>
      <c r="BMQ442" s="33"/>
      <c r="BMR442" s="33"/>
      <c r="BMS442" s="33"/>
      <c r="BMT442" s="33"/>
      <c r="BMU442" s="33"/>
      <c r="BMV442" s="33"/>
      <c r="BMW442" s="33"/>
      <c r="BMX442" s="33"/>
      <c r="BMY442" s="33"/>
      <c r="BMZ442" s="33"/>
      <c r="BNA442" s="33"/>
      <c r="BNB442" s="33"/>
      <c r="BNC442" s="33"/>
      <c r="BND442" s="33"/>
      <c r="BNE442" s="33"/>
      <c r="BNF442" s="33"/>
      <c r="BNG442" s="33"/>
      <c r="BNH442" s="33"/>
      <c r="BNI442" s="33"/>
      <c r="BNJ442" s="33"/>
      <c r="BNK442" s="33"/>
      <c r="BNL442" s="33"/>
      <c r="BNM442" s="33"/>
      <c r="BNN442" s="33"/>
      <c r="BNO442" s="33"/>
      <c r="BNP442" s="33"/>
      <c r="BNQ442" s="33"/>
      <c r="BNR442" s="33"/>
      <c r="BNS442" s="33"/>
      <c r="BNT442" s="33"/>
      <c r="BNU442" s="33"/>
      <c r="BNV442" s="33"/>
      <c r="BNW442" s="33"/>
      <c r="BNX442" s="33"/>
      <c r="BNY442" s="33"/>
      <c r="BNZ442" s="33"/>
      <c r="BOA442" s="33"/>
      <c r="BOB442" s="33"/>
      <c r="BOC442" s="33"/>
      <c r="BOD442" s="33"/>
      <c r="BOE442" s="33"/>
      <c r="BOF442" s="33"/>
      <c r="BOG442" s="33"/>
      <c r="BOH442" s="33"/>
      <c r="BOI442" s="33"/>
      <c r="BOJ442" s="33"/>
      <c r="BOK442" s="33"/>
      <c r="BOL442" s="33"/>
      <c r="BOM442" s="33"/>
      <c r="BON442" s="33"/>
      <c r="BOO442" s="33"/>
      <c r="BOP442" s="33"/>
      <c r="BOQ442" s="33"/>
      <c r="BOR442" s="33"/>
      <c r="BOS442" s="33"/>
      <c r="BOT442" s="33"/>
      <c r="BOU442" s="33"/>
      <c r="BOV442" s="33"/>
      <c r="BOW442" s="33"/>
      <c r="BOX442" s="33"/>
      <c r="BOY442" s="33"/>
      <c r="BOZ442" s="33"/>
      <c r="BPA442" s="33"/>
      <c r="BPB442" s="33"/>
      <c r="BPC442" s="33"/>
      <c r="BPD442" s="33"/>
      <c r="BPE442" s="33"/>
      <c r="BPF442" s="33"/>
      <c r="BPG442" s="33"/>
      <c r="BPH442" s="33"/>
      <c r="BPI442" s="33"/>
      <c r="BPJ442" s="33"/>
      <c r="BPK442" s="33"/>
      <c r="BPL442" s="33"/>
      <c r="BPM442" s="33"/>
      <c r="BPN442" s="33"/>
      <c r="BPO442" s="33"/>
      <c r="BPP442" s="33"/>
      <c r="BPQ442" s="33"/>
      <c r="BPR442" s="33"/>
      <c r="BPS442" s="33"/>
      <c r="BPT442" s="33"/>
      <c r="BPU442" s="33"/>
      <c r="BPV442" s="33"/>
      <c r="BPW442" s="33"/>
      <c r="BPX442" s="33"/>
      <c r="BPY442" s="33"/>
      <c r="BPZ442" s="33"/>
      <c r="BQA442" s="33"/>
      <c r="BQB442" s="33"/>
      <c r="BQC442" s="33"/>
      <c r="BQD442" s="33"/>
      <c r="BQE442" s="33"/>
      <c r="BQF442" s="33"/>
      <c r="BQG442" s="33"/>
      <c r="BQH442" s="33"/>
      <c r="BQI442" s="33"/>
      <c r="BQJ442" s="33"/>
      <c r="BQK442" s="33"/>
      <c r="BQL442" s="33"/>
      <c r="BQM442" s="33"/>
      <c r="BQN442" s="33"/>
      <c r="BQO442" s="33"/>
      <c r="BQP442" s="33"/>
      <c r="BQQ442" s="33"/>
      <c r="BQR442" s="33"/>
      <c r="BQS442" s="33"/>
      <c r="BQT442" s="33"/>
      <c r="BQU442" s="33"/>
      <c r="BQV442" s="33"/>
      <c r="BQW442" s="33"/>
      <c r="BQX442" s="33"/>
      <c r="BQY442" s="33"/>
      <c r="BQZ442" s="33"/>
      <c r="BRA442" s="33"/>
      <c r="BRB442" s="33"/>
      <c r="BRC442" s="33"/>
      <c r="BRD442" s="33"/>
      <c r="BRE442" s="33"/>
      <c r="BRF442" s="33"/>
      <c r="BRG442" s="33"/>
      <c r="BRH442" s="33"/>
      <c r="BRI442" s="33"/>
      <c r="BRJ442" s="33"/>
      <c r="BRK442" s="33"/>
      <c r="BRL442" s="33"/>
      <c r="BRM442" s="33"/>
      <c r="BRN442" s="33"/>
      <c r="BRO442" s="33"/>
      <c r="BRP442" s="33"/>
      <c r="BRQ442" s="33"/>
      <c r="BRR442" s="33"/>
      <c r="BRS442" s="33"/>
      <c r="BRT442" s="33"/>
      <c r="BRU442" s="33"/>
      <c r="BRV442" s="33"/>
      <c r="BRW442" s="33"/>
      <c r="BRX442" s="33"/>
      <c r="BRY442" s="33"/>
      <c r="BRZ442" s="33"/>
      <c r="BSA442" s="33"/>
      <c r="BSB442" s="33"/>
      <c r="BSC442" s="33"/>
      <c r="BSD442" s="33"/>
      <c r="BSE442" s="33"/>
      <c r="BSF442" s="33"/>
      <c r="BSG442" s="33"/>
      <c r="BSH442" s="33"/>
      <c r="BSI442" s="33"/>
      <c r="BSJ442" s="33"/>
      <c r="BSK442" s="33"/>
      <c r="BSL442" s="33"/>
      <c r="BSM442" s="33"/>
      <c r="BSN442" s="33"/>
      <c r="BSO442" s="33"/>
      <c r="BSP442" s="33"/>
      <c r="BSQ442" s="33"/>
      <c r="BSR442" s="33"/>
      <c r="BSS442" s="33"/>
      <c r="BST442" s="33"/>
      <c r="BSU442" s="33"/>
      <c r="BSV442" s="33"/>
      <c r="BSW442" s="33"/>
      <c r="BSX442" s="33"/>
      <c r="BSY442" s="33"/>
      <c r="BSZ442" s="33"/>
      <c r="BTA442" s="33"/>
      <c r="BTB442" s="33"/>
      <c r="BTC442" s="33"/>
      <c r="BTD442" s="33"/>
      <c r="BTE442" s="33"/>
      <c r="BTF442" s="33"/>
      <c r="BTG442" s="33"/>
      <c r="BTH442" s="33"/>
      <c r="BTI442" s="33"/>
      <c r="BTJ442" s="33"/>
      <c r="BTK442" s="33"/>
      <c r="BTL442" s="33"/>
      <c r="BTM442" s="33"/>
      <c r="BTN442" s="33"/>
      <c r="BTO442" s="33"/>
      <c r="BTP442" s="33"/>
      <c r="BTQ442" s="33"/>
      <c r="BTR442" s="33"/>
      <c r="BTS442" s="33"/>
      <c r="BTT442" s="33"/>
      <c r="BTU442" s="33"/>
      <c r="BTV442" s="33"/>
      <c r="BTW442" s="33"/>
      <c r="BTX442" s="33"/>
      <c r="BTY442" s="33"/>
      <c r="BTZ442" s="33"/>
      <c r="BUA442" s="33"/>
      <c r="BUB442" s="33"/>
      <c r="BUC442" s="33"/>
      <c r="BUD442" s="33"/>
      <c r="BUE442" s="33"/>
      <c r="BUF442" s="33"/>
      <c r="BUG442" s="33"/>
      <c r="BUH442" s="33"/>
      <c r="BUI442" s="33"/>
      <c r="BUJ442" s="33"/>
      <c r="BUK442" s="33"/>
      <c r="BUL442" s="33"/>
      <c r="BUM442" s="33"/>
      <c r="BUN442" s="33"/>
      <c r="BUO442" s="33"/>
      <c r="BUP442" s="33"/>
      <c r="BUQ442" s="33"/>
      <c r="BUR442" s="33"/>
      <c r="BUS442" s="33"/>
      <c r="BUT442" s="33"/>
      <c r="BUU442" s="33"/>
      <c r="BUV442" s="33"/>
      <c r="BUW442" s="33"/>
      <c r="BUX442" s="33"/>
      <c r="BUY442" s="33"/>
      <c r="BUZ442" s="33"/>
      <c r="BVA442" s="33"/>
      <c r="BVB442" s="33"/>
      <c r="BVC442" s="33"/>
      <c r="BVD442" s="33"/>
      <c r="BVE442" s="33"/>
      <c r="BVF442" s="33"/>
      <c r="BVG442" s="33"/>
      <c r="BVH442" s="33"/>
      <c r="BVI442" s="33"/>
      <c r="BVJ442" s="33"/>
      <c r="BVK442" s="33"/>
      <c r="BVL442" s="33"/>
      <c r="BVM442" s="33"/>
      <c r="BVN442" s="33"/>
      <c r="BVO442" s="33"/>
      <c r="BVP442" s="33"/>
      <c r="BVQ442" s="33"/>
      <c r="BVR442" s="33"/>
      <c r="BVS442" s="33"/>
      <c r="BVT442" s="33"/>
      <c r="BVU442" s="33"/>
      <c r="BVV442" s="33"/>
      <c r="BVW442" s="33"/>
      <c r="BVX442" s="33"/>
      <c r="BVY442" s="33"/>
      <c r="BVZ442" s="33"/>
      <c r="BWA442" s="33"/>
      <c r="BWB442" s="33"/>
      <c r="BWC442" s="33"/>
      <c r="BWD442" s="33"/>
      <c r="BWE442" s="33"/>
      <c r="BWF442" s="33"/>
      <c r="BWG442" s="33"/>
      <c r="BWH442" s="33"/>
      <c r="BWI442" s="33"/>
      <c r="BWJ442" s="33"/>
      <c r="BWK442" s="33"/>
      <c r="BWL442" s="33"/>
      <c r="BWM442" s="33"/>
      <c r="BWN442" s="33"/>
      <c r="BWO442" s="33"/>
      <c r="BWP442" s="33"/>
      <c r="BWQ442" s="33"/>
      <c r="BWR442" s="33"/>
      <c r="BWS442" s="33"/>
      <c r="BWT442" s="33"/>
      <c r="BWU442" s="33"/>
      <c r="BWV442" s="33"/>
      <c r="BWW442" s="33"/>
      <c r="BWX442" s="33"/>
      <c r="BWY442" s="33"/>
      <c r="BWZ442" s="33"/>
      <c r="BXA442" s="33"/>
      <c r="BXB442" s="33"/>
      <c r="BXC442" s="33"/>
      <c r="BXD442" s="33"/>
      <c r="BXE442" s="33"/>
      <c r="BXF442" s="33"/>
      <c r="BXG442" s="33"/>
      <c r="BXH442" s="33"/>
      <c r="BXI442" s="33"/>
      <c r="BXJ442" s="33"/>
      <c r="BXK442" s="33"/>
      <c r="BXL442" s="33"/>
      <c r="BXM442" s="33"/>
      <c r="BXN442" s="33"/>
      <c r="BXO442" s="33"/>
      <c r="BXP442" s="33"/>
      <c r="BXQ442" s="33"/>
      <c r="BXR442" s="33"/>
      <c r="BXS442" s="33"/>
      <c r="BXT442" s="33"/>
      <c r="BXU442" s="33"/>
      <c r="BXV442" s="33"/>
      <c r="BXW442" s="33"/>
      <c r="BXX442" s="33"/>
      <c r="BXY442" s="33"/>
      <c r="BXZ442" s="33"/>
      <c r="BYA442" s="33"/>
      <c r="BYB442" s="33"/>
      <c r="BYC442" s="33"/>
      <c r="BYD442" s="33"/>
      <c r="BYE442" s="33"/>
      <c r="BYF442" s="33"/>
      <c r="BYG442" s="33"/>
      <c r="BYH442" s="33"/>
      <c r="BYI442" s="33"/>
      <c r="BYJ442" s="33"/>
      <c r="BYK442" s="33"/>
      <c r="BYL442" s="33"/>
      <c r="BYM442" s="33"/>
      <c r="BYN442" s="33"/>
      <c r="BYO442" s="33"/>
      <c r="BYP442" s="33"/>
      <c r="BYQ442" s="33"/>
      <c r="BYR442" s="33"/>
      <c r="BYS442" s="33"/>
      <c r="BYT442" s="33"/>
      <c r="BYU442" s="33"/>
      <c r="BYV442" s="33"/>
      <c r="BYW442" s="33"/>
      <c r="BYX442" s="33"/>
    </row>
    <row r="443" spans="1:2026" ht="24.95" customHeight="1" x14ac:dyDescent="0.25">
      <c r="A443" s="205" t="s">
        <v>1662</v>
      </c>
      <c r="B443" s="4" t="s">
        <v>836</v>
      </c>
      <c r="C443" s="4" t="s">
        <v>333</v>
      </c>
      <c r="D443" s="4" t="s">
        <v>134</v>
      </c>
      <c r="E443" s="4" t="s">
        <v>837</v>
      </c>
      <c r="F443" s="5" t="s">
        <v>815</v>
      </c>
      <c r="G443" s="1" t="s">
        <v>105</v>
      </c>
      <c r="H443" s="63" t="s">
        <v>786</v>
      </c>
      <c r="I443" s="1" t="s">
        <v>29</v>
      </c>
      <c r="J443" s="35" t="s">
        <v>30</v>
      </c>
      <c r="K443" s="36" t="s">
        <v>31</v>
      </c>
      <c r="L443" s="1" t="s">
        <v>32</v>
      </c>
      <c r="M443" s="37" t="s">
        <v>33</v>
      </c>
      <c r="N443" s="1" t="s">
        <v>106</v>
      </c>
      <c r="O443" s="6" t="s">
        <v>107</v>
      </c>
      <c r="P443" s="6"/>
      <c r="Q443" s="7" t="s">
        <v>36</v>
      </c>
      <c r="R443" s="7"/>
      <c r="S443" s="4" t="s">
        <v>838</v>
      </c>
      <c r="T443" s="146"/>
      <c r="U443" s="146"/>
      <c r="V443" s="4" t="s">
        <v>11</v>
      </c>
      <c r="W443" s="1" t="s">
        <v>40</v>
      </c>
      <c r="X443" s="1" t="s">
        <v>40</v>
      </c>
      <c r="Y443" s="1"/>
      <c r="Z443" s="1" t="s">
        <v>40</v>
      </c>
      <c r="AA443" s="1"/>
      <c r="AB443" s="8">
        <v>20000</v>
      </c>
      <c r="AC443" s="8">
        <v>2650</v>
      </c>
      <c r="AD443" s="8"/>
      <c r="AE443" s="8">
        <v>2250</v>
      </c>
      <c r="AF443" s="8"/>
      <c r="AG443" s="8">
        <f t="shared" si="6"/>
        <v>24900</v>
      </c>
      <c r="AH443" s="111">
        <v>18</v>
      </c>
      <c r="AI443" s="8"/>
      <c r="AJ443" s="126"/>
      <c r="AK443" s="8"/>
      <c r="AL443" s="5" t="s">
        <v>37</v>
      </c>
      <c r="AM443" s="5" t="s">
        <v>1499</v>
      </c>
      <c r="AN443" s="5"/>
      <c r="AO443" s="105"/>
    </row>
    <row r="444" spans="1:2026" ht="24.95" customHeight="1" x14ac:dyDescent="0.25">
      <c r="A444" s="205" t="s">
        <v>1662</v>
      </c>
      <c r="B444" s="4" t="s">
        <v>839</v>
      </c>
      <c r="C444" s="4" t="s">
        <v>333</v>
      </c>
      <c r="D444" s="4" t="s">
        <v>140</v>
      </c>
      <c r="E444" s="4" t="s">
        <v>837</v>
      </c>
      <c r="F444" s="5" t="s">
        <v>815</v>
      </c>
      <c r="G444" s="1" t="s">
        <v>105</v>
      </c>
      <c r="H444" s="63" t="s">
        <v>786</v>
      </c>
      <c r="I444" s="1" t="s">
        <v>29</v>
      </c>
      <c r="J444" s="35" t="s">
        <v>30</v>
      </c>
      <c r="K444" s="36" t="s">
        <v>31</v>
      </c>
      <c r="L444" s="1" t="s">
        <v>51</v>
      </c>
      <c r="M444" s="37" t="s">
        <v>33</v>
      </c>
      <c r="N444" s="1" t="s">
        <v>106</v>
      </c>
      <c r="O444" s="6" t="s">
        <v>107</v>
      </c>
      <c r="P444" s="6"/>
      <c r="Q444" s="7" t="s">
        <v>36</v>
      </c>
      <c r="R444" s="7"/>
      <c r="S444" s="4" t="s">
        <v>840</v>
      </c>
      <c r="T444" s="146"/>
      <c r="U444" s="146"/>
      <c r="V444" s="4" t="s">
        <v>11</v>
      </c>
      <c r="W444" s="1" t="s">
        <v>40</v>
      </c>
      <c r="X444" s="1" t="s">
        <v>40</v>
      </c>
      <c r="Y444" s="1"/>
      <c r="Z444" s="1" t="s">
        <v>40</v>
      </c>
      <c r="AA444" s="1"/>
      <c r="AB444" s="8"/>
      <c r="AC444" s="8">
        <v>2650</v>
      </c>
      <c r="AD444" s="8"/>
      <c r="AE444" s="8">
        <v>2250</v>
      </c>
      <c r="AF444" s="8"/>
      <c r="AG444" s="8">
        <f t="shared" si="6"/>
        <v>4900</v>
      </c>
      <c r="AH444" s="111">
        <v>18</v>
      </c>
      <c r="AI444" s="8"/>
      <c r="AJ444" s="126"/>
      <c r="AK444" s="8"/>
      <c r="AL444" s="5" t="s">
        <v>37</v>
      </c>
      <c r="AM444" s="5" t="s">
        <v>1499</v>
      </c>
      <c r="AN444" s="5"/>
      <c r="AO444" s="105"/>
    </row>
    <row r="445" spans="1:2026" s="52" customFormat="1" ht="24.95" customHeight="1" x14ac:dyDescent="0.25">
      <c r="A445" s="205" t="s">
        <v>1662</v>
      </c>
      <c r="B445" s="50" t="s">
        <v>841</v>
      </c>
      <c r="C445" s="4" t="s">
        <v>842</v>
      </c>
      <c r="D445" s="4" t="s">
        <v>283</v>
      </c>
      <c r="E445" s="4" t="s">
        <v>828</v>
      </c>
      <c r="F445" s="5" t="s">
        <v>815</v>
      </c>
      <c r="G445" s="4" t="s">
        <v>27</v>
      </c>
      <c r="H445" s="11" t="s">
        <v>344</v>
      </c>
      <c r="I445" s="4" t="s">
        <v>29</v>
      </c>
      <c r="J445" s="51" t="s">
        <v>30</v>
      </c>
      <c r="K445" s="4" t="s">
        <v>31</v>
      </c>
      <c r="L445" s="4" t="s">
        <v>51</v>
      </c>
      <c r="M445" s="4" t="s">
        <v>33</v>
      </c>
      <c r="N445" s="4" t="s">
        <v>34</v>
      </c>
      <c r="O445" s="6" t="s">
        <v>35</v>
      </c>
      <c r="P445" s="6"/>
      <c r="Q445" s="7" t="s">
        <v>36</v>
      </c>
      <c r="R445" s="7" t="s">
        <v>1236</v>
      </c>
      <c r="S445" s="4" t="s">
        <v>843</v>
      </c>
      <c r="T445" s="146">
        <v>1707089.3370000001</v>
      </c>
      <c r="U445" s="146">
        <v>9244455.3729999997</v>
      </c>
      <c r="V445" s="4" t="s">
        <v>11</v>
      </c>
      <c r="W445" s="4" t="s">
        <v>40</v>
      </c>
      <c r="X445" s="4"/>
      <c r="Y445" s="4"/>
      <c r="Z445" s="4"/>
      <c r="AA445" s="4"/>
      <c r="AB445" s="8">
        <v>12500</v>
      </c>
      <c r="AC445" s="8">
        <v>2650</v>
      </c>
      <c r="AD445" s="8"/>
      <c r="AE445" s="8">
        <v>12750</v>
      </c>
      <c r="AF445" s="8">
        <v>650</v>
      </c>
      <c r="AG445" s="8">
        <f t="shared" si="6"/>
        <v>28550</v>
      </c>
      <c r="AH445" s="111">
        <v>18</v>
      </c>
      <c r="AI445" s="8">
        <v>18809.560000000001</v>
      </c>
      <c r="AJ445" s="126"/>
      <c r="AK445" s="8">
        <f>SUBTOTAL(9,AI445:AJ445)</f>
        <v>18809.560000000001</v>
      </c>
      <c r="AL445" s="5" t="s">
        <v>37</v>
      </c>
      <c r="AM445" s="5" t="s">
        <v>1499</v>
      </c>
      <c r="AN445" s="96">
        <v>43160</v>
      </c>
      <c r="AO445" s="173" t="s">
        <v>1512</v>
      </c>
      <c r="AP445" s="33"/>
      <c r="AQ445" s="33"/>
      <c r="AR445" s="33"/>
      <c r="AS445" s="33"/>
      <c r="AT445" s="33"/>
      <c r="AU445" s="33"/>
      <c r="AV445" s="33"/>
      <c r="AW445" s="33"/>
      <c r="AX445" s="33"/>
      <c r="AY445" s="33"/>
      <c r="AZ445" s="33"/>
      <c r="BA445" s="33"/>
      <c r="BB445" s="33"/>
      <c r="BC445" s="33"/>
      <c r="BD445" s="33"/>
      <c r="BE445" s="33"/>
      <c r="BF445" s="33"/>
      <c r="BG445" s="33"/>
      <c r="BH445" s="33"/>
      <c r="BI445" s="33"/>
      <c r="BJ445" s="33"/>
      <c r="BK445" s="33"/>
      <c r="BL445" s="33"/>
      <c r="BM445" s="33"/>
      <c r="BN445" s="33"/>
      <c r="BO445" s="33"/>
      <c r="BP445" s="33"/>
      <c r="BQ445" s="33"/>
      <c r="BR445" s="33"/>
      <c r="BS445" s="33"/>
      <c r="BT445" s="33"/>
      <c r="BU445" s="33"/>
      <c r="BV445" s="33"/>
      <c r="BW445" s="33"/>
      <c r="BX445" s="33"/>
      <c r="BY445" s="33"/>
      <c r="BZ445" s="33"/>
      <c r="CA445" s="33"/>
      <c r="CB445" s="33"/>
      <c r="CC445" s="33"/>
      <c r="CD445" s="33"/>
      <c r="CE445" s="33"/>
      <c r="CF445" s="33"/>
      <c r="CG445" s="33"/>
      <c r="CH445" s="33"/>
      <c r="CI445" s="33"/>
      <c r="CJ445" s="33"/>
      <c r="CK445" s="33"/>
      <c r="CL445" s="33"/>
      <c r="CM445" s="33"/>
      <c r="CN445" s="33"/>
      <c r="CO445" s="33"/>
      <c r="CP445" s="33"/>
      <c r="CQ445" s="33"/>
      <c r="CR445" s="33"/>
      <c r="CS445" s="33"/>
      <c r="CT445" s="33"/>
      <c r="CU445" s="33"/>
      <c r="CV445" s="33"/>
      <c r="CW445" s="33"/>
      <c r="CX445" s="33"/>
      <c r="CY445" s="33"/>
      <c r="CZ445" s="33"/>
      <c r="DA445" s="33"/>
      <c r="DB445" s="33"/>
      <c r="DC445" s="33"/>
      <c r="DD445" s="33"/>
      <c r="DE445" s="33"/>
      <c r="DF445" s="33"/>
      <c r="DG445" s="33"/>
      <c r="DH445" s="33"/>
      <c r="DI445" s="33"/>
      <c r="DJ445" s="33"/>
      <c r="DK445" s="33"/>
      <c r="DL445" s="33"/>
      <c r="DM445" s="33"/>
      <c r="DN445" s="33"/>
      <c r="DO445" s="33"/>
      <c r="DP445" s="33"/>
      <c r="DQ445" s="33"/>
      <c r="DR445" s="33"/>
      <c r="DS445" s="33"/>
      <c r="DT445" s="33"/>
      <c r="DU445" s="33"/>
      <c r="DV445" s="33"/>
      <c r="DW445" s="33"/>
      <c r="DX445" s="33"/>
      <c r="DY445" s="33"/>
      <c r="DZ445" s="33"/>
      <c r="EA445" s="33"/>
      <c r="EB445" s="33"/>
      <c r="EC445" s="33"/>
      <c r="ED445" s="33"/>
      <c r="EE445" s="33"/>
      <c r="EF445" s="33"/>
      <c r="EG445" s="33"/>
      <c r="EH445" s="33"/>
      <c r="EI445" s="33"/>
      <c r="EJ445" s="33"/>
      <c r="EK445" s="33"/>
      <c r="EL445" s="33"/>
      <c r="EM445" s="33"/>
      <c r="EN445" s="33"/>
      <c r="EO445" s="33"/>
      <c r="EP445" s="33"/>
      <c r="EQ445" s="33"/>
      <c r="ER445" s="33"/>
      <c r="ES445" s="33"/>
      <c r="ET445" s="33"/>
      <c r="EU445" s="33"/>
      <c r="EV445" s="33"/>
      <c r="EW445" s="33"/>
      <c r="EX445" s="33"/>
      <c r="EY445" s="33"/>
      <c r="EZ445" s="33"/>
      <c r="FA445" s="33"/>
      <c r="FB445" s="33"/>
      <c r="FC445" s="33"/>
      <c r="FD445" s="33"/>
      <c r="FE445" s="33"/>
      <c r="FF445" s="33"/>
      <c r="FG445" s="33"/>
      <c r="FH445" s="33"/>
      <c r="FI445" s="33"/>
      <c r="FJ445" s="33"/>
      <c r="FK445" s="33"/>
      <c r="FL445" s="33"/>
      <c r="FM445" s="33"/>
      <c r="FN445" s="33"/>
      <c r="FO445" s="33"/>
      <c r="FP445" s="33"/>
      <c r="FQ445" s="33"/>
      <c r="FR445" s="33"/>
      <c r="FS445" s="33"/>
      <c r="FT445" s="33"/>
      <c r="FU445" s="33"/>
      <c r="FV445" s="33"/>
      <c r="FW445" s="33"/>
      <c r="FX445" s="33"/>
      <c r="FY445" s="33"/>
      <c r="FZ445" s="33"/>
      <c r="GA445" s="33"/>
      <c r="GB445" s="33"/>
      <c r="GC445" s="33"/>
      <c r="GD445" s="33"/>
      <c r="GE445" s="33"/>
      <c r="GF445" s="33"/>
      <c r="GG445" s="33"/>
      <c r="GH445" s="33"/>
      <c r="GI445" s="33"/>
      <c r="GJ445" s="33"/>
      <c r="GK445" s="33"/>
      <c r="GL445" s="33"/>
      <c r="GM445" s="33"/>
      <c r="GN445" s="33"/>
      <c r="GO445" s="33"/>
      <c r="GP445" s="33"/>
      <c r="GQ445" s="33"/>
      <c r="GR445" s="33"/>
      <c r="GS445" s="33"/>
      <c r="GT445" s="33"/>
      <c r="GU445" s="33"/>
      <c r="GV445" s="33"/>
      <c r="GW445" s="33"/>
      <c r="GX445" s="33"/>
      <c r="GY445" s="33"/>
      <c r="GZ445" s="33"/>
      <c r="HA445" s="33"/>
      <c r="HB445" s="33"/>
      <c r="HC445" s="33"/>
      <c r="HD445" s="33"/>
      <c r="HE445" s="33"/>
      <c r="HF445" s="33"/>
      <c r="HG445" s="33"/>
      <c r="HH445" s="33"/>
      <c r="HI445" s="33"/>
      <c r="HJ445" s="33"/>
      <c r="HK445" s="33"/>
      <c r="HL445" s="33"/>
      <c r="HM445" s="33"/>
      <c r="HN445" s="33"/>
      <c r="HO445" s="33"/>
      <c r="HP445" s="33"/>
      <c r="HQ445" s="33"/>
      <c r="HR445" s="33"/>
      <c r="HS445" s="33"/>
      <c r="HT445" s="33"/>
      <c r="HU445" s="33"/>
      <c r="HV445" s="33"/>
      <c r="HW445" s="33"/>
      <c r="HX445" s="33"/>
      <c r="HY445" s="33"/>
      <c r="HZ445" s="33"/>
      <c r="IA445" s="33"/>
      <c r="IB445" s="33"/>
      <c r="IC445" s="33"/>
      <c r="ID445" s="33"/>
      <c r="IE445" s="33"/>
      <c r="IF445" s="33"/>
      <c r="IG445" s="33"/>
      <c r="IH445" s="33"/>
      <c r="II445" s="33"/>
      <c r="IJ445" s="33"/>
      <c r="IK445" s="33"/>
      <c r="IL445" s="33"/>
      <c r="IM445" s="33"/>
      <c r="IN445" s="33"/>
      <c r="IO445" s="33"/>
      <c r="IP445" s="33"/>
      <c r="IQ445" s="33"/>
      <c r="IR445" s="33"/>
      <c r="IS445" s="33"/>
      <c r="IT445" s="33"/>
      <c r="IU445" s="33"/>
      <c r="IV445" s="33"/>
      <c r="IW445" s="33"/>
      <c r="IX445" s="33"/>
      <c r="IY445" s="33"/>
      <c r="IZ445" s="33"/>
      <c r="JA445" s="33"/>
      <c r="JB445" s="33"/>
      <c r="JC445" s="33"/>
      <c r="JD445" s="33"/>
      <c r="JE445" s="33"/>
      <c r="JF445" s="33"/>
      <c r="JG445" s="33"/>
      <c r="JH445" s="33"/>
      <c r="JI445" s="33"/>
      <c r="JJ445" s="33"/>
      <c r="JK445" s="33"/>
      <c r="JL445" s="33"/>
      <c r="JM445" s="33"/>
      <c r="JN445" s="33"/>
      <c r="JO445" s="33"/>
      <c r="JP445" s="33"/>
      <c r="JQ445" s="33"/>
      <c r="JR445" s="33"/>
      <c r="JS445" s="33"/>
      <c r="JT445" s="33"/>
      <c r="JU445" s="33"/>
      <c r="JV445" s="33"/>
      <c r="JW445" s="33"/>
      <c r="JX445" s="33"/>
      <c r="JY445" s="33"/>
      <c r="JZ445" s="33"/>
      <c r="KA445" s="33"/>
      <c r="KB445" s="33"/>
      <c r="KC445" s="33"/>
      <c r="KD445" s="33"/>
      <c r="KE445" s="33"/>
      <c r="KF445" s="33"/>
      <c r="KG445" s="33"/>
      <c r="KH445" s="33"/>
      <c r="KI445" s="33"/>
      <c r="KJ445" s="33"/>
      <c r="KK445" s="33"/>
      <c r="KL445" s="33"/>
      <c r="KM445" s="33"/>
      <c r="KN445" s="33"/>
      <c r="KO445" s="33"/>
      <c r="KP445" s="33"/>
      <c r="KQ445" s="33"/>
      <c r="KR445" s="33"/>
      <c r="KS445" s="33"/>
      <c r="KT445" s="33"/>
      <c r="KU445" s="33"/>
      <c r="KV445" s="33"/>
      <c r="KW445" s="33"/>
      <c r="KX445" s="33"/>
      <c r="KY445" s="33"/>
      <c r="KZ445" s="33"/>
      <c r="LA445" s="33"/>
      <c r="LB445" s="33"/>
      <c r="LC445" s="33"/>
      <c r="LD445" s="33"/>
      <c r="LE445" s="33"/>
      <c r="LF445" s="33"/>
      <c r="LG445" s="33"/>
      <c r="LH445" s="33"/>
      <c r="LI445" s="33"/>
      <c r="LJ445" s="33"/>
      <c r="LK445" s="33"/>
      <c r="LL445" s="33"/>
      <c r="LM445" s="33"/>
      <c r="LN445" s="33"/>
      <c r="LO445" s="33"/>
      <c r="LP445" s="33"/>
      <c r="LQ445" s="33"/>
      <c r="LR445" s="33"/>
      <c r="LS445" s="33"/>
      <c r="LT445" s="33"/>
      <c r="LU445" s="33"/>
      <c r="LV445" s="33"/>
      <c r="LW445" s="33"/>
      <c r="LX445" s="33"/>
      <c r="LY445" s="33"/>
      <c r="LZ445" s="33"/>
      <c r="MA445" s="33"/>
      <c r="MB445" s="33"/>
      <c r="MC445" s="33"/>
      <c r="MD445" s="33"/>
      <c r="ME445" s="33"/>
      <c r="MF445" s="33"/>
      <c r="MG445" s="33"/>
      <c r="MH445" s="33"/>
      <c r="MI445" s="33"/>
      <c r="MJ445" s="33"/>
      <c r="MK445" s="33"/>
      <c r="ML445" s="33"/>
      <c r="MM445" s="33"/>
      <c r="MN445" s="33"/>
      <c r="MO445" s="33"/>
      <c r="MP445" s="33"/>
      <c r="MQ445" s="33"/>
      <c r="MR445" s="33"/>
      <c r="MS445" s="33"/>
      <c r="MT445" s="33"/>
      <c r="MU445" s="33"/>
      <c r="MV445" s="33"/>
      <c r="MW445" s="33"/>
      <c r="MX445" s="33"/>
      <c r="MY445" s="33"/>
      <c r="MZ445" s="33"/>
      <c r="NA445" s="33"/>
      <c r="NB445" s="33"/>
      <c r="NC445" s="33"/>
      <c r="ND445" s="33"/>
      <c r="NE445" s="33"/>
      <c r="NF445" s="33"/>
      <c r="NG445" s="33"/>
      <c r="NH445" s="33"/>
      <c r="NI445" s="33"/>
      <c r="NJ445" s="33"/>
      <c r="NK445" s="33"/>
      <c r="NL445" s="33"/>
      <c r="NM445" s="33"/>
      <c r="NN445" s="33"/>
      <c r="NO445" s="33"/>
      <c r="NP445" s="33"/>
      <c r="NQ445" s="33"/>
      <c r="NR445" s="33"/>
      <c r="NS445" s="33"/>
      <c r="NT445" s="33"/>
      <c r="NU445" s="33"/>
      <c r="NV445" s="33"/>
      <c r="NW445" s="33"/>
      <c r="NX445" s="33"/>
      <c r="NY445" s="33"/>
      <c r="NZ445" s="33"/>
      <c r="OA445" s="33"/>
      <c r="OB445" s="33"/>
      <c r="OC445" s="33"/>
      <c r="OD445" s="33"/>
      <c r="OE445" s="33"/>
      <c r="OF445" s="33"/>
      <c r="OG445" s="33"/>
      <c r="OH445" s="33"/>
      <c r="OI445" s="33"/>
      <c r="OJ445" s="33"/>
      <c r="OK445" s="33"/>
      <c r="OL445" s="33"/>
      <c r="OM445" s="33"/>
      <c r="ON445" s="33"/>
      <c r="OO445" s="33"/>
      <c r="OP445" s="33"/>
      <c r="OQ445" s="33"/>
      <c r="OR445" s="33"/>
      <c r="OS445" s="33"/>
      <c r="OT445" s="33"/>
      <c r="OU445" s="33"/>
      <c r="OV445" s="33"/>
      <c r="OW445" s="33"/>
      <c r="OX445" s="33"/>
      <c r="OY445" s="33"/>
      <c r="OZ445" s="33"/>
      <c r="PA445" s="33"/>
      <c r="PB445" s="33"/>
      <c r="PC445" s="33"/>
      <c r="PD445" s="33"/>
      <c r="PE445" s="33"/>
      <c r="PF445" s="33"/>
      <c r="PG445" s="33"/>
      <c r="PH445" s="33"/>
      <c r="PI445" s="33"/>
      <c r="PJ445" s="33"/>
      <c r="PK445" s="33"/>
      <c r="PL445" s="33"/>
      <c r="PM445" s="33"/>
      <c r="PN445" s="33"/>
      <c r="PO445" s="33"/>
      <c r="PP445" s="33"/>
      <c r="PQ445" s="33"/>
      <c r="PR445" s="33"/>
      <c r="PS445" s="33"/>
      <c r="PT445" s="33"/>
      <c r="PU445" s="33"/>
      <c r="PV445" s="33"/>
      <c r="PW445" s="33"/>
      <c r="PX445" s="33"/>
      <c r="PY445" s="33"/>
      <c r="PZ445" s="33"/>
      <c r="QA445" s="33"/>
      <c r="QB445" s="33"/>
      <c r="QC445" s="33"/>
      <c r="QD445" s="33"/>
      <c r="QE445" s="33"/>
      <c r="QF445" s="33"/>
      <c r="QG445" s="33"/>
      <c r="QH445" s="33"/>
      <c r="QI445" s="33"/>
      <c r="QJ445" s="33"/>
      <c r="QK445" s="33"/>
      <c r="QL445" s="33"/>
      <c r="QM445" s="33"/>
      <c r="QN445" s="33"/>
      <c r="QO445" s="33"/>
      <c r="QP445" s="33"/>
      <c r="QQ445" s="33"/>
      <c r="QR445" s="33"/>
      <c r="QS445" s="33"/>
      <c r="QT445" s="33"/>
      <c r="QU445" s="33"/>
      <c r="QV445" s="33"/>
      <c r="QW445" s="33"/>
      <c r="QX445" s="33"/>
      <c r="QY445" s="33"/>
      <c r="QZ445" s="33"/>
      <c r="RA445" s="33"/>
      <c r="RB445" s="33"/>
      <c r="RC445" s="33"/>
      <c r="RD445" s="33"/>
      <c r="RE445" s="33"/>
      <c r="RF445" s="33"/>
      <c r="RG445" s="33"/>
      <c r="RH445" s="33"/>
      <c r="RI445" s="33"/>
      <c r="RJ445" s="33"/>
      <c r="RK445" s="33"/>
      <c r="RL445" s="33"/>
      <c r="RM445" s="33"/>
      <c r="RN445" s="33"/>
      <c r="RO445" s="33"/>
      <c r="RP445" s="33"/>
      <c r="RQ445" s="33"/>
      <c r="RR445" s="33"/>
      <c r="RS445" s="33"/>
      <c r="RT445" s="33"/>
      <c r="RU445" s="33"/>
      <c r="RV445" s="33"/>
      <c r="RW445" s="33"/>
      <c r="RX445" s="33"/>
      <c r="RY445" s="33"/>
      <c r="RZ445" s="33"/>
      <c r="SA445" s="33"/>
      <c r="SB445" s="33"/>
      <c r="SC445" s="33"/>
      <c r="SD445" s="33"/>
      <c r="SE445" s="33"/>
      <c r="SF445" s="33"/>
      <c r="SG445" s="33"/>
      <c r="SH445" s="33"/>
      <c r="SI445" s="33"/>
      <c r="SJ445" s="33"/>
      <c r="SK445" s="33"/>
      <c r="SL445" s="33"/>
      <c r="SM445" s="33"/>
      <c r="SN445" s="33"/>
      <c r="SO445" s="33"/>
      <c r="SP445" s="33"/>
      <c r="SQ445" s="33"/>
      <c r="SR445" s="33"/>
      <c r="SS445" s="33"/>
      <c r="ST445" s="33"/>
      <c r="SU445" s="33"/>
      <c r="SV445" s="33"/>
      <c r="SW445" s="33"/>
      <c r="SX445" s="33"/>
      <c r="SY445" s="33"/>
      <c r="SZ445" s="33"/>
      <c r="TA445" s="33"/>
      <c r="TB445" s="33"/>
      <c r="TC445" s="33"/>
      <c r="TD445" s="33"/>
      <c r="TE445" s="33"/>
      <c r="TF445" s="33"/>
      <c r="TG445" s="33"/>
      <c r="TH445" s="33"/>
      <c r="TI445" s="33"/>
      <c r="TJ445" s="33"/>
      <c r="TK445" s="33"/>
      <c r="TL445" s="33"/>
      <c r="TM445" s="33"/>
      <c r="TN445" s="33"/>
      <c r="TO445" s="33"/>
      <c r="TP445" s="33"/>
      <c r="TQ445" s="33"/>
      <c r="TR445" s="33"/>
      <c r="TS445" s="33"/>
      <c r="TT445" s="33"/>
      <c r="TU445" s="33"/>
      <c r="TV445" s="33"/>
      <c r="TW445" s="33"/>
      <c r="TX445" s="33"/>
      <c r="TY445" s="33"/>
      <c r="TZ445" s="33"/>
      <c r="UA445" s="33"/>
      <c r="UB445" s="33"/>
      <c r="UC445" s="33"/>
      <c r="UD445" s="33"/>
      <c r="UE445" s="33"/>
      <c r="UF445" s="33"/>
      <c r="UG445" s="33"/>
      <c r="UH445" s="33"/>
      <c r="UI445" s="33"/>
      <c r="UJ445" s="33"/>
      <c r="UK445" s="33"/>
      <c r="UL445" s="33"/>
      <c r="UM445" s="33"/>
      <c r="UN445" s="33"/>
      <c r="UO445" s="33"/>
      <c r="UP445" s="33"/>
      <c r="UQ445" s="33"/>
      <c r="UR445" s="33"/>
      <c r="US445" s="33"/>
      <c r="UT445" s="33"/>
      <c r="UU445" s="33"/>
      <c r="UV445" s="33"/>
      <c r="UW445" s="33"/>
      <c r="UX445" s="33"/>
      <c r="UY445" s="33"/>
      <c r="UZ445" s="33"/>
      <c r="VA445" s="33"/>
      <c r="VB445" s="33"/>
      <c r="VC445" s="33"/>
      <c r="VD445" s="33"/>
      <c r="VE445" s="33"/>
      <c r="VF445" s="33"/>
      <c r="VG445" s="33"/>
      <c r="VH445" s="33"/>
      <c r="VI445" s="33"/>
      <c r="VJ445" s="33"/>
      <c r="VK445" s="33"/>
      <c r="VL445" s="33"/>
      <c r="VM445" s="33"/>
      <c r="VN445" s="33"/>
      <c r="VO445" s="33"/>
      <c r="VP445" s="33"/>
      <c r="VQ445" s="33"/>
      <c r="VR445" s="33"/>
      <c r="VS445" s="33"/>
      <c r="VT445" s="33"/>
      <c r="VU445" s="33"/>
      <c r="VV445" s="33"/>
      <c r="VW445" s="33"/>
      <c r="VX445" s="33"/>
      <c r="VY445" s="33"/>
      <c r="VZ445" s="33"/>
      <c r="WA445" s="33"/>
      <c r="WB445" s="33"/>
      <c r="WC445" s="33"/>
      <c r="WD445" s="33"/>
      <c r="WE445" s="33"/>
      <c r="WF445" s="33"/>
      <c r="WG445" s="33"/>
      <c r="WH445" s="33"/>
      <c r="WI445" s="33"/>
      <c r="WJ445" s="33"/>
      <c r="WK445" s="33"/>
      <c r="WL445" s="33"/>
      <c r="WM445" s="33"/>
      <c r="WN445" s="33"/>
      <c r="WO445" s="33"/>
      <c r="WP445" s="33"/>
      <c r="WQ445" s="33"/>
      <c r="WR445" s="33"/>
      <c r="WS445" s="33"/>
      <c r="WT445" s="33"/>
      <c r="WU445" s="33"/>
      <c r="WV445" s="33"/>
      <c r="WW445" s="33"/>
      <c r="WX445" s="33"/>
      <c r="WY445" s="33"/>
      <c r="WZ445" s="33"/>
      <c r="XA445" s="33"/>
      <c r="XB445" s="33"/>
      <c r="XC445" s="33"/>
      <c r="XD445" s="33"/>
      <c r="XE445" s="33"/>
      <c r="XF445" s="33"/>
      <c r="XG445" s="33"/>
      <c r="XH445" s="33"/>
      <c r="XI445" s="33"/>
      <c r="XJ445" s="33"/>
      <c r="XK445" s="33"/>
      <c r="XL445" s="33"/>
      <c r="XM445" s="33"/>
      <c r="XN445" s="33"/>
      <c r="XO445" s="33"/>
      <c r="XP445" s="33"/>
      <c r="XQ445" s="33"/>
      <c r="XR445" s="33"/>
      <c r="XS445" s="33"/>
      <c r="XT445" s="33"/>
      <c r="XU445" s="33"/>
      <c r="XV445" s="33"/>
      <c r="XW445" s="33"/>
      <c r="XX445" s="33"/>
      <c r="XY445" s="33"/>
      <c r="XZ445" s="33"/>
      <c r="YA445" s="33"/>
      <c r="YB445" s="33"/>
      <c r="YC445" s="33"/>
      <c r="YD445" s="33"/>
      <c r="YE445" s="33"/>
      <c r="YF445" s="33"/>
      <c r="YG445" s="33"/>
      <c r="YH445" s="33"/>
      <c r="YI445" s="33"/>
      <c r="YJ445" s="33"/>
      <c r="YK445" s="33"/>
      <c r="YL445" s="33"/>
      <c r="YM445" s="33"/>
      <c r="YN445" s="33"/>
      <c r="YO445" s="33"/>
      <c r="YP445" s="33"/>
      <c r="YQ445" s="33"/>
      <c r="YR445" s="33"/>
      <c r="YS445" s="33"/>
      <c r="YT445" s="33"/>
      <c r="YU445" s="33"/>
      <c r="YV445" s="33"/>
      <c r="YW445" s="33"/>
      <c r="YX445" s="33"/>
      <c r="YY445" s="33"/>
      <c r="YZ445" s="33"/>
      <c r="ZA445" s="33"/>
      <c r="ZB445" s="33"/>
      <c r="ZC445" s="33"/>
      <c r="ZD445" s="33"/>
      <c r="ZE445" s="33"/>
      <c r="ZF445" s="33"/>
      <c r="ZG445" s="33"/>
      <c r="ZH445" s="33"/>
      <c r="ZI445" s="33"/>
      <c r="ZJ445" s="33"/>
      <c r="ZK445" s="33"/>
      <c r="ZL445" s="33"/>
      <c r="ZM445" s="33"/>
      <c r="ZN445" s="33"/>
      <c r="ZO445" s="33"/>
      <c r="ZP445" s="33"/>
      <c r="ZQ445" s="33"/>
      <c r="ZR445" s="33"/>
      <c r="ZS445" s="33"/>
      <c r="ZT445" s="33"/>
      <c r="ZU445" s="33"/>
      <c r="ZV445" s="33"/>
      <c r="ZW445" s="33"/>
      <c r="ZX445" s="33"/>
      <c r="ZY445" s="33"/>
      <c r="ZZ445" s="33"/>
      <c r="AAA445" s="33"/>
      <c r="AAB445" s="33"/>
      <c r="AAC445" s="33"/>
      <c r="AAD445" s="33"/>
      <c r="AAE445" s="33"/>
      <c r="AAF445" s="33"/>
      <c r="AAG445" s="33"/>
      <c r="AAH445" s="33"/>
      <c r="AAI445" s="33"/>
      <c r="AAJ445" s="33"/>
      <c r="AAK445" s="33"/>
      <c r="AAL445" s="33"/>
      <c r="AAM445" s="33"/>
      <c r="AAN445" s="33"/>
      <c r="AAO445" s="33"/>
      <c r="AAP445" s="33"/>
      <c r="AAQ445" s="33"/>
      <c r="AAR445" s="33"/>
      <c r="AAS445" s="33"/>
      <c r="AAT445" s="33"/>
      <c r="AAU445" s="33"/>
      <c r="AAV445" s="33"/>
      <c r="AAW445" s="33"/>
      <c r="AAX445" s="33"/>
      <c r="AAY445" s="33"/>
      <c r="AAZ445" s="33"/>
      <c r="ABA445" s="33"/>
      <c r="ABB445" s="33"/>
      <c r="ABC445" s="33"/>
      <c r="ABD445" s="33"/>
      <c r="ABE445" s="33"/>
      <c r="ABF445" s="33"/>
      <c r="ABG445" s="33"/>
      <c r="ABH445" s="33"/>
      <c r="ABI445" s="33"/>
      <c r="ABJ445" s="33"/>
      <c r="ABK445" s="33"/>
      <c r="ABL445" s="33"/>
      <c r="ABM445" s="33"/>
      <c r="ABN445" s="33"/>
      <c r="ABO445" s="33"/>
      <c r="ABP445" s="33"/>
      <c r="ABQ445" s="33"/>
      <c r="ABR445" s="33"/>
      <c r="ABS445" s="33"/>
      <c r="ABT445" s="33"/>
      <c r="ABU445" s="33"/>
      <c r="ABV445" s="33"/>
      <c r="ABW445" s="33"/>
      <c r="ABX445" s="33"/>
      <c r="ABY445" s="33"/>
      <c r="ABZ445" s="33"/>
      <c r="ACA445" s="33"/>
      <c r="ACB445" s="33"/>
      <c r="ACC445" s="33"/>
      <c r="ACD445" s="33"/>
      <c r="ACE445" s="33"/>
      <c r="ACF445" s="33"/>
      <c r="ACG445" s="33"/>
      <c r="ACH445" s="33"/>
      <c r="ACI445" s="33"/>
      <c r="ACJ445" s="33"/>
      <c r="ACK445" s="33"/>
      <c r="ACL445" s="33"/>
      <c r="ACM445" s="33"/>
      <c r="ACN445" s="33"/>
      <c r="ACO445" s="33"/>
      <c r="ACP445" s="33"/>
      <c r="ACQ445" s="33"/>
      <c r="ACR445" s="33"/>
      <c r="ACS445" s="33"/>
      <c r="ACT445" s="33"/>
      <c r="ACU445" s="33"/>
      <c r="ACV445" s="33"/>
      <c r="ACW445" s="33"/>
      <c r="ACX445" s="33"/>
      <c r="ACY445" s="33"/>
      <c r="ACZ445" s="33"/>
      <c r="ADA445" s="33"/>
      <c r="ADB445" s="33"/>
      <c r="ADC445" s="33"/>
      <c r="ADD445" s="33"/>
      <c r="ADE445" s="33"/>
      <c r="ADF445" s="33"/>
      <c r="ADG445" s="33"/>
      <c r="ADH445" s="33"/>
      <c r="ADI445" s="33"/>
      <c r="ADJ445" s="33"/>
      <c r="ADK445" s="33"/>
      <c r="ADL445" s="33"/>
      <c r="ADM445" s="33"/>
      <c r="ADN445" s="33"/>
      <c r="ADO445" s="33"/>
      <c r="ADP445" s="33"/>
      <c r="ADQ445" s="33"/>
      <c r="ADR445" s="33"/>
      <c r="ADS445" s="33"/>
      <c r="ADT445" s="33"/>
      <c r="ADU445" s="33"/>
      <c r="ADV445" s="33"/>
      <c r="ADW445" s="33"/>
      <c r="ADX445" s="33"/>
      <c r="ADY445" s="33"/>
      <c r="ADZ445" s="33"/>
      <c r="AEA445" s="33"/>
      <c r="AEB445" s="33"/>
      <c r="AEC445" s="33"/>
      <c r="AED445" s="33"/>
      <c r="AEE445" s="33"/>
      <c r="AEF445" s="33"/>
      <c r="AEG445" s="33"/>
      <c r="AEH445" s="33"/>
      <c r="AEI445" s="33"/>
      <c r="AEJ445" s="33"/>
      <c r="AEK445" s="33"/>
      <c r="AEL445" s="33"/>
      <c r="AEM445" s="33"/>
      <c r="AEN445" s="33"/>
      <c r="AEO445" s="33"/>
      <c r="AEP445" s="33"/>
      <c r="AEQ445" s="33"/>
      <c r="AER445" s="33"/>
      <c r="AES445" s="33"/>
      <c r="AET445" s="33"/>
      <c r="AEU445" s="33"/>
      <c r="AEV445" s="33"/>
      <c r="AEW445" s="33"/>
      <c r="AEX445" s="33"/>
      <c r="AEY445" s="33"/>
      <c r="AEZ445" s="33"/>
      <c r="AFA445" s="33"/>
      <c r="AFB445" s="33"/>
      <c r="AFC445" s="33"/>
      <c r="AFD445" s="33"/>
      <c r="AFE445" s="33"/>
      <c r="AFF445" s="33"/>
      <c r="AFG445" s="33"/>
      <c r="AFH445" s="33"/>
      <c r="AFI445" s="33"/>
      <c r="AFJ445" s="33"/>
      <c r="AFK445" s="33"/>
      <c r="AFL445" s="33"/>
      <c r="AFM445" s="33"/>
      <c r="AFN445" s="33"/>
      <c r="AFO445" s="33"/>
      <c r="AFP445" s="33"/>
      <c r="AFQ445" s="33"/>
      <c r="AFR445" s="33"/>
      <c r="AFS445" s="33"/>
      <c r="AFT445" s="33"/>
      <c r="AFU445" s="33"/>
      <c r="AFV445" s="33"/>
      <c r="AFW445" s="33"/>
      <c r="AFX445" s="33"/>
      <c r="AFY445" s="33"/>
      <c r="AFZ445" s="33"/>
      <c r="AGA445" s="33"/>
      <c r="AGB445" s="33"/>
      <c r="AGC445" s="33"/>
      <c r="AGD445" s="33"/>
      <c r="AGE445" s="33"/>
      <c r="AGF445" s="33"/>
      <c r="AGG445" s="33"/>
      <c r="AGH445" s="33"/>
      <c r="AGI445" s="33"/>
      <c r="AGJ445" s="33"/>
      <c r="AGK445" s="33"/>
      <c r="AGL445" s="33"/>
      <c r="AGM445" s="33"/>
      <c r="AGN445" s="33"/>
      <c r="AGO445" s="33"/>
      <c r="AGP445" s="33"/>
      <c r="AGQ445" s="33"/>
      <c r="AGR445" s="33"/>
      <c r="AGS445" s="33"/>
      <c r="AGT445" s="33"/>
      <c r="AGU445" s="33"/>
      <c r="AGV445" s="33"/>
      <c r="AGW445" s="33"/>
      <c r="AGX445" s="33"/>
      <c r="AGY445" s="33"/>
      <c r="AGZ445" s="33"/>
      <c r="AHA445" s="33"/>
      <c r="AHB445" s="33"/>
      <c r="AHC445" s="33"/>
      <c r="AHD445" s="33"/>
      <c r="AHE445" s="33"/>
      <c r="AHF445" s="33"/>
      <c r="AHG445" s="33"/>
      <c r="AHH445" s="33"/>
      <c r="AHI445" s="33"/>
      <c r="AHJ445" s="33"/>
      <c r="AHK445" s="33"/>
      <c r="AHL445" s="33"/>
      <c r="AHM445" s="33"/>
      <c r="AHN445" s="33"/>
      <c r="AHO445" s="33"/>
      <c r="AHP445" s="33"/>
      <c r="AHQ445" s="33"/>
      <c r="AHR445" s="33"/>
      <c r="AHS445" s="33"/>
      <c r="AHT445" s="33"/>
      <c r="AHU445" s="33"/>
      <c r="AHV445" s="33"/>
      <c r="AHW445" s="33"/>
      <c r="AHX445" s="33"/>
      <c r="AHY445" s="33"/>
      <c r="AHZ445" s="33"/>
      <c r="AIA445" s="33"/>
      <c r="AIB445" s="33"/>
      <c r="AIC445" s="33"/>
      <c r="AID445" s="33"/>
      <c r="AIE445" s="33"/>
      <c r="AIF445" s="33"/>
      <c r="AIG445" s="33"/>
      <c r="AIH445" s="33"/>
      <c r="AII445" s="33"/>
      <c r="AIJ445" s="33"/>
      <c r="AIK445" s="33"/>
      <c r="AIL445" s="33"/>
      <c r="AIM445" s="33"/>
      <c r="AIN445" s="33"/>
      <c r="AIO445" s="33"/>
      <c r="AIP445" s="33"/>
      <c r="AIQ445" s="33"/>
      <c r="AIR445" s="33"/>
      <c r="AIS445" s="33"/>
      <c r="AIT445" s="33"/>
      <c r="AIU445" s="33"/>
      <c r="AIV445" s="33"/>
      <c r="AIW445" s="33"/>
      <c r="AIX445" s="33"/>
      <c r="AIY445" s="33"/>
      <c r="AIZ445" s="33"/>
      <c r="AJA445" s="33"/>
      <c r="AJB445" s="33"/>
      <c r="AJC445" s="33"/>
      <c r="AJD445" s="33"/>
      <c r="AJE445" s="33"/>
      <c r="AJF445" s="33"/>
      <c r="AJG445" s="33"/>
      <c r="AJH445" s="33"/>
      <c r="AJI445" s="33"/>
      <c r="AJJ445" s="33"/>
      <c r="AJK445" s="33"/>
      <c r="AJL445" s="33"/>
      <c r="AJM445" s="33"/>
      <c r="AJN445" s="33"/>
      <c r="AJO445" s="33"/>
      <c r="AJP445" s="33"/>
      <c r="AJQ445" s="33"/>
      <c r="AJR445" s="33"/>
      <c r="AJS445" s="33"/>
      <c r="AJT445" s="33"/>
      <c r="AJU445" s="33"/>
      <c r="AJV445" s="33"/>
      <c r="AJW445" s="33"/>
      <c r="AJX445" s="33"/>
      <c r="AJY445" s="33"/>
      <c r="AJZ445" s="33"/>
      <c r="AKA445" s="33"/>
      <c r="AKB445" s="33"/>
      <c r="AKC445" s="33"/>
      <c r="AKD445" s="33"/>
      <c r="AKE445" s="33"/>
      <c r="AKF445" s="33"/>
      <c r="AKG445" s="33"/>
      <c r="AKH445" s="33"/>
      <c r="AKI445" s="33"/>
      <c r="AKJ445" s="33"/>
      <c r="AKK445" s="33"/>
      <c r="AKL445" s="33"/>
      <c r="AKM445" s="33"/>
      <c r="AKN445" s="33"/>
      <c r="AKO445" s="33"/>
      <c r="AKP445" s="33"/>
      <c r="AKQ445" s="33"/>
      <c r="AKR445" s="33"/>
      <c r="AKS445" s="33"/>
      <c r="AKT445" s="33"/>
      <c r="AKU445" s="33"/>
      <c r="AKV445" s="33"/>
      <c r="AKW445" s="33"/>
      <c r="AKX445" s="33"/>
      <c r="AKY445" s="33"/>
      <c r="AKZ445" s="33"/>
      <c r="ALA445" s="33"/>
      <c r="ALB445" s="33"/>
      <c r="ALC445" s="33"/>
      <c r="ALD445" s="33"/>
      <c r="ALE445" s="33"/>
      <c r="ALF445" s="33"/>
      <c r="ALG445" s="33"/>
      <c r="ALH445" s="33"/>
      <c r="ALI445" s="33"/>
      <c r="ALJ445" s="33"/>
      <c r="ALK445" s="33"/>
      <c r="ALL445" s="33"/>
      <c r="ALM445" s="33"/>
      <c r="ALN445" s="33"/>
      <c r="ALO445" s="33"/>
      <c r="ALP445" s="33"/>
      <c r="ALQ445" s="33"/>
      <c r="ALR445" s="33"/>
      <c r="ALS445" s="33"/>
      <c r="ALT445" s="33"/>
      <c r="ALU445" s="33"/>
      <c r="ALV445" s="33"/>
      <c r="ALW445" s="33"/>
      <c r="ALX445" s="33"/>
      <c r="ALY445" s="33"/>
      <c r="ALZ445" s="33"/>
      <c r="AMA445" s="33"/>
      <c r="AMB445" s="33"/>
      <c r="AMC445" s="33"/>
      <c r="AMD445" s="33"/>
      <c r="AME445" s="33"/>
      <c r="AMF445" s="33"/>
      <c r="AMG445" s="33"/>
      <c r="AMH445" s="33"/>
      <c r="AMI445" s="33"/>
      <c r="AMJ445" s="33"/>
      <c r="AMK445" s="33"/>
      <c r="AML445" s="33"/>
      <c r="AMM445" s="33"/>
      <c r="AMN445" s="33"/>
      <c r="AMO445" s="33"/>
      <c r="AMP445" s="33"/>
      <c r="AMQ445" s="33"/>
      <c r="AMR445" s="33"/>
      <c r="AMS445" s="33"/>
      <c r="AMT445" s="33"/>
      <c r="AMU445" s="33"/>
      <c r="AMV445" s="33"/>
      <c r="AMW445" s="33"/>
      <c r="AMX445" s="33"/>
      <c r="AMY445" s="33"/>
      <c r="AMZ445" s="33"/>
      <c r="ANA445" s="33"/>
      <c r="ANB445" s="33"/>
      <c r="ANC445" s="33"/>
      <c r="AND445" s="33"/>
      <c r="ANE445" s="33"/>
      <c r="ANF445" s="33"/>
      <c r="ANG445" s="33"/>
      <c r="ANH445" s="33"/>
      <c r="ANI445" s="33"/>
      <c r="ANJ445" s="33"/>
      <c r="ANK445" s="33"/>
      <c r="ANL445" s="33"/>
      <c r="ANM445" s="33"/>
      <c r="ANN445" s="33"/>
      <c r="ANO445" s="33"/>
      <c r="ANP445" s="33"/>
      <c r="ANQ445" s="33"/>
      <c r="ANR445" s="33"/>
      <c r="ANS445" s="33"/>
      <c r="ANT445" s="33"/>
      <c r="ANU445" s="33"/>
      <c r="ANV445" s="33"/>
      <c r="ANW445" s="33"/>
      <c r="ANX445" s="33"/>
      <c r="ANY445" s="33"/>
      <c r="ANZ445" s="33"/>
      <c r="AOA445" s="33"/>
      <c r="AOB445" s="33"/>
      <c r="AOC445" s="33"/>
      <c r="AOD445" s="33"/>
      <c r="AOE445" s="33"/>
      <c r="AOF445" s="33"/>
      <c r="AOG445" s="33"/>
      <c r="AOH445" s="33"/>
      <c r="AOI445" s="33"/>
      <c r="AOJ445" s="33"/>
      <c r="AOK445" s="33"/>
      <c r="AOL445" s="33"/>
      <c r="AOM445" s="33"/>
      <c r="AON445" s="33"/>
      <c r="AOO445" s="33"/>
      <c r="AOP445" s="33"/>
      <c r="AOQ445" s="33"/>
      <c r="AOR445" s="33"/>
      <c r="AOS445" s="33"/>
      <c r="AOT445" s="33"/>
      <c r="AOU445" s="33"/>
      <c r="AOV445" s="33"/>
      <c r="AOW445" s="33"/>
      <c r="AOX445" s="33"/>
      <c r="AOY445" s="33"/>
      <c r="AOZ445" s="33"/>
      <c r="APA445" s="33"/>
      <c r="APB445" s="33"/>
      <c r="APC445" s="33"/>
      <c r="APD445" s="33"/>
      <c r="APE445" s="33"/>
      <c r="APF445" s="33"/>
      <c r="APG445" s="33"/>
      <c r="APH445" s="33"/>
      <c r="API445" s="33"/>
      <c r="APJ445" s="33"/>
      <c r="APK445" s="33"/>
      <c r="APL445" s="33"/>
      <c r="APM445" s="33"/>
      <c r="APN445" s="33"/>
      <c r="APO445" s="33"/>
      <c r="APP445" s="33"/>
      <c r="APQ445" s="33"/>
      <c r="APR445" s="33"/>
      <c r="APS445" s="33"/>
      <c r="APT445" s="33"/>
      <c r="APU445" s="33"/>
      <c r="APV445" s="33"/>
      <c r="APW445" s="33"/>
      <c r="APX445" s="33"/>
      <c r="APY445" s="33"/>
      <c r="APZ445" s="33"/>
      <c r="AQA445" s="33"/>
      <c r="AQB445" s="33"/>
      <c r="AQC445" s="33"/>
      <c r="AQD445" s="33"/>
      <c r="AQE445" s="33"/>
      <c r="AQF445" s="33"/>
      <c r="AQG445" s="33"/>
      <c r="AQH445" s="33"/>
      <c r="AQI445" s="33"/>
      <c r="AQJ445" s="33"/>
      <c r="AQK445" s="33"/>
      <c r="AQL445" s="33"/>
      <c r="AQM445" s="33"/>
      <c r="AQN445" s="33"/>
      <c r="AQO445" s="33"/>
      <c r="AQP445" s="33"/>
      <c r="AQQ445" s="33"/>
      <c r="AQR445" s="33"/>
      <c r="AQS445" s="33"/>
      <c r="AQT445" s="33"/>
      <c r="AQU445" s="33"/>
      <c r="AQV445" s="33"/>
      <c r="AQW445" s="33"/>
      <c r="AQX445" s="33"/>
      <c r="AQY445" s="33"/>
      <c r="AQZ445" s="33"/>
      <c r="ARA445" s="33"/>
      <c r="ARB445" s="33"/>
      <c r="ARC445" s="33"/>
      <c r="ARD445" s="33"/>
      <c r="ARE445" s="33"/>
      <c r="ARF445" s="33"/>
      <c r="ARG445" s="33"/>
      <c r="ARH445" s="33"/>
      <c r="ARI445" s="33"/>
      <c r="ARJ445" s="33"/>
      <c r="ARK445" s="33"/>
      <c r="ARL445" s="33"/>
      <c r="ARM445" s="33"/>
      <c r="ARN445" s="33"/>
      <c r="ARO445" s="33"/>
      <c r="ARP445" s="33"/>
      <c r="ARQ445" s="33"/>
      <c r="ARR445" s="33"/>
      <c r="ARS445" s="33"/>
      <c r="ART445" s="33"/>
      <c r="ARU445" s="33"/>
      <c r="ARV445" s="33"/>
      <c r="ARW445" s="33"/>
      <c r="ARX445" s="33"/>
      <c r="ARY445" s="33"/>
      <c r="ARZ445" s="33"/>
      <c r="ASA445" s="33"/>
      <c r="ASB445" s="33"/>
      <c r="ASC445" s="33"/>
      <c r="ASD445" s="33"/>
      <c r="ASE445" s="33"/>
      <c r="ASF445" s="33"/>
      <c r="ASG445" s="33"/>
      <c r="ASH445" s="33"/>
      <c r="ASI445" s="33"/>
      <c r="ASJ445" s="33"/>
      <c r="ASK445" s="33"/>
      <c r="ASL445" s="33"/>
      <c r="ASM445" s="33"/>
      <c r="ASN445" s="33"/>
      <c r="ASO445" s="33"/>
      <c r="ASP445" s="33"/>
      <c r="ASQ445" s="33"/>
      <c r="ASR445" s="33"/>
      <c r="ASS445" s="33"/>
      <c r="AST445" s="33"/>
      <c r="ASU445" s="33"/>
      <c r="ASV445" s="33"/>
      <c r="ASW445" s="33"/>
      <c r="ASX445" s="33"/>
      <c r="ASY445" s="33"/>
      <c r="ASZ445" s="33"/>
      <c r="ATA445" s="33"/>
      <c r="ATB445" s="33"/>
      <c r="ATC445" s="33"/>
      <c r="ATD445" s="33"/>
      <c r="ATE445" s="33"/>
      <c r="ATF445" s="33"/>
      <c r="ATG445" s="33"/>
      <c r="ATH445" s="33"/>
      <c r="ATI445" s="33"/>
      <c r="ATJ445" s="33"/>
      <c r="ATK445" s="33"/>
      <c r="ATL445" s="33"/>
      <c r="ATM445" s="33"/>
      <c r="ATN445" s="33"/>
      <c r="ATO445" s="33"/>
      <c r="ATP445" s="33"/>
      <c r="ATQ445" s="33"/>
      <c r="ATR445" s="33"/>
      <c r="ATS445" s="33"/>
      <c r="ATT445" s="33"/>
      <c r="ATU445" s="33"/>
      <c r="ATV445" s="33"/>
      <c r="ATW445" s="33"/>
      <c r="ATX445" s="33"/>
      <c r="ATY445" s="33"/>
      <c r="ATZ445" s="33"/>
      <c r="AUA445" s="33"/>
      <c r="AUB445" s="33"/>
      <c r="AUC445" s="33"/>
      <c r="AUD445" s="33"/>
      <c r="AUE445" s="33"/>
      <c r="AUF445" s="33"/>
      <c r="AUG445" s="33"/>
      <c r="AUH445" s="33"/>
      <c r="AUI445" s="33"/>
      <c r="AUJ445" s="33"/>
      <c r="AUK445" s="33"/>
      <c r="AUL445" s="33"/>
      <c r="AUM445" s="33"/>
      <c r="AUN445" s="33"/>
      <c r="AUO445" s="33"/>
      <c r="AUP445" s="33"/>
      <c r="AUQ445" s="33"/>
      <c r="AUR445" s="33"/>
      <c r="AUS445" s="33"/>
      <c r="AUT445" s="33"/>
      <c r="AUU445" s="33"/>
      <c r="AUV445" s="33"/>
      <c r="AUW445" s="33"/>
      <c r="AUX445" s="33"/>
      <c r="AUY445" s="33"/>
      <c r="AUZ445" s="33"/>
      <c r="AVA445" s="33"/>
      <c r="AVB445" s="33"/>
      <c r="AVC445" s="33"/>
      <c r="AVD445" s="33"/>
      <c r="AVE445" s="33"/>
      <c r="AVF445" s="33"/>
      <c r="AVG445" s="33"/>
      <c r="AVH445" s="33"/>
      <c r="AVI445" s="33"/>
      <c r="AVJ445" s="33"/>
      <c r="AVK445" s="33"/>
      <c r="AVL445" s="33"/>
      <c r="AVM445" s="33"/>
      <c r="AVN445" s="33"/>
      <c r="AVO445" s="33"/>
      <c r="AVP445" s="33"/>
      <c r="AVQ445" s="33"/>
      <c r="AVR445" s="33"/>
      <c r="AVS445" s="33"/>
      <c r="AVT445" s="33"/>
      <c r="AVU445" s="33"/>
      <c r="AVV445" s="33"/>
      <c r="AVW445" s="33"/>
      <c r="AVX445" s="33"/>
      <c r="AVY445" s="33"/>
      <c r="AVZ445" s="33"/>
      <c r="AWA445" s="33"/>
      <c r="AWB445" s="33"/>
      <c r="AWC445" s="33"/>
      <c r="AWD445" s="33"/>
      <c r="AWE445" s="33"/>
      <c r="AWF445" s="33"/>
      <c r="AWG445" s="33"/>
      <c r="AWH445" s="33"/>
      <c r="AWI445" s="33"/>
      <c r="AWJ445" s="33"/>
      <c r="AWK445" s="33"/>
      <c r="AWL445" s="33"/>
      <c r="AWM445" s="33"/>
      <c r="AWN445" s="33"/>
      <c r="AWO445" s="33"/>
      <c r="AWP445" s="33"/>
      <c r="AWQ445" s="33"/>
      <c r="AWR445" s="33"/>
      <c r="AWS445" s="33"/>
      <c r="AWT445" s="33"/>
      <c r="AWU445" s="33"/>
      <c r="AWV445" s="33"/>
      <c r="AWW445" s="33"/>
      <c r="AWX445" s="33"/>
      <c r="AWY445" s="33"/>
      <c r="AWZ445" s="33"/>
      <c r="AXA445" s="33"/>
      <c r="AXB445" s="33"/>
      <c r="AXC445" s="33"/>
      <c r="AXD445" s="33"/>
      <c r="AXE445" s="33"/>
      <c r="AXF445" s="33"/>
      <c r="AXG445" s="33"/>
      <c r="AXH445" s="33"/>
      <c r="AXI445" s="33"/>
      <c r="AXJ445" s="33"/>
      <c r="AXK445" s="33"/>
      <c r="AXL445" s="33"/>
      <c r="AXM445" s="33"/>
      <c r="AXN445" s="33"/>
      <c r="AXO445" s="33"/>
      <c r="AXP445" s="33"/>
      <c r="AXQ445" s="33"/>
      <c r="AXR445" s="33"/>
      <c r="AXS445" s="33"/>
      <c r="AXT445" s="33"/>
      <c r="AXU445" s="33"/>
      <c r="AXV445" s="33"/>
      <c r="AXW445" s="33"/>
      <c r="AXX445" s="33"/>
      <c r="AXY445" s="33"/>
      <c r="AXZ445" s="33"/>
      <c r="AYA445" s="33"/>
      <c r="AYB445" s="33"/>
      <c r="AYC445" s="33"/>
      <c r="AYD445" s="33"/>
      <c r="AYE445" s="33"/>
      <c r="AYF445" s="33"/>
      <c r="AYG445" s="33"/>
      <c r="AYH445" s="33"/>
      <c r="AYI445" s="33"/>
      <c r="AYJ445" s="33"/>
      <c r="AYK445" s="33"/>
      <c r="AYL445" s="33"/>
      <c r="AYM445" s="33"/>
      <c r="AYN445" s="33"/>
      <c r="AYO445" s="33"/>
      <c r="AYP445" s="33"/>
      <c r="AYQ445" s="33"/>
      <c r="AYR445" s="33"/>
      <c r="AYS445" s="33"/>
      <c r="AYT445" s="33"/>
      <c r="AYU445" s="33"/>
      <c r="AYV445" s="33"/>
      <c r="AYW445" s="33"/>
      <c r="AYX445" s="33"/>
      <c r="AYY445" s="33"/>
      <c r="AYZ445" s="33"/>
      <c r="AZA445" s="33"/>
      <c r="AZB445" s="33"/>
      <c r="AZC445" s="33"/>
      <c r="AZD445" s="33"/>
      <c r="AZE445" s="33"/>
      <c r="AZF445" s="33"/>
      <c r="AZG445" s="33"/>
      <c r="AZH445" s="33"/>
      <c r="AZI445" s="33"/>
      <c r="AZJ445" s="33"/>
      <c r="AZK445" s="33"/>
      <c r="AZL445" s="33"/>
      <c r="AZM445" s="33"/>
      <c r="AZN445" s="33"/>
      <c r="AZO445" s="33"/>
      <c r="AZP445" s="33"/>
      <c r="AZQ445" s="33"/>
      <c r="AZR445" s="33"/>
      <c r="AZS445" s="33"/>
      <c r="AZT445" s="33"/>
      <c r="AZU445" s="33"/>
      <c r="AZV445" s="33"/>
      <c r="AZW445" s="33"/>
      <c r="AZX445" s="33"/>
      <c r="AZY445" s="33"/>
      <c r="AZZ445" s="33"/>
      <c r="BAA445" s="33"/>
      <c r="BAB445" s="33"/>
      <c r="BAC445" s="33"/>
      <c r="BAD445" s="33"/>
      <c r="BAE445" s="33"/>
      <c r="BAF445" s="33"/>
      <c r="BAG445" s="33"/>
      <c r="BAH445" s="33"/>
      <c r="BAI445" s="33"/>
      <c r="BAJ445" s="33"/>
      <c r="BAK445" s="33"/>
      <c r="BAL445" s="33"/>
      <c r="BAM445" s="33"/>
      <c r="BAN445" s="33"/>
      <c r="BAO445" s="33"/>
      <c r="BAP445" s="33"/>
      <c r="BAQ445" s="33"/>
      <c r="BAR445" s="33"/>
      <c r="BAS445" s="33"/>
      <c r="BAT445" s="33"/>
      <c r="BAU445" s="33"/>
      <c r="BAV445" s="33"/>
      <c r="BAW445" s="33"/>
      <c r="BAX445" s="33"/>
      <c r="BAY445" s="33"/>
      <c r="BAZ445" s="33"/>
      <c r="BBA445" s="33"/>
      <c r="BBB445" s="33"/>
      <c r="BBC445" s="33"/>
      <c r="BBD445" s="33"/>
      <c r="BBE445" s="33"/>
      <c r="BBF445" s="33"/>
      <c r="BBG445" s="33"/>
      <c r="BBH445" s="33"/>
      <c r="BBI445" s="33"/>
      <c r="BBJ445" s="33"/>
      <c r="BBK445" s="33"/>
      <c r="BBL445" s="33"/>
      <c r="BBM445" s="33"/>
      <c r="BBN445" s="33"/>
      <c r="BBO445" s="33"/>
      <c r="BBP445" s="33"/>
      <c r="BBQ445" s="33"/>
      <c r="BBR445" s="33"/>
      <c r="BBS445" s="33"/>
      <c r="BBT445" s="33"/>
      <c r="BBU445" s="33"/>
      <c r="BBV445" s="33"/>
      <c r="BBW445" s="33"/>
      <c r="BBX445" s="33"/>
      <c r="BBY445" s="33"/>
      <c r="BBZ445" s="33"/>
      <c r="BCA445" s="33"/>
      <c r="BCB445" s="33"/>
      <c r="BCC445" s="33"/>
      <c r="BCD445" s="33"/>
      <c r="BCE445" s="33"/>
      <c r="BCF445" s="33"/>
      <c r="BCG445" s="33"/>
      <c r="BCH445" s="33"/>
      <c r="BCI445" s="33"/>
      <c r="BCJ445" s="33"/>
      <c r="BCK445" s="33"/>
      <c r="BCL445" s="33"/>
      <c r="BCM445" s="33"/>
      <c r="BCN445" s="33"/>
      <c r="BCO445" s="33"/>
      <c r="BCP445" s="33"/>
      <c r="BCQ445" s="33"/>
      <c r="BCR445" s="33"/>
      <c r="BCS445" s="33"/>
      <c r="BCT445" s="33"/>
      <c r="BCU445" s="33"/>
      <c r="BCV445" s="33"/>
      <c r="BCW445" s="33"/>
      <c r="BCX445" s="33"/>
      <c r="BCY445" s="33"/>
      <c r="BCZ445" s="33"/>
      <c r="BDA445" s="33"/>
      <c r="BDB445" s="33"/>
      <c r="BDC445" s="33"/>
      <c r="BDD445" s="33"/>
      <c r="BDE445" s="33"/>
      <c r="BDF445" s="33"/>
      <c r="BDG445" s="33"/>
      <c r="BDH445" s="33"/>
      <c r="BDI445" s="33"/>
      <c r="BDJ445" s="33"/>
      <c r="BDK445" s="33"/>
      <c r="BDL445" s="33"/>
      <c r="BDM445" s="33"/>
      <c r="BDN445" s="33"/>
      <c r="BDO445" s="33"/>
      <c r="BDP445" s="33"/>
      <c r="BDQ445" s="33"/>
      <c r="BDR445" s="33"/>
      <c r="BDS445" s="33"/>
      <c r="BDT445" s="33"/>
      <c r="BDU445" s="33"/>
      <c r="BDV445" s="33"/>
      <c r="BDW445" s="33"/>
      <c r="BDX445" s="33"/>
      <c r="BDY445" s="33"/>
      <c r="BDZ445" s="33"/>
      <c r="BEA445" s="33"/>
      <c r="BEB445" s="33"/>
      <c r="BEC445" s="33"/>
      <c r="BED445" s="33"/>
      <c r="BEE445" s="33"/>
      <c r="BEF445" s="33"/>
      <c r="BEG445" s="33"/>
      <c r="BEH445" s="33"/>
      <c r="BEI445" s="33"/>
      <c r="BEJ445" s="33"/>
      <c r="BEK445" s="33"/>
      <c r="BEL445" s="33"/>
      <c r="BEM445" s="33"/>
      <c r="BEN445" s="33"/>
      <c r="BEO445" s="33"/>
      <c r="BEP445" s="33"/>
      <c r="BEQ445" s="33"/>
      <c r="BER445" s="33"/>
      <c r="BES445" s="33"/>
      <c r="BET445" s="33"/>
      <c r="BEU445" s="33"/>
      <c r="BEV445" s="33"/>
      <c r="BEW445" s="33"/>
      <c r="BEX445" s="33"/>
      <c r="BEY445" s="33"/>
      <c r="BEZ445" s="33"/>
      <c r="BFA445" s="33"/>
      <c r="BFB445" s="33"/>
      <c r="BFC445" s="33"/>
      <c r="BFD445" s="33"/>
      <c r="BFE445" s="33"/>
      <c r="BFF445" s="33"/>
      <c r="BFG445" s="33"/>
      <c r="BFH445" s="33"/>
      <c r="BFI445" s="33"/>
      <c r="BFJ445" s="33"/>
      <c r="BFK445" s="33"/>
      <c r="BFL445" s="33"/>
      <c r="BFM445" s="33"/>
      <c r="BFN445" s="33"/>
      <c r="BFO445" s="33"/>
      <c r="BFP445" s="33"/>
      <c r="BFQ445" s="33"/>
      <c r="BFR445" s="33"/>
      <c r="BFS445" s="33"/>
      <c r="BFT445" s="33"/>
      <c r="BFU445" s="33"/>
      <c r="BFV445" s="33"/>
      <c r="BFW445" s="33"/>
      <c r="BFX445" s="33"/>
      <c r="BFY445" s="33"/>
      <c r="BFZ445" s="33"/>
      <c r="BGA445" s="33"/>
      <c r="BGB445" s="33"/>
      <c r="BGC445" s="33"/>
      <c r="BGD445" s="33"/>
      <c r="BGE445" s="33"/>
      <c r="BGF445" s="33"/>
      <c r="BGG445" s="33"/>
      <c r="BGH445" s="33"/>
      <c r="BGI445" s="33"/>
      <c r="BGJ445" s="33"/>
      <c r="BGK445" s="33"/>
      <c r="BGL445" s="33"/>
      <c r="BGM445" s="33"/>
      <c r="BGN445" s="33"/>
      <c r="BGO445" s="33"/>
      <c r="BGP445" s="33"/>
      <c r="BGQ445" s="33"/>
      <c r="BGR445" s="33"/>
      <c r="BGS445" s="33"/>
      <c r="BGT445" s="33"/>
      <c r="BGU445" s="33"/>
      <c r="BGV445" s="33"/>
      <c r="BGW445" s="33"/>
      <c r="BGX445" s="33"/>
      <c r="BGY445" s="33"/>
      <c r="BGZ445" s="33"/>
      <c r="BHA445" s="33"/>
      <c r="BHB445" s="33"/>
      <c r="BHC445" s="33"/>
      <c r="BHD445" s="33"/>
      <c r="BHE445" s="33"/>
      <c r="BHF445" s="33"/>
      <c r="BHG445" s="33"/>
      <c r="BHH445" s="33"/>
      <c r="BHI445" s="33"/>
      <c r="BHJ445" s="33"/>
      <c r="BHK445" s="33"/>
      <c r="BHL445" s="33"/>
      <c r="BHM445" s="33"/>
      <c r="BHN445" s="33"/>
      <c r="BHO445" s="33"/>
      <c r="BHP445" s="33"/>
      <c r="BHQ445" s="33"/>
      <c r="BHR445" s="33"/>
      <c r="BHS445" s="33"/>
      <c r="BHT445" s="33"/>
      <c r="BHU445" s="33"/>
      <c r="BHV445" s="33"/>
      <c r="BHW445" s="33"/>
      <c r="BHX445" s="33"/>
      <c r="BHY445" s="33"/>
      <c r="BHZ445" s="33"/>
      <c r="BIA445" s="33"/>
      <c r="BIB445" s="33"/>
      <c r="BIC445" s="33"/>
      <c r="BID445" s="33"/>
      <c r="BIE445" s="33"/>
      <c r="BIF445" s="33"/>
      <c r="BIG445" s="33"/>
      <c r="BIH445" s="33"/>
      <c r="BII445" s="33"/>
      <c r="BIJ445" s="33"/>
      <c r="BIK445" s="33"/>
      <c r="BIL445" s="33"/>
      <c r="BIM445" s="33"/>
      <c r="BIN445" s="33"/>
      <c r="BIO445" s="33"/>
      <c r="BIP445" s="33"/>
      <c r="BIQ445" s="33"/>
      <c r="BIR445" s="33"/>
      <c r="BIS445" s="33"/>
      <c r="BIT445" s="33"/>
      <c r="BIU445" s="33"/>
      <c r="BIV445" s="33"/>
      <c r="BIW445" s="33"/>
      <c r="BIX445" s="33"/>
      <c r="BIY445" s="33"/>
      <c r="BIZ445" s="33"/>
      <c r="BJA445" s="33"/>
      <c r="BJB445" s="33"/>
      <c r="BJC445" s="33"/>
      <c r="BJD445" s="33"/>
      <c r="BJE445" s="33"/>
      <c r="BJF445" s="33"/>
      <c r="BJG445" s="33"/>
      <c r="BJH445" s="33"/>
      <c r="BJI445" s="33"/>
      <c r="BJJ445" s="33"/>
      <c r="BJK445" s="33"/>
      <c r="BJL445" s="33"/>
      <c r="BJM445" s="33"/>
      <c r="BJN445" s="33"/>
      <c r="BJO445" s="33"/>
      <c r="BJP445" s="33"/>
      <c r="BJQ445" s="33"/>
      <c r="BJR445" s="33"/>
      <c r="BJS445" s="33"/>
      <c r="BJT445" s="33"/>
      <c r="BJU445" s="33"/>
      <c r="BJV445" s="33"/>
      <c r="BJW445" s="33"/>
      <c r="BJX445" s="33"/>
      <c r="BJY445" s="33"/>
      <c r="BJZ445" s="33"/>
      <c r="BKA445" s="33"/>
      <c r="BKB445" s="33"/>
      <c r="BKC445" s="33"/>
      <c r="BKD445" s="33"/>
      <c r="BKE445" s="33"/>
      <c r="BKF445" s="33"/>
      <c r="BKG445" s="33"/>
      <c r="BKH445" s="33"/>
      <c r="BKI445" s="33"/>
      <c r="BKJ445" s="33"/>
      <c r="BKK445" s="33"/>
      <c r="BKL445" s="33"/>
      <c r="BKM445" s="33"/>
      <c r="BKN445" s="33"/>
      <c r="BKO445" s="33"/>
      <c r="BKP445" s="33"/>
      <c r="BKQ445" s="33"/>
      <c r="BKR445" s="33"/>
      <c r="BKS445" s="33"/>
      <c r="BKT445" s="33"/>
      <c r="BKU445" s="33"/>
      <c r="BKV445" s="33"/>
      <c r="BKW445" s="33"/>
      <c r="BKX445" s="33"/>
      <c r="BKY445" s="33"/>
      <c r="BKZ445" s="33"/>
      <c r="BLA445" s="33"/>
      <c r="BLB445" s="33"/>
      <c r="BLC445" s="33"/>
      <c r="BLD445" s="33"/>
      <c r="BLE445" s="33"/>
      <c r="BLF445" s="33"/>
      <c r="BLG445" s="33"/>
      <c r="BLH445" s="33"/>
      <c r="BLI445" s="33"/>
      <c r="BLJ445" s="33"/>
      <c r="BLK445" s="33"/>
      <c r="BLL445" s="33"/>
      <c r="BLM445" s="33"/>
      <c r="BLN445" s="33"/>
      <c r="BLO445" s="33"/>
      <c r="BLP445" s="33"/>
      <c r="BLQ445" s="33"/>
      <c r="BLR445" s="33"/>
      <c r="BLS445" s="33"/>
      <c r="BLT445" s="33"/>
      <c r="BLU445" s="33"/>
      <c r="BLV445" s="33"/>
      <c r="BLW445" s="33"/>
      <c r="BLX445" s="33"/>
      <c r="BLY445" s="33"/>
      <c r="BLZ445" s="33"/>
      <c r="BMA445" s="33"/>
      <c r="BMB445" s="33"/>
      <c r="BMC445" s="33"/>
      <c r="BMD445" s="33"/>
      <c r="BME445" s="33"/>
      <c r="BMF445" s="33"/>
      <c r="BMG445" s="33"/>
      <c r="BMH445" s="33"/>
      <c r="BMI445" s="33"/>
      <c r="BMJ445" s="33"/>
      <c r="BMK445" s="33"/>
      <c r="BML445" s="33"/>
      <c r="BMM445" s="33"/>
      <c r="BMN445" s="33"/>
      <c r="BMO445" s="33"/>
      <c r="BMP445" s="33"/>
      <c r="BMQ445" s="33"/>
      <c r="BMR445" s="33"/>
      <c r="BMS445" s="33"/>
      <c r="BMT445" s="33"/>
      <c r="BMU445" s="33"/>
      <c r="BMV445" s="33"/>
      <c r="BMW445" s="33"/>
      <c r="BMX445" s="33"/>
      <c r="BMY445" s="33"/>
      <c r="BMZ445" s="33"/>
      <c r="BNA445" s="33"/>
      <c r="BNB445" s="33"/>
      <c r="BNC445" s="33"/>
      <c r="BND445" s="33"/>
      <c r="BNE445" s="33"/>
      <c r="BNF445" s="33"/>
      <c r="BNG445" s="33"/>
      <c r="BNH445" s="33"/>
      <c r="BNI445" s="33"/>
      <c r="BNJ445" s="33"/>
      <c r="BNK445" s="33"/>
      <c r="BNL445" s="33"/>
      <c r="BNM445" s="33"/>
      <c r="BNN445" s="33"/>
      <c r="BNO445" s="33"/>
      <c r="BNP445" s="33"/>
      <c r="BNQ445" s="33"/>
      <c r="BNR445" s="33"/>
      <c r="BNS445" s="33"/>
      <c r="BNT445" s="33"/>
      <c r="BNU445" s="33"/>
      <c r="BNV445" s="33"/>
      <c r="BNW445" s="33"/>
      <c r="BNX445" s="33"/>
      <c r="BNY445" s="33"/>
      <c r="BNZ445" s="33"/>
      <c r="BOA445" s="33"/>
      <c r="BOB445" s="33"/>
      <c r="BOC445" s="33"/>
      <c r="BOD445" s="33"/>
      <c r="BOE445" s="33"/>
      <c r="BOF445" s="33"/>
      <c r="BOG445" s="33"/>
      <c r="BOH445" s="33"/>
      <c r="BOI445" s="33"/>
      <c r="BOJ445" s="33"/>
      <c r="BOK445" s="33"/>
      <c r="BOL445" s="33"/>
      <c r="BOM445" s="33"/>
      <c r="BON445" s="33"/>
      <c r="BOO445" s="33"/>
      <c r="BOP445" s="33"/>
      <c r="BOQ445" s="33"/>
      <c r="BOR445" s="33"/>
      <c r="BOS445" s="33"/>
      <c r="BOT445" s="33"/>
      <c r="BOU445" s="33"/>
      <c r="BOV445" s="33"/>
      <c r="BOW445" s="33"/>
      <c r="BOX445" s="33"/>
      <c r="BOY445" s="33"/>
      <c r="BOZ445" s="33"/>
      <c r="BPA445" s="33"/>
      <c r="BPB445" s="33"/>
      <c r="BPC445" s="33"/>
      <c r="BPD445" s="33"/>
      <c r="BPE445" s="33"/>
      <c r="BPF445" s="33"/>
      <c r="BPG445" s="33"/>
      <c r="BPH445" s="33"/>
      <c r="BPI445" s="33"/>
      <c r="BPJ445" s="33"/>
      <c r="BPK445" s="33"/>
      <c r="BPL445" s="33"/>
      <c r="BPM445" s="33"/>
      <c r="BPN445" s="33"/>
      <c r="BPO445" s="33"/>
      <c r="BPP445" s="33"/>
      <c r="BPQ445" s="33"/>
      <c r="BPR445" s="33"/>
      <c r="BPS445" s="33"/>
      <c r="BPT445" s="33"/>
      <c r="BPU445" s="33"/>
      <c r="BPV445" s="33"/>
      <c r="BPW445" s="33"/>
      <c r="BPX445" s="33"/>
      <c r="BPY445" s="33"/>
      <c r="BPZ445" s="33"/>
      <c r="BQA445" s="33"/>
      <c r="BQB445" s="33"/>
      <c r="BQC445" s="33"/>
      <c r="BQD445" s="33"/>
      <c r="BQE445" s="33"/>
      <c r="BQF445" s="33"/>
      <c r="BQG445" s="33"/>
      <c r="BQH445" s="33"/>
      <c r="BQI445" s="33"/>
      <c r="BQJ445" s="33"/>
      <c r="BQK445" s="33"/>
      <c r="BQL445" s="33"/>
      <c r="BQM445" s="33"/>
      <c r="BQN445" s="33"/>
      <c r="BQO445" s="33"/>
      <c r="BQP445" s="33"/>
      <c r="BQQ445" s="33"/>
      <c r="BQR445" s="33"/>
      <c r="BQS445" s="33"/>
      <c r="BQT445" s="33"/>
      <c r="BQU445" s="33"/>
      <c r="BQV445" s="33"/>
      <c r="BQW445" s="33"/>
      <c r="BQX445" s="33"/>
      <c r="BQY445" s="33"/>
      <c r="BQZ445" s="33"/>
      <c r="BRA445" s="33"/>
      <c r="BRB445" s="33"/>
      <c r="BRC445" s="33"/>
      <c r="BRD445" s="33"/>
      <c r="BRE445" s="33"/>
      <c r="BRF445" s="33"/>
      <c r="BRG445" s="33"/>
      <c r="BRH445" s="33"/>
      <c r="BRI445" s="33"/>
      <c r="BRJ445" s="33"/>
      <c r="BRK445" s="33"/>
      <c r="BRL445" s="33"/>
      <c r="BRM445" s="33"/>
      <c r="BRN445" s="33"/>
      <c r="BRO445" s="33"/>
      <c r="BRP445" s="33"/>
      <c r="BRQ445" s="33"/>
      <c r="BRR445" s="33"/>
      <c r="BRS445" s="33"/>
      <c r="BRT445" s="33"/>
      <c r="BRU445" s="33"/>
      <c r="BRV445" s="33"/>
      <c r="BRW445" s="33"/>
      <c r="BRX445" s="33"/>
      <c r="BRY445" s="33"/>
      <c r="BRZ445" s="33"/>
      <c r="BSA445" s="33"/>
      <c r="BSB445" s="33"/>
      <c r="BSC445" s="33"/>
      <c r="BSD445" s="33"/>
      <c r="BSE445" s="33"/>
      <c r="BSF445" s="33"/>
      <c r="BSG445" s="33"/>
      <c r="BSH445" s="33"/>
      <c r="BSI445" s="33"/>
      <c r="BSJ445" s="33"/>
      <c r="BSK445" s="33"/>
      <c r="BSL445" s="33"/>
      <c r="BSM445" s="33"/>
      <c r="BSN445" s="33"/>
      <c r="BSO445" s="33"/>
      <c r="BSP445" s="33"/>
      <c r="BSQ445" s="33"/>
      <c r="BSR445" s="33"/>
      <c r="BSS445" s="33"/>
      <c r="BST445" s="33"/>
      <c r="BSU445" s="33"/>
      <c r="BSV445" s="33"/>
      <c r="BSW445" s="33"/>
      <c r="BSX445" s="33"/>
      <c r="BSY445" s="33"/>
      <c r="BSZ445" s="33"/>
      <c r="BTA445" s="33"/>
      <c r="BTB445" s="33"/>
      <c r="BTC445" s="33"/>
      <c r="BTD445" s="33"/>
      <c r="BTE445" s="33"/>
      <c r="BTF445" s="33"/>
      <c r="BTG445" s="33"/>
      <c r="BTH445" s="33"/>
      <c r="BTI445" s="33"/>
      <c r="BTJ445" s="33"/>
      <c r="BTK445" s="33"/>
      <c r="BTL445" s="33"/>
      <c r="BTM445" s="33"/>
      <c r="BTN445" s="33"/>
      <c r="BTO445" s="33"/>
      <c r="BTP445" s="33"/>
      <c r="BTQ445" s="33"/>
      <c r="BTR445" s="33"/>
      <c r="BTS445" s="33"/>
      <c r="BTT445" s="33"/>
      <c r="BTU445" s="33"/>
      <c r="BTV445" s="33"/>
      <c r="BTW445" s="33"/>
      <c r="BTX445" s="33"/>
      <c r="BTY445" s="33"/>
      <c r="BTZ445" s="33"/>
      <c r="BUA445" s="33"/>
      <c r="BUB445" s="33"/>
      <c r="BUC445" s="33"/>
      <c r="BUD445" s="33"/>
      <c r="BUE445" s="33"/>
      <c r="BUF445" s="33"/>
      <c r="BUG445" s="33"/>
      <c r="BUH445" s="33"/>
      <c r="BUI445" s="33"/>
      <c r="BUJ445" s="33"/>
      <c r="BUK445" s="33"/>
      <c r="BUL445" s="33"/>
      <c r="BUM445" s="33"/>
      <c r="BUN445" s="33"/>
      <c r="BUO445" s="33"/>
      <c r="BUP445" s="33"/>
      <c r="BUQ445" s="33"/>
      <c r="BUR445" s="33"/>
      <c r="BUS445" s="33"/>
      <c r="BUT445" s="33"/>
      <c r="BUU445" s="33"/>
      <c r="BUV445" s="33"/>
      <c r="BUW445" s="33"/>
      <c r="BUX445" s="33"/>
      <c r="BUY445" s="33"/>
      <c r="BUZ445" s="33"/>
      <c r="BVA445" s="33"/>
      <c r="BVB445" s="33"/>
      <c r="BVC445" s="33"/>
      <c r="BVD445" s="33"/>
      <c r="BVE445" s="33"/>
      <c r="BVF445" s="33"/>
      <c r="BVG445" s="33"/>
      <c r="BVH445" s="33"/>
      <c r="BVI445" s="33"/>
      <c r="BVJ445" s="33"/>
      <c r="BVK445" s="33"/>
      <c r="BVL445" s="33"/>
      <c r="BVM445" s="33"/>
      <c r="BVN445" s="33"/>
      <c r="BVO445" s="33"/>
      <c r="BVP445" s="33"/>
      <c r="BVQ445" s="33"/>
      <c r="BVR445" s="33"/>
      <c r="BVS445" s="33"/>
      <c r="BVT445" s="33"/>
      <c r="BVU445" s="33"/>
      <c r="BVV445" s="33"/>
      <c r="BVW445" s="33"/>
      <c r="BVX445" s="33"/>
      <c r="BVY445" s="33"/>
      <c r="BVZ445" s="33"/>
      <c r="BWA445" s="33"/>
      <c r="BWB445" s="33"/>
      <c r="BWC445" s="33"/>
      <c r="BWD445" s="33"/>
      <c r="BWE445" s="33"/>
      <c r="BWF445" s="33"/>
      <c r="BWG445" s="33"/>
      <c r="BWH445" s="33"/>
      <c r="BWI445" s="33"/>
      <c r="BWJ445" s="33"/>
      <c r="BWK445" s="33"/>
      <c r="BWL445" s="33"/>
      <c r="BWM445" s="33"/>
      <c r="BWN445" s="33"/>
      <c r="BWO445" s="33"/>
      <c r="BWP445" s="33"/>
      <c r="BWQ445" s="33"/>
      <c r="BWR445" s="33"/>
      <c r="BWS445" s="33"/>
      <c r="BWT445" s="33"/>
      <c r="BWU445" s="33"/>
      <c r="BWV445" s="33"/>
      <c r="BWW445" s="33"/>
      <c r="BWX445" s="33"/>
      <c r="BWY445" s="33"/>
      <c r="BWZ445" s="33"/>
      <c r="BXA445" s="33"/>
      <c r="BXB445" s="33"/>
      <c r="BXC445" s="33"/>
      <c r="BXD445" s="33"/>
      <c r="BXE445" s="33"/>
      <c r="BXF445" s="33"/>
      <c r="BXG445" s="33"/>
      <c r="BXH445" s="33"/>
      <c r="BXI445" s="33"/>
      <c r="BXJ445" s="33"/>
      <c r="BXK445" s="33"/>
      <c r="BXL445" s="33"/>
      <c r="BXM445" s="33"/>
      <c r="BXN445" s="33"/>
      <c r="BXO445" s="33"/>
      <c r="BXP445" s="33"/>
      <c r="BXQ445" s="33"/>
      <c r="BXR445" s="33"/>
      <c r="BXS445" s="33"/>
      <c r="BXT445" s="33"/>
      <c r="BXU445" s="33"/>
      <c r="BXV445" s="33"/>
      <c r="BXW445" s="33"/>
      <c r="BXX445" s="33"/>
      <c r="BXY445" s="33"/>
      <c r="BXZ445" s="33"/>
      <c r="BYA445" s="33"/>
      <c r="BYB445" s="33"/>
      <c r="BYC445" s="33"/>
      <c r="BYD445" s="33"/>
      <c r="BYE445" s="33"/>
      <c r="BYF445" s="33"/>
      <c r="BYG445" s="33"/>
      <c r="BYH445" s="33"/>
      <c r="BYI445" s="33"/>
      <c r="BYJ445" s="33"/>
      <c r="BYK445" s="33"/>
      <c r="BYL445" s="33"/>
      <c r="BYM445" s="33"/>
      <c r="BYN445" s="33"/>
      <c r="BYO445" s="33"/>
      <c r="BYP445" s="33"/>
      <c r="BYQ445" s="33"/>
      <c r="BYR445" s="33"/>
      <c r="BYS445" s="33"/>
      <c r="BYT445" s="33"/>
      <c r="BYU445" s="33"/>
      <c r="BYV445" s="33"/>
      <c r="BYW445" s="33"/>
      <c r="BYX445" s="33"/>
    </row>
    <row r="446" spans="1:2026" s="52" customFormat="1" ht="24.95" customHeight="1" x14ac:dyDescent="0.25">
      <c r="A446" s="205" t="s">
        <v>1662</v>
      </c>
      <c r="B446" s="50" t="s">
        <v>844</v>
      </c>
      <c r="C446" s="4" t="s">
        <v>842</v>
      </c>
      <c r="D446" s="4" t="s">
        <v>348</v>
      </c>
      <c r="E446" s="4" t="s">
        <v>828</v>
      </c>
      <c r="F446" s="5" t="s">
        <v>815</v>
      </c>
      <c r="G446" s="4" t="s">
        <v>27</v>
      </c>
      <c r="H446" s="11" t="s">
        <v>344</v>
      </c>
      <c r="I446" s="4" t="s">
        <v>29</v>
      </c>
      <c r="J446" s="51" t="s">
        <v>30</v>
      </c>
      <c r="K446" s="4" t="s">
        <v>31</v>
      </c>
      <c r="L446" s="4" t="s">
        <v>51</v>
      </c>
      <c r="M446" s="4" t="s">
        <v>33</v>
      </c>
      <c r="N446" s="4" t="s">
        <v>34</v>
      </c>
      <c r="O446" s="6" t="s">
        <v>35</v>
      </c>
      <c r="P446" s="6"/>
      <c r="Q446" s="7" t="s">
        <v>36</v>
      </c>
      <c r="R446" s="7" t="s">
        <v>1476</v>
      </c>
      <c r="S446" s="4" t="s">
        <v>845</v>
      </c>
      <c r="T446" s="146">
        <v>1707016.477</v>
      </c>
      <c r="U446" s="146">
        <v>9244441.4169999994</v>
      </c>
      <c r="V446" s="4" t="s">
        <v>11</v>
      </c>
      <c r="W446" s="4" t="s">
        <v>40</v>
      </c>
      <c r="X446" s="4"/>
      <c r="Y446" s="4"/>
      <c r="Z446" s="4"/>
      <c r="AA446" s="4"/>
      <c r="AB446" s="8">
        <v>12500</v>
      </c>
      <c r="AC446" s="8">
        <v>2650</v>
      </c>
      <c r="AD446" s="8"/>
      <c r="AE446" s="8">
        <v>12750</v>
      </c>
      <c r="AF446" s="8">
        <v>650</v>
      </c>
      <c r="AG446" s="8">
        <f t="shared" si="6"/>
        <v>28550</v>
      </c>
      <c r="AH446" s="111">
        <v>21</v>
      </c>
      <c r="AI446" s="8">
        <f>21944.49</f>
        <v>21944.49</v>
      </c>
      <c r="AJ446" s="126"/>
      <c r="AK446" s="8">
        <f>SUBTOTAL(9,AI446:AJ446)</f>
        <v>21944.49</v>
      </c>
      <c r="AL446" s="5" t="s">
        <v>37</v>
      </c>
      <c r="AM446" s="5" t="s">
        <v>1499</v>
      </c>
      <c r="AN446" s="96">
        <v>43160</v>
      </c>
      <c r="AO446" s="173" t="s">
        <v>1512</v>
      </c>
      <c r="AP446" s="33"/>
      <c r="AQ446" s="33"/>
      <c r="AR446" s="33"/>
      <c r="AS446" s="33"/>
      <c r="AT446" s="33"/>
      <c r="AU446" s="33"/>
      <c r="AV446" s="33"/>
      <c r="AW446" s="33"/>
      <c r="AX446" s="33"/>
      <c r="AY446" s="33"/>
      <c r="AZ446" s="33"/>
      <c r="BA446" s="33"/>
      <c r="BB446" s="33"/>
      <c r="BC446" s="33"/>
      <c r="BD446" s="33"/>
      <c r="BE446" s="33"/>
      <c r="BF446" s="33"/>
      <c r="BG446" s="33"/>
      <c r="BH446" s="33"/>
      <c r="BI446" s="33"/>
      <c r="BJ446" s="33"/>
      <c r="BK446" s="33"/>
      <c r="BL446" s="33"/>
      <c r="BM446" s="33"/>
      <c r="BN446" s="33"/>
      <c r="BO446" s="33"/>
      <c r="BP446" s="33"/>
      <c r="BQ446" s="33"/>
      <c r="BR446" s="33"/>
      <c r="BS446" s="33"/>
      <c r="BT446" s="33"/>
      <c r="BU446" s="33"/>
      <c r="BV446" s="33"/>
      <c r="BW446" s="33"/>
      <c r="BX446" s="33"/>
      <c r="BY446" s="33"/>
      <c r="BZ446" s="33"/>
      <c r="CA446" s="33"/>
      <c r="CB446" s="33"/>
      <c r="CC446" s="33"/>
      <c r="CD446" s="33"/>
      <c r="CE446" s="33"/>
      <c r="CF446" s="33"/>
      <c r="CG446" s="33"/>
      <c r="CH446" s="33"/>
      <c r="CI446" s="33"/>
      <c r="CJ446" s="33"/>
      <c r="CK446" s="33"/>
      <c r="CL446" s="33"/>
      <c r="CM446" s="33"/>
      <c r="CN446" s="33"/>
      <c r="CO446" s="33"/>
      <c r="CP446" s="33"/>
      <c r="CQ446" s="33"/>
      <c r="CR446" s="33"/>
      <c r="CS446" s="33"/>
      <c r="CT446" s="33"/>
      <c r="CU446" s="33"/>
      <c r="CV446" s="33"/>
      <c r="CW446" s="33"/>
      <c r="CX446" s="33"/>
      <c r="CY446" s="33"/>
      <c r="CZ446" s="33"/>
      <c r="DA446" s="33"/>
      <c r="DB446" s="33"/>
      <c r="DC446" s="33"/>
      <c r="DD446" s="33"/>
      <c r="DE446" s="33"/>
      <c r="DF446" s="33"/>
      <c r="DG446" s="33"/>
      <c r="DH446" s="33"/>
      <c r="DI446" s="33"/>
      <c r="DJ446" s="33"/>
      <c r="DK446" s="33"/>
      <c r="DL446" s="33"/>
      <c r="DM446" s="33"/>
      <c r="DN446" s="33"/>
      <c r="DO446" s="33"/>
      <c r="DP446" s="33"/>
      <c r="DQ446" s="33"/>
      <c r="DR446" s="33"/>
      <c r="DS446" s="33"/>
      <c r="DT446" s="33"/>
      <c r="DU446" s="33"/>
      <c r="DV446" s="33"/>
      <c r="DW446" s="33"/>
      <c r="DX446" s="33"/>
      <c r="DY446" s="33"/>
      <c r="DZ446" s="33"/>
      <c r="EA446" s="33"/>
      <c r="EB446" s="33"/>
      <c r="EC446" s="33"/>
      <c r="ED446" s="33"/>
      <c r="EE446" s="33"/>
      <c r="EF446" s="33"/>
      <c r="EG446" s="33"/>
      <c r="EH446" s="33"/>
      <c r="EI446" s="33"/>
      <c r="EJ446" s="33"/>
      <c r="EK446" s="33"/>
      <c r="EL446" s="33"/>
      <c r="EM446" s="33"/>
      <c r="EN446" s="33"/>
      <c r="EO446" s="33"/>
      <c r="EP446" s="33"/>
      <c r="EQ446" s="33"/>
      <c r="ER446" s="33"/>
      <c r="ES446" s="33"/>
      <c r="ET446" s="33"/>
      <c r="EU446" s="33"/>
      <c r="EV446" s="33"/>
      <c r="EW446" s="33"/>
      <c r="EX446" s="33"/>
      <c r="EY446" s="33"/>
      <c r="EZ446" s="33"/>
      <c r="FA446" s="33"/>
      <c r="FB446" s="33"/>
      <c r="FC446" s="33"/>
      <c r="FD446" s="33"/>
      <c r="FE446" s="33"/>
      <c r="FF446" s="33"/>
      <c r="FG446" s="33"/>
      <c r="FH446" s="33"/>
      <c r="FI446" s="33"/>
      <c r="FJ446" s="33"/>
      <c r="FK446" s="33"/>
      <c r="FL446" s="33"/>
      <c r="FM446" s="33"/>
      <c r="FN446" s="33"/>
      <c r="FO446" s="33"/>
      <c r="FP446" s="33"/>
      <c r="FQ446" s="33"/>
      <c r="FR446" s="33"/>
      <c r="FS446" s="33"/>
      <c r="FT446" s="33"/>
      <c r="FU446" s="33"/>
      <c r="FV446" s="33"/>
      <c r="FW446" s="33"/>
      <c r="FX446" s="33"/>
      <c r="FY446" s="33"/>
      <c r="FZ446" s="33"/>
      <c r="GA446" s="33"/>
      <c r="GB446" s="33"/>
      <c r="GC446" s="33"/>
      <c r="GD446" s="33"/>
      <c r="GE446" s="33"/>
      <c r="GF446" s="33"/>
      <c r="GG446" s="33"/>
      <c r="GH446" s="33"/>
      <c r="GI446" s="33"/>
      <c r="GJ446" s="33"/>
      <c r="GK446" s="33"/>
      <c r="GL446" s="33"/>
      <c r="GM446" s="33"/>
      <c r="GN446" s="33"/>
      <c r="GO446" s="33"/>
      <c r="GP446" s="33"/>
      <c r="GQ446" s="33"/>
      <c r="GR446" s="33"/>
      <c r="GS446" s="33"/>
      <c r="GT446" s="33"/>
      <c r="GU446" s="33"/>
      <c r="GV446" s="33"/>
      <c r="GW446" s="33"/>
      <c r="GX446" s="33"/>
      <c r="GY446" s="33"/>
      <c r="GZ446" s="33"/>
      <c r="HA446" s="33"/>
      <c r="HB446" s="33"/>
      <c r="HC446" s="33"/>
      <c r="HD446" s="33"/>
      <c r="HE446" s="33"/>
      <c r="HF446" s="33"/>
      <c r="HG446" s="33"/>
      <c r="HH446" s="33"/>
      <c r="HI446" s="33"/>
      <c r="HJ446" s="33"/>
      <c r="HK446" s="33"/>
      <c r="HL446" s="33"/>
      <c r="HM446" s="33"/>
      <c r="HN446" s="33"/>
      <c r="HO446" s="33"/>
      <c r="HP446" s="33"/>
      <c r="HQ446" s="33"/>
      <c r="HR446" s="33"/>
      <c r="HS446" s="33"/>
      <c r="HT446" s="33"/>
      <c r="HU446" s="33"/>
      <c r="HV446" s="33"/>
      <c r="HW446" s="33"/>
      <c r="HX446" s="33"/>
      <c r="HY446" s="33"/>
      <c r="HZ446" s="33"/>
      <c r="IA446" s="33"/>
      <c r="IB446" s="33"/>
      <c r="IC446" s="33"/>
      <c r="ID446" s="33"/>
      <c r="IE446" s="33"/>
      <c r="IF446" s="33"/>
      <c r="IG446" s="33"/>
      <c r="IH446" s="33"/>
      <c r="II446" s="33"/>
      <c r="IJ446" s="33"/>
      <c r="IK446" s="33"/>
      <c r="IL446" s="33"/>
      <c r="IM446" s="33"/>
      <c r="IN446" s="33"/>
      <c r="IO446" s="33"/>
      <c r="IP446" s="33"/>
      <c r="IQ446" s="33"/>
      <c r="IR446" s="33"/>
      <c r="IS446" s="33"/>
      <c r="IT446" s="33"/>
      <c r="IU446" s="33"/>
      <c r="IV446" s="33"/>
      <c r="IW446" s="33"/>
      <c r="IX446" s="33"/>
      <c r="IY446" s="33"/>
      <c r="IZ446" s="33"/>
      <c r="JA446" s="33"/>
      <c r="JB446" s="33"/>
      <c r="JC446" s="33"/>
      <c r="JD446" s="33"/>
      <c r="JE446" s="33"/>
      <c r="JF446" s="33"/>
      <c r="JG446" s="33"/>
      <c r="JH446" s="33"/>
      <c r="JI446" s="33"/>
      <c r="JJ446" s="33"/>
      <c r="JK446" s="33"/>
      <c r="JL446" s="33"/>
      <c r="JM446" s="33"/>
      <c r="JN446" s="33"/>
      <c r="JO446" s="33"/>
      <c r="JP446" s="33"/>
      <c r="JQ446" s="33"/>
      <c r="JR446" s="33"/>
      <c r="JS446" s="33"/>
      <c r="JT446" s="33"/>
      <c r="JU446" s="33"/>
      <c r="JV446" s="33"/>
      <c r="JW446" s="33"/>
      <c r="JX446" s="33"/>
      <c r="JY446" s="33"/>
      <c r="JZ446" s="33"/>
      <c r="KA446" s="33"/>
      <c r="KB446" s="33"/>
      <c r="KC446" s="33"/>
      <c r="KD446" s="33"/>
      <c r="KE446" s="33"/>
      <c r="KF446" s="33"/>
      <c r="KG446" s="33"/>
      <c r="KH446" s="33"/>
      <c r="KI446" s="33"/>
      <c r="KJ446" s="33"/>
      <c r="KK446" s="33"/>
      <c r="KL446" s="33"/>
      <c r="KM446" s="33"/>
      <c r="KN446" s="33"/>
      <c r="KO446" s="33"/>
      <c r="KP446" s="33"/>
      <c r="KQ446" s="33"/>
      <c r="KR446" s="33"/>
      <c r="KS446" s="33"/>
      <c r="KT446" s="33"/>
      <c r="KU446" s="33"/>
      <c r="KV446" s="33"/>
      <c r="KW446" s="33"/>
      <c r="KX446" s="33"/>
      <c r="KY446" s="33"/>
      <c r="KZ446" s="33"/>
      <c r="LA446" s="33"/>
      <c r="LB446" s="33"/>
      <c r="LC446" s="33"/>
      <c r="LD446" s="33"/>
      <c r="LE446" s="33"/>
      <c r="LF446" s="33"/>
      <c r="LG446" s="33"/>
      <c r="LH446" s="33"/>
      <c r="LI446" s="33"/>
      <c r="LJ446" s="33"/>
      <c r="LK446" s="33"/>
      <c r="LL446" s="33"/>
      <c r="LM446" s="33"/>
      <c r="LN446" s="33"/>
      <c r="LO446" s="33"/>
      <c r="LP446" s="33"/>
      <c r="LQ446" s="33"/>
      <c r="LR446" s="33"/>
      <c r="LS446" s="33"/>
      <c r="LT446" s="33"/>
      <c r="LU446" s="33"/>
      <c r="LV446" s="33"/>
      <c r="LW446" s="33"/>
      <c r="LX446" s="33"/>
      <c r="LY446" s="33"/>
      <c r="LZ446" s="33"/>
      <c r="MA446" s="33"/>
      <c r="MB446" s="33"/>
      <c r="MC446" s="33"/>
      <c r="MD446" s="33"/>
      <c r="ME446" s="33"/>
      <c r="MF446" s="33"/>
      <c r="MG446" s="33"/>
      <c r="MH446" s="33"/>
      <c r="MI446" s="33"/>
      <c r="MJ446" s="33"/>
      <c r="MK446" s="33"/>
      <c r="ML446" s="33"/>
      <c r="MM446" s="33"/>
      <c r="MN446" s="33"/>
      <c r="MO446" s="33"/>
      <c r="MP446" s="33"/>
      <c r="MQ446" s="33"/>
      <c r="MR446" s="33"/>
      <c r="MS446" s="33"/>
      <c r="MT446" s="33"/>
      <c r="MU446" s="33"/>
      <c r="MV446" s="33"/>
      <c r="MW446" s="33"/>
      <c r="MX446" s="33"/>
      <c r="MY446" s="33"/>
      <c r="MZ446" s="33"/>
      <c r="NA446" s="33"/>
      <c r="NB446" s="33"/>
      <c r="NC446" s="33"/>
      <c r="ND446" s="33"/>
      <c r="NE446" s="33"/>
      <c r="NF446" s="33"/>
      <c r="NG446" s="33"/>
      <c r="NH446" s="33"/>
      <c r="NI446" s="33"/>
      <c r="NJ446" s="33"/>
      <c r="NK446" s="33"/>
      <c r="NL446" s="33"/>
      <c r="NM446" s="33"/>
      <c r="NN446" s="33"/>
      <c r="NO446" s="33"/>
      <c r="NP446" s="33"/>
      <c r="NQ446" s="33"/>
      <c r="NR446" s="33"/>
      <c r="NS446" s="33"/>
      <c r="NT446" s="33"/>
      <c r="NU446" s="33"/>
      <c r="NV446" s="33"/>
      <c r="NW446" s="33"/>
      <c r="NX446" s="33"/>
      <c r="NY446" s="33"/>
      <c r="NZ446" s="33"/>
      <c r="OA446" s="33"/>
      <c r="OB446" s="33"/>
      <c r="OC446" s="33"/>
      <c r="OD446" s="33"/>
      <c r="OE446" s="33"/>
      <c r="OF446" s="33"/>
      <c r="OG446" s="33"/>
      <c r="OH446" s="33"/>
      <c r="OI446" s="33"/>
      <c r="OJ446" s="33"/>
      <c r="OK446" s="33"/>
      <c r="OL446" s="33"/>
      <c r="OM446" s="33"/>
      <c r="ON446" s="33"/>
      <c r="OO446" s="33"/>
      <c r="OP446" s="33"/>
      <c r="OQ446" s="33"/>
      <c r="OR446" s="33"/>
      <c r="OS446" s="33"/>
      <c r="OT446" s="33"/>
      <c r="OU446" s="33"/>
      <c r="OV446" s="33"/>
      <c r="OW446" s="33"/>
      <c r="OX446" s="33"/>
      <c r="OY446" s="33"/>
      <c r="OZ446" s="33"/>
      <c r="PA446" s="33"/>
      <c r="PB446" s="33"/>
      <c r="PC446" s="33"/>
      <c r="PD446" s="33"/>
      <c r="PE446" s="33"/>
      <c r="PF446" s="33"/>
      <c r="PG446" s="33"/>
      <c r="PH446" s="33"/>
      <c r="PI446" s="33"/>
      <c r="PJ446" s="33"/>
      <c r="PK446" s="33"/>
      <c r="PL446" s="33"/>
      <c r="PM446" s="33"/>
      <c r="PN446" s="33"/>
      <c r="PO446" s="33"/>
      <c r="PP446" s="33"/>
      <c r="PQ446" s="33"/>
      <c r="PR446" s="33"/>
      <c r="PS446" s="33"/>
      <c r="PT446" s="33"/>
      <c r="PU446" s="33"/>
      <c r="PV446" s="33"/>
      <c r="PW446" s="33"/>
      <c r="PX446" s="33"/>
      <c r="PY446" s="33"/>
      <c r="PZ446" s="33"/>
      <c r="QA446" s="33"/>
      <c r="QB446" s="33"/>
      <c r="QC446" s="33"/>
      <c r="QD446" s="33"/>
      <c r="QE446" s="33"/>
      <c r="QF446" s="33"/>
      <c r="QG446" s="33"/>
      <c r="QH446" s="33"/>
      <c r="QI446" s="33"/>
      <c r="QJ446" s="33"/>
      <c r="QK446" s="33"/>
      <c r="QL446" s="33"/>
      <c r="QM446" s="33"/>
      <c r="QN446" s="33"/>
      <c r="QO446" s="33"/>
      <c r="QP446" s="33"/>
      <c r="QQ446" s="33"/>
      <c r="QR446" s="33"/>
      <c r="QS446" s="33"/>
      <c r="QT446" s="33"/>
      <c r="QU446" s="33"/>
      <c r="QV446" s="33"/>
      <c r="QW446" s="33"/>
      <c r="QX446" s="33"/>
      <c r="QY446" s="33"/>
      <c r="QZ446" s="33"/>
      <c r="RA446" s="33"/>
      <c r="RB446" s="33"/>
      <c r="RC446" s="33"/>
      <c r="RD446" s="33"/>
      <c r="RE446" s="33"/>
      <c r="RF446" s="33"/>
      <c r="RG446" s="33"/>
      <c r="RH446" s="33"/>
      <c r="RI446" s="33"/>
      <c r="RJ446" s="33"/>
      <c r="RK446" s="33"/>
      <c r="RL446" s="33"/>
      <c r="RM446" s="33"/>
      <c r="RN446" s="33"/>
      <c r="RO446" s="33"/>
      <c r="RP446" s="33"/>
      <c r="RQ446" s="33"/>
      <c r="RR446" s="33"/>
      <c r="RS446" s="33"/>
      <c r="RT446" s="33"/>
      <c r="RU446" s="33"/>
      <c r="RV446" s="33"/>
      <c r="RW446" s="33"/>
      <c r="RX446" s="33"/>
      <c r="RY446" s="33"/>
      <c r="RZ446" s="33"/>
      <c r="SA446" s="33"/>
      <c r="SB446" s="33"/>
      <c r="SC446" s="33"/>
      <c r="SD446" s="33"/>
      <c r="SE446" s="33"/>
      <c r="SF446" s="33"/>
      <c r="SG446" s="33"/>
      <c r="SH446" s="33"/>
      <c r="SI446" s="33"/>
      <c r="SJ446" s="33"/>
      <c r="SK446" s="33"/>
      <c r="SL446" s="33"/>
      <c r="SM446" s="33"/>
      <c r="SN446" s="33"/>
      <c r="SO446" s="33"/>
      <c r="SP446" s="33"/>
      <c r="SQ446" s="33"/>
      <c r="SR446" s="33"/>
      <c r="SS446" s="33"/>
      <c r="ST446" s="33"/>
      <c r="SU446" s="33"/>
      <c r="SV446" s="33"/>
      <c r="SW446" s="33"/>
      <c r="SX446" s="33"/>
      <c r="SY446" s="33"/>
      <c r="SZ446" s="33"/>
      <c r="TA446" s="33"/>
      <c r="TB446" s="33"/>
      <c r="TC446" s="33"/>
      <c r="TD446" s="33"/>
      <c r="TE446" s="33"/>
      <c r="TF446" s="33"/>
      <c r="TG446" s="33"/>
      <c r="TH446" s="33"/>
      <c r="TI446" s="33"/>
      <c r="TJ446" s="33"/>
      <c r="TK446" s="33"/>
      <c r="TL446" s="33"/>
      <c r="TM446" s="33"/>
      <c r="TN446" s="33"/>
      <c r="TO446" s="33"/>
      <c r="TP446" s="33"/>
      <c r="TQ446" s="33"/>
      <c r="TR446" s="33"/>
      <c r="TS446" s="33"/>
      <c r="TT446" s="33"/>
      <c r="TU446" s="33"/>
      <c r="TV446" s="33"/>
      <c r="TW446" s="33"/>
      <c r="TX446" s="33"/>
      <c r="TY446" s="33"/>
      <c r="TZ446" s="33"/>
      <c r="UA446" s="33"/>
      <c r="UB446" s="33"/>
      <c r="UC446" s="33"/>
      <c r="UD446" s="33"/>
      <c r="UE446" s="33"/>
      <c r="UF446" s="33"/>
      <c r="UG446" s="33"/>
      <c r="UH446" s="33"/>
      <c r="UI446" s="33"/>
      <c r="UJ446" s="33"/>
      <c r="UK446" s="33"/>
      <c r="UL446" s="33"/>
      <c r="UM446" s="33"/>
      <c r="UN446" s="33"/>
      <c r="UO446" s="33"/>
      <c r="UP446" s="33"/>
      <c r="UQ446" s="33"/>
      <c r="UR446" s="33"/>
      <c r="US446" s="33"/>
      <c r="UT446" s="33"/>
      <c r="UU446" s="33"/>
      <c r="UV446" s="33"/>
      <c r="UW446" s="33"/>
      <c r="UX446" s="33"/>
      <c r="UY446" s="33"/>
      <c r="UZ446" s="33"/>
      <c r="VA446" s="33"/>
      <c r="VB446" s="33"/>
      <c r="VC446" s="33"/>
      <c r="VD446" s="33"/>
      <c r="VE446" s="33"/>
      <c r="VF446" s="33"/>
      <c r="VG446" s="33"/>
      <c r="VH446" s="33"/>
      <c r="VI446" s="33"/>
      <c r="VJ446" s="33"/>
      <c r="VK446" s="33"/>
      <c r="VL446" s="33"/>
      <c r="VM446" s="33"/>
      <c r="VN446" s="33"/>
      <c r="VO446" s="33"/>
      <c r="VP446" s="33"/>
      <c r="VQ446" s="33"/>
      <c r="VR446" s="33"/>
      <c r="VS446" s="33"/>
      <c r="VT446" s="33"/>
      <c r="VU446" s="33"/>
      <c r="VV446" s="33"/>
      <c r="VW446" s="33"/>
      <c r="VX446" s="33"/>
      <c r="VY446" s="33"/>
      <c r="VZ446" s="33"/>
      <c r="WA446" s="33"/>
      <c r="WB446" s="33"/>
      <c r="WC446" s="33"/>
      <c r="WD446" s="33"/>
      <c r="WE446" s="33"/>
      <c r="WF446" s="33"/>
      <c r="WG446" s="33"/>
      <c r="WH446" s="33"/>
      <c r="WI446" s="33"/>
      <c r="WJ446" s="33"/>
      <c r="WK446" s="33"/>
      <c r="WL446" s="33"/>
      <c r="WM446" s="33"/>
      <c r="WN446" s="33"/>
      <c r="WO446" s="33"/>
      <c r="WP446" s="33"/>
      <c r="WQ446" s="33"/>
      <c r="WR446" s="33"/>
      <c r="WS446" s="33"/>
      <c r="WT446" s="33"/>
      <c r="WU446" s="33"/>
      <c r="WV446" s="33"/>
      <c r="WW446" s="33"/>
      <c r="WX446" s="33"/>
      <c r="WY446" s="33"/>
      <c r="WZ446" s="33"/>
      <c r="XA446" s="33"/>
      <c r="XB446" s="33"/>
      <c r="XC446" s="33"/>
      <c r="XD446" s="33"/>
      <c r="XE446" s="33"/>
      <c r="XF446" s="33"/>
      <c r="XG446" s="33"/>
      <c r="XH446" s="33"/>
      <c r="XI446" s="33"/>
      <c r="XJ446" s="33"/>
      <c r="XK446" s="33"/>
      <c r="XL446" s="33"/>
      <c r="XM446" s="33"/>
      <c r="XN446" s="33"/>
      <c r="XO446" s="33"/>
      <c r="XP446" s="33"/>
      <c r="XQ446" s="33"/>
      <c r="XR446" s="33"/>
      <c r="XS446" s="33"/>
      <c r="XT446" s="33"/>
      <c r="XU446" s="33"/>
      <c r="XV446" s="33"/>
      <c r="XW446" s="33"/>
      <c r="XX446" s="33"/>
      <c r="XY446" s="33"/>
      <c r="XZ446" s="33"/>
      <c r="YA446" s="33"/>
      <c r="YB446" s="33"/>
      <c r="YC446" s="33"/>
      <c r="YD446" s="33"/>
      <c r="YE446" s="33"/>
      <c r="YF446" s="33"/>
      <c r="YG446" s="33"/>
      <c r="YH446" s="33"/>
      <c r="YI446" s="33"/>
      <c r="YJ446" s="33"/>
      <c r="YK446" s="33"/>
      <c r="YL446" s="33"/>
      <c r="YM446" s="33"/>
      <c r="YN446" s="33"/>
      <c r="YO446" s="33"/>
      <c r="YP446" s="33"/>
      <c r="YQ446" s="33"/>
      <c r="YR446" s="33"/>
      <c r="YS446" s="33"/>
      <c r="YT446" s="33"/>
      <c r="YU446" s="33"/>
      <c r="YV446" s="33"/>
      <c r="YW446" s="33"/>
      <c r="YX446" s="33"/>
      <c r="YY446" s="33"/>
      <c r="YZ446" s="33"/>
      <c r="ZA446" s="33"/>
      <c r="ZB446" s="33"/>
      <c r="ZC446" s="33"/>
      <c r="ZD446" s="33"/>
      <c r="ZE446" s="33"/>
      <c r="ZF446" s="33"/>
      <c r="ZG446" s="33"/>
      <c r="ZH446" s="33"/>
      <c r="ZI446" s="33"/>
      <c r="ZJ446" s="33"/>
      <c r="ZK446" s="33"/>
      <c r="ZL446" s="33"/>
      <c r="ZM446" s="33"/>
      <c r="ZN446" s="33"/>
      <c r="ZO446" s="33"/>
      <c r="ZP446" s="33"/>
      <c r="ZQ446" s="33"/>
      <c r="ZR446" s="33"/>
      <c r="ZS446" s="33"/>
      <c r="ZT446" s="33"/>
      <c r="ZU446" s="33"/>
      <c r="ZV446" s="33"/>
      <c r="ZW446" s="33"/>
      <c r="ZX446" s="33"/>
      <c r="ZY446" s="33"/>
      <c r="ZZ446" s="33"/>
      <c r="AAA446" s="33"/>
      <c r="AAB446" s="33"/>
      <c r="AAC446" s="33"/>
      <c r="AAD446" s="33"/>
      <c r="AAE446" s="33"/>
      <c r="AAF446" s="33"/>
      <c r="AAG446" s="33"/>
      <c r="AAH446" s="33"/>
      <c r="AAI446" s="33"/>
      <c r="AAJ446" s="33"/>
      <c r="AAK446" s="33"/>
      <c r="AAL446" s="33"/>
      <c r="AAM446" s="33"/>
      <c r="AAN446" s="33"/>
      <c r="AAO446" s="33"/>
      <c r="AAP446" s="33"/>
      <c r="AAQ446" s="33"/>
      <c r="AAR446" s="33"/>
      <c r="AAS446" s="33"/>
      <c r="AAT446" s="33"/>
      <c r="AAU446" s="33"/>
      <c r="AAV446" s="33"/>
      <c r="AAW446" s="33"/>
      <c r="AAX446" s="33"/>
      <c r="AAY446" s="33"/>
      <c r="AAZ446" s="33"/>
      <c r="ABA446" s="33"/>
      <c r="ABB446" s="33"/>
      <c r="ABC446" s="33"/>
      <c r="ABD446" s="33"/>
      <c r="ABE446" s="33"/>
      <c r="ABF446" s="33"/>
      <c r="ABG446" s="33"/>
      <c r="ABH446" s="33"/>
      <c r="ABI446" s="33"/>
      <c r="ABJ446" s="33"/>
      <c r="ABK446" s="33"/>
      <c r="ABL446" s="33"/>
      <c r="ABM446" s="33"/>
      <c r="ABN446" s="33"/>
      <c r="ABO446" s="33"/>
      <c r="ABP446" s="33"/>
      <c r="ABQ446" s="33"/>
      <c r="ABR446" s="33"/>
      <c r="ABS446" s="33"/>
      <c r="ABT446" s="33"/>
      <c r="ABU446" s="33"/>
      <c r="ABV446" s="33"/>
      <c r="ABW446" s="33"/>
      <c r="ABX446" s="33"/>
      <c r="ABY446" s="33"/>
      <c r="ABZ446" s="33"/>
      <c r="ACA446" s="33"/>
      <c r="ACB446" s="33"/>
      <c r="ACC446" s="33"/>
      <c r="ACD446" s="33"/>
      <c r="ACE446" s="33"/>
      <c r="ACF446" s="33"/>
      <c r="ACG446" s="33"/>
      <c r="ACH446" s="33"/>
      <c r="ACI446" s="33"/>
      <c r="ACJ446" s="33"/>
      <c r="ACK446" s="33"/>
      <c r="ACL446" s="33"/>
      <c r="ACM446" s="33"/>
      <c r="ACN446" s="33"/>
      <c r="ACO446" s="33"/>
      <c r="ACP446" s="33"/>
      <c r="ACQ446" s="33"/>
      <c r="ACR446" s="33"/>
      <c r="ACS446" s="33"/>
      <c r="ACT446" s="33"/>
      <c r="ACU446" s="33"/>
      <c r="ACV446" s="33"/>
      <c r="ACW446" s="33"/>
      <c r="ACX446" s="33"/>
      <c r="ACY446" s="33"/>
      <c r="ACZ446" s="33"/>
      <c r="ADA446" s="33"/>
      <c r="ADB446" s="33"/>
      <c r="ADC446" s="33"/>
      <c r="ADD446" s="33"/>
      <c r="ADE446" s="33"/>
      <c r="ADF446" s="33"/>
      <c r="ADG446" s="33"/>
      <c r="ADH446" s="33"/>
      <c r="ADI446" s="33"/>
      <c r="ADJ446" s="33"/>
      <c r="ADK446" s="33"/>
      <c r="ADL446" s="33"/>
      <c r="ADM446" s="33"/>
      <c r="ADN446" s="33"/>
      <c r="ADO446" s="33"/>
      <c r="ADP446" s="33"/>
      <c r="ADQ446" s="33"/>
      <c r="ADR446" s="33"/>
      <c r="ADS446" s="33"/>
      <c r="ADT446" s="33"/>
      <c r="ADU446" s="33"/>
      <c r="ADV446" s="33"/>
      <c r="ADW446" s="33"/>
      <c r="ADX446" s="33"/>
      <c r="ADY446" s="33"/>
      <c r="ADZ446" s="33"/>
      <c r="AEA446" s="33"/>
      <c r="AEB446" s="33"/>
      <c r="AEC446" s="33"/>
      <c r="AED446" s="33"/>
      <c r="AEE446" s="33"/>
      <c r="AEF446" s="33"/>
      <c r="AEG446" s="33"/>
      <c r="AEH446" s="33"/>
      <c r="AEI446" s="33"/>
      <c r="AEJ446" s="33"/>
      <c r="AEK446" s="33"/>
      <c r="AEL446" s="33"/>
      <c r="AEM446" s="33"/>
      <c r="AEN446" s="33"/>
      <c r="AEO446" s="33"/>
      <c r="AEP446" s="33"/>
      <c r="AEQ446" s="33"/>
      <c r="AER446" s="33"/>
      <c r="AES446" s="33"/>
      <c r="AET446" s="33"/>
      <c r="AEU446" s="33"/>
      <c r="AEV446" s="33"/>
      <c r="AEW446" s="33"/>
      <c r="AEX446" s="33"/>
      <c r="AEY446" s="33"/>
      <c r="AEZ446" s="33"/>
      <c r="AFA446" s="33"/>
      <c r="AFB446" s="33"/>
      <c r="AFC446" s="33"/>
      <c r="AFD446" s="33"/>
      <c r="AFE446" s="33"/>
      <c r="AFF446" s="33"/>
      <c r="AFG446" s="33"/>
      <c r="AFH446" s="33"/>
      <c r="AFI446" s="33"/>
      <c r="AFJ446" s="33"/>
      <c r="AFK446" s="33"/>
      <c r="AFL446" s="33"/>
      <c r="AFM446" s="33"/>
      <c r="AFN446" s="33"/>
      <c r="AFO446" s="33"/>
      <c r="AFP446" s="33"/>
      <c r="AFQ446" s="33"/>
      <c r="AFR446" s="33"/>
      <c r="AFS446" s="33"/>
      <c r="AFT446" s="33"/>
      <c r="AFU446" s="33"/>
      <c r="AFV446" s="33"/>
      <c r="AFW446" s="33"/>
      <c r="AFX446" s="33"/>
      <c r="AFY446" s="33"/>
      <c r="AFZ446" s="33"/>
      <c r="AGA446" s="33"/>
      <c r="AGB446" s="33"/>
      <c r="AGC446" s="33"/>
      <c r="AGD446" s="33"/>
      <c r="AGE446" s="33"/>
      <c r="AGF446" s="33"/>
      <c r="AGG446" s="33"/>
      <c r="AGH446" s="33"/>
      <c r="AGI446" s="33"/>
      <c r="AGJ446" s="33"/>
      <c r="AGK446" s="33"/>
      <c r="AGL446" s="33"/>
      <c r="AGM446" s="33"/>
      <c r="AGN446" s="33"/>
      <c r="AGO446" s="33"/>
      <c r="AGP446" s="33"/>
      <c r="AGQ446" s="33"/>
      <c r="AGR446" s="33"/>
      <c r="AGS446" s="33"/>
      <c r="AGT446" s="33"/>
      <c r="AGU446" s="33"/>
      <c r="AGV446" s="33"/>
      <c r="AGW446" s="33"/>
      <c r="AGX446" s="33"/>
      <c r="AGY446" s="33"/>
      <c r="AGZ446" s="33"/>
      <c r="AHA446" s="33"/>
      <c r="AHB446" s="33"/>
      <c r="AHC446" s="33"/>
      <c r="AHD446" s="33"/>
      <c r="AHE446" s="33"/>
      <c r="AHF446" s="33"/>
      <c r="AHG446" s="33"/>
      <c r="AHH446" s="33"/>
      <c r="AHI446" s="33"/>
      <c r="AHJ446" s="33"/>
      <c r="AHK446" s="33"/>
      <c r="AHL446" s="33"/>
      <c r="AHM446" s="33"/>
      <c r="AHN446" s="33"/>
      <c r="AHO446" s="33"/>
      <c r="AHP446" s="33"/>
      <c r="AHQ446" s="33"/>
      <c r="AHR446" s="33"/>
      <c r="AHS446" s="33"/>
      <c r="AHT446" s="33"/>
      <c r="AHU446" s="33"/>
      <c r="AHV446" s="33"/>
      <c r="AHW446" s="33"/>
      <c r="AHX446" s="33"/>
      <c r="AHY446" s="33"/>
      <c r="AHZ446" s="33"/>
      <c r="AIA446" s="33"/>
      <c r="AIB446" s="33"/>
      <c r="AIC446" s="33"/>
      <c r="AID446" s="33"/>
      <c r="AIE446" s="33"/>
      <c r="AIF446" s="33"/>
      <c r="AIG446" s="33"/>
      <c r="AIH446" s="33"/>
      <c r="AII446" s="33"/>
      <c r="AIJ446" s="33"/>
      <c r="AIK446" s="33"/>
      <c r="AIL446" s="33"/>
      <c r="AIM446" s="33"/>
      <c r="AIN446" s="33"/>
      <c r="AIO446" s="33"/>
      <c r="AIP446" s="33"/>
      <c r="AIQ446" s="33"/>
      <c r="AIR446" s="33"/>
      <c r="AIS446" s="33"/>
      <c r="AIT446" s="33"/>
      <c r="AIU446" s="33"/>
      <c r="AIV446" s="33"/>
      <c r="AIW446" s="33"/>
      <c r="AIX446" s="33"/>
      <c r="AIY446" s="33"/>
      <c r="AIZ446" s="33"/>
      <c r="AJA446" s="33"/>
      <c r="AJB446" s="33"/>
      <c r="AJC446" s="33"/>
      <c r="AJD446" s="33"/>
      <c r="AJE446" s="33"/>
      <c r="AJF446" s="33"/>
      <c r="AJG446" s="33"/>
      <c r="AJH446" s="33"/>
      <c r="AJI446" s="33"/>
      <c r="AJJ446" s="33"/>
      <c r="AJK446" s="33"/>
      <c r="AJL446" s="33"/>
      <c r="AJM446" s="33"/>
      <c r="AJN446" s="33"/>
      <c r="AJO446" s="33"/>
      <c r="AJP446" s="33"/>
      <c r="AJQ446" s="33"/>
      <c r="AJR446" s="33"/>
      <c r="AJS446" s="33"/>
      <c r="AJT446" s="33"/>
      <c r="AJU446" s="33"/>
      <c r="AJV446" s="33"/>
      <c r="AJW446" s="33"/>
      <c r="AJX446" s="33"/>
      <c r="AJY446" s="33"/>
      <c r="AJZ446" s="33"/>
      <c r="AKA446" s="33"/>
      <c r="AKB446" s="33"/>
      <c r="AKC446" s="33"/>
      <c r="AKD446" s="33"/>
      <c r="AKE446" s="33"/>
      <c r="AKF446" s="33"/>
      <c r="AKG446" s="33"/>
      <c r="AKH446" s="33"/>
      <c r="AKI446" s="33"/>
      <c r="AKJ446" s="33"/>
      <c r="AKK446" s="33"/>
      <c r="AKL446" s="33"/>
      <c r="AKM446" s="33"/>
      <c r="AKN446" s="33"/>
      <c r="AKO446" s="33"/>
      <c r="AKP446" s="33"/>
      <c r="AKQ446" s="33"/>
      <c r="AKR446" s="33"/>
      <c r="AKS446" s="33"/>
      <c r="AKT446" s="33"/>
      <c r="AKU446" s="33"/>
      <c r="AKV446" s="33"/>
      <c r="AKW446" s="33"/>
      <c r="AKX446" s="33"/>
      <c r="AKY446" s="33"/>
      <c r="AKZ446" s="33"/>
      <c r="ALA446" s="33"/>
      <c r="ALB446" s="33"/>
      <c r="ALC446" s="33"/>
      <c r="ALD446" s="33"/>
      <c r="ALE446" s="33"/>
      <c r="ALF446" s="33"/>
      <c r="ALG446" s="33"/>
      <c r="ALH446" s="33"/>
      <c r="ALI446" s="33"/>
      <c r="ALJ446" s="33"/>
      <c r="ALK446" s="33"/>
      <c r="ALL446" s="33"/>
      <c r="ALM446" s="33"/>
      <c r="ALN446" s="33"/>
      <c r="ALO446" s="33"/>
      <c r="ALP446" s="33"/>
      <c r="ALQ446" s="33"/>
      <c r="ALR446" s="33"/>
      <c r="ALS446" s="33"/>
      <c r="ALT446" s="33"/>
      <c r="ALU446" s="33"/>
      <c r="ALV446" s="33"/>
      <c r="ALW446" s="33"/>
      <c r="ALX446" s="33"/>
      <c r="ALY446" s="33"/>
      <c r="ALZ446" s="33"/>
      <c r="AMA446" s="33"/>
      <c r="AMB446" s="33"/>
      <c r="AMC446" s="33"/>
      <c r="AMD446" s="33"/>
      <c r="AME446" s="33"/>
      <c r="AMF446" s="33"/>
      <c r="AMG446" s="33"/>
      <c r="AMH446" s="33"/>
      <c r="AMI446" s="33"/>
      <c r="AMJ446" s="33"/>
      <c r="AMK446" s="33"/>
      <c r="AML446" s="33"/>
      <c r="AMM446" s="33"/>
      <c r="AMN446" s="33"/>
      <c r="AMO446" s="33"/>
      <c r="AMP446" s="33"/>
      <c r="AMQ446" s="33"/>
      <c r="AMR446" s="33"/>
      <c r="AMS446" s="33"/>
      <c r="AMT446" s="33"/>
      <c r="AMU446" s="33"/>
      <c r="AMV446" s="33"/>
      <c r="AMW446" s="33"/>
      <c r="AMX446" s="33"/>
      <c r="AMY446" s="33"/>
      <c r="AMZ446" s="33"/>
      <c r="ANA446" s="33"/>
      <c r="ANB446" s="33"/>
      <c r="ANC446" s="33"/>
      <c r="AND446" s="33"/>
      <c r="ANE446" s="33"/>
      <c r="ANF446" s="33"/>
      <c r="ANG446" s="33"/>
      <c r="ANH446" s="33"/>
      <c r="ANI446" s="33"/>
      <c r="ANJ446" s="33"/>
      <c r="ANK446" s="33"/>
      <c r="ANL446" s="33"/>
      <c r="ANM446" s="33"/>
      <c r="ANN446" s="33"/>
      <c r="ANO446" s="33"/>
      <c r="ANP446" s="33"/>
      <c r="ANQ446" s="33"/>
      <c r="ANR446" s="33"/>
      <c r="ANS446" s="33"/>
      <c r="ANT446" s="33"/>
      <c r="ANU446" s="33"/>
      <c r="ANV446" s="33"/>
      <c r="ANW446" s="33"/>
      <c r="ANX446" s="33"/>
      <c r="ANY446" s="33"/>
      <c r="ANZ446" s="33"/>
      <c r="AOA446" s="33"/>
      <c r="AOB446" s="33"/>
      <c r="AOC446" s="33"/>
      <c r="AOD446" s="33"/>
      <c r="AOE446" s="33"/>
      <c r="AOF446" s="33"/>
      <c r="AOG446" s="33"/>
      <c r="AOH446" s="33"/>
      <c r="AOI446" s="33"/>
      <c r="AOJ446" s="33"/>
      <c r="AOK446" s="33"/>
      <c r="AOL446" s="33"/>
      <c r="AOM446" s="33"/>
      <c r="AON446" s="33"/>
      <c r="AOO446" s="33"/>
      <c r="AOP446" s="33"/>
      <c r="AOQ446" s="33"/>
      <c r="AOR446" s="33"/>
      <c r="AOS446" s="33"/>
      <c r="AOT446" s="33"/>
      <c r="AOU446" s="33"/>
      <c r="AOV446" s="33"/>
      <c r="AOW446" s="33"/>
      <c r="AOX446" s="33"/>
      <c r="AOY446" s="33"/>
      <c r="AOZ446" s="33"/>
      <c r="APA446" s="33"/>
      <c r="APB446" s="33"/>
      <c r="APC446" s="33"/>
      <c r="APD446" s="33"/>
      <c r="APE446" s="33"/>
      <c r="APF446" s="33"/>
      <c r="APG446" s="33"/>
      <c r="APH446" s="33"/>
      <c r="API446" s="33"/>
      <c r="APJ446" s="33"/>
      <c r="APK446" s="33"/>
      <c r="APL446" s="33"/>
      <c r="APM446" s="33"/>
      <c r="APN446" s="33"/>
      <c r="APO446" s="33"/>
      <c r="APP446" s="33"/>
      <c r="APQ446" s="33"/>
      <c r="APR446" s="33"/>
      <c r="APS446" s="33"/>
      <c r="APT446" s="33"/>
      <c r="APU446" s="33"/>
      <c r="APV446" s="33"/>
      <c r="APW446" s="33"/>
      <c r="APX446" s="33"/>
      <c r="APY446" s="33"/>
      <c r="APZ446" s="33"/>
      <c r="AQA446" s="33"/>
      <c r="AQB446" s="33"/>
      <c r="AQC446" s="33"/>
      <c r="AQD446" s="33"/>
      <c r="AQE446" s="33"/>
      <c r="AQF446" s="33"/>
      <c r="AQG446" s="33"/>
      <c r="AQH446" s="33"/>
      <c r="AQI446" s="33"/>
      <c r="AQJ446" s="33"/>
      <c r="AQK446" s="33"/>
      <c r="AQL446" s="33"/>
      <c r="AQM446" s="33"/>
      <c r="AQN446" s="33"/>
      <c r="AQO446" s="33"/>
      <c r="AQP446" s="33"/>
      <c r="AQQ446" s="33"/>
      <c r="AQR446" s="33"/>
      <c r="AQS446" s="33"/>
      <c r="AQT446" s="33"/>
      <c r="AQU446" s="33"/>
      <c r="AQV446" s="33"/>
      <c r="AQW446" s="33"/>
      <c r="AQX446" s="33"/>
      <c r="AQY446" s="33"/>
      <c r="AQZ446" s="33"/>
      <c r="ARA446" s="33"/>
      <c r="ARB446" s="33"/>
      <c r="ARC446" s="33"/>
      <c r="ARD446" s="33"/>
      <c r="ARE446" s="33"/>
      <c r="ARF446" s="33"/>
      <c r="ARG446" s="33"/>
      <c r="ARH446" s="33"/>
      <c r="ARI446" s="33"/>
      <c r="ARJ446" s="33"/>
      <c r="ARK446" s="33"/>
      <c r="ARL446" s="33"/>
      <c r="ARM446" s="33"/>
      <c r="ARN446" s="33"/>
      <c r="ARO446" s="33"/>
      <c r="ARP446" s="33"/>
      <c r="ARQ446" s="33"/>
      <c r="ARR446" s="33"/>
      <c r="ARS446" s="33"/>
      <c r="ART446" s="33"/>
      <c r="ARU446" s="33"/>
      <c r="ARV446" s="33"/>
      <c r="ARW446" s="33"/>
      <c r="ARX446" s="33"/>
      <c r="ARY446" s="33"/>
      <c r="ARZ446" s="33"/>
      <c r="ASA446" s="33"/>
      <c r="ASB446" s="33"/>
      <c r="ASC446" s="33"/>
      <c r="ASD446" s="33"/>
      <c r="ASE446" s="33"/>
      <c r="ASF446" s="33"/>
      <c r="ASG446" s="33"/>
      <c r="ASH446" s="33"/>
      <c r="ASI446" s="33"/>
      <c r="ASJ446" s="33"/>
      <c r="ASK446" s="33"/>
      <c r="ASL446" s="33"/>
      <c r="ASM446" s="33"/>
      <c r="ASN446" s="33"/>
      <c r="ASO446" s="33"/>
      <c r="ASP446" s="33"/>
      <c r="ASQ446" s="33"/>
      <c r="ASR446" s="33"/>
      <c r="ASS446" s="33"/>
      <c r="AST446" s="33"/>
      <c r="ASU446" s="33"/>
      <c r="ASV446" s="33"/>
      <c r="ASW446" s="33"/>
      <c r="ASX446" s="33"/>
      <c r="ASY446" s="33"/>
      <c r="ASZ446" s="33"/>
      <c r="ATA446" s="33"/>
      <c r="ATB446" s="33"/>
      <c r="ATC446" s="33"/>
      <c r="ATD446" s="33"/>
      <c r="ATE446" s="33"/>
      <c r="ATF446" s="33"/>
      <c r="ATG446" s="33"/>
      <c r="ATH446" s="33"/>
      <c r="ATI446" s="33"/>
      <c r="ATJ446" s="33"/>
      <c r="ATK446" s="33"/>
      <c r="ATL446" s="33"/>
      <c r="ATM446" s="33"/>
      <c r="ATN446" s="33"/>
      <c r="ATO446" s="33"/>
      <c r="ATP446" s="33"/>
      <c r="ATQ446" s="33"/>
      <c r="ATR446" s="33"/>
      <c r="ATS446" s="33"/>
      <c r="ATT446" s="33"/>
      <c r="ATU446" s="33"/>
      <c r="ATV446" s="33"/>
      <c r="ATW446" s="33"/>
      <c r="ATX446" s="33"/>
      <c r="ATY446" s="33"/>
      <c r="ATZ446" s="33"/>
      <c r="AUA446" s="33"/>
      <c r="AUB446" s="33"/>
      <c r="AUC446" s="33"/>
      <c r="AUD446" s="33"/>
      <c r="AUE446" s="33"/>
      <c r="AUF446" s="33"/>
      <c r="AUG446" s="33"/>
      <c r="AUH446" s="33"/>
      <c r="AUI446" s="33"/>
      <c r="AUJ446" s="33"/>
      <c r="AUK446" s="33"/>
      <c r="AUL446" s="33"/>
      <c r="AUM446" s="33"/>
      <c r="AUN446" s="33"/>
      <c r="AUO446" s="33"/>
      <c r="AUP446" s="33"/>
      <c r="AUQ446" s="33"/>
      <c r="AUR446" s="33"/>
      <c r="AUS446" s="33"/>
      <c r="AUT446" s="33"/>
      <c r="AUU446" s="33"/>
      <c r="AUV446" s="33"/>
      <c r="AUW446" s="33"/>
      <c r="AUX446" s="33"/>
      <c r="AUY446" s="33"/>
      <c r="AUZ446" s="33"/>
      <c r="AVA446" s="33"/>
      <c r="AVB446" s="33"/>
      <c r="AVC446" s="33"/>
      <c r="AVD446" s="33"/>
      <c r="AVE446" s="33"/>
      <c r="AVF446" s="33"/>
      <c r="AVG446" s="33"/>
      <c r="AVH446" s="33"/>
      <c r="AVI446" s="33"/>
      <c r="AVJ446" s="33"/>
      <c r="AVK446" s="33"/>
      <c r="AVL446" s="33"/>
      <c r="AVM446" s="33"/>
      <c r="AVN446" s="33"/>
      <c r="AVO446" s="33"/>
      <c r="AVP446" s="33"/>
      <c r="AVQ446" s="33"/>
      <c r="AVR446" s="33"/>
      <c r="AVS446" s="33"/>
      <c r="AVT446" s="33"/>
      <c r="AVU446" s="33"/>
      <c r="AVV446" s="33"/>
      <c r="AVW446" s="33"/>
      <c r="AVX446" s="33"/>
      <c r="AVY446" s="33"/>
      <c r="AVZ446" s="33"/>
      <c r="AWA446" s="33"/>
      <c r="AWB446" s="33"/>
      <c r="AWC446" s="33"/>
      <c r="AWD446" s="33"/>
      <c r="AWE446" s="33"/>
      <c r="AWF446" s="33"/>
      <c r="AWG446" s="33"/>
      <c r="AWH446" s="33"/>
      <c r="AWI446" s="33"/>
      <c r="AWJ446" s="33"/>
      <c r="AWK446" s="33"/>
      <c r="AWL446" s="33"/>
      <c r="AWM446" s="33"/>
      <c r="AWN446" s="33"/>
      <c r="AWO446" s="33"/>
      <c r="AWP446" s="33"/>
      <c r="AWQ446" s="33"/>
      <c r="AWR446" s="33"/>
      <c r="AWS446" s="33"/>
      <c r="AWT446" s="33"/>
      <c r="AWU446" s="33"/>
      <c r="AWV446" s="33"/>
      <c r="AWW446" s="33"/>
      <c r="AWX446" s="33"/>
      <c r="AWY446" s="33"/>
      <c r="AWZ446" s="33"/>
      <c r="AXA446" s="33"/>
      <c r="AXB446" s="33"/>
      <c r="AXC446" s="33"/>
      <c r="AXD446" s="33"/>
      <c r="AXE446" s="33"/>
      <c r="AXF446" s="33"/>
      <c r="AXG446" s="33"/>
      <c r="AXH446" s="33"/>
      <c r="AXI446" s="33"/>
      <c r="AXJ446" s="33"/>
      <c r="AXK446" s="33"/>
      <c r="AXL446" s="33"/>
      <c r="AXM446" s="33"/>
      <c r="AXN446" s="33"/>
      <c r="AXO446" s="33"/>
      <c r="AXP446" s="33"/>
      <c r="AXQ446" s="33"/>
      <c r="AXR446" s="33"/>
      <c r="AXS446" s="33"/>
      <c r="AXT446" s="33"/>
      <c r="AXU446" s="33"/>
      <c r="AXV446" s="33"/>
      <c r="AXW446" s="33"/>
      <c r="AXX446" s="33"/>
      <c r="AXY446" s="33"/>
      <c r="AXZ446" s="33"/>
      <c r="AYA446" s="33"/>
      <c r="AYB446" s="33"/>
      <c r="AYC446" s="33"/>
      <c r="AYD446" s="33"/>
      <c r="AYE446" s="33"/>
      <c r="AYF446" s="33"/>
      <c r="AYG446" s="33"/>
      <c r="AYH446" s="33"/>
      <c r="AYI446" s="33"/>
      <c r="AYJ446" s="33"/>
      <c r="AYK446" s="33"/>
      <c r="AYL446" s="33"/>
      <c r="AYM446" s="33"/>
      <c r="AYN446" s="33"/>
      <c r="AYO446" s="33"/>
      <c r="AYP446" s="33"/>
      <c r="AYQ446" s="33"/>
      <c r="AYR446" s="33"/>
      <c r="AYS446" s="33"/>
      <c r="AYT446" s="33"/>
      <c r="AYU446" s="33"/>
      <c r="AYV446" s="33"/>
      <c r="AYW446" s="33"/>
      <c r="AYX446" s="33"/>
      <c r="AYY446" s="33"/>
      <c r="AYZ446" s="33"/>
      <c r="AZA446" s="33"/>
      <c r="AZB446" s="33"/>
      <c r="AZC446" s="33"/>
      <c r="AZD446" s="33"/>
      <c r="AZE446" s="33"/>
      <c r="AZF446" s="33"/>
      <c r="AZG446" s="33"/>
      <c r="AZH446" s="33"/>
      <c r="AZI446" s="33"/>
      <c r="AZJ446" s="33"/>
      <c r="AZK446" s="33"/>
      <c r="AZL446" s="33"/>
      <c r="AZM446" s="33"/>
      <c r="AZN446" s="33"/>
      <c r="AZO446" s="33"/>
      <c r="AZP446" s="33"/>
      <c r="AZQ446" s="33"/>
      <c r="AZR446" s="33"/>
      <c r="AZS446" s="33"/>
      <c r="AZT446" s="33"/>
      <c r="AZU446" s="33"/>
      <c r="AZV446" s="33"/>
      <c r="AZW446" s="33"/>
      <c r="AZX446" s="33"/>
      <c r="AZY446" s="33"/>
      <c r="AZZ446" s="33"/>
      <c r="BAA446" s="33"/>
      <c r="BAB446" s="33"/>
      <c r="BAC446" s="33"/>
      <c r="BAD446" s="33"/>
      <c r="BAE446" s="33"/>
      <c r="BAF446" s="33"/>
      <c r="BAG446" s="33"/>
      <c r="BAH446" s="33"/>
      <c r="BAI446" s="33"/>
      <c r="BAJ446" s="33"/>
      <c r="BAK446" s="33"/>
      <c r="BAL446" s="33"/>
      <c r="BAM446" s="33"/>
      <c r="BAN446" s="33"/>
      <c r="BAO446" s="33"/>
      <c r="BAP446" s="33"/>
      <c r="BAQ446" s="33"/>
      <c r="BAR446" s="33"/>
      <c r="BAS446" s="33"/>
      <c r="BAT446" s="33"/>
      <c r="BAU446" s="33"/>
      <c r="BAV446" s="33"/>
      <c r="BAW446" s="33"/>
      <c r="BAX446" s="33"/>
      <c r="BAY446" s="33"/>
      <c r="BAZ446" s="33"/>
      <c r="BBA446" s="33"/>
      <c r="BBB446" s="33"/>
      <c r="BBC446" s="33"/>
      <c r="BBD446" s="33"/>
      <c r="BBE446" s="33"/>
      <c r="BBF446" s="33"/>
      <c r="BBG446" s="33"/>
      <c r="BBH446" s="33"/>
      <c r="BBI446" s="33"/>
      <c r="BBJ446" s="33"/>
      <c r="BBK446" s="33"/>
      <c r="BBL446" s="33"/>
      <c r="BBM446" s="33"/>
      <c r="BBN446" s="33"/>
      <c r="BBO446" s="33"/>
      <c r="BBP446" s="33"/>
      <c r="BBQ446" s="33"/>
      <c r="BBR446" s="33"/>
      <c r="BBS446" s="33"/>
      <c r="BBT446" s="33"/>
      <c r="BBU446" s="33"/>
      <c r="BBV446" s="33"/>
      <c r="BBW446" s="33"/>
      <c r="BBX446" s="33"/>
      <c r="BBY446" s="33"/>
      <c r="BBZ446" s="33"/>
      <c r="BCA446" s="33"/>
      <c r="BCB446" s="33"/>
      <c r="BCC446" s="33"/>
      <c r="BCD446" s="33"/>
      <c r="BCE446" s="33"/>
      <c r="BCF446" s="33"/>
      <c r="BCG446" s="33"/>
      <c r="BCH446" s="33"/>
      <c r="BCI446" s="33"/>
      <c r="BCJ446" s="33"/>
      <c r="BCK446" s="33"/>
      <c r="BCL446" s="33"/>
      <c r="BCM446" s="33"/>
      <c r="BCN446" s="33"/>
      <c r="BCO446" s="33"/>
      <c r="BCP446" s="33"/>
      <c r="BCQ446" s="33"/>
      <c r="BCR446" s="33"/>
      <c r="BCS446" s="33"/>
      <c r="BCT446" s="33"/>
      <c r="BCU446" s="33"/>
      <c r="BCV446" s="33"/>
      <c r="BCW446" s="33"/>
      <c r="BCX446" s="33"/>
      <c r="BCY446" s="33"/>
      <c r="BCZ446" s="33"/>
      <c r="BDA446" s="33"/>
      <c r="BDB446" s="33"/>
      <c r="BDC446" s="33"/>
      <c r="BDD446" s="33"/>
      <c r="BDE446" s="33"/>
      <c r="BDF446" s="33"/>
      <c r="BDG446" s="33"/>
      <c r="BDH446" s="33"/>
      <c r="BDI446" s="33"/>
      <c r="BDJ446" s="33"/>
      <c r="BDK446" s="33"/>
      <c r="BDL446" s="33"/>
      <c r="BDM446" s="33"/>
      <c r="BDN446" s="33"/>
      <c r="BDO446" s="33"/>
      <c r="BDP446" s="33"/>
      <c r="BDQ446" s="33"/>
      <c r="BDR446" s="33"/>
      <c r="BDS446" s="33"/>
      <c r="BDT446" s="33"/>
      <c r="BDU446" s="33"/>
      <c r="BDV446" s="33"/>
      <c r="BDW446" s="33"/>
      <c r="BDX446" s="33"/>
      <c r="BDY446" s="33"/>
      <c r="BDZ446" s="33"/>
      <c r="BEA446" s="33"/>
      <c r="BEB446" s="33"/>
      <c r="BEC446" s="33"/>
      <c r="BED446" s="33"/>
      <c r="BEE446" s="33"/>
      <c r="BEF446" s="33"/>
      <c r="BEG446" s="33"/>
      <c r="BEH446" s="33"/>
      <c r="BEI446" s="33"/>
      <c r="BEJ446" s="33"/>
      <c r="BEK446" s="33"/>
      <c r="BEL446" s="33"/>
      <c r="BEM446" s="33"/>
      <c r="BEN446" s="33"/>
      <c r="BEO446" s="33"/>
      <c r="BEP446" s="33"/>
      <c r="BEQ446" s="33"/>
      <c r="BER446" s="33"/>
      <c r="BES446" s="33"/>
      <c r="BET446" s="33"/>
      <c r="BEU446" s="33"/>
      <c r="BEV446" s="33"/>
      <c r="BEW446" s="33"/>
      <c r="BEX446" s="33"/>
      <c r="BEY446" s="33"/>
      <c r="BEZ446" s="33"/>
      <c r="BFA446" s="33"/>
      <c r="BFB446" s="33"/>
      <c r="BFC446" s="33"/>
      <c r="BFD446" s="33"/>
      <c r="BFE446" s="33"/>
      <c r="BFF446" s="33"/>
      <c r="BFG446" s="33"/>
      <c r="BFH446" s="33"/>
      <c r="BFI446" s="33"/>
      <c r="BFJ446" s="33"/>
      <c r="BFK446" s="33"/>
      <c r="BFL446" s="33"/>
      <c r="BFM446" s="33"/>
      <c r="BFN446" s="33"/>
      <c r="BFO446" s="33"/>
      <c r="BFP446" s="33"/>
      <c r="BFQ446" s="33"/>
      <c r="BFR446" s="33"/>
      <c r="BFS446" s="33"/>
      <c r="BFT446" s="33"/>
      <c r="BFU446" s="33"/>
      <c r="BFV446" s="33"/>
      <c r="BFW446" s="33"/>
      <c r="BFX446" s="33"/>
      <c r="BFY446" s="33"/>
      <c r="BFZ446" s="33"/>
      <c r="BGA446" s="33"/>
      <c r="BGB446" s="33"/>
      <c r="BGC446" s="33"/>
      <c r="BGD446" s="33"/>
      <c r="BGE446" s="33"/>
      <c r="BGF446" s="33"/>
      <c r="BGG446" s="33"/>
      <c r="BGH446" s="33"/>
      <c r="BGI446" s="33"/>
      <c r="BGJ446" s="33"/>
      <c r="BGK446" s="33"/>
      <c r="BGL446" s="33"/>
      <c r="BGM446" s="33"/>
      <c r="BGN446" s="33"/>
      <c r="BGO446" s="33"/>
      <c r="BGP446" s="33"/>
      <c r="BGQ446" s="33"/>
      <c r="BGR446" s="33"/>
      <c r="BGS446" s="33"/>
      <c r="BGT446" s="33"/>
      <c r="BGU446" s="33"/>
      <c r="BGV446" s="33"/>
      <c r="BGW446" s="33"/>
      <c r="BGX446" s="33"/>
      <c r="BGY446" s="33"/>
      <c r="BGZ446" s="33"/>
      <c r="BHA446" s="33"/>
      <c r="BHB446" s="33"/>
      <c r="BHC446" s="33"/>
      <c r="BHD446" s="33"/>
      <c r="BHE446" s="33"/>
      <c r="BHF446" s="33"/>
      <c r="BHG446" s="33"/>
      <c r="BHH446" s="33"/>
      <c r="BHI446" s="33"/>
      <c r="BHJ446" s="33"/>
      <c r="BHK446" s="33"/>
      <c r="BHL446" s="33"/>
      <c r="BHM446" s="33"/>
      <c r="BHN446" s="33"/>
      <c r="BHO446" s="33"/>
      <c r="BHP446" s="33"/>
      <c r="BHQ446" s="33"/>
      <c r="BHR446" s="33"/>
      <c r="BHS446" s="33"/>
      <c r="BHT446" s="33"/>
      <c r="BHU446" s="33"/>
      <c r="BHV446" s="33"/>
      <c r="BHW446" s="33"/>
      <c r="BHX446" s="33"/>
      <c r="BHY446" s="33"/>
      <c r="BHZ446" s="33"/>
      <c r="BIA446" s="33"/>
      <c r="BIB446" s="33"/>
      <c r="BIC446" s="33"/>
      <c r="BID446" s="33"/>
      <c r="BIE446" s="33"/>
      <c r="BIF446" s="33"/>
      <c r="BIG446" s="33"/>
      <c r="BIH446" s="33"/>
      <c r="BII446" s="33"/>
      <c r="BIJ446" s="33"/>
      <c r="BIK446" s="33"/>
      <c r="BIL446" s="33"/>
      <c r="BIM446" s="33"/>
      <c r="BIN446" s="33"/>
      <c r="BIO446" s="33"/>
      <c r="BIP446" s="33"/>
      <c r="BIQ446" s="33"/>
      <c r="BIR446" s="33"/>
      <c r="BIS446" s="33"/>
      <c r="BIT446" s="33"/>
      <c r="BIU446" s="33"/>
      <c r="BIV446" s="33"/>
      <c r="BIW446" s="33"/>
      <c r="BIX446" s="33"/>
      <c r="BIY446" s="33"/>
      <c r="BIZ446" s="33"/>
      <c r="BJA446" s="33"/>
      <c r="BJB446" s="33"/>
      <c r="BJC446" s="33"/>
      <c r="BJD446" s="33"/>
      <c r="BJE446" s="33"/>
      <c r="BJF446" s="33"/>
      <c r="BJG446" s="33"/>
      <c r="BJH446" s="33"/>
      <c r="BJI446" s="33"/>
      <c r="BJJ446" s="33"/>
      <c r="BJK446" s="33"/>
      <c r="BJL446" s="33"/>
      <c r="BJM446" s="33"/>
      <c r="BJN446" s="33"/>
      <c r="BJO446" s="33"/>
      <c r="BJP446" s="33"/>
      <c r="BJQ446" s="33"/>
      <c r="BJR446" s="33"/>
      <c r="BJS446" s="33"/>
      <c r="BJT446" s="33"/>
      <c r="BJU446" s="33"/>
      <c r="BJV446" s="33"/>
      <c r="BJW446" s="33"/>
      <c r="BJX446" s="33"/>
      <c r="BJY446" s="33"/>
      <c r="BJZ446" s="33"/>
      <c r="BKA446" s="33"/>
      <c r="BKB446" s="33"/>
      <c r="BKC446" s="33"/>
      <c r="BKD446" s="33"/>
      <c r="BKE446" s="33"/>
      <c r="BKF446" s="33"/>
      <c r="BKG446" s="33"/>
      <c r="BKH446" s="33"/>
      <c r="BKI446" s="33"/>
      <c r="BKJ446" s="33"/>
      <c r="BKK446" s="33"/>
      <c r="BKL446" s="33"/>
      <c r="BKM446" s="33"/>
      <c r="BKN446" s="33"/>
      <c r="BKO446" s="33"/>
      <c r="BKP446" s="33"/>
      <c r="BKQ446" s="33"/>
      <c r="BKR446" s="33"/>
      <c r="BKS446" s="33"/>
      <c r="BKT446" s="33"/>
      <c r="BKU446" s="33"/>
      <c r="BKV446" s="33"/>
      <c r="BKW446" s="33"/>
      <c r="BKX446" s="33"/>
      <c r="BKY446" s="33"/>
      <c r="BKZ446" s="33"/>
      <c r="BLA446" s="33"/>
      <c r="BLB446" s="33"/>
      <c r="BLC446" s="33"/>
      <c r="BLD446" s="33"/>
      <c r="BLE446" s="33"/>
      <c r="BLF446" s="33"/>
      <c r="BLG446" s="33"/>
      <c r="BLH446" s="33"/>
      <c r="BLI446" s="33"/>
      <c r="BLJ446" s="33"/>
      <c r="BLK446" s="33"/>
      <c r="BLL446" s="33"/>
      <c r="BLM446" s="33"/>
      <c r="BLN446" s="33"/>
      <c r="BLO446" s="33"/>
      <c r="BLP446" s="33"/>
      <c r="BLQ446" s="33"/>
      <c r="BLR446" s="33"/>
      <c r="BLS446" s="33"/>
      <c r="BLT446" s="33"/>
      <c r="BLU446" s="33"/>
      <c r="BLV446" s="33"/>
      <c r="BLW446" s="33"/>
      <c r="BLX446" s="33"/>
      <c r="BLY446" s="33"/>
      <c r="BLZ446" s="33"/>
      <c r="BMA446" s="33"/>
      <c r="BMB446" s="33"/>
      <c r="BMC446" s="33"/>
      <c r="BMD446" s="33"/>
      <c r="BME446" s="33"/>
      <c r="BMF446" s="33"/>
      <c r="BMG446" s="33"/>
      <c r="BMH446" s="33"/>
      <c r="BMI446" s="33"/>
      <c r="BMJ446" s="33"/>
      <c r="BMK446" s="33"/>
      <c r="BML446" s="33"/>
      <c r="BMM446" s="33"/>
      <c r="BMN446" s="33"/>
      <c r="BMO446" s="33"/>
      <c r="BMP446" s="33"/>
      <c r="BMQ446" s="33"/>
      <c r="BMR446" s="33"/>
      <c r="BMS446" s="33"/>
      <c r="BMT446" s="33"/>
      <c r="BMU446" s="33"/>
      <c r="BMV446" s="33"/>
      <c r="BMW446" s="33"/>
      <c r="BMX446" s="33"/>
      <c r="BMY446" s="33"/>
      <c r="BMZ446" s="33"/>
      <c r="BNA446" s="33"/>
      <c r="BNB446" s="33"/>
      <c r="BNC446" s="33"/>
      <c r="BND446" s="33"/>
      <c r="BNE446" s="33"/>
      <c r="BNF446" s="33"/>
      <c r="BNG446" s="33"/>
      <c r="BNH446" s="33"/>
      <c r="BNI446" s="33"/>
      <c r="BNJ446" s="33"/>
      <c r="BNK446" s="33"/>
      <c r="BNL446" s="33"/>
      <c r="BNM446" s="33"/>
      <c r="BNN446" s="33"/>
      <c r="BNO446" s="33"/>
      <c r="BNP446" s="33"/>
      <c r="BNQ446" s="33"/>
      <c r="BNR446" s="33"/>
      <c r="BNS446" s="33"/>
      <c r="BNT446" s="33"/>
      <c r="BNU446" s="33"/>
      <c r="BNV446" s="33"/>
      <c r="BNW446" s="33"/>
      <c r="BNX446" s="33"/>
      <c r="BNY446" s="33"/>
      <c r="BNZ446" s="33"/>
      <c r="BOA446" s="33"/>
      <c r="BOB446" s="33"/>
      <c r="BOC446" s="33"/>
      <c r="BOD446" s="33"/>
      <c r="BOE446" s="33"/>
      <c r="BOF446" s="33"/>
      <c r="BOG446" s="33"/>
      <c r="BOH446" s="33"/>
      <c r="BOI446" s="33"/>
      <c r="BOJ446" s="33"/>
      <c r="BOK446" s="33"/>
      <c r="BOL446" s="33"/>
      <c r="BOM446" s="33"/>
      <c r="BON446" s="33"/>
      <c r="BOO446" s="33"/>
      <c r="BOP446" s="33"/>
      <c r="BOQ446" s="33"/>
      <c r="BOR446" s="33"/>
      <c r="BOS446" s="33"/>
      <c r="BOT446" s="33"/>
      <c r="BOU446" s="33"/>
      <c r="BOV446" s="33"/>
      <c r="BOW446" s="33"/>
      <c r="BOX446" s="33"/>
      <c r="BOY446" s="33"/>
      <c r="BOZ446" s="33"/>
      <c r="BPA446" s="33"/>
      <c r="BPB446" s="33"/>
      <c r="BPC446" s="33"/>
      <c r="BPD446" s="33"/>
      <c r="BPE446" s="33"/>
      <c r="BPF446" s="33"/>
      <c r="BPG446" s="33"/>
      <c r="BPH446" s="33"/>
      <c r="BPI446" s="33"/>
      <c r="BPJ446" s="33"/>
      <c r="BPK446" s="33"/>
      <c r="BPL446" s="33"/>
      <c r="BPM446" s="33"/>
      <c r="BPN446" s="33"/>
      <c r="BPO446" s="33"/>
      <c r="BPP446" s="33"/>
      <c r="BPQ446" s="33"/>
      <c r="BPR446" s="33"/>
      <c r="BPS446" s="33"/>
      <c r="BPT446" s="33"/>
      <c r="BPU446" s="33"/>
      <c r="BPV446" s="33"/>
      <c r="BPW446" s="33"/>
      <c r="BPX446" s="33"/>
      <c r="BPY446" s="33"/>
      <c r="BPZ446" s="33"/>
      <c r="BQA446" s="33"/>
      <c r="BQB446" s="33"/>
      <c r="BQC446" s="33"/>
      <c r="BQD446" s="33"/>
      <c r="BQE446" s="33"/>
      <c r="BQF446" s="33"/>
      <c r="BQG446" s="33"/>
      <c r="BQH446" s="33"/>
      <c r="BQI446" s="33"/>
      <c r="BQJ446" s="33"/>
      <c r="BQK446" s="33"/>
      <c r="BQL446" s="33"/>
      <c r="BQM446" s="33"/>
      <c r="BQN446" s="33"/>
      <c r="BQO446" s="33"/>
      <c r="BQP446" s="33"/>
      <c r="BQQ446" s="33"/>
      <c r="BQR446" s="33"/>
      <c r="BQS446" s="33"/>
      <c r="BQT446" s="33"/>
      <c r="BQU446" s="33"/>
      <c r="BQV446" s="33"/>
      <c r="BQW446" s="33"/>
      <c r="BQX446" s="33"/>
      <c r="BQY446" s="33"/>
      <c r="BQZ446" s="33"/>
      <c r="BRA446" s="33"/>
      <c r="BRB446" s="33"/>
      <c r="BRC446" s="33"/>
      <c r="BRD446" s="33"/>
      <c r="BRE446" s="33"/>
      <c r="BRF446" s="33"/>
      <c r="BRG446" s="33"/>
      <c r="BRH446" s="33"/>
      <c r="BRI446" s="33"/>
      <c r="BRJ446" s="33"/>
      <c r="BRK446" s="33"/>
      <c r="BRL446" s="33"/>
      <c r="BRM446" s="33"/>
      <c r="BRN446" s="33"/>
      <c r="BRO446" s="33"/>
      <c r="BRP446" s="33"/>
      <c r="BRQ446" s="33"/>
      <c r="BRR446" s="33"/>
      <c r="BRS446" s="33"/>
      <c r="BRT446" s="33"/>
      <c r="BRU446" s="33"/>
      <c r="BRV446" s="33"/>
      <c r="BRW446" s="33"/>
      <c r="BRX446" s="33"/>
      <c r="BRY446" s="33"/>
      <c r="BRZ446" s="33"/>
      <c r="BSA446" s="33"/>
      <c r="BSB446" s="33"/>
      <c r="BSC446" s="33"/>
      <c r="BSD446" s="33"/>
      <c r="BSE446" s="33"/>
      <c r="BSF446" s="33"/>
      <c r="BSG446" s="33"/>
      <c r="BSH446" s="33"/>
      <c r="BSI446" s="33"/>
      <c r="BSJ446" s="33"/>
      <c r="BSK446" s="33"/>
      <c r="BSL446" s="33"/>
      <c r="BSM446" s="33"/>
      <c r="BSN446" s="33"/>
      <c r="BSO446" s="33"/>
      <c r="BSP446" s="33"/>
      <c r="BSQ446" s="33"/>
      <c r="BSR446" s="33"/>
      <c r="BSS446" s="33"/>
      <c r="BST446" s="33"/>
      <c r="BSU446" s="33"/>
      <c r="BSV446" s="33"/>
      <c r="BSW446" s="33"/>
      <c r="BSX446" s="33"/>
      <c r="BSY446" s="33"/>
      <c r="BSZ446" s="33"/>
      <c r="BTA446" s="33"/>
      <c r="BTB446" s="33"/>
      <c r="BTC446" s="33"/>
      <c r="BTD446" s="33"/>
      <c r="BTE446" s="33"/>
      <c r="BTF446" s="33"/>
      <c r="BTG446" s="33"/>
      <c r="BTH446" s="33"/>
      <c r="BTI446" s="33"/>
      <c r="BTJ446" s="33"/>
      <c r="BTK446" s="33"/>
      <c r="BTL446" s="33"/>
      <c r="BTM446" s="33"/>
      <c r="BTN446" s="33"/>
      <c r="BTO446" s="33"/>
      <c r="BTP446" s="33"/>
      <c r="BTQ446" s="33"/>
      <c r="BTR446" s="33"/>
      <c r="BTS446" s="33"/>
      <c r="BTT446" s="33"/>
      <c r="BTU446" s="33"/>
      <c r="BTV446" s="33"/>
      <c r="BTW446" s="33"/>
      <c r="BTX446" s="33"/>
      <c r="BTY446" s="33"/>
      <c r="BTZ446" s="33"/>
      <c r="BUA446" s="33"/>
      <c r="BUB446" s="33"/>
      <c r="BUC446" s="33"/>
      <c r="BUD446" s="33"/>
      <c r="BUE446" s="33"/>
      <c r="BUF446" s="33"/>
      <c r="BUG446" s="33"/>
      <c r="BUH446" s="33"/>
      <c r="BUI446" s="33"/>
      <c r="BUJ446" s="33"/>
      <c r="BUK446" s="33"/>
      <c r="BUL446" s="33"/>
      <c r="BUM446" s="33"/>
      <c r="BUN446" s="33"/>
      <c r="BUO446" s="33"/>
      <c r="BUP446" s="33"/>
      <c r="BUQ446" s="33"/>
      <c r="BUR446" s="33"/>
      <c r="BUS446" s="33"/>
      <c r="BUT446" s="33"/>
      <c r="BUU446" s="33"/>
      <c r="BUV446" s="33"/>
      <c r="BUW446" s="33"/>
      <c r="BUX446" s="33"/>
      <c r="BUY446" s="33"/>
      <c r="BUZ446" s="33"/>
      <c r="BVA446" s="33"/>
      <c r="BVB446" s="33"/>
      <c r="BVC446" s="33"/>
      <c r="BVD446" s="33"/>
      <c r="BVE446" s="33"/>
      <c r="BVF446" s="33"/>
      <c r="BVG446" s="33"/>
      <c r="BVH446" s="33"/>
      <c r="BVI446" s="33"/>
      <c r="BVJ446" s="33"/>
      <c r="BVK446" s="33"/>
      <c r="BVL446" s="33"/>
      <c r="BVM446" s="33"/>
      <c r="BVN446" s="33"/>
      <c r="BVO446" s="33"/>
      <c r="BVP446" s="33"/>
      <c r="BVQ446" s="33"/>
      <c r="BVR446" s="33"/>
      <c r="BVS446" s="33"/>
      <c r="BVT446" s="33"/>
      <c r="BVU446" s="33"/>
      <c r="BVV446" s="33"/>
      <c r="BVW446" s="33"/>
      <c r="BVX446" s="33"/>
      <c r="BVY446" s="33"/>
      <c r="BVZ446" s="33"/>
      <c r="BWA446" s="33"/>
      <c r="BWB446" s="33"/>
      <c r="BWC446" s="33"/>
      <c r="BWD446" s="33"/>
      <c r="BWE446" s="33"/>
      <c r="BWF446" s="33"/>
      <c r="BWG446" s="33"/>
      <c r="BWH446" s="33"/>
      <c r="BWI446" s="33"/>
      <c r="BWJ446" s="33"/>
      <c r="BWK446" s="33"/>
      <c r="BWL446" s="33"/>
      <c r="BWM446" s="33"/>
      <c r="BWN446" s="33"/>
      <c r="BWO446" s="33"/>
      <c r="BWP446" s="33"/>
      <c r="BWQ446" s="33"/>
      <c r="BWR446" s="33"/>
      <c r="BWS446" s="33"/>
      <c r="BWT446" s="33"/>
      <c r="BWU446" s="33"/>
      <c r="BWV446" s="33"/>
      <c r="BWW446" s="33"/>
      <c r="BWX446" s="33"/>
      <c r="BWY446" s="33"/>
      <c r="BWZ446" s="33"/>
      <c r="BXA446" s="33"/>
      <c r="BXB446" s="33"/>
      <c r="BXC446" s="33"/>
      <c r="BXD446" s="33"/>
      <c r="BXE446" s="33"/>
      <c r="BXF446" s="33"/>
      <c r="BXG446" s="33"/>
      <c r="BXH446" s="33"/>
      <c r="BXI446" s="33"/>
      <c r="BXJ446" s="33"/>
      <c r="BXK446" s="33"/>
      <c r="BXL446" s="33"/>
      <c r="BXM446" s="33"/>
      <c r="BXN446" s="33"/>
      <c r="BXO446" s="33"/>
      <c r="BXP446" s="33"/>
      <c r="BXQ446" s="33"/>
      <c r="BXR446" s="33"/>
      <c r="BXS446" s="33"/>
      <c r="BXT446" s="33"/>
      <c r="BXU446" s="33"/>
      <c r="BXV446" s="33"/>
      <c r="BXW446" s="33"/>
      <c r="BXX446" s="33"/>
      <c r="BXY446" s="33"/>
      <c r="BXZ446" s="33"/>
      <c r="BYA446" s="33"/>
      <c r="BYB446" s="33"/>
      <c r="BYC446" s="33"/>
      <c r="BYD446" s="33"/>
      <c r="BYE446" s="33"/>
      <c r="BYF446" s="33"/>
      <c r="BYG446" s="33"/>
      <c r="BYH446" s="33"/>
      <c r="BYI446" s="33"/>
      <c r="BYJ446" s="33"/>
      <c r="BYK446" s="33"/>
      <c r="BYL446" s="33"/>
      <c r="BYM446" s="33"/>
      <c r="BYN446" s="33"/>
      <c r="BYO446" s="33"/>
      <c r="BYP446" s="33"/>
      <c r="BYQ446" s="33"/>
      <c r="BYR446" s="33"/>
      <c r="BYS446" s="33"/>
      <c r="BYT446" s="33"/>
      <c r="BYU446" s="33"/>
      <c r="BYV446" s="33"/>
      <c r="BYW446" s="33"/>
      <c r="BYX446" s="33"/>
    </row>
    <row r="447" spans="1:2026" ht="15" customHeight="1" x14ac:dyDescent="0.25">
      <c r="A447" s="205" t="s">
        <v>1662</v>
      </c>
      <c r="B447" s="40" t="s">
        <v>846</v>
      </c>
      <c r="C447" s="1" t="s">
        <v>23</v>
      </c>
      <c r="D447" s="1" t="s">
        <v>62</v>
      </c>
      <c r="E447" s="1" t="s">
        <v>85</v>
      </c>
      <c r="F447" s="2" t="s">
        <v>815</v>
      </c>
      <c r="G447" s="1" t="s">
        <v>27</v>
      </c>
      <c r="H447" s="29" t="s">
        <v>352</v>
      </c>
      <c r="I447" s="1" t="s">
        <v>29</v>
      </c>
      <c r="J447" s="35" t="s">
        <v>345</v>
      </c>
      <c r="K447" s="1" t="s">
        <v>208</v>
      </c>
      <c r="L447" s="1" t="s">
        <v>51</v>
      </c>
      <c r="M447" s="37" t="s">
        <v>33</v>
      </c>
      <c r="N447" s="1" t="s">
        <v>34</v>
      </c>
      <c r="O447" s="38" t="s">
        <v>35</v>
      </c>
      <c r="P447" s="38"/>
      <c r="Q447" s="39" t="s">
        <v>36</v>
      </c>
      <c r="R447" s="39"/>
      <c r="S447" s="1" t="s">
        <v>847</v>
      </c>
      <c r="T447" s="145"/>
      <c r="U447" s="145"/>
      <c r="V447" s="1" t="s">
        <v>59</v>
      </c>
      <c r="W447" s="1"/>
      <c r="X447" s="1"/>
      <c r="Y447" s="1"/>
      <c r="Z447" s="1"/>
      <c r="AA447" s="1"/>
      <c r="AB447" s="30"/>
      <c r="AC447" s="30">
        <v>2650</v>
      </c>
      <c r="AD447" s="30"/>
      <c r="AE447" s="30">
        <v>12750</v>
      </c>
      <c r="AF447" s="30">
        <v>5250</v>
      </c>
      <c r="AG447" s="30">
        <f t="shared" si="6"/>
        <v>20650</v>
      </c>
      <c r="AH447" s="110"/>
      <c r="AI447" s="30"/>
      <c r="AJ447" s="125"/>
      <c r="AK447" s="30"/>
      <c r="AL447" s="2" t="s">
        <v>37</v>
      </c>
      <c r="AM447" s="2"/>
      <c r="AN447" s="2"/>
      <c r="AO447" s="2"/>
    </row>
    <row r="448" spans="1:2026" ht="15" customHeight="1" x14ac:dyDescent="0.25">
      <c r="A448" s="205" t="s">
        <v>1662</v>
      </c>
      <c r="B448" s="40" t="s">
        <v>848</v>
      </c>
      <c r="C448" s="1" t="s">
        <v>23</v>
      </c>
      <c r="D448" s="1" t="s">
        <v>818</v>
      </c>
      <c r="E448" s="1" t="s">
        <v>85</v>
      </c>
      <c r="F448" s="2" t="s">
        <v>815</v>
      </c>
      <c r="G448" s="1" t="s">
        <v>27</v>
      </c>
      <c r="H448" s="29" t="s">
        <v>352</v>
      </c>
      <c r="I448" s="1" t="s">
        <v>29</v>
      </c>
      <c r="J448" s="35" t="s">
        <v>345</v>
      </c>
      <c r="K448" s="1" t="s">
        <v>208</v>
      </c>
      <c r="L448" s="1" t="s">
        <v>51</v>
      </c>
      <c r="M448" s="37" t="s">
        <v>33</v>
      </c>
      <c r="N448" s="1" t="s">
        <v>34</v>
      </c>
      <c r="O448" s="38" t="s">
        <v>35</v>
      </c>
      <c r="P448" s="38"/>
      <c r="Q448" s="39" t="s">
        <v>36</v>
      </c>
      <c r="R448" s="39"/>
      <c r="S448" s="1" t="s">
        <v>847</v>
      </c>
      <c r="T448" s="145"/>
      <c r="U448" s="145"/>
      <c r="V448" s="1" t="s">
        <v>59</v>
      </c>
      <c r="W448" s="1"/>
      <c r="X448" s="1"/>
      <c r="Y448" s="1"/>
      <c r="Z448" s="1"/>
      <c r="AA448" s="1"/>
      <c r="AB448" s="30"/>
      <c r="AC448" s="30">
        <v>2650</v>
      </c>
      <c r="AD448" s="30"/>
      <c r="AE448" s="30">
        <v>12750</v>
      </c>
      <c r="AF448" s="30">
        <v>650</v>
      </c>
      <c r="AG448" s="30">
        <f t="shared" si="6"/>
        <v>16050</v>
      </c>
      <c r="AH448" s="110"/>
      <c r="AI448" s="30"/>
      <c r="AJ448" s="125"/>
      <c r="AK448" s="30"/>
      <c r="AL448" s="2" t="s">
        <v>37</v>
      </c>
      <c r="AM448" s="2"/>
      <c r="AN448" s="2"/>
      <c r="AO448" s="2"/>
    </row>
    <row r="449" spans="1:2026" s="52" customFormat="1" ht="24.95" customHeight="1" x14ac:dyDescent="0.25">
      <c r="A449" s="205" t="s">
        <v>1662</v>
      </c>
      <c r="B449" s="50" t="s">
        <v>849</v>
      </c>
      <c r="C449" s="4" t="s">
        <v>850</v>
      </c>
      <c r="D449" s="4" t="s">
        <v>283</v>
      </c>
      <c r="E449" s="4" t="s">
        <v>149</v>
      </c>
      <c r="F449" s="5" t="s">
        <v>815</v>
      </c>
      <c r="G449" s="4" t="s">
        <v>27</v>
      </c>
      <c r="H449" s="11" t="s">
        <v>344</v>
      </c>
      <c r="I449" s="4" t="s">
        <v>29</v>
      </c>
      <c r="J449" s="51" t="s">
        <v>345</v>
      </c>
      <c r="K449" s="4" t="s">
        <v>31</v>
      </c>
      <c r="L449" s="4" t="s">
        <v>32</v>
      </c>
      <c r="M449" s="4" t="s">
        <v>33</v>
      </c>
      <c r="N449" s="4" t="s">
        <v>34</v>
      </c>
      <c r="O449" s="6" t="s">
        <v>35</v>
      </c>
      <c r="P449" s="6"/>
      <c r="Q449" s="7" t="s">
        <v>36</v>
      </c>
      <c r="R449" s="7" t="s">
        <v>1236</v>
      </c>
      <c r="S449" s="4" t="s">
        <v>851</v>
      </c>
      <c r="T449" s="146">
        <v>1705701.943</v>
      </c>
      <c r="U449" s="146">
        <v>9244048.6809999999</v>
      </c>
      <c r="V449" s="4" t="s">
        <v>11</v>
      </c>
      <c r="W449" s="4" t="s">
        <v>40</v>
      </c>
      <c r="X449" s="4"/>
      <c r="Y449" s="4"/>
      <c r="Z449" s="4"/>
      <c r="AA449" s="4"/>
      <c r="AB449" s="8">
        <v>20000</v>
      </c>
      <c r="AC449" s="8">
        <v>2650</v>
      </c>
      <c r="AD449" s="8"/>
      <c r="AE449" s="8">
        <v>14000</v>
      </c>
      <c r="AF449" s="8">
        <v>5250</v>
      </c>
      <c r="AG449" s="8">
        <f t="shared" si="6"/>
        <v>41900</v>
      </c>
      <c r="AH449" s="111">
        <v>18</v>
      </c>
      <c r="AI449" s="8">
        <f>18809.56</f>
        <v>18809.560000000001</v>
      </c>
      <c r="AJ449" s="126">
        <v>4710</v>
      </c>
      <c r="AK449" s="8">
        <f>SUBTOTAL(9,AI449:AJ449)</f>
        <v>23519.56</v>
      </c>
      <c r="AL449" s="5" t="s">
        <v>37</v>
      </c>
      <c r="AM449" s="5" t="s">
        <v>1499</v>
      </c>
      <c r="AN449" s="96">
        <v>43101</v>
      </c>
      <c r="AO449" s="173" t="s">
        <v>1512</v>
      </c>
      <c r="AP449" s="33"/>
      <c r="AQ449" s="33"/>
      <c r="AR449" s="33"/>
      <c r="AS449" s="33"/>
      <c r="AT449" s="33"/>
      <c r="AU449" s="33"/>
      <c r="AV449" s="33"/>
      <c r="AW449" s="33"/>
      <c r="AX449" s="33"/>
      <c r="AY449" s="33"/>
      <c r="AZ449" s="33"/>
      <c r="BA449" s="33"/>
      <c r="BB449" s="33"/>
      <c r="BC449" s="33"/>
      <c r="BD449" s="33"/>
      <c r="BE449" s="33"/>
      <c r="BF449" s="33"/>
      <c r="BG449" s="33"/>
      <c r="BH449" s="33"/>
      <c r="BI449" s="33"/>
      <c r="BJ449" s="33"/>
      <c r="BK449" s="33"/>
      <c r="BL449" s="33"/>
      <c r="BM449" s="33"/>
      <c r="BN449" s="33"/>
      <c r="BO449" s="33"/>
      <c r="BP449" s="33"/>
      <c r="BQ449" s="33"/>
      <c r="BR449" s="33"/>
      <c r="BS449" s="33"/>
      <c r="BT449" s="33"/>
      <c r="BU449" s="33"/>
      <c r="BV449" s="33"/>
      <c r="BW449" s="33"/>
      <c r="BX449" s="33"/>
      <c r="BY449" s="33"/>
      <c r="BZ449" s="33"/>
      <c r="CA449" s="33"/>
      <c r="CB449" s="33"/>
      <c r="CC449" s="33"/>
      <c r="CD449" s="33"/>
      <c r="CE449" s="33"/>
      <c r="CF449" s="33"/>
      <c r="CG449" s="33"/>
      <c r="CH449" s="33"/>
      <c r="CI449" s="33"/>
      <c r="CJ449" s="33"/>
      <c r="CK449" s="33"/>
      <c r="CL449" s="33"/>
      <c r="CM449" s="33"/>
      <c r="CN449" s="33"/>
      <c r="CO449" s="33"/>
      <c r="CP449" s="33"/>
      <c r="CQ449" s="33"/>
      <c r="CR449" s="33"/>
      <c r="CS449" s="33"/>
      <c r="CT449" s="33"/>
      <c r="CU449" s="33"/>
      <c r="CV449" s="33"/>
      <c r="CW449" s="33"/>
      <c r="CX449" s="33"/>
      <c r="CY449" s="33"/>
      <c r="CZ449" s="33"/>
      <c r="DA449" s="33"/>
      <c r="DB449" s="33"/>
      <c r="DC449" s="33"/>
      <c r="DD449" s="33"/>
      <c r="DE449" s="33"/>
      <c r="DF449" s="33"/>
      <c r="DG449" s="33"/>
      <c r="DH449" s="33"/>
      <c r="DI449" s="33"/>
      <c r="DJ449" s="33"/>
      <c r="DK449" s="33"/>
      <c r="DL449" s="33"/>
      <c r="DM449" s="33"/>
      <c r="DN449" s="33"/>
      <c r="DO449" s="33"/>
      <c r="DP449" s="33"/>
      <c r="DQ449" s="33"/>
      <c r="DR449" s="33"/>
      <c r="DS449" s="33"/>
      <c r="DT449" s="33"/>
      <c r="DU449" s="33"/>
      <c r="DV449" s="33"/>
      <c r="DW449" s="33"/>
      <c r="DX449" s="33"/>
      <c r="DY449" s="33"/>
      <c r="DZ449" s="33"/>
      <c r="EA449" s="33"/>
      <c r="EB449" s="33"/>
      <c r="EC449" s="33"/>
      <c r="ED449" s="33"/>
      <c r="EE449" s="33"/>
      <c r="EF449" s="33"/>
      <c r="EG449" s="33"/>
      <c r="EH449" s="33"/>
      <c r="EI449" s="33"/>
      <c r="EJ449" s="33"/>
      <c r="EK449" s="33"/>
      <c r="EL449" s="33"/>
      <c r="EM449" s="33"/>
      <c r="EN449" s="33"/>
      <c r="EO449" s="33"/>
      <c r="EP449" s="33"/>
      <c r="EQ449" s="33"/>
      <c r="ER449" s="33"/>
      <c r="ES449" s="33"/>
      <c r="ET449" s="33"/>
      <c r="EU449" s="33"/>
      <c r="EV449" s="33"/>
      <c r="EW449" s="33"/>
      <c r="EX449" s="33"/>
      <c r="EY449" s="33"/>
      <c r="EZ449" s="33"/>
      <c r="FA449" s="33"/>
      <c r="FB449" s="33"/>
      <c r="FC449" s="33"/>
      <c r="FD449" s="33"/>
      <c r="FE449" s="33"/>
      <c r="FF449" s="33"/>
      <c r="FG449" s="33"/>
      <c r="FH449" s="33"/>
      <c r="FI449" s="33"/>
      <c r="FJ449" s="33"/>
      <c r="FK449" s="33"/>
      <c r="FL449" s="33"/>
      <c r="FM449" s="33"/>
      <c r="FN449" s="33"/>
      <c r="FO449" s="33"/>
      <c r="FP449" s="33"/>
      <c r="FQ449" s="33"/>
      <c r="FR449" s="33"/>
      <c r="FS449" s="33"/>
      <c r="FT449" s="33"/>
      <c r="FU449" s="33"/>
      <c r="FV449" s="33"/>
      <c r="FW449" s="33"/>
      <c r="FX449" s="33"/>
      <c r="FY449" s="33"/>
      <c r="FZ449" s="33"/>
      <c r="GA449" s="33"/>
      <c r="GB449" s="33"/>
      <c r="GC449" s="33"/>
      <c r="GD449" s="33"/>
      <c r="GE449" s="33"/>
      <c r="GF449" s="33"/>
      <c r="GG449" s="33"/>
      <c r="GH449" s="33"/>
      <c r="GI449" s="33"/>
      <c r="GJ449" s="33"/>
      <c r="GK449" s="33"/>
      <c r="GL449" s="33"/>
      <c r="GM449" s="33"/>
      <c r="GN449" s="33"/>
      <c r="GO449" s="33"/>
      <c r="GP449" s="33"/>
      <c r="GQ449" s="33"/>
      <c r="GR449" s="33"/>
      <c r="GS449" s="33"/>
      <c r="GT449" s="33"/>
      <c r="GU449" s="33"/>
      <c r="GV449" s="33"/>
      <c r="GW449" s="33"/>
      <c r="GX449" s="33"/>
      <c r="GY449" s="33"/>
      <c r="GZ449" s="33"/>
      <c r="HA449" s="33"/>
      <c r="HB449" s="33"/>
      <c r="HC449" s="33"/>
      <c r="HD449" s="33"/>
      <c r="HE449" s="33"/>
      <c r="HF449" s="33"/>
      <c r="HG449" s="33"/>
      <c r="HH449" s="33"/>
      <c r="HI449" s="33"/>
      <c r="HJ449" s="33"/>
      <c r="HK449" s="33"/>
      <c r="HL449" s="33"/>
      <c r="HM449" s="33"/>
      <c r="HN449" s="33"/>
      <c r="HO449" s="33"/>
      <c r="HP449" s="33"/>
      <c r="HQ449" s="33"/>
      <c r="HR449" s="33"/>
      <c r="HS449" s="33"/>
      <c r="HT449" s="33"/>
      <c r="HU449" s="33"/>
      <c r="HV449" s="33"/>
      <c r="HW449" s="33"/>
      <c r="HX449" s="33"/>
      <c r="HY449" s="33"/>
      <c r="HZ449" s="33"/>
      <c r="IA449" s="33"/>
      <c r="IB449" s="33"/>
      <c r="IC449" s="33"/>
      <c r="ID449" s="33"/>
      <c r="IE449" s="33"/>
      <c r="IF449" s="33"/>
      <c r="IG449" s="33"/>
      <c r="IH449" s="33"/>
      <c r="II449" s="33"/>
      <c r="IJ449" s="33"/>
      <c r="IK449" s="33"/>
      <c r="IL449" s="33"/>
      <c r="IM449" s="33"/>
      <c r="IN449" s="33"/>
      <c r="IO449" s="33"/>
      <c r="IP449" s="33"/>
      <c r="IQ449" s="33"/>
      <c r="IR449" s="33"/>
      <c r="IS449" s="33"/>
      <c r="IT449" s="33"/>
      <c r="IU449" s="33"/>
      <c r="IV449" s="33"/>
      <c r="IW449" s="33"/>
      <c r="IX449" s="33"/>
      <c r="IY449" s="33"/>
      <c r="IZ449" s="33"/>
      <c r="JA449" s="33"/>
      <c r="JB449" s="33"/>
      <c r="JC449" s="33"/>
      <c r="JD449" s="33"/>
      <c r="JE449" s="33"/>
      <c r="JF449" s="33"/>
      <c r="JG449" s="33"/>
      <c r="JH449" s="33"/>
      <c r="JI449" s="33"/>
      <c r="JJ449" s="33"/>
      <c r="JK449" s="33"/>
      <c r="JL449" s="33"/>
      <c r="JM449" s="33"/>
      <c r="JN449" s="33"/>
      <c r="JO449" s="33"/>
      <c r="JP449" s="33"/>
      <c r="JQ449" s="33"/>
      <c r="JR449" s="33"/>
      <c r="JS449" s="33"/>
      <c r="JT449" s="33"/>
      <c r="JU449" s="33"/>
      <c r="JV449" s="33"/>
      <c r="JW449" s="33"/>
      <c r="JX449" s="33"/>
      <c r="JY449" s="33"/>
      <c r="JZ449" s="33"/>
      <c r="KA449" s="33"/>
      <c r="KB449" s="33"/>
      <c r="KC449" s="33"/>
      <c r="KD449" s="33"/>
      <c r="KE449" s="33"/>
      <c r="KF449" s="33"/>
      <c r="KG449" s="33"/>
      <c r="KH449" s="33"/>
      <c r="KI449" s="33"/>
      <c r="KJ449" s="33"/>
      <c r="KK449" s="33"/>
      <c r="KL449" s="33"/>
      <c r="KM449" s="33"/>
      <c r="KN449" s="33"/>
      <c r="KO449" s="33"/>
      <c r="KP449" s="33"/>
      <c r="KQ449" s="33"/>
      <c r="KR449" s="33"/>
      <c r="KS449" s="33"/>
      <c r="KT449" s="33"/>
      <c r="KU449" s="33"/>
      <c r="KV449" s="33"/>
      <c r="KW449" s="33"/>
      <c r="KX449" s="33"/>
      <c r="KY449" s="33"/>
      <c r="KZ449" s="33"/>
      <c r="LA449" s="33"/>
      <c r="LB449" s="33"/>
      <c r="LC449" s="33"/>
      <c r="LD449" s="33"/>
      <c r="LE449" s="33"/>
      <c r="LF449" s="33"/>
      <c r="LG449" s="33"/>
      <c r="LH449" s="33"/>
      <c r="LI449" s="33"/>
      <c r="LJ449" s="33"/>
      <c r="LK449" s="33"/>
      <c r="LL449" s="33"/>
      <c r="LM449" s="33"/>
      <c r="LN449" s="33"/>
      <c r="LO449" s="33"/>
      <c r="LP449" s="33"/>
      <c r="LQ449" s="33"/>
      <c r="LR449" s="33"/>
      <c r="LS449" s="33"/>
      <c r="LT449" s="33"/>
      <c r="LU449" s="33"/>
      <c r="LV449" s="33"/>
      <c r="LW449" s="33"/>
      <c r="LX449" s="33"/>
      <c r="LY449" s="33"/>
      <c r="LZ449" s="33"/>
      <c r="MA449" s="33"/>
      <c r="MB449" s="33"/>
      <c r="MC449" s="33"/>
      <c r="MD449" s="33"/>
      <c r="ME449" s="33"/>
      <c r="MF449" s="33"/>
      <c r="MG449" s="33"/>
      <c r="MH449" s="33"/>
      <c r="MI449" s="33"/>
      <c r="MJ449" s="33"/>
      <c r="MK449" s="33"/>
      <c r="ML449" s="33"/>
      <c r="MM449" s="33"/>
      <c r="MN449" s="33"/>
      <c r="MO449" s="33"/>
      <c r="MP449" s="33"/>
      <c r="MQ449" s="33"/>
      <c r="MR449" s="33"/>
      <c r="MS449" s="33"/>
      <c r="MT449" s="33"/>
      <c r="MU449" s="33"/>
      <c r="MV449" s="33"/>
      <c r="MW449" s="33"/>
      <c r="MX449" s="33"/>
      <c r="MY449" s="33"/>
      <c r="MZ449" s="33"/>
      <c r="NA449" s="33"/>
      <c r="NB449" s="33"/>
      <c r="NC449" s="33"/>
      <c r="ND449" s="33"/>
      <c r="NE449" s="33"/>
      <c r="NF449" s="33"/>
      <c r="NG449" s="33"/>
      <c r="NH449" s="33"/>
      <c r="NI449" s="33"/>
      <c r="NJ449" s="33"/>
      <c r="NK449" s="33"/>
      <c r="NL449" s="33"/>
      <c r="NM449" s="33"/>
      <c r="NN449" s="33"/>
      <c r="NO449" s="33"/>
      <c r="NP449" s="33"/>
      <c r="NQ449" s="33"/>
      <c r="NR449" s="33"/>
      <c r="NS449" s="33"/>
      <c r="NT449" s="33"/>
      <c r="NU449" s="33"/>
      <c r="NV449" s="33"/>
      <c r="NW449" s="33"/>
      <c r="NX449" s="33"/>
      <c r="NY449" s="33"/>
      <c r="NZ449" s="33"/>
      <c r="OA449" s="33"/>
      <c r="OB449" s="33"/>
      <c r="OC449" s="33"/>
      <c r="OD449" s="33"/>
      <c r="OE449" s="33"/>
      <c r="OF449" s="33"/>
      <c r="OG449" s="33"/>
      <c r="OH449" s="33"/>
      <c r="OI449" s="33"/>
      <c r="OJ449" s="33"/>
      <c r="OK449" s="33"/>
      <c r="OL449" s="33"/>
      <c r="OM449" s="33"/>
      <c r="ON449" s="33"/>
      <c r="OO449" s="33"/>
      <c r="OP449" s="33"/>
      <c r="OQ449" s="33"/>
      <c r="OR449" s="33"/>
      <c r="OS449" s="33"/>
      <c r="OT449" s="33"/>
      <c r="OU449" s="33"/>
      <c r="OV449" s="33"/>
      <c r="OW449" s="33"/>
      <c r="OX449" s="33"/>
      <c r="OY449" s="33"/>
      <c r="OZ449" s="33"/>
      <c r="PA449" s="33"/>
      <c r="PB449" s="33"/>
      <c r="PC449" s="33"/>
      <c r="PD449" s="33"/>
      <c r="PE449" s="33"/>
      <c r="PF449" s="33"/>
      <c r="PG449" s="33"/>
      <c r="PH449" s="33"/>
      <c r="PI449" s="33"/>
      <c r="PJ449" s="33"/>
      <c r="PK449" s="33"/>
      <c r="PL449" s="33"/>
      <c r="PM449" s="33"/>
      <c r="PN449" s="33"/>
      <c r="PO449" s="33"/>
      <c r="PP449" s="33"/>
      <c r="PQ449" s="33"/>
      <c r="PR449" s="33"/>
      <c r="PS449" s="33"/>
      <c r="PT449" s="33"/>
      <c r="PU449" s="33"/>
      <c r="PV449" s="33"/>
      <c r="PW449" s="33"/>
      <c r="PX449" s="33"/>
      <c r="PY449" s="33"/>
      <c r="PZ449" s="33"/>
      <c r="QA449" s="33"/>
      <c r="QB449" s="33"/>
      <c r="QC449" s="33"/>
      <c r="QD449" s="33"/>
      <c r="QE449" s="33"/>
      <c r="QF449" s="33"/>
      <c r="QG449" s="33"/>
      <c r="QH449" s="33"/>
      <c r="QI449" s="33"/>
      <c r="QJ449" s="33"/>
      <c r="QK449" s="33"/>
      <c r="QL449" s="33"/>
      <c r="QM449" s="33"/>
      <c r="QN449" s="33"/>
      <c r="QO449" s="33"/>
      <c r="QP449" s="33"/>
      <c r="QQ449" s="33"/>
      <c r="QR449" s="33"/>
      <c r="QS449" s="33"/>
      <c r="QT449" s="33"/>
      <c r="QU449" s="33"/>
      <c r="QV449" s="33"/>
      <c r="QW449" s="33"/>
      <c r="QX449" s="33"/>
      <c r="QY449" s="33"/>
      <c r="QZ449" s="33"/>
      <c r="RA449" s="33"/>
      <c r="RB449" s="33"/>
      <c r="RC449" s="33"/>
      <c r="RD449" s="33"/>
      <c r="RE449" s="33"/>
      <c r="RF449" s="33"/>
      <c r="RG449" s="33"/>
      <c r="RH449" s="33"/>
      <c r="RI449" s="33"/>
      <c r="RJ449" s="33"/>
      <c r="RK449" s="33"/>
      <c r="RL449" s="33"/>
      <c r="RM449" s="33"/>
      <c r="RN449" s="33"/>
      <c r="RO449" s="33"/>
      <c r="RP449" s="33"/>
      <c r="RQ449" s="33"/>
      <c r="RR449" s="33"/>
      <c r="RS449" s="33"/>
      <c r="RT449" s="33"/>
      <c r="RU449" s="33"/>
      <c r="RV449" s="33"/>
      <c r="RW449" s="33"/>
      <c r="RX449" s="33"/>
      <c r="RY449" s="33"/>
      <c r="RZ449" s="33"/>
      <c r="SA449" s="33"/>
      <c r="SB449" s="33"/>
      <c r="SC449" s="33"/>
      <c r="SD449" s="33"/>
      <c r="SE449" s="33"/>
      <c r="SF449" s="33"/>
      <c r="SG449" s="33"/>
      <c r="SH449" s="33"/>
      <c r="SI449" s="33"/>
      <c r="SJ449" s="33"/>
      <c r="SK449" s="33"/>
      <c r="SL449" s="33"/>
      <c r="SM449" s="33"/>
      <c r="SN449" s="33"/>
      <c r="SO449" s="33"/>
      <c r="SP449" s="33"/>
      <c r="SQ449" s="33"/>
      <c r="SR449" s="33"/>
      <c r="SS449" s="33"/>
      <c r="ST449" s="33"/>
      <c r="SU449" s="33"/>
      <c r="SV449" s="33"/>
      <c r="SW449" s="33"/>
      <c r="SX449" s="33"/>
      <c r="SY449" s="33"/>
      <c r="SZ449" s="33"/>
      <c r="TA449" s="33"/>
      <c r="TB449" s="33"/>
      <c r="TC449" s="33"/>
      <c r="TD449" s="33"/>
      <c r="TE449" s="33"/>
      <c r="TF449" s="33"/>
      <c r="TG449" s="33"/>
      <c r="TH449" s="33"/>
      <c r="TI449" s="33"/>
      <c r="TJ449" s="33"/>
      <c r="TK449" s="33"/>
      <c r="TL449" s="33"/>
      <c r="TM449" s="33"/>
      <c r="TN449" s="33"/>
      <c r="TO449" s="33"/>
      <c r="TP449" s="33"/>
      <c r="TQ449" s="33"/>
      <c r="TR449" s="33"/>
      <c r="TS449" s="33"/>
      <c r="TT449" s="33"/>
      <c r="TU449" s="33"/>
      <c r="TV449" s="33"/>
      <c r="TW449" s="33"/>
      <c r="TX449" s="33"/>
      <c r="TY449" s="33"/>
      <c r="TZ449" s="33"/>
      <c r="UA449" s="33"/>
      <c r="UB449" s="33"/>
      <c r="UC449" s="33"/>
      <c r="UD449" s="33"/>
      <c r="UE449" s="33"/>
      <c r="UF449" s="33"/>
      <c r="UG449" s="33"/>
      <c r="UH449" s="33"/>
      <c r="UI449" s="33"/>
      <c r="UJ449" s="33"/>
      <c r="UK449" s="33"/>
      <c r="UL449" s="33"/>
      <c r="UM449" s="33"/>
      <c r="UN449" s="33"/>
      <c r="UO449" s="33"/>
      <c r="UP449" s="33"/>
      <c r="UQ449" s="33"/>
      <c r="UR449" s="33"/>
      <c r="US449" s="33"/>
      <c r="UT449" s="33"/>
      <c r="UU449" s="33"/>
      <c r="UV449" s="33"/>
      <c r="UW449" s="33"/>
      <c r="UX449" s="33"/>
      <c r="UY449" s="33"/>
      <c r="UZ449" s="33"/>
      <c r="VA449" s="33"/>
      <c r="VB449" s="33"/>
      <c r="VC449" s="33"/>
      <c r="VD449" s="33"/>
      <c r="VE449" s="33"/>
      <c r="VF449" s="33"/>
      <c r="VG449" s="33"/>
      <c r="VH449" s="33"/>
      <c r="VI449" s="33"/>
      <c r="VJ449" s="33"/>
      <c r="VK449" s="33"/>
      <c r="VL449" s="33"/>
      <c r="VM449" s="33"/>
      <c r="VN449" s="33"/>
      <c r="VO449" s="33"/>
      <c r="VP449" s="33"/>
      <c r="VQ449" s="33"/>
      <c r="VR449" s="33"/>
      <c r="VS449" s="33"/>
      <c r="VT449" s="33"/>
      <c r="VU449" s="33"/>
      <c r="VV449" s="33"/>
      <c r="VW449" s="33"/>
      <c r="VX449" s="33"/>
      <c r="VY449" s="33"/>
      <c r="VZ449" s="33"/>
      <c r="WA449" s="33"/>
      <c r="WB449" s="33"/>
      <c r="WC449" s="33"/>
      <c r="WD449" s="33"/>
      <c r="WE449" s="33"/>
      <c r="WF449" s="33"/>
      <c r="WG449" s="33"/>
      <c r="WH449" s="33"/>
      <c r="WI449" s="33"/>
      <c r="WJ449" s="33"/>
      <c r="WK449" s="33"/>
      <c r="WL449" s="33"/>
      <c r="WM449" s="33"/>
      <c r="WN449" s="33"/>
      <c r="WO449" s="33"/>
      <c r="WP449" s="33"/>
      <c r="WQ449" s="33"/>
      <c r="WR449" s="33"/>
      <c r="WS449" s="33"/>
      <c r="WT449" s="33"/>
      <c r="WU449" s="33"/>
      <c r="WV449" s="33"/>
      <c r="WW449" s="33"/>
      <c r="WX449" s="33"/>
      <c r="WY449" s="33"/>
      <c r="WZ449" s="33"/>
      <c r="XA449" s="33"/>
      <c r="XB449" s="33"/>
      <c r="XC449" s="33"/>
      <c r="XD449" s="33"/>
      <c r="XE449" s="33"/>
      <c r="XF449" s="33"/>
      <c r="XG449" s="33"/>
      <c r="XH449" s="33"/>
      <c r="XI449" s="33"/>
      <c r="XJ449" s="33"/>
      <c r="XK449" s="33"/>
      <c r="XL449" s="33"/>
      <c r="XM449" s="33"/>
      <c r="XN449" s="33"/>
      <c r="XO449" s="33"/>
      <c r="XP449" s="33"/>
      <c r="XQ449" s="33"/>
      <c r="XR449" s="33"/>
      <c r="XS449" s="33"/>
      <c r="XT449" s="33"/>
      <c r="XU449" s="33"/>
      <c r="XV449" s="33"/>
      <c r="XW449" s="33"/>
      <c r="XX449" s="33"/>
      <c r="XY449" s="33"/>
      <c r="XZ449" s="33"/>
      <c r="YA449" s="33"/>
      <c r="YB449" s="33"/>
      <c r="YC449" s="33"/>
      <c r="YD449" s="33"/>
      <c r="YE449" s="33"/>
      <c r="YF449" s="33"/>
      <c r="YG449" s="33"/>
      <c r="YH449" s="33"/>
      <c r="YI449" s="33"/>
      <c r="YJ449" s="33"/>
      <c r="YK449" s="33"/>
      <c r="YL449" s="33"/>
      <c r="YM449" s="33"/>
      <c r="YN449" s="33"/>
      <c r="YO449" s="33"/>
      <c r="YP449" s="33"/>
      <c r="YQ449" s="33"/>
      <c r="YR449" s="33"/>
      <c r="YS449" s="33"/>
      <c r="YT449" s="33"/>
      <c r="YU449" s="33"/>
      <c r="YV449" s="33"/>
      <c r="YW449" s="33"/>
      <c r="YX449" s="33"/>
      <c r="YY449" s="33"/>
      <c r="YZ449" s="33"/>
      <c r="ZA449" s="33"/>
      <c r="ZB449" s="33"/>
      <c r="ZC449" s="33"/>
      <c r="ZD449" s="33"/>
      <c r="ZE449" s="33"/>
      <c r="ZF449" s="33"/>
      <c r="ZG449" s="33"/>
      <c r="ZH449" s="33"/>
      <c r="ZI449" s="33"/>
      <c r="ZJ449" s="33"/>
      <c r="ZK449" s="33"/>
      <c r="ZL449" s="33"/>
      <c r="ZM449" s="33"/>
      <c r="ZN449" s="33"/>
      <c r="ZO449" s="33"/>
      <c r="ZP449" s="33"/>
      <c r="ZQ449" s="33"/>
      <c r="ZR449" s="33"/>
      <c r="ZS449" s="33"/>
      <c r="ZT449" s="33"/>
      <c r="ZU449" s="33"/>
      <c r="ZV449" s="33"/>
      <c r="ZW449" s="33"/>
      <c r="ZX449" s="33"/>
      <c r="ZY449" s="33"/>
      <c r="ZZ449" s="33"/>
      <c r="AAA449" s="33"/>
      <c r="AAB449" s="33"/>
      <c r="AAC449" s="33"/>
      <c r="AAD449" s="33"/>
      <c r="AAE449" s="33"/>
      <c r="AAF449" s="33"/>
      <c r="AAG449" s="33"/>
      <c r="AAH449" s="33"/>
      <c r="AAI449" s="33"/>
      <c r="AAJ449" s="33"/>
      <c r="AAK449" s="33"/>
      <c r="AAL449" s="33"/>
      <c r="AAM449" s="33"/>
      <c r="AAN449" s="33"/>
      <c r="AAO449" s="33"/>
      <c r="AAP449" s="33"/>
      <c r="AAQ449" s="33"/>
      <c r="AAR449" s="33"/>
      <c r="AAS449" s="33"/>
      <c r="AAT449" s="33"/>
      <c r="AAU449" s="33"/>
      <c r="AAV449" s="33"/>
      <c r="AAW449" s="33"/>
      <c r="AAX449" s="33"/>
      <c r="AAY449" s="33"/>
      <c r="AAZ449" s="33"/>
      <c r="ABA449" s="33"/>
      <c r="ABB449" s="33"/>
      <c r="ABC449" s="33"/>
      <c r="ABD449" s="33"/>
      <c r="ABE449" s="33"/>
      <c r="ABF449" s="33"/>
      <c r="ABG449" s="33"/>
      <c r="ABH449" s="33"/>
      <c r="ABI449" s="33"/>
      <c r="ABJ449" s="33"/>
      <c r="ABK449" s="33"/>
      <c r="ABL449" s="33"/>
      <c r="ABM449" s="33"/>
      <c r="ABN449" s="33"/>
      <c r="ABO449" s="33"/>
      <c r="ABP449" s="33"/>
      <c r="ABQ449" s="33"/>
      <c r="ABR449" s="33"/>
      <c r="ABS449" s="33"/>
      <c r="ABT449" s="33"/>
      <c r="ABU449" s="33"/>
      <c r="ABV449" s="33"/>
      <c r="ABW449" s="33"/>
      <c r="ABX449" s="33"/>
      <c r="ABY449" s="33"/>
      <c r="ABZ449" s="33"/>
      <c r="ACA449" s="33"/>
      <c r="ACB449" s="33"/>
      <c r="ACC449" s="33"/>
      <c r="ACD449" s="33"/>
      <c r="ACE449" s="33"/>
      <c r="ACF449" s="33"/>
      <c r="ACG449" s="33"/>
      <c r="ACH449" s="33"/>
      <c r="ACI449" s="33"/>
      <c r="ACJ449" s="33"/>
      <c r="ACK449" s="33"/>
      <c r="ACL449" s="33"/>
      <c r="ACM449" s="33"/>
      <c r="ACN449" s="33"/>
      <c r="ACO449" s="33"/>
      <c r="ACP449" s="33"/>
      <c r="ACQ449" s="33"/>
      <c r="ACR449" s="33"/>
      <c r="ACS449" s="33"/>
      <c r="ACT449" s="33"/>
      <c r="ACU449" s="33"/>
      <c r="ACV449" s="33"/>
      <c r="ACW449" s="33"/>
      <c r="ACX449" s="33"/>
      <c r="ACY449" s="33"/>
      <c r="ACZ449" s="33"/>
      <c r="ADA449" s="33"/>
      <c r="ADB449" s="33"/>
      <c r="ADC449" s="33"/>
      <c r="ADD449" s="33"/>
      <c r="ADE449" s="33"/>
      <c r="ADF449" s="33"/>
      <c r="ADG449" s="33"/>
      <c r="ADH449" s="33"/>
      <c r="ADI449" s="33"/>
      <c r="ADJ449" s="33"/>
      <c r="ADK449" s="33"/>
      <c r="ADL449" s="33"/>
      <c r="ADM449" s="33"/>
      <c r="ADN449" s="33"/>
      <c r="ADO449" s="33"/>
      <c r="ADP449" s="33"/>
      <c r="ADQ449" s="33"/>
      <c r="ADR449" s="33"/>
      <c r="ADS449" s="33"/>
      <c r="ADT449" s="33"/>
      <c r="ADU449" s="33"/>
      <c r="ADV449" s="33"/>
      <c r="ADW449" s="33"/>
      <c r="ADX449" s="33"/>
      <c r="ADY449" s="33"/>
      <c r="ADZ449" s="33"/>
      <c r="AEA449" s="33"/>
      <c r="AEB449" s="33"/>
      <c r="AEC449" s="33"/>
      <c r="AED449" s="33"/>
      <c r="AEE449" s="33"/>
      <c r="AEF449" s="33"/>
      <c r="AEG449" s="33"/>
      <c r="AEH449" s="33"/>
      <c r="AEI449" s="33"/>
      <c r="AEJ449" s="33"/>
      <c r="AEK449" s="33"/>
      <c r="AEL449" s="33"/>
      <c r="AEM449" s="33"/>
      <c r="AEN449" s="33"/>
      <c r="AEO449" s="33"/>
      <c r="AEP449" s="33"/>
      <c r="AEQ449" s="33"/>
      <c r="AER449" s="33"/>
      <c r="AES449" s="33"/>
      <c r="AET449" s="33"/>
      <c r="AEU449" s="33"/>
      <c r="AEV449" s="33"/>
      <c r="AEW449" s="33"/>
      <c r="AEX449" s="33"/>
      <c r="AEY449" s="33"/>
      <c r="AEZ449" s="33"/>
      <c r="AFA449" s="33"/>
      <c r="AFB449" s="33"/>
      <c r="AFC449" s="33"/>
      <c r="AFD449" s="33"/>
      <c r="AFE449" s="33"/>
      <c r="AFF449" s="33"/>
      <c r="AFG449" s="33"/>
      <c r="AFH449" s="33"/>
      <c r="AFI449" s="33"/>
      <c r="AFJ449" s="33"/>
      <c r="AFK449" s="33"/>
      <c r="AFL449" s="33"/>
      <c r="AFM449" s="33"/>
      <c r="AFN449" s="33"/>
      <c r="AFO449" s="33"/>
      <c r="AFP449" s="33"/>
      <c r="AFQ449" s="33"/>
      <c r="AFR449" s="33"/>
      <c r="AFS449" s="33"/>
      <c r="AFT449" s="33"/>
      <c r="AFU449" s="33"/>
      <c r="AFV449" s="33"/>
      <c r="AFW449" s="33"/>
      <c r="AFX449" s="33"/>
      <c r="AFY449" s="33"/>
      <c r="AFZ449" s="33"/>
      <c r="AGA449" s="33"/>
      <c r="AGB449" s="33"/>
      <c r="AGC449" s="33"/>
      <c r="AGD449" s="33"/>
      <c r="AGE449" s="33"/>
      <c r="AGF449" s="33"/>
      <c r="AGG449" s="33"/>
      <c r="AGH449" s="33"/>
      <c r="AGI449" s="33"/>
      <c r="AGJ449" s="33"/>
      <c r="AGK449" s="33"/>
      <c r="AGL449" s="33"/>
      <c r="AGM449" s="33"/>
      <c r="AGN449" s="33"/>
      <c r="AGO449" s="33"/>
      <c r="AGP449" s="33"/>
      <c r="AGQ449" s="33"/>
      <c r="AGR449" s="33"/>
      <c r="AGS449" s="33"/>
      <c r="AGT449" s="33"/>
      <c r="AGU449" s="33"/>
      <c r="AGV449" s="33"/>
      <c r="AGW449" s="33"/>
      <c r="AGX449" s="33"/>
      <c r="AGY449" s="33"/>
      <c r="AGZ449" s="33"/>
      <c r="AHA449" s="33"/>
      <c r="AHB449" s="33"/>
      <c r="AHC449" s="33"/>
      <c r="AHD449" s="33"/>
      <c r="AHE449" s="33"/>
      <c r="AHF449" s="33"/>
      <c r="AHG449" s="33"/>
      <c r="AHH449" s="33"/>
      <c r="AHI449" s="33"/>
      <c r="AHJ449" s="33"/>
      <c r="AHK449" s="33"/>
      <c r="AHL449" s="33"/>
      <c r="AHM449" s="33"/>
      <c r="AHN449" s="33"/>
      <c r="AHO449" s="33"/>
      <c r="AHP449" s="33"/>
      <c r="AHQ449" s="33"/>
      <c r="AHR449" s="33"/>
      <c r="AHS449" s="33"/>
      <c r="AHT449" s="33"/>
      <c r="AHU449" s="33"/>
      <c r="AHV449" s="33"/>
      <c r="AHW449" s="33"/>
      <c r="AHX449" s="33"/>
      <c r="AHY449" s="33"/>
      <c r="AHZ449" s="33"/>
      <c r="AIA449" s="33"/>
      <c r="AIB449" s="33"/>
      <c r="AIC449" s="33"/>
      <c r="AID449" s="33"/>
      <c r="AIE449" s="33"/>
      <c r="AIF449" s="33"/>
      <c r="AIG449" s="33"/>
      <c r="AIH449" s="33"/>
      <c r="AII449" s="33"/>
      <c r="AIJ449" s="33"/>
      <c r="AIK449" s="33"/>
      <c r="AIL449" s="33"/>
      <c r="AIM449" s="33"/>
      <c r="AIN449" s="33"/>
      <c r="AIO449" s="33"/>
      <c r="AIP449" s="33"/>
      <c r="AIQ449" s="33"/>
      <c r="AIR449" s="33"/>
      <c r="AIS449" s="33"/>
      <c r="AIT449" s="33"/>
      <c r="AIU449" s="33"/>
      <c r="AIV449" s="33"/>
      <c r="AIW449" s="33"/>
      <c r="AIX449" s="33"/>
      <c r="AIY449" s="33"/>
      <c r="AIZ449" s="33"/>
      <c r="AJA449" s="33"/>
      <c r="AJB449" s="33"/>
      <c r="AJC449" s="33"/>
      <c r="AJD449" s="33"/>
      <c r="AJE449" s="33"/>
      <c r="AJF449" s="33"/>
      <c r="AJG449" s="33"/>
      <c r="AJH449" s="33"/>
      <c r="AJI449" s="33"/>
      <c r="AJJ449" s="33"/>
      <c r="AJK449" s="33"/>
      <c r="AJL449" s="33"/>
      <c r="AJM449" s="33"/>
      <c r="AJN449" s="33"/>
      <c r="AJO449" s="33"/>
      <c r="AJP449" s="33"/>
      <c r="AJQ449" s="33"/>
      <c r="AJR449" s="33"/>
      <c r="AJS449" s="33"/>
      <c r="AJT449" s="33"/>
      <c r="AJU449" s="33"/>
      <c r="AJV449" s="33"/>
      <c r="AJW449" s="33"/>
      <c r="AJX449" s="33"/>
      <c r="AJY449" s="33"/>
      <c r="AJZ449" s="33"/>
      <c r="AKA449" s="33"/>
      <c r="AKB449" s="33"/>
      <c r="AKC449" s="33"/>
      <c r="AKD449" s="33"/>
      <c r="AKE449" s="33"/>
      <c r="AKF449" s="33"/>
      <c r="AKG449" s="33"/>
      <c r="AKH449" s="33"/>
      <c r="AKI449" s="33"/>
      <c r="AKJ449" s="33"/>
      <c r="AKK449" s="33"/>
      <c r="AKL449" s="33"/>
      <c r="AKM449" s="33"/>
      <c r="AKN449" s="33"/>
      <c r="AKO449" s="33"/>
      <c r="AKP449" s="33"/>
      <c r="AKQ449" s="33"/>
      <c r="AKR449" s="33"/>
      <c r="AKS449" s="33"/>
      <c r="AKT449" s="33"/>
      <c r="AKU449" s="33"/>
      <c r="AKV449" s="33"/>
      <c r="AKW449" s="33"/>
      <c r="AKX449" s="33"/>
      <c r="AKY449" s="33"/>
      <c r="AKZ449" s="33"/>
      <c r="ALA449" s="33"/>
      <c r="ALB449" s="33"/>
      <c r="ALC449" s="33"/>
      <c r="ALD449" s="33"/>
      <c r="ALE449" s="33"/>
      <c r="ALF449" s="33"/>
      <c r="ALG449" s="33"/>
      <c r="ALH449" s="33"/>
      <c r="ALI449" s="33"/>
      <c r="ALJ449" s="33"/>
      <c r="ALK449" s="33"/>
      <c r="ALL449" s="33"/>
      <c r="ALM449" s="33"/>
      <c r="ALN449" s="33"/>
      <c r="ALO449" s="33"/>
      <c r="ALP449" s="33"/>
      <c r="ALQ449" s="33"/>
      <c r="ALR449" s="33"/>
      <c r="ALS449" s="33"/>
      <c r="ALT449" s="33"/>
      <c r="ALU449" s="33"/>
      <c r="ALV449" s="33"/>
      <c r="ALW449" s="33"/>
      <c r="ALX449" s="33"/>
      <c r="ALY449" s="33"/>
      <c r="ALZ449" s="33"/>
      <c r="AMA449" s="33"/>
      <c r="AMB449" s="33"/>
      <c r="AMC449" s="33"/>
      <c r="AMD449" s="33"/>
      <c r="AME449" s="33"/>
      <c r="AMF449" s="33"/>
      <c r="AMG449" s="33"/>
      <c r="AMH449" s="33"/>
      <c r="AMI449" s="33"/>
      <c r="AMJ449" s="33"/>
      <c r="AMK449" s="33"/>
      <c r="AML449" s="33"/>
      <c r="AMM449" s="33"/>
      <c r="AMN449" s="33"/>
      <c r="AMO449" s="33"/>
      <c r="AMP449" s="33"/>
      <c r="AMQ449" s="33"/>
      <c r="AMR449" s="33"/>
      <c r="AMS449" s="33"/>
      <c r="AMT449" s="33"/>
      <c r="AMU449" s="33"/>
      <c r="AMV449" s="33"/>
      <c r="AMW449" s="33"/>
      <c r="AMX449" s="33"/>
      <c r="AMY449" s="33"/>
      <c r="AMZ449" s="33"/>
      <c r="ANA449" s="33"/>
      <c r="ANB449" s="33"/>
      <c r="ANC449" s="33"/>
      <c r="AND449" s="33"/>
      <c r="ANE449" s="33"/>
      <c r="ANF449" s="33"/>
      <c r="ANG449" s="33"/>
      <c r="ANH449" s="33"/>
      <c r="ANI449" s="33"/>
      <c r="ANJ449" s="33"/>
      <c r="ANK449" s="33"/>
      <c r="ANL449" s="33"/>
      <c r="ANM449" s="33"/>
      <c r="ANN449" s="33"/>
      <c r="ANO449" s="33"/>
      <c r="ANP449" s="33"/>
      <c r="ANQ449" s="33"/>
      <c r="ANR449" s="33"/>
      <c r="ANS449" s="33"/>
      <c r="ANT449" s="33"/>
      <c r="ANU449" s="33"/>
      <c r="ANV449" s="33"/>
      <c r="ANW449" s="33"/>
      <c r="ANX449" s="33"/>
      <c r="ANY449" s="33"/>
      <c r="ANZ449" s="33"/>
      <c r="AOA449" s="33"/>
      <c r="AOB449" s="33"/>
      <c r="AOC449" s="33"/>
      <c r="AOD449" s="33"/>
      <c r="AOE449" s="33"/>
      <c r="AOF449" s="33"/>
      <c r="AOG449" s="33"/>
      <c r="AOH449" s="33"/>
      <c r="AOI449" s="33"/>
      <c r="AOJ449" s="33"/>
      <c r="AOK449" s="33"/>
      <c r="AOL449" s="33"/>
      <c r="AOM449" s="33"/>
      <c r="AON449" s="33"/>
      <c r="AOO449" s="33"/>
      <c r="AOP449" s="33"/>
      <c r="AOQ449" s="33"/>
      <c r="AOR449" s="33"/>
      <c r="AOS449" s="33"/>
      <c r="AOT449" s="33"/>
      <c r="AOU449" s="33"/>
      <c r="AOV449" s="33"/>
      <c r="AOW449" s="33"/>
      <c r="AOX449" s="33"/>
      <c r="AOY449" s="33"/>
      <c r="AOZ449" s="33"/>
      <c r="APA449" s="33"/>
      <c r="APB449" s="33"/>
      <c r="APC449" s="33"/>
      <c r="APD449" s="33"/>
      <c r="APE449" s="33"/>
      <c r="APF449" s="33"/>
      <c r="APG449" s="33"/>
      <c r="APH449" s="33"/>
      <c r="API449" s="33"/>
      <c r="APJ449" s="33"/>
      <c r="APK449" s="33"/>
      <c r="APL449" s="33"/>
      <c r="APM449" s="33"/>
      <c r="APN449" s="33"/>
      <c r="APO449" s="33"/>
      <c r="APP449" s="33"/>
      <c r="APQ449" s="33"/>
      <c r="APR449" s="33"/>
      <c r="APS449" s="33"/>
      <c r="APT449" s="33"/>
      <c r="APU449" s="33"/>
      <c r="APV449" s="33"/>
      <c r="APW449" s="33"/>
      <c r="APX449" s="33"/>
      <c r="APY449" s="33"/>
      <c r="APZ449" s="33"/>
      <c r="AQA449" s="33"/>
      <c r="AQB449" s="33"/>
      <c r="AQC449" s="33"/>
      <c r="AQD449" s="33"/>
      <c r="AQE449" s="33"/>
      <c r="AQF449" s="33"/>
      <c r="AQG449" s="33"/>
      <c r="AQH449" s="33"/>
      <c r="AQI449" s="33"/>
      <c r="AQJ449" s="33"/>
      <c r="AQK449" s="33"/>
      <c r="AQL449" s="33"/>
      <c r="AQM449" s="33"/>
      <c r="AQN449" s="33"/>
      <c r="AQO449" s="33"/>
      <c r="AQP449" s="33"/>
      <c r="AQQ449" s="33"/>
      <c r="AQR449" s="33"/>
      <c r="AQS449" s="33"/>
      <c r="AQT449" s="33"/>
      <c r="AQU449" s="33"/>
      <c r="AQV449" s="33"/>
      <c r="AQW449" s="33"/>
      <c r="AQX449" s="33"/>
      <c r="AQY449" s="33"/>
      <c r="AQZ449" s="33"/>
      <c r="ARA449" s="33"/>
      <c r="ARB449" s="33"/>
      <c r="ARC449" s="33"/>
      <c r="ARD449" s="33"/>
      <c r="ARE449" s="33"/>
      <c r="ARF449" s="33"/>
      <c r="ARG449" s="33"/>
      <c r="ARH449" s="33"/>
      <c r="ARI449" s="33"/>
      <c r="ARJ449" s="33"/>
      <c r="ARK449" s="33"/>
      <c r="ARL449" s="33"/>
      <c r="ARM449" s="33"/>
      <c r="ARN449" s="33"/>
      <c r="ARO449" s="33"/>
      <c r="ARP449" s="33"/>
      <c r="ARQ449" s="33"/>
      <c r="ARR449" s="33"/>
      <c r="ARS449" s="33"/>
      <c r="ART449" s="33"/>
      <c r="ARU449" s="33"/>
      <c r="ARV449" s="33"/>
      <c r="ARW449" s="33"/>
      <c r="ARX449" s="33"/>
      <c r="ARY449" s="33"/>
      <c r="ARZ449" s="33"/>
      <c r="ASA449" s="33"/>
      <c r="ASB449" s="33"/>
      <c r="ASC449" s="33"/>
      <c r="ASD449" s="33"/>
      <c r="ASE449" s="33"/>
      <c r="ASF449" s="33"/>
      <c r="ASG449" s="33"/>
      <c r="ASH449" s="33"/>
      <c r="ASI449" s="33"/>
      <c r="ASJ449" s="33"/>
      <c r="ASK449" s="33"/>
      <c r="ASL449" s="33"/>
      <c r="ASM449" s="33"/>
      <c r="ASN449" s="33"/>
      <c r="ASO449" s="33"/>
      <c r="ASP449" s="33"/>
      <c r="ASQ449" s="33"/>
      <c r="ASR449" s="33"/>
      <c r="ASS449" s="33"/>
      <c r="AST449" s="33"/>
      <c r="ASU449" s="33"/>
      <c r="ASV449" s="33"/>
      <c r="ASW449" s="33"/>
      <c r="ASX449" s="33"/>
      <c r="ASY449" s="33"/>
      <c r="ASZ449" s="33"/>
      <c r="ATA449" s="33"/>
      <c r="ATB449" s="33"/>
      <c r="ATC449" s="33"/>
      <c r="ATD449" s="33"/>
      <c r="ATE449" s="33"/>
      <c r="ATF449" s="33"/>
      <c r="ATG449" s="33"/>
      <c r="ATH449" s="33"/>
      <c r="ATI449" s="33"/>
      <c r="ATJ449" s="33"/>
      <c r="ATK449" s="33"/>
      <c r="ATL449" s="33"/>
      <c r="ATM449" s="33"/>
      <c r="ATN449" s="33"/>
      <c r="ATO449" s="33"/>
      <c r="ATP449" s="33"/>
      <c r="ATQ449" s="33"/>
      <c r="ATR449" s="33"/>
      <c r="ATS449" s="33"/>
      <c r="ATT449" s="33"/>
      <c r="ATU449" s="33"/>
      <c r="ATV449" s="33"/>
      <c r="ATW449" s="33"/>
      <c r="ATX449" s="33"/>
      <c r="ATY449" s="33"/>
      <c r="ATZ449" s="33"/>
      <c r="AUA449" s="33"/>
      <c r="AUB449" s="33"/>
      <c r="AUC449" s="33"/>
      <c r="AUD449" s="33"/>
      <c r="AUE449" s="33"/>
      <c r="AUF449" s="33"/>
      <c r="AUG449" s="33"/>
      <c r="AUH449" s="33"/>
      <c r="AUI449" s="33"/>
      <c r="AUJ449" s="33"/>
      <c r="AUK449" s="33"/>
      <c r="AUL449" s="33"/>
      <c r="AUM449" s="33"/>
      <c r="AUN449" s="33"/>
      <c r="AUO449" s="33"/>
      <c r="AUP449" s="33"/>
      <c r="AUQ449" s="33"/>
      <c r="AUR449" s="33"/>
      <c r="AUS449" s="33"/>
      <c r="AUT449" s="33"/>
      <c r="AUU449" s="33"/>
      <c r="AUV449" s="33"/>
      <c r="AUW449" s="33"/>
      <c r="AUX449" s="33"/>
      <c r="AUY449" s="33"/>
      <c r="AUZ449" s="33"/>
      <c r="AVA449" s="33"/>
      <c r="AVB449" s="33"/>
      <c r="AVC449" s="33"/>
      <c r="AVD449" s="33"/>
      <c r="AVE449" s="33"/>
      <c r="AVF449" s="33"/>
      <c r="AVG449" s="33"/>
      <c r="AVH449" s="33"/>
      <c r="AVI449" s="33"/>
      <c r="AVJ449" s="33"/>
      <c r="AVK449" s="33"/>
      <c r="AVL449" s="33"/>
      <c r="AVM449" s="33"/>
      <c r="AVN449" s="33"/>
      <c r="AVO449" s="33"/>
      <c r="AVP449" s="33"/>
      <c r="AVQ449" s="33"/>
      <c r="AVR449" s="33"/>
      <c r="AVS449" s="33"/>
      <c r="AVT449" s="33"/>
      <c r="AVU449" s="33"/>
      <c r="AVV449" s="33"/>
      <c r="AVW449" s="33"/>
      <c r="AVX449" s="33"/>
      <c r="AVY449" s="33"/>
      <c r="AVZ449" s="33"/>
      <c r="AWA449" s="33"/>
      <c r="AWB449" s="33"/>
      <c r="AWC449" s="33"/>
      <c r="AWD449" s="33"/>
      <c r="AWE449" s="33"/>
      <c r="AWF449" s="33"/>
      <c r="AWG449" s="33"/>
      <c r="AWH449" s="33"/>
      <c r="AWI449" s="33"/>
      <c r="AWJ449" s="33"/>
      <c r="AWK449" s="33"/>
      <c r="AWL449" s="33"/>
      <c r="AWM449" s="33"/>
      <c r="AWN449" s="33"/>
      <c r="AWO449" s="33"/>
      <c r="AWP449" s="33"/>
      <c r="AWQ449" s="33"/>
      <c r="AWR449" s="33"/>
      <c r="AWS449" s="33"/>
      <c r="AWT449" s="33"/>
      <c r="AWU449" s="33"/>
      <c r="AWV449" s="33"/>
      <c r="AWW449" s="33"/>
      <c r="AWX449" s="33"/>
      <c r="AWY449" s="33"/>
      <c r="AWZ449" s="33"/>
      <c r="AXA449" s="33"/>
      <c r="AXB449" s="33"/>
      <c r="AXC449" s="33"/>
      <c r="AXD449" s="33"/>
      <c r="AXE449" s="33"/>
      <c r="AXF449" s="33"/>
      <c r="AXG449" s="33"/>
      <c r="AXH449" s="33"/>
      <c r="AXI449" s="33"/>
      <c r="AXJ449" s="33"/>
      <c r="AXK449" s="33"/>
      <c r="AXL449" s="33"/>
      <c r="AXM449" s="33"/>
      <c r="AXN449" s="33"/>
      <c r="AXO449" s="33"/>
      <c r="AXP449" s="33"/>
      <c r="AXQ449" s="33"/>
      <c r="AXR449" s="33"/>
      <c r="AXS449" s="33"/>
      <c r="AXT449" s="33"/>
      <c r="AXU449" s="33"/>
      <c r="AXV449" s="33"/>
      <c r="AXW449" s="33"/>
      <c r="AXX449" s="33"/>
      <c r="AXY449" s="33"/>
      <c r="AXZ449" s="33"/>
      <c r="AYA449" s="33"/>
      <c r="AYB449" s="33"/>
      <c r="AYC449" s="33"/>
      <c r="AYD449" s="33"/>
      <c r="AYE449" s="33"/>
      <c r="AYF449" s="33"/>
      <c r="AYG449" s="33"/>
      <c r="AYH449" s="33"/>
      <c r="AYI449" s="33"/>
      <c r="AYJ449" s="33"/>
      <c r="AYK449" s="33"/>
      <c r="AYL449" s="33"/>
      <c r="AYM449" s="33"/>
      <c r="AYN449" s="33"/>
      <c r="AYO449" s="33"/>
      <c r="AYP449" s="33"/>
      <c r="AYQ449" s="33"/>
      <c r="AYR449" s="33"/>
      <c r="AYS449" s="33"/>
      <c r="AYT449" s="33"/>
      <c r="AYU449" s="33"/>
      <c r="AYV449" s="33"/>
      <c r="AYW449" s="33"/>
      <c r="AYX449" s="33"/>
      <c r="AYY449" s="33"/>
      <c r="AYZ449" s="33"/>
      <c r="AZA449" s="33"/>
      <c r="AZB449" s="33"/>
      <c r="AZC449" s="33"/>
      <c r="AZD449" s="33"/>
      <c r="AZE449" s="33"/>
      <c r="AZF449" s="33"/>
      <c r="AZG449" s="33"/>
      <c r="AZH449" s="33"/>
      <c r="AZI449" s="33"/>
      <c r="AZJ449" s="33"/>
      <c r="AZK449" s="33"/>
      <c r="AZL449" s="33"/>
      <c r="AZM449" s="33"/>
      <c r="AZN449" s="33"/>
      <c r="AZO449" s="33"/>
      <c r="AZP449" s="33"/>
      <c r="AZQ449" s="33"/>
      <c r="AZR449" s="33"/>
      <c r="AZS449" s="33"/>
      <c r="AZT449" s="33"/>
      <c r="AZU449" s="33"/>
      <c r="AZV449" s="33"/>
      <c r="AZW449" s="33"/>
      <c r="AZX449" s="33"/>
      <c r="AZY449" s="33"/>
      <c r="AZZ449" s="33"/>
      <c r="BAA449" s="33"/>
      <c r="BAB449" s="33"/>
      <c r="BAC449" s="33"/>
      <c r="BAD449" s="33"/>
      <c r="BAE449" s="33"/>
      <c r="BAF449" s="33"/>
      <c r="BAG449" s="33"/>
      <c r="BAH449" s="33"/>
      <c r="BAI449" s="33"/>
      <c r="BAJ449" s="33"/>
      <c r="BAK449" s="33"/>
      <c r="BAL449" s="33"/>
      <c r="BAM449" s="33"/>
      <c r="BAN449" s="33"/>
      <c r="BAO449" s="33"/>
      <c r="BAP449" s="33"/>
      <c r="BAQ449" s="33"/>
      <c r="BAR449" s="33"/>
      <c r="BAS449" s="33"/>
      <c r="BAT449" s="33"/>
      <c r="BAU449" s="33"/>
      <c r="BAV449" s="33"/>
      <c r="BAW449" s="33"/>
      <c r="BAX449" s="33"/>
      <c r="BAY449" s="33"/>
      <c r="BAZ449" s="33"/>
      <c r="BBA449" s="33"/>
      <c r="BBB449" s="33"/>
      <c r="BBC449" s="33"/>
      <c r="BBD449" s="33"/>
      <c r="BBE449" s="33"/>
      <c r="BBF449" s="33"/>
      <c r="BBG449" s="33"/>
      <c r="BBH449" s="33"/>
      <c r="BBI449" s="33"/>
      <c r="BBJ449" s="33"/>
      <c r="BBK449" s="33"/>
      <c r="BBL449" s="33"/>
      <c r="BBM449" s="33"/>
      <c r="BBN449" s="33"/>
      <c r="BBO449" s="33"/>
      <c r="BBP449" s="33"/>
      <c r="BBQ449" s="33"/>
      <c r="BBR449" s="33"/>
      <c r="BBS449" s="33"/>
      <c r="BBT449" s="33"/>
      <c r="BBU449" s="33"/>
      <c r="BBV449" s="33"/>
      <c r="BBW449" s="33"/>
      <c r="BBX449" s="33"/>
      <c r="BBY449" s="33"/>
      <c r="BBZ449" s="33"/>
      <c r="BCA449" s="33"/>
      <c r="BCB449" s="33"/>
      <c r="BCC449" s="33"/>
      <c r="BCD449" s="33"/>
      <c r="BCE449" s="33"/>
      <c r="BCF449" s="33"/>
      <c r="BCG449" s="33"/>
      <c r="BCH449" s="33"/>
      <c r="BCI449" s="33"/>
      <c r="BCJ449" s="33"/>
      <c r="BCK449" s="33"/>
      <c r="BCL449" s="33"/>
      <c r="BCM449" s="33"/>
      <c r="BCN449" s="33"/>
      <c r="BCO449" s="33"/>
      <c r="BCP449" s="33"/>
      <c r="BCQ449" s="33"/>
      <c r="BCR449" s="33"/>
      <c r="BCS449" s="33"/>
      <c r="BCT449" s="33"/>
      <c r="BCU449" s="33"/>
      <c r="BCV449" s="33"/>
      <c r="BCW449" s="33"/>
      <c r="BCX449" s="33"/>
      <c r="BCY449" s="33"/>
      <c r="BCZ449" s="33"/>
      <c r="BDA449" s="33"/>
      <c r="BDB449" s="33"/>
      <c r="BDC449" s="33"/>
      <c r="BDD449" s="33"/>
      <c r="BDE449" s="33"/>
      <c r="BDF449" s="33"/>
      <c r="BDG449" s="33"/>
      <c r="BDH449" s="33"/>
      <c r="BDI449" s="33"/>
      <c r="BDJ449" s="33"/>
      <c r="BDK449" s="33"/>
      <c r="BDL449" s="33"/>
      <c r="BDM449" s="33"/>
      <c r="BDN449" s="33"/>
      <c r="BDO449" s="33"/>
      <c r="BDP449" s="33"/>
      <c r="BDQ449" s="33"/>
      <c r="BDR449" s="33"/>
      <c r="BDS449" s="33"/>
      <c r="BDT449" s="33"/>
      <c r="BDU449" s="33"/>
      <c r="BDV449" s="33"/>
      <c r="BDW449" s="33"/>
      <c r="BDX449" s="33"/>
      <c r="BDY449" s="33"/>
      <c r="BDZ449" s="33"/>
      <c r="BEA449" s="33"/>
      <c r="BEB449" s="33"/>
      <c r="BEC449" s="33"/>
      <c r="BED449" s="33"/>
      <c r="BEE449" s="33"/>
      <c r="BEF449" s="33"/>
      <c r="BEG449" s="33"/>
      <c r="BEH449" s="33"/>
      <c r="BEI449" s="33"/>
      <c r="BEJ449" s="33"/>
      <c r="BEK449" s="33"/>
      <c r="BEL449" s="33"/>
      <c r="BEM449" s="33"/>
      <c r="BEN449" s="33"/>
      <c r="BEO449" s="33"/>
      <c r="BEP449" s="33"/>
      <c r="BEQ449" s="33"/>
      <c r="BER449" s="33"/>
      <c r="BES449" s="33"/>
      <c r="BET449" s="33"/>
      <c r="BEU449" s="33"/>
      <c r="BEV449" s="33"/>
      <c r="BEW449" s="33"/>
      <c r="BEX449" s="33"/>
      <c r="BEY449" s="33"/>
      <c r="BEZ449" s="33"/>
      <c r="BFA449" s="33"/>
      <c r="BFB449" s="33"/>
      <c r="BFC449" s="33"/>
      <c r="BFD449" s="33"/>
      <c r="BFE449" s="33"/>
      <c r="BFF449" s="33"/>
      <c r="BFG449" s="33"/>
      <c r="BFH449" s="33"/>
      <c r="BFI449" s="33"/>
      <c r="BFJ449" s="33"/>
      <c r="BFK449" s="33"/>
      <c r="BFL449" s="33"/>
      <c r="BFM449" s="33"/>
      <c r="BFN449" s="33"/>
      <c r="BFO449" s="33"/>
      <c r="BFP449" s="33"/>
      <c r="BFQ449" s="33"/>
      <c r="BFR449" s="33"/>
      <c r="BFS449" s="33"/>
      <c r="BFT449" s="33"/>
      <c r="BFU449" s="33"/>
      <c r="BFV449" s="33"/>
      <c r="BFW449" s="33"/>
      <c r="BFX449" s="33"/>
      <c r="BFY449" s="33"/>
      <c r="BFZ449" s="33"/>
      <c r="BGA449" s="33"/>
      <c r="BGB449" s="33"/>
      <c r="BGC449" s="33"/>
      <c r="BGD449" s="33"/>
      <c r="BGE449" s="33"/>
      <c r="BGF449" s="33"/>
      <c r="BGG449" s="33"/>
      <c r="BGH449" s="33"/>
      <c r="BGI449" s="33"/>
      <c r="BGJ449" s="33"/>
      <c r="BGK449" s="33"/>
      <c r="BGL449" s="33"/>
      <c r="BGM449" s="33"/>
      <c r="BGN449" s="33"/>
      <c r="BGO449" s="33"/>
      <c r="BGP449" s="33"/>
      <c r="BGQ449" s="33"/>
      <c r="BGR449" s="33"/>
      <c r="BGS449" s="33"/>
      <c r="BGT449" s="33"/>
      <c r="BGU449" s="33"/>
      <c r="BGV449" s="33"/>
      <c r="BGW449" s="33"/>
      <c r="BGX449" s="33"/>
      <c r="BGY449" s="33"/>
      <c r="BGZ449" s="33"/>
      <c r="BHA449" s="33"/>
      <c r="BHB449" s="33"/>
      <c r="BHC449" s="33"/>
      <c r="BHD449" s="33"/>
      <c r="BHE449" s="33"/>
      <c r="BHF449" s="33"/>
      <c r="BHG449" s="33"/>
      <c r="BHH449" s="33"/>
      <c r="BHI449" s="33"/>
      <c r="BHJ449" s="33"/>
      <c r="BHK449" s="33"/>
      <c r="BHL449" s="33"/>
      <c r="BHM449" s="33"/>
      <c r="BHN449" s="33"/>
      <c r="BHO449" s="33"/>
      <c r="BHP449" s="33"/>
      <c r="BHQ449" s="33"/>
      <c r="BHR449" s="33"/>
      <c r="BHS449" s="33"/>
      <c r="BHT449" s="33"/>
      <c r="BHU449" s="33"/>
      <c r="BHV449" s="33"/>
      <c r="BHW449" s="33"/>
      <c r="BHX449" s="33"/>
      <c r="BHY449" s="33"/>
      <c r="BHZ449" s="33"/>
      <c r="BIA449" s="33"/>
      <c r="BIB449" s="33"/>
      <c r="BIC449" s="33"/>
      <c r="BID449" s="33"/>
      <c r="BIE449" s="33"/>
      <c r="BIF449" s="33"/>
      <c r="BIG449" s="33"/>
      <c r="BIH449" s="33"/>
      <c r="BII449" s="33"/>
      <c r="BIJ449" s="33"/>
      <c r="BIK449" s="33"/>
      <c r="BIL449" s="33"/>
      <c r="BIM449" s="33"/>
      <c r="BIN449" s="33"/>
      <c r="BIO449" s="33"/>
      <c r="BIP449" s="33"/>
      <c r="BIQ449" s="33"/>
      <c r="BIR449" s="33"/>
      <c r="BIS449" s="33"/>
      <c r="BIT449" s="33"/>
      <c r="BIU449" s="33"/>
      <c r="BIV449" s="33"/>
      <c r="BIW449" s="33"/>
      <c r="BIX449" s="33"/>
      <c r="BIY449" s="33"/>
      <c r="BIZ449" s="33"/>
      <c r="BJA449" s="33"/>
      <c r="BJB449" s="33"/>
      <c r="BJC449" s="33"/>
      <c r="BJD449" s="33"/>
      <c r="BJE449" s="33"/>
      <c r="BJF449" s="33"/>
      <c r="BJG449" s="33"/>
      <c r="BJH449" s="33"/>
      <c r="BJI449" s="33"/>
      <c r="BJJ449" s="33"/>
      <c r="BJK449" s="33"/>
      <c r="BJL449" s="33"/>
      <c r="BJM449" s="33"/>
      <c r="BJN449" s="33"/>
      <c r="BJO449" s="33"/>
      <c r="BJP449" s="33"/>
      <c r="BJQ449" s="33"/>
      <c r="BJR449" s="33"/>
      <c r="BJS449" s="33"/>
      <c r="BJT449" s="33"/>
      <c r="BJU449" s="33"/>
      <c r="BJV449" s="33"/>
      <c r="BJW449" s="33"/>
      <c r="BJX449" s="33"/>
      <c r="BJY449" s="33"/>
      <c r="BJZ449" s="33"/>
      <c r="BKA449" s="33"/>
      <c r="BKB449" s="33"/>
      <c r="BKC449" s="33"/>
      <c r="BKD449" s="33"/>
      <c r="BKE449" s="33"/>
      <c r="BKF449" s="33"/>
      <c r="BKG449" s="33"/>
      <c r="BKH449" s="33"/>
      <c r="BKI449" s="33"/>
      <c r="BKJ449" s="33"/>
      <c r="BKK449" s="33"/>
      <c r="BKL449" s="33"/>
      <c r="BKM449" s="33"/>
      <c r="BKN449" s="33"/>
      <c r="BKO449" s="33"/>
      <c r="BKP449" s="33"/>
      <c r="BKQ449" s="33"/>
      <c r="BKR449" s="33"/>
      <c r="BKS449" s="33"/>
      <c r="BKT449" s="33"/>
      <c r="BKU449" s="33"/>
      <c r="BKV449" s="33"/>
      <c r="BKW449" s="33"/>
      <c r="BKX449" s="33"/>
      <c r="BKY449" s="33"/>
      <c r="BKZ449" s="33"/>
      <c r="BLA449" s="33"/>
      <c r="BLB449" s="33"/>
      <c r="BLC449" s="33"/>
      <c r="BLD449" s="33"/>
      <c r="BLE449" s="33"/>
      <c r="BLF449" s="33"/>
      <c r="BLG449" s="33"/>
      <c r="BLH449" s="33"/>
      <c r="BLI449" s="33"/>
      <c r="BLJ449" s="33"/>
      <c r="BLK449" s="33"/>
      <c r="BLL449" s="33"/>
      <c r="BLM449" s="33"/>
      <c r="BLN449" s="33"/>
      <c r="BLO449" s="33"/>
      <c r="BLP449" s="33"/>
      <c r="BLQ449" s="33"/>
      <c r="BLR449" s="33"/>
      <c r="BLS449" s="33"/>
      <c r="BLT449" s="33"/>
      <c r="BLU449" s="33"/>
      <c r="BLV449" s="33"/>
      <c r="BLW449" s="33"/>
      <c r="BLX449" s="33"/>
      <c r="BLY449" s="33"/>
      <c r="BLZ449" s="33"/>
      <c r="BMA449" s="33"/>
      <c r="BMB449" s="33"/>
      <c r="BMC449" s="33"/>
      <c r="BMD449" s="33"/>
      <c r="BME449" s="33"/>
      <c r="BMF449" s="33"/>
      <c r="BMG449" s="33"/>
      <c r="BMH449" s="33"/>
      <c r="BMI449" s="33"/>
      <c r="BMJ449" s="33"/>
      <c r="BMK449" s="33"/>
      <c r="BML449" s="33"/>
      <c r="BMM449" s="33"/>
      <c r="BMN449" s="33"/>
      <c r="BMO449" s="33"/>
      <c r="BMP449" s="33"/>
      <c r="BMQ449" s="33"/>
      <c r="BMR449" s="33"/>
      <c r="BMS449" s="33"/>
      <c r="BMT449" s="33"/>
      <c r="BMU449" s="33"/>
      <c r="BMV449" s="33"/>
      <c r="BMW449" s="33"/>
      <c r="BMX449" s="33"/>
      <c r="BMY449" s="33"/>
      <c r="BMZ449" s="33"/>
      <c r="BNA449" s="33"/>
      <c r="BNB449" s="33"/>
      <c r="BNC449" s="33"/>
      <c r="BND449" s="33"/>
      <c r="BNE449" s="33"/>
      <c r="BNF449" s="33"/>
      <c r="BNG449" s="33"/>
      <c r="BNH449" s="33"/>
      <c r="BNI449" s="33"/>
      <c r="BNJ449" s="33"/>
      <c r="BNK449" s="33"/>
      <c r="BNL449" s="33"/>
      <c r="BNM449" s="33"/>
      <c r="BNN449" s="33"/>
      <c r="BNO449" s="33"/>
      <c r="BNP449" s="33"/>
      <c r="BNQ449" s="33"/>
      <c r="BNR449" s="33"/>
      <c r="BNS449" s="33"/>
      <c r="BNT449" s="33"/>
      <c r="BNU449" s="33"/>
      <c r="BNV449" s="33"/>
      <c r="BNW449" s="33"/>
      <c r="BNX449" s="33"/>
      <c r="BNY449" s="33"/>
      <c r="BNZ449" s="33"/>
      <c r="BOA449" s="33"/>
      <c r="BOB449" s="33"/>
      <c r="BOC449" s="33"/>
      <c r="BOD449" s="33"/>
      <c r="BOE449" s="33"/>
      <c r="BOF449" s="33"/>
      <c r="BOG449" s="33"/>
      <c r="BOH449" s="33"/>
      <c r="BOI449" s="33"/>
      <c r="BOJ449" s="33"/>
      <c r="BOK449" s="33"/>
      <c r="BOL449" s="33"/>
      <c r="BOM449" s="33"/>
      <c r="BON449" s="33"/>
      <c r="BOO449" s="33"/>
      <c r="BOP449" s="33"/>
      <c r="BOQ449" s="33"/>
      <c r="BOR449" s="33"/>
      <c r="BOS449" s="33"/>
      <c r="BOT449" s="33"/>
      <c r="BOU449" s="33"/>
      <c r="BOV449" s="33"/>
      <c r="BOW449" s="33"/>
      <c r="BOX449" s="33"/>
      <c r="BOY449" s="33"/>
      <c r="BOZ449" s="33"/>
      <c r="BPA449" s="33"/>
      <c r="BPB449" s="33"/>
      <c r="BPC449" s="33"/>
      <c r="BPD449" s="33"/>
      <c r="BPE449" s="33"/>
      <c r="BPF449" s="33"/>
      <c r="BPG449" s="33"/>
      <c r="BPH449" s="33"/>
      <c r="BPI449" s="33"/>
      <c r="BPJ449" s="33"/>
      <c r="BPK449" s="33"/>
      <c r="BPL449" s="33"/>
      <c r="BPM449" s="33"/>
      <c r="BPN449" s="33"/>
      <c r="BPO449" s="33"/>
      <c r="BPP449" s="33"/>
      <c r="BPQ449" s="33"/>
      <c r="BPR449" s="33"/>
      <c r="BPS449" s="33"/>
      <c r="BPT449" s="33"/>
      <c r="BPU449" s="33"/>
      <c r="BPV449" s="33"/>
      <c r="BPW449" s="33"/>
      <c r="BPX449" s="33"/>
      <c r="BPY449" s="33"/>
      <c r="BPZ449" s="33"/>
      <c r="BQA449" s="33"/>
      <c r="BQB449" s="33"/>
      <c r="BQC449" s="33"/>
      <c r="BQD449" s="33"/>
      <c r="BQE449" s="33"/>
      <c r="BQF449" s="33"/>
      <c r="BQG449" s="33"/>
      <c r="BQH449" s="33"/>
      <c r="BQI449" s="33"/>
      <c r="BQJ449" s="33"/>
      <c r="BQK449" s="33"/>
      <c r="BQL449" s="33"/>
      <c r="BQM449" s="33"/>
      <c r="BQN449" s="33"/>
      <c r="BQO449" s="33"/>
      <c r="BQP449" s="33"/>
      <c r="BQQ449" s="33"/>
      <c r="BQR449" s="33"/>
      <c r="BQS449" s="33"/>
      <c r="BQT449" s="33"/>
      <c r="BQU449" s="33"/>
      <c r="BQV449" s="33"/>
      <c r="BQW449" s="33"/>
      <c r="BQX449" s="33"/>
      <c r="BQY449" s="33"/>
      <c r="BQZ449" s="33"/>
      <c r="BRA449" s="33"/>
      <c r="BRB449" s="33"/>
      <c r="BRC449" s="33"/>
      <c r="BRD449" s="33"/>
      <c r="BRE449" s="33"/>
      <c r="BRF449" s="33"/>
      <c r="BRG449" s="33"/>
      <c r="BRH449" s="33"/>
      <c r="BRI449" s="33"/>
      <c r="BRJ449" s="33"/>
      <c r="BRK449" s="33"/>
      <c r="BRL449" s="33"/>
      <c r="BRM449" s="33"/>
      <c r="BRN449" s="33"/>
      <c r="BRO449" s="33"/>
      <c r="BRP449" s="33"/>
      <c r="BRQ449" s="33"/>
      <c r="BRR449" s="33"/>
      <c r="BRS449" s="33"/>
      <c r="BRT449" s="33"/>
      <c r="BRU449" s="33"/>
      <c r="BRV449" s="33"/>
      <c r="BRW449" s="33"/>
      <c r="BRX449" s="33"/>
      <c r="BRY449" s="33"/>
      <c r="BRZ449" s="33"/>
      <c r="BSA449" s="33"/>
      <c r="BSB449" s="33"/>
      <c r="BSC449" s="33"/>
      <c r="BSD449" s="33"/>
      <c r="BSE449" s="33"/>
      <c r="BSF449" s="33"/>
      <c r="BSG449" s="33"/>
      <c r="BSH449" s="33"/>
      <c r="BSI449" s="33"/>
      <c r="BSJ449" s="33"/>
      <c r="BSK449" s="33"/>
      <c r="BSL449" s="33"/>
      <c r="BSM449" s="33"/>
      <c r="BSN449" s="33"/>
      <c r="BSO449" s="33"/>
      <c r="BSP449" s="33"/>
      <c r="BSQ449" s="33"/>
      <c r="BSR449" s="33"/>
      <c r="BSS449" s="33"/>
      <c r="BST449" s="33"/>
      <c r="BSU449" s="33"/>
      <c r="BSV449" s="33"/>
      <c r="BSW449" s="33"/>
      <c r="BSX449" s="33"/>
      <c r="BSY449" s="33"/>
      <c r="BSZ449" s="33"/>
      <c r="BTA449" s="33"/>
      <c r="BTB449" s="33"/>
      <c r="BTC449" s="33"/>
      <c r="BTD449" s="33"/>
      <c r="BTE449" s="33"/>
      <c r="BTF449" s="33"/>
      <c r="BTG449" s="33"/>
      <c r="BTH449" s="33"/>
      <c r="BTI449" s="33"/>
      <c r="BTJ449" s="33"/>
      <c r="BTK449" s="33"/>
      <c r="BTL449" s="33"/>
      <c r="BTM449" s="33"/>
      <c r="BTN449" s="33"/>
      <c r="BTO449" s="33"/>
      <c r="BTP449" s="33"/>
      <c r="BTQ449" s="33"/>
      <c r="BTR449" s="33"/>
      <c r="BTS449" s="33"/>
      <c r="BTT449" s="33"/>
      <c r="BTU449" s="33"/>
      <c r="BTV449" s="33"/>
      <c r="BTW449" s="33"/>
      <c r="BTX449" s="33"/>
      <c r="BTY449" s="33"/>
      <c r="BTZ449" s="33"/>
      <c r="BUA449" s="33"/>
      <c r="BUB449" s="33"/>
      <c r="BUC449" s="33"/>
      <c r="BUD449" s="33"/>
      <c r="BUE449" s="33"/>
      <c r="BUF449" s="33"/>
      <c r="BUG449" s="33"/>
      <c r="BUH449" s="33"/>
      <c r="BUI449" s="33"/>
      <c r="BUJ449" s="33"/>
      <c r="BUK449" s="33"/>
      <c r="BUL449" s="33"/>
      <c r="BUM449" s="33"/>
      <c r="BUN449" s="33"/>
      <c r="BUO449" s="33"/>
      <c r="BUP449" s="33"/>
      <c r="BUQ449" s="33"/>
      <c r="BUR449" s="33"/>
      <c r="BUS449" s="33"/>
      <c r="BUT449" s="33"/>
      <c r="BUU449" s="33"/>
      <c r="BUV449" s="33"/>
      <c r="BUW449" s="33"/>
      <c r="BUX449" s="33"/>
      <c r="BUY449" s="33"/>
      <c r="BUZ449" s="33"/>
      <c r="BVA449" s="33"/>
      <c r="BVB449" s="33"/>
      <c r="BVC449" s="33"/>
      <c r="BVD449" s="33"/>
      <c r="BVE449" s="33"/>
      <c r="BVF449" s="33"/>
      <c r="BVG449" s="33"/>
      <c r="BVH449" s="33"/>
      <c r="BVI449" s="33"/>
      <c r="BVJ449" s="33"/>
      <c r="BVK449" s="33"/>
      <c r="BVL449" s="33"/>
      <c r="BVM449" s="33"/>
      <c r="BVN449" s="33"/>
      <c r="BVO449" s="33"/>
      <c r="BVP449" s="33"/>
      <c r="BVQ449" s="33"/>
      <c r="BVR449" s="33"/>
      <c r="BVS449" s="33"/>
      <c r="BVT449" s="33"/>
      <c r="BVU449" s="33"/>
      <c r="BVV449" s="33"/>
      <c r="BVW449" s="33"/>
      <c r="BVX449" s="33"/>
      <c r="BVY449" s="33"/>
      <c r="BVZ449" s="33"/>
      <c r="BWA449" s="33"/>
      <c r="BWB449" s="33"/>
      <c r="BWC449" s="33"/>
      <c r="BWD449" s="33"/>
      <c r="BWE449" s="33"/>
      <c r="BWF449" s="33"/>
      <c r="BWG449" s="33"/>
      <c r="BWH449" s="33"/>
      <c r="BWI449" s="33"/>
      <c r="BWJ449" s="33"/>
      <c r="BWK449" s="33"/>
      <c r="BWL449" s="33"/>
      <c r="BWM449" s="33"/>
      <c r="BWN449" s="33"/>
      <c r="BWO449" s="33"/>
      <c r="BWP449" s="33"/>
      <c r="BWQ449" s="33"/>
      <c r="BWR449" s="33"/>
      <c r="BWS449" s="33"/>
      <c r="BWT449" s="33"/>
      <c r="BWU449" s="33"/>
      <c r="BWV449" s="33"/>
      <c r="BWW449" s="33"/>
      <c r="BWX449" s="33"/>
      <c r="BWY449" s="33"/>
      <c r="BWZ449" s="33"/>
      <c r="BXA449" s="33"/>
      <c r="BXB449" s="33"/>
      <c r="BXC449" s="33"/>
      <c r="BXD449" s="33"/>
      <c r="BXE449" s="33"/>
      <c r="BXF449" s="33"/>
      <c r="BXG449" s="33"/>
      <c r="BXH449" s="33"/>
      <c r="BXI449" s="33"/>
      <c r="BXJ449" s="33"/>
      <c r="BXK449" s="33"/>
      <c r="BXL449" s="33"/>
      <c r="BXM449" s="33"/>
      <c r="BXN449" s="33"/>
      <c r="BXO449" s="33"/>
      <c r="BXP449" s="33"/>
      <c r="BXQ449" s="33"/>
      <c r="BXR449" s="33"/>
      <c r="BXS449" s="33"/>
      <c r="BXT449" s="33"/>
      <c r="BXU449" s="33"/>
      <c r="BXV449" s="33"/>
      <c r="BXW449" s="33"/>
      <c r="BXX449" s="33"/>
      <c r="BXY449" s="33"/>
      <c r="BXZ449" s="33"/>
      <c r="BYA449" s="33"/>
      <c r="BYB449" s="33"/>
      <c r="BYC449" s="33"/>
      <c r="BYD449" s="33"/>
      <c r="BYE449" s="33"/>
      <c r="BYF449" s="33"/>
      <c r="BYG449" s="33"/>
      <c r="BYH449" s="33"/>
      <c r="BYI449" s="33"/>
      <c r="BYJ449" s="33"/>
      <c r="BYK449" s="33"/>
      <c r="BYL449" s="33"/>
      <c r="BYM449" s="33"/>
      <c r="BYN449" s="33"/>
      <c r="BYO449" s="33"/>
      <c r="BYP449" s="33"/>
      <c r="BYQ449" s="33"/>
      <c r="BYR449" s="33"/>
      <c r="BYS449" s="33"/>
      <c r="BYT449" s="33"/>
      <c r="BYU449" s="33"/>
      <c r="BYV449" s="33"/>
      <c r="BYW449" s="33"/>
      <c r="BYX449" s="33"/>
    </row>
    <row r="450" spans="1:2026" s="52" customFormat="1" ht="24.95" customHeight="1" x14ac:dyDescent="0.25">
      <c r="A450" s="205" t="s">
        <v>1662</v>
      </c>
      <c r="B450" s="50" t="s">
        <v>852</v>
      </c>
      <c r="C450" s="4" t="s">
        <v>850</v>
      </c>
      <c r="D450" s="4" t="s">
        <v>348</v>
      </c>
      <c r="E450" s="4" t="s">
        <v>149</v>
      </c>
      <c r="F450" s="5" t="s">
        <v>815</v>
      </c>
      <c r="G450" s="4" t="s">
        <v>27</v>
      </c>
      <c r="H450" s="11" t="s">
        <v>344</v>
      </c>
      <c r="I450" s="4" t="s">
        <v>29</v>
      </c>
      <c r="J450" s="51" t="s">
        <v>345</v>
      </c>
      <c r="K450" s="4" t="s">
        <v>208</v>
      </c>
      <c r="L450" s="4" t="s">
        <v>51</v>
      </c>
      <c r="M450" s="4" t="s">
        <v>33</v>
      </c>
      <c r="N450" s="4" t="s">
        <v>34</v>
      </c>
      <c r="O450" s="6" t="s">
        <v>35</v>
      </c>
      <c r="P450" s="6"/>
      <c r="Q450" s="7" t="s">
        <v>36</v>
      </c>
      <c r="R450" s="7" t="s">
        <v>1236</v>
      </c>
      <c r="S450" s="4" t="s">
        <v>851</v>
      </c>
      <c r="T450" s="146">
        <v>1705691.352</v>
      </c>
      <c r="U450" s="146">
        <v>9244052.5710000005</v>
      </c>
      <c r="V450" s="4" t="s">
        <v>11</v>
      </c>
      <c r="W450" s="4" t="s">
        <v>40</v>
      </c>
      <c r="X450" s="4"/>
      <c r="Y450" s="4"/>
      <c r="Z450" s="4"/>
      <c r="AA450" s="4"/>
      <c r="AB450" s="8"/>
      <c r="AC450" s="8">
        <v>2650</v>
      </c>
      <c r="AD450" s="8"/>
      <c r="AE450" s="8">
        <v>14000</v>
      </c>
      <c r="AF450" s="8">
        <v>650</v>
      </c>
      <c r="AG450" s="8">
        <f t="shared" si="6"/>
        <v>17300</v>
      </c>
      <c r="AH450" s="111">
        <v>18</v>
      </c>
      <c r="AI450" s="8">
        <f>18809.56</f>
        <v>18809.560000000001</v>
      </c>
      <c r="AJ450" s="126"/>
      <c r="AK450" s="8">
        <f>SUBTOTAL(9,AI450:AJ450)</f>
        <v>18809.560000000001</v>
      </c>
      <c r="AL450" s="5" t="s">
        <v>37</v>
      </c>
      <c r="AM450" s="5" t="s">
        <v>1499</v>
      </c>
      <c r="AN450" s="96">
        <v>43101</v>
      </c>
      <c r="AO450" s="173" t="s">
        <v>1512</v>
      </c>
      <c r="AP450" s="33"/>
      <c r="AQ450" s="33"/>
      <c r="AR450" s="33"/>
      <c r="AS450" s="33"/>
      <c r="AT450" s="33"/>
      <c r="AU450" s="33"/>
      <c r="AV450" s="33"/>
      <c r="AW450" s="33"/>
      <c r="AX450" s="33"/>
      <c r="AY450" s="33"/>
      <c r="AZ450" s="33"/>
      <c r="BA450" s="33"/>
      <c r="BB450" s="33"/>
      <c r="BC450" s="33"/>
      <c r="BD450" s="33"/>
      <c r="BE450" s="33"/>
      <c r="BF450" s="33"/>
      <c r="BG450" s="33"/>
      <c r="BH450" s="33"/>
      <c r="BI450" s="33"/>
      <c r="BJ450" s="33"/>
      <c r="BK450" s="33"/>
      <c r="BL450" s="33"/>
      <c r="BM450" s="33"/>
      <c r="BN450" s="33"/>
      <c r="BO450" s="33"/>
      <c r="BP450" s="33"/>
      <c r="BQ450" s="33"/>
      <c r="BR450" s="33"/>
      <c r="BS450" s="33"/>
      <c r="BT450" s="33"/>
      <c r="BU450" s="33"/>
      <c r="BV450" s="33"/>
      <c r="BW450" s="33"/>
      <c r="BX450" s="33"/>
      <c r="BY450" s="33"/>
      <c r="BZ450" s="33"/>
      <c r="CA450" s="33"/>
      <c r="CB450" s="33"/>
      <c r="CC450" s="33"/>
      <c r="CD450" s="33"/>
      <c r="CE450" s="33"/>
      <c r="CF450" s="33"/>
      <c r="CG450" s="33"/>
      <c r="CH450" s="33"/>
      <c r="CI450" s="33"/>
      <c r="CJ450" s="33"/>
      <c r="CK450" s="33"/>
      <c r="CL450" s="33"/>
      <c r="CM450" s="33"/>
      <c r="CN450" s="33"/>
      <c r="CO450" s="33"/>
      <c r="CP450" s="33"/>
      <c r="CQ450" s="33"/>
      <c r="CR450" s="33"/>
      <c r="CS450" s="33"/>
      <c r="CT450" s="33"/>
      <c r="CU450" s="33"/>
      <c r="CV450" s="33"/>
      <c r="CW450" s="33"/>
      <c r="CX450" s="33"/>
      <c r="CY450" s="33"/>
      <c r="CZ450" s="33"/>
      <c r="DA450" s="33"/>
      <c r="DB450" s="33"/>
      <c r="DC450" s="33"/>
      <c r="DD450" s="33"/>
      <c r="DE450" s="33"/>
      <c r="DF450" s="33"/>
      <c r="DG450" s="33"/>
      <c r="DH450" s="33"/>
      <c r="DI450" s="33"/>
      <c r="DJ450" s="33"/>
      <c r="DK450" s="33"/>
      <c r="DL450" s="33"/>
      <c r="DM450" s="33"/>
      <c r="DN450" s="33"/>
      <c r="DO450" s="33"/>
      <c r="DP450" s="33"/>
      <c r="DQ450" s="33"/>
      <c r="DR450" s="33"/>
      <c r="DS450" s="33"/>
      <c r="DT450" s="33"/>
      <c r="DU450" s="33"/>
      <c r="DV450" s="33"/>
      <c r="DW450" s="33"/>
      <c r="DX450" s="33"/>
      <c r="DY450" s="33"/>
      <c r="DZ450" s="33"/>
      <c r="EA450" s="33"/>
      <c r="EB450" s="33"/>
      <c r="EC450" s="33"/>
      <c r="ED450" s="33"/>
      <c r="EE450" s="33"/>
      <c r="EF450" s="33"/>
      <c r="EG450" s="33"/>
      <c r="EH450" s="33"/>
      <c r="EI450" s="33"/>
      <c r="EJ450" s="33"/>
      <c r="EK450" s="33"/>
      <c r="EL450" s="33"/>
      <c r="EM450" s="33"/>
      <c r="EN450" s="33"/>
      <c r="EO450" s="33"/>
      <c r="EP450" s="33"/>
      <c r="EQ450" s="33"/>
      <c r="ER450" s="33"/>
      <c r="ES450" s="33"/>
      <c r="ET450" s="33"/>
      <c r="EU450" s="33"/>
      <c r="EV450" s="33"/>
      <c r="EW450" s="33"/>
      <c r="EX450" s="33"/>
      <c r="EY450" s="33"/>
      <c r="EZ450" s="33"/>
      <c r="FA450" s="33"/>
      <c r="FB450" s="33"/>
      <c r="FC450" s="33"/>
      <c r="FD450" s="33"/>
      <c r="FE450" s="33"/>
      <c r="FF450" s="33"/>
      <c r="FG450" s="33"/>
      <c r="FH450" s="33"/>
      <c r="FI450" s="33"/>
      <c r="FJ450" s="33"/>
      <c r="FK450" s="33"/>
      <c r="FL450" s="33"/>
      <c r="FM450" s="33"/>
      <c r="FN450" s="33"/>
      <c r="FO450" s="33"/>
      <c r="FP450" s="33"/>
      <c r="FQ450" s="33"/>
      <c r="FR450" s="33"/>
      <c r="FS450" s="33"/>
      <c r="FT450" s="33"/>
      <c r="FU450" s="33"/>
      <c r="FV450" s="33"/>
      <c r="FW450" s="33"/>
      <c r="FX450" s="33"/>
      <c r="FY450" s="33"/>
      <c r="FZ450" s="33"/>
      <c r="GA450" s="33"/>
      <c r="GB450" s="33"/>
      <c r="GC450" s="33"/>
      <c r="GD450" s="33"/>
      <c r="GE450" s="33"/>
      <c r="GF450" s="33"/>
      <c r="GG450" s="33"/>
      <c r="GH450" s="33"/>
      <c r="GI450" s="33"/>
      <c r="GJ450" s="33"/>
      <c r="GK450" s="33"/>
      <c r="GL450" s="33"/>
      <c r="GM450" s="33"/>
      <c r="GN450" s="33"/>
      <c r="GO450" s="33"/>
      <c r="GP450" s="33"/>
      <c r="GQ450" s="33"/>
      <c r="GR450" s="33"/>
      <c r="GS450" s="33"/>
      <c r="GT450" s="33"/>
      <c r="GU450" s="33"/>
      <c r="GV450" s="33"/>
      <c r="GW450" s="33"/>
      <c r="GX450" s="33"/>
      <c r="GY450" s="33"/>
      <c r="GZ450" s="33"/>
      <c r="HA450" s="33"/>
      <c r="HB450" s="33"/>
      <c r="HC450" s="33"/>
      <c r="HD450" s="33"/>
      <c r="HE450" s="33"/>
      <c r="HF450" s="33"/>
      <c r="HG450" s="33"/>
      <c r="HH450" s="33"/>
      <c r="HI450" s="33"/>
      <c r="HJ450" s="33"/>
      <c r="HK450" s="33"/>
      <c r="HL450" s="33"/>
      <c r="HM450" s="33"/>
      <c r="HN450" s="33"/>
      <c r="HO450" s="33"/>
      <c r="HP450" s="33"/>
      <c r="HQ450" s="33"/>
      <c r="HR450" s="33"/>
      <c r="HS450" s="33"/>
      <c r="HT450" s="33"/>
      <c r="HU450" s="33"/>
      <c r="HV450" s="33"/>
      <c r="HW450" s="33"/>
      <c r="HX450" s="33"/>
      <c r="HY450" s="33"/>
      <c r="HZ450" s="33"/>
      <c r="IA450" s="33"/>
      <c r="IB450" s="33"/>
      <c r="IC450" s="33"/>
      <c r="ID450" s="33"/>
      <c r="IE450" s="33"/>
      <c r="IF450" s="33"/>
      <c r="IG450" s="33"/>
      <c r="IH450" s="33"/>
      <c r="II450" s="33"/>
      <c r="IJ450" s="33"/>
      <c r="IK450" s="33"/>
      <c r="IL450" s="33"/>
      <c r="IM450" s="33"/>
      <c r="IN450" s="33"/>
      <c r="IO450" s="33"/>
      <c r="IP450" s="33"/>
      <c r="IQ450" s="33"/>
      <c r="IR450" s="33"/>
      <c r="IS450" s="33"/>
      <c r="IT450" s="33"/>
      <c r="IU450" s="33"/>
      <c r="IV450" s="33"/>
      <c r="IW450" s="33"/>
      <c r="IX450" s="33"/>
      <c r="IY450" s="33"/>
      <c r="IZ450" s="33"/>
      <c r="JA450" s="33"/>
      <c r="JB450" s="33"/>
      <c r="JC450" s="33"/>
      <c r="JD450" s="33"/>
      <c r="JE450" s="33"/>
      <c r="JF450" s="33"/>
      <c r="JG450" s="33"/>
      <c r="JH450" s="33"/>
      <c r="JI450" s="33"/>
      <c r="JJ450" s="33"/>
      <c r="JK450" s="33"/>
      <c r="JL450" s="33"/>
      <c r="JM450" s="33"/>
      <c r="JN450" s="33"/>
      <c r="JO450" s="33"/>
      <c r="JP450" s="33"/>
      <c r="JQ450" s="33"/>
      <c r="JR450" s="33"/>
      <c r="JS450" s="33"/>
      <c r="JT450" s="33"/>
      <c r="JU450" s="33"/>
      <c r="JV450" s="33"/>
      <c r="JW450" s="33"/>
      <c r="JX450" s="33"/>
      <c r="JY450" s="33"/>
      <c r="JZ450" s="33"/>
      <c r="KA450" s="33"/>
      <c r="KB450" s="33"/>
      <c r="KC450" s="33"/>
      <c r="KD450" s="33"/>
      <c r="KE450" s="33"/>
      <c r="KF450" s="33"/>
      <c r="KG450" s="33"/>
      <c r="KH450" s="33"/>
      <c r="KI450" s="33"/>
      <c r="KJ450" s="33"/>
      <c r="KK450" s="33"/>
      <c r="KL450" s="33"/>
      <c r="KM450" s="33"/>
      <c r="KN450" s="33"/>
      <c r="KO450" s="33"/>
      <c r="KP450" s="33"/>
      <c r="KQ450" s="33"/>
      <c r="KR450" s="33"/>
      <c r="KS450" s="33"/>
      <c r="KT450" s="33"/>
      <c r="KU450" s="33"/>
      <c r="KV450" s="33"/>
      <c r="KW450" s="33"/>
      <c r="KX450" s="33"/>
      <c r="KY450" s="33"/>
      <c r="KZ450" s="33"/>
      <c r="LA450" s="33"/>
      <c r="LB450" s="33"/>
      <c r="LC450" s="33"/>
      <c r="LD450" s="33"/>
      <c r="LE450" s="33"/>
      <c r="LF450" s="33"/>
      <c r="LG450" s="33"/>
      <c r="LH450" s="33"/>
      <c r="LI450" s="33"/>
      <c r="LJ450" s="33"/>
      <c r="LK450" s="33"/>
      <c r="LL450" s="33"/>
      <c r="LM450" s="33"/>
      <c r="LN450" s="33"/>
      <c r="LO450" s="33"/>
      <c r="LP450" s="33"/>
      <c r="LQ450" s="33"/>
      <c r="LR450" s="33"/>
      <c r="LS450" s="33"/>
      <c r="LT450" s="33"/>
      <c r="LU450" s="33"/>
      <c r="LV450" s="33"/>
      <c r="LW450" s="33"/>
      <c r="LX450" s="33"/>
      <c r="LY450" s="33"/>
      <c r="LZ450" s="33"/>
      <c r="MA450" s="33"/>
      <c r="MB450" s="33"/>
      <c r="MC450" s="33"/>
      <c r="MD450" s="33"/>
      <c r="ME450" s="33"/>
      <c r="MF450" s="33"/>
      <c r="MG450" s="33"/>
      <c r="MH450" s="33"/>
      <c r="MI450" s="33"/>
      <c r="MJ450" s="33"/>
      <c r="MK450" s="33"/>
      <c r="ML450" s="33"/>
      <c r="MM450" s="33"/>
      <c r="MN450" s="33"/>
      <c r="MO450" s="33"/>
      <c r="MP450" s="33"/>
      <c r="MQ450" s="33"/>
      <c r="MR450" s="33"/>
      <c r="MS450" s="33"/>
      <c r="MT450" s="33"/>
      <c r="MU450" s="33"/>
      <c r="MV450" s="33"/>
      <c r="MW450" s="33"/>
      <c r="MX450" s="33"/>
      <c r="MY450" s="33"/>
      <c r="MZ450" s="33"/>
      <c r="NA450" s="33"/>
      <c r="NB450" s="33"/>
      <c r="NC450" s="33"/>
      <c r="ND450" s="33"/>
      <c r="NE450" s="33"/>
      <c r="NF450" s="33"/>
      <c r="NG450" s="33"/>
      <c r="NH450" s="33"/>
      <c r="NI450" s="33"/>
      <c r="NJ450" s="33"/>
      <c r="NK450" s="33"/>
      <c r="NL450" s="33"/>
      <c r="NM450" s="33"/>
      <c r="NN450" s="33"/>
      <c r="NO450" s="33"/>
      <c r="NP450" s="33"/>
      <c r="NQ450" s="33"/>
      <c r="NR450" s="33"/>
      <c r="NS450" s="33"/>
      <c r="NT450" s="33"/>
      <c r="NU450" s="33"/>
      <c r="NV450" s="33"/>
      <c r="NW450" s="33"/>
      <c r="NX450" s="33"/>
      <c r="NY450" s="33"/>
      <c r="NZ450" s="33"/>
      <c r="OA450" s="33"/>
      <c r="OB450" s="33"/>
      <c r="OC450" s="33"/>
      <c r="OD450" s="33"/>
      <c r="OE450" s="33"/>
      <c r="OF450" s="33"/>
      <c r="OG450" s="33"/>
      <c r="OH450" s="33"/>
      <c r="OI450" s="33"/>
      <c r="OJ450" s="33"/>
      <c r="OK450" s="33"/>
      <c r="OL450" s="33"/>
      <c r="OM450" s="33"/>
      <c r="ON450" s="33"/>
      <c r="OO450" s="33"/>
      <c r="OP450" s="33"/>
      <c r="OQ450" s="33"/>
      <c r="OR450" s="33"/>
      <c r="OS450" s="33"/>
      <c r="OT450" s="33"/>
      <c r="OU450" s="33"/>
      <c r="OV450" s="33"/>
      <c r="OW450" s="33"/>
      <c r="OX450" s="33"/>
      <c r="OY450" s="33"/>
      <c r="OZ450" s="33"/>
      <c r="PA450" s="33"/>
      <c r="PB450" s="33"/>
      <c r="PC450" s="33"/>
      <c r="PD450" s="33"/>
      <c r="PE450" s="33"/>
      <c r="PF450" s="33"/>
      <c r="PG450" s="33"/>
      <c r="PH450" s="33"/>
      <c r="PI450" s="33"/>
      <c r="PJ450" s="33"/>
      <c r="PK450" s="33"/>
      <c r="PL450" s="33"/>
      <c r="PM450" s="33"/>
      <c r="PN450" s="33"/>
      <c r="PO450" s="33"/>
      <c r="PP450" s="33"/>
      <c r="PQ450" s="33"/>
      <c r="PR450" s="33"/>
      <c r="PS450" s="33"/>
      <c r="PT450" s="33"/>
      <c r="PU450" s="33"/>
      <c r="PV450" s="33"/>
      <c r="PW450" s="33"/>
      <c r="PX450" s="33"/>
      <c r="PY450" s="33"/>
      <c r="PZ450" s="33"/>
      <c r="QA450" s="33"/>
      <c r="QB450" s="33"/>
      <c r="QC450" s="33"/>
      <c r="QD450" s="33"/>
      <c r="QE450" s="33"/>
      <c r="QF450" s="33"/>
      <c r="QG450" s="33"/>
      <c r="QH450" s="33"/>
      <c r="QI450" s="33"/>
      <c r="QJ450" s="33"/>
      <c r="QK450" s="33"/>
      <c r="QL450" s="33"/>
      <c r="QM450" s="33"/>
      <c r="QN450" s="33"/>
      <c r="QO450" s="33"/>
      <c r="QP450" s="33"/>
      <c r="QQ450" s="33"/>
      <c r="QR450" s="33"/>
      <c r="QS450" s="33"/>
      <c r="QT450" s="33"/>
      <c r="QU450" s="33"/>
      <c r="QV450" s="33"/>
      <c r="QW450" s="33"/>
      <c r="QX450" s="33"/>
      <c r="QY450" s="33"/>
      <c r="QZ450" s="33"/>
      <c r="RA450" s="33"/>
      <c r="RB450" s="33"/>
      <c r="RC450" s="33"/>
      <c r="RD450" s="33"/>
      <c r="RE450" s="33"/>
      <c r="RF450" s="33"/>
      <c r="RG450" s="33"/>
      <c r="RH450" s="33"/>
      <c r="RI450" s="33"/>
      <c r="RJ450" s="33"/>
      <c r="RK450" s="33"/>
      <c r="RL450" s="33"/>
      <c r="RM450" s="33"/>
      <c r="RN450" s="33"/>
      <c r="RO450" s="33"/>
      <c r="RP450" s="33"/>
      <c r="RQ450" s="33"/>
      <c r="RR450" s="33"/>
      <c r="RS450" s="33"/>
      <c r="RT450" s="33"/>
      <c r="RU450" s="33"/>
      <c r="RV450" s="33"/>
      <c r="RW450" s="33"/>
      <c r="RX450" s="33"/>
      <c r="RY450" s="33"/>
      <c r="RZ450" s="33"/>
      <c r="SA450" s="33"/>
      <c r="SB450" s="33"/>
      <c r="SC450" s="33"/>
      <c r="SD450" s="33"/>
      <c r="SE450" s="33"/>
      <c r="SF450" s="33"/>
      <c r="SG450" s="33"/>
      <c r="SH450" s="33"/>
      <c r="SI450" s="33"/>
      <c r="SJ450" s="33"/>
      <c r="SK450" s="33"/>
      <c r="SL450" s="33"/>
      <c r="SM450" s="33"/>
      <c r="SN450" s="33"/>
      <c r="SO450" s="33"/>
      <c r="SP450" s="33"/>
      <c r="SQ450" s="33"/>
      <c r="SR450" s="33"/>
      <c r="SS450" s="33"/>
      <c r="ST450" s="33"/>
      <c r="SU450" s="33"/>
      <c r="SV450" s="33"/>
      <c r="SW450" s="33"/>
      <c r="SX450" s="33"/>
      <c r="SY450" s="33"/>
      <c r="SZ450" s="33"/>
      <c r="TA450" s="33"/>
      <c r="TB450" s="33"/>
      <c r="TC450" s="33"/>
      <c r="TD450" s="33"/>
      <c r="TE450" s="33"/>
      <c r="TF450" s="33"/>
      <c r="TG450" s="33"/>
      <c r="TH450" s="33"/>
      <c r="TI450" s="33"/>
      <c r="TJ450" s="33"/>
      <c r="TK450" s="33"/>
      <c r="TL450" s="33"/>
      <c r="TM450" s="33"/>
      <c r="TN450" s="33"/>
      <c r="TO450" s="33"/>
      <c r="TP450" s="33"/>
      <c r="TQ450" s="33"/>
      <c r="TR450" s="33"/>
      <c r="TS450" s="33"/>
      <c r="TT450" s="33"/>
      <c r="TU450" s="33"/>
      <c r="TV450" s="33"/>
      <c r="TW450" s="33"/>
      <c r="TX450" s="33"/>
      <c r="TY450" s="33"/>
      <c r="TZ450" s="33"/>
      <c r="UA450" s="33"/>
      <c r="UB450" s="33"/>
      <c r="UC450" s="33"/>
      <c r="UD450" s="33"/>
      <c r="UE450" s="33"/>
      <c r="UF450" s="33"/>
      <c r="UG450" s="33"/>
      <c r="UH450" s="33"/>
      <c r="UI450" s="33"/>
      <c r="UJ450" s="33"/>
      <c r="UK450" s="33"/>
      <c r="UL450" s="33"/>
      <c r="UM450" s="33"/>
      <c r="UN450" s="33"/>
      <c r="UO450" s="33"/>
      <c r="UP450" s="33"/>
      <c r="UQ450" s="33"/>
      <c r="UR450" s="33"/>
      <c r="US450" s="33"/>
      <c r="UT450" s="33"/>
      <c r="UU450" s="33"/>
      <c r="UV450" s="33"/>
      <c r="UW450" s="33"/>
      <c r="UX450" s="33"/>
      <c r="UY450" s="33"/>
      <c r="UZ450" s="33"/>
      <c r="VA450" s="33"/>
      <c r="VB450" s="33"/>
      <c r="VC450" s="33"/>
      <c r="VD450" s="33"/>
      <c r="VE450" s="33"/>
      <c r="VF450" s="33"/>
      <c r="VG450" s="33"/>
      <c r="VH450" s="33"/>
      <c r="VI450" s="33"/>
      <c r="VJ450" s="33"/>
      <c r="VK450" s="33"/>
      <c r="VL450" s="33"/>
      <c r="VM450" s="33"/>
      <c r="VN450" s="33"/>
      <c r="VO450" s="33"/>
      <c r="VP450" s="33"/>
      <c r="VQ450" s="33"/>
      <c r="VR450" s="33"/>
      <c r="VS450" s="33"/>
      <c r="VT450" s="33"/>
      <c r="VU450" s="33"/>
      <c r="VV450" s="33"/>
      <c r="VW450" s="33"/>
      <c r="VX450" s="33"/>
      <c r="VY450" s="33"/>
      <c r="VZ450" s="33"/>
      <c r="WA450" s="33"/>
      <c r="WB450" s="33"/>
      <c r="WC450" s="33"/>
      <c r="WD450" s="33"/>
      <c r="WE450" s="33"/>
      <c r="WF450" s="33"/>
      <c r="WG450" s="33"/>
      <c r="WH450" s="33"/>
      <c r="WI450" s="33"/>
      <c r="WJ450" s="33"/>
      <c r="WK450" s="33"/>
      <c r="WL450" s="33"/>
      <c r="WM450" s="33"/>
      <c r="WN450" s="33"/>
      <c r="WO450" s="33"/>
      <c r="WP450" s="33"/>
      <c r="WQ450" s="33"/>
      <c r="WR450" s="33"/>
      <c r="WS450" s="33"/>
      <c r="WT450" s="33"/>
      <c r="WU450" s="33"/>
      <c r="WV450" s="33"/>
      <c r="WW450" s="33"/>
      <c r="WX450" s="33"/>
      <c r="WY450" s="33"/>
      <c r="WZ450" s="33"/>
      <c r="XA450" s="33"/>
      <c r="XB450" s="33"/>
      <c r="XC450" s="33"/>
      <c r="XD450" s="33"/>
      <c r="XE450" s="33"/>
      <c r="XF450" s="33"/>
      <c r="XG450" s="33"/>
      <c r="XH450" s="33"/>
      <c r="XI450" s="33"/>
      <c r="XJ450" s="33"/>
      <c r="XK450" s="33"/>
      <c r="XL450" s="33"/>
      <c r="XM450" s="33"/>
      <c r="XN450" s="33"/>
      <c r="XO450" s="33"/>
      <c r="XP450" s="33"/>
      <c r="XQ450" s="33"/>
      <c r="XR450" s="33"/>
      <c r="XS450" s="33"/>
      <c r="XT450" s="33"/>
      <c r="XU450" s="33"/>
      <c r="XV450" s="33"/>
      <c r="XW450" s="33"/>
      <c r="XX450" s="33"/>
      <c r="XY450" s="33"/>
      <c r="XZ450" s="33"/>
      <c r="YA450" s="33"/>
      <c r="YB450" s="33"/>
      <c r="YC450" s="33"/>
      <c r="YD450" s="33"/>
      <c r="YE450" s="33"/>
      <c r="YF450" s="33"/>
      <c r="YG450" s="33"/>
      <c r="YH450" s="33"/>
      <c r="YI450" s="33"/>
      <c r="YJ450" s="33"/>
      <c r="YK450" s="33"/>
      <c r="YL450" s="33"/>
      <c r="YM450" s="33"/>
      <c r="YN450" s="33"/>
      <c r="YO450" s="33"/>
      <c r="YP450" s="33"/>
      <c r="YQ450" s="33"/>
      <c r="YR450" s="33"/>
      <c r="YS450" s="33"/>
      <c r="YT450" s="33"/>
      <c r="YU450" s="33"/>
      <c r="YV450" s="33"/>
      <c r="YW450" s="33"/>
      <c r="YX450" s="33"/>
      <c r="YY450" s="33"/>
      <c r="YZ450" s="33"/>
      <c r="ZA450" s="33"/>
      <c r="ZB450" s="33"/>
      <c r="ZC450" s="33"/>
      <c r="ZD450" s="33"/>
      <c r="ZE450" s="33"/>
      <c r="ZF450" s="33"/>
      <c r="ZG450" s="33"/>
      <c r="ZH450" s="33"/>
      <c r="ZI450" s="33"/>
      <c r="ZJ450" s="33"/>
      <c r="ZK450" s="33"/>
      <c r="ZL450" s="33"/>
      <c r="ZM450" s="33"/>
      <c r="ZN450" s="33"/>
      <c r="ZO450" s="33"/>
      <c r="ZP450" s="33"/>
      <c r="ZQ450" s="33"/>
      <c r="ZR450" s="33"/>
      <c r="ZS450" s="33"/>
      <c r="ZT450" s="33"/>
      <c r="ZU450" s="33"/>
      <c r="ZV450" s="33"/>
      <c r="ZW450" s="33"/>
      <c r="ZX450" s="33"/>
      <c r="ZY450" s="33"/>
      <c r="ZZ450" s="33"/>
      <c r="AAA450" s="33"/>
      <c r="AAB450" s="33"/>
      <c r="AAC450" s="33"/>
      <c r="AAD450" s="33"/>
      <c r="AAE450" s="33"/>
      <c r="AAF450" s="33"/>
      <c r="AAG450" s="33"/>
      <c r="AAH450" s="33"/>
      <c r="AAI450" s="33"/>
      <c r="AAJ450" s="33"/>
      <c r="AAK450" s="33"/>
      <c r="AAL450" s="33"/>
      <c r="AAM450" s="33"/>
      <c r="AAN450" s="33"/>
      <c r="AAO450" s="33"/>
      <c r="AAP450" s="33"/>
      <c r="AAQ450" s="33"/>
      <c r="AAR450" s="33"/>
      <c r="AAS450" s="33"/>
      <c r="AAT450" s="33"/>
      <c r="AAU450" s="33"/>
      <c r="AAV450" s="33"/>
      <c r="AAW450" s="33"/>
      <c r="AAX450" s="33"/>
      <c r="AAY450" s="33"/>
      <c r="AAZ450" s="33"/>
      <c r="ABA450" s="33"/>
      <c r="ABB450" s="33"/>
      <c r="ABC450" s="33"/>
      <c r="ABD450" s="33"/>
      <c r="ABE450" s="33"/>
      <c r="ABF450" s="33"/>
      <c r="ABG450" s="33"/>
      <c r="ABH450" s="33"/>
      <c r="ABI450" s="33"/>
      <c r="ABJ450" s="33"/>
      <c r="ABK450" s="33"/>
      <c r="ABL450" s="33"/>
      <c r="ABM450" s="33"/>
      <c r="ABN450" s="33"/>
      <c r="ABO450" s="33"/>
      <c r="ABP450" s="33"/>
      <c r="ABQ450" s="33"/>
      <c r="ABR450" s="33"/>
      <c r="ABS450" s="33"/>
      <c r="ABT450" s="33"/>
      <c r="ABU450" s="33"/>
      <c r="ABV450" s="33"/>
      <c r="ABW450" s="33"/>
      <c r="ABX450" s="33"/>
      <c r="ABY450" s="33"/>
      <c r="ABZ450" s="33"/>
      <c r="ACA450" s="33"/>
      <c r="ACB450" s="33"/>
      <c r="ACC450" s="33"/>
      <c r="ACD450" s="33"/>
      <c r="ACE450" s="33"/>
      <c r="ACF450" s="33"/>
      <c r="ACG450" s="33"/>
      <c r="ACH450" s="33"/>
      <c r="ACI450" s="33"/>
      <c r="ACJ450" s="33"/>
      <c r="ACK450" s="33"/>
      <c r="ACL450" s="33"/>
      <c r="ACM450" s="33"/>
      <c r="ACN450" s="33"/>
      <c r="ACO450" s="33"/>
      <c r="ACP450" s="33"/>
      <c r="ACQ450" s="33"/>
      <c r="ACR450" s="33"/>
      <c r="ACS450" s="33"/>
      <c r="ACT450" s="33"/>
      <c r="ACU450" s="33"/>
      <c r="ACV450" s="33"/>
      <c r="ACW450" s="33"/>
      <c r="ACX450" s="33"/>
      <c r="ACY450" s="33"/>
      <c r="ACZ450" s="33"/>
      <c r="ADA450" s="33"/>
      <c r="ADB450" s="33"/>
      <c r="ADC450" s="33"/>
      <c r="ADD450" s="33"/>
      <c r="ADE450" s="33"/>
      <c r="ADF450" s="33"/>
      <c r="ADG450" s="33"/>
      <c r="ADH450" s="33"/>
      <c r="ADI450" s="33"/>
      <c r="ADJ450" s="33"/>
      <c r="ADK450" s="33"/>
      <c r="ADL450" s="33"/>
      <c r="ADM450" s="33"/>
      <c r="ADN450" s="33"/>
      <c r="ADO450" s="33"/>
      <c r="ADP450" s="33"/>
      <c r="ADQ450" s="33"/>
      <c r="ADR450" s="33"/>
      <c r="ADS450" s="33"/>
      <c r="ADT450" s="33"/>
      <c r="ADU450" s="33"/>
      <c r="ADV450" s="33"/>
      <c r="ADW450" s="33"/>
      <c r="ADX450" s="33"/>
      <c r="ADY450" s="33"/>
      <c r="ADZ450" s="33"/>
      <c r="AEA450" s="33"/>
      <c r="AEB450" s="33"/>
      <c r="AEC450" s="33"/>
      <c r="AED450" s="33"/>
      <c r="AEE450" s="33"/>
      <c r="AEF450" s="33"/>
      <c r="AEG450" s="33"/>
      <c r="AEH450" s="33"/>
      <c r="AEI450" s="33"/>
      <c r="AEJ450" s="33"/>
      <c r="AEK450" s="33"/>
      <c r="AEL450" s="33"/>
      <c r="AEM450" s="33"/>
      <c r="AEN450" s="33"/>
      <c r="AEO450" s="33"/>
      <c r="AEP450" s="33"/>
      <c r="AEQ450" s="33"/>
      <c r="AER450" s="33"/>
      <c r="AES450" s="33"/>
      <c r="AET450" s="33"/>
      <c r="AEU450" s="33"/>
      <c r="AEV450" s="33"/>
      <c r="AEW450" s="33"/>
      <c r="AEX450" s="33"/>
      <c r="AEY450" s="33"/>
      <c r="AEZ450" s="33"/>
      <c r="AFA450" s="33"/>
      <c r="AFB450" s="33"/>
      <c r="AFC450" s="33"/>
      <c r="AFD450" s="33"/>
      <c r="AFE450" s="33"/>
      <c r="AFF450" s="33"/>
      <c r="AFG450" s="33"/>
      <c r="AFH450" s="33"/>
      <c r="AFI450" s="33"/>
      <c r="AFJ450" s="33"/>
      <c r="AFK450" s="33"/>
      <c r="AFL450" s="33"/>
      <c r="AFM450" s="33"/>
      <c r="AFN450" s="33"/>
      <c r="AFO450" s="33"/>
      <c r="AFP450" s="33"/>
      <c r="AFQ450" s="33"/>
      <c r="AFR450" s="33"/>
      <c r="AFS450" s="33"/>
      <c r="AFT450" s="33"/>
      <c r="AFU450" s="33"/>
      <c r="AFV450" s="33"/>
      <c r="AFW450" s="33"/>
      <c r="AFX450" s="33"/>
      <c r="AFY450" s="33"/>
      <c r="AFZ450" s="33"/>
      <c r="AGA450" s="33"/>
      <c r="AGB450" s="33"/>
      <c r="AGC450" s="33"/>
      <c r="AGD450" s="33"/>
      <c r="AGE450" s="33"/>
      <c r="AGF450" s="33"/>
      <c r="AGG450" s="33"/>
      <c r="AGH450" s="33"/>
      <c r="AGI450" s="33"/>
      <c r="AGJ450" s="33"/>
      <c r="AGK450" s="33"/>
      <c r="AGL450" s="33"/>
      <c r="AGM450" s="33"/>
      <c r="AGN450" s="33"/>
      <c r="AGO450" s="33"/>
      <c r="AGP450" s="33"/>
      <c r="AGQ450" s="33"/>
      <c r="AGR450" s="33"/>
      <c r="AGS450" s="33"/>
      <c r="AGT450" s="33"/>
      <c r="AGU450" s="33"/>
      <c r="AGV450" s="33"/>
      <c r="AGW450" s="33"/>
      <c r="AGX450" s="33"/>
      <c r="AGY450" s="33"/>
      <c r="AGZ450" s="33"/>
      <c r="AHA450" s="33"/>
      <c r="AHB450" s="33"/>
      <c r="AHC450" s="33"/>
      <c r="AHD450" s="33"/>
      <c r="AHE450" s="33"/>
      <c r="AHF450" s="33"/>
      <c r="AHG450" s="33"/>
      <c r="AHH450" s="33"/>
      <c r="AHI450" s="33"/>
      <c r="AHJ450" s="33"/>
      <c r="AHK450" s="33"/>
      <c r="AHL450" s="33"/>
      <c r="AHM450" s="33"/>
      <c r="AHN450" s="33"/>
      <c r="AHO450" s="33"/>
      <c r="AHP450" s="33"/>
      <c r="AHQ450" s="33"/>
      <c r="AHR450" s="33"/>
      <c r="AHS450" s="33"/>
      <c r="AHT450" s="33"/>
      <c r="AHU450" s="33"/>
      <c r="AHV450" s="33"/>
      <c r="AHW450" s="33"/>
      <c r="AHX450" s="33"/>
      <c r="AHY450" s="33"/>
      <c r="AHZ450" s="33"/>
      <c r="AIA450" s="33"/>
      <c r="AIB450" s="33"/>
      <c r="AIC450" s="33"/>
      <c r="AID450" s="33"/>
      <c r="AIE450" s="33"/>
      <c r="AIF450" s="33"/>
      <c r="AIG450" s="33"/>
      <c r="AIH450" s="33"/>
      <c r="AII450" s="33"/>
      <c r="AIJ450" s="33"/>
      <c r="AIK450" s="33"/>
      <c r="AIL450" s="33"/>
      <c r="AIM450" s="33"/>
      <c r="AIN450" s="33"/>
      <c r="AIO450" s="33"/>
      <c r="AIP450" s="33"/>
      <c r="AIQ450" s="33"/>
      <c r="AIR450" s="33"/>
      <c r="AIS450" s="33"/>
      <c r="AIT450" s="33"/>
      <c r="AIU450" s="33"/>
      <c r="AIV450" s="33"/>
      <c r="AIW450" s="33"/>
      <c r="AIX450" s="33"/>
      <c r="AIY450" s="33"/>
      <c r="AIZ450" s="33"/>
      <c r="AJA450" s="33"/>
      <c r="AJB450" s="33"/>
      <c r="AJC450" s="33"/>
      <c r="AJD450" s="33"/>
      <c r="AJE450" s="33"/>
      <c r="AJF450" s="33"/>
      <c r="AJG450" s="33"/>
      <c r="AJH450" s="33"/>
      <c r="AJI450" s="33"/>
      <c r="AJJ450" s="33"/>
      <c r="AJK450" s="33"/>
      <c r="AJL450" s="33"/>
      <c r="AJM450" s="33"/>
      <c r="AJN450" s="33"/>
      <c r="AJO450" s="33"/>
      <c r="AJP450" s="33"/>
      <c r="AJQ450" s="33"/>
      <c r="AJR450" s="33"/>
      <c r="AJS450" s="33"/>
      <c r="AJT450" s="33"/>
      <c r="AJU450" s="33"/>
      <c r="AJV450" s="33"/>
      <c r="AJW450" s="33"/>
      <c r="AJX450" s="33"/>
      <c r="AJY450" s="33"/>
      <c r="AJZ450" s="33"/>
      <c r="AKA450" s="33"/>
      <c r="AKB450" s="33"/>
      <c r="AKC450" s="33"/>
      <c r="AKD450" s="33"/>
      <c r="AKE450" s="33"/>
      <c r="AKF450" s="33"/>
      <c r="AKG450" s="33"/>
      <c r="AKH450" s="33"/>
      <c r="AKI450" s="33"/>
      <c r="AKJ450" s="33"/>
      <c r="AKK450" s="33"/>
      <c r="AKL450" s="33"/>
      <c r="AKM450" s="33"/>
      <c r="AKN450" s="33"/>
      <c r="AKO450" s="33"/>
      <c r="AKP450" s="33"/>
      <c r="AKQ450" s="33"/>
      <c r="AKR450" s="33"/>
      <c r="AKS450" s="33"/>
      <c r="AKT450" s="33"/>
      <c r="AKU450" s="33"/>
      <c r="AKV450" s="33"/>
      <c r="AKW450" s="33"/>
      <c r="AKX450" s="33"/>
      <c r="AKY450" s="33"/>
      <c r="AKZ450" s="33"/>
      <c r="ALA450" s="33"/>
      <c r="ALB450" s="33"/>
      <c r="ALC450" s="33"/>
      <c r="ALD450" s="33"/>
      <c r="ALE450" s="33"/>
      <c r="ALF450" s="33"/>
      <c r="ALG450" s="33"/>
      <c r="ALH450" s="33"/>
      <c r="ALI450" s="33"/>
      <c r="ALJ450" s="33"/>
      <c r="ALK450" s="33"/>
      <c r="ALL450" s="33"/>
      <c r="ALM450" s="33"/>
      <c r="ALN450" s="33"/>
      <c r="ALO450" s="33"/>
      <c r="ALP450" s="33"/>
      <c r="ALQ450" s="33"/>
      <c r="ALR450" s="33"/>
      <c r="ALS450" s="33"/>
      <c r="ALT450" s="33"/>
      <c r="ALU450" s="33"/>
      <c r="ALV450" s="33"/>
      <c r="ALW450" s="33"/>
      <c r="ALX450" s="33"/>
      <c r="ALY450" s="33"/>
      <c r="ALZ450" s="33"/>
      <c r="AMA450" s="33"/>
      <c r="AMB450" s="33"/>
      <c r="AMC450" s="33"/>
      <c r="AMD450" s="33"/>
      <c r="AME450" s="33"/>
      <c r="AMF450" s="33"/>
      <c r="AMG450" s="33"/>
      <c r="AMH450" s="33"/>
      <c r="AMI450" s="33"/>
      <c r="AMJ450" s="33"/>
      <c r="AMK450" s="33"/>
      <c r="AML450" s="33"/>
      <c r="AMM450" s="33"/>
      <c r="AMN450" s="33"/>
      <c r="AMO450" s="33"/>
      <c r="AMP450" s="33"/>
      <c r="AMQ450" s="33"/>
      <c r="AMR450" s="33"/>
      <c r="AMS450" s="33"/>
      <c r="AMT450" s="33"/>
      <c r="AMU450" s="33"/>
      <c r="AMV450" s="33"/>
      <c r="AMW450" s="33"/>
      <c r="AMX450" s="33"/>
      <c r="AMY450" s="33"/>
      <c r="AMZ450" s="33"/>
      <c r="ANA450" s="33"/>
      <c r="ANB450" s="33"/>
      <c r="ANC450" s="33"/>
      <c r="AND450" s="33"/>
      <c r="ANE450" s="33"/>
      <c r="ANF450" s="33"/>
      <c r="ANG450" s="33"/>
      <c r="ANH450" s="33"/>
      <c r="ANI450" s="33"/>
      <c r="ANJ450" s="33"/>
      <c r="ANK450" s="33"/>
      <c r="ANL450" s="33"/>
      <c r="ANM450" s="33"/>
      <c r="ANN450" s="33"/>
      <c r="ANO450" s="33"/>
      <c r="ANP450" s="33"/>
      <c r="ANQ450" s="33"/>
      <c r="ANR450" s="33"/>
      <c r="ANS450" s="33"/>
      <c r="ANT450" s="33"/>
      <c r="ANU450" s="33"/>
      <c r="ANV450" s="33"/>
      <c r="ANW450" s="33"/>
      <c r="ANX450" s="33"/>
      <c r="ANY450" s="33"/>
      <c r="ANZ450" s="33"/>
      <c r="AOA450" s="33"/>
      <c r="AOB450" s="33"/>
      <c r="AOC450" s="33"/>
      <c r="AOD450" s="33"/>
      <c r="AOE450" s="33"/>
      <c r="AOF450" s="33"/>
      <c r="AOG450" s="33"/>
      <c r="AOH450" s="33"/>
      <c r="AOI450" s="33"/>
      <c r="AOJ450" s="33"/>
      <c r="AOK450" s="33"/>
      <c r="AOL450" s="33"/>
      <c r="AOM450" s="33"/>
      <c r="AON450" s="33"/>
      <c r="AOO450" s="33"/>
      <c r="AOP450" s="33"/>
      <c r="AOQ450" s="33"/>
      <c r="AOR450" s="33"/>
      <c r="AOS450" s="33"/>
      <c r="AOT450" s="33"/>
      <c r="AOU450" s="33"/>
      <c r="AOV450" s="33"/>
      <c r="AOW450" s="33"/>
      <c r="AOX450" s="33"/>
      <c r="AOY450" s="33"/>
      <c r="AOZ450" s="33"/>
      <c r="APA450" s="33"/>
      <c r="APB450" s="33"/>
      <c r="APC450" s="33"/>
      <c r="APD450" s="33"/>
      <c r="APE450" s="33"/>
      <c r="APF450" s="33"/>
      <c r="APG450" s="33"/>
      <c r="APH450" s="33"/>
      <c r="API450" s="33"/>
      <c r="APJ450" s="33"/>
      <c r="APK450" s="33"/>
      <c r="APL450" s="33"/>
      <c r="APM450" s="33"/>
      <c r="APN450" s="33"/>
      <c r="APO450" s="33"/>
      <c r="APP450" s="33"/>
      <c r="APQ450" s="33"/>
      <c r="APR450" s="33"/>
      <c r="APS450" s="33"/>
      <c r="APT450" s="33"/>
      <c r="APU450" s="33"/>
      <c r="APV450" s="33"/>
      <c r="APW450" s="33"/>
      <c r="APX450" s="33"/>
      <c r="APY450" s="33"/>
      <c r="APZ450" s="33"/>
      <c r="AQA450" s="33"/>
      <c r="AQB450" s="33"/>
      <c r="AQC450" s="33"/>
      <c r="AQD450" s="33"/>
      <c r="AQE450" s="33"/>
      <c r="AQF450" s="33"/>
      <c r="AQG450" s="33"/>
      <c r="AQH450" s="33"/>
      <c r="AQI450" s="33"/>
      <c r="AQJ450" s="33"/>
      <c r="AQK450" s="33"/>
      <c r="AQL450" s="33"/>
      <c r="AQM450" s="33"/>
      <c r="AQN450" s="33"/>
      <c r="AQO450" s="33"/>
      <c r="AQP450" s="33"/>
      <c r="AQQ450" s="33"/>
      <c r="AQR450" s="33"/>
      <c r="AQS450" s="33"/>
      <c r="AQT450" s="33"/>
      <c r="AQU450" s="33"/>
      <c r="AQV450" s="33"/>
      <c r="AQW450" s="33"/>
      <c r="AQX450" s="33"/>
      <c r="AQY450" s="33"/>
      <c r="AQZ450" s="33"/>
      <c r="ARA450" s="33"/>
      <c r="ARB450" s="33"/>
      <c r="ARC450" s="33"/>
      <c r="ARD450" s="33"/>
      <c r="ARE450" s="33"/>
      <c r="ARF450" s="33"/>
      <c r="ARG450" s="33"/>
      <c r="ARH450" s="33"/>
      <c r="ARI450" s="33"/>
      <c r="ARJ450" s="33"/>
      <c r="ARK450" s="33"/>
      <c r="ARL450" s="33"/>
      <c r="ARM450" s="33"/>
      <c r="ARN450" s="33"/>
      <c r="ARO450" s="33"/>
      <c r="ARP450" s="33"/>
      <c r="ARQ450" s="33"/>
      <c r="ARR450" s="33"/>
      <c r="ARS450" s="33"/>
      <c r="ART450" s="33"/>
      <c r="ARU450" s="33"/>
      <c r="ARV450" s="33"/>
      <c r="ARW450" s="33"/>
      <c r="ARX450" s="33"/>
      <c r="ARY450" s="33"/>
      <c r="ARZ450" s="33"/>
      <c r="ASA450" s="33"/>
      <c r="ASB450" s="33"/>
      <c r="ASC450" s="33"/>
      <c r="ASD450" s="33"/>
      <c r="ASE450" s="33"/>
      <c r="ASF450" s="33"/>
      <c r="ASG450" s="33"/>
      <c r="ASH450" s="33"/>
      <c r="ASI450" s="33"/>
      <c r="ASJ450" s="33"/>
      <c r="ASK450" s="33"/>
      <c r="ASL450" s="33"/>
      <c r="ASM450" s="33"/>
      <c r="ASN450" s="33"/>
      <c r="ASO450" s="33"/>
      <c r="ASP450" s="33"/>
      <c r="ASQ450" s="33"/>
      <c r="ASR450" s="33"/>
      <c r="ASS450" s="33"/>
      <c r="AST450" s="33"/>
      <c r="ASU450" s="33"/>
      <c r="ASV450" s="33"/>
      <c r="ASW450" s="33"/>
      <c r="ASX450" s="33"/>
      <c r="ASY450" s="33"/>
      <c r="ASZ450" s="33"/>
      <c r="ATA450" s="33"/>
      <c r="ATB450" s="33"/>
      <c r="ATC450" s="33"/>
      <c r="ATD450" s="33"/>
      <c r="ATE450" s="33"/>
      <c r="ATF450" s="33"/>
      <c r="ATG450" s="33"/>
      <c r="ATH450" s="33"/>
      <c r="ATI450" s="33"/>
      <c r="ATJ450" s="33"/>
      <c r="ATK450" s="33"/>
      <c r="ATL450" s="33"/>
      <c r="ATM450" s="33"/>
      <c r="ATN450" s="33"/>
      <c r="ATO450" s="33"/>
      <c r="ATP450" s="33"/>
      <c r="ATQ450" s="33"/>
      <c r="ATR450" s="33"/>
      <c r="ATS450" s="33"/>
      <c r="ATT450" s="33"/>
      <c r="ATU450" s="33"/>
      <c r="ATV450" s="33"/>
      <c r="ATW450" s="33"/>
      <c r="ATX450" s="33"/>
      <c r="ATY450" s="33"/>
      <c r="ATZ450" s="33"/>
      <c r="AUA450" s="33"/>
      <c r="AUB450" s="33"/>
      <c r="AUC450" s="33"/>
      <c r="AUD450" s="33"/>
      <c r="AUE450" s="33"/>
      <c r="AUF450" s="33"/>
      <c r="AUG450" s="33"/>
      <c r="AUH450" s="33"/>
      <c r="AUI450" s="33"/>
      <c r="AUJ450" s="33"/>
      <c r="AUK450" s="33"/>
      <c r="AUL450" s="33"/>
      <c r="AUM450" s="33"/>
      <c r="AUN450" s="33"/>
      <c r="AUO450" s="33"/>
      <c r="AUP450" s="33"/>
      <c r="AUQ450" s="33"/>
      <c r="AUR450" s="33"/>
      <c r="AUS450" s="33"/>
      <c r="AUT450" s="33"/>
      <c r="AUU450" s="33"/>
      <c r="AUV450" s="33"/>
      <c r="AUW450" s="33"/>
      <c r="AUX450" s="33"/>
      <c r="AUY450" s="33"/>
      <c r="AUZ450" s="33"/>
      <c r="AVA450" s="33"/>
      <c r="AVB450" s="33"/>
      <c r="AVC450" s="33"/>
      <c r="AVD450" s="33"/>
      <c r="AVE450" s="33"/>
      <c r="AVF450" s="33"/>
      <c r="AVG450" s="33"/>
      <c r="AVH450" s="33"/>
      <c r="AVI450" s="33"/>
      <c r="AVJ450" s="33"/>
      <c r="AVK450" s="33"/>
      <c r="AVL450" s="33"/>
      <c r="AVM450" s="33"/>
      <c r="AVN450" s="33"/>
      <c r="AVO450" s="33"/>
      <c r="AVP450" s="33"/>
      <c r="AVQ450" s="33"/>
      <c r="AVR450" s="33"/>
      <c r="AVS450" s="33"/>
      <c r="AVT450" s="33"/>
      <c r="AVU450" s="33"/>
      <c r="AVV450" s="33"/>
      <c r="AVW450" s="33"/>
      <c r="AVX450" s="33"/>
      <c r="AVY450" s="33"/>
      <c r="AVZ450" s="33"/>
      <c r="AWA450" s="33"/>
      <c r="AWB450" s="33"/>
      <c r="AWC450" s="33"/>
      <c r="AWD450" s="33"/>
      <c r="AWE450" s="33"/>
      <c r="AWF450" s="33"/>
      <c r="AWG450" s="33"/>
      <c r="AWH450" s="33"/>
      <c r="AWI450" s="33"/>
      <c r="AWJ450" s="33"/>
      <c r="AWK450" s="33"/>
      <c r="AWL450" s="33"/>
      <c r="AWM450" s="33"/>
      <c r="AWN450" s="33"/>
      <c r="AWO450" s="33"/>
      <c r="AWP450" s="33"/>
      <c r="AWQ450" s="33"/>
      <c r="AWR450" s="33"/>
      <c r="AWS450" s="33"/>
      <c r="AWT450" s="33"/>
      <c r="AWU450" s="33"/>
      <c r="AWV450" s="33"/>
      <c r="AWW450" s="33"/>
      <c r="AWX450" s="33"/>
      <c r="AWY450" s="33"/>
      <c r="AWZ450" s="33"/>
      <c r="AXA450" s="33"/>
      <c r="AXB450" s="33"/>
      <c r="AXC450" s="33"/>
      <c r="AXD450" s="33"/>
      <c r="AXE450" s="33"/>
      <c r="AXF450" s="33"/>
      <c r="AXG450" s="33"/>
      <c r="AXH450" s="33"/>
      <c r="AXI450" s="33"/>
      <c r="AXJ450" s="33"/>
      <c r="AXK450" s="33"/>
      <c r="AXL450" s="33"/>
      <c r="AXM450" s="33"/>
      <c r="AXN450" s="33"/>
      <c r="AXO450" s="33"/>
      <c r="AXP450" s="33"/>
      <c r="AXQ450" s="33"/>
      <c r="AXR450" s="33"/>
      <c r="AXS450" s="33"/>
      <c r="AXT450" s="33"/>
      <c r="AXU450" s="33"/>
      <c r="AXV450" s="33"/>
      <c r="AXW450" s="33"/>
      <c r="AXX450" s="33"/>
      <c r="AXY450" s="33"/>
      <c r="AXZ450" s="33"/>
      <c r="AYA450" s="33"/>
      <c r="AYB450" s="33"/>
      <c r="AYC450" s="33"/>
      <c r="AYD450" s="33"/>
      <c r="AYE450" s="33"/>
      <c r="AYF450" s="33"/>
      <c r="AYG450" s="33"/>
      <c r="AYH450" s="33"/>
      <c r="AYI450" s="33"/>
      <c r="AYJ450" s="33"/>
      <c r="AYK450" s="33"/>
      <c r="AYL450" s="33"/>
      <c r="AYM450" s="33"/>
      <c r="AYN450" s="33"/>
      <c r="AYO450" s="33"/>
      <c r="AYP450" s="33"/>
      <c r="AYQ450" s="33"/>
      <c r="AYR450" s="33"/>
      <c r="AYS450" s="33"/>
      <c r="AYT450" s="33"/>
      <c r="AYU450" s="33"/>
      <c r="AYV450" s="33"/>
      <c r="AYW450" s="33"/>
      <c r="AYX450" s="33"/>
      <c r="AYY450" s="33"/>
      <c r="AYZ450" s="33"/>
      <c r="AZA450" s="33"/>
      <c r="AZB450" s="33"/>
      <c r="AZC450" s="33"/>
      <c r="AZD450" s="33"/>
      <c r="AZE450" s="33"/>
      <c r="AZF450" s="33"/>
      <c r="AZG450" s="33"/>
      <c r="AZH450" s="33"/>
      <c r="AZI450" s="33"/>
      <c r="AZJ450" s="33"/>
      <c r="AZK450" s="33"/>
      <c r="AZL450" s="33"/>
      <c r="AZM450" s="33"/>
      <c r="AZN450" s="33"/>
      <c r="AZO450" s="33"/>
      <c r="AZP450" s="33"/>
      <c r="AZQ450" s="33"/>
      <c r="AZR450" s="33"/>
      <c r="AZS450" s="33"/>
      <c r="AZT450" s="33"/>
      <c r="AZU450" s="33"/>
      <c r="AZV450" s="33"/>
      <c r="AZW450" s="33"/>
      <c r="AZX450" s="33"/>
      <c r="AZY450" s="33"/>
      <c r="AZZ450" s="33"/>
      <c r="BAA450" s="33"/>
      <c r="BAB450" s="33"/>
      <c r="BAC450" s="33"/>
      <c r="BAD450" s="33"/>
      <c r="BAE450" s="33"/>
      <c r="BAF450" s="33"/>
      <c r="BAG450" s="33"/>
      <c r="BAH450" s="33"/>
      <c r="BAI450" s="33"/>
      <c r="BAJ450" s="33"/>
      <c r="BAK450" s="33"/>
      <c r="BAL450" s="33"/>
      <c r="BAM450" s="33"/>
      <c r="BAN450" s="33"/>
      <c r="BAO450" s="33"/>
      <c r="BAP450" s="33"/>
      <c r="BAQ450" s="33"/>
      <c r="BAR450" s="33"/>
      <c r="BAS450" s="33"/>
      <c r="BAT450" s="33"/>
      <c r="BAU450" s="33"/>
      <c r="BAV450" s="33"/>
      <c r="BAW450" s="33"/>
      <c r="BAX450" s="33"/>
      <c r="BAY450" s="33"/>
      <c r="BAZ450" s="33"/>
      <c r="BBA450" s="33"/>
      <c r="BBB450" s="33"/>
      <c r="BBC450" s="33"/>
      <c r="BBD450" s="33"/>
      <c r="BBE450" s="33"/>
      <c r="BBF450" s="33"/>
      <c r="BBG450" s="33"/>
      <c r="BBH450" s="33"/>
      <c r="BBI450" s="33"/>
      <c r="BBJ450" s="33"/>
      <c r="BBK450" s="33"/>
      <c r="BBL450" s="33"/>
      <c r="BBM450" s="33"/>
      <c r="BBN450" s="33"/>
      <c r="BBO450" s="33"/>
      <c r="BBP450" s="33"/>
      <c r="BBQ450" s="33"/>
      <c r="BBR450" s="33"/>
      <c r="BBS450" s="33"/>
      <c r="BBT450" s="33"/>
      <c r="BBU450" s="33"/>
      <c r="BBV450" s="33"/>
      <c r="BBW450" s="33"/>
      <c r="BBX450" s="33"/>
      <c r="BBY450" s="33"/>
      <c r="BBZ450" s="33"/>
      <c r="BCA450" s="33"/>
      <c r="BCB450" s="33"/>
      <c r="BCC450" s="33"/>
      <c r="BCD450" s="33"/>
      <c r="BCE450" s="33"/>
      <c r="BCF450" s="33"/>
      <c r="BCG450" s="33"/>
      <c r="BCH450" s="33"/>
      <c r="BCI450" s="33"/>
      <c r="BCJ450" s="33"/>
      <c r="BCK450" s="33"/>
      <c r="BCL450" s="33"/>
      <c r="BCM450" s="33"/>
      <c r="BCN450" s="33"/>
      <c r="BCO450" s="33"/>
      <c r="BCP450" s="33"/>
      <c r="BCQ450" s="33"/>
      <c r="BCR450" s="33"/>
      <c r="BCS450" s="33"/>
      <c r="BCT450" s="33"/>
      <c r="BCU450" s="33"/>
      <c r="BCV450" s="33"/>
      <c r="BCW450" s="33"/>
      <c r="BCX450" s="33"/>
      <c r="BCY450" s="33"/>
      <c r="BCZ450" s="33"/>
      <c r="BDA450" s="33"/>
      <c r="BDB450" s="33"/>
      <c r="BDC450" s="33"/>
      <c r="BDD450" s="33"/>
      <c r="BDE450" s="33"/>
      <c r="BDF450" s="33"/>
      <c r="BDG450" s="33"/>
      <c r="BDH450" s="33"/>
      <c r="BDI450" s="33"/>
      <c r="BDJ450" s="33"/>
      <c r="BDK450" s="33"/>
      <c r="BDL450" s="33"/>
      <c r="BDM450" s="33"/>
      <c r="BDN450" s="33"/>
      <c r="BDO450" s="33"/>
      <c r="BDP450" s="33"/>
      <c r="BDQ450" s="33"/>
      <c r="BDR450" s="33"/>
      <c r="BDS450" s="33"/>
      <c r="BDT450" s="33"/>
      <c r="BDU450" s="33"/>
      <c r="BDV450" s="33"/>
      <c r="BDW450" s="33"/>
      <c r="BDX450" s="33"/>
      <c r="BDY450" s="33"/>
      <c r="BDZ450" s="33"/>
      <c r="BEA450" s="33"/>
      <c r="BEB450" s="33"/>
      <c r="BEC450" s="33"/>
      <c r="BED450" s="33"/>
      <c r="BEE450" s="33"/>
      <c r="BEF450" s="33"/>
      <c r="BEG450" s="33"/>
      <c r="BEH450" s="33"/>
      <c r="BEI450" s="33"/>
      <c r="BEJ450" s="33"/>
      <c r="BEK450" s="33"/>
      <c r="BEL450" s="33"/>
      <c r="BEM450" s="33"/>
      <c r="BEN450" s="33"/>
      <c r="BEO450" s="33"/>
      <c r="BEP450" s="33"/>
      <c r="BEQ450" s="33"/>
      <c r="BER450" s="33"/>
      <c r="BES450" s="33"/>
      <c r="BET450" s="33"/>
      <c r="BEU450" s="33"/>
      <c r="BEV450" s="33"/>
      <c r="BEW450" s="33"/>
      <c r="BEX450" s="33"/>
      <c r="BEY450" s="33"/>
      <c r="BEZ450" s="33"/>
      <c r="BFA450" s="33"/>
      <c r="BFB450" s="33"/>
      <c r="BFC450" s="33"/>
      <c r="BFD450" s="33"/>
      <c r="BFE450" s="33"/>
      <c r="BFF450" s="33"/>
      <c r="BFG450" s="33"/>
      <c r="BFH450" s="33"/>
      <c r="BFI450" s="33"/>
      <c r="BFJ450" s="33"/>
      <c r="BFK450" s="33"/>
      <c r="BFL450" s="33"/>
      <c r="BFM450" s="33"/>
      <c r="BFN450" s="33"/>
      <c r="BFO450" s="33"/>
      <c r="BFP450" s="33"/>
      <c r="BFQ450" s="33"/>
      <c r="BFR450" s="33"/>
      <c r="BFS450" s="33"/>
      <c r="BFT450" s="33"/>
      <c r="BFU450" s="33"/>
      <c r="BFV450" s="33"/>
      <c r="BFW450" s="33"/>
      <c r="BFX450" s="33"/>
      <c r="BFY450" s="33"/>
      <c r="BFZ450" s="33"/>
      <c r="BGA450" s="33"/>
      <c r="BGB450" s="33"/>
      <c r="BGC450" s="33"/>
      <c r="BGD450" s="33"/>
      <c r="BGE450" s="33"/>
      <c r="BGF450" s="33"/>
      <c r="BGG450" s="33"/>
      <c r="BGH450" s="33"/>
      <c r="BGI450" s="33"/>
      <c r="BGJ450" s="33"/>
      <c r="BGK450" s="33"/>
      <c r="BGL450" s="33"/>
      <c r="BGM450" s="33"/>
      <c r="BGN450" s="33"/>
      <c r="BGO450" s="33"/>
      <c r="BGP450" s="33"/>
      <c r="BGQ450" s="33"/>
      <c r="BGR450" s="33"/>
      <c r="BGS450" s="33"/>
      <c r="BGT450" s="33"/>
      <c r="BGU450" s="33"/>
      <c r="BGV450" s="33"/>
      <c r="BGW450" s="33"/>
      <c r="BGX450" s="33"/>
      <c r="BGY450" s="33"/>
      <c r="BGZ450" s="33"/>
      <c r="BHA450" s="33"/>
      <c r="BHB450" s="33"/>
      <c r="BHC450" s="33"/>
      <c r="BHD450" s="33"/>
      <c r="BHE450" s="33"/>
      <c r="BHF450" s="33"/>
      <c r="BHG450" s="33"/>
      <c r="BHH450" s="33"/>
      <c r="BHI450" s="33"/>
      <c r="BHJ450" s="33"/>
      <c r="BHK450" s="33"/>
      <c r="BHL450" s="33"/>
      <c r="BHM450" s="33"/>
      <c r="BHN450" s="33"/>
      <c r="BHO450" s="33"/>
      <c r="BHP450" s="33"/>
      <c r="BHQ450" s="33"/>
      <c r="BHR450" s="33"/>
      <c r="BHS450" s="33"/>
      <c r="BHT450" s="33"/>
      <c r="BHU450" s="33"/>
      <c r="BHV450" s="33"/>
      <c r="BHW450" s="33"/>
      <c r="BHX450" s="33"/>
      <c r="BHY450" s="33"/>
      <c r="BHZ450" s="33"/>
      <c r="BIA450" s="33"/>
      <c r="BIB450" s="33"/>
      <c r="BIC450" s="33"/>
      <c r="BID450" s="33"/>
      <c r="BIE450" s="33"/>
      <c r="BIF450" s="33"/>
      <c r="BIG450" s="33"/>
      <c r="BIH450" s="33"/>
      <c r="BII450" s="33"/>
      <c r="BIJ450" s="33"/>
      <c r="BIK450" s="33"/>
      <c r="BIL450" s="33"/>
      <c r="BIM450" s="33"/>
      <c r="BIN450" s="33"/>
      <c r="BIO450" s="33"/>
      <c r="BIP450" s="33"/>
      <c r="BIQ450" s="33"/>
      <c r="BIR450" s="33"/>
      <c r="BIS450" s="33"/>
      <c r="BIT450" s="33"/>
      <c r="BIU450" s="33"/>
      <c r="BIV450" s="33"/>
      <c r="BIW450" s="33"/>
      <c r="BIX450" s="33"/>
      <c r="BIY450" s="33"/>
      <c r="BIZ450" s="33"/>
      <c r="BJA450" s="33"/>
      <c r="BJB450" s="33"/>
      <c r="BJC450" s="33"/>
      <c r="BJD450" s="33"/>
      <c r="BJE450" s="33"/>
      <c r="BJF450" s="33"/>
      <c r="BJG450" s="33"/>
      <c r="BJH450" s="33"/>
      <c r="BJI450" s="33"/>
      <c r="BJJ450" s="33"/>
      <c r="BJK450" s="33"/>
      <c r="BJL450" s="33"/>
      <c r="BJM450" s="33"/>
      <c r="BJN450" s="33"/>
      <c r="BJO450" s="33"/>
      <c r="BJP450" s="33"/>
      <c r="BJQ450" s="33"/>
      <c r="BJR450" s="33"/>
      <c r="BJS450" s="33"/>
      <c r="BJT450" s="33"/>
      <c r="BJU450" s="33"/>
      <c r="BJV450" s="33"/>
      <c r="BJW450" s="33"/>
      <c r="BJX450" s="33"/>
      <c r="BJY450" s="33"/>
      <c r="BJZ450" s="33"/>
      <c r="BKA450" s="33"/>
      <c r="BKB450" s="33"/>
      <c r="BKC450" s="33"/>
      <c r="BKD450" s="33"/>
      <c r="BKE450" s="33"/>
      <c r="BKF450" s="33"/>
      <c r="BKG450" s="33"/>
      <c r="BKH450" s="33"/>
      <c r="BKI450" s="33"/>
      <c r="BKJ450" s="33"/>
      <c r="BKK450" s="33"/>
      <c r="BKL450" s="33"/>
      <c r="BKM450" s="33"/>
      <c r="BKN450" s="33"/>
      <c r="BKO450" s="33"/>
      <c r="BKP450" s="33"/>
      <c r="BKQ450" s="33"/>
      <c r="BKR450" s="33"/>
      <c r="BKS450" s="33"/>
      <c r="BKT450" s="33"/>
      <c r="BKU450" s="33"/>
      <c r="BKV450" s="33"/>
      <c r="BKW450" s="33"/>
      <c r="BKX450" s="33"/>
      <c r="BKY450" s="33"/>
      <c r="BKZ450" s="33"/>
      <c r="BLA450" s="33"/>
      <c r="BLB450" s="33"/>
      <c r="BLC450" s="33"/>
      <c r="BLD450" s="33"/>
      <c r="BLE450" s="33"/>
      <c r="BLF450" s="33"/>
      <c r="BLG450" s="33"/>
      <c r="BLH450" s="33"/>
      <c r="BLI450" s="33"/>
      <c r="BLJ450" s="33"/>
      <c r="BLK450" s="33"/>
      <c r="BLL450" s="33"/>
      <c r="BLM450" s="33"/>
      <c r="BLN450" s="33"/>
      <c r="BLO450" s="33"/>
      <c r="BLP450" s="33"/>
      <c r="BLQ450" s="33"/>
      <c r="BLR450" s="33"/>
      <c r="BLS450" s="33"/>
      <c r="BLT450" s="33"/>
      <c r="BLU450" s="33"/>
      <c r="BLV450" s="33"/>
      <c r="BLW450" s="33"/>
      <c r="BLX450" s="33"/>
      <c r="BLY450" s="33"/>
      <c r="BLZ450" s="33"/>
      <c r="BMA450" s="33"/>
      <c r="BMB450" s="33"/>
      <c r="BMC450" s="33"/>
      <c r="BMD450" s="33"/>
      <c r="BME450" s="33"/>
      <c r="BMF450" s="33"/>
      <c r="BMG450" s="33"/>
      <c r="BMH450" s="33"/>
      <c r="BMI450" s="33"/>
      <c r="BMJ450" s="33"/>
      <c r="BMK450" s="33"/>
      <c r="BML450" s="33"/>
      <c r="BMM450" s="33"/>
      <c r="BMN450" s="33"/>
      <c r="BMO450" s="33"/>
      <c r="BMP450" s="33"/>
      <c r="BMQ450" s="33"/>
      <c r="BMR450" s="33"/>
      <c r="BMS450" s="33"/>
      <c r="BMT450" s="33"/>
      <c r="BMU450" s="33"/>
      <c r="BMV450" s="33"/>
      <c r="BMW450" s="33"/>
      <c r="BMX450" s="33"/>
      <c r="BMY450" s="33"/>
      <c r="BMZ450" s="33"/>
      <c r="BNA450" s="33"/>
      <c r="BNB450" s="33"/>
      <c r="BNC450" s="33"/>
      <c r="BND450" s="33"/>
      <c r="BNE450" s="33"/>
      <c r="BNF450" s="33"/>
      <c r="BNG450" s="33"/>
      <c r="BNH450" s="33"/>
      <c r="BNI450" s="33"/>
      <c r="BNJ450" s="33"/>
      <c r="BNK450" s="33"/>
      <c r="BNL450" s="33"/>
      <c r="BNM450" s="33"/>
      <c r="BNN450" s="33"/>
      <c r="BNO450" s="33"/>
      <c r="BNP450" s="33"/>
      <c r="BNQ450" s="33"/>
      <c r="BNR450" s="33"/>
      <c r="BNS450" s="33"/>
      <c r="BNT450" s="33"/>
      <c r="BNU450" s="33"/>
      <c r="BNV450" s="33"/>
      <c r="BNW450" s="33"/>
      <c r="BNX450" s="33"/>
      <c r="BNY450" s="33"/>
      <c r="BNZ450" s="33"/>
      <c r="BOA450" s="33"/>
      <c r="BOB450" s="33"/>
      <c r="BOC450" s="33"/>
      <c r="BOD450" s="33"/>
      <c r="BOE450" s="33"/>
      <c r="BOF450" s="33"/>
      <c r="BOG450" s="33"/>
      <c r="BOH450" s="33"/>
      <c r="BOI450" s="33"/>
      <c r="BOJ450" s="33"/>
      <c r="BOK450" s="33"/>
      <c r="BOL450" s="33"/>
      <c r="BOM450" s="33"/>
      <c r="BON450" s="33"/>
      <c r="BOO450" s="33"/>
      <c r="BOP450" s="33"/>
      <c r="BOQ450" s="33"/>
      <c r="BOR450" s="33"/>
      <c r="BOS450" s="33"/>
      <c r="BOT450" s="33"/>
      <c r="BOU450" s="33"/>
      <c r="BOV450" s="33"/>
      <c r="BOW450" s="33"/>
      <c r="BOX450" s="33"/>
      <c r="BOY450" s="33"/>
      <c r="BOZ450" s="33"/>
      <c r="BPA450" s="33"/>
      <c r="BPB450" s="33"/>
      <c r="BPC450" s="33"/>
      <c r="BPD450" s="33"/>
      <c r="BPE450" s="33"/>
      <c r="BPF450" s="33"/>
      <c r="BPG450" s="33"/>
      <c r="BPH450" s="33"/>
      <c r="BPI450" s="33"/>
      <c r="BPJ450" s="33"/>
      <c r="BPK450" s="33"/>
      <c r="BPL450" s="33"/>
      <c r="BPM450" s="33"/>
      <c r="BPN450" s="33"/>
      <c r="BPO450" s="33"/>
      <c r="BPP450" s="33"/>
      <c r="BPQ450" s="33"/>
      <c r="BPR450" s="33"/>
      <c r="BPS450" s="33"/>
      <c r="BPT450" s="33"/>
      <c r="BPU450" s="33"/>
      <c r="BPV450" s="33"/>
      <c r="BPW450" s="33"/>
      <c r="BPX450" s="33"/>
      <c r="BPY450" s="33"/>
      <c r="BPZ450" s="33"/>
      <c r="BQA450" s="33"/>
      <c r="BQB450" s="33"/>
      <c r="BQC450" s="33"/>
      <c r="BQD450" s="33"/>
      <c r="BQE450" s="33"/>
      <c r="BQF450" s="33"/>
      <c r="BQG450" s="33"/>
      <c r="BQH450" s="33"/>
      <c r="BQI450" s="33"/>
      <c r="BQJ450" s="33"/>
      <c r="BQK450" s="33"/>
      <c r="BQL450" s="33"/>
      <c r="BQM450" s="33"/>
      <c r="BQN450" s="33"/>
      <c r="BQO450" s="33"/>
      <c r="BQP450" s="33"/>
      <c r="BQQ450" s="33"/>
      <c r="BQR450" s="33"/>
      <c r="BQS450" s="33"/>
      <c r="BQT450" s="33"/>
      <c r="BQU450" s="33"/>
      <c r="BQV450" s="33"/>
      <c r="BQW450" s="33"/>
      <c r="BQX450" s="33"/>
      <c r="BQY450" s="33"/>
      <c r="BQZ450" s="33"/>
      <c r="BRA450" s="33"/>
      <c r="BRB450" s="33"/>
      <c r="BRC450" s="33"/>
      <c r="BRD450" s="33"/>
      <c r="BRE450" s="33"/>
      <c r="BRF450" s="33"/>
      <c r="BRG450" s="33"/>
      <c r="BRH450" s="33"/>
      <c r="BRI450" s="33"/>
      <c r="BRJ450" s="33"/>
      <c r="BRK450" s="33"/>
      <c r="BRL450" s="33"/>
      <c r="BRM450" s="33"/>
      <c r="BRN450" s="33"/>
      <c r="BRO450" s="33"/>
      <c r="BRP450" s="33"/>
      <c r="BRQ450" s="33"/>
      <c r="BRR450" s="33"/>
      <c r="BRS450" s="33"/>
      <c r="BRT450" s="33"/>
      <c r="BRU450" s="33"/>
      <c r="BRV450" s="33"/>
      <c r="BRW450" s="33"/>
      <c r="BRX450" s="33"/>
      <c r="BRY450" s="33"/>
      <c r="BRZ450" s="33"/>
      <c r="BSA450" s="33"/>
      <c r="BSB450" s="33"/>
      <c r="BSC450" s="33"/>
      <c r="BSD450" s="33"/>
      <c r="BSE450" s="33"/>
      <c r="BSF450" s="33"/>
      <c r="BSG450" s="33"/>
      <c r="BSH450" s="33"/>
      <c r="BSI450" s="33"/>
      <c r="BSJ450" s="33"/>
      <c r="BSK450" s="33"/>
      <c r="BSL450" s="33"/>
      <c r="BSM450" s="33"/>
      <c r="BSN450" s="33"/>
      <c r="BSO450" s="33"/>
      <c r="BSP450" s="33"/>
      <c r="BSQ450" s="33"/>
      <c r="BSR450" s="33"/>
      <c r="BSS450" s="33"/>
      <c r="BST450" s="33"/>
      <c r="BSU450" s="33"/>
      <c r="BSV450" s="33"/>
      <c r="BSW450" s="33"/>
      <c r="BSX450" s="33"/>
      <c r="BSY450" s="33"/>
      <c r="BSZ450" s="33"/>
      <c r="BTA450" s="33"/>
      <c r="BTB450" s="33"/>
      <c r="BTC450" s="33"/>
      <c r="BTD450" s="33"/>
      <c r="BTE450" s="33"/>
      <c r="BTF450" s="33"/>
      <c r="BTG450" s="33"/>
      <c r="BTH450" s="33"/>
      <c r="BTI450" s="33"/>
      <c r="BTJ450" s="33"/>
      <c r="BTK450" s="33"/>
      <c r="BTL450" s="33"/>
      <c r="BTM450" s="33"/>
      <c r="BTN450" s="33"/>
      <c r="BTO450" s="33"/>
      <c r="BTP450" s="33"/>
      <c r="BTQ450" s="33"/>
      <c r="BTR450" s="33"/>
      <c r="BTS450" s="33"/>
      <c r="BTT450" s="33"/>
      <c r="BTU450" s="33"/>
      <c r="BTV450" s="33"/>
      <c r="BTW450" s="33"/>
      <c r="BTX450" s="33"/>
      <c r="BTY450" s="33"/>
      <c r="BTZ450" s="33"/>
      <c r="BUA450" s="33"/>
      <c r="BUB450" s="33"/>
      <c r="BUC450" s="33"/>
      <c r="BUD450" s="33"/>
      <c r="BUE450" s="33"/>
      <c r="BUF450" s="33"/>
      <c r="BUG450" s="33"/>
      <c r="BUH450" s="33"/>
      <c r="BUI450" s="33"/>
      <c r="BUJ450" s="33"/>
      <c r="BUK450" s="33"/>
      <c r="BUL450" s="33"/>
      <c r="BUM450" s="33"/>
      <c r="BUN450" s="33"/>
      <c r="BUO450" s="33"/>
      <c r="BUP450" s="33"/>
      <c r="BUQ450" s="33"/>
      <c r="BUR450" s="33"/>
      <c r="BUS450" s="33"/>
      <c r="BUT450" s="33"/>
      <c r="BUU450" s="33"/>
      <c r="BUV450" s="33"/>
      <c r="BUW450" s="33"/>
      <c r="BUX450" s="33"/>
      <c r="BUY450" s="33"/>
      <c r="BUZ450" s="33"/>
      <c r="BVA450" s="33"/>
      <c r="BVB450" s="33"/>
      <c r="BVC450" s="33"/>
      <c r="BVD450" s="33"/>
      <c r="BVE450" s="33"/>
      <c r="BVF450" s="33"/>
      <c r="BVG450" s="33"/>
      <c r="BVH450" s="33"/>
      <c r="BVI450" s="33"/>
      <c r="BVJ450" s="33"/>
      <c r="BVK450" s="33"/>
      <c r="BVL450" s="33"/>
      <c r="BVM450" s="33"/>
      <c r="BVN450" s="33"/>
      <c r="BVO450" s="33"/>
      <c r="BVP450" s="33"/>
      <c r="BVQ450" s="33"/>
      <c r="BVR450" s="33"/>
      <c r="BVS450" s="33"/>
      <c r="BVT450" s="33"/>
      <c r="BVU450" s="33"/>
      <c r="BVV450" s="33"/>
      <c r="BVW450" s="33"/>
      <c r="BVX450" s="33"/>
      <c r="BVY450" s="33"/>
      <c r="BVZ450" s="33"/>
      <c r="BWA450" s="33"/>
      <c r="BWB450" s="33"/>
      <c r="BWC450" s="33"/>
      <c r="BWD450" s="33"/>
      <c r="BWE450" s="33"/>
      <c r="BWF450" s="33"/>
      <c r="BWG450" s="33"/>
      <c r="BWH450" s="33"/>
      <c r="BWI450" s="33"/>
      <c r="BWJ450" s="33"/>
      <c r="BWK450" s="33"/>
      <c r="BWL450" s="33"/>
      <c r="BWM450" s="33"/>
      <c r="BWN450" s="33"/>
      <c r="BWO450" s="33"/>
      <c r="BWP450" s="33"/>
      <c r="BWQ450" s="33"/>
      <c r="BWR450" s="33"/>
      <c r="BWS450" s="33"/>
      <c r="BWT450" s="33"/>
      <c r="BWU450" s="33"/>
      <c r="BWV450" s="33"/>
      <c r="BWW450" s="33"/>
      <c r="BWX450" s="33"/>
      <c r="BWY450" s="33"/>
      <c r="BWZ450" s="33"/>
      <c r="BXA450" s="33"/>
      <c r="BXB450" s="33"/>
      <c r="BXC450" s="33"/>
      <c r="BXD450" s="33"/>
      <c r="BXE450" s="33"/>
      <c r="BXF450" s="33"/>
      <c r="BXG450" s="33"/>
      <c r="BXH450" s="33"/>
      <c r="BXI450" s="33"/>
      <c r="BXJ450" s="33"/>
      <c r="BXK450" s="33"/>
      <c r="BXL450" s="33"/>
      <c r="BXM450" s="33"/>
      <c r="BXN450" s="33"/>
      <c r="BXO450" s="33"/>
      <c r="BXP450" s="33"/>
      <c r="BXQ450" s="33"/>
      <c r="BXR450" s="33"/>
      <c r="BXS450" s="33"/>
      <c r="BXT450" s="33"/>
      <c r="BXU450" s="33"/>
      <c r="BXV450" s="33"/>
      <c r="BXW450" s="33"/>
      <c r="BXX450" s="33"/>
      <c r="BXY450" s="33"/>
      <c r="BXZ450" s="33"/>
      <c r="BYA450" s="33"/>
      <c r="BYB450" s="33"/>
      <c r="BYC450" s="33"/>
      <c r="BYD450" s="33"/>
      <c r="BYE450" s="33"/>
      <c r="BYF450" s="33"/>
      <c r="BYG450" s="33"/>
      <c r="BYH450" s="33"/>
      <c r="BYI450" s="33"/>
      <c r="BYJ450" s="33"/>
      <c r="BYK450" s="33"/>
      <c r="BYL450" s="33"/>
      <c r="BYM450" s="33"/>
      <c r="BYN450" s="33"/>
      <c r="BYO450" s="33"/>
      <c r="BYP450" s="33"/>
      <c r="BYQ450" s="33"/>
      <c r="BYR450" s="33"/>
      <c r="BYS450" s="33"/>
      <c r="BYT450" s="33"/>
      <c r="BYU450" s="33"/>
      <c r="BYV450" s="33"/>
      <c r="BYW450" s="33"/>
      <c r="BYX450" s="33"/>
    </row>
    <row r="451" spans="1:2026" ht="15" customHeight="1" x14ac:dyDescent="0.25">
      <c r="A451" s="205" t="s">
        <v>1662</v>
      </c>
      <c r="B451" s="4" t="s">
        <v>853</v>
      </c>
      <c r="C451" s="4" t="s">
        <v>854</v>
      </c>
      <c r="D451" s="4" t="s">
        <v>62</v>
      </c>
      <c r="E451" s="4" t="s">
        <v>855</v>
      </c>
      <c r="F451" s="5" t="s">
        <v>815</v>
      </c>
      <c r="G451" s="4" t="s">
        <v>27</v>
      </c>
      <c r="H451" s="11" t="s">
        <v>352</v>
      </c>
      <c r="I451" s="4" t="s">
        <v>29</v>
      </c>
      <c r="J451" s="51" t="s">
        <v>345</v>
      </c>
      <c r="K451" s="4" t="s">
        <v>31</v>
      </c>
      <c r="L451" s="4" t="s">
        <v>32</v>
      </c>
      <c r="M451" s="4" t="s">
        <v>33</v>
      </c>
      <c r="N451" s="4" t="s">
        <v>106</v>
      </c>
      <c r="O451" s="6" t="s">
        <v>107</v>
      </c>
      <c r="P451" s="6"/>
      <c r="Q451" s="7" t="s">
        <v>36</v>
      </c>
      <c r="R451" s="7"/>
      <c r="S451" s="4" t="s">
        <v>856</v>
      </c>
      <c r="T451" s="146"/>
      <c r="U451" s="146"/>
      <c r="V451" s="4" t="s">
        <v>59</v>
      </c>
      <c r="W451" s="4"/>
      <c r="X451" s="4"/>
      <c r="Y451" s="4"/>
      <c r="Z451" s="4"/>
      <c r="AA451" s="4"/>
      <c r="AB451" s="8">
        <v>12500</v>
      </c>
      <c r="AC451" s="8">
        <v>2650</v>
      </c>
      <c r="AD451" s="8"/>
      <c r="AE451" s="8">
        <v>2250</v>
      </c>
      <c r="AF451" s="8"/>
      <c r="AG451" s="8">
        <f t="shared" si="6"/>
        <v>17400</v>
      </c>
      <c r="AH451" s="111"/>
      <c r="AI451" s="8"/>
      <c r="AJ451" s="126"/>
      <c r="AK451" s="8"/>
      <c r="AL451" s="5" t="s">
        <v>37</v>
      </c>
      <c r="AM451" s="5" t="s">
        <v>1499</v>
      </c>
      <c r="AN451" s="5"/>
      <c r="AO451" s="105"/>
    </row>
    <row r="452" spans="1:2026" ht="15" customHeight="1" x14ac:dyDescent="0.25">
      <c r="A452" s="205" t="s">
        <v>1662</v>
      </c>
      <c r="B452" s="4" t="s">
        <v>857</v>
      </c>
      <c r="C452" s="4" t="s">
        <v>854</v>
      </c>
      <c r="D452" s="4" t="s">
        <v>818</v>
      </c>
      <c r="E452" s="4" t="s">
        <v>855</v>
      </c>
      <c r="F452" s="5" t="s">
        <v>815</v>
      </c>
      <c r="G452" s="4" t="s">
        <v>27</v>
      </c>
      <c r="H452" s="11" t="s">
        <v>352</v>
      </c>
      <c r="I452" s="4" t="s">
        <v>29</v>
      </c>
      <c r="J452" s="51" t="s">
        <v>345</v>
      </c>
      <c r="K452" s="4" t="s">
        <v>31</v>
      </c>
      <c r="L452" s="4" t="s">
        <v>51</v>
      </c>
      <c r="M452" s="4" t="s">
        <v>33</v>
      </c>
      <c r="N452" s="4" t="s">
        <v>106</v>
      </c>
      <c r="O452" s="6" t="s">
        <v>107</v>
      </c>
      <c r="P452" s="6"/>
      <c r="Q452" s="7" t="s">
        <v>36</v>
      </c>
      <c r="R452" s="7"/>
      <c r="S452" s="4" t="s">
        <v>856</v>
      </c>
      <c r="T452" s="146"/>
      <c r="U452" s="146"/>
      <c r="V452" s="4" t="s">
        <v>59</v>
      </c>
      <c r="W452" s="4"/>
      <c r="X452" s="4"/>
      <c r="Y452" s="4"/>
      <c r="Z452" s="4"/>
      <c r="AA452" s="4"/>
      <c r="AB452" s="8">
        <v>12500</v>
      </c>
      <c r="AC452" s="8">
        <v>2650</v>
      </c>
      <c r="AD452" s="8"/>
      <c r="AE452" s="8">
        <v>2250</v>
      </c>
      <c r="AF452" s="8"/>
      <c r="AG452" s="8">
        <f t="shared" si="6"/>
        <v>17400</v>
      </c>
      <c r="AH452" s="111"/>
      <c r="AI452" s="8"/>
      <c r="AJ452" s="126"/>
      <c r="AK452" s="8"/>
      <c r="AL452" s="5" t="s">
        <v>37</v>
      </c>
      <c r="AM452" s="5" t="s">
        <v>1499</v>
      </c>
      <c r="AN452" s="5"/>
      <c r="AO452" s="105"/>
    </row>
    <row r="453" spans="1:2026" ht="15" customHeight="1" x14ac:dyDescent="0.25">
      <c r="A453" s="205" t="s">
        <v>1662</v>
      </c>
      <c r="B453" s="4" t="s">
        <v>858</v>
      </c>
      <c r="C453" s="4" t="s">
        <v>859</v>
      </c>
      <c r="D453" s="4" t="s">
        <v>62</v>
      </c>
      <c r="E453" s="4" t="s">
        <v>85</v>
      </c>
      <c r="F453" s="5" t="s">
        <v>815</v>
      </c>
      <c r="G453" s="4" t="s">
        <v>27</v>
      </c>
      <c r="H453" s="11" t="s">
        <v>352</v>
      </c>
      <c r="I453" s="4" t="s">
        <v>29</v>
      </c>
      <c r="J453" s="51" t="s">
        <v>345</v>
      </c>
      <c r="K453" s="4" t="s">
        <v>208</v>
      </c>
      <c r="L453" s="4" t="s">
        <v>51</v>
      </c>
      <c r="M453" s="4" t="s">
        <v>33</v>
      </c>
      <c r="N453" s="4" t="s">
        <v>34</v>
      </c>
      <c r="O453" s="6" t="s">
        <v>35</v>
      </c>
      <c r="P453" s="6"/>
      <c r="Q453" s="7" t="s">
        <v>36</v>
      </c>
      <c r="R453" s="7"/>
      <c r="S453" s="4" t="s">
        <v>860</v>
      </c>
      <c r="T453" s="152" t="s">
        <v>1551</v>
      </c>
      <c r="U453" s="152" t="s">
        <v>1552</v>
      </c>
      <c r="V453" s="4" t="s">
        <v>59</v>
      </c>
      <c r="W453" s="4"/>
      <c r="X453" s="4"/>
      <c r="Y453" s="4"/>
      <c r="Z453" s="4"/>
      <c r="AA453" s="4"/>
      <c r="AB453" s="8"/>
      <c r="AC453" s="8">
        <v>2650</v>
      </c>
      <c r="AD453" s="8"/>
      <c r="AE453" s="8">
        <v>12750</v>
      </c>
      <c r="AF453" s="8">
        <v>5250</v>
      </c>
      <c r="AG453" s="8">
        <f t="shared" si="6"/>
        <v>20650</v>
      </c>
      <c r="AH453" s="111">
        <v>18</v>
      </c>
      <c r="AI453" s="94">
        <f>24983.85</f>
        <v>24983.85</v>
      </c>
      <c r="AJ453" s="129"/>
      <c r="AK453" s="94">
        <f>24983.85</f>
        <v>24983.85</v>
      </c>
      <c r="AL453" s="5" t="s">
        <v>37</v>
      </c>
      <c r="AM453" s="5" t="s">
        <v>1499</v>
      </c>
      <c r="AN453" s="96">
        <v>43709</v>
      </c>
      <c r="AO453" s="97">
        <v>43800</v>
      </c>
    </row>
    <row r="454" spans="1:2026" ht="15" customHeight="1" x14ac:dyDescent="0.25">
      <c r="A454" s="205" t="s">
        <v>1662</v>
      </c>
      <c r="B454" s="1" t="s">
        <v>861</v>
      </c>
      <c r="C454" s="1" t="s">
        <v>859</v>
      </c>
      <c r="D454" s="1" t="s">
        <v>818</v>
      </c>
      <c r="E454" s="1" t="s">
        <v>85</v>
      </c>
      <c r="F454" s="2" t="s">
        <v>815</v>
      </c>
      <c r="G454" s="1" t="s">
        <v>27</v>
      </c>
      <c r="H454" s="29" t="s">
        <v>352</v>
      </c>
      <c r="I454" s="1" t="s">
        <v>29</v>
      </c>
      <c r="J454" s="35" t="s">
        <v>345</v>
      </c>
      <c r="K454" s="37" t="s">
        <v>208</v>
      </c>
      <c r="L454" s="1" t="s">
        <v>51</v>
      </c>
      <c r="M454" s="37" t="s">
        <v>33</v>
      </c>
      <c r="N454" s="1" t="s">
        <v>34</v>
      </c>
      <c r="O454" s="38" t="s">
        <v>35</v>
      </c>
      <c r="P454" s="38"/>
      <c r="Q454" s="39" t="s">
        <v>36</v>
      </c>
      <c r="R454" s="39"/>
      <c r="S454" s="1" t="s">
        <v>860</v>
      </c>
      <c r="T454" s="145"/>
      <c r="U454" s="145"/>
      <c r="V454" s="1" t="s">
        <v>59</v>
      </c>
      <c r="W454" s="1"/>
      <c r="X454" s="1"/>
      <c r="Y454" s="1"/>
      <c r="Z454" s="1"/>
      <c r="AA454" s="1"/>
      <c r="AB454" s="30"/>
      <c r="AC454" s="30">
        <v>2650</v>
      </c>
      <c r="AD454" s="30"/>
      <c r="AE454" s="30">
        <v>12750</v>
      </c>
      <c r="AF454" s="30">
        <v>650</v>
      </c>
      <c r="AG454" s="30">
        <f t="shared" si="6"/>
        <v>16050</v>
      </c>
      <c r="AH454" s="110"/>
      <c r="AI454" s="30"/>
      <c r="AJ454" s="125"/>
      <c r="AK454" s="30"/>
      <c r="AL454" s="2" t="s">
        <v>37</v>
      </c>
      <c r="AM454" s="2"/>
      <c r="AN454" s="2"/>
      <c r="AO454" s="2"/>
    </row>
    <row r="455" spans="1:2026" ht="15" customHeight="1" x14ac:dyDescent="0.25">
      <c r="A455" s="205" t="s">
        <v>1662</v>
      </c>
      <c r="B455" s="1" t="s">
        <v>862</v>
      </c>
      <c r="C455" s="1" t="s">
        <v>863</v>
      </c>
      <c r="D455" s="1" t="s">
        <v>62</v>
      </c>
      <c r="E455" s="1" t="s">
        <v>822</v>
      </c>
      <c r="F455" s="2" t="s">
        <v>815</v>
      </c>
      <c r="G455" s="1" t="s">
        <v>27</v>
      </c>
      <c r="H455" s="29" t="s">
        <v>352</v>
      </c>
      <c r="I455" s="1" t="s">
        <v>29</v>
      </c>
      <c r="J455" s="35" t="s">
        <v>345</v>
      </c>
      <c r="K455" s="1" t="s">
        <v>208</v>
      </c>
      <c r="L455" s="1" t="s">
        <v>32</v>
      </c>
      <c r="M455" s="37" t="s">
        <v>33</v>
      </c>
      <c r="N455" s="1" t="s">
        <v>34</v>
      </c>
      <c r="O455" s="38" t="s">
        <v>35</v>
      </c>
      <c r="P455" s="38"/>
      <c r="Q455" s="39" t="s">
        <v>36</v>
      </c>
      <c r="R455" s="39"/>
      <c r="S455" s="1" t="s">
        <v>864</v>
      </c>
      <c r="T455" s="145"/>
      <c r="U455" s="145"/>
      <c r="V455" s="1" t="s">
        <v>59</v>
      </c>
      <c r="W455" s="1"/>
      <c r="X455" s="1"/>
      <c r="Y455" s="1"/>
      <c r="Z455" s="1"/>
      <c r="AA455" s="1"/>
      <c r="AB455" s="30"/>
      <c r="AC455" s="30">
        <v>2650</v>
      </c>
      <c r="AD455" s="30"/>
      <c r="AE455" s="30">
        <v>14000</v>
      </c>
      <c r="AF455" s="30">
        <v>650</v>
      </c>
      <c r="AG455" s="30">
        <f t="shared" si="6"/>
        <v>17300</v>
      </c>
      <c r="AH455" s="110"/>
      <c r="AI455" s="30"/>
      <c r="AJ455" s="125"/>
      <c r="AK455" s="30"/>
      <c r="AL455" s="2" t="s">
        <v>37</v>
      </c>
      <c r="AM455" s="2"/>
      <c r="AN455" s="2"/>
      <c r="AO455" s="2"/>
    </row>
    <row r="456" spans="1:2026" ht="15" customHeight="1" x14ac:dyDescent="0.25">
      <c r="A456" s="205" t="s">
        <v>1662</v>
      </c>
      <c r="B456" s="1" t="s">
        <v>865</v>
      </c>
      <c r="C456" s="1" t="s">
        <v>863</v>
      </c>
      <c r="D456" s="1" t="s">
        <v>818</v>
      </c>
      <c r="E456" s="1" t="s">
        <v>822</v>
      </c>
      <c r="F456" s="2" t="s">
        <v>815</v>
      </c>
      <c r="G456" s="1" t="s">
        <v>27</v>
      </c>
      <c r="H456" s="29" t="s">
        <v>352</v>
      </c>
      <c r="I456" s="1" t="s">
        <v>29</v>
      </c>
      <c r="J456" s="35" t="s">
        <v>345</v>
      </c>
      <c r="K456" s="36" t="s">
        <v>31</v>
      </c>
      <c r="L456" s="1" t="s">
        <v>32</v>
      </c>
      <c r="M456" s="37" t="s">
        <v>33</v>
      </c>
      <c r="N456" s="1" t="s">
        <v>34</v>
      </c>
      <c r="O456" s="38" t="s">
        <v>35</v>
      </c>
      <c r="P456" s="38"/>
      <c r="Q456" s="39" t="s">
        <v>36</v>
      </c>
      <c r="R456" s="39"/>
      <c r="S456" s="1" t="s">
        <v>866</v>
      </c>
      <c r="T456" s="145"/>
      <c r="U456" s="145"/>
      <c r="V456" s="1" t="s">
        <v>59</v>
      </c>
      <c r="W456" s="1"/>
      <c r="X456" s="1"/>
      <c r="Y456" s="1"/>
      <c r="Z456" s="1"/>
      <c r="AA456" s="1"/>
      <c r="AB456" s="30"/>
      <c r="AC456" s="30">
        <v>2650</v>
      </c>
      <c r="AD456" s="30"/>
      <c r="AE456" s="30">
        <v>12750</v>
      </c>
      <c r="AF456" s="30">
        <v>650</v>
      </c>
      <c r="AG456" s="30">
        <f t="shared" si="6"/>
        <v>16050</v>
      </c>
      <c r="AH456" s="110"/>
      <c r="AI456" s="30"/>
      <c r="AJ456" s="125"/>
      <c r="AK456" s="30"/>
      <c r="AL456" s="2" t="s">
        <v>37</v>
      </c>
      <c r="AM456" s="2"/>
      <c r="AN456" s="2"/>
      <c r="AO456" s="2"/>
    </row>
    <row r="457" spans="1:2026" ht="24.95" customHeight="1" x14ac:dyDescent="0.25">
      <c r="A457" s="205" t="s">
        <v>1662</v>
      </c>
      <c r="B457" s="21" t="s">
        <v>867</v>
      </c>
      <c r="C457" s="21" t="s">
        <v>868</v>
      </c>
      <c r="D457" s="21" t="s">
        <v>134</v>
      </c>
      <c r="E457" s="21" t="s">
        <v>869</v>
      </c>
      <c r="F457" s="26" t="s">
        <v>815</v>
      </c>
      <c r="G457" s="21" t="s">
        <v>27</v>
      </c>
      <c r="H457" s="27" t="s">
        <v>131</v>
      </c>
      <c r="I457" s="21" t="s">
        <v>29</v>
      </c>
      <c r="J457" s="46" t="s">
        <v>30</v>
      </c>
      <c r="K457" s="21" t="s">
        <v>31</v>
      </c>
      <c r="L457" s="21" t="s">
        <v>51</v>
      </c>
      <c r="M457" s="21" t="s">
        <v>33</v>
      </c>
      <c r="N457" s="21" t="s">
        <v>34</v>
      </c>
      <c r="O457" s="23" t="s">
        <v>35</v>
      </c>
      <c r="P457" s="23"/>
      <c r="Q457" s="24" t="s">
        <v>36</v>
      </c>
      <c r="R457" s="24"/>
      <c r="S457" s="21" t="s">
        <v>870</v>
      </c>
      <c r="T457" s="149"/>
      <c r="U457" s="149"/>
      <c r="V457" s="21" t="s">
        <v>11</v>
      </c>
      <c r="W457" s="21" t="s">
        <v>40</v>
      </c>
      <c r="X457" s="21"/>
      <c r="Y457" s="21"/>
      <c r="Z457" s="21"/>
      <c r="AA457" s="21"/>
      <c r="AB457" s="25">
        <v>7500</v>
      </c>
      <c r="AC457" s="25">
        <v>2650</v>
      </c>
      <c r="AD457" s="25"/>
      <c r="AE457" s="25">
        <v>12750</v>
      </c>
      <c r="AF457" s="25">
        <v>650</v>
      </c>
      <c r="AG457" s="25">
        <f t="shared" si="6"/>
        <v>23550</v>
      </c>
      <c r="AH457" s="113"/>
      <c r="AI457" s="25"/>
      <c r="AJ457" s="128"/>
      <c r="AK457" s="25"/>
      <c r="AL457" s="26" t="s">
        <v>37</v>
      </c>
      <c r="AM457" s="26" t="s">
        <v>1484</v>
      </c>
      <c r="AN457" s="26"/>
      <c r="AO457" s="26"/>
    </row>
    <row r="458" spans="1:2026" ht="24.95" customHeight="1" x14ac:dyDescent="0.25">
      <c r="A458" s="205" t="s">
        <v>1662</v>
      </c>
      <c r="B458" s="21" t="s">
        <v>871</v>
      </c>
      <c r="C458" s="21" t="s">
        <v>868</v>
      </c>
      <c r="D458" s="21" t="s">
        <v>140</v>
      </c>
      <c r="E458" s="21" t="s">
        <v>869</v>
      </c>
      <c r="F458" s="26" t="s">
        <v>815</v>
      </c>
      <c r="G458" s="21" t="s">
        <v>27</v>
      </c>
      <c r="H458" s="27" t="s">
        <v>131</v>
      </c>
      <c r="I458" s="21" t="s">
        <v>29</v>
      </c>
      <c r="J458" s="46" t="s">
        <v>30</v>
      </c>
      <c r="K458" s="21" t="s">
        <v>31</v>
      </c>
      <c r="L458" s="21" t="s">
        <v>32</v>
      </c>
      <c r="M458" s="21" t="s">
        <v>33</v>
      </c>
      <c r="N458" s="21" t="s">
        <v>34</v>
      </c>
      <c r="O458" s="23" t="s">
        <v>35</v>
      </c>
      <c r="P458" s="23"/>
      <c r="Q458" s="24" t="s">
        <v>36</v>
      </c>
      <c r="R458" s="24"/>
      <c r="S458" s="21" t="s">
        <v>870</v>
      </c>
      <c r="T458" s="149"/>
      <c r="U458" s="149"/>
      <c r="V458" s="21" t="s">
        <v>11</v>
      </c>
      <c r="W458" s="21" t="s">
        <v>40</v>
      </c>
      <c r="X458" s="21"/>
      <c r="Y458" s="21"/>
      <c r="Z458" s="21"/>
      <c r="AA458" s="21"/>
      <c r="AB458" s="25"/>
      <c r="AC458" s="25">
        <v>2650</v>
      </c>
      <c r="AD458" s="25"/>
      <c r="AE458" s="25">
        <v>12750</v>
      </c>
      <c r="AF458" s="25">
        <v>650</v>
      </c>
      <c r="AG458" s="25">
        <f t="shared" si="6"/>
        <v>16050</v>
      </c>
      <c r="AH458" s="113"/>
      <c r="AI458" s="25"/>
      <c r="AJ458" s="128"/>
      <c r="AK458" s="25"/>
      <c r="AL458" s="26" t="s">
        <v>37</v>
      </c>
      <c r="AM458" s="26" t="s">
        <v>1484</v>
      </c>
      <c r="AN458" s="26"/>
      <c r="AO458" s="26"/>
    </row>
    <row r="459" spans="1:2026" ht="24.95" customHeight="1" x14ac:dyDescent="0.25">
      <c r="A459" s="205" t="s">
        <v>1662</v>
      </c>
      <c r="B459" s="4" t="s">
        <v>872</v>
      </c>
      <c r="C459" s="4" t="s">
        <v>873</v>
      </c>
      <c r="D459" s="4" t="s">
        <v>283</v>
      </c>
      <c r="E459" s="4" t="s">
        <v>874</v>
      </c>
      <c r="F459" s="5" t="s">
        <v>815</v>
      </c>
      <c r="G459" s="4" t="s">
        <v>27</v>
      </c>
      <c r="H459" s="90" t="s">
        <v>344</v>
      </c>
      <c r="I459" s="4" t="s">
        <v>29</v>
      </c>
      <c r="J459" s="51" t="s">
        <v>345</v>
      </c>
      <c r="K459" s="4" t="s">
        <v>31</v>
      </c>
      <c r="L459" s="4" t="s">
        <v>32</v>
      </c>
      <c r="M459" s="4" t="s">
        <v>33</v>
      </c>
      <c r="N459" s="4" t="s">
        <v>34</v>
      </c>
      <c r="O459" s="6" t="s">
        <v>35</v>
      </c>
      <c r="P459" s="6"/>
      <c r="Q459" s="7" t="s">
        <v>36</v>
      </c>
      <c r="R459" s="7"/>
      <c r="S459" s="4" t="s">
        <v>875</v>
      </c>
      <c r="T459" s="146"/>
      <c r="U459" s="146"/>
      <c r="V459" s="4" t="s">
        <v>11</v>
      </c>
      <c r="W459" s="4" t="s">
        <v>40</v>
      </c>
      <c r="X459" s="4"/>
      <c r="Y459" s="4"/>
      <c r="Z459" s="4"/>
      <c r="AA459" s="4"/>
      <c r="AB459" s="8"/>
      <c r="AC459" s="8">
        <v>2650</v>
      </c>
      <c r="AD459" s="8"/>
      <c r="AE459" s="8">
        <v>12750</v>
      </c>
      <c r="AF459" s="8">
        <v>650</v>
      </c>
      <c r="AG459" s="8">
        <f t="shared" ref="AG459" si="7">SUM(AB459:AF459)</f>
        <v>16050</v>
      </c>
      <c r="AH459" s="111">
        <f>19</f>
        <v>19</v>
      </c>
      <c r="AI459" s="8">
        <f>1944</f>
        <v>1944</v>
      </c>
      <c r="AJ459" s="126"/>
      <c r="AK459" s="8">
        <f>1944</f>
        <v>1944</v>
      </c>
      <c r="AL459" s="5" t="s">
        <v>37</v>
      </c>
      <c r="AM459" s="5" t="s">
        <v>1499</v>
      </c>
      <c r="AN459" s="173" t="s">
        <v>1512</v>
      </c>
      <c r="AO459" s="173" t="s">
        <v>1512</v>
      </c>
    </row>
    <row r="460" spans="1:2026" ht="24.95" customHeight="1" x14ac:dyDescent="0.25">
      <c r="A460" s="205" t="s">
        <v>1662</v>
      </c>
      <c r="B460" s="4" t="s">
        <v>872</v>
      </c>
      <c r="C460" s="4" t="s">
        <v>873</v>
      </c>
      <c r="D460" s="4" t="s">
        <v>348</v>
      </c>
      <c r="E460" s="4" t="s">
        <v>874</v>
      </c>
      <c r="F460" s="5" t="s">
        <v>815</v>
      </c>
      <c r="G460" s="4" t="s">
        <v>27</v>
      </c>
      <c r="H460" s="11" t="s">
        <v>344</v>
      </c>
      <c r="I460" s="4" t="s">
        <v>29</v>
      </c>
      <c r="J460" s="51" t="s">
        <v>345</v>
      </c>
      <c r="K460" s="4" t="s">
        <v>31</v>
      </c>
      <c r="L460" s="4" t="s">
        <v>32</v>
      </c>
      <c r="M460" s="4" t="s">
        <v>33</v>
      </c>
      <c r="N460" s="4" t="s">
        <v>34</v>
      </c>
      <c r="O460" s="6" t="s">
        <v>35</v>
      </c>
      <c r="P460" s="6"/>
      <c r="Q460" s="7" t="s">
        <v>36</v>
      </c>
      <c r="R460" s="7"/>
      <c r="S460" s="4" t="s">
        <v>875</v>
      </c>
      <c r="T460" s="146"/>
      <c r="U460" s="146"/>
      <c r="V460" s="4" t="s">
        <v>11</v>
      </c>
      <c r="W460" s="4" t="s">
        <v>40</v>
      </c>
      <c r="X460" s="4"/>
      <c r="Y460" s="4"/>
      <c r="Z460" s="4"/>
      <c r="AA460" s="4"/>
      <c r="AB460" s="8"/>
      <c r="AC460" s="8">
        <v>2650</v>
      </c>
      <c r="AD460" s="8"/>
      <c r="AE460" s="8">
        <v>12750</v>
      </c>
      <c r="AF460" s="8">
        <v>650</v>
      </c>
      <c r="AG460" s="8">
        <f t="shared" si="6"/>
        <v>16050</v>
      </c>
      <c r="AH460" s="111">
        <f>19</f>
        <v>19</v>
      </c>
      <c r="AI460" s="8">
        <f>1944</f>
        <v>1944</v>
      </c>
      <c r="AJ460" s="126"/>
      <c r="AK460" s="8">
        <f>1944</f>
        <v>1944</v>
      </c>
      <c r="AL460" s="5" t="s">
        <v>37</v>
      </c>
      <c r="AM460" s="5" t="s">
        <v>1499</v>
      </c>
      <c r="AN460" s="173" t="s">
        <v>1512</v>
      </c>
      <c r="AO460" s="173" t="s">
        <v>1512</v>
      </c>
    </row>
    <row r="461" spans="1:2026" ht="24.95" customHeight="1" x14ac:dyDescent="0.25">
      <c r="A461" s="205" t="s">
        <v>1662</v>
      </c>
      <c r="B461" s="4" t="s">
        <v>876</v>
      </c>
      <c r="C461" s="4" t="s">
        <v>877</v>
      </c>
      <c r="D461" s="4" t="s">
        <v>348</v>
      </c>
      <c r="E461" s="4" t="s">
        <v>878</v>
      </c>
      <c r="F461" s="5" t="s">
        <v>815</v>
      </c>
      <c r="G461" s="4" t="s">
        <v>27</v>
      </c>
      <c r="H461" s="11" t="s">
        <v>352</v>
      </c>
      <c r="I461" s="4" t="s">
        <v>29</v>
      </c>
      <c r="J461" s="51" t="s">
        <v>345</v>
      </c>
      <c r="K461" s="4" t="s">
        <v>208</v>
      </c>
      <c r="L461" s="4" t="s">
        <v>51</v>
      </c>
      <c r="M461" s="4" t="s">
        <v>33</v>
      </c>
      <c r="N461" s="4" t="s">
        <v>34</v>
      </c>
      <c r="O461" s="6" t="s">
        <v>35</v>
      </c>
      <c r="P461" s="6"/>
      <c r="Q461" s="7" t="s">
        <v>57</v>
      </c>
      <c r="R461" s="7"/>
      <c r="S461" s="4" t="s">
        <v>879</v>
      </c>
      <c r="T461" s="146"/>
      <c r="U461" s="146"/>
      <c r="V461" s="4" t="s">
        <v>11</v>
      </c>
      <c r="W461" s="4"/>
      <c r="X461" s="4"/>
      <c r="Y461" s="4" t="s">
        <v>40</v>
      </c>
      <c r="Z461" s="4"/>
      <c r="AA461" s="4"/>
      <c r="AB461" s="8"/>
      <c r="AC461" s="8">
        <v>2650</v>
      </c>
      <c r="AD461" s="8"/>
      <c r="AE461" s="8">
        <v>12750</v>
      </c>
      <c r="AF461" s="8">
        <v>5250</v>
      </c>
      <c r="AG461" s="8">
        <f t="shared" si="6"/>
        <v>20650</v>
      </c>
      <c r="AH461" s="111">
        <f>15</f>
        <v>15</v>
      </c>
      <c r="AI461" s="8">
        <f>2715</f>
        <v>2715</v>
      </c>
      <c r="AJ461" s="126"/>
      <c r="AK461" s="8">
        <f>2715</f>
        <v>2715</v>
      </c>
      <c r="AL461" s="5" t="s">
        <v>38</v>
      </c>
      <c r="AM461" s="5" t="s">
        <v>1499</v>
      </c>
      <c r="AN461" s="173"/>
      <c r="AO461" s="173"/>
    </row>
    <row r="462" spans="1:2026" ht="24.95" customHeight="1" x14ac:dyDescent="0.25">
      <c r="A462" s="205" t="s">
        <v>1662</v>
      </c>
      <c r="B462" s="4" t="s">
        <v>876</v>
      </c>
      <c r="C462" s="4" t="s">
        <v>873</v>
      </c>
      <c r="D462" s="4" t="s">
        <v>348</v>
      </c>
      <c r="E462" s="4" t="s">
        <v>874</v>
      </c>
      <c r="F462" s="5" t="s">
        <v>815</v>
      </c>
      <c r="G462" s="4" t="s">
        <v>27</v>
      </c>
      <c r="H462" s="11" t="s">
        <v>344</v>
      </c>
      <c r="I462" s="4" t="s">
        <v>29</v>
      </c>
      <c r="J462" s="51" t="s">
        <v>345</v>
      </c>
      <c r="K462" s="4" t="s">
        <v>31</v>
      </c>
      <c r="L462" s="4" t="s">
        <v>51</v>
      </c>
      <c r="M462" s="4" t="s">
        <v>33</v>
      </c>
      <c r="N462" s="4" t="s">
        <v>34</v>
      </c>
      <c r="O462" s="6" t="s">
        <v>35</v>
      </c>
      <c r="P462" s="6"/>
      <c r="Q462" s="7" t="s">
        <v>36</v>
      </c>
      <c r="R462" s="7"/>
      <c r="S462" s="4" t="s">
        <v>875</v>
      </c>
      <c r="T462" s="146"/>
      <c r="U462" s="146"/>
      <c r="V462" s="4" t="s">
        <v>11</v>
      </c>
      <c r="W462" s="4" t="s">
        <v>40</v>
      </c>
      <c r="X462" s="4"/>
      <c r="Y462" s="4"/>
      <c r="Z462" s="4"/>
      <c r="AA462" s="4"/>
      <c r="AB462" s="8"/>
      <c r="AC462" s="8">
        <v>2650</v>
      </c>
      <c r="AD462" s="8"/>
      <c r="AE462" s="8">
        <v>12750</v>
      </c>
      <c r="AF462" s="8">
        <v>650</v>
      </c>
      <c r="AG462" s="8">
        <f t="shared" si="6"/>
        <v>16050</v>
      </c>
      <c r="AH462" s="111"/>
      <c r="AI462" s="8"/>
      <c r="AJ462" s="126"/>
      <c r="AK462" s="8"/>
      <c r="AL462" s="5" t="s">
        <v>37</v>
      </c>
      <c r="AM462" s="5" t="s">
        <v>1499</v>
      </c>
      <c r="AN462" s="173" t="s">
        <v>1512</v>
      </c>
      <c r="AO462" s="173" t="s">
        <v>1512</v>
      </c>
    </row>
    <row r="463" spans="1:2026" ht="24.95" customHeight="1" x14ac:dyDescent="0.25">
      <c r="A463" s="205" t="s">
        <v>1662</v>
      </c>
      <c r="B463" s="4" t="s">
        <v>880</v>
      </c>
      <c r="C463" s="4" t="s">
        <v>877</v>
      </c>
      <c r="D463" s="4" t="s">
        <v>62</v>
      </c>
      <c r="E463" s="4" t="s">
        <v>878</v>
      </c>
      <c r="F463" s="5" t="s">
        <v>815</v>
      </c>
      <c r="G463" s="4" t="s">
        <v>27</v>
      </c>
      <c r="H463" s="11" t="s">
        <v>352</v>
      </c>
      <c r="I463" s="4" t="s">
        <v>29</v>
      </c>
      <c r="J463" s="51" t="s">
        <v>345</v>
      </c>
      <c r="K463" s="4" t="s">
        <v>31</v>
      </c>
      <c r="L463" s="4" t="s">
        <v>51</v>
      </c>
      <c r="M463" s="4" t="s">
        <v>33</v>
      </c>
      <c r="N463" s="4" t="s">
        <v>34</v>
      </c>
      <c r="O463" s="6" t="s">
        <v>35</v>
      </c>
      <c r="P463" s="6"/>
      <c r="Q463" s="7" t="s">
        <v>374</v>
      </c>
      <c r="R463" s="7"/>
      <c r="S463" s="4" t="s">
        <v>881</v>
      </c>
      <c r="T463" s="146"/>
      <c r="U463" s="146"/>
      <c r="V463" s="4" t="s">
        <v>11</v>
      </c>
      <c r="W463" s="4"/>
      <c r="X463" s="4"/>
      <c r="Y463" s="4" t="s">
        <v>40</v>
      </c>
      <c r="Z463" s="4"/>
      <c r="AA463" s="4"/>
      <c r="AB463" s="8"/>
      <c r="AC463" s="8">
        <v>2650</v>
      </c>
      <c r="AD463" s="8"/>
      <c r="AE463" s="8">
        <v>12750</v>
      </c>
      <c r="AF463" s="8">
        <v>5250</v>
      </c>
      <c r="AG463" s="8">
        <f t="shared" si="6"/>
        <v>20650</v>
      </c>
      <c r="AH463" s="111">
        <f>15</f>
        <v>15</v>
      </c>
      <c r="AI463" s="8">
        <f>2715</f>
        <v>2715</v>
      </c>
      <c r="AJ463" s="126"/>
      <c r="AK463" s="8">
        <f>2715</f>
        <v>2715</v>
      </c>
      <c r="AL463" s="5" t="s">
        <v>38</v>
      </c>
      <c r="AM463" s="5" t="s">
        <v>1499</v>
      </c>
      <c r="AN463" s="173"/>
      <c r="AO463" s="173"/>
    </row>
    <row r="464" spans="1:2026" s="52" customFormat="1" ht="24.95" customHeight="1" x14ac:dyDescent="0.25">
      <c r="A464" s="205" t="s">
        <v>1662</v>
      </c>
      <c r="B464" s="50" t="s">
        <v>882</v>
      </c>
      <c r="C464" s="4" t="s">
        <v>883</v>
      </c>
      <c r="D464" s="4" t="s">
        <v>62</v>
      </c>
      <c r="E464" s="4" t="s">
        <v>884</v>
      </c>
      <c r="F464" s="5" t="s">
        <v>815</v>
      </c>
      <c r="G464" s="4" t="s">
        <v>27</v>
      </c>
      <c r="H464" s="63" t="s">
        <v>885</v>
      </c>
      <c r="I464" s="4" t="s">
        <v>29</v>
      </c>
      <c r="J464" s="51" t="s">
        <v>345</v>
      </c>
      <c r="K464" s="4" t="s">
        <v>208</v>
      </c>
      <c r="L464" s="4" t="s">
        <v>32</v>
      </c>
      <c r="M464" s="4" t="s">
        <v>33</v>
      </c>
      <c r="N464" s="4" t="s">
        <v>34</v>
      </c>
      <c r="O464" s="6" t="s">
        <v>35</v>
      </c>
      <c r="P464" s="6" t="s">
        <v>1475</v>
      </c>
      <c r="Q464" s="7" t="s">
        <v>36</v>
      </c>
      <c r="R464" s="7" t="s">
        <v>1476</v>
      </c>
      <c r="S464" s="4" t="s">
        <v>886</v>
      </c>
      <c r="T464" s="146">
        <v>1705850.844</v>
      </c>
      <c r="U464" s="146">
        <v>9244308.9759999998</v>
      </c>
      <c r="V464" s="4" t="s">
        <v>11</v>
      </c>
      <c r="W464" s="4" t="s">
        <v>40</v>
      </c>
      <c r="X464" s="4" t="s">
        <v>40</v>
      </c>
      <c r="Y464" s="4"/>
      <c r="Z464" s="4"/>
      <c r="AA464" s="4"/>
      <c r="AB464" s="8"/>
      <c r="AC464" s="8">
        <v>2650</v>
      </c>
      <c r="AD464" s="8"/>
      <c r="AE464" s="8">
        <v>12750</v>
      </c>
      <c r="AF464" s="8">
        <v>650</v>
      </c>
      <c r="AG464" s="8">
        <f t="shared" si="6"/>
        <v>16050</v>
      </c>
      <c r="AH464" s="111">
        <f>21</f>
        <v>21</v>
      </c>
      <c r="AI464" s="8">
        <v>23517.23</v>
      </c>
      <c r="AJ464" s="126"/>
      <c r="AK464" s="8">
        <f>SUM(AI464:AJ464)</f>
        <v>23517.23</v>
      </c>
      <c r="AL464" s="5" t="s">
        <v>37</v>
      </c>
      <c r="AM464" s="5" t="s">
        <v>1499</v>
      </c>
      <c r="AN464" s="97">
        <v>43191</v>
      </c>
      <c r="AO464" s="173" t="s">
        <v>1512</v>
      </c>
      <c r="AP464" s="33"/>
      <c r="AQ464" s="33"/>
      <c r="AR464" s="33"/>
      <c r="AS464" s="33"/>
      <c r="AT464" s="33"/>
      <c r="AU464" s="33"/>
      <c r="AV464" s="33"/>
      <c r="AW464" s="33"/>
      <c r="AX464" s="33"/>
      <c r="AY464" s="33"/>
      <c r="AZ464" s="33"/>
      <c r="BA464" s="33"/>
      <c r="BB464" s="33"/>
      <c r="BC464" s="33"/>
      <c r="BD464" s="33"/>
      <c r="BE464" s="33"/>
      <c r="BF464" s="33"/>
      <c r="BG464" s="33"/>
      <c r="BH464" s="33"/>
      <c r="BI464" s="33"/>
      <c r="BJ464" s="33"/>
      <c r="BK464" s="33"/>
      <c r="BL464" s="33"/>
      <c r="BM464" s="33"/>
      <c r="BN464" s="33"/>
      <c r="BO464" s="33"/>
      <c r="BP464" s="33"/>
      <c r="BQ464" s="33"/>
      <c r="BR464" s="33"/>
      <c r="BS464" s="33"/>
      <c r="BT464" s="33"/>
      <c r="BU464" s="33"/>
      <c r="BV464" s="33"/>
      <c r="BW464" s="33"/>
      <c r="BX464" s="33"/>
      <c r="BY464" s="33"/>
      <c r="BZ464" s="33"/>
      <c r="CA464" s="33"/>
      <c r="CB464" s="33"/>
      <c r="CC464" s="33"/>
      <c r="CD464" s="33"/>
      <c r="CE464" s="33"/>
      <c r="CF464" s="33"/>
      <c r="CG464" s="33"/>
      <c r="CH464" s="33"/>
      <c r="CI464" s="33"/>
      <c r="CJ464" s="33"/>
      <c r="CK464" s="33"/>
      <c r="CL464" s="33"/>
      <c r="CM464" s="33"/>
      <c r="CN464" s="33"/>
      <c r="CO464" s="33"/>
      <c r="CP464" s="33"/>
      <c r="CQ464" s="33"/>
      <c r="CR464" s="33"/>
      <c r="CS464" s="33"/>
      <c r="CT464" s="33"/>
      <c r="CU464" s="33"/>
      <c r="CV464" s="33"/>
      <c r="CW464" s="33"/>
      <c r="CX464" s="33"/>
      <c r="CY464" s="33"/>
      <c r="CZ464" s="33"/>
      <c r="DA464" s="33"/>
      <c r="DB464" s="33"/>
      <c r="DC464" s="33"/>
      <c r="DD464" s="33"/>
      <c r="DE464" s="33"/>
      <c r="DF464" s="33"/>
      <c r="DG464" s="33"/>
      <c r="DH464" s="33"/>
      <c r="DI464" s="33"/>
      <c r="DJ464" s="33"/>
      <c r="DK464" s="33"/>
      <c r="DL464" s="33"/>
      <c r="DM464" s="33"/>
      <c r="DN464" s="33"/>
      <c r="DO464" s="33"/>
      <c r="DP464" s="33"/>
      <c r="DQ464" s="33"/>
      <c r="DR464" s="33"/>
      <c r="DS464" s="33"/>
      <c r="DT464" s="33"/>
      <c r="DU464" s="33"/>
      <c r="DV464" s="33"/>
      <c r="DW464" s="33"/>
      <c r="DX464" s="33"/>
      <c r="DY464" s="33"/>
      <c r="DZ464" s="33"/>
      <c r="EA464" s="33"/>
      <c r="EB464" s="33"/>
      <c r="EC464" s="33"/>
      <c r="ED464" s="33"/>
      <c r="EE464" s="33"/>
      <c r="EF464" s="33"/>
      <c r="EG464" s="33"/>
      <c r="EH464" s="33"/>
      <c r="EI464" s="33"/>
      <c r="EJ464" s="33"/>
      <c r="EK464" s="33"/>
      <c r="EL464" s="33"/>
      <c r="EM464" s="33"/>
      <c r="EN464" s="33"/>
      <c r="EO464" s="33"/>
      <c r="EP464" s="33"/>
      <c r="EQ464" s="33"/>
      <c r="ER464" s="33"/>
      <c r="ES464" s="33"/>
      <c r="ET464" s="33"/>
      <c r="EU464" s="33"/>
      <c r="EV464" s="33"/>
      <c r="EW464" s="33"/>
      <c r="EX464" s="33"/>
      <c r="EY464" s="33"/>
      <c r="EZ464" s="33"/>
      <c r="FA464" s="33"/>
      <c r="FB464" s="33"/>
      <c r="FC464" s="33"/>
      <c r="FD464" s="33"/>
      <c r="FE464" s="33"/>
      <c r="FF464" s="33"/>
      <c r="FG464" s="33"/>
      <c r="FH464" s="33"/>
      <c r="FI464" s="33"/>
      <c r="FJ464" s="33"/>
      <c r="FK464" s="33"/>
      <c r="FL464" s="33"/>
      <c r="FM464" s="33"/>
      <c r="FN464" s="33"/>
      <c r="FO464" s="33"/>
      <c r="FP464" s="33"/>
      <c r="FQ464" s="33"/>
      <c r="FR464" s="33"/>
      <c r="FS464" s="33"/>
      <c r="FT464" s="33"/>
      <c r="FU464" s="33"/>
      <c r="FV464" s="33"/>
      <c r="FW464" s="33"/>
      <c r="FX464" s="33"/>
      <c r="FY464" s="33"/>
      <c r="FZ464" s="33"/>
      <c r="GA464" s="33"/>
      <c r="GB464" s="33"/>
      <c r="GC464" s="33"/>
      <c r="GD464" s="33"/>
      <c r="GE464" s="33"/>
      <c r="GF464" s="33"/>
      <c r="GG464" s="33"/>
      <c r="GH464" s="33"/>
      <c r="GI464" s="33"/>
      <c r="GJ464" s="33"/>
      <c r="GK464" s="33"/>
      <c r="GL464" s="33"/>
      <c r="GM464" s="33"/>
      <c r="GN464" s="33"/>
      <c r="GO464" s="33"/>
      <c r="GP464" s="33"/>
      <c r="GQ464" s="33"/>
      <c r="GR464" s="33"/>
      <c r="GS464" s="33"/>
      <c r="GT464" s="33"/>
      <c r="GU464" s="33"/>
      <c r="GV464" s="33"/>
      <c r="GW464" s="33"/>
      <c r="GX464" s="33"/>
      <c r="GY464" s="33"/>
      <c r="GZ464" s="33"/>
      <c r="HA464" s="33"/>
      <c r="HB464" s="33"/>
      <c r="HC464" s="33"/>
      <c r="HD464" s="33"/>
      <c r="HE464" s="33"/>
      <c r="HF464" s="33"/>
      <c r="HG464" s="33"/>
      <c r="HH464" s="33"/>
      <c r="HI464" s="33"/>
      <c r="HJ464" s="33"/>
      <c r="HK464" s="33"/>
      <c r="HL464" s="33"/>
      <c r="HM464" s="33"/>
      <c r="HN464" s="33"/>
      <c r="HO464" s="33"/>
      <c r="HP464" s="33"/>
      <c r="HQ464" s="33"/>
      <c r="HR464" s="33"/>
      <c r="HS464" s="33"/>
      <c r="HT464" s="33"/>
      <c r="HU464" s="33"/>
      <c r="HV464" s="33"/>
      <c r="HW464" s="33"/>
      <c r="HX464" s="33"/>
      <c r="HY464" s="33"/>
      <c r="HZ464" s="33"/>
      <c r="IA464" s="33"/>
      <c r="IB464" s="33"/>
      <c r="IC464" s="33"/>
      <c r="ID464" s="33"/>
      <c r="IE464" s="33"/>
      <c r="IF464" s="33"/>
      <c r="IG464" s="33"/>
      <c r="IH464" s="33"/>
      <c r="II464" s="33"/>
      <c r="IJ464" s="33"/>
      <c r="IK464" s="33"/>
      <c r="IL464" s="33"/>
      <c r="IM464" s="33"/>
      <c r="IN464" s="33"/>
      <c r="IO464" s="33"/>
      <c r="IP464" s="33"/>
      <c r="IQ464" s="33"/>
      <c r="IR464" s="33"/>
      <c r="IS464" s="33"/>
      <c r="IT464" s="33"/>
      <c r="IU464" s="33"/>
      <c r="IV464" s="33"/>
      <c r="IW464" s="33"/>
      <c r="IX464" s="33"/>
      <c r="IY464" s="33"/>
      <c r="IZ464" s="33"/>
      <c r="JA464" s="33"/>
      <c r="JB464" s="33"/>
      <c r="JC464" s="33"/>
      <c r="JD464" s="33"/>
      <c r="JE464" s="33"/>
      <c r="JF464" s="33"/>
      <c r="JG464" s="33"/>
      <c r="JH464" s="33"/>
      <c r="JI464" s="33"/>
      <c r="JJ464" s="33"/>
      <c r="JK464" s="33"/>
      <c r="JL464" s="33"/>
      <c r="JM464" s="33"/>
      <c r="JN464" s="33"/>
      <c r="JO464" s="33"/>
      <c r="JP464" s="33"/>
      <c r="JQ464" s="33"/>
      <c r="JR464" s="33"/>
      <c r="JS464" s="33"/>
      <c r="JT464" s="33"/>
      <c r="JU464" s="33"/>
      <c r="JV464" s="33"/>
      <c r="JW464" s="33"/>
      <c r="JX464" s="33"/>
      <c r="JY464" s="33"/>
      <c r="JZ464" s="33"/>
      <c r="KA464" s="33"/>
      <c r="KB464" s="33"/>
      <c r="KC464" s="33"/>
      <c r="KD464" s="33"/>
      <c r="KE464" s="33"/>
      <c r="KF464" s="33"/>
      <c r="KG464" s="33"/>
      <c r="KH464" s="33"/>
      <c r="KI464" s="33"/>
      <c r="KJ464" s="33"/>
      <c r="KK464" s="33"/>
      <c r="KL464" s="33"/>
      <c r="KM464" s="33"/>
      <c r="KN464" s="33"/>
      <c r="KO464" s="33"/>
      <c r="KP464" s="33"/>
      <c r="KQ464" s="33"/>
      <c r="KR464" s="33"/>
      <c r="KS464" s="33"/>
      <c r="KT464" s="33"/>
      <c r="KU464" s="33"/>
      <c r="KV464" s="33"/>
      <c r="KW464" s="33"/>
      <c r="KX464" s="33"/>
      <c r="KY464" s="33"/>
      <c r="KZ464" s="33"/>
      <c r="LA464" s="33"/>
      <c r="LB464" s="33"/>
      <c r="LC464" s="33"/>
      <c r="LD464" s="33"/>
      <c r="LE464" s="33"/>
      <c r="LF464" s="33"/>
      <c r="LG464" s="33"/>
      <c r="LH464" s="33"/>
      <c r="LI464" s="33"/>
      <c r="LJ464" s="33"/>
      <c r="LK464" s="33"/>
      <c r="LL464" s="33"/>
      <c r="LM464" s="33"/>
      <c r="LN464" s="33"/>
      <c r="LO464" s="33"/>
      <c r="LP464" s="33"/>
      <c r="LQ464" s="33"/>
      <c r="LR464" s="33"/>
      <c r="LS464" s="33"/>
      <c r="LT464" s="33"/>
      <c r="LU464" s="33"/>
      <c r="LV464" s="33"/>
      <c r="LW464" s="33"/>
      <c r="LX464" s="33"/>
      <c r="LY464" s="33"/>
      <c r="LZ464" s="33"/>
      <c r="MA464" s="33"/>
      <c r="MB464" s="33"/>
      <c r="MC464" s="33"/>
      <c r="MD464" s="33"/>
      <c r="ME464" s="33"/>
      <c r="MF464" s="33"/>
      <c r="MG464" s="33"/>
      <c r="MH464" s="33"/>
      <c r="MI464" s="33"/>
      <c r="MJ464" s="33"/>
      <c r="MK464" s="33"/>
      <c r="ML464" s="33"/>
      <c r="MM464" s="33"/>
      <c r="MN464" s="33"/>
      <c r="MO464" s="33"/>
      <c r="MP464" s="33"/>
      <c r="MQ464" s="33"/>
      <c r="MR464" s="33"/>
      <c r="MS464" s="33"/>
      <c r="MT464" s="33"/>
      <c r="MU464" s="33"/>
      <c r="MV464" s="33"/>
      <c r="MW464" s="33"/>
      <c r="MX464" s="33"/>
      <c r="MY464" s="33"/>
      <c r="MZ464" s="33"/>
      <c r="NA464" s="33"/>
      <c r="NB464" s="33"/>
      <c r="NC464" s="33"/>
      <c r="ND464" s="33"/>
      <c r="NE464" s="33"/>
      <c r="NF464" s="33"/>
      <c r="NG464" s="33"/>
      <c r="NH464" s="33"/>
      <c r="NI464" s="33"/>
      <c r="NJ464" s="33"/>
      <c r="NK464" s="33"/>
      <c r="NL464" s="33"/>
      <c r="NM464" s="33"/>
      <c r="NN464" s="33"/>
      <c r="NO464" s="33"/>
      <c r="NP464" s="33"/>
      <c r="NQ464" s="33"/>
      <c r="NR464" s="33"/>
      <c r="NS464" s="33"/>
      <c r="NT464" s="33"/>
      <c r="NU464" s="33"/>
      <c r="NV464" s="33"/>
      <c r="NW464" s="33"/>
      <c r="NX464" s="33"/>
      <c r="NY464" s="33"/>
      <c r="NZ464" s="33"/>
      <c r="OA464" s="33"/>
      <c r="OB464" s="33"/>
      <c r="OC464" s="33"/>
      <c r="OD464" s="33"/>
      <c r="OE464" s="33"/>
      <c r="OF464" s="33"/>
      <c r="OG464" s="33"/>
      <c r="OH464" s="33"/>
      <c r="OI464" s="33"/>
      <c r="OJ464" s="33"/>
      <c r="OK464" s="33"/>
      <c r="OL464" s="33"/>
      <c r="OM464" s="33"/>
      <c r="ON464" s="33"/>
      <c r="OO464" s="33"/>
      <c r="OP464" s="33"/>
      <c r="OQ464" s="33"/>
      <c r="OR464" s="33"/>
      <c r="OS464" s="33"/>
      <c r="OT464" s="33"/>
      <c r="OU464" s="33"/>
      <c r="OV464" s="33"/>
      <c r="OW464" s="33"/>
      <c r="OX464" s="33"/>
      <c r="OY464" s="33"/>
      <c r="OZ464" s="33"/>
      <c r="PA464" s="33"/>
      <c r="PB464" s="33"/>
      <c r="PC464" s="33"/>
      <c r="PD464" s="33"/>
      <c r="PE464" s="33"/>
      <c r="PF464" s="33"/>
      <c r="PG464" s="33"/>
      <c r="PH464" s="33"/>
      <c r="PI464" s="33"/>
      <c r="PJ464" s="33"/>
      <c r="PK464" s="33"/>
      <c r="PL464" s="33"/>
      <c r="PM464" s="33"/>
      <c r="PN464" s="33"/>
      <c r="PO464" s="33"/>
      <c r="PP464" s="33"/>
      <c r="PQ464" s="33"/>
      <c r="PR464" s="33"/>
      <c r="PS464" s="33"/>
      <c r="PT464" s="33"/>
      <c r="PU464" s="33"/>
      <c r="PV464" s="33"/>
      <c r="PW464" s="33"/>
      <c r="PX464" s="33"/>
      <c r="PY464" s="33"/>
      <c r="PZ464" s="33"/>
      <c r="QA464" s="33"/>
      <c r="QB464" s="33"/>
      <c r="QC464" s="33"/>
      <c r="QD464" s="33"/>
      <c r="QE464" s="33"/>
      <c r="QF464" s="33"/>
      <c r="QG464" s="33"/>
      <c r="QH464" s="33"/>
      <c r="QI464" s="33"/>
      <c r="QJ464" s="33"/>
      <c r="QK464" s="33"/>
      <c r="QL464" s="33"/>
      <c r="QM464" s="33"/>
      <c r="QN464" s="33"/>
      <c r="QO464" s="33"/>
      <c r="QP464" s="33"/>
      <c r="QQ464" s="33"/>
      <c r="QR464" s="33"/>
      <c r="QS464" s="33"/>
      <c r="QT464" s="33"/>
      <c r="QU464" s="33"/>
      <c r="QV464" s="33"/>
      <c r="QW464" s="33"/>
      <c r="QX464" s="33"/>
      <c r="QY464" s="33"/>
      <c r="QZ464" s="33"/>
      <c r="RA464" s="33"/>
      <c r="RB464" s="33"/>
      <c r="RC464" s="33"/>
      <c r="RD464" s="33"/>
      <c r="RE464" s="33"/>
      <c r="RF464" s="33"/>
      <c r="RG464" s="33"/>
      <c r="RH464" s="33"/>
      <c r="RI464" s="33"/>
      <c r="RJ464" s="33"/>
      <c r="RK464" s="33"/>
      <c r="RL464" s="33"/>
      <c r="RM464" s="33"/>
      <c r="RN464" s="33"/>
      <c r="RO464" s="33"/>
      <c r="RP464" s="33"/>
      <c r="RQ464" s="33"/>
      <c r="RR464" s="33"/>
      <c r="RS464" s="33"/>
      <c r="RT464" s="33"/>
      <c r="RU464" s="33"/>
      <c r="RV464" s="33"/>
      <c r="RW464" s="33"/>
      <c r="RX464" s="33"/>
      <c r="RY464" s="33"/>
      <c r="RZ464" s="33"/>
      <c r="SA464" s="33"/>
      <c r="SB464" s="33"/>
      <c r="SC464" s="33"/>
      <c r="SD464" s="33"/>
      <c r="SE464" s="33"/>
      <c r="SF464" s="33"/>
      <c r="SG464" s="33"/>
      <c r="SH464" s="33"/>
      <c r="SI464" s="33"/>
      <c r="SJ464" s="33"/>
      <c r="SK464" s="33"/>
      <c r="SL464" s="33"/>
      <c r="SM464" s="33"/>
      <c r="SN464" s="33"/>
      <c r="SO464" s="33"/>
      <c r="SP464" s="33"/>
      <c r="SQ464" s="33"/>
      <c r="SR464" s="33"/>
      <c r="SS464" s="33"/>
      <c r="ST464" s="33"/>
      <c r="SU464" s="33"/>
      <c r="SV464" s="33"/>
      <c r="SW464" s="33"/>
      <c r="SX464" s="33"/>
      <c r="SY464" s="33"/>
      <c r="SZ464" s="33"/>
      <c r="TA464" s="33"/>
      <c r="TB464" s="33"/>
      <c r="TC464" s="33"/>
      <c r="TD464" s="33"/>
      <c r="TE464" s="33"/>
      <c r="TF464" s="33"/>
      <c r="TG464" s="33"/>
      <c r="TH464" s="33"/>
      <c r="TI464" s="33"/>
      <c r="TJ464" s="33"/>
      <c r="TK464" s="33"/>
      <c r="TL464" s="33"/>
      <c r="TM464" s="33"/>
      <c r="TN464" s="33"/>
      <c r="TO464" s="33"/>
      <c r="TP464" s="33"/>
      <c r="TQ464" s="33"/>
      <c r="TR464" s="33"/>
      <c r="TS464" s="33"/>
      <c r="TT464" s="33"/>
      <c r="TU464" s="33"/>
      <c r="TV464" s="33"/>
      <c r="TW464" s="33"/>
      <c r="TX464" s="33"/>
      <c r="TY464" s="33"/>
      <c r="TZ464" s="33"/>
      <c r="UA464" s="33"/>
      <c r="UB464" s="33"/>
      <c r="UC464" s="33"/>
      <c r="UD464" s="33"/>
      <c r="UE464" s="33"/>
      <c r="UF464" s="33"/>
      <c r="UG464" s="33"/>
      <c r="UH464" s="33"/>
      <c r="UI464" s="33"/>
      <c r="UJ464" s="33"/>
      <c r="UK464" s="33"/>
      <c r="UL464" s="33"/>
      <c r="UM464" s="33"/>
      <c r="UN464" s="33"/>
      <c r="UO464" s="33"/>
      <c r="UP464" s="33"/>
      <c r="UQ464" s="33"/>
      <c r="UR464" s="33"/>
      <c r="US464" s="33"/>
      <c r="UT464" s="33"/>
      <c r="UU464" s="33"/>
      <c r="UV464" s="33"/>
      <c r="UW464" s="33"/>
      <c r="UX464" s="33"/>
      <c r="UY464" s="33"/>
      <c r="UZ464" s="33"/>
      <c r="VA464" s="33"/>
      <c r="VB464" s="33"/>
      <c r="VC464" s="33"/>
      <c r="VD464" s="33"/>
      <c r="VE464" s="33"/>
      <c r="VF464" s="33"/>
      <c r="VG464" s="33"/>
      <c r="VH464" s="33"/>
      <c r="VI464" s="33"/>
      <c r="VJ464" s="33"/>
      <c r="VK464" s="33"/>
      <c r="VL464" s="33"/>
      <c r="VM464" s="33"/>
      <c r="VN464" s="33"/>
      <c r="VO464" s="33"/>
      <c r="VP464" s="33"/>
      <c r="VQ464" s="33"/>
      <c r="VR464" s="33"/>
      <c r="VS464" s="33"/>
      <c r="VT464" s="33"/>
      <c r="VU464" s="33"/>
      <c r="VV464" s="33"/>
      <c r="VW464" s="33"/>
      <c r="VX464" s="33"/>
      <c r="VY464" s="33"/>
      <c r="VZ464" s="33"/>
      <c r="WA464" s="33"/>
      <c r="WB464" s="33"/>
      <c r="WC464" s="33"/>
      <c r="WD464" s="33"/>
      <c r="WE464" s="33"/>
      <c r="WF464" s="33"/>
      <c r="WG464" s="33"/>
      <c r="WH464" s="33"/>
      <c r="WI464" s="33"/>
      <c r="WJ464" s="33"/>
      <c r="WK464" s="33"/>
      <c r="WL464" s="33"/>
      <c r="WM464" s="33"/>
      <c r="WN464" s="33"/>
      <c r="WO464" s="33"/>
      <c r="WP464" s="33"/>
      <c r="WQ464" s="33"/>
      <c r="WR464" s="33"/>
      <c r="WS464" s="33"/>
      <c r="WT464" s="33"/>
      <c r="WU464" s="33"/>
      <c r="WV464" s="33"/>
      <c r="WW464" s="33"/>
      <c r="WX464" s="33"/>
      <c r="WY464" s="33"/>
      <c r="WZ464" s="33"/>
      <c r="XA464" s="33"/>
      <c r="XB464" s="33"/>
      <c r="XC464" s="33"/>
      <c r="XD464" s="33"/>
      <c r="XE464" s="33"/>
      <c r="XF464" s="33"/>
      <c r="XG464" s="33"/>
      <c r="XH464" s="33"/>
      <c r="XI464" s="33"/>
      <c r="XJ464" s="33"/>
      <c r="XK464" s="33"/>
      <c r="XL464" s="33"/>
      <c r="XM464" s="33"/>
      <c r="XN464" s="33"/>
      <c r="XO464" s="33"/>
      <c r="XP464" s="33"/>
      <c r="XQ464" s="33"/>
      <c r="XR464" s="33"/>
      <c r="XS464" s="33"/>
      <c r="XT464" s="33"/>
      <c r="XU464" s="33"/>
      <c r="XV464" s="33"/>
      <c r="XW464" s="33"/>
      <c r="XX464" s="33"/>
      <c r="XY464" s="33"/>
      <c r="XZ464" s="33"/>
      <c r="YA464" s="33"/>
      <c r="YB464" s="33"/>
      <c r="YC464" s="33"/>
      <c r="YD464" s="33"/>
      <c r="YE464" s="33"/>
      <c r="YF464" s="33"/>
      <c r="YG464" s="33"/>
      <c r="YH464" s="33"/>
      <c r="YI464" s="33"/>
      <c r="YJ464" s="33"/>
      <c r="YK464" s="33"/>
      <c r="YL464" s="33"/>
      <c r="YM464" s="33"/>
      <c r="YN464" s="33"/>
      <c r="YO464" s="33"/>
      <c r="YP464" s="33"/>
      <c r="YQ464" s="33"/>
      <c r="YR464" s="33"/>
      <c r="YS464" s="33"/>
      <c r="YT464" s="33"/>
      <c r="YU464" s="33"/>
      <c r="YV464" s="33"/>
      <c r="YW464" s="33"/>
      <c r="YX464" s="33"/>
      <c r="YY464" s="33"/>
      <c r="YZ464" s="33"/>
      <c r="ZA464" s="33"/>
      <c r="ZB464" s="33"/>
      <c r="ZC464" s="33"/>
      <c r="ZD464" s="33"/>
      <c r="ZE464" s="33"/>
      <c r="ZF464" s="33"/>
      <c r="ZG464" s="33"/>
      <c r="ZH464" s="33"/>
      <c r="ZI464" s="33"/>
      <c r="ZJ464" s="33"/>
      <c r="ZK464" s="33"/>
      <c r="ZL464" s="33"/>
      <c r="ZM464" s="33"/>
      <c r="ZN464" s="33"/>
      <c r="ZO464" s="33"/>
      <c r="ZP464" s="33"/>
      <c r="ZQ464" s="33"/>
      <c r="ZR464" s="33"/>
      <c r="ZS464" s="33"/>
      <c r="ZT464" s="33"/>
      <c r="ZU464" s="33"/>
      <c r="ZV464" s="33"/>
      <c r="ZW464" s="33"/>
      <c r="ZX464" s="33"/>
      <c r="ZY464" s="33"/>
      <c r="ZZ464" s="33"/>
      <c r="AAA464" s="33"/>
      <c r="AAB464" s="33"/>
      <c r="AAC464" s="33"/>
      <c r="AAD464" s="33"/>
      <c r="AAE464" s="33"/>
      <c r="AAF464" s="33"/>
      <c r="AAG464" s="33"/>
      <c r="AAH464" s="33"/>
      <c r="AAI464" s="33"/>
      <c r="AAJ464" s="33"/>
      <c r="AAK464" s="33"/>
      <c r="AAL464" s="33"/>
      <c r="AAM464" s="33"/>
      <c r="AAN464" s="33"/>
      <c r="AAO464" s="33"/>
      <c r="AAP464" s="33"/>
      <c r="AAQ464" s="33"/>
      <c r="AAR464" s="33"/>
      <c r="AAS464" s="33"/>
      <c r="AAT464" s="33"/>
      <c r="AAU464" s="33"/>
      <c r="AAV464" s="33"/>
      <c r="AAW464" s="33"/>
      <c r="AAX464" s="33"/>
      <c r="AAY464" s="33"/>
      <c r="AAZ464" s="33"/>
      <c r="ABA464" s="33"/>
      <c r="ABB464" s="33"/>
      <c r="ABC464" s="33"/>
      <c r="ABD464" s="33"/>
      <c r="ABE464" s="33"/>
      <c r="ABF464" s="33"/>
      <c r="ABG464" s="33"/>
      <c r="ABH464" s="33"/>
      <c r="ABI464" s="33"/>
      <c r="ABJ464" s="33"/>
      <c r="ABK464" s="33"/>
      <c r="ABL464" s="33"/>
      <c r="ABM464" s="33"/>
      <c r="ABN464" s="33"/>
      <c r="ABO464" s="33"/>
      <c r="ABP464" s="33"/>
      <c r="ABQ464" s="33"/>
      <c r="ABR464" s="33"/>
      <c r="ABS464" s="33"/>
      <c r="ABT464" s="33"/>
      <c r="ABU464" s="33"/>
      <c r="ABV464" s="33"/>
      <c r="ABW464" s="33"/>
      <c r="ABX464" s="33"/>
      <c r="ABY464" s="33"/>
      <c r="ABZ464" s="33"/>
      <c r="ACA464" s="33"/>
      <c r="ACB464" s="33"/>
      <c r="ACC464" s="33"/>
      <c r="ACD464" s="33"/>
      <c r="ACE464" s="33"/>
      <c r="ACF464" s="33"/>
      <c r="ACG464" s="33"/>
      <c r="ACH464" s="33"/>
      <c r="ACI464" s="33"/>
      <c r="ACJ464" s="33"/>
      <c r="ACK464" s="33"/>
      <c r="ACL464" s="33"/>
      <c r="ACM464" s="33"/>
      <c r="ACN464" s="33"/>
      <c r="ACO464" s="33"/>
      <c r="ACP464" s="33"/>
      <c r="ACQ464" s="33"/>
      <c r="ACR464" s="33"/>
      <c r="ACS464" s="33"/>
      <c r="ACT464" s="33"/>
      <c r="ACU464" s="33"/>
      <c r="ACV464" s="33"/>
      <c r="ACW464" s="33"/>
      <c r="ACX464" s="33"/>
      <c r="ACY464" s="33"/>
      <c r="ACZ464" s="33"/>
      <c r="ADA464" s="33"/>
      <c r="ADB464" s="33"/>
      <c r="ADC464" s="33"/>
      <c r="ADD464" s="33"/>
      <c r="ADE464" s="33"/>
      <c r="ADF464" s="33"/>
      <c r="ADG464" s="33"/>
      <c r="ADH464" s="33"/>
      <c r="ADI464" s="33"/>
      <c r="ADJ464" s="33"/>
      <c r="ADK464" s="33"/>
      <c r="ADL464" s="33"/>
      <c r="ADM464" s="33"/>
      <c r="ADN464" s="33"/>
      <c r="ADO464" s="33"/>
      <c r="ADP464" s="33"/>
      <c r="ADQ464" s="33"/>
      <c r="ADR464" s="33"/>
      <c r="ADS464" s="33"/>
      <c r="ADT464" s="33"/>
      <c r="ADU464" s="33"/>
      <c r="ADV464" s="33"/>
      <c r="ADW464" s="33"/>
      <c r="ADX464" s="33"/>
      <c r="ADY464" s="33"/>
      <c r="ADZ464" s="33"/>
      <c r="AEA464" s="33"/>
      <c r="AEB464" s="33"/>
      <c r="AEC464" s="33"/>
      <c r="AED464" s="33"/>
      <c r="AEE464" s="33"/>
      <c r="AEF464" s="33"/>
      <c r="AEG464" s="33"/>
      <c r="AEH464" s="33"/>
      <c r="AEI464" s="33"/>
      <c r="AEJ464" s="33"/>
      <c r="AEK464" s="33"/>
      <c r="AEL464" s="33"/>
      <c r="AEM464" s="33"/>
      <c r="AEN464" s="33"/>
      <c r="AEO464" s="33"/>
      <c r="AEP464" s="33"/>
      <c r="AEQ464" s="33"/>
      <c r="AER464" s="33"/>
      <c r="AES464" s="33"/>
      <c r="AET464" s="33"/>
      <c r="AEU464" s="33"/>
      <c r="AEV464" s="33"/>
      <c r="AEW464" s="33"/>
      <c r="AEX464" s="33"/>
      <c r="AEY464" s="33"/>
      <c r="AEZ464" s="33"/>
      <c r="AFA464" s="33"/>
      <c r="AFB464" s="33"/>
      <c r="AFC464" s="33"/>
      <c r="AFD464" s="33"/>
      <c r="AFE464" s="33"/>
      <c r="AFF464" s="33"/>
      <c r="AFG464" s="33"/>
      <c r="AFH464" s="33"/>
      <c r="AFI464" s="33"/>
      <c r="AFJ464" s="33"/>
      <c r="AFK464" s="33"/>
      <c r="AFL464" s="33"/>
      <c r="AFM464" s="33"/>
      <c r="AFN464" s="33"/>
      <c r="AFO464" s="33"/>
      <c r="AFP464" s="33"/>
      <c r="AFQ464" s="33"/>
      <c r="AFR464" s="33"/>
      <c r="AFS464" s="33"/>
      <c r="AFT464" s="33"/>
      <c r="AFU464" s="33"/>
      <c r="AFV464" s="33"/>
      <c r="AFW464" s="33"/>
      <c r="AFX464" s="33"/>
      <c r="AFY464" s="33"/>
      <c r="AFZ464" s="33"/>
      <c r="AGA464" s="33"/>
      <c r="AGB464" s="33"/>
      <c r="AGC464" s="33"/>
      <c r="AGD464" s="33"/>
      <c r="AGE464" s="33"/>
      <c r="AGF464" s="33"/>
      <c r="AGG464" s="33"/>
      <c r="AGH464" s="33"/>
      <c r="AGI464" s="33"/>
      <c r="AGJ464" s="33"/>
      <c r="AGK464" s="33"/>
      <c r="AGL464" s="33"/>
      <c r="AGM464" s="33"/>
      <c r="AGN464" s="33"/>
      <c r="AGO464" s="33"/>
      <c r="AGP464" s="33"/>
      <c r="AGQ464" s="33"/>
      <c r="AGR464" s="33"/>
      <c r="AGS464" s="33"/>
      <c r="AGT464" s="33"/>
      <c r="AGU464" s="33"/>
      <c r="AGV464" s="33"/>
      <c r="AGW464" s="33"/>
      <c r="AGX464" s="33"/>
      <c r="AGY464" s="33"/>
      <c r="AGZ464" s="33"/>
      <c r="AHA464" s="33"/>
      <c r="AHB464" s="33"/>
      <c r="AHC464" s="33"/>
      <c r="AHD464" s="33"/>
      <c r="AHE464" s="33"/>
      <c r="AHF464" s="33"/>
      <c r="AHG464" s="33"/>
      <c r="AHH464" s="33"/>
      <c r="AHI464" s="33"/>
      <c r="AHJ464" s="33"/>
      <c r="AHK464" s="33"/>
      <c r="AHL464" s="33"/>
      <c r="AHM464" s="33"/>
      <c r="AHN464" s="33"/>
      <c r="AHO464" s="33"/>
      <c r="AHP464" s="33"/>
      <c r="AHQ464" s="33"/>
      <c r="AHR464" s="33"/>
      <c r="AHS464" s="33"/>
      <c r="AHT464" s="33"/>
      <c r="AHU464" s="33"/>
      <c r="AHV464" s="33"/>
      <c r="AHW464" s="33"/>
      <c r="AHX464" s="33"/>
      <c r="AHY464" s="33"/>
      <c r="AHZ464" s="33"/>
      <c r="AIA464" s="33"/>
      <c r="AIB464" s="33"/>
      <c r="AIC464" s="33"/>
      <c r="AID464" s="33"/>
      <c r="AIE464" s="33"/>
      <c r="AIF464" s="33"/>
      <c r="AIG464" s="33"/>
      <c r="AIH464" s="33"/>
      <c r="AII464" s="33"/>
      <c r="AIJ464" s="33"/>
      <c r="AIK464" s="33"/>
      <c r="AIL464" s="33"/>
      <c r="AIM464" s="33"/>
      <c r="AIN464" s="33"/>
      <c r="AIO464" s="33"/>
      <c r="AIP464" s="33"/>
      <c r="AIQ464" s="33"/>
      <c r="AIR464" s="33"/>
      <c r="AIS464" s="33"/>
      <c r="AIT464" s="33"/>
      <c r="AIU464" s="33"/>
      <c r="AIV464" s="33"/>
      <c r="AIW464" s="33"/>
      <c r="AIX464" s="33"/>
      <c r="AIY464" s="33"/>
      <c r="AIZ464" s="33"/>
      <c r="AJA464" s="33"/>
      <c r="AJB464" s="33"/>
      <c r="AJC464" s="33"/>
      <c r="AJD464" s="33"/>
      <c r="AJE464" s="33"/>
      <c r="AJF464" s="33"/>
      <c r="AJG464" s="33"/>
      <c r="AJH464" s="33"/>
      <c r="AJI464" s="33"/>
      <c r="AJJ464" s="33"/>
      <c r="AJK464" s="33"/>
      <c r="AJL464" s="33"/>
      <c r="AJM464" s="33"/>
      <c r="AJN464" s="33"/>
      <c r="AJO464" s="33"/>
      <c r="AJP464" s="33"/>
      <c r="AJQ464" s="33"/>
      <c r="AJR464" s="33"/>
      <c r="AJS464" s="33"/>
      <c r="AJT464" s="33"/>
      <c r="AJU464" s="33"/>
      <c r="AJV464" s="33"/>
      <c r="AJW464" s="33"/>
      <c r="AJX464" s="33"/>
      <c r="AJY464" s="33"/>
      <c r="AJZ464" s="33"/>
      <c r="AKA464" s="33"/>
      <c r="AKB464" s="33"/>
      <c r="AKC464" s="33"/>
      <c r="AKD464" s="33"/>
      <c r="AKE464" s="33"/>
      <c r="AKF464" s="33"/>
      <c r="AKG464" s="33"/>
      <c r="AKH464" s="33"/>
      <c r="AKI464" s="33"/>
      <c r="AKJ464" s="33"/>
      <c r="AKK464" s="33"/>
      <c r="AKL464" s="33"/>
      <c r="AKM464" s="33"/>
      <c r="AKN464" s="33"/>
      <c r="AKO464" s="33"/>
      <c r="AKP464" s="33"/>
      <c r="AKQ464" s="33"/>
      <c r="AKR464" s="33"/>
      <c r="AKS464" s="33"/>
      <c r="AKT464" s="33"/>
      <c r="AKU464" s="33"/>
      <c r="AKV464" s="33"/>
      <c r="AKW464" s="33"/>
      <c r="AKX464" s="33"/>
      <c r="AKY464" s="33"/>
      <c r="AKZ464" s="33"/>
      <c r="ALA464" s="33"/>
      <c r="ALB464" s="33"/>
      <c r="ALC464" s="33"/>
      <c r="ALD464" s="33"/>
      <c r="ALE464" s="33"/>
      <c r="ALF464" s="33"/>
      <c r="ALG464" s="33"/>
      <c r="ALH464" s="33"/>
      <c r="ALI464" s="33"/>
      <c r="ALJ464" s="33"/>
      <c r="ALK464" s="33"/>
      <c r="ALL464" s="33"/>
      <c r="ALM464" s="33"/>
      <c r="ALN464" s="33"/>
      <c r="ALO464" s="33"/>
      <c r="ALP464" s="33"/>
      <c r="ALQ464" s="33"/>
      <c r="ALR464" s="33"/>
      <c r="ALS464" s="33"/>
      <c r="ALT464" s="33"/>
      <c r="ALU464" s="33"/>
      <c r="ALV464" s="33"/>
      <c r="ALW464" s="33"/>
      <c r="ALX464" s="33"/>
      <c r="ALY464" s="33"/>
      <c r="ALZ464" s="33"/>
      <c r="AMA464" s="33"/>
      <c r="AMB464" s="33"/>
      <c r="AMC464" s="33"/>
      <c r="AMD464" s="33"/>
      <c r="AME464" s="33"/>
      <c r="AMF464" s="33"/>
      <c r="AMG464" s="33"/>
      <c r="AMH464" s="33"/>
      <c r="AMI464" s="33"/>
      <c r="AMJ464" s="33"/>
      <c r="AMK464" s="33"/>
      <c r="AML464" s="33"/>
      <c r="AMM464" s="33"/>
      <c r="AMN464" s="33"/>
      <c r="AMO464" s="33"/>
      <c r="AMP464" s="33"/>
      <c r="AMQ464" s="33"/>
      <c r="AMR464" s="33"/>
      <c r="AMS464" s="33"/>
      <c r="AMT464" s="33"/>
      <c r="AMU464" s="33"/>
      <c r="AMV464" s="33"/>
      <c r="AMW464" s="33"/>
      <c r="AMX464" s="33"/>
      <c r="AMY464" s="33"/>
      <c r="AMZ464" s="33"/>
      <c r="ANA464" s="33"/>
      <c r="ANB464" s="33"/>
      <c r="ANC464" s="33"/>
      <c r="AND464" s="33"/>
      <c r="ANE464" s="33"/>
      <c r="ANF464" s="33"/>
      <c r="ANG464" s="33"/>
      <c r="ANH464" s="33"/>
      <c r="ANI464" s="33"/>
      <c r="ANJ464" s="33"/>
      <c r="ANK464" s="33"/>
      <c r="ANL464" s="33"/>
      <c r="ANM464" s="33"/>
      <c r="ANN464" s="33"/>
      <c r="ANO464" s="33"/>
      <c r="ANP464" s="33"/>
      <c r="ANQ464" s="33"/>
      <c r="ANR464" s="33"/>
      <c r="ANS464" s="33"/>
      <c r="ANT464" s="33"/>
      <c r="ANU464" s="33"/>
      <c r="ANV464" s="33"/>
      <c r="ANW464" s="33"/>
      <c r="ANX464" s="33"/>
      <c r="ANY464" s="33"/>
      <c r="ANZ464" s="33"/>
      <c r="AOA464" s="33"/>
      <c r="AOB464" s="33"/>
      <c r="AOC464" s="33"/>
      <c r="AOD464" s="33"/>
      <c r="AOE464" s="33"/>
      <c r="AOF464" s="33"/>
      <c r="AOG464" s="33"/>
      <c r="AOH464" s="33"/>
      <c r="AOI464" s="33"/>
      <c r="AOJ464" s="33"/>
      <c r="AOK464" s="33"/>
      <c r="AOL464" s="33"/>
      <c r="AOM464" s="33"/>
      <c r="AON464" s="33"/>
      <c r="AOO464" s="33"/>
      <c r="AOP464" s="33"/>
      <c r="AOQ464" s="33"/>
      <c r="AOR464" s="33"/>
      <c r="AOS464" s="33"/>
      <c r="AOT464" s="33"/>
      <c r="AOU464" s="33"/>
      <c r="AOV464" s="33"/>
      <c r="AOW464" s="33"/>
      <c r="AOX464" s="33"/>
      <c r="AOY464" s="33"/>
      <c r="AOZ464" s="33"/>
      <c r="APA464" s="33"/>
      <c r="APB464" s="33"/>
      <c r="APC464" s="33"/>
      <c r="APD464" s="33"/>
      <c r="APE464" s="33"/>
      <c r="APF464" s="33"/>
      <c r="APG464" s="33"/>
      <c r="APH464" s="33"/>
      <c r="API464" s="33"/>
      <c r="APJ464" s="33"/>
      <c r="APK464" s="33"/>
      <c r="APL464" s="33"/>
      <c r="APM464" s="33"/>
      <c r="APN464" s="33"/>
      <c r="APO464" s="33"/>
      <c r="APP464" s="33"/>
      <c r="APQ464" s="33"/>
      <c r="APR464" s="33"/>
      <c r="APS464" s="33"/>
      <c r="APT464" s="33"/>
      <c r="APU464" s="33"/>
      <c r="APV464" s="33"/>
      <c r="APW464" s="33"/>
      <c r="APX464" s="33"/>
      <c r="APY464" s="33"/>
      <c r="APZ464" s="33"/>
      <c r="AQA464" s="33"/>
      <c r="AQB464" s="33"/>
      <c r="AQC464" s="33"/>
      <c r="AQD464" s="33"/>
      <c r="AQE464" s="33"/>
      <c r="AQF464" s="33"/>
      <c r="AQG464" s="33"/>
      <c r="AQH464" s="33"/>
      <c r="AQI464" s="33"/>
      <c r="AQJ464" s="33"/>
      <c r="AQK464" s="33"/>
      <c r="AQL464" s="33"/>
      <c r="AQM464" s="33"/>
      <c r="AQN464" s="33"/>
      <c r="AQO464" s="33"/>
      <c r="AQP464" s="33"/>
      <c r="AQQ464" s="33"/>
      <c r="AQR464" s="33"/>
      <c r="AQS464" s="33"/>
      <c r="AQT464" s="33"/>
      <c r="AQU464" s="33"/>
      <c r="AQV464" s="33"/>
      <c r="AQW464" s="33"/>
      <c r="AQX464" s="33"/>
      <c r="AQY464" s="33"/>
      <c r="AQZ464" s="33"/>
      <c r="ARA464" s="33"/>
      <c r="ARB464" s="33"/>
      <c r="ARC464" s="33"/>
      <c r="ARD464" s="33"/>
      <c r="ARE464" s="33"/>
      <c r="ARF464" s="33"/>
      <c r="ARG464" s="33"/>
      <c r="ARH464" s="33"/>
      <c r="ARI464" s="33"/>
      <c r="ARJ464" s="33"/>
      <c r="ARK464" s="33"/>
      <c r="ARL464" s="33"/>
      <c r="ARM464" s="33"/>
      <c r="ARN464" s="33"/>
      <c r="ARO464" s="33"/>
      <c r="ARP464" s="33"/>
      <c r="ARQ464" s="33"/>
      <c r="ARR464" s="33"/>
      <c r="ARS464" s="33"/>
      <c r="ART464" s="33"/>
      <c r="ARU464" s="33"/>
      <c r="ARV464" s="33"/>
      <c r="ARW464" s="33"/>
      <c r="ARX464" s="33"/>
      <c r="ARY464" s="33"/>
      <c r="ARZ464" s="33"/>
      <c r="ASA464" s="33"/>
      <c r="ASB464" s="33"/>
      <c r="ASC464" s="33"/>
      <c r="ASD464" s="33"/>
      <c r="ASE464" s="33"/>
      <c r="ASF464" s="33"/>
      <c r="ASG464" s="33"/>
      <c r="ASH464" s="33"/>
      <c r="ASI464" s="33"/>
      <c r="ASJ464" s="33"/>
      <c r="ASK464" s="33"/>
      <c r="ASL464" s="33"/>
      <c r="ASM464" s="33"/>
      <c r="ASN464" s="33"/>
      <c r="ASO464" s="33"/>
      <c r="ASP464" s="33"/>
      <c r="ASQ464" s="33"/>
      <c r="ASR464" s="33"/>
      <c r="ASS464" s="33"/>
      <c r="AST464" s="33"/>
      <c r="ASU464" s="33"/>
      <c r="ASV464" s="33"/>
      <c r="ASW464" s="33"/>
      <c r="ASX464" s="33"/>
      <c r="ASY464" s="33"/>
      <c r="ASZ464" s="33"/>
      <c r="ATA464" s="33"/>
      <c r="ATB464" s="33"/>
      <c r="ATC464" s="33"/>
      <c r="ATD464" s="33"/>
      <c r="ATE464" s="33"/>
      <c r="ATF464" s="33"/>
      <c r="ATG464" s="33"/>
      <c r="ATH464" s="33"/>
      <c r="ATI464" s="33"/>
      <c r="ATJ464" s="33"/>
      <c r="ATK464" s="33"/>
      <c r="ATL464" s="33"/>
      <c r="ATM464" s="33"/>
      <c r="ATN464" s="33"/>
      <c r="ATO464" s="33"/>
      <c r="ATP464" s="33"/>
      <c r="ATQ464" s="33"/>
      <c r="ATR464" s="33"/>
      <c r="ATS464" s="33"/>
      <c r="ATT464" s="33"/>
      <c r="ATU464" s="33"/>
      <c r="ATV464" s="33"/>
      <c r="ATW464" s="33"/>
      <c r="ATX464" s="33"/>
      <c r="ATY464" s="33"/>
      <c r="ATZ464" s="33"/>
      <c r="AUA464" s="33"/>
      <c r="AUB464" s="33"/>
      <c r="AUC464" s="33"/>
      <c r="AUD464" s="33"/>
      <c r="AUE464" s="33"/>
      <c r="AUF464" s="33"/>
      <c r="AUG464" s="33"/>
      <c r="AUH464" s="33"/>
      <c r="AUI464" s="33"/>
      <c r="AUJ464" s="33"/>
      <c r="AUK464" s="33"/>
      <c r="AUL464" s="33"/>
      <c r="AUM464" s="33"/>
      <c r="AUN464" s="33"/>
      <c r="AUO464" s="33"/>
      <c r="AUP464" s="33"/>
      <c r="AUQ464" s="33"/>
      <c r="AUR464" s="33"/>
      <c r="AUS464" s="33"/>
      <c r="AUT464" s="33"/>
      <c r="AUU464" s="33"/>
      <c r="AUV464" s="33"/>
      <c r="AUW464" s="33"/>
      <c r="AUX464" s="33"/>
      <c r="AUY464" s="33"/>
      <c r="AUZ464" s="33"/>
      <c r="AVA464" s="33"/>
      <c r="AVB464" s="33"/>
      <c r="AVC464" s="33"/>
      <c r="AVD464" s="33"/>
      <c r="AVE464" s="33"/>
      <c r="AVF464" s="33"/>
      <c r="AVG464" s="33"/>
      <c r="AVH464" s="33"/>
      <c r="AVI464" s="33"/>
      <c r="AVJ464" s="33"/>
      <c r="AVK464" s="33"/>
      <c r="AVL464" s="33"/>
      <c r="AVM464" s="33"/>
      <c r="AVN464" s="33"/>
      <c r="AVO464" s="33"/>
      <c r="AVP464" s="33"/>
      <c r="AVQ464" s="33"/>
      <c r="AVR464" s="33"/>
      <c r="AVS464" s="33"/>
      <c r="AVT464" s="33"/>
      <c r="AVU464" s="33"/>
      <c r="AVV464" s="33"/>
      <c r="AVW464" s="33"/>
      <c r="AVX464" s="33"/>
      <c r="AVY464" s="33"/>
      <c r="AVZ464" s="33"/>
      <c r="AWA464" s="33"/>
      <c r="AWB464" s="33"/>
      <c r="AWC464" s="33"/>
      <c r="AWD464" s="33"/>
      <c r="AWE464" s="33"/>
      <c r="AWF464" s="33"/>
      <c r="AWG464" s="33"/>
      <c r="AWH464" s="33"/>
      <c r="AWI464" s="33"/>
      <c r="AWJ464" s="33"/>
      <c r="AWK464" s="33"/>
      <c r="AWL464" s="33"/>
      <c r="AWM464" s="33"/>
      <c r="AWN464" s="33"/>
      <c r="AWO464" s="33"/>
      <c r="AWP464" s="33"/>
      <c r="AWQ464" s="33"/>
      <c r="AWR464" s="33"/>
      <c r="AWS464" s="33"/>
      <c r="AWT464" s="33"/>
      <c r="AWU464" s="33"/>
      <c r="AWV464" s="33"/>
      <c r="AWW464" s="33"/>
      <c r="AWX464" s="33"/>
      <c r="AWY464" s="33"/>
      <c r="AWZ464" s="33"/>
      <c r="AXA464" s="33"/>
      <c r="AXB464" s="33"/>
      <c r="AXC464" s="33"/>
      <c r="AXD464" s="33"/>
      <c r="AXE464" s="33"/>
      <c r="AXF464" s="33"/>
      <c r="AXG464" s="33"/>
      <c r="AXH464" s="33"/>
      <c r="AXI464" s="33"/>
      <c r="AXJ464" s="33"/>
      <c r="AXK464" s="33"/>
      <c r="AXL464" s="33"/>
      <c r="AXM464" s="33"/>
      <c r="AXN464" s="33"/>
      <c r="AXO464" s="33"/>
      <c r="AXP464" s="33"/>
      <c r="AXQ464" s="33"/>
      <c r="AXR464" s="33"/>
      <c r="AXS464" s="33"/>
      <c r="AXT464" s="33"/>
      <c r="AXU464" s="33"/>
      <c r="AXV464" s="33"/>
      <c r="AXW464" s="33"/>
      <c r="AXX464" s="33"/>
      <c r="AXY464" s="33"/>
      <c r="AXZ464" s="33"/>
      <c r="AYA464" s="33"/>
      <c r="AYB464" s="33"/>
      <c r="AYC464" s="33"/>
      <c r="AYD464" s="33"/>
      <c r="AYE464" s="33"/>
      <c r="AYF464" s="33"/>
      <c r="AYG464" s="33"/>
      <c r="AYH464" s="33"/>
      <c r="AYI464" s="33"/>
      <c r="AYJ464" s="33"/>
      <c r="AYK464" s="33"/>
      <c r="AYL464" s="33"/>
      <c r="AYM464" s="33"/>
      <c r="AYN464" s="33"/>
      <c r="AYO464" s="33"/>
      <c r="AYP464" s="33"/>
      <c r="AYQ464" s="33"/>
      <c r="AYR464" s="33"/>
      <c r="AYS464" s="33"/>
      <c r="AYT464" s="33"/>
      <c r="AYU464" s="33"/>
      <c r="AYV464" s="33"/>
      <c r="AYW464" s="33"/>
      <c r="AYX464" s="33"/>
      <c r="AYY464" s="33"/>
      <c r="AYZ464" s="33"/>
      <c r="AZA464" s="33"/>
      <c r="AZB464" s="33"/>
      <c r="AZC464" s="33"/>
      <c r="AZD464" s="33"/>
      <c r="AZE464" s="33"/>
      <c r="AZF464" s="33"/>
      <c r="AZG464" s="33"/>
      <c r="AZH464" s="33"/>
      <c r="AZI464" s="33"/>
      <c r="AZJ464" s="33"/>
      <c r="AZK464" s="33"/>
      <c r="AZL464" s="33"/>
      <c r="AZM464" s="33"/>
      <c r="AZN464" s="33"/>
      <c r="AZO464" s="33"/>
      <c r="AZP464" s="33"/>
      <c r="AZQ464" s="33"/>
      <c r="AZR464" s="33"/>
      <c r="AZS464" s="33"/>
      <c r="AZT464" s="33"/>
      <c r="AZU464" s="33"/>
      <c r="AZV464" s="33"/>
      <c r="AZW464" s="33"/>
      <c r="AZX464" s="33"/>
      <c r="AZY464" s="33"/>
      <c r="AZZ464" s="33"/>
      <c r="BAA464" s="33"/>
      <c r="BAB464" s="33"/>
      <c r="BAC464" s="33"/>
      <c r="BAD464" s="33"/>
      <c r="BAE464" s="33"/>
      <c r="BAF464" s="33"/>
      <c r="BAG464" s="33"/>
      <c r="BAH464" s="33"/>
      <c r="BAI464" s="33"/>
      <c r="BAJ464" s="33"/>
      <c r="BAK464" s="33"/>
      <c r="BAL464" s="33"/>
      <c r="BAM464" s="33"/>
      <c r="BAN464" s="33"/>
      <c r="BAO464" s="33"/>
      <c r="BAP464" s="33"/>
      <c r="BAQ464" s="33"/>
      <c r="BAR464" s="33"/>
      <c r="BAS464" s="33"/>
      <c r="BAT464" s="33"/>
      <c r="BAU464" s="33"/>
      <c r="BAV464" s="33"/>
      <c r="BAW464" s="33"/>
      <c r="BAX464" s="33"/>
      <c r="BAY464" s="33"/>
      <c r="BAZ464" s="33"/>
      <c r="BBA464" s="33"/>
      <c r="BBB464" s="33"/>
      <c r="BBC464" s="33"/>
      <c r="BBD464" s="33"/>
      <c r="BBE464" s="33"/>
      <c r="BBF464" s="33"/>
      <c r="BBG464" s="33"/>
      <c r="BBH464" s="33"/>
      <c r="BBI464" s="33"/>
      <c r="BBJ464" s="33"/>
      <c r="BBK464" s="33"/>
      <c r="BBL464" s="33"/>
      <c r="BBM464" s="33"/>
      <c r="BBN464" s="33"/>
      <c r="BBO464" s="33"/>
      <c r="BBP464" s="33"/>
      <c r="BBQ464" s="33"/>
      <c r="BBR464" s="33"/>
      <c r="BBS464" s="33"/>
      <c r="BBT464" s="33"/>
      <c r="BBU464" s="33"/>
      <c r="BBV464" s="33"/>
      <c r="BBW464" s="33"/>
      <c r="BBX464" s="33"/>
      <c r="BBY464" s="33"/>
      <c r="BBZ464" s="33"/>
      <c r="BCA464" s="33"/>
      <c r="BCB464" s="33"/>
      <c r="BCC464" s="33"/>
      <c r="BCD464" s="33"/>
      <c r="BCE464" s="33"/>
      <c r="BCF464" s="33"/>
      <c r="BCG464" s="33"/>
      <c r="BCH464" s="33"/>
      <c r="BCI464" s="33"/>
      <c r="BCJ464" s="33"/>
      <c r="BCK464" s="33"/>
      <c r="BCL464" s="33"/>
      <c r="BCM464" s="33"/>
      <c r="BCN464" s="33"/>
      <c r="BCO464" s="33"/>
      <c r="BCP464" s="33"/>
      <c r="BCQ464" s="33"/>
      <c r="BCR464" s="33"/>
      <c r="BCS464" s="33"/>
      <c r="BCT464" s="33"/>
      <c r="BCU464" s="33"/>
      <c r="BCV464" s="33"/>
      <c r="BCW464" s="33"/>
      <c r="BCX464" s="33"/>
      <c r="BCY464" s="33"/>
      <c r="BCZ464" s="33"/>
      <c r="BDA464" s="33"/>
      <c r="BDB464" s="33"/>
      <c r="BDC464" s="33"/>
      <c r="BDD464" s="33"/>
      <c r="BDE464" s="33"/>
      <c r="BDF464" s="33"/>
      <c r="BDG464" s="33"/>
      <c r="BDH464" s="33"/>
      <c r="BDI464" s="33"/>
      <c r="BDJ464" s="33"/>
      <c r="BDK464" s="33"/>
      <c r="BDL464" s="33"/>
      <c r="BDM464" s="33"/>
      <c r="BDN464" s="33"/>
      <c r="BDO464" s="33"/>
      <c r="BDP464" s="33"/>
      <c r="BDQ464" s="33"/>
      <c r="BDR464" s="33"/>
      <c r="BDS464" s="33"/>
      <c r="BDT464" s="33"/>
      <c r="BDU464" s="33"/>
      <c r="BDV464" s="33"/>
      <c r="BDW464" s="33"/>
      <c r="BDX464" s="33"/>
      <c r="BDY464" s="33"/>
      <c r="BDZ464" s="33"/>
      <c r="BEA464" s="33"/>
      <c r="BEB464" s="33"/>
      <c r="BEC464" s="33"/>
      <c r="BED464" s="33"/>
      <c r="BEE464" s="33"/>
      <c r="BEF464" s="33"/>
      <c r="BEG464" s="33"/>
      <c r="BEH464" s="33"/>
      <c r="BEI464" s="33"/>
      <c r="BEJ464" s="33"/>
      <c r="BEK464" s="33"/>
      <c r="BEL464" s="33"/>
      <c r="BEM464" s="33"/>
      <c r="BEN464" s="33"/>
      <c r="BEO464" s="33"/>
      <c r="BEP464" s="33"/>
      <c r="BEQ464" s="33"/>
      <c r="BER464" s="33"/>
      <c r="BES464" s="33"/>
      <c r="BET464" s="33"/>
      <c r="BEU464" s="33"/>
      <c r="BEV464" s="33"/>
      <c r="BEW464" s="33"/>
      <c r="BEX464" s="33"/>
      <c r="BEY464" s="33"/>
      <c r="BEZ464" s="33"/>
      <c r="BFA464" s="33"/>
      <c r="BFB464" s="33"/>
      <c r="BFC464" s="33"/>
      <c r="BFD464" s="33"/>
      <c r="BFE464" s="33"/>
      <c r="BFF464" s="33"/>
      <c r="BFG464" s="33"/>
      <c r="BFH464" s="33"/>
      <c r="BFI464" s="33"/>
      <c r="BFJ464" s="33"/>
      <c r="BFK464" s="33"/>
      <c r="BFL464" s="33"/>
      <c r="BFM464" s="33"/>
      <c r="BFN464" s="33"/>
      <c r="BFO464" s="33"/>
      <c r="BFP464" s="33"/>
      <c r="BFQ464" s="33"/>
      <c r="BFR464" s="33"/>
      <c r="BFS464" s="33"/>
      <c r="BFT464" s="33"/>
      <c r="BFU464" s="33"/>
      <c r="BFV464" s="33"/>
      <c r="BFW464" s="33"/>
      <c r="BFX464" s="33"/>
      <c r="BFY464" s="33"/>
      <c r="BFZ464" s="33"/>
      <c r="BGA464" s="33"/>
      <c r="BGB464" s="33"/>
      <c r="BGC464" s="33"/>
      <c r="BGD464" s="33"/>
      <c r="BGE464" s="33"/>
      <c r="BGF464" s="33"/>
      <c r="BGG464" s="33"/>
      <c r="BGH464" s="33"/>
      <c r="BGI464" s="33"/>
      <c r="BGJ464" s="33"/>
      <c r="BGK464" s="33"/>
      <c r="BGL464" s="33"/>
      <c r="BGM464" s="33"/>
      <c r="BGN464" s="33"/>
      <c r="BGO464" s="33"/>
      <c r="BGP464" s="33"/>
      <c r="BGQ464" s="33"/>
      <c r="BGR464" s="33"/>
      <c r="BGS464" s="33"/>
      <c r="BGT464" s="33"/>
      <c r="BGU464" s="33"/>
      <c r="BGV464" s="33"/>
      <c r="BGW464" s="33"/>
      <c r="BGX464" s="33"/>
      <c r="BGY464" s="33"/>
      <c r="BGZ464" s="33"/>
      <c r="BHA464" s="33"/>
      <c r="BHB464" s="33"/>
      <c r="BHC464" s="33"/>
      <c r="BHD464" s="33"/>
      <c r="BHE464" s="33"/>
      <c r="BHF464" s="33"/>
      <c r="BHG464" s="33"/>
      <c r="BHH464" s="33"/>
      <c r="BHI464" s="33"/>
      <c r="BHJ464" s="33"/>
      <c r="BHK464" s="33"/>
      <c r="BHL464" s="33"/>
      <c r="BHM464" s="33"/>
      <c r="BHN464" s="33"/>
      <c r="BHO464" s="33"/>
      <c r="BHP464" s="33"/>
      <c r="BHQ464" s="33"/>
      <c r="BHR464" s="33"/>
      <c r="BHS464" s="33"/>
      <c r="BHT464" s="33"/>
      <c r="BHU464" s="33"/>
      <c r="BHV464" s="33"/>
      <c r="BHW464" s="33"/>
      <c r="BHX464" s="33"/>
      <c r="BHY464" s="33"/>
      <c r="BHZ464" s="33"/>
      <c r="BIA464" s="33"/>
      <c r="BIB464" s="33"/>
      <c r="BIC464" s="33"/>
      <c r="BID464" s="33"/>
      <c r="BIE464" s="33"/>
      <c r="BIF464" s="33"/>
      <c r="BIG464" s="33"/>
      <c r="BIH464" s="33"/>
      <c r="BII464" s="33"/>
      <c r="BIJ464" s="33"/>
      <c r="BIK464" s="33"/>
      <c r="BIL464" s="33"/>
      <c r="BIM464" s="33"/>
      <c r="BIN464" s="33"/>
      <c r="BIO464" s="33"/>
      <c r="BIP464" s="33"/>
      <c r="BIQ464" s="33"/>
      <c r="BIR464" s="33"/>
      <c r="BIS464" s="33"/>
      <c r="BIT464" s="33"/>
      <c r="BIU464" s="33"/>
      <c r="BIV464" s="33"/>
      <c r="BIW464" s="33"/>
      <c r="BIX464" s="33"/>
      <c r="BIY464" s="33"/>
      <c r="BIZ464" s="33"/>
      <c r="BJA464" s="33"/>
      <c r="BJB464" s="33"/>
      <c r="BJC464" s="33"/>
      <c r="BJD464" s="33"/>
      <c r="BJE464" s="33"/>
      <c r="BJF464" s="33"/>
      <c r="BJG464" s="33"/>
      <c r="BJH464" s="33"/>
      <c r="BJI464" s="33"/>
      <c r="BJJ464" s="33"/>
      <c r="BJK464" s="33"/>
      <c r="BJL464" s="33"/>
      <c r="BJM464" s="33"/>
      <c r="BJN464" s="33"/>
      <c r="BJO464" s="33"/>
      <c r="BJP464" s="33"/>
      <c r="BJQ464" s="33"/>
      <c r="BJR464" s="33"/>
      <c r="BJS464" s="33"/>
      <c r="BJT464" s="33"/>
      <c r="BJU464" s="33"/>
      <c r="BJV464" s="33"/>
      <c r="BJW464" s="33"/>
      <c r="BJX464" s="33"/>
      <c r="BJY464" s="33"/>
      <c r="BJZ464" s="33"/>
      <c r="BKA464" s="33"/>
      <c r="BKB464" s="33"/>
      <c r="BKC464" s="33"/>
      <c r="BKD464" s="33"/>
      <c r="BKE464" s="33"/>
      <c r="BKF464" s="33"/>
      <c r="BKG464" s="33"/>
      <c r="BKH464" s="33"/>
      <c r="BKI464" s="33"/>
      <c r="BKJ464" s="33"/>
      <c r="BKK464" s="33"/>
      <c r="BKL464" s="33"/>
      <c r="BKM464" s="33"/>
      <c r="BKN464" s="33"/>
      <c r="BKO464" s="33"/>
      <c r="BKP464" s="33"/>
      <c r="BKQ464" s="33"/>
      <c r="BKR464" s="33"/>
      <c r="BKS464" s="33"/>
      <c r="BKT464" s="33"/>
      <c r="BKU464" s="33"/>
      <c r="BKV464" s="33"/>
      <c r="BKW464" s="33"/>
      <c r="BKX464" s="33"/>
      <c r="BKY464" s="33"/>
      <c r="BKZ464" s="33"/>
      <c r="BLA464" s="33"/>
      <c r="BLB464" s="33"/>
      <c r="BLC464" s="33"/>
      <c r="BLD464" s="33"/>
      <c r="BLE464" s="33"/>
      <c r="BLF464" s="33"/>
      <c r="BLG464" s="33"/>
      <c r="BLH464" s="33"/>
      <c r="BLI464" s="33"/>
      <c r="BLJ464" s="33"/>
      <c r="BLK464" s="33"/>
      <c r="BLL464" s="33"/>
      <c r="BLM464" s="33"/>
      <c r="BLN464" s="33"/>
      <c r="BLO464" s="33"/>
      <c r="BLP464" s="33"/>
      <c r="BLQ464" s="33"/>
      <c r="BLR464" s="33"/>
      <c r="BLS464" s="33"/>
      <c r="BLT464" s="33"/>
      <c r="BLU464" s="33"/>
      <c r="BLV464" s="33"/>
      <c r="BLW464" s="33"/>
      <c r="BLX464" s="33"/>
      <c r="BLY464" s="33"/>
      <c r="BLZ464" s="33"/>
      <c r="BMA464" s="33"/>
      <c r="BMB464" s="33"/>
      <c r="BMC464" s="33"/>
      <c r="BMD464" s="33"/>
      <c r="BME464" s="33"/>
      <c r="BMF464" s="33"/>
      <c r="BMG464" s="33"/>
      <c r="BMH464" s="33"/>
      <c r="BMI464" s="33"/>
      <c r="BMJ464" s="33"/>
      <c r="BMK464" s="33"/>
      <c r="BML464" s="33"/>
      <c r="BMM464" s="33"/>
      <c r="BMN464" s="33"/>
      <c r="BMO464" s="33"/>
      <c r="BMP464" s="33"/>
      <c r="BMQ464" s="33"/>
      <c r="BMR464" s="33"/>
      <c r="BMS464" s="33"/>
      <c r="BMT464" s="33"/>
      <c r="BMU464" s="33"/>
      <c r="BMV464" s="33"/>
      <c r="BMW464" s="33"/>
      <c r="BMX464" s="33"/>
      <c r="BMY464" s="33"/>
      <c r="BMZ464" s="33"/>
      <c r="BNA464" s="33"/>
      <c r="BNB464" s="33"/>
      <c r="BNC464" s="33"/>
      <c r="BND464" s="33"/>
      <c r="BNE464" s="33"/>
      <c r="BNF464" s="33"/>
      <c r="BNG464" s="33"/>
      <c r="BNH464" s="33"/>
      <c r="BNI464" s="33"/>
      <c r="BNJ464" s="33"/>
      <c r="BNK464" s="33"/>
      <c r="BNL464" s="33"/>
      <c r="BNM464" s="33"/>
      <c r="BNN464" s="33"/>
      <c r="BNO464" s="33"/>
      <c r="BNP464" s="33"/>
      <c r="BNQ464" s="33"/>
      <c r="BNR464" s="33"/>
      <c r="BNS464" s="33"/>
      <c r="BNT464" s="33"/>
      <c r="BNU464" s="33"/>
      <c r="BNV464" s="33"/>
      <c r="BNW464" s="33"/>
      <c r="BNX464" s="33"/>
      <c r="BNY464" s="33"/>
      <c r="BNZ464" s="33"/>
      <c r="BOA464" s="33"/>
      <c r="BOB464" s="33"/>
      <c r="BOC464" s="33"/>
      <c r="BOD464" s="33"/>
      <c r="BOE464" s="33"/>
      <c r="BOF464" s="33"/>
      <c r="BOG464" s="33"/>
      <c r="BOH464" s="33"/>
      <c r="BOI464" s="33"/>
      <c r="BOJ464" s="33"/>
      <c r="BOK464" s="33"/>
      <c r="BOL464" s="33"/>
      <c r="BOM464" s="33"/>
      <c r="BON464" s="33"/>
      <c r="BOO464" s="33"/>
      <c r="BOP464" s="33"/>
      <c r="BOQ464" s="33"/>
      <c r="BOR464" s="33"/>
      <c r="BOS464" s="33"/>
      <c r="BOT464" s="33"/>
      <c r="BOU464" s="33"/>
      <c r="BOV464" s="33"/>
      <c r="BOW464" s="33"/>
      <c r="BOX464" s="33"/>
      <c r="BOY464" s="33"/>
      <c r="BOZ464" s="33"/>
      <c r="BPA464" s="33"/>
      <c r="BPB464" s="33"/>
      <c r="BPC464" s="33"/>
      <c r="BPD464" s="33"/>
      <c r="BPE464" s="33"/>
      <c r="BPF464" s="33"/>
      <c r="BPG464" s="33"/>
      <c r="BPH464" s="33"/>
      <c r="BPI464" s="33"/>
      <c r="BPJ464" s="33"/>
      <c r="BPK464" s="33"/>
      <c r="BPL464" s="33"/>
      <c r="BPM464" s="33"/>
      <c r="BPN464" s="33"/>
      <c r="BPO464" s="33"/>
      <c r="BPP464" s="33"/>
      <c r="BPQ464" s="33"/>
      <c r="BPR464" s="33"/>
      <c r="BPS464" s="33"/>
      <c r="BPT464" s="33"/>
      <c r="BPU464" s="33"/>
      <c r="BPV464" s="33"/>
      <c r="BPW464" s="33"/>
      <c r="BPX464" s="33"/>
      <c r="BPY464" s="33"/>
      <c r="BPZ464" s="33"/>
      <c r="BQA464" s="33"/>
      <c r="BQB464" s="33"/>
      <c r="BQC464" s="33"/>
      <c r="BQD464" s="33"/>
      <c r="BQE464" s="33"/>
      <c r="BQF464" s="33"/>
      <c r="BQG464" s="33"/>
      <c r="BQH464" s="33"/>
      <c r="BQI464" s="33"/>
      <c r="BQJ464" s="33"/>
      <c r="BQK464" s="33"/>
      <c r="BQL464" s="33"/>
      <c r="BQM464" s="33"/>
      <c r="BQN464" s="33"/>
      <c r="BQO464" s="33"/>
      <c r="BQP464" s="33"/>
      <c r="BQQ464" s="33"/>
      <c r="BQR464" s="33"/>
      <c r="BQS464" s="33"/>
      <c r="BQT464" s="33"/>
      <c r="BQU464" s="33"/>
      <c r="BQV464" s="33"/>
      <c r="BQW464" s="33"/>
      <c r="BQX464" s="33"/>
      <c r="BQY464" s="33"/>
      <c r="BQZ464" s="33"/>
      <c r="BRA464" s="33"/>
      <c r="BRB464" s="33"/>
      <c r="BRC464" s="33"/>
      <c r="BRD464" s="33"/>
      <c r="BRE464" s="33"/>
      <c r="BRF464" s="33"/>
      <c r="BRG464" s="33"/>
      <c r="BRH464" s="33"/>
      <c r="BRI464" s="33"/>
      <c r="BRJ464" s="33"/>
      <c r="BRK464" s="33"/>
      <c r="BRL464" s="33"/>
      <c r="BRM464" s="33"/>
      <c r="BRN464" s="33"/>
      <c r="BRO464" s="33"/>
      <c r="BRP464" s="33"/>
      <c r="BRQ464" s="33"/>
      <c r="BRR464" s="33"/>
      <c r="BRS464" s="33"/>
      <c r="BRT464" s="33"/>
      <c r="BRU464" s="33"/>
      <c r="BRV464" s="33"/>
      <c r="BRW464" s="33"/>
      <c r="BRX464" s="33"/>
      <c r="BRY464" s="33"/>
      <c r="BRZ464" s="33"/>
      <c r="BSA464" s="33"/>
      <c r="BSB464" s="33"/>
      <c r="BSC464" s="33"/>
      <c r="BSD464" s="33"/>
      <c r="BSE464" s="33"/>
      <c r="BSF464" s="33"/>
      <c r="BSG464" s="33"/>
      <c r="BSH464" s="33"/>
      <c r="BSI464" s="33"/>
      <c r="BSJ464" s="33"/>
      <c r="BSK464" s="33"/>
      <c r="BSL464" s="33"/>
      <c r="BSM464" s="33"/>
      <c r="BSN464" s="33"/>
      <c r="BSO464" s="33"/>
      <c r="BSP464" s="33"/>
      <c r="BSQ464" s="33"/>
      <c r="BSR464" s="33"/>
      <c r="BSS464" s="33"/>
      <c r="BST464" s="33"/>
      <c r="BSU464" s="33"/>
      <c r="BSV464" s="33"/>
      <c r="BSW464" s="33"/>
      <c r="BSX464" s="33"/>
      <c r="BSY464" s="33"/>
      <c r="BSZ464" s="33"/>
      <c r="BTA464" s="33"/>
      <c r="BTB464" s="33"/>
      <c r="BTC464" s="33"/>
      <c r="BTD464" s="33"/>
      <c r="BTE464" s="33"/>
      <c r="BTF464" s="33"/>
      <c r="BTG464" s="33"/>
      <c r="BTH464" s="33"/>
      <c r="BTI464" s="33"/>
      <c r="BTJ464" s="33"/>
      <c r="BTK464" s="33"/>
      <c r="BTL464" s="33"/>
      <c r="BTM464" s="33"/>
      <c r="BTN464" s="33"/>
      <c r="BTO464" s="33"/>
      <c r="BTP464" s="33"/>
      <c r="BTQ464" s="33"/>
      <c r="BTR464" s="33"/>
      <c r="BTS464" s="33"/>
      <c r="BTT464" s="33"/>
      <c r="BTU464" s="33"/>
      <c r="BTV464" s="33"/>
      <c r="BTW464" s="33"/>
      <c r="BTX464" s="33"/>
      <c r="BTY464" s="33"/>
      <c r="BTZ464" s="33"/>
      <c r="BUA464" s="33"/>
      <c r="BUB464" s="33"/>
      <c r="BUC464" s="33"/>
      <c r="BUD464" s="33"/>
      <c r="BUE464" s="33"/>
      <c r="BUF464" s="33"/>
      <c r="BUG464" s="33"/>
      <c r="BUH464" s="33"/>
      <c r="BUI464" s="33"/>
      <c r="BUJ464" s="33"/>
      <c r="BUK464" s="33"/>
      <c r="BUL464" s="33"/>
      <c r="BUM464" s="33"/>
      <c r="BUN464" s="33"/>
      <c r="BUO464" s="33"/>
      <c r="BUP464" s="33"/>
      <c r="BUQ464" s="33"/>
      <c r="BUR464" s="33"/>
      <c r="BUS464" s="33"/>
      <c r="BUT464" s="33"/>
      <c r="BUU464" s="33"/>
      <c r="BUV464" s="33"/>
      <c r="BUW464" s="33"/>
      <c r="BUX464" s="33"/>
      <c r="BUY464" s="33"/>
      <c r="BUZ464" s="33"/>
      <c r="BVA464" s="33"/>
      <c r="BVB464" s="33"/>
      <c r="BVC464" s="33"/>
      <c r="BVD464" s="33"/>
      <c r="BVE464" s="33"/>
      <c r="BVF464" s="33"/>
      <c r="BVG464" s="33"/>
      <c r="BVH464" s="33"/>
      <c r="BVI464" s="33"/>
      <c r="BVJ464" s="33"/>
      <c r="BVK464" s="33"/>
      <c r="BVL464" s="33"/>
      <c r="BVM464" s="33"/>
      <c r="BVN464" s="33"/>
      <c r="BVO464" s="33"/>
      <c r="BVP464" s="33"/>
      <c r="BVQ464" s="33"/>
      <c r="BVR464" s="33"/>
      <c r="BVS464" s="33"/>
      <c r="BVT464" s="33"/>
      <c r="BVU464" s="33"/>
      <c r="BVV464" s="33"/>
      <c r="BVW464" s="33"/>
      <c r="BVX464" s="33"/>
      <c r="BVY464" s="33"/>
      <c r="BVZ464" s="33"/>
      <c r="BWA464" s="33"/>
      <c r="BWB464" s="33"/>
      <c r="BWC464" s="33"/>
      <c r="BWD464" s="33"/>
      <c r="BWE464" s="33"/>
      <c r="BWF464" s="33"/>
      <c r="BWG464" s="33"/>
      <c r="BWH464" s="33"/>
      <c r="BWI464" s="33"/>
      <c r="BWJ464" s="33"/>
      <c r="BWK464" s="33"/>
      <c r="BWL464" s="33"/>
      <c r="BWM464" s="33"/>
      <c r="BWN464" s="33"/>
      <c r="BWO464" s="33"/>
      <c r="BWP464" s="33"/>
      <c r="BWQ464" s="33"/>
      <c r="BWR464" s="33"/>
      <c r="BWS464" s="33"/>
      <c r="BWT464" s="33"/>
      <c r="BWU464" s="33"/>
      <c r="BWV464" s="33"/>
      <c r="BWW464" s="33"/>
      <c r="BWX464" s="33"/>
      <c r="BWY464" s="33"/>
      <c r="BWZ464" s="33"/>
      <c r="BXA464" s="33"/>
      <c r="BXB464" s="33"/>
      <c r="BXC464" s="33"/>
      <c r="BXD464" s="33"/>
      <c r="BXE464" s="33"/>
      <c r="BXF464" s="33"/>
      <c r="BXG464" s="33"/>
      <c r="BXH464" s="33"/>
      <c r="BXI464" s="33"/>
      <c r="BXJ464" s="33"/>
      <c r="BXK464" s="33"/>
      <c r="BXL464" s="33"/>
      <c r="BXM464" s="33"/>
      <c r="BXN464" s="33"/>
      <c r="BXO464" s="33"/>
      <c r="BXP464" s="33"/>
      <c r="BXQ464" s="33"/>
      <c r="BXR464" s="33"/>
      <c r="BXS464" s="33"/>
      <c r="BXT464" s="33"/>
      <c r="BXU464" s="33"/>
      <c r="BXV464" s="33"/>
      <c r="BXW464" s="33"/>
      <c r="BXX464" s="33"/>
      <c r="BXY464" s="33"/>
      <c r="BXZ464" s="33"/>
      <c r="BYA464" s="33"/>
      <c r="BYB464" s="33"/>
      <c r="BYC464" s="33"/>
      <c r="BYD464" s="33"/>
      <c r="BYE464" s="33"/>
      <c r="BYF464" s="33"/>
      <c r="BYG464" s="33"/>
      <c r="BYH464" s="33"/>
      <c r="BYI464" s="33"/>
      <c r="BYJ464" s="33"/>
      <c r="BYK464" s="33"/>
      <c r="BYL464" s="33"/>
      <c r="BYM464" s="33"/>
      <c r="BYN464" s="33"/>
      <c r="BYO464" s="33"/>
      <c r="BYP464" s="33"/>
      <c r="BYQ464" s="33"/>
      <c r="BYR464" s="33"/>
      <c r="BYS464" s="33"/>
      <c r="BYT464" s="33"/>
      <c r="BYU464" s="33"/>
      <c r="BYV464" s="33"/>
      <c r="BYW464" s="33"/>
      <c r="BYX464" s="33"/>
    </row>
    <row r="465" spans="1:2026" s="52" customFormat="1" ht="24.95" customHeight="1" x14ac:dyDescent="0.25">
      <c r="A465" s="205" t="s">
        <v>1662</v>
      </c>
      <c r="B465" s="50" t="s">
        <v>887</v>
      </c>
      <c r="C465" s="4" t="s">
        <v>883</v>
      </c>
      <c r="D465" s="4" t="s">
        <v>818</v>
      </c>
      <c r="E465" s="4" t="s">
        <v>884</v>
      </c>
      <c r="F465" s="5" t="s">
        <v>815</v>
      </c>
      <c r="G465" s="4" t="s">
        <v>27</v>
      </c>
      <c r="H465" s="63" t="s">
        <v>885</v>
      </c>
      <c r="I465" s="4" t="s">
        <v>29</v>
      </c>
      <c r="J465" s="51" t="s">
        <v>345</v>
      </c>
      <c r="K465" s="4" t="s">
        <v>208</v>
      </c>
      <c r="L465" s="4" t="s">
        <v>32</v>
      </c>
      <c r="M465" s="4" t="s">
        <v>33</v>
      </c>
      <c r="N465" s="4" t="s">
        <v>34</v>
      </c>
      <c r="O465" s="6" t="s">
        <v>35</v>
      </c>
      <c r="P465" s="6" t="s">
        <v>1475</v>
      </c>
      <c r="Q465" s="7" t="s">
        <v>36</v>
      </c>
      <c r="R465" s="7" t="s">
        <v>1236</v>
      </c>
      <c r="S465" s="4" t="s">
        <v>888</v>
      </c>
      <c r="T465" s="146">
        <v>1705837.9450000001</v>
      </c>
      <c r="U465" s="146">
        <v>9244313.0710000005</v>
      </c>
      <c r="V465" s="4" t="s">
        <v>11</v>
      </c>
      <c r="W465" s="4" t="s">
        <v>40</v>
      </c>
      <c r="X465" s="4" t="s">
        <v>40</v>
      </c>
      <c r="Y465" s="4"/>
      <c r="Z465" s="4"/>
      <c r="AA465" s="4"/>
      <c r="AB465" s="8"/>
      <c r="AC465" s="8">
        <v>2650</v>
      </c>
      <c r="AD465" s="8"/>
      <c r="AE465" s="8">
        <v>12750</v>
      </c>
      <c r="AF465" s="8">
        <v>650</v>
      </c>
      <c r="AG465" s="8">
        <f t="shared" si="6"/>
        <v>16050</v>
      </c>
      <c r="AH465" s="111">
        <f>18</f>
        <v>18</v>
      </c>
      <c r="AI465" s="8">
        <v>26373.06</v>
      </c>
      <c r="AJ465" s="126"/>
      <c r="AK465" s="8">
        <f>SUM(AI465:AJ465)</f>
        <v>26373.06</v>
      </c>
      <c r="AL465" s="5" t="s">
        <v>37</v>
      </c>
      <c r="AM465" s="5" t="s">
        <v>1499</v>
      </c>
      <c r="AN465" s="97">
        <v>43191</v>
      </c>
      <c r="AO465" s="173" t="s">
        <v>1512</v>
      </c>
      <c r="AP465" s="33"/>
      <c r="AQ465" s="33"/>
      <c r="AR465" s="33"/>
      <c r="AS465" s="33"/>
      <c r="AT465" s="33"/>
      <c r="AU465" s="33"/>
      <c r="AV465" s="33"/>
      <c r="AW465" s="33"/>
      <c r="AX465" s="33"/>
      <c r="AY465" s="33"/>
      <c r="AZ465" s="33"/>
      <c r="BA465" s="33"/>
      <c r="BB465" s="33"/>
      <c r="BC465" s="33"/>
      <c r="BD465" s="33"/>
      <c r="BE465" s="33"/>
      <c r="BF465" s="33"/>
      <c r="BG465" s="33"/>
      <c r="BH465" s="33"/>
      <c r="BI465" s="33"/>
      <c r="BJ465" s="33"/>
      <c r="BK465" s="33"/>
      <c r="BL465" s="33"/>
      <c r="BM465" s="33"/>
      <c r="BN465" s="33"/>
      <c r="BO465" s="33"/>
      <c r="BP465" s="33"/>
      <c r="BQ465" s="33"/>
      <c r="BR465" s="33"/>
      <c r="BS465" s="33"/>
      <c r="BT465" s="33"/>
      <c r="BU465" s="33"/>
      <c r="BV465" s="33"/>
      <c r="BW465" s="33"/>
      <c r="BX465" s="33"/>
      <c r="BY465" s="33"/>
      <c r="BZ465" s="33"/>
      <c r="CA465" s="33"/>
      <c r="CB465" s="33"/>
      <c r="CC465" s="33"/>
      <c r="CD465" s="33"/>
      <c r="CE465" s="33"/>
      <c r="CF465" s="33"/>
      <c r="CG465" s="33"/>
      <c r="CH465" s="33"/>
      <c r="CI465" s="33"/>
      <c r="CJ465" s="33"/>
      <c r="CK465" s="33"/>
      <c r="CL465" s="33"/>
      <c r="CM465" s="33"/>
      <c r="CN465" s="33"/>
      <c r="CO465" s="33"/>
      <c r="CP465" s="33"/>
      <c r="CQ465" s="33"/>
      <c r="CR465" s="33"/>
      <c r="CS465" s="33"/>
      <c r="CT465" s="33"/>
      <c r="CU465" s="33"/>
      <c r="CV465" s="33"/>
      <c r="CW465" s="33"/>
      <c r="CX465" s="33"/>
      <c r="CY465" s="33"/>
      <c r="CZ465" s="33"/>
      <c r="DA465" s="33"/>
      <c r="DB465" s="33"/>
      <c r="DC465" s="33"/>
      <c r="DD465" s="33"/>
      <c r="DE465" s="33"/>
      <c r="DF465" s="33"/>
      <c r="DG465" s="33"/>
      <c r="DH465" s="33"/>
      <c r="DI465" s="33"/>
      <c r="DJ465" s="33"/>
      <c r="DK465" s="33"/>
      <c r="DL465" s="33"/>
      <c r="DM465" s="33"/>
      <c r="DN465" s="33"/>
      <c r="DO465" s="33"/>
      <c r="DP465" s="33"/>
      <c r="DQ465" s="33"/>
      <c r="DR465" s="33"/>
      <c r="DS465" s="33"/>
      <c r="DT465" s="33"/>
      <c r="DU465" s="33"/>
      <c r="DV465" s="33"/>
      <c r="DW465" s="33"/>
      <c r="DX465" s="33"/>
      <c r="DY465" s="33"/>
      <c r="DZ465" s="33"/>
      <c r="EA465" s="33"/>
      <c r="EB465" s="33"/>
      <c r="EC465" s="33"/>
      <c r="ED465" s="33"/>
      <c r="EE465" s="33"/>
      <c r="EF465" s="33"/>
      <c r="EG465" s="33"/>
      <c r="EH465" s="33"/>
      <c r="EI465" s="33"/>
      <c r="EJ465" s="33"/>
      <c r="EK465" s="33"/>
      <c r="EL465" s="33"/>
      <c r="EM465" s="33"/>
      <c r="EN465" s="33"/>
      <c r="EO465" s="33"/>
      <c r="EP465" s="33"/>
      <c r="EQ465" s="33"/>
      <c r="ER465" s="33"/>
      <c r="ES465" s="33"/>
      <c r="ET465" s="33"/>
      <c r="EU465" s="33"/>
      <c r="EV465" s="33"/>
      <c r="EW465" s="33"/>
      <c r="EX465" s="33"/>
      <c r="EY465" s="33"/>
      <c r="EZ465" s="33"/>
      <c r="FA465" s="33"/>
      <c r="FB465" s="33"/>
      <c r="FC465" s="33"/>
      <c r="FD465" s="33"/>
      <c r="FE465" s="33"/>
      <c r="FF465" s="33"/>
      <c r="FG465" s="33"/>
      <c r="FH465" s="33"/>
      <c r="FI465" s="33"/>
      <c r="FJ465" s="33"/>
      <c r="FK465" s="33"/>
      <c r="FL465" s="33"/>
      <c r="FM465" s="33"/>
      <c r="FN465" s="33"/>
      <c r="FO465" s="33"/>
      <c r="FP465" s="33"/>
      <c r="FQ465" s="33"/>
      <c r="FR465" s="33"/>
      <c r="FS465" s="33"/>
      <c r="FT465" s="33"/>
      <c r="FU465" s="33"/>
      <c r="FV465" s="33"/>
      <c r="FW465" s="33"/>
      <c r="FX465" s="33"/>
      <c r="FY465" s="33"/>
      <c r="FZ465" s="33"/>
      <c r="GA465" s="33"/>
      <c r="GB465" s="33"/>
      <c r="GC465" s="33"/>
      <c r="GD465" s="33"/>
      <c r="GE465" s="33"/>
      <c r="GF465" s="33"/>
      <c r="GG465" s="33"/>
      <c r="GH465" s="33"/>
      <c r="GI465" s="33"/>
      <c r="GJ465" s="33"/>
      <c r="GK465" s="33"/>
      <c r="GL465" s="33"/>
      <c r="GM465" s="33"/>
      <c r="GN465" s="33"/>
      <c r="GO465" s="33"/>
      <c r="GP465" s="33"/>
      <c r="GQ465" s="33"/>
      <c r="GR465" s="33"/>
      <c r="GS465" s="33"/>
      <c r="GT465" s="33"/>
      <c r="GU465" s="33"/>
      <c r="GV465" s="33"/>
      <c r="GW465" s="33"/>
      <c r="GX465" s="33"/>
      <c r="GY465" s="33"/>
      <c r="GZ465" s="33"/>
      <c r="HA465" s="33"/>
      <c r="HB465" s="33"/>
      <c r="HC465" s="33"/>
      <c r="HD465" s="33"/>
      <c r="HE465" s="33"/>
      <c r="HF465" s="33"/>
      <c r="HG465" s="33"/>
      <c r="HH465" s="33"/>
      <c r="HI465" s="33"/>
      <c r="HJ465" s="33"/>
      <c r="HK465" s="33"/>
      <c r="HL465" s="33"/>
      <c r="HM465" s="33"/>
      <c r="HN465" s="33"/>
      <c r="HO465" s="33"/>
      <c r="HP465" s="33"/>
      <c r="HQ465" s="33"/>
      <c r="HR465" s="33"/>
      <c r="HS465" s="33"/>
      <c r="HT465" s="33"/>
      <c r="HU465" s="33"/>
      <c r="HV465" s="33"/>
      <c r="HW465" s="33"/>
      <c r="HX465" s="33"/>
      <c r="HY465" s="33"/>
      <c r="HZ465" s="33"/>
      <c r="IA465" s="33"/>
      <c r="IB465" s="33"/>
      <c r="IC465" s="33"/>
      <c r="ID465" s="33"/>
      <c r="IE465" s="33"/>
      <c r="IF465" s="33"/>
      <c r="IG465" s="33"/>
      <c r="IH465" s="33"/>
      <c r="II465" s="33"/>
      <c r="IJ465" s="33"/>
      <c r="IK465" s="33"/>
      <c r="IL465" s="33"/>
      <c r="IM465" s="33"/>
      <c r="IN465" s="33"/>
      <c r="IO465" s="33"/>
      <c r="IP465" s="33"/>
      <c r="IQ465" s="33"/>
      <c r="IR465" s="33"/>
      <c r="IS465" s="33"/>
      <c r="IT465" s="33"/>
      <c r="IU465" s="33"/>
      <c r="IV465" s="33"/>
      <c r="IW465" s="33"/>
      <c r="IX465" s="33"/>
      <c r="IY465" s="33"/>
      <c r="IZ465" s="33"/>
      <c r="JA465" s="33"/>
      <c r="JB465" s="33"/>
      <c r="JC465" s="33"/>
      <c r="JD465" s="33"/>
      <c r="JE465" s="33"/>
      <c r="JF465" s="33"/>
      <c r="JG465" s="33"/>
      <c r="JH465" s="33"/>
      <c r="JI465" s="33"/>
      <c r="JJ465" s="33"/>
      <c r="JK465" s="33"/>
      <c r="JL465" s="33"/>
      <c r="JM465" s="33"/>
      <c r="JN465" s="33"/>
      <c r="JO465" s="33"/>
      <c r="JP465" s="33"/>
      <c r="JQ465" s="33"/>
      <c r="JR465" s="33"/>
      <c r="JS465" s="33"/>
      <c r="JT465" s="33"/>
      <c r="JU465" s="33"/>
      <c r="JV465" s="33"/>
      <c r="JW465" s="33"/>
      <c r="JX465" s="33"/>
      <c r="JY465" s="33"/>
      <c r="JZ465" s="33"/>
      <c r="KA465" s="33"/>
      <c r="KB465" s="33"/>
      <c r="KC465" s="33"/>
      <c r="KD465" s="33"/>
      <c r="KE465" s="33"/>
      <c r="KF465" s="33"/>
      <c r="KG465" s="33"/>
      <c r="KH465" s="33"/>
      <c r="KI465" s="33"/>
      <c r="KJ465" s="33"/>
      <c r="KK465" s="33"/>
      <c r="KL465" s="33"/>
      <c r="KM465" s="33"/>
      <c r="KN465" s="33"/>
      <c r="KO465" s="33"/>
      <c r="KP465" s="33"/>
      <c r="KQ465" s="33"/>
      <c r="KR465" s="33"/>
      <c r="KS465" s="33"/>
      <c r="KT465" s="33"/>
      <c r="KU465" s="33"/>
      <c r="KV465" s="33"/>
      <c r="KW465" s="33"/>
      <c r="KX465" s="33"/>
      <c r="KY465" s="33"/>
      <c r="KZ465" s="33"/>
      <c r="LA465" s="33"/>
      <c r="LB465" s="33"/>
      <c r="LC465" s="33"/>
      <c r="LD465" s="33"/>
      <c r="LE465" s="33"/>
      <c r="LF465" s="33"/>
      <c r="LG465" s="33"/>
      <c r="LH465" s="33"/>
      <c r="LI465" s="33"/>
      <c r="LJ465" s="33"/>
      <c r="LK465" s="33"/>
      <c r="LL465" s="33"/>
      <c r="LM465" s="33"/>
      <c r="LN465" s="33"/>
      <c r="LO465" s="33"/>
      <c r="LP465" s="33"/>
      <c r="LQ465" s="33"/>
      <c r="LR465" s="33"/>
      <c r="LS465" s="33"/>
      <c r="LT465" s="33"/>
      <c r="LU465" s="33"/>
      <c r="LV465" s="33"/>
      <c r="LW465" s="33"/>
      <c r="LX465" s="33"/>
      <c r="LY465" s="33"/>
      <c r="LZ465" s="33"/>
      <c r="MA465" s="33"/>
      <c r="MB465" s="33"/>
      <c r="MC465" s="33"/>
      <c r="MD465" s="33"/>
      <c r="ME465" s="33"/>
      <c r="MF465" s="33"/>
      <c r="MG465" s="33"/>
      <c r="MH465" s="33"/>
      <c r="MI465" s="33"/>
      <c r="MJ465" s="33"/>
      <c r="MK465" s="33"/>
      <c r="ML465" s="33"/>
      <c r="MM465" s="33"/>
      <c r="MN465" s="33"/>
      <c r="MO465" s="33"/>
      <c r="MP465" s="33"/>
      <c r="MQ465" s="33"/>
      <c r="MR465" s="33"/>
      <c r="MS465" s="33"/>
      <c r="MT465" s="33"/>
      <c r="MU465" s="33"/>
      <c r="MV465" s="33"/>
      <c r="MW465" s="33"/>
      <c r="MX465" s="33"/>
      <c r="MY465" s="33"/>
      <c r="MZ465" s="33"/>
      <c r="NA465" s="33"/>
      <c r="NB465" s="33"/>
      <c r="NC465" s="33"/>
      <c r="ND465" s="33"/>
      <c r="NE465" s="33"/>
      <c r="NF465" s="33"/>
      <c r="NG465" s="33"/>
      <c r="NH465" s="33"/>
      <c r="NI465" s="33"/>
      <c r="NJ465" s="33"/>
      <c r="NK465" s="33"/>
      <c r="NL465" s="33"/>
      <c r="NM465" s="33"/>
      <c r="NN465" s="33"/>
      <c r="NO465" s="33"/>
      <c r="NP465" s="33"/>
      <c r="NQ465" s="33"/>
      <c r="NR465" s="33"/>
      <c r="NS465" s="33"/>
      <c r="NT465" s="33"/>
      <c r="NU465" s="33"/>
      <c r="NV465" s="33"/>
      <c r="NW465" s="33"/>
      <c r="NX465" s="33"/>
      <c r="NY465" s="33"/>
      <c r="NZ465" s="33"/>
      <c r="OA465" s="33"/>
      <c r="OB465" s="33"/>
      <c r="OC465" s="33"/>
      <c r="OD465" s="33"/>
      <c r="OE465" s="33"/>
      <c r="OF465" s="33"/>
      <c r="OG465" s="33"/>
      <c r="OH465" s="33"/>
      <c r="OI465" s="33"/>
      <c r="OJ465" s="33"/>
      <c r="OK465" s="33"/>
      <c r="OL465" s="33"/>
      <c r="OM465" s="33"/>
      <c r="ON465" s="33"/>
      <c r="OO465" s="33"/>
      <c r="OP465" s="33"/>
      <c r="OQ465" s="33"/>
      <c r="OR465" s="33"/>
      <c r="OS465" s="33"/>
      <c r="OT465" s="33"/>
      <c r="OU465" s="33"/>
      <c r="OV465" s="33"/>
      <c r="OW465" s="33"/>
      <c r="OX465" s="33"/>
      <c r="OY465" s="33"/>
      <c r="OZ465" s="33"/>
      <c r="PA465" s="33"/>
      <c r="PB465" s="33"/>
      <c r="PC465" s="33"/>
      <c r="PD465" s="33"/>
      <c r="PE465" s="33"/>
      <c r="PF465" s="33"/>
      <c r="PG465" s="33"/>
      <c r="PH465" s="33"/>
      <c r="PI465" s="33"/>
      <c r="PJ465" s="33"/>
      <c r="PK465" s="33"/>
      <c r="PL465" s="33"/>
      <c r="PM465" s="33"/>
      <c r="PN465" s="33"/>
      <c r="PO465" s="33"/>
      <c r="PP465" s="33"/>
      <c r="PQ465" s="33"/>
      <c r="PR465" s="33"/>
      <c r="PS465" s="33"/>
      <c r="PT465" s="33"/>
      <c r="PU465" s="33"/>
      <c r="PV465" s="33"/>
      <c r="PW465" s="33"/>
      <c r="PX465" s="33"/>
      <c r="PY465" s="33"/>
      <c r="PZ465" s="33"/>
      <c r="QA465" s="33"/>
      <c r="QB465" s="33"/>
      <c r="QC465" s="33"/>
      <c r="QD465" s="33"/>
      <c r="QE465" s="33"/>
      <c r="QF465" s="33"/>
      <c r="QG465" s="33"/>
      <c r="QH465" s="33"/>
      <c r="QI465" s="33"/>
      <c r="QJ465" s="33"/>
      <c r="QK465" s="33"/>
      <c r="QL465" s="33"/>
      <c r="QM465" s="33"/>
      <c r="QN465" s="33"/>
      <c r="QO465" s="33"/>
      <c r="QP465" s="33"/>
      <c r="QQ465" s="33"/>
      <c r="QR465" s="33"/>
      <c r="QS465" s="33"/>
      <c r="QT465" s="33"/>
      <c r="QU465" s="33"/>
      <c r="QV465" s="33"/>
      <c r="QW465" s="33"/>
      <c r="QX465" s="33"/>
      <c r="QY465" s="33"/>
      <c r="QZ465" s="33"/>
      <c r="RA465" s="33"/>
      <c r="RB465" s="33"/>
      <c r="RC465" s="33"/>
      <c r="RD465" s="33"/>
      <c r="RE465" s="33"/>
      <c r="RF465" s="33"/>
      <c r="RG465" s="33"/>
      <c r="RH465" s="33"/>
      <c r="RI465" s="33"/>
      <c r="RJ465" s="33"/>
      <c r="RK465" s="33"/>
      <c r="RL465" s="33"/>
      <c r="RM465" s="33"/>
      <c r="RN465" s="33"/>
      <c r="RO465" s="33"/>
      <c r="RP465" s="33"/>
      <c r="RQ465" s="33"/>
      <c r="RR465" s="33"/>
      <c r="RS465" s="33"/>
      <c r="RT465" s="33"/>
      <c r="RU465" s="33"/>
      <c r="RV465" s="33"/>
      <c r="RW465" s="33"/>
      <c r="RX465" s="33"/>
      <c r="RY465" s="33"/>
      <c r="RZ465" s="33"/>
      <c r="SA465" s="33"/>
      <c r="SB465" s="33"/>
      <c r="SC465" s="33"/>
      <c r="SD465" s="33"/>
      <c r="SE465" s="33"/>
      <c r="SF465" s="33"/>
      <c r="SG465" s="33"/>
      <c r="SH465" s="33"/>
      <c r="SI465" s="33"/>
      <c r="SJ465" s="33"/>
      <c r="SK465" s="33"/>
      <c r="SL465" s="33"/>
      <c r="SM465" s="33"/>
      <c r="SN465" s="33"/>
      <c r="SO465" s="33"/>
      <c r="SP465" s="33"/>
      <c r="SQ465" s="33"/>
      <c r="SR465" s="33"/>
      <c r="SS465" s="33"/>
      <c r="ST465" s="33"/>
      <c r="SU465" s="33"/>
      <c r="SV465" s="33"/>
      <c r="SW465" s="33"/>
      <c r="SX465" s="33"/>
      <c r="SY465" s="33"/>
      <c r="SZ465" s="33"/>
      <c r="TA465" s="33"/>
      <c r="TB465" s="33"/>
      <c r="TC465" s="33"/>
      <c r="TD465" s="33"/>
      <c r="TE465" s="33"/>
      <c r="TF465" s="33"/>
      <c r="TG465" s="33"/>
      <c r="TH465" s="33"/>
      <c r="TI465" s="33"/>
      <c r="TJ465" s="33"/>
      <c r="TK465" s="33"/>
      <c r="TL465" s="33"/>
      <c r="TM465" s="33"/>
      <c r="TN465" s="33"/>
      <c r="TO465" s="33"/>
      <c r="TP465" s="33"/>
      <c r="TQ465" s="33"/>
      <c r="TR465" s="33"/>
      <c r="TS465" s="33"/>
      <c r="TT465" s="33"/>
      <c r="TU465" s="33"/>
      <c r="TV465" s="33"/>
      <c r="TW465" s="33"/>
      <c r="TX465" s="33"/>
      <c r="TY465" s="33"/>
      <c r="TZ465" s="33"/>
      <c r="UA465" s="33"/>
      <c r="UB465" s="33"/>
      <c r="UC465" s="33"/>
      <c r="UD465" s="33"/>
      <c r="UE465" s="33"/>
      <c r="UF465" s="33"/>
      <c r="UG465" s="33"/>
      <c r="UH465" s="33"/>
      <c r="UI465" s="33"/>
      <c r="UJ465" s="33"/>
      <c r="UK465" s="33"/>
      <c r="UL465" s="33"/>
      <c r="UM465" s="33"/>
      <c r="UN465" s="33"/>
      <c r="UO465" s="33"/>
      <c r="UP465" s="33"/>
      <c r="UQ465" s="33"/>
      <c r="UR465" s="33"/>
      <c r="US465" s="33"/>
      <c r="UT465" s="33"/>
      <c r="UU465" s="33"/>
      <c r="UV465" s="33"/>
      <c r="UW465" s="33"/>
      <c r="UX465" s="33"/>
      <c r="UY465" s="33"/>
      <c r="UZ465" s="33"/>
      <c r="VA465" s="33"/>
      <c r="VB465" s="33"/>
      <c r="VC465" s="33"/>
      <c r="VD465" s="33"/>
      <c r="VE465" s="33"/>
      <c r="VF465" s="33"/>
      <c r="VG465" s="33"/>
      <c r="VH465" s="33"/>
      <c r="VI465" s="33"/>
      <c r="VJ465" s="33"/>
      <c r="VK465" s="33"/>
      <c r="VL465" s="33"/>
      <c r="VM465" s="33"/>
      <c r="VN465" s="33"/>
      <c r="VO465" s="33"/>
      <c r="VP465" s="33"/>
      <c r="VQ465" s="33"/>
      <c r="VR465" s="33"/>
      <c r="VS465" s="33"/>
      <c r="VT465" s="33"/>
      <c r="VU465" s="33"/>
      <c r="VV465" s="33"/>
      <c r="VW465" s="33"/>
      <c r="VX465" s="33"/>
      <c r="VY465" s="33"/>
      <c r="VZ465" s="33"/>
      <c r="WA465" s="33"/>
      <c r="WB465" s="33"/>
      <c r="WC465" s="33"/>
      <c r="WD465" s="33"/>
      <c r="WE465" s="33"/>
      <c r="WF465" s="33"/>
      <c r="WG465" s="33"/>
      <c r="WH465" s="33"/>
      <c r="WI465" s="33"/>
      <c r="WJ465" s="33"/>
      <c r="WK465" s="33"/>
      <c r="WL465" s="33"/>
      <c r="WM465" s="33"/>
      <c r="WN465" s="33"/>
      <c r="WO465" s="33"/>
      <c r="WP465" s="33"/>
      <c r="WQ465" s="33"/>
      <c r="WR465" s="33"/>
      <c r="WS465" s="33"/>
      <c r="WT465" s="33"/>
      <c r="WU465" s="33"/>
      <c r="WV465" s="33"/>
      <c r="WW465" s="33"/>
      <c r="WX465" s="33"/>
      <c r="WY465" s="33"/>
      <c r="WZ465" s="33"/>
      <c r="XA465" s="33"/>
      <c r="XB465" s="33"/>
      <c r="XC465" s="33"/>
      <c r="XD465" s="33"/>
      <c r="XE465" s="33"/>
      <c r="XF465" s="33"/>
      <c r="XG465" s="33"/>
      <c r="XH465" s="33"/>
      <c r="XI465" s="33"/>
      <c r="XJ465" s="33"/>
      <c r="XK465" s="33"/>
      <c r="XL465" s="33"/>
      <c r="XM465" s="33"/>
      <c r="XN465" s="33"/>
      <c r="XO465" s="33"/>
      <c r="XP465" s="33"/>
      <c r="XQ465" s="33"/>
      <c r="XR465" s="33"/>
      <c r="XS465" s="33"/>
      <c r="XT465" s="33"/>
      <c r="XU465" s="33"/>
      <c r="XV465" s="33"/>
      <c r="XW465" s="33"/>
      <c r="XX465" s="33"/>
      <c r="XY465" s="33"/>
      <c r="XZ465" s="33"/>
      <c r="YA465" s="33"/>
      <c r="YB465" s="33"/>
      <c r="YC465" s="33"/>
      <c r="YD465" s="33"/>
      <c r="YE465" s="33"/>
      <c r="YF465" s="33"/>
      <c r="YG465" s="33"/>
      <c r="YH465" s="33"/>
      <c r="YI465" s="33"/>
      <c r="YJ465" s="33"/>
      <c r="YK465" s="33"/>
      <c r="YL465" s="33"/>
      <c r="YM465" s="33"/>
      <c r="YN465" s="33"/>
      <c r="YO465" s="33"/>
      <c r="YP465" s="33"/>
      <c r="YQ465" s="33"/>
      <c r="YR465" s="33"/>
      <c r="YS465" s="33"/>
      <c r="YT465" s="33"/>
      <c r="YU465" s="33"/>
      <c r="YV465" s="33"/>
      <c r="YW465" s="33"/>
      <c r="YX465" s="33"/>
      <c r="YY465" s="33"/>
      <c r="YZ465" s="33"/>
      <c r="ZA465" s="33"/>
      <c r="ZB465" s="33"/>
      <c r="ZC465" s="33"/>
      <c r="ZD465" s="33"/>
      <c r="ZE465" s="33"/>
      <c r="ZF465" s="33"/>
      <c r="ZG465" s="33"/>
      <c r="ZH465" s="33"/>
      <c r="ZI465" s="33"/>
      <c r="ZJ465" s="33"/>
      <c r="ZK465" s="33"/>
      <c r="ZL465" s="33"/>
      <c r="ZM465" s="33"/>
      <c r="ZN465" s="33"/>
      <c r="ZO465" s="33"/>
      <c r="ZP465" s="33"/>
      <c r="ZQ465" s="33"/>
      <c r="ZR465" s="33"/>
      <c r="ZS465" s="33"/>
      <c r="ZT465" s="33"/>
      <c r="ZU465" s="33"/>
      <c r="ZV465" s="33"/>
      <c r="ZW465" s="33"/>
      <c r="ZX465" s="33"/>
      <c r="ZY465" s="33"/>
      <c r="ZZ465" s="33"/>
      <c r="AAA465" s="33"/>
      <c r="AAB465" s="33"/>
      <c r="AAC465" s="33"/>
      <c r="AAD465" s="33"/>
      <c r="AAE465" s="33"/>
      <c r="AAF465" s="33"/>
      <c r="AAG465" s="33"/>
      <c r="AAH465" s="33"/>
      <c r="AAI465" s="33"/>
      <c r="AAJ465" s="33"/>
      <c r="AAK465" s="33"/>
      <c r="AAL465" s="33"/>
      <c r="AAM465" s="33"/>
      <c r="AAN465" s="33"/>
      <c r="AAO465" s="33"/>
      <c r="AAP465" s="33"/>
      <c r="AAQ465" s="33"/>
      <c r="AAR465" s="33"/>
      <c r="AAS465" s="33"/>
      <c r="AAT465" s="33"/>
      <c r="AAU465" s="33"/>
      <c r="AAV465" s="33"/>
      <c r="AAW465" s="33"/>
      <c r="AAX465" s="33"/>
      <c r="AAY465" s="33"/>
      <c r="AAZ465" s="33"/>
      <c r="ABA465" s="33"/>
      <c r="ABB465" s="33"/>
      <c r="ABC465" s="33"/>
      <c r="ABD465" s="33"/>
      <c r="ABE465" s="33"/>
      <c r="ABF465" s="33"/>
      <c r="ABG465" s="33"/>
      <c r="ABH465" s="33"/>
      <c r="ABI465" s="33"/>
      <c r="ABJ465" s="33"/>
      <c r="ABK465" s="33"/>
      <c r="ABL465" s="33"/>
      <c r="ABM465" s="33"/>
      <c r="ABN465" s="33"/>
      <c r="ABO465" s="33"/>
      <c r="ABP465" s="33"/>
      <c r="ABQ465" s="33"/>
      <c r="ABR465" s="33"/>
      <c r="ABS465" s="33"/>
      <c r="ABT465" s="33"/>
      <c r="ABU465" s="33"/>
      <c r="ABV465" s="33"/>
      <c r="ABW465" s="33"/>
      <c r="ABX465" s="33"/>
      <c r="ABY465" s="33"/>
      <c r="ABZ465" s="33"/>
      <c r="ACA465" s="33"/>
      <c r="ACB465" s="33"/>
      <c r="ACC465" s="33"/>
      <c r="ACD465" s="33"/>
      <c r="ACE465" s="33"/>
      <c r="ACF465" s="33"/>
      <c r="ACG465" s="33"/>
      <c r="ACH465" s="33"/>
      <c r="ACI465" s="33"/>
      <c r="ACJ465" s="33"/>
      <c r="ACK465" s="33"/>
      <c r="ACL465" s="33"/>
      <c r="ACM465" s="33"/>
      <c r="ACN465" s="33"/>
      <c r="ACO465" s="33"/>
      <c r="ACP465" s="33"/>
      <c r="ACQ465" s="33"/>
      <c r="ACR465" s="33"/>
      <c r="ACS465" s="33"/>
      <c r="ACT465" s="33"/>
      <c r="ACU465" s="33"/>
      <c r="ACV465" s="33"/>
      <c r="ACW465" s="33"/>
      <c r="ACX465" s="33"/>
      <c r="ACY465" s="33"/>
      <c r="ACZ465" s="33"/>
      <c r="ADA465" s="33"/>
      <c r="ADB465" s="33"/>
      <c r="ADC465" s="33"/>
      <c r="ADD465" s="33"/>
      <c r="ADE465" s="33"/>
      <c r="ADF465" s="33"/>
      <c r="ADG465" s="33"/>
      <c r="ADH465" s="33"/>
      <c r="ADI465" s="33"/>
      <c r="ADJ465" s="33"/>
      <c r="ADK465" s="33"/>
      <c r="ADL465" s="33"/>
      <c r="ADM465" s="33"/>
      <c r="ADN465" s="33"/>
      <c r="ADO465" s="33"/>
      <c r="ADP465" s="33"/>
      <c r="ADQ465" s="33"/>
      <c r="ADR465" s="33"/>
      <c r="ADS465" s="33"/>
      <c r="ADT465" s="33"/>
      <c r="ADU465" s="33"/>
      <c r="ADV465" s="33"/>
      <c r="ADW465" s="33"/>
      <c r="ADX465" s="33"/>
      <c r="ADY465" s="33"/>
      <c r="ADZ465" s="33"/>
      <c r="AEA465" s="33"/>
      <c r="AEB465" s="33"/>
      <c r="AEC465" s="33"/>
      <c r="AED465" s="33"/>
      <c r="AEE465" s="33"/>
      <c r="AEF465" s="33"/>
      <c r="AEG465" s="33"/>
      <c r="AEH465" s="33"/>
      <c r="AEI465" s="33"/>
      <c r="AEJ465" s="33"/>
      <c r="AEK465" s="33"/>
      <c r="AEL465" s="33"/>
      <c r="AEM465" s="33"/>
      <c r="AEN465" s="33"/>
      <c r="AEO465" s="33"/>
      <c r="AEP465" s="33"/>
      <c r="AEQ465" s="33"/>
      <c r="AER465" s="33"/>
      <c r="AES465" s="33"/>
      <c r="AET465" s="33"/>
      <c r="AEU465" s="33"/>
      <c r="AEV465" s="33"/>
      <c r="AEW465" s="33"/>
      <c r="AEX465" s="33"/>
      <c r="AEY465" s="33"/>
      <c r="AEZ465" s="33"/>
      <c r="AFA465" s="33"/>
      <c r="AFB465" s="33"/>
      <c r="AFC465" s="33"/>
      <c r="AFD465" s="33"/>
      <c r="AFE465" s="33"/>
      <c r="AFF465" s="33"/>
      <c r="AFG465" s="33"/>
      <c r="AFH465" s="33"/>
      <c r="AFI465" s="33"/>
      <c r="AFJ465" s="33"/>
      <c r="AFK465" s="33"/>
      <c r="AFL465" s="33"/>
      <c r="AFM465" s="33"/>
      <c r="AFN465" s="33"/>
      <c r="AFO465" s="33"/>
      <c r="AFP465" s="33"/>
      <c r="AFQ465" s="33"/>
      <c r="AFR465" s="33"/>
      <c r="AFS465" s="33"/>
      <c r="AFT465" s="33"/>
      <c r="AFU465" s="33"/>
      <c r="AFV465" s="33"/>
      <c r="AFW465" s="33"/>
      <c r="AFX465" s="33"/>
      <c r="AFY465" s="33"/>
      <c r="AFZ465" s="33"/>
      <c r="AGA465" s="33"/>
      <c r="AGB465" s="33"/>
      <c r="AGC465" s="33"/>
      <c r="AGD465" s="33"/>
      <c r="AGE465" s="33"/>
      <c r="AGF465" s="33"/>
      <c r="AGG465" s="33"/>
      <c r="AGH465" s="33"/>
      <c r="AGI465" s="33"/>
      <c r="AGJ465" s="33"/>
      <c r="AGK465" s="33"/>
      <c r="AGL465" s="33"/>
      <c r="AGM465" s="33"/>
      <c r="AGN465" s="33"/>
      <c r="AGO465" s="33"/>
      <c r="AGP465" s="33"/>
      <c r="AGQ465" s="33"/>
      <c r="AGR465" s="33"/>
      <c r="AGS465" s="33"/>
      <c r="AGT465" s="33"/>
      <c r="AGU465" s="33"/>
      <c r="AGV465" s="33"/>
      <c r="AGW465" s="33"/>
      <c r="AGX465" s="33"/>
      <c r="AGY465" s="33"/>
      <c r="AGZ465" s="33"/>
      <c r="AHA465" s="33"/>
      <c r="AHB465" s="33"/>
      <c r="AHC465" s="33"/>
      <c r="AHD465" s="33"/>
      <c r="AHE465" s="33"/>
      <c r="AHF465" s="33"/>
      <c r="AHG465" s="33"/>
      <c r="AHH465" s="33"/>
      <c r="AHI465" s="33"/>
      <c r="AHJ465" s="33"/>
      <c r="AHK465" s="33"/>
      <c r="AHL465" s="33"/>
      <c r="AHM465" s="33"/>
      <c r="AHN465" s="33"/>
      <c r="AHO465" s="33"/>
      <c r="AHP465" s="33"/>
      <c r="AHQ465" s="33"/>
      <c r="AHR465" s="33"/>
      <c r="AHS465" s="33"/>
      <c r="AHT465" s="33"/>
      <c r="AHU465" s="33"/>
      <c r="AHV465" s="33"/>
      <c r="AHW465" s="33"/>
      <c r="AHX465" s="33"/>
      <c r="AHY465" s="33"/>
      <c r="AHZ465" s="33"/>
      <c r="AIA465" s="33"/>
      <c r="AIB465" s="33"/>
      <c r="AIC465" s="33"/>
      <c r="AID465" s="33"/>
      <c r="AIE465" s="33"/>
      <c r="AIF465" s="33"/>
      <c r="AIG465" s="33"/>
      <c r="AIH465" s="33"/>
      <c r="AII465" s="33"/>
      <c r="AIJ465" s="33"/>
      <c r="AIK465" s="33"/>
      <c r="AIL465" s="33"/>
      <c r="AIM465" s="33"/>
      <c r="AIN465" s="33"/>
      <c r="AIO465" s="33"/>
      <c r="AIP465" s="33"/>
      <c r="AIQ465" s="33"/>
      <c r="AIR465" s="33"/>
      <c r="AIS465" s="33"/>
      <c r="AIT465" s="33"/>
      <c r="AIU465" s="33"/>
      <c r="AIV465" s="33"/>
      <c r="AIW465" s="33"/>
      <c r="AIX465" s="33"/>
      <c r="AIY465" s="33"/>
      <c r="AIZ465" s="33"/>
      <c r="AJA465" s="33"/>
      <c r="AJB465" s="33"/>
      <c r="AJC465" s="33"/>
      <c r="AJD465" s="33"/>
      <c r="AJE465" s="33"/>
      <c r="AJF465" s="33"/>
      <c r="AJG465" s="33"/>
      <c r="AJH465" s="33"/>
      <c r="AJI465" s="33"/>
      <c r="AJJ465" s="33"/>
      <c r="AJK465" s="33"/>
      <c r="AJL465" s="33"/>
      <c r="AJM465" s="33"/>
      <c r="AJN465" s="33"/>
      <c r="AJO465" s="33"/>
      <c r="AJP465" s="33"/>
      <c r="AJQ465" s="33"/>
      <c r="AJR465" s="33"/>
      <c r="AJS465" s="33"/>
      <c r="AJT465" s="33"/>
      <c r="AJU465" s="33"/>
      <c r="AJV465" s="33"/>
      <c r="AJW465" s="33"/>
      <c r="AJX465" s="33"/>
      <c r="AJY465" s="33"/>
      <c r="AJZ465" s="33"/>
      <c r="AKA465" s="33"/>
      <c r="AKB465" s="33"/>
      <c r="AKC465" s="33"/>
      <c r="AKD465" s="33"/>
      <c r="AKE465" s="33"/>
      <c r="AKF465" s="33"/>
      <c r="AKG465" s="33"/>
      <c r="AKH465" s="33"/>
      <c r="AKI465" s="33"/>
      <c r="AKJ465" s="33"/>
      <c r="AKK465" s="33"/>
      <c r="AKL465" s="33"/>
      <c r="AKM465" s="33"/>
      <c r="AKN465" s="33"/>
      <c r="AKO465" s="33"/>
      <c r="AKP465" s="33"/>
      <c r="AKQ465" s="33"/>
      <c r="AKR465" s="33"/>
      <c r="AKS465" s="33"/>
      <c r="AKT465" s="33"/>
      <c r="AKU465" s="33"/>
      <c r="AKV465" s="33"/>
      <c r="AKW465" s="33"/>
      <c r="AKX465" s="33"/>
      <c r="AKY465" s="33"/>
      <c r="AKZ465" s="33"/>
      <c r="ALA465" s="33"/>
      <c r="ALB465" s="33"/>
      <c r="ALC465" s="33"/>
      <c r="ALD465" s="33"/>
      <c r="ALE465" s="33"/>
      <c r="ALF465" s="33"/>
      <c r="ALG465" s="33"/>
      <c r="ALH465" s="33"/>
      <c r="ALI465" s="33"/>
      <c r="ALJ465" s="33"/>
      <c r="ALK465" s="33"/>
      <c r="ALL465" s="33"/>
      <c r="ALM465" s="33"/>
      <c r="ALN465" s="33"/>
      <c r="ALO465" s="33"/>
      <c r="ALP465" s="33"/>
      <c r="ALQ465" s="33"/>
      <c r="ALR465" s="33"/>
      <c r="ALS465" s="33"/>
      <c r="ALT465" s="33"/>
      <c r="ALU465" s="33"/>
      <c r="ALV465" s="33"/>
      <c r="ALW465" s="33"/>
      <c r="ALX465" s="33"/>
      <c r="ALY465" s="33"/>
      <c r="ALZ465" s="33"/>
      <c r="AMA465" s="33"/>
      <c r="AMB465" s="33"/>
      <c r="AMC465" s="33"/>
      <c r="AMD465" s="33"/>
      <c r="AME465" s="33"/>
      <c r="AMF465" s="33"/>
      <c r="AMG465" s="33"/>
      <c r="AMH465" s="33"/>
      <c r="AMI465" s="33"/>
      <c r="AMJ465" s="33"/>
      <c r="AMK465" s="33"/>
      <c r="AML465" s="33"/>
      <c r="AMM465" s="33"/>
      <c r="AMN465" s="33"/>
      <c r="AMO465" s="33"/>
      <c r="AMP465" s="33"/>
      <c r="AMQ465" s="33"/>
      <c r="AMR465" s="33"/>
      <c r="AMS465" s="33"/>
      <c r="AMT465" s="33"/>
      <c r="AMU465" s="33"/>
      <c r="AMV465" s="33"/>
      <c r="AMW465" s="33"/>
      <c r="AMX465" s="33"/>
      <c r="AMY465" s="33"/>
      <c r="AMZ465" s="33"/>
      <c r="ANA465" s="33"/>
      <c r="ANB465" s="33"/>
      <c r="ANC465" s="33"/>
      <c r="AND465" s="33"/>
      <c r="ANE465" s="33"/>
      <c r="ANF465" s="33"/>
      <c r="ANG465" s="33"/>
      <c r="ANH465" s="33"/>
      <c r="ANI465" s="33"/>
      <c r="ANJ465" s="33"/>
      <c r="ANK465" s="33"/>
      <c r="ANL465" s="33"/>
      <c r="ANM465" s="33"/>
      <c r="ANN465" s="33"/>
      <c r="ANO465" s="33"/>
      <c r="ANP465" s="33"/>
      <c r="ANQ465" s="33"/>
      <c r="ANR465" s="33"/>
      <c r="ANS465" s="33"/>
      <c r="ANT465" s="33"/>
      <c r="ANU465" s="33"/>
      <c r="ANV465" s="33"/>
      <c r="ANW465" s="33"/>
      <c r="ANX465" s="33"/>
      <c r="ANY465" s="33"/>
      <c r="ANZ465" s="33"/>
      <c r="AOA465" s="33"/>
      <c r="AOB465" s="33"/>
      <c r="AOC465" s="33"/>
      <c r="AOD465" s="33"/>
      <c r="AOE465" s="33"/>
      <c r="AOF465" s="33"/>
      <c r="AOG465" s="33"/>
      <c r="AOH465" s="33"/>
      <c r="AOI465" s="33"/>
      <c r="AOJ465" s="33"/>
      <c r="AOK465" s="33"/>
      <c r="AOL465" s="33"/>
      <c r="AOM465" s="33"/>
      <c r="AON465" s="33"/>
      <c r="AOO465" s="33"/>
      <c r="AOP465" s="33"/>
      <c r="AOQ465" s="33"/>
      <c r="AOR465" s="33"/>
      <c r="AOS465" s="33"/>
      <c r="AOT465" s="33"/>
      <c r="AOU465" s="33"/>
      <c r="AOV465" s="33"/>
      <c r="AOW465" s="33"/>
      <c r="AOX465" s="33"/>
      <c r="AOY465" s="33"/>
      <c r="AOZ465" s="33"/>
      <c r="APA465" s="33"/>
      <c r="APB465" s="33"/>
      <c r="APC465" s="33"/>
      <c r="APD465" s="33"/>
      <c r="APE465" s="33"/>
      <c r="APF465" s="33"/>
      <c r="APG465" s="33"/>
      <c r="APH465" s="33"/>
      <c r="API465" s="33"/>
      <c r="APJ465" s="33"/>
      <c r="APK465" s="33"/>
      <c r="APL465" s="33"/>
      <c r="APM465" s="33"/>
      <c r="APN465" s="33"/>
      <c r="APO465" s="33"/>
      <c r="APP465" s="33"/>
      <c r="APQ465" s="33"/>
      <c r="APR465" s="33"/>
      <c r="APS465" s="33"/>
      <c r="APT465" s="33"/>
      <c r="APU465" s="33"/>
      <c r="APV465" s="33"/>
      <c r="APW465" s="33"/>
      <c r="APX465" s="33"/>
      <c r="APY465" s="33"/>
      <c r="APZ465" s="33"/>
      <c r="AQA465" s="33"/>
      <c r="AQB465" s="33"/>
      <c r="AQC465" s="33"/>
      <c r="AQD465" s="33"/>
      <c r="AQE465" s="33"/>
      <c r="AQF465" s="33"/>
      <c r="AQG465" s="33"/>
      <c r="AQH465" s="33"/>
      <c r="AQI465" s="33"/>
      <c r="AQJ465" s="33"/>
      <c r="AQK465" s="33"/>
      <c r="AQL465" s="33"/>
      <c r="AQM465" s="33"/>
      <c r="AQN465" s="33"/>
      <c r="AQO465" s="33"/>
      <c r="AQP465" s="33"/>
      <c r="AQQ465" s="33"/>
      <c r="AQR465" s="33"/>
      <c r="AQS465" s="33"/>
      <c r="AQT465" s="33"/>
      <c r="AQU465" s="33"/>
      <c r="AQV465" s="33"/>
      <c r="AQW465" s="33"/>
      <c r="AQX465" s="33"/>
      <c r="AQY465" s="33"/>
      <c r="AQZ465" s="33"/>
      <c r="ARA465" s="33"/>
      <c r="ARB465" s="33"/>
      <c r="ARC465" s="33"/>
      <c r="ARD465" s="33"/>
      <c r="ARE465" s="33"/>
      <c r="ARF465" s="33"/>
      <c r="ARG465" s="33"/>
      <c r="ARH465" s="33"/>
      <c r="ARI465" s="33"/>
      <c r="ARJ465" s="33"/>
      <c r="ARK465" s="33"/>
      <c r="ARL465" s="33"/>
      <c r="ARM465" s="33"/>
      <c r="ARN465" s="33"/>
      <c r="ARO465" s="33"/>
      <c r="ARP465" s="33"/>
      <c r="ARQ465" s="33"/>
      <c r="ARR465" s="33"/>
      <c r="ARS465" s="33"/>
      <c r="ART465" s="33"/>
      <c r="ARU465" s="33"/>
      <c r="ARV465" s="33"/>
      <c r="ARW465" s="33"/>
      <c r="ARX465" s="33"/>
      <c r="ARY465" s="33"/>
      <c r="ARZ465" s="33"/>
      <c r="ASA465" s="33"/>
      <c r="ASB465" s="33"/>
      <c r="ASC465" s="33"/>
      <c r="ASD465" s="33"/>
      <c r="ASE465" s="33"/>
      <c r="ASF465" s="33"/>
      <c r="ASG465" s="33"/>
      <c r="ASH465" s="33"/>
      <c r="ASI465" s="33"/>
      <c r="ASJ465" s="33"/>
      <c r="ASK465" s="33"/>
      <c r="ASL465" s="33"/>
      <c r="ASM465" s="33"/>
      <c r="ASN465" s="33"/>
      <c r="ASO465" s="33"/>
      <c r="ASP465" s="33"/>
      <c r="ASQ465" s="33"/>
      <c r="ASR465" s="33"/>
      <c r="ASS465" s="33"/>
      <c r="AST465" s="33"/>
      <c r="ASU465" s="33"/>
      <c r="ASV465" s="33"/>
      <c r="ASW465" s="33"/>
      <c r="ASX465" s="33"/>
      <c r="ASY465" s="33"/>
      <c r="ASZ465" s="33"/>
      <c r="ATA465" s="33"/>
      <c r="ATB465" s="33"/>
      <c r="ATC465" s="33"/>
      <c r="ATD465" s="33"/>
      <c r="ATE465" s="33"/>
      <c r="ATF465" s="33"/>
      <c r="ATG465" s="33"/>
      <c r="ATH465" s="33"/>
      <c r="ATI465" s="33"/>
      <c r="ATJ465" s="33"/>
      <c r="ATK465" s="33"/>
      <c r="ATL465" s="33"/>
      <c r="ATM465" s="33"/>
      <c r="ATN465" s="33"/>
      <c r="ATO465" s="33"/>
      <c r="ATP465" s="33"/>
      <c r="ATQ465" s="33"/>
      <c r="ATR465" s="33"/>
      <c r="ATS465" s="33"/>
      <c r="ATT465" s="33"/>
      <c r="ATU465" s="33"/>
      <c r="ATV465" s="33"/>
      <c r="ATW465" s="33"/>
      <c r="ATX465" s="33"/>
      <c r="ATY465" s="33"/>
      <c r="ATZ465" s="33"/>
      <c r="AUA465" s="33"/>
      <c r="AUB465" s="33"/>
      <c r="AUC465" s="33"/>
      <c r="AUD465" s="33"/>
      <c r="AUE465" s="33"/>
      <c r="AUF465" s="33"/>
      <c r="AUG465" s="33"/>
      <c r="AUH465" s="33"/>
      <c r="AUI465" s="33"/>
      <c r="AUJ465" s="33"/>
      <c r="AUK465" s="33"/>
      <c r="AUL465" s="33"/>
      <c r="AUM465" s="33"/>
      <c r="AUN465" s="33"/>
      <c r="AUO465" s="33"/>
      <c r="AUP465" s="33"/>
      <c r="AUQ465" s="33"/>
      <c r="AUR465" s="33"/>
      <c r="AUS465" s="33"/>
      <c r="AUT465" s="33"/>
      <c r="AUU465" s="33"/>
      <c r="AUV465" s="33"/>
      <c r="AUW465" s="33"/>
      <c r="AUX465" s="33"/>
      <c r="AUY465" s="33"/>
      <c r="AUZ465" s="33"/>
      <c r="AVA465" s="33"/>
      <c r="AVB465" s="33"/>
      <c r="AVC465" s="33"/>
      <c r="AVD465" s="33"/>
      <c r="AVE465" s="33"/>
      <c r="AVF465" s="33"/>
      <c r="AVG465" s="33"/>
      <c r="AVH465" s="33"/>
      <c r="AVI465" s="33"/>
      <c r="AVJ465" s="33"/>
      <c r="AVK465" s="33"/>
      <c r="AVL465" s="33"/>
      <c r="AVM465" s="33"/>
      <c r="AVN465" s="33"/>
      <c r="AVO465" s="33"/>
      <c r="AVP465" s="33"/>
      <c r="AVQ465" s="33"/>
      <c r="AVR465" s="33"/>
      <c r="AVS465" s="33"/>
      <c r="AVT465" s="33"/>
      <c r="AVU465" s="33"/>
      <c r="AVV465" s="33"/>
      <c r="AVW465" s="33"/>
      <c r="AVX465" s="33"/>
      <c r="AVY465" s="33"/>
      <c r="AVZ465" s="33"/>
      <c r="AWA465" s="33"/>
      <c r="AWB465" s="33"/>
      <c r="AWC465" s="33"/>
      <c r="AWD465" s="33"/>
      <c r="AWE465" s="33"/>
      <c r="AWF465" s="33"/>
      <c r="AWG465" s="33"/>
      <c r="AWH465" s="33"/>
      <c r="AWI465" s="33"/>
      <c r="AWJ465" s="33"/>
      <c r="AWK465" s="33"/>
      <c r="AWL465" s="33"/>
      <c r="AWM465" s="33"/>
      <c r="AWN465" s="33"/>
      <c r="AWO465" s="33"/>
      <c r="AWP465" s="33"/>
      <c r="AWQ465" s="33"/>
      <c r="AWR465" s="33"/>
      <c r="AWS465" s="33"/>
      <c r="AWT465" s="33"/>
      <c r="AWU465" s="33"/>
      <c r="AWV465" s="33"/>
      <c r="AWW465" s="33"/>
      <c r="AWX465" s="33"/>
      <c r="AWY465" s="33"/>
      <c r="AWZ465" s="33"/>
      <c r="AXA465" s="33"/>
      <c r="AXB465" s="33"/>
      <c r="AXC465" s="33"/>
      <c r="AXD465" s="33"/>
      <c r="AXE465" s="33"/>
      <c r="AXF465" s="33"/>
      <c r="AXG465" s="33"/>
      <c r="AXH465" s="33"/>
      <c r="AXI465" s="33"/>
      <c r="AXJ465" s="33"/>
      <c r="AXK465" s="33"/>
      <c r="AXL465" s="33"/>
      <c r="AXM465" s="33"/>
      <c r="AXN465" s="33"/>
      <c r="AXO465" s="33"/>
      <c r="AXP465" s="33"/>
      <c r="AXQ465" s="33"/>
      <c r="AXR465" s="33"/>
      <c r="AXS465" s="33"/>
      <c r="AXT465" s="33"/>
      <c r="AXU465" s="33"/>
      <c r="AXV465" s="33"/>
      <c r="AXW465" s="33"/>
      <c r="AXX465" s="33"/>
      <c r="AXY465" s="33"/>
      <c r="AXZ465" s="33"/>
      <c r="AYA465" s="33"/>
      <c r="AYB465" s="33"/>
      <c r="AYC465" s="33"/>
      <c r="AYD465" s="33"/>
      <c r="AYE465" s="33"/>
      <c r="AYF465" s="33"/>
      <c r="AYG465" s="33"/>
      <c r="AYH465" s="33"/>
      <c r="AYI465" s="33"/>
      <c r="AYJ465" s="33"/>
      <c r="AYK465" s="33"/>
      <c r="AYL465" s="33"/>
      <c r="AYM465" s="33"/>
      <c r="AYN465" s="33"/>
      <c r="AYO465" s="33"/>
      <c r="AYP465" s="33"/>
      <c r="AYQ465" s="33"/>
      <c r="AYR465" s="33"/>
      <c r="AYS465" s="33"/>
      <c r="AYT465" s="33"/>
      <c r="AYU465" s="33"/>
      <c r="AYV465" s="33"/>
      <c r="AYW465" s="33"/>
      <c r="AYX465" s="33"/>
      <c r="AYY465" s="33"/>
      <c r="AYZ465" s="33"/>
      <c r="AZA465" s="33"/>
      <c r="AZB465" s="33"/>
      <c r="AZC465" s="33"/>
      <c r="AZD465" s="33"/>
      <c r="AZE465" s="33"/>
      <c r="AZF465" s="33"/>
      <c r="AZG465" s="33"/>
      <c r="AZH465" s="33"/>
      <c r="AZI465" s="33"/>
      <c r="AZJ465" s="33"/>
      <c r="AZK465" s="33"/>
      <c r="AZL465" s="33"/>
      <c r="AZM465" s="33"/>
      <c r="AZN465" s="33"/>
      <c r="AZO465" s="33"/>
      <c r="AZP465" s="33"/>
      <c r="AZQ465" s="33"/>
      <c r="AZR465" s="33"/>
      <c r="AZS465" s="33"/>
      <c r="AZT465" s="33"/>
      <c r="AZU465" s="33"/>
      <c r="AZV465" s="33"/>
      <c r="AZW465" s="33"/>
      <c r="AZX465" s="33"/>
      <c r="AZY465" s="33"/>
      <c r="AZZ465" s="33"/>
      <c r="BAA465" s="33"/>
      <c r="BAB465" s="33"/>
      <c r="BAC465" s="33"/>
      <c r="BAD465" s="33"/>
      <c r="BAE465" s="33"/>
      <c r="BAF465" s="33"/>
      <c r="BAG465" s="33"/>
      <c r="BAH465" s="33"/>
      <c r="BAI465" s="33"/>
      <c r="BAJ465" s="33"/>
      <c r="BAK465" s="33"/>
      <c r="BAL465" s="33"/>
      <c r="BAM465" s="33"/>
      <c r="BAN465" s="33"/>
      <c r="BAO465" s="33"/>
      <c r="BAP465" s="33"/>
      <c r="BAQ465" s="33"/>
      <c r="BAR465" s="33"/>
      <c r="BAS465" s="33"/>
      <c r="BAT465" s="33"/>
      <c r="BAU465" s="33"/>
      <c r="BAV465" s="33"/>
      <c r="BAW465" s="33"/>
      <c r="BAX465" s="33"/>
      <c r="BAY465" s="33"/>
      <c r="BAZ465" s="33"/>
      <c r="BBA465" s="33"/>
      <c r="BBB465" s="33"/>
      <c r="BBC465" s="33"/>
      <c r="BBD465" s="33"/>
      <c r="BBE465" s="33"/>
      <c r="BBF465" s="33"/>
      <c r="BBG465" s="33"/>
      <c r="BBH465" s="33"/>
      <c r="BBI465" s="33"/>
      <c r="BBJ465" s="33"/>
      <c r="BBK465" s="33"/>
      <c r="BBL465" s="33"/>
      <c r="BBM465" s="33"/>
      <c r="BBN465" s="33"/>
      <c r="BBO465" s="33"/>
      <c r="BBP465" s="33"/>
      <c r="BBQ465" s="33"/>
      <c r="BBR465" s="33"/>
      <c r="BBS465" s="33"/>
      <c r="BBT465" s="33"/>
      <c r="BBU465" s="33"/>
      <c r="BBV465" s="33"/>
      <c r="BBW465" s="33"/>
      <c r="BBX465" s="33"/>
      <c r="BBY465" s="33"/>
      <c r="BBZ465" s="33"/>
      <c r="BCA465" s="33"/>
      <c r="BCB465" s="33"/>
      <c r="BCC465" s="33"/>
      <c r="BCD465" s="33"/>
      <c r="BCE465" s="33"/>
      <c r="BCF465" s="33"/>
      <c r="BCG465" s="33"/>
      <c r="BCH465" s="33"/>
      <c r="BCI465" s="33"/>
      <c r="BCJ465" s="33"/>
      <c r="BCK465" s="33"/>
      <c r="BCL465" s="33"/>
      <c r="BCM465" s="33"/>
      <c r="BCN465" s="33"/>
      <c r="BCO465" s="33"/>
      <c r="BCP465" s="33"/>
      <c r="BCQ465" s="33"/>
      <c r="BCR465" s="33"/>
      <c r="BCS465" s="33"/>
      <c r="BCT465" s="33"/>
      <c r="BCU465" s="33"/>
      <c r="BCV465" s="33"/>
      <c r="BCW465" s="33"/>
      <c r="BCX465" s="33"/>
      <c r="BCY465" s="33"/>
      <c r="BCZ465" s="33"/>
      <c r="BDA465" s="33"/>
      <c r="BDB465" s="33"/>
      <c r="BDC465" s="33"/>
      <c r="BDD465" s="33"/>
      <c r="BDE465" s="33"/>
      <c r="BDF465" s="33"/>
      <c r="BDG465" s="33"/>
      <c r="BDH465" s="33"/>
      <c r="BDI465" s="33"/>
      <c r="BDJ465" s="33"/>
      <c r="BDK465" s="33"/>
      <c r="BDL465" s="33"/>
      <c r="BDM465" s="33"/>
      <c r="BDN465" s="33"/>
      <c r="BDO465" s="33"/>
      <c r="BDP465" s="33"/>
      <c r="BDQ465" s="33"/>
      <c r="BDR465" s="33"/>
      <c r="BDS465" s="33"/>
      <c r="BDT465" s="33"/>
      <c r="BDU465" s="33"/>
      <c r="BDV465" s="33"/>
      <c r="BDW465" s="33"/>
      <c r="BDX465" s="33"/>
      <c r="BDY465" s="33"/>
      <c r="BDZ465" s="33"/>
      <c r="BEA465" s="33"/>
      <c r="BEB465" s="33"/>
      <c r="BEC465" s="33"/>
      <c r="BED465" s="33"/>
      <c r="BEE465" s="33"/>
      <c r="BEF465" s="33"/>
      <c r="BEG465" s="33"/>
      <c r="BEH465" s="33"/>
      <c r="BEI465" s="33"/>
      <c r="BEJ465" s="33"/>
      <c r="BEK465" s="33"/>
      <c r="BEL465" s="33"/>
      <c r="BEM465" s="33"/>
      <c r="BEN465" s="33"/>
      <c r="BEO465" s="33"/>
      <c r="BEP465" s="33"/>
      <c r="BEQ465" s="33"/>
      <c r="BER465" s="33"/>
      <c r="BES465" s="33"/>
      <c r="BET465" s="33"/>
      <c r="BEU465" s="33"/>
      <c r="BEV465" s="33"/>
      <c r="BEW465" s="33"/>
      <c r="BEX465" s="33"/>
      <c r="BEY465" s="33"/>
      <c r="BEZ465" s="33"/>
      <c r="BFA465" s="33"/>
      <c r="BFB465" s="33"/>
      <c r="BFC465" s="33"/>
      <c r="BFD465" s="33"/>
      <c r="BFE465" s="33"/>
      <c r="BFF465" s="33"/>
      <c r="BFG465" s="33"/>
      <c r="BFH465" s="33"/>
      <c r="BFI465" s="33"/>
      <c r="BFJ465" s="33"/>
      <c r="BFK465" s="33"/>
      <c r="BFL465" s="33"/>
      <c r="BFM465" s="33"/>
      <c r="BFN465" s="33"/>
      <c r="BFO465" s="33"/>
      <c r="BFP465" s="33"/>
      <c r="BFQ465" s="33"/>
      <c r="BFR465" s="33"/>
      <c r="BFS465" s="33"/>
      <c r="BFT465" s="33"/>
      <c r="BFU465" s="33"/>
      <c r="BFV465" s="33"/>
      <c r="BFW465" s="33"/>
      <c r="BFX465" s="33"/>
      <c r="BFY465" s="33"/>
      <c r="BFZ465" s="33"/>
      <c r="BGA465" s="33"/>
      <c r="BGB465" s="33"/>
      <c r="BGC465" s="33"/>
      <c r="BGD465" s="33"/>
      <c r="BGE465" s="33"/>
      <c r="BGF465" s="33"/>
      <c r="BGG465" s="33"/>
      <c r="BGH465" s="33"/>
      <c r="BGI465" s="33"/>
      <c r="BGJ465" s="33"/>
      <c r="BGK465" s="33"/>
      <c r="BGL465" s="33"/>
      <c r="BGM465" s="33"/>
      <c r="BGN465" s="33"/>
      <c r="BGO465" s="33"/>
      <c r="BGP465" s="33"/>
      <c r="BGQ465" s="33"/>
      <c r="BGR465" s="33"/>
      <c r="BGS465" s="33"/>
      <c r="BGT465" s="33"/>
      <c r="BGU465" s="33"/>
      <c r="BGV465" s="33"/>
      <c r="BGW465" s="33"/>
      <c r="BGX465" s="33"/>
      <c r="BGY465" s="33"/>
      <c r="BGZ465" s="33"/>
      <c r="BHA465" s="33"/>
      <c r="BHB465" s="33"/>
      <c r="BHC465" s="33"/>
      <c r="BHD465" s="33"/>
      <c r="BHE465" s="33"/>
      <c r="BHF465" s="33"/>
      <c r="BHG465" s="33"/>
      <c r="BHH465" s="33"/>
      <c r="BHI465" s="33"/>
      <c r="BHJ465" s="33"/>
      <c r="BHK465" s="33"/>
      <c r="BHL465" s="33"/>
      <c r="BHM465" s="33"/>
      <c r="BHN465" s="33"/>
      <c r="BHO465" s="33"/>
      <c r="BHP465" s="33"/>
      <c r="BHQ465" s="33"/>
      <c r="BHR465" s="33"/>
      <c r="BHS465" s="33"/>
      <c r="BHT465" s="33"/>
      <c r="BHU465" s="33"/>
      <c r="BHV465" s="33"/>
      <c r="BHW465" s="33"/>
      <c r="BHX465" s="33"/>
      <c r="BHY465" s="33"/>
      <c r="BHZ465" s="33"/>
      <c r="BIA465" s="33"/>
      <c r="BIB465" s="33"/>
      <c r="BIC465" s="33"/>
      <c r="BID465" s="33"/>
      <c r="BIE465" s="33"/>
      <c r="BIF465" s="33"/>
      <c r="BIG465" s="33"/>
      <c r="BIH465" s="33"/>
      <c r="BII465" s="33"/>
      <c r="BIJ465" s="33"/>
      <c r="BIK465" s="33"/>
      <c r="BIL465" s="33"/>
      <c r="BIM465" s="33"/>
      <c r="BIN465" s="33"/>
      <c r="BIO465" s="33"/>
      <c r="BIP465" s="33"/>
      <c r="BIQ465" s="33"/>
      <c r="BIR465" s="33"/>
      <c r="BIS465" s="33"/>
      <c r="BIT465" s="33"/>
      <c r="BIU465" s="33"/>
      <c r="BIV465" s="33"/>
      <c r="BIW465" s="33"/>
      <c r="BIX465" s="33"/>
      <c r="BIY465" s="33"/>
      <c r="BIZ465" s="33"/>
      <c r="BJA465" s="33"/>
      <c r="BJB465" s="33"/>
      <c r="BJC465" s="33"/>
      <c r="BJD465" s="33"/>
      <c r="BJE465" s="33"/>
      <c r="BJF465" s="33"/>
      <c r="BJG465" s="33"/>
      <c r="BJH465" s="33"/>
      <c r="BJI465" s="33"/>
      <c r="BJJ465" s="33"/>
      <c r="BJK465" s="33"/>
      <c r="BJL465" s="33"/>
      <c r="BJM465" s="33"/>
      <c r="BJN465" s="33"/>
      <c r="BJO465" s="33"/>
      <c r="BJP465" s="33"/>
      <c r="BJQ465" s="33"/>
      <c r="BJR465" s="33"/>
      <c r="BJS465" s="33"/>
      <c r="BJT465" s="33"/>
      <c r="BJU465" s="33"/>
      <c r="BJV465" s="33"/>
      <c r="BJW465" s="33"/>
      <c r="BJX465" s="33"/>
      <c r="BJY465" s="33"/>
      <c r="BJZ465" s="33"/>
      <c r="BKA465" s="33"/>
      <c r="BKB465" s="33"/>
      <c r="BKC465" s="33"/>
      <c r="BKD465" s="33"/>
      <c r="BKE465" s="33"/>
      <c r="BKF465" s="33"/>
      <c r="BKG465" s="33"/>
      <c r="BKH465" s="33"/>
      <c r="BKI465" s="33"/>
      <c r="BKJ465" s="33"/>
      <c r="BKK465" s="33"/>
      <c r="BKL465" s="33"/>
      <c r="BKM465" s="33"/>
      <c r="BKN465" s="33"/>
      <c r="BKO465" s="33"/>
      <c r="BKP465" s="33"/>
      <c r="BKQ465" s="33"/>
      <c r="BKR465" s="33"/>
      <c r="BKS465" s="33"/>
      <c r="BKT465" s="33"/>
      <c r="BKU465" s="33"/>
      <c r="BKV465" s="33"/>
      <c r="BKW465" s="33"/>
      <c r="BKX465" s="33"/>
      <c r="BKY465" s="33"/>
      <c r="BKZ465" s="33"/>
      <c r="BLA465" s="33"/>
      <c r="BLB465" s="33"/>
      <c r="BLC465" s="33"/>
      <c r="BLD465" s="33"/>
      <c r="BLE465" s="33"/>
      <c r="BLF465" s="33"/>
      <c r="BLG465" s="33"/>
      <c r="BLH465" s="33"/>
      <c r="BLI465" s="33"/>
      <c r="BLJ465" s="33"/>
      <c r="BLK465" s="33"/>
      <c r="BLL465" s="33"/>
      <c r="BLM465" s="33"/>
      <c r="BLN465" s="33"/>
      <c r="BLO465" s="33"/>
      <c r="BLP465" s="33"/>
      <c r="BLQ465" s="33"/>
      <c r="BLR465" s="33"/>
      <c r="BLS465" s="33"/>
      <c r="BLT465" s="33"/>
      <c r="BLU465" s="33"/>
      <c r="BLV465" s="33"/>
      <c r="BLW465" s="33"/>
      <c r="BLX465" s="33"/>
      <c r="BLY465" s="33"/>
      <c r="BLZ465" s="33"/>
      <c r="BMA465" s="33"/>
      <c r="BMB465" s="33"/>
      <c r="BMC465" s="33"/>
      <c r="BMD465" s="33"/>
      <c r="BME465" s="33"/>
      <c r="BMF465" s="33"/>
      <c r="BMG465" s="33"/>
      <c r="BMH465" s="33"/>
      <c r="BMI465" s="33"/>
      <c r="BMJ465" s="33"/>
      <c r="BMK465" s="33"/>
      <c r="BML465" s="33"/>
      <c r="BMM465" s="33"/>
      <c r="BMN465" s="33"/>
      <c r="BMO465" s="33"/>
      <c r="BMP465" s="33"/>
      <c r="BMQ465" s="33"/>
      <c r="BMR465" s="33"/>
      <c r="BMS465" s="33"/>
      <c r="BMT465" s="33"/>
      <c r="BMU465" s="33"/>
      <c r="BMV465" s="33"/>
      <c r="BMW465" s="33"/>
      <c r="BMX465" s="33"/>
      <c r="BMY465" s="33"/>
      <c r="BMZ465" s="33"/>
      <c r="BNA465" s="33"/>
      <c r="BNB465" s="33"/>
      <c r="BNC465" s="33"/>
      <c r="BND465" s="33"/>
      <c r="BNE465" s="33"/>
      <c r="BNF465" s="33"/>
      <c r="BNG465" s="33"/>
      <c r="BNH465" s="33"/>
      <c r="BNI465" s="33"/>
      <c r="BNJ465" s="33"/>
      <c r="BNK465" s="33"/>
      <c r="BNL465" s="33"/>
      <c r="BNM465" s="33"/>
      <c r="BNN465" s="33"/>
      <c r="BNO465" s="33"/>
      <c r="BNP465" s="33"/>
      <c r="BNQ465" s="33"/>
      <c r="BNR465" s="33"/>
      <c r="BNS465" s="33"/>
      <c r="BNT465" s="33"/>
      <c r="BNU465" s="33"/>
      <c r="BNV465" s="33"/>
      <c r="BNW465" s="33"/>
      <c r="BNX465" s="33"/>
      <c r="BNY465" s="33"/>
      <c r="BNZ465" s="33"/>
      <c r="BOA465" s="33"/>
      <c r="BOB465" s="33"/>
      <c r="BOC465" s="33"/>
      <c r="BOD465" s="33"/>
      <c r="BOE465" s="33"/>
      <c r="BOF465" s="33"/>
      <c r="BOG465" s="33"/>
      <c r="BOH465" s="33"/>
      <c r="BOI465" s="33"/>
      <c r="BOJ465" s="33"/>
      <c r="BOK465" s="33"/>
      <c r="BOL465" s="33"/>
      <c r="BOM465" s="33"/>
      <c r="BON465" s="33"/>
      <c r="BOO465" s="33"/>
      <c r="BOP465" s="33"/>
      <c r="BOQ465" s="33"/>
      <c r="BOR465" s="33"/>
      <c r="BOS465" s="33"/>
      <c r="BOT465" s="33"/>
      <c r="BOU465" s="33"/>
      <c r="BOV465" s="33"/>
      <c r="BOW465" s="33"/>
      <c r="BOX465" s="33"/>
      <c r="BOY465" s="33"/>
      <c r="BOZ465" s="33"/>
      <c r="BPA465" s="33"/>
      <c r="BPB465" s="33"/>
      <c r="BPC465" s="33"/>
      <c r="BPD465" s="33"/>
      <c r="BPE465" s="33"/>
      <c r="BPF465" s="33"/>
      <c r="BPG465" s="33"/>
      <c r="BPH465" s="33"/>
      <c r="BPI465" s="33"/>
      <c r="BPJ465" s="33"/>
      <c r="BPK465" s="33"/>
      <c r="BPL465" s="33"/>
      <c r="BPM465" s="33"/>
      <c r="BPN465" s="33"/>
      <c r="BPO465" s="33"/>
      <c r="BPP465" s="33"/>
      <c r="BPQ465" s="33"/>
      <c r="BPR465" s="33"/>
      <c r="BPS465" s="33"/>
      <c r="BPT465" s="33"/>
      <c r="BPU465" s="33"/>
      <c r="BPV465" s="33"/>
      <c r="BPW465" s="33"/>
      <c r="BPX465" s="33"/>
      <c r="BPY465" s="33"/>
      <c r="BPZ465" s="33"/>
      <c r="BQA465" s="33"/>
      <c r="BQB465" s="33"/>
      <c r="BQC465" s="33"/>
      <c r="BQD465" s="33"/>
      <c r="BQE465" s="33"/>
      <c r="BQF465" s="33"/>
      <c r="BQG465" s="33"/>
      <c r="BQH465" s="33"/>
      <c r="BQI465" s="33"/>
      <c r="BQJ465" s="33"/>
      <c r="BQK465" s="33"/>
      <c r="BQL465" s="33"/>
      <c r="BQM465" s="33"/>
      <c r="BQN465" s="33"/>
      <c r="BQO465" s="33"/>
      <c r="BQP465" s="33"/>
      <c r="BQQ465" s="33"/>
      <c r="BQR465" s="33"/>
      <c r="BQS465" s="33"/>
      <c r="BQT465" s="33"/>
      <c r="BQU465" s="33"/>
      <c r="BQV465" s="33"/>
      <c r="BQW465" s="33"/>
      <c r="BQX465" s="33"/>
      <c r="BQY465" s="33"/>
      <c r="BQZ465" s="33"/>
      <c r="BRA465" s="33"/>
      <c r="BRB465" s="33"/>
      <c r="BRC465" s="33"/>
      <c r="BRD465" s="33"/>
      <c r="BRE465" s="33"/>
      <c r="BRF465" s="33"/>
      <c r="BRG465" s="33"/>
      <c r="BRH465" s="33"/>
      <c r="BRI465" s="33"/>
      <c r="BRJ465" s="33"/>
      <c r="BRK465" s="33"/>
      <c r="BRL465" s="33"/>
      <c r="BRM465" s="33"/>
      <c r="BRN465" s="33"/>
      <c r="BRO465" s="33"/>
      <c r="BRP465" s="33"/>
      <c r="BRQ465" s="33"/>
      <c r="BRR465" s="33"/>
      <c r="BRS465" s="33"/>
      <c r="BRT465" s="33"/>
      <c r="BRU465" s="33"/>
      <c r="BRV465" s="33"/>
      <c r="BRW465" s="33"/>
      <c r="BRX465" s="33"/>
      <c r="BRY465" s="33"/>
      <c r="BRZ465" s="33"/>
      <c r="BSA465" s="33"/>
      <c r="BSB465" s="33"/>
      <c r="BSC465" s="33"/>
      <c r="BSD465" s="33"/>
      <c r="BSE465" s="33"/>
      <c r="BSF465" s="33"/>
      <c r="BSG465" s="33"/>
      <c r="BSH465" s="33"/>
      <c r="BSI465" s="33"/>
      <c r="BSJ465" s="33"/>
      <c r="BSK465" s="33"/>
      <c r="BSL465" s="33"/>
      <c r="BSM465" s="33"/>
      <c r="BSN465" s="33"/>
      <c r="BSO465" s="33"/>
      <c r="BSP465" s="33"/>
      <c r="BSQ465" s="33"/>
      <c r="BSR465" s="33"/>
      <c r="BSS465" s="33"/>
      <c r="BST465" s="33"/>
      <c r="BSU465" s="33"/>
      <c r="BSV465" s="33"/>
      <c r="BSW465" s="33"/>
      <c r="BSX465" s="33"/>
      <c r="BSY465" s="33"/>
      <c r="BSZ465" s="33"/>
      <c r="BTA465" s="33"/>
      <c r="BTB465" s="33"/>
      <c r="BTC465" s="33"/>
      <c r="BTD465" s="33"/>
      <c r="BTE465" s="33"/>
      <c r="BTF465" s="33"/>
      <c r="BTG465" s="33"/>
      <c r="BTH465" s="33"/>
      <c r="BTI465" s="33"/>
      <c r="BTJ465" s="33"/>
      <c r="BTK465" s="33"/>
      <c r="BTL465" s="33"/>
      <c r="BTM465" s="33"/>
      <c r="BTN465" s="33"/>
      <c r="BTO465" s="33"/>
      <c r="BTP465" s="33"/>
      <c r="BTQ465" s="33"/>
      <c r="BTR465" s="33"/>
      <c r="BTS465" s="33"/>
      <c r="BTT465" s="33"/>
      <c r="BTU465" s="33"/>
      <c r="BTV465" s="33"/>
      <c r="BTW465" s="33"/>
      <c r="BTX465" s="33"/>
      <c r="BTY465" s="33"/>
      <c r="BTZ465" s="33"/>
      <c r="BUA465" s="33"/>
      <c r="BUB465" s="33"/>
      <c r="BUC465" s="33"/>
      <c r="BUD465" s="33"/>
      <c r="BUE465" s="33"/>
      <c r="BUF465" s="33"/>
      <c r="BUG465" s="33"/>
      <c r="BUH465" s="33"/>
      <c r="BUI465" s="33"/>
      <c r="BUJ465" s="33"/>
      <c r="BUK465" s="33"/>
      <c r="BUL465" s="33"/>
      <c r="BUM465" s="33"/>
      <c r="BUN465" s="33"/>
      <c r="BUO465" s="33"/>
      <c r="BUP465" s="33"/>
      <c r="BUQ465" s="33"/>
      <c r="BUR465" s="33"/>
      <c r="BUS465" s="33"/>
      <c r="BUT465" s="33"/>
      <c r="BUU465" s="33"/>
      <c r="BUV465" s="33"/>
      <c r="BUW465" s="33"/>
      <c r="BUX465" s="33"/>
      <c r="BUY465" s="33"/>
      <c r="BUZ465" s="33"/>
      <c r="BVA465" s="33"/>
      <c r="BVB465" s="33"/>
      <c r="BVC465" s="33"/>
      <c r="BVD465" s="33"/>
      <c r="BVE465" s="33"/>
      <c r="BVF465" s="33"/>
      <c r="BVG465" s="33"/>
      <c r="BVH465" s="33"/>
      <c r="BVI465" s="33"/>
      <c r="BVJ465" s="33"/>
      <c r="BVK465" s="33"/>
      <c r="BVL465" s="33"/>
      <c r="BVM465" s="33"/>
      <c r="BVN465" s="33"/>
      <c r="BVO465" s="33"/>
      <c r="BVP465" s="33"/>
      <c r="BVQ465" s="33"/>
      <c r="BVR465" s="33"/>
      <c r="BVS465" s="33"/>
      <c r="BVT465" s="33"/>
      <c r="BVU465" s="33"/>
      <c r="BVV465" s="33"/>
      <c r="BVW465" s="33"/>
      <c r="BVX465" s="33"/>
      <c r="BVY465" s="33"/>
      <c r="BVZ465" s="33"/>
      <c r="BWA465" s="33"/>
      <c r="BWB465" s="33"/>
      <c r="BWC465" s="33"/>
      <c r="BWD465" s="33"/>
      <c r="BWE465" s="33"/>
      <c r="BWF465" s="33"/>
      <c r="BWG465" s="33"/>
      <c r="BWH465" s="33"/>
      <c r="BWI465" s="33"/>
      <c r="BWJ465" s="33"/>
      <c r="BWK465" s="33"/>
      <c r="BWL465" s="33"/>
      <c r="BWM465" s="33"/>
      <c r="BWN465" s="33"/>
      <c r="BWO465" s="33"/>
      <c r="BWP465" s="33"/>
      <c r="BWQ465" s="33"/>
      <c r="BWR465" s="33"/>
      <c r="BWS465" s="33"/>
      <c r="BWT465" s="33"/>
      <c r="BWU465" s="33"/>
      <c r="BWV465" s="33"/>
      <c r="BWW465" s="33"/>
      <c r="BWX465" s="33"/>
      <c r="BWY465" s="33"/>
      <c r="BWZ465" s="33"/>
      <c r="BXA465" s="33"/>
      <c r="BXB465" s="33"/>
      <c r="BXC465" s="33"/>
      <c r="BXD465" s="33"/>
      <c r="BXE465" s="33"/>
      <c r="BXF465" s="33"/>
      <c r="BXG465" s="33"/>
      <c r="BXH465" s="33"/>
      <c r="BXI465" s="33"/>
      <c r="BXJ465" s="33"/>
      <c r="BXK465" s="33"/>
      <c r="BXL465" s="33"/>
      <c r="BXM465" s="33"/>
      <c r="BXN465" s="33"/>
      <c r="BXO465" s="33"/>
      <c r="BXP465" s="33"/>
      <c r="BXQ465" s="33"/>
      <c r="BXR465" s="33"/>
      <c r="BXS465" s="33"/>
      <c r="BXT465" s="33"/>
      <c r="BXU465" s="33"/>
      <c r="BXV465" s="33"/>
      <c r="BXW465" s="33"/>
      <c r="BXX465" s="33"/>
      <c r="BXY465" s="33"/>
      <c r="BXZ465" s="33"/>
      <c r="BYA465" s="33"/>
      <c r="BYB465" s="33"/>
      <c r="BYC465" s="33"/>
      <c r="BYD465" s="33"/>
      <c r="BYE465" s="33"/>
      <c r="BYF465" s="33"/>
      <c r="BYG465" s="33"/>
      <c r="BYH465" s="33"/>
      <c r="BYI465" s="33"/>
      <c r="BYJ465" s="33"/>
      <c r="BYK465" s="33"/>
      <c r="BYL465" s="33"/>
      <c r="BYM465" s="33"/>
      <c r="BYN465" s="33"/>
      <c r="BYO465" s="33"/>
      <c r="BYP465" s="33"/>
      <c r="BYQ465" s="33"/>
      <c r="BYR465" s="33"/>
      <c r="BYS465" s="33"/>
      <c r="BYT465" s="33"/>
      <c r="BYU465" s="33"/>
      <c r="BYV465" s="33"/>
      <c r="BYW465" s="33"/>
      <c r="BYX465" s="33"/>
    </row>
    <row r="466" spans="1:2026" ht="15" customHeight="1" x14ac:dyDescent="0.25">
      <c r="A466" s="205" t="s">
        <v>1662</v>
      </c>
      <c r="B466" s="40" t="s">
        <v>889</v>
      </c>
      <c r="C466" s="1" t="s">
        <v>398</v>
      </c>
      <c r="D466" s="1" t="s">
        <v>62</v>
      </c>
      <c r="E466" s="1" t="s">
        <v>399</v>
      </c>
      <c r="F466" s="2" t="s">
        <v>890</v>
      </c>
      <c r="G466" s="1" t="s">
        <v>27</v>
      </c>
      <c r="H466" s="29" t="s">
        <v>56</v>
      </c>
      <c r="I466" s="1" t="s">
        <v>29</v>
      </c>
      <c r="J466" s="35" t="s">
        <v>30</v>
      </c>
      <c r="K466" s="36" t="s">
        <v>31</v>
      </c>
      <c r="L466" s="1" t="s">
        <v>80</v>
      </c>
      <c r="M466" s="37" t="s">
        <v>33</v>
      </c>
      <c r="N466" s="1" t="s">
        <v>34</v>
      </c>
      <c r="O466" s="38" t="s">
        <v>35</v>
      </c>
      <c r="P466" s="38"/>
      <c r="Q466" s="39" t="s">
        <v>36</v>
      </c>
      <c r="R466" s="39"/>
      <c r="S466" s="1" t="s">
        <v>891</v>
      </c>
      <c r="T466" s="145"/>
      <c r="U466" s="145"/>
      <c r="V466" s="1" t="s">
        <v>59</v>
      </c>
      <c r="W466" s="1"/>
      <c r="X466" s="1"/>
      <c r="Y466" s="1"/>
      <c r="Z466" s="1"/>
      <c r="AA466" s="1"/>
      <c r="AB466" s="30">
        <v>7500</v>
      </c>
      <c r="AC466" s="30">
        <v>3860</v>
      </c>
      <c r="AD466" s="30"/>
      <c r="AE466" s="30">
        <v>12750</v>
      </c>
      <c r="AF466" s="30">
        <v>650</v>
      </c>
      <c r="AG466" s="30">
        <f t="shared" si="6"/>
        <v>24760</v>
      </c>
      <c r="AH466" s="110"/>
      <c r="AI466" s="30"/>
      <c r="AJ466" s="125"/>
      <c r="AK466" s="30"/>
      <c r="AL466" s="2" t="s">
        <v>37</v>
      </c>
      <c r="AM466" s="2"/>
      <c r="AN466" s="2"/>
      <c r="AO466" s="2"/>
    </row>
    <row r="467" spans="1:2026" ht="15" customHeight="1" x14ac:dyDescent="0.25">
      <c r="A467" s="205" t="s">
        <v>1662</v>
      </c>
      <c r="B467" s="40" t="s">
        <v>892</v>
      </c>
      <c r="C467" s="1" t="s">
        <v>398</v>
      </c>
      <c r="D467" s="1" t="s">
        <v>54</v>
      </c>
      <c r="E467" s="1" t="s">
        <v>399</v>
      </c>
      <c r="F467" s="2" t="s">
        <v>890</v>
      </c>
      <c r="G467" s="1" t="s">
        <v>27</v>
      </c>
      <c r="H467" s="29" t="s">
        <v>56</v>
      </c>
      <c r="I467" s="1" t="s">
        <v>29</v>
      </c>
      <c r="J467" s="35" t="s">
        <v>30</v>
      </c>
      <c r="K467" s="36" t="s">
        <v>31</v>
      </c>
      <c r="L467" s="1" t="s">
        <v>80</v>
      </c>
      <c r="M467" s="37" t="s">
        <v>33</v>
      </c>
      <c r="N467" s="1" t="s">
        <v>34</v>
      </c>
      <c r="O467" s="38" t="s">
        <v>35</v>
      </c>
      <c r="P467" s="38"/>
      <c r="Q467" s="39" t="s">
        <v>36</v>
      </c>
      <c r="R467" s="39"/>
      <c r="S467" s="1" t="s">
        <v>891</v>
      </c>
      <c r="T467" s="145"/>
      <c r="U467" s="145"/>
      <c r="V467" s="1" t="s">
        <v>59</v>
      </c>
      <c r="W467" s="1"/>
      <c r="X467" s="1"/>
      <c r="Y467" s="1"/>
      <c r="Z467" s="1"/>
      <c r="AA467" s="1"/>
      <c r="AB467" s="30">
        <v>7500</v>
      </c>
      <c r="AC467" s="30">
        <v>3860</v>
      </c>
      <c r="AD467" s="30"/>
      <c r="AE467" s="30">
        <v>12750</v>
      </c>
      <c r="AF467" s="30">
        <v>650</v>
      </c>
      <c r="AG467" s="30">
        <f t="shared" si="6"/>
        <v>24760</v>
      </c>
      <c r="AH467" s="110"/>
      <c r="AI467" s="30"/>
      <c r="AJ467" s="125"/>
      <c r="AK467" s="30"/>
      <c r="AL467" s="2" t="s">
        <v>37</v>
      </c>
      <c r="AM467" s="2"/>
      <c r="AN467" s="2"/>
      <c r="AO467" s="2"/>
    </row>
    <row r="468" spans="1:2026" ht="15" customHeight="1" x14ac:dyDescent="0.25">
      <c r="A468" s="205" t="s">
        <v>1662</v>
      </c>
      <c r="B468" s="40" t="s">
        <v>893</v>
      </c>
      <c r="C468" s="1" t="s">
        <v>894</v>
      </c>
      <c r="D468" s="1" t="s">
        <v>62</v>
      </c>
      <c r="E468" s="1" t="s">
        <v>399</v>
      </c>
      <c r="F468" s="2" t="s">
        <v>890</v>
      </c>
      <c r="G468" s="1" t="s">
        <v>27</v>
      </c>
      <c r="H468" s="29" t="s">
        <v>56</v>
      </c>
      <c r="I468" s="1" t="s">
        <v>29</v>
      </c>
      <c r="J468" s="35" t="s">
        <v>30</v>
      </c>
      <c r="K468" s="36" t="s">
        <v>31</v>
      </c>
      <c r="L468" s="1" t="s">
        <v>51</v>
      </c>
      <c r="M468" s="37" t="s">
        <v>33</v>
      </c>
      <c r="N468" s="1" t="s">
        <v>34</v>
      </c>
      <c r="O468" s="38" t="s">
        <v>35</v>
      </c>
      <c r="P468" s="38"/>
      <c r="Q468" s="39" t="s">
        <v>57</v>
      </c>
      <c r="R468" s="39"/>
      <c r="S468" s="1" t="s">
        <v>895</v>
      </c>
      <c r="T468" s="145"/>
      <c r="U468" s="145"/>
      <c r="V468" s="1" t="s">
        <v>59</v>
      </c>
      <c r="W468" s="1"/>
      <c r="X468" s="1"/>
      <c r="Y468" s="1"/>
      <c r="Z468" s="1"/>
      <c r="AA468" s="1"/>
      <c r="AB468" s="30"/>
      <c r="AC468" s="30">
        <v>2650</v>
      </c>
      <c r="AD468" s="30"/>
      <c r="AE468" s="30">
        <v>14000</v>
      </c>
      <c r="AF468" s="30">
        <v>650</v>
      </c>
      <c r="AG468" s="30">
        <f t="shared" si="6"/>
        <v>17300</v>
      </c>
      <c r="AH468" s="110"/>
      <c r="AI468" s="30"/>
      <c r="AJ468" s="125"/>
      <c r="AK468" s="30"/>
      <c r="AL468" s="2" t="s">
        <v>37</v>
      </c>
      <c r="AM468" s="2"/>
      <c r="AN468" s="2"/>
      <c r="AO468" s="2"/>
    </row>
    <row r="469" spans="1:2026" ht="15" customHeight="1" x14ac:dyDescent="0.25">
      <c r="A469" s="205" t="s">
        <v>1662</v>
      </c>
      <c r="B469" s="40" t="s">
        <v>896</v>
      </c>
      <c r="C469" s="1" t="s">
        <v>894</v>
      </c>
      <c r="D469" s="1" t="s">
        <v>54</v>
      </c>
      <c r="E469" s="1" t="s">
        <v>399</v>
      </c>
      <c r="F469" s="2" t="s">
        <v>890</v>
      </c>
      <c r="G469" s="1" t="s">
        <v>27</v>
      </c>
      <c r="H469" s="29" t="s">
        <v>56</v>
      </c>
      <c r="I469" s="1" t="s">
        <v>29</v>
      </c>
      <c r="J469" s="35" t="s">
        <v>30</v>
      </c>
      <c r="K469" s="36" t="s">
        <v>31</v>
      </c>
      <c r="L469" s="1" t="s">
        <v>32</v>
      </c>
      <c r="M469" s="37" t="s">
        <v>33</v>
      </c>
      <c r="N469" s="1" t="s">
        <v>34</v>
      </c>
      <c r="O469" s="38" t="s">
        <v>35</v>
      </c>
      <c r="P469" s="38"/>
      <c r="Q469" s="39" t="s">
        <v>57</v>
      </c>
      <c r="R469" s="39"/>
      <c r="S469" s="1" t="s">
        <v>897</v>
      </c>
      <c r="T469" s="145"/>
      <c r="U469" s="145"/>
      <c r="V469" s="1" t="s">
        <v>59</v>
      </c>
      <c r="W469" s="1"/>
      <c r="X469" s="1"/>
      <c r="Y469" s="1"/>
      <c r="Z469" s="1"/>
      <c r="AA469" s="1"/>
      <c r="AB469" s="30">
        <v>12500</v>
      </c>
      <c r="AC469" s="30">
        <v>2650</v>
      </c>
      <c r="AD469" s="30"/>
      <c r="AE469" s="30">
        <v>14000</v>
      </c>
      <c r="AF469" s="30">
        <v>650</v>
      </c>
      <c r="AG469" s="30">
        <f t="shared" si="6"/>
        <v>29800</v>
      </c>
      <c r="AH469" s="110"/>
      <c r="AI469" s="30"/>
      <c r="AJ469" s="125"/>
      <c r="AK469" s="30"/>
      <c r="AL469" s="2" t="s">
        <v>37</v>
      </c>
      <c r="AM469" s="2"/>
      <c r="AN469" s="2"/>
      <c r="AO469" s="2"/>
    </row>
    <row r="470" spans="1:2026" ht="24.95" customHeight="1" x14ac:dyDescent="0.25">
      <c r="A470" s="205" t="s">
        <v>1662</v>
      </c>
      <c r="B470" s="4" t="s">
        <v>898</v>
      </c>
      <c r="C470" s="4" t="s">
        <v>899</v>
      </c>
      <c r="D470" s="4" t="s">
        <v>128</v>
      </c>
      <c r="E470" s="4" t="s">
        <v>900</v>
      </c>
      <c r="F470" s="5" t="s">
        <v>890</v>
      </c>
      <c r="G470" s="1" t="s">
        <v>27</v>
      </c>
      <c r="H470" s="11" t="s">
        <v>56</v>
      </c>
      <c r="I470" s="1" t="s">
        <v>29</v>
      </c>
      <c r="J470" s="35" t="s">
        <v>30</v>
      </c>
      <c r="K470" s="36" t="s">
        <v>31</v>
      </c>
      <c r="L470" s="1" t="s">
        <v>51</v>
      </c>
      <c r="M470" s="37" t="s">
        <v>33</v>
      </c>
      <c r="N470" s="1" t="s">
        <v>34</v>
      </c>
      <c r="O470" s="6" t="s">
        <v>35</v>
      </c>
      <c r="P470" s="6"/>
      <c r="Q470" s="7" t="s">
        <v>36</v>
      </c>
      <c r="R470" s="7"/>
      <c r="S470" s="4" t="s">
        <v>901</v>
      </c>
      <c r="T470" s="172" t="s">
        <v>1597</v>
      </c>
      <c r="U470" s="90" t="s">
        <v>1598</v>
      </c>
      <c r="V470" s="4" t="s">
        <v>11</v>
      </c>
      <c r="W470" s="1"/>
      <c r="X470" s="1"/>
      <c r="Y470" s="1"/>
      <c r="Z470" s="1" t="s">
        <v>40</v>
      </c>
      <c r="AA470" s="1" t="s">
        <v>902</v>
      </c>
      <c r="AB470" s="8"/>
      <c r="AC470" s="8">
        <v>2650</v>
      </c>
      <c r="AD470" s="8"/>
      <c r="AE470" s="8">
        <v>12750</v>
      </c>
      <c r="AF470" s="8">
        <v>650</v>
      </c>
      <c r="AG470" s="8">
        <f t="shared" si="6"/>
        <v>16050</v>
      </c>
      <c r="AH470" s="111">
        <v>15</v>
      </c>
      <c r="AI470" s="94">
        <f>11581.3</f>
        <v>11581.3</v>
      </c>
      <c r="AJ470" s="129"/>
      <c r="AK470" s="94">
        <f>11581.3</f>
        <v>11581.3</v>
      </c>
      <c r="AL470" s="5" t="s">
        <v>37</v>
      </c>
      <c r="AM470" s="5" t="s">
        <v>1499</v>
      </c>
      <c r="AN470" s="96">
        <v>43709</v>
      </c>
      <c r="AO470" s="97">
        <v>43800</v>
      </c>
    </row>
    <row r="471" spans="1:2026" ht="15" customHeight="1" x14ac:dyDescent="0.25">
      <c r="A471" s="205" t="s">
        <v>1662</v>
      </c>
      <c r="B471" s="40" t="s">
        <v>903</v>
      </c>
      <c r="C471" s="1" t="s">
        <v>904</v>
      </c>
      <c r="D471" s="1" t="s">
        <v>62</v>
      </c>
      <c r="E471" s="1" t="s">
        <v>905</v>
      </c>
      <c r="F471" s="2" t="s">
        <v>890</v>
      </c>
      <c r="G471" s="1" t="s">
        <v>27</v>
      </c>
      <c r="H471" s="29" t="s">
        <v>56</v>
      </c>
      <c r="I471" s="1" t="s">
        <v>29</v>
      </c>
      <c r="J471" s="35" t="s">
        <v>30</v>
      </c>
      <c r="K471" s="36" t="s">
        <v>31</v>
      </c>
      <c r="L471" s="1" t="s">
        <v>32</v>
      </c>
      <c r="M471" s="37" t="s">
        <v>33</v>
      </c>
      <c r="N471" s="1" t="s">
        <v>34</v>
      </c>
      <c r="O471" s="38" t="s">
        <v>35</v>
      </c>
      <c r="P471" s="38"/>
      <c r="Q471" s="39" t="s">
        <v>36</v>
      </c>
      <c r="R471" s="39"/>
      <c r="S471" s="1" t="s">
        <v>906</v>
      </c>
      <c r="T471" s="145"/>
      <c r="U471" s="145"/>
      <c r="V471" s="1" t="s">
        <v>59</v>
      </c>
      <c r="W471" s="1"/>
      <c r="X471" s="1"/>
      <c r="Y471" s="1"/>
      <c r="Z471" s="1"/>
      <c r="AA471" s="1"/>
      <c r="AB471" s="30">
        <v>7500</v>
      </c>
      <c r="AC471" s="30">
        <v>2650</v>
      </c>
      <c r="AD471" s="30"/>
      <c r="AE471" s="30">
        <v>12750</v>
      </c>
      <c r="AF471" s="30">
        <v>650</v>
      </c>
      <c r="AG471" s="30">
        <f t="shared" si="6"/>
        <v>23550</v>
      </c>
      <c r="AH471" s="110"/>
      <c r="AI471" s="30"/>
      <c r="AJ471" s="125"/>
      <c r="AK471" s="30"/>
      <c r="AL471" s="2" t="s">
        <v>37</v>
      </c>
      <c r="AM471" s="2"/>
      <c r="AN471" s="2"/>
      <c r="AO471" s="2"/>
    </row>
    <row r="472" spans="1:2026" ht="15" customHeight="1" x14ac:dyDescent="0.25">
      <c r="A472" s="205" t="s">
        <v>1662</v>
      </c>
      <c r="B472" s="40" t="s">
        <v>907</v>
      </c>
      <c r="C472" s="1" t="s">
        <v>904</v>
      </c>
      <c r="D472" s="1" t="s">
        <v>54</v>
      </c>
      <c r="E472" s="1" t="s">
        <v>905</v>
      </c>
      <c r="F472" s="2" t="s">
        <v>890</v>
      </c>
      <c r="G472" s="1" t="s">
        <v>27</v>
      </c>
      <c r="H472" s="29" t="s">
        <v>56</v>
      </c>
      <c r="I472" s="1" t="s">
        <v>29</v>
      </c>
      <c r="J472" s="35" t="s">
        <v>30</v>
      </c>
      <c r="K472" s="36" t="s">
        <v>31</v>
      </c>
      <c r="L472" s="1" t="s">
        <v>80</v>
      </c>
      <c r="M472" s="37" t="s">
        <v>33</v>
      </c>
      <c r="N472" s="1" t="s">
        <v>34</v>
      </c>
      <c r="O472" s="38" t="s">
        <v>35</v>
      </c>
      <c r="P472" s="38"/>
      <c r="Q472" s="39" t="s">
        <v>36</v>
      </c>
      <c r="R472" s="39"/>
      <c r="S472" s="1" t="s">
        <v>908</v>
      </c>
      <c r="T472" s="145"/>
      <c r="U472" s="145"/>
      <c r="V472" s="1" t="s">
        <v>59</v>
      </c>
      <c r="W472" s="1"/>
      <c r="X472" s="1"/>
      <c r="Y472" s="1"/>
      <c r="Z472" s="1"/>
      <c r="AA472" s="1"/>
      <c r="AB472" s="30">
        <v>7500</v>
      </c>
      <c r="AC472" s="30">
        <v>3860</v>
      </c>
      <c r="AD472" s="30"/>
      <c r="AE472" s="30">
        <v>12750</v>
      </c>
      <c r="AF472" s="30">
        <v>5250</v>
      </c>
      <c r="AG472" s="30">
        <f t="shared" si="6"/>
        <v>29360</v>
      </c>
      <c r="AH472" s="110"/>
      <c r="AI472" s="30"/>
      <c r="AJ472" s="125"/>
      <c r="AK472" s="30"/>
      <c r="AL472" s="2" t="s">
        <v>37</v>
      </c>
      <c r="AM472" s="2"/>
      <c r="AN472" s="2"/>
      <c r="AO472" s="2"/>
    </row>
    <row r="473" spans="1:2026" ht="15" customHeight="1" x14ac:dyDescent="0.25">
      <c r="A473" s="205" t="s">
        <v>1662</v>
      </c>
      <c r="B473" s="40" t="s">
        <v>909</v>
      </c>
      <c r="C473" s="1" t="s">
        <v>910</v>
      </c>
      <c r="D473" s="1" t="s">
        <v>54</v>
      </c>
      <c r="E473" s="1" t="s">
        <v>911</v>
      </c>
      <c r="F473" s="2" t="s">
        <v>890</v>
      </c>
      <c r="G473" s="1" t="s">
        <v>27</v>
      </c>
      <c r="H473" s="29" t="s">
        <v>56</v>
      </c>
      <c r="I473" s="1" t="s">
        <v>29</v>
      </c>
      <c r="J473" s="35" t="s">
        <v>30</v>
      </c>
      <c r="K473" s="36" t="s">
        <v>31</v>
      </c>
      <c r="L473" s="1" t="s">
        <v>80</v>
      </c>
      <c r="M473" s="37" t="s">
        <v>33</v>
      </c>
      <c r="N473" s="1" t="s">
        <v>34</v>
      </c>
      <c r="O473" s="38" t="s">
        <v>35</v>
      </c>
      <c r="P473" s="38"/>
      <c r="Q473" s="39" t="s">
        <v>57</v>
      </c>
      <c r="R473" s="39"/>
      <c r="S473" s="1" t="s">
        <v>912</v>
      </c>
      <c r="T473" s="145"/>
      <c r="U473" s="145"/>
      <c r="V473" s="1" t="s">
        <v>59</v>
      </c>
      <c r="W473" s="1"/>
      <c r="X473" s="1"/>
      <c r="Y473" s="1"/>
      <c r="Z473" s="1"/>
      <c r="AA473" s="1"/>
      <c r="AB473" s="30">
        <v>7500</v>
      </c>
      <c r="AC473" s="30">
        <v>3860</v>
      </c>
      <c r="AD473" s="30"/>
      <c r="AE473" s="30">
        <v>12750</v>
      </c>
      <c r="AF473" s="30">
        <v>650</v>
      </c>
      <c r="AG473" s="30">
        <f t="shared" si="6"/>
        <v>24760</v>
      </c>
      <c r="AH473" s="110"/>
      <c r="AI473" s="30"/>
      <c r="AJ473" s="125"/>
      <c r="AK473" s="30"/>
      <c r="AL473" s="2" t="s">
        <v>37</v>
      </c>
      <c r="AM473" s="2"/>
      <c r="AN473" s="2"/>
      <c r="AO473" s="2"/>
    </row>
    <row r="474" spans="1:2026" ht="15" customHeight="1" x14ac:dyDescent="0.25">
      <c r="A474" s="205" t="s">
        <v>1662</v>
      </c>
      <c r="B474" s="1" t="s">
        <v>913</v>
      </c>
      <c r="C474" s="1" t="s">
        <v>914</v>
      </c>
      <c r="D474" s="1" t="s">
        <v>128</v>
      </c>
      <c r="E474" s="1" t="s">
        <v>911</v>
      </c>
      <c r="F474" s="2" t="s">
        <v>890</v>
      </c>
      <c r="G474" s="1" t="s">
        <v>27</v>
      </c>
      <c r="H474" s="29" t="s">
        <v>56</v>
      </c>
      <c r="I474" s="1" t="s">
        <v>29</v>
      </c>
      <c r="J474" s="35" t="s">
        <v>30</v>
      </c>
      <c r="K474" s="36" t="s">
        <v>31</v>
      </c>
      <c r="L474" s="1" t="s">
        <v>80</v>
      </c>
      <c r="M474" s="37" t="s">
        <v>33</v>
      </c>
      <c r="N474" s="1" t="s">
        <v>34</v>
      </c>
      <c r="O474" s="38" t="s">
        <v>35</v>
      </c>
      <c r="P474" s="38"/>
      <c r="Q474" s="39" t="s">
        <v>36</v>
      </c>
      <c r="R474" s="39"/>
      <c r="S474" s="1" t="s">
        <v>915</v>
      </c>
      <c r="T474" s="145"/>
      <c r="U474" s="145"/>
      <c r="V474" s="1" t="s">
        <v>59</v>
      </c>
      <c r="W474" s="1"/>
      <c r="X474" s="1"/>
      <c r="Y474" s="1"/>
      <c r="Z474" s="1"/>
      <c r="AA474" s="1"/>
      <c r="AB474" s="30">
        <v>7500</v>
      </c>
      <c r="AC474" s="30">
        <v>3860</v>
      </c>
      <c r="AD474" s="30"/>
      <c r="AE474" s="30">
        <v>12750</v>
      </c>
      <c r="AF474" s="30">
        <v>650</v>
      </c>
      <c r="AG474" s="30">
        <f t="shared" si="6"/>
        <v>24760</v>
      </c>
      <c r="AH474" s="110"/>
      <c r="AI474" s="30"/>
      <c r="AJ474" s="125"/>
      <c r="AK474" s="30"/>
      <c r="AL474" s="2" t="s">
        <v>37</v>
      </c>
      <c r="AM474" s="2"/>
      <c r="AN474" s="2"/>
      <c r="AO474" s="2"/>
    </row>
    <row r="475" spans="1:2026" ht="15" customHeight="1" x14ac:dyDescent="0.25">
      <c r="A475" s="205" t="s">
        <v>1662</v>
      </c>
      <c r="B475" s="1" t="s">
        <v>916</v>
      </c>
      <c r="C475" s="1" t="s">
        <v>917</v>
      </c>
      <c r="D475" s="1" t="s">
        <v>62</v>
      </c>
      <c r="E475" s="1" t="s">
        <v>918</v>
      </c>
      <c r="F475" s="2" t="s">
        <v>890</v>
      </c>
      <c r="G475" s="1" t="s">
        <v>27</v>
      </c>
      <c r="H475" s="29" t="s">
        <v>56</v>
      </c>
      <c r="I475" s="1" t="s">
        <v>29</v>
      </c>
      <c r="J475" s="35" t="s">
        <v>30</v>
      </c>
      <c r="K475" s="36" t="s">
        <v>31</v>
      </c>
      <c r="L475" s="1" t="s">
        <v>32</v>
      </c>
      <c r="M475" s="37" t="s">
        <v>33</v>
      </c>
      <c r="N475" s="1" t="s">
        <v>34</v>
      </c>
      <c r="O475" s="38" t="s">
        <v>35</v>
      </c>
      <c r="P475" s="38"/>
      <c r="Q475" s="39" t="s">
        <v>36</v>
      </c>
      <c r="R475" s="39"/>
      <c r="S475" s="1" t="s">
        <v>919</v>
      </c>
      <c r="T475" s="145"/>
      <c r="U475" s="145"/>
      <c r="V475" s="1" t="s">
        <v>59</v>
      </c>
      <c r="W475" s="1"/>
      <c r="X475" s="1"/>
      <c r="Y475" s="1"/>
      <c r="Z475" s="1"/>
      <c r="AA475" s="1"/>
      <c r="AB475" s="30">
        <v>7500</v>
      </c>
      <c r="AC475" s="30">
        <v>2650</v>
      </c>
      <c r="AD475" s="30"/>
      <c r="AE475" s="30">
        <v>12750</v>
      </c>
      <c r="AF475" s="30">
        <v>650</v>
      </c>
      <c r="AG475" s="30">
        <f t="shared" si="6"/>
        <v>23550</v>
      </c>
      <c r="AH475" s="110"/>
      <c r="AI475" s="30"/>
      <c r="AJ475" s="125"/>
      <c r="AK475" s="30"/>
      <c r="AL475" s="2" t="s">
        <v>37</v>
      </c>
      <c r="AM475" s="2"/>
      <c r="AN475" s="2"/>
      <c r="AO475" s="2"/>
    </row>
    <row r="476" spans="1:2026" ht="15" customHeight="1" x14ac:dyDescent="0.25">
      <c r="A476" s="205" t="s">
        <v>1662</v>
      </c>
      <c r="B476" s="1" t="s">
        <v>920</v>
      </c>
      <c r="C476" s="1" t="s">
        <v>917</v>
      </c>
      <c r="D476" s="1" t="s">
        <v>54</v>
      </c>
      <c r="E476" s="1" t="s">
        <v>918</v>
      </c>
      <c r="F476" s="2" t="s">
        <v>890</v>
      </c>
      <c r="G476" s="1" t="s">
        <v>27</v>
      </c>
      <c r="H476" s="29" t="s">
        <v>56</v>
      </c>
      <c r="I476" s="1" t="s">
        <v>29</v>
      </c>
      <c r="J476" s="35" t="s">
        <v>30</v>
      </c>
      <c r="K476" s="36" t="s">
        <v>31</v>
      </c>
      <c r="L476" s="1" t="s">
        <v>51</v>
      </c>
      <c r="M476" s="37" t="s">
        <v>33</v>
      </c>
      <c r="N476" s="1" t="s">
        <v>34</v>
      </c>
      <c r="O476" s="38" t="s">
        <v>35</v>
      </c>
      <c r="P476" s="38"/>
      <c r="Q476" s="39" t="s">
        <v>36</v>
      </c>
      <c r="R476" s="39"/>
      <c r="S476" s="1" t="s">
        <v>919</v>
      </c>
      <c r="T476" s="145"/>
      <c r="U476" s="145"/>
      <c r="V476" s="1" t="s">
        <v>59</v>
      </c>
      <c r="W476" s="1"/>
      <c r="X476" s="1"/>
      <c r="Y476" s="1"/>
      <c r="Z476" s="1"/>
      <c r="AA476" s="1"/>
      <c r="AB476" s="30">
        <v>7500</v>
      </c>
      <c r="AC476" s="30">
        <v>2650</v>
      </c>
      <c r="AD476" s="30"/>
      <c r="AE476" s="30">
        <v>12750</v>
      </c>
      <c r="AF476" s="30">
        <v>650</v>
      </c>
      <c r="AG476" s="30">
        <f t="shared" si="6"/>
        <v>23550</v>
      </c>
      <c r="AH476" s="110"/>
      <c r="AI476" s="30"/>
      <c r="AJ476" s="125"/>
      <c r="AK476" s="30"/>
      <c r="AL476" s="2" t="s">
        <v>37</v>
      </c>
      <c r="AM476" s="2"/>
      <c r="AN476" s="2"/>
      <c r="AO476" s="2"/>
    </row>
    <row r="477" spans="1:2026" ht="15" customHeight="1" x14ac:dyDescent="0.25">
      <c r="A477" s="205" t="s">
        <v>1662</v>
      </c>
      <c r="B477" s="1" t="s">
        <v>921</v>
      </c>
      <c r="C477" s="1" t="s">
        <v>922</v>
      </c>
      <c r="D477" s="1" t="s">
        <v>62</v>
      </c>
      <c r="E477" s="1" t="s">
        <v>923</v>
      </c>
      <c r="F477" s="2" t="s">
        <v>890</v>
      </c>
      <c r="G477" s="1" t="s">
        <v>27</v>
      </c>
      <c r="H477" s="29" t="s">
        <v>56</v>
      </c>
      <c r="I477" s="1" t="s">
        <v>29</v>
      </c>
      <c r="J477" s="35" t="s">
        <v>30</v>
      </c>
      <c r="K477" s="36" t="s">
        <v>31</v>
      </c>
      <c r="L477" s="1" t="s">
        <v>32</v>
      </c>
      <c r="M477" s="37" t="s">
        <v>33</v>
      </c>
      <c r="N477" s="1" t="s">
        <v>34</v>
      </c>
      <c r="O477" s="38" t="s">
        <v>35</v>
      </c>
      <c r="P477" s="38"/>
      <c r="Q477" s="39" t="s">
        <v>36</v>
      </c>
      <c r="R477" s="39"/>
      <c r="S477" s="1" t="s">
        <v>924</v>
      </c>
      <c r="T477" s="145"/>
      <c r="U477" s="145"/>
      <c r="V477" s="1" t="s">
        <v>59</v>
      </c>
      <c r="W477" s="1"/>
      <c r="X477" s="1"/>
      <c r="Y477" s="1"/>
      <c r="Z477" s="1"/>
      <c r="AA477" s="1"/>
      <c r="AB477" s="30"/>
      <c r="AC477" s="30">
        <v>2650</v>
      </c>
      <c r="AD477" s="30"/>
      <c r="AE477" s="30">
        <v>12750</v>
      </c>
      <c r="AF477" s="30">
        <v>650</v>
      </c>
      <c r="AG477" s="30">
        <f t="shared" si="6"/>
        <v>16050</v>
      </c>
      <c r="AH477" s="110"/>
      <c r="AI477" s="30"/>
      <c r="AJ477" s="125"/>
      <c r="AK477" s="30"/>
      <c r="AL477" s="2" t="s">
        <v>37</v>
      </c>
      <c r="AM477" s="2"/>
      <c r="AN477" s="2"/>
      <c r="AO477" s="2"/>
    </row>
    <row r="478" spans="1:2026" ht="15" customHeight="1" x14ac:dyDescent="0.25">
      <c r="A478" s="205" t="s">
        <v>1662</v>
      </c>
      <c r="B478" s="1" t="s">
        <v>925</v>
      </c>
      <c r="C478" s="1" t="s">
        <v>922</v>
      </c>
      <c r="D478" s="1" t="s">
        <v>54</v>
      </c>
      <c r="E478" s="1" t="s">
        <v>923</v>
      </c>
      <c r="F478" s="2" t="s">
        <v>890</v>
      </c>
      <c r="G478" s="1" t="s">
        <v>27</v>
      </c>
      <c r="H478" s="29" t="s">
        <v>56</v>
      </c>
      <c r="I478" s="1" t="s">
        <v>29</v>
      </c>
      <c r="J478" s="35" t="s">
        <v>30</v>
      </c>
      <c r="K478" s="36" t="s">
        <v>31</v>
      </c>
      <c r="L478" s="1" t="s">
        <v>32</v>
      </c>
      <c r="M478" s="37" t="s">
        <v>33</v>
      </c>
      <c r="N478" s="1" t="s">
        <v>34</v>
      </c>
      <c r="O478" s="38" t="s">
        <v>35</v>
      </c>
      <c r="P478" s="38"/>
      <c r="Q478" s="39" t="s">
        <v>36</v>
      </c>
      <c r="R478" s="39"/>
      <c r="S478" s="1" t="s">
        <v>926</v>
      </c>
      <c r="T478" s="145"/>
      <c r="U478" s="145"/>
      <c r="V478" s="1" t="s">
        <v>59</v>
      </c>
      <c r="W478" s="1"/>
      <c r="X478" s="1"/>
      <c r="Y478" s="1"/>
      <c r="Z478" s="1"/>
      <c r="AA478" s="1"/>
      <c r="AB478" s="30"/>
      <c r="AC478" s="30">
        <v>2650</v>
      </c>
      <c r="AD478" s="30"/>
      <c r="AE478" s="30">
        <v>12750</v>
      </c>
      <c r="AF478" s="30">
        <v>650</v>
      </c>
      <c r="AG478" s="30">
        <f t="shared" si="6"/>
        <v>16050</v>
      </c>
      <c r="AH478" s="110"/>
      <c r="AI478" s="30"/>
      <c r="AJ478" s="125"/>
      <c r="AK478" s="30"/>
      <c r="AL478" s="2" t="s">
        <v>37</v>
      </c>
      <c r="AM478" s="2"/>
      <c r="AN478" s="2"/>
      <c r="AO478" s="2"/>
    </row>
    <row r="479" spans="1:2026" ht="15" customHeight="1" x14ac:dyDescent="0.25">
      <c r="A479" s="205" t="s">
        <v>1662</v>
      </c>
      <c r="B479" s="1" t="s">
        <v>927</v>
      </c>
      <c r="C479" s="1" t="s">
        <v>928</v>
      </c>
      <c r="D479" s="1" t="s">
        <v>62</v>
      </c>
      <c r="E479" s="1" t="s">
        <v>25</v>
      </c>
      <c r="F479" s="2" t="s">
        <v>890</v>
      </c>
      <c r="G479" s="1" t="s">
        <v>27</v>
      </c>
      <c r="H479" s="29" t="s">
        <v>56</v>
      </c>
      <c r="I479" s="1" t="s">
        <v>29</v>
      </c>
      <c r="J479" s="35" t="s">
        <v>30</v>
      </c>
      <c r="K479" s="36" t="s">
        <v>31</v>
      </c>
      <c r="L479" s="1" t="s">
        <v>32</v>
      </c>
      <c r="M479" s="37" t="s">
        <v>33</v>
      </c>
      <c r="N479" s="1" t="s">
        <v>34</v>
      </c>
      <c r="O479" s="38" t="s">
        <v>35</v>
      </c>
      <c r="P479" s="38"/>
      <c r="Q479" s="39" t="s">
        <v>36</v>
      </c>
      <c r="R479" s="39"/>
      <c r="S479" s="1" t="s">
        <v>929</v>
      </c>
      <c r="T479" s="145"/>
      <c r="U479" s="145"/>
      <c r="V479" s="1" t="s">
        <v>59</v>
      </c>
      <c r="W479" s="1"/>
      <c r="X479" s="1"/>
      <c r="Y479" s="1"/>
      <c r="Z479" s="1"/>
      <c r="AA479" s="1"/>
      <c r="AB479" s="30">
        <v>7500</v>
      </c>
      <c r="AC479" s="30">
        <v>2650</v>
      </c>
      <c r="AD479" s="30"/>
      <c r="AE479" s="30">
        <v>12750</v>
      </c>
      <c r="AF479" s="30">
        <v>650</v>
      </c>
      <c r="AG479" s="30">
        <f t="shared" si="6"/>
        <v>23550</v>
      </c>
      <c r="AH479" s="110"/>
      <c r="AI479" s="30"/>
      <c r="AJ479" s="125"/>
      <c r="AK479" s="30"/>
      <c r="AL479" s="2" t="s">
        <v>37</v>
      </c>
      <c r="AM479" s="2"/>
      <c r="AN479" s="2"/>
      <c r="AO479" s="2"/>
    </row>
    <row r="480" spans="1:2026" ht="15" customHeight="1" x14ac:dyDescent="0.25">
      <c r="A480" s="205" t="s">
        <v>1662</v>
      </c>
      <c r="B480" s="1" t="s">
        <v>930</v>
      </c>
      <c r="C480" s="1" t="s">
        <v>928</v>
      </c>
      <c r="D480" s="1" t="s">
        <v>54</v>
      </c>
      <c r="E480" s="1" t="s">
        <v>25</v>
      </c>
      <c r="F480" s="2" t="s">
        <v>890</v>
      </c>
      <c r="G480" s="1" t="s">
        <v>27</v>
      </c>
      <c r="H480" s="29" t="s">
        <v>56</v>
      </c>
      <c r="I480" s="1" t="s">
        <v>29</v>
      </c>
      <c r="J480" s="35" t="s">
        <v>30</v>
      </c>
      <c r="K480" s="36" t="s">
        <v>31</v>
      </c>
      <c r="L480" s="1" t="s">
        <v>51</v>
      </c>
      <c r="M480" s="37" t="s">
        <v>33</v>
      </c>
      <c r="N480" s="1" t="s">
        <v>34</v>
      </c>
      <c r="O480" s="38" t="s">
        <v>35</v>
      </c>
      <c r="P480" s="38"/>
      <c r="Q480" s="39" t="s">
        <v>36</v>
      </c>
      <c r="R480" s="39"/>
      <c r="S480" s="1" t="s">
        <v>931</v>
      </c>
      <c r="T480" s="145"/>
      <c r="U480" s="145"/>
      <c r="V480" s="1" t="s">
        <v>59</v>
      </c>
      <c r="W480" s="1"/>
      <c r="X480" s="1"/>
      <c r="Y480" s="1"/>
      <c r="Z480" s="1"/>
      <c r="AA480" s="1"/>
      <c r="AB480" s="30">
        <v>7500</v>
      </c>
      <c r="AC480" s="30">
        <v>2650</v>
      </c>
      <c r="AD480" s="30"/>
      <c r="AE480" s="30">
        <v>12750</v>
      </c>
      <c r="AF480" s="30">
        <v>650</v>
      </c>
      <c r="AG480" s="30">
        <f t="shared" si="6"/>
        <v>23550</v>
      </c>
      <c r="AH480" s="110"/>
      <c r="AI480" s="30"/>
      <c r="AJ480" s="125"/>
      <c r="AK480" s="30"/>
      <c r="AL480" s="2" t="s">
        <v>37</v>
      </c>
      <c r="AM480" s="2"/>
      <c r="AN480" s="2"/>
      <c r="AO480" s="2"/>
    </row>
    <row r="481" spans="1:41" s="47" customFormat="1" ht="15" customHeight="1" x14ac:dyDescent="0.25">
      <c r="A481" s="204"/>
      <c r="B481" s="9"/>
      <c r="C481" s="9"/>
      <c r="D481" s="9"/>
      <c r="E481" s="9"/>
      <c r="F481" s="180" t="s">
        <v>1638</v>
      </c>
      <c r="G481" s="9"/>
      <c r="H481" s="181"/>
      <c r="I481" s="9"/>
      <c r="J481" s="48"/>
      <c r="K481" s="9"/>
      <c r="L481" s="9"/>
      <c r="M481" s="9"/>
      <c r="N481" s="9"/>
      <c r="O481" s="10"/>
      <c r="P481" s="10"/>
      <c r="Q481" s="187"/>
      <c r="R481" s="187"/>
      <c r="S481" s="9"/>
      <c r="T481" s="188"/>
      <c r="U481" s="188"/>
      <c r="V481" s="9"/>
      <c r="W481" s="9"/>
      <c r="X481" s="9"/>
      <c r="Y481" s="9"/>
      <c r="Z481" s="9"/>
      <c r="AA481" s="9"/>
      <c r="AB481" s="183"/>
      <c r="AC481" s="183"/>
      <c r="AD481" s="183"/>
      <c r="AE481" s="183"/>
      <c r="AF481" s="183"/>
      <c r="AG481" s="183"/>
      <c r="AH481" s="184"/>
      <c r="AI481" s="183"/>
      <c r="AJ481" s="185"/>
      <c r="AK481" s="183"/>
      <c r="AL481" s="180"/>
      <c r="AM481" s="180"/>
      <c r="AN481" s="180"/>
      <c r="AO481" s="180"/>
    </row>
    <row r="482" spans="1:41" s="47" customFormat="1" ht="15" customHeight="1" x14ac:dyDescent="0.25">
      <c r="A482" s="204"/>
      <c r="B482" s="9"/>
      <c r="C482" s="9"/>
      <c r="D482" s="9"/>
      <c r="E482" s="9"/>
      <c r="F482" s="180" t="s">
        <v>1638</v>
      </c>
      <c r="G482" s="9"/>
      <c r="H482" s="181"/>
      <c r="I482" s="9"/>
      <c r="J482" s="48"/>
      <c r="K482" s="9"/>
      <c r="L482" s="9"/>
      <c r="M482" s="9"/>
      <c r="N482" s="9"/>
      <c r="O482" s="10"/>
      <c r="P482" s="10"/>
      <c r="Q482" s="187"/>
      <c r="R482" s="187"/>
      <c r="S482" s="9"/>
      <c r="T482" s="188"/>
      <c r="U482" s="188"/>
      <c r="V482" s="9"/>
      <c r="W482" s="9"/>
      <c r="X482" s="9"/>
      <c r="Y482" s="9"/>
      <c r="Z482" s="9"/>
      <c r="AA482" s="9"/>
      <c r="AB482" s="183"/>
      <c r="AC482" s="183"/>
      <c r="AD482" s="183"/>
      <c r="AE482" s="183"/>
      <c r="AF482" s="183"/>
      <c r="AG482" s="183"/>
      <c r="AH482" s="184"/>
      <c r="AI482" s="183"/>
      <c r="AJ482" s="185"/>
      <c r="AK482" s="183"/>
      <c r="AL482" s="180"/>
      <c r="AM482" s="180"/>
      <c r="AN482" s="180"/>
      <c r="AO482" s="180"/>
    </row>
    <row r="483" spans="1:41" s="47" customFormat="1" ht="15" customHeight="1" x14ac:dyDescent="0.25">
      <c r="A483" s="204"/>
      <c r="B483" s="9"/>
      <c r="C483" s="9"/>
      <c r="D483" s="9"/>
      <c r="E483" s="9"/>
      <c r="F483" s="180" t="s">
        <v>1638</v>
      </c>
      <c r="G483" s="9"/>
      <c r="H483" s="181"/>
      <c r="I483" s="9"/>
      <c r="J483" s="48"/>
      <c r="K483" s="9"/>
      <c r="L483" s="9"/>
      <c r="M483" s="9"/>
      <c r="N483" s="9"/>
      <c r="O483" s="10"/>
      <c r="P483" s="10"/>
      <c r="Q483" s="187"/>
      <c r="R483" s="187"/>
      <c r="S483" s="9"/>
      <c r="T483" s="188"/>
      <c r="U483" s="188"/>
      <c r="V483" s="9"/>
      <c r="W483" s="9"/>
      <c r="X483" s="9"/>
      <c r="Y483" s="9"/>
      <c r="Z483" s="9"/>
      <c r="AA483" s="9"/>
      <c r="AB483" s="183"/>
      <c r="AC483" s="183"/>
      <c r="AD483" s="183"/>
      <c r="AE483" s="183"/>
      <c r="AF483" s="183"/>
      <c r="AG483" s="183"/>
      <c r="AH483" s="184"/>
      <c r="AI483" s="183"/>
      <c r="AJ483" s="185"/>
      <c r="AK483" s="183"/>
      <c r="AL483" s="180"/>
      <c r="AM483" s="180"/>
      <c r="AN483" s="180"/>
      <c r="AO483" s="180"/>
    </row>
    <row r="484" spans="1:41" s="47" customFormat="1" ht="15" customHeight="1" x14ac:dyDescent="0.25">
      <c r="A484" s="204"/>
      <c r="B484" s="9"/>
      <c r="C484" s="9"/>
      <c r="D484" s="9"/>
      <c r="E484" s="9"/>
      <c r="F484" s="180" t="s">
        <v>1638</v>
      </c>
      <c r="G484" s="9"/>
      <c r="H484" s="181"/>
      <c r="I484" s="9"/>
      <c r="J484" s="48"/>
      <c r="K484" s="9"/>
      <c r="L484" s="9"/>
      <c r="M484" s="9"/>
      <c r="N484" s="9"/>
      <c r="O484" s="10"/>
      <c r="P484" s="10"/>
      <c r="Q484" s="187"/>
      <c r="R484" s="187"/>
      <c r="S484" s="9"/>
      <c r="T484" s="188"/>
      <c r="U484" s="188"/>
      <c r="V484" s="9"/>
      <c r="W484" s="9"/>
      <c r="X484" s="9"/>
      <c r="Y484" s="9"/>
      <c r="Z484" s="9"/>
      <c r="AA484" s="9"/>
      <c r="AB484" s="183"/>
      <c r="AC484" s="183"/>
      <c r="AD484" s="183"/>
      <c r="AE484" s="183"/>
      <c r="AF484" s="183"/>
      <c r="AG484" s="183"/>
      <c r="AH484" s="184"/>
      <c r="AI484" s="183"/>
      <c r="AJ484" s="185"/>
      <c r="AK484" s="183"/>
      <c r="AL484" s="180"/>
      <c r="AM484" s="180"/>
      <c r="AN484" s="180"/>
      <c r="AO484" s="180"/>
    </row>
    <row r="485" spans="1:41" s="47" customFormat="1" ht="15" customHeight="1" x14ac:dyDescent="0.25">
      <c r="A485" s="204"/>
      <c r="B485" s="9"/>
      <c r="C485" s="9"/>
      <c r="D485" s="9"/>
      <c r="E485" s="9"/>
      <c r="F485" s="180" t="s">
        <v>1638</v>
      </c>
      <c r="G485" s="9"/>
      <c r="H485" s="181"/>
      <c r="I485" s="9"/>
      <c r="J485" s="48"/>
      <c r="K485" s="9"/>
      <c r="L485" s="9"/>
      <c r="M485" s="9"/>
      <c r="N485" s="9"/>
      <c r="O485" s="10"/>
      <c r="P485" s="10"/>
      <c r="Q485" s="187"/>
      <c r="R485" s="187"/>
      <c r="S485" s="9"/>
      <c r="T485" s="188"/>
      <c r="U485" s="188"/>
      <c r="V485" s="9"/>
      <c r="W485" s="9"/>
      <c r="X485" s="9"/>
      <c r="Y485" s="9"/>
      <c r="Z485" s="9"/>
      <c r="AA485" s="9"/>
      <c r="AB485" s="183"/>
      <c r="AC485" s="183"/>
      <c r="AD485" s="183"/>
      <c r="AE485" s="183"/>
      <c r="AF485" s="183"/>
      <c r="AG485" s="183"/>
      <c r="AH485" s="184"/>
      <c r="AI485" s="183"/>
      <c r="AJ485" s="185"/>
      <c r="AK485" s="183"/>
      <c r="AL485" s="180"/>
      <c r="AM485" s="180"/>
      <c r="AN485" s="180"/>
      <c r="AO485" s="180"/>
    </row>
    <row r="486" spans="1:41" s="47" customFormat="1" ht="15" customHeight="1" x14ac:dyDescent="0.25">
      <c r="A486" s="204"/>
      <c r="B486" s="9"/>
      <c r="C486" s="9"/>
      <c r="D486" s="9"/>
      <c r="E486" s="9"/>
      <c r="F486" s="180" t="s">
        <v>1638</v>
      </c>
      <c r="G486" s="9"/>
      <c r="H486" s="181"/>
      <c r="I486" s="9"/>
      <c r="J486" s="48"/>
      <c r="K486" s="9"/>
      <c r="L486" s="9"/>
      <c r="M486" s="9"/>
      <c r="N486" s="9"/>
      <c r="O486" s="10"/>
      <c r="P486" s="10"/>
      <c r="Q486" s="187"/>
      <c r="R486" s="187"/>
      <c r="S486" s="9"/>
      <c r="T486" s="188"/>
      <c r="U486" s="188"/>
      <c r="V486" s="9"/>
      <c r="W486" s="9"/>
      <c r="X486" s="9"/>
      <c r="Y486" s="9"/>
      <c r="Z486" s="9"/>
      <c r="AA486" s="9"/>
      <c r="AB486" s="183"/>
      <c r="AC486" s="183"/>
      <c r="AD486" s="183"/>
      <c r="AE486" s="183"/>
      <c r="AF486" s="183"/>
      <c r="AG486" s="183"/>
      <c r="AH486" s="184"/>
      <c r="AI486" s="183"/>
      <c r="AJ486" s="185"/>
      <c r="AK486" s="183"/>
      <c r="AL486" s="180"/>
      <c r="AM486" s="180"/>
      <c r="AN486" s="180"/>
      <c r="AO486" s="180"/>
    </row>
    <row r="487" spans="1:41" ht="24.95" customHeight="1" x14ac:dyDescent="0.25">
      <c r="A487" s="205" t="s">
        <v>1662</v>
      </c>
      <c r="B487" s="14" t="s">
        <v>932</v>
      </c>
      <c r="C487" s="14" t="s">
        <v>933</v>
      </c>
      <c r="D487" s="14" t="s">
        <v>934</v>
      </c>
      <c r="E487" s="14" t="s">
        <v>935</v>
      </c>
      <c r="F487" s="15" t="s">
        <v>936</v>
      </c>
      <c r="G487" s="14" t="s">
        <v>105</v>
      </c>
      <c r="H487" s="16" t="s">
        <v>284</v>
      </c>
      <c r="I487" s="14" t="s">
        <v>29</v>
      </c>
      <c r="J487" s="28" t="s">
        <v>30</v>
      </c>
      <c r="K487" s="14" t="s">
        <v>31</v>
      </c>
      <c r="L487" s="14" t="s">
        <v>51</v>
      </c>
      <c r="M487" s="14" t="s">
        <v>33</v>
      </c>
      <c r="N487" s="14" t="s">
        <v>106</v>
      </c>
      <c r="O487" s="17" t="s">
        <v>107</v>
      </c>
      <c r="P487" s="17"/>
      <c r="Q487" s="18" t="s">
        <v>451</v>
      </c>
      <c r="R487" s="18"/>
      <c r="S487" s="14" t="s">
        <v>937</v>
      </c>
      <c r="T487" s="151"/>
      <c r="U487" s="151"/>
      <c r="V487" s="14" t="s">
        <v>11</v>
      </c>
      <c r="W487" s="14" t="s">
        <v>40</v>
      </c>
      <c r="X487" s="14"/>
      <c r="Y487" s="14"/>
      <c r="Z487" s="14"/>
      <c r="AA487" s="14"/>
      <c r="AB487" s="19"/>
      <c r="AC487" s="19">
        <v>2650</v>
      </c>
      <c r="AD487" s="19"/>
      <c r="AE487" s="19">
        <v>3500</v>
      </c>
      <c r="AF487" s="19"/>
      <c r="AG487" s="19">
        <f t="shared" si="6"/>
        <v>6150</v>
      </c>
      <c r="AH487" s="115"/>
      <c r="AI487" s="19"/>
      <c r="AJ487" s="132"/>
      <c r="AK487" s="19"/>
      <c r="AL487" s="15" t="s">
        <v>37</v>
      </c>
      <c r="AM487" s="14" t="s">
        <v>1496</v>
      </c>
      <c r="AN487" s="14"/>
      <c r="AO487" s="14"/>
    </row>
    <row r="488" spans="1:41" ht="24.95" customHeight="1" x14ac:dyDescent="0.25">
      <c r="A488" s="205" t="s">
        <v>1662</v>
      </c>
      <c r="B488" s="14" t="s">
        <v>938</v>
      </c>
      <c r="C488" s="14" t="s">
        <v>933</v>
      </c>
      <c r="D488" s="14" t="s">
        <v>939</v>
      </c>
      <c r="E488" s="14" t="s">
        <v>935</v>
      </c>
      <c r="F488" s="15" t="s">
        <v>936</v>
      </c>
      <c r="G488" s="14" t="s">
        <v>105</v>
      </c>
      <c r="H488" s="16" t="s">
        <v>284</v>
      </c>
      <c r="I488" s="14" t="s">
        <v>29</v>
      </c>
      <c r="J488" s="28" t="s">
        <v>30</v>
      </c>
      <c r="K488" s="14" t="s">
        <v>31</v>
      </c>
      <c r="L488" s="14" t="s">
        <v>51</v>
      </c>
      <c r="M488" s="14" t="s">
        <v>33</v>
      </c>
      <c r="N488" s="14" t="s">
        <v>106</v>
      </c>
      <c r="O488" s="17" t="s">
        <v>107</v>
      </c>
      <c r="P488" s="17"/>
      <c r="Q488" s="18" t="s">
        <v>451</v>
      </c>
      <c r="R488" s="18"/>
      <c r="S488" s="14" t="s">
        <v>937</v>
      </c>
      <c r="T488" s="151"/>
      <c r="U488" s="151"/>
      <c r="V488" s="14" t="s">
        <v>11</v>
      </c>
      <c r="W488" s="14" t="s">
        <v>40</v>
      </c>
      <c r="X488" s="14"/>
      <c r="Y488" s="14"/>
      <c r="Z488" s="14"/>
      <c r="AA488" s="14"/>
      <c r="AB488" s="19"/>
      <c r="AC488" s="19">
        <v>2650</v>
      </c>
      <c r="AD488" s="19"/>
      <c r="AE488" s="19">
        <v>3500</v>
      </c>
      <c r="AF488" s="19"/>
      <c r="AG488" s="19">
        <f t="shared" si="6"/>
        <v>6150</v>
      </c>
      <c r="AH488" s="115"/>
      <c r="AI488" s="19"/>
      <c r="AJ488" s="132"/>
      <c r="AK488" s="19"/>
      <c r="AL488" s="15" t="s">
        <v>37</v>
      </c>
      <c r="AM488" s="14" t="s">
        <v>1496</v>
      </c>
      <c r="AN488" s="14"/>
      <c r="AO488" s="14"/>
    </row>
    <row r="489" spans="1:41" ht="15" customHeight="1" x14ac:dyDescent="0.25">
      <c r="A489" s="205" t="s">
        <v>1662</v>
      </c>
      <c r="B489" s="1" t="s">
        <v>940</v>
      </c>
      <c r="C489" s="1" t="s">
        <v>117</v>
      </c>
      <c r="D489" s="1" t="s">
        <v>298</v>
      </c>
      <c r="E489" s="1" t="s">
        <v>149</v>
      </c>
      <c r="F489" s="2" t="s">
        <v>936</v>
      </c>
      <c r="G489" s="1" t="s">
        <v>27</v>
      </c>
      <c r="H489" s="29" t="s">
        <v>941</v>
      </c>
      <c r="I489" s="1" t="s">
        <v>29</v>
      </c>
      <c r="J489" s="35" t="s">
        <v>30</v>
      </c>
      <c r="K489" s="36" t="s">
        <v>31</v>
      </c>
      <c r="L489" s="1" t="s">
        <v>51</v>
      </c>
      <c r="M489" s="37" t="s">
        <v>33</v>
      </c>
      <c r="N489" s="1" t="s">
        <v>34</v>
      </c>
      <c r="O489" s="38" t="s">
        <v>35</v>
      </c>
      <c r="P489" s="38"/>
      <c r="Q489" s="39" t="s">
        <v>57</v>
      </c>
      <c r="R489" s="39"/>
      <c r="S489" s="1" t="s">
        <v>942</v>
      </c>
      <c r="T489" s="145"/>
      <c r="U489" s="145"/>
      <c r="V489" s="1" t="s">
        <v>59</v>
      </c>
      <c r="W489" s="1"/>
      <c r="X489" s="1"/>
      <c r="Y489" s="1"/>
      <c r="Z489" s="1"/>
      <c r="AA489" s="1"/>
      <c r="AB489" s="30"/>
      <c r="AC489" s="30">
        <v>2650</v>
      </c>
      <c r="AD489" s="30"/>
      <c r="AE489" s="30">
        <v>14000</v>
      </c>
      <c r="AF489" s="30">
        <v>650</v>
      </c>
      <c r="AG489" s="30">
        <f t="shared" ref="AG489:AG539" si="8">SUM(AB489:AF489)</f>
        <v>17300</v>
      </c>
      <c r="AH489" s="110"/>
      <c r="AI489" s="30"/>
      <c r="AJ489" s="125"/>
      <c r="AK489" s="30"/>
      <c r="AL489" s="2" t="s">
        <v>37</v>
      </c>
      <c r="AM489" s="2"/>
      <c r="AN489" s="2"/>
      <c r="AO489" s="2"/>
    </row>
    <row r="490" spans="1:41" ht="15" customHeight="1" x14ac:dyDescent="0.25">
      <c r="A490" s="205" t="s">
        <v>1662</v>
      </c>
      <c r="B490" s="1" t="s">
        <v>943</v>
      </c>
      <c r="C490" s="1" t="s">
        <v>117</v>
      </c>
      <c r="D490" s="1" t="s">
        <v>295</v>
      </c>
      <c r="E490" s="1" t="s">
        <v>149</v>
      </c>
      <c r="F490" s="2" t="s">
        <v>936</v>
      </c>
      <c r="G490" s="1" t="s">
        <v>27</v>
      </c>
      <c r="H490" s="29" t="s">
        <v>941</v>
      </c>
      <c r="I490" s="1" t="s">
        <v>29</v>
      </c>
      <c r="J490" s="35" t="s">
        <v>30</v>
      </c>
      <c r="K490" s="36" t="s">
        <v>31</v>
      </c>
      <c r="L490" s="1" t="s">
        <v>32</v>
      </c>
      <c r="M490" s="37" t="s">
        <v>33</v>
      </c>
      <c r="N490" s="1" t="s">
        <v>34</v>
      </c>
      <c r="O490" s="38" t="s">
        <v>35</v>
      </c>
      <c r="P490" s="38"/>
      <c r="Q490" s="39" t="s">
        <v>57</v>
      </c>
      <c r="R490" s="39"/>
      <c r="S490" s="1" t="s">
        <v>944</v>
      </c>
      <c r="T490" s="145"/>
      <c r="U490" s="145"/>
      <c r="V490" s="1" t="s">
        <v>59</v>
      </c>
      <c r="W490" s="1"/>
      <c r="X490" s="1"/>
      <c r="Y490" s="1"/>
      <c r="Z490" s="1"/>
      <c r="AA490" s="1"/>
      <c r="AB490" s="30">
        <v>12500</v>
      </c>
      <c r="AC490" s="30">
        <v>2650</v>
      </c>
      <c r="AD490" s="30"/>
      <c r="AE490" s="30">
        <v>14000</v>
      </c>
      <c r="AF490" s="30">
        <v>650</v>
      </c>
      <c r="AG490" s="30">
        <f t="shared" si="8"/>
        <v>29800</v>
      </c>
      <c r="AH490" s="110"/>
      <c r="AI490" s="30"/>
      <c r="AJ490" s="125"/>
      <c r="AK490" s="30"/>
      <c r="AL490" s="2" t="s">
        <v>37</v>
      </c>
      <c r="AM490" s="2"/>
      <c r="AN490" s="2"/>
      <c r="AO490" s="2"/>
    </row>
    <row r="491" spans="1:41" ht="24.95" customHeight="1" x14ac:dyDescent="0.25">
      <c r="A491" s="205" t="s">
        <v>1662</v>
      </c>
      <c r="B491" s="14" t="s">
        <v>945</v>
      </c>
      <c r="C491" s="14" t="s">
        <v>946</v>
      </c>
      <c r="D491" s="14" t="s">
        <v>934</v>
      </c>
      <c r="E491" s="14" t="s">
        <v>658</v>
      </c>
      <c r="F491" s="15" t="s">
        <v>936</v>
      </c>
      <c r="G491" s="14" t="s">
        <v>105</v>
      </c>
      <c r="H491" s="16" t="s">
        <v>284</v>
      </c>
      <c r="I491" s="14" t="s">
        <v>29</v>
      </c>
      <c r="J491" s="28" t="s">
        <v>30</v>
      </c>
      <c r="K491" s="14" t="s">
        <v>31</v>
      </c>
      <c r="L491" s="14" t="s">
        <v>51</v>
      </c>
      <c r="M491" s="14" t="s">
        <v>33</v>
      </c>
      <c r="N491" s="14" t="s">
        <v>106</v>
      </c>
      <c r="O491" s="17" t="s">
        <v>107</v>
      </c>
      <c r="P491" s="17"/>
      <c r="Q491" s="18" t="s">
        <v>451</v>
      </c>
      <c r="R491" s="18"/>
      <c r="S491" s="14" t="s">
        <v>947</v>
      </c>
      <c r="T491" s="151"/>
      <c r="U491" s="151"/>
      <c r="V491" s="14" t="s">
        <v>11</v>
      </c>
      <c r="W491" s="14" t="s">
        <v>40</v>
      </c>
      <c r="X491" s="14"/>
      <c r="Y491" s="14"/>
      <c r="Z491" s="14"/>
      <c r="AA491" s="14"/>
      <c r="AB491" s="19"/>
      <c r="AC491" s="19">
        <v>2650</v>
      </c>
      <c r="AD491" s="19"/>
      <c r="AE491" s="19">
        <v>3500</v>
      </c>
      <c r="AF491" s="19"/>
      <c r="AG491" s="19">
        <f t="shared" si="8"/>
        <v>6150</v>
      </c>
      <c r="AH491" s="115"/>
      <c r="AI491" s="19"/>
      <c r="AJ491" s="132"/>
      <c r="AK491" s="19"/>
      <c r="AL491" s="15" t="s">
        <v>37</v>
      </c>
      <c r="AM491" s="14" t="s">
        <v>1496</v>
      </c>
      <c r="AN491" s="14"/>
      <c r="AO491" s="14"/>
    </row>
    <row r="492" spans="1:41" ht="24.95" customHeight="1" x14ac:dyDescent="0.25">
      <c r="A492" s="205" t="s">
        <v>1662</v>
      </c>
      <c r="B492" s="14" t="s">
        <v>948</v>
      </c>
      <c r="C492" s="14" t="s">
        <v>946</v>
      </c>
      <c r="D492" s="14" t="s">
        <v>70</v>
      </c>
      <c r="E492" s="14" t="s">
        <v>658</v>
      </c>
      <c r="F492" s="15" t="s">
        <v>936</v>
      </c>
      <c r="G492" s="14" t="s">
        <v>105</v>
      </c>
      <c r="H492" s="16" t="s">
        <v>284</v>
      </c>
      <c r="I492" s="14" t="s">
        <v>29</v>
      </c>
      <c r="J492" s="28" t="s">
        <v>30</v>
      </c>
      <c r="K492" s="14" t="s">
        <v>31</v>
      </c>
      <c r="L492" s="14" t="s">
        <v>51</v>
      </c>
      <c r="M492" s="14" t="s">
        <v>33</v>
      </c>
      <c r="N492" s="14" t="s">
        <v>106</v>
      </c>
      <c r="O492" s="17" t="s">
        <v>107</v>
      </c>
      <c r="P492" s="17"/>
      <c r="Q492" s="18" t="s">
        <v>451</v>
      </c>
      <c r="R492" s="18"/>
      <c r="S492" s="14" t="s">
        <v>949</v>
      </c>
      <c r="T492" s="151"/>
      <c r="U492" s="151"/>
      <c r="V492" s="14" t="s">
        <v>11</v>
      </c>
      <c r="W492" s="14" t="s">
        <v>40</v>
      </c>
      <c r="X492" s="14"/>
      <c r="Y492" s="14"/>
      <c r="Z492" s="14"/>
      <c r="AA492" s="14"/>
      <c r="AB492" s="19"/>
      <c r="AC492" s="19">
        <v>2650</v>
      </c>
      <c r="AD492" s="19"/>
      <c r="AE492" s="19">
        <v>3500</v>
      </c>
      <c r="AF492" s="19"/>
      <c r="AG492" s="19">
        <f t="shared" si="8"/>
        <v>6150</v>
      </c>
      <c r="AH492" s="115"/>
      <c r="AI492" s="19"/>
      <c r="AJ492" s="132"/>
      <c r="AK492" s="19"/>
      <c r="AL492" s="15" t="s">
        <v>37</v>
      </c>
      <c r="AM492" s="14" t="s">
        <v>1496</v>
      </c>
      <c r="AN492" s="14"/>
      <c r="AO492" s="14"/>
    </row>
    <row r="493" spans="1:41" ht="24.95" customHeight="1" x14ac:dyDescent="0.25">
      <c r="A493" s="205" t="s">
        <v>1662</v>
      </c>
      <c r="B493" s="14" t="s">
        <v>950</v>
      </c>
      <c r="C493" s="14" t="s">
        <v>951</v>
      </c>
      <c r="D493" s="14" t="s">
        <v>934</v>
      </c>
      <c r="E493" s="14" t="s">
        <v>935</v>
      </c>
      <c r="F493" s="15" t="s">
        <v>936</v>
      </c>
      <c r="G493" s="14" t="s">
        <v>105</v>
      </c>
      <c r="H493" s="16" t="s">
        <v>284</v>
      </c>
      <c r="I493" s="14" t="s">
        <v>29</v>
      </c>
      <c r="J493" s="28" t="s">
        <v>30</v>
      </c>
      <c r="K493" s="14" t="s">
        <v>31</v>
      </c>
      <c r="L493" s="14" t="s">
        <v>51</v>
      </c>
      <c r="M493" s="14" t="s">
        <v>33</v>
      </c>
      <c r="N493" s="14" t="s">
        <v>106</v>
      </c>
      <c r="O493" s="17" t="s">
        <v>107</v>
      </c>
      <c r="P493" s="17"/>
      <c r="Q493" s="18" t="s">
        <v>451</v>
      </c>
      <c r="R493" s="18"/>
      <c r="S493" s="14" t="s">
        <v>952</v>
      </c>
      <c r="T493" s="151"/>
      <c r="U493" s="151"/>
      <c r="V493" s="14" t="s">
        <v>11</v>
      </c>
      <c r="W493" s="14" t="s">
        <v>40</v>
      </c>
      <c r="X493" s="14"/>
      <c r="Y493" s="14"/>
      <c r="Z493" s="14"/>
      <c r="AA493" s="14"/>
      <c r="AB493" s="19"/>
      <c r="AC493" s="19">
        <v>2650</v>
      </c>
      <c r="AD493" s="19"/>
      <c r="AE493" s="19">
        <v>3500</v>
      </c>
      <c r="AF493" s="19"/>
      <c r="AG493" s="19">
        <f t="shared" si="8"/>
        <v>6150</v>
      </c>
      <c r="AH493" s="115"/>
      <c r="AI493" s="19"/>
      <c r="AJ493" s="132"/>
      <c r="AK493" s="19"/>
      <c r="AL493" s="15" t="s">
        <v>37</v>
      </c>
      <c r="AM493" s="14" t="s">
        <v>1496</v>
      </c>
      <c r="AN493" s="14"/>
      <c r="AO493" s="14"/>
    </row>
    <row r="494" spans="1:41" ht="24.95" customHeight="1" x14ac:dyDescent="0.25">
      <c r="A494" s="205" t="s">
        <v>1662</v>
      </c>
      <c r="B494" s="14" t="s">
        <v>953</v>
      </c>
      <c r="C494" s="14" t="s">
        <v>951</v>
      </c>
      <c r="D494" s="14" t="s">
        <v>70</v>
      </c>
      <c r="E494" s="14" t="s">
        <v>935</v>
      </c>
      <c r="F494" s="15" t="s">
        <v>936</v>
      </c>
      <c r="G494" s="14" t="s">
        <v>105</v>
      </c>
      <c r="H494" s="16" t="s">
        <v>284</v>
      </c>
      <c r="I494" s="14" t="s">
        <v>29</v>
      </c>
      <c r="J494" s="28" t="s">
        <v>30</v>
      </c>
      <c r="K494" s="14" t="s">
        <v>31</v>
      </c>
      <c r="L494" s="14" t="s">
        <v>51</v>
      </c>
      <c r="M494" s="14" t="s">
        <v>33</v>
      </c>
      <c r="N494" s="14" t="s">
        <v>106</v>
      </c>
      <c r="O494" s="17" t="s">
        <v>107</v>
      </c>
      <c r="P494" s="17"/>
      <c r="Q494" s="18" t="s">
        <v>451</v>
      </c>
      <c r="R494" s="18"/>
      <c r="S494" s="15" t="s">
        <v>954</v>
      </c>
      <c r="T494" s="154"/>
      <c r="U494" s="154"/>
      <c r="V494" s="14" t="s">
        <v>11</v>
      </c>
      <c r="W494" s="14" t="s">
        <v>40</v>
      </c>
      <c r="X494" s="14"/>
      <c r="Y494" s="14"/>
      <c r="Z494" s="14"/>
      <c r="AA494" s="14"/>
      <c r="AB494" s="19"/>
      <c r="AC494" s="19">
        <v>2650</v>
      </c>
      <c r="AD494" s="19"/>
      <c r="AE494" s="19">
        <v>3500</v>
      </c>
      <c r="AF494" s="19"/>
      <c r="AG494" s="19">
        <f t="shared" si="8"/>
        <v>6150</v>
      </c>
      <c r="AH494" s="115"/>
      <c r="AI494" s="19"/>
      <c r="AJ494" s="132"/>
      <c r="AK494" s="19"/>
      <c r="AL494" s="15" t="s">
        <v>37</v>
      </c>
      <c r="AM494" s="14" t="s">
        <v>1496</v>
      </c>
      <c r="AN494" s="14"/>
      <c r="AO494" s="14"/>
    </row>
    <row r="495" spans="1:41" ht="15" customHeight="1" x14ac:dyDescent="0.25">
      <c r="A495" s="205" t="s">
        <v>1662</v>
      </c>
      <c r="B495" s="1" t="s">
        <v>955</v>
      </c>
      <c r="C495" s="1" t="s">
        <v>956</v>
      </c>
      <c r="D495" s="1" t="s">
        <v>298</v>
      </c>
      <c r="E495" s="1" t="s">
        <v>957</v>
      </c>
      <c r="F495" s="2" t="s">
        <v>936</v>
      </c>
      <c r="G495" s="1" t="s">
        <v>27</v>
      </c>
      <c r="H495" s="29" t="s">
        <v>958</v>
      </c>
      <c r="I495" s="1" t="s">
        <v>29</v>
      </c>
      <c r="J495" s="35" t="s">
        <v>30</v>
      </c>
      <c r="K495" s="36" t="s">
        <v>31</v>
      </c>
      <c r="L495" s="1" t="s">
        <v>32</v>
      </c>
      <c r="M495" s="37" t="s">
        <v>33</v>
      </c>
      <c r="N495" s="1" t="s">
        <v>34</v>
      </c>
      <c r="O495" s="38" t="s">
        <v>35</v>
      </c>
      <c r="P495" s="38"/>
      <c r="Q495" s="39" t="s">
        <v>57</v>
      </c>
      <c r="R495" s="39"/>
      <c r="S495" s="1" t="s">
        <v>959</v>
      </c>
      <c r="T495" s="145"/>
      <c r="U495" s="145"/>
      <c r="V495" s="1" t="s">
        <v>59</v>
      </c>
      <c r="W495" s="1"/>
      <c r="X495" s="1"/>
      <c r="Y495" s="1"/>
      <c r="Z495" s="1"/>
      <c r="AA495" s="1"/>
      <c r="AB495" s="30"/>
      <c r="AC495" s="30">
        <v>2650</v>
      </c>
      <c r="AD495" s="30"/>
      <c r="AE495" s="30">
        <v>14000</v>
      </c>
      <c r="AF495" s="30">
        <v>650</v>
      </c>
      <c r="AG495" s="30">
        <f t="shared" si="8"/>
        <v>17300</v>
      </c>
      <c r="AH495" s="110"/>
      <c r="AI495" s="30"/>
      <c r="AJ495" s="125"/>
      <c r="AK495" s="30"/>
      <c r="AL495" s="2" t="s">
        <v>37</v>
      </c>
      <c r="AM495" s="2"/>
      <c r="AN495" s="2"/>
      <c r="AO495" s="2"/>
    </row>
    <row r="496" spans="1:41" ht="15" customHeight="1" x14ac:dyDescent="0.25">
      <c r="A496" s="205" t="s">
        <v>1662</v>
      </c>
      <c r="B496" s="1" t="s">
        <v>960</v>
      </c>
      <c r="C496" s="1" t="s">
        <v>956</v>
      </c>
      <c r="D496" s="1" t="s">
        <v>295</v>
      </c>
      <c r="E496" s="1" t="s">
        <v>957</v>
      </c>
      <c r="F496" s="2" t="s">
        <v>936</v>
      </c>
      <c r="G496" s="1" t="s">
        <v>27</v>
      </c>
      <c r="H496" s="29" t="s">
        <v>941</v>
      </c>
      <c r="I496" s="1" t="s">
        <v>29</v>
      </c>
      <c r="J496" s="35" t="s">
        <v>30</v>
      </c>
      <c r="K496" s="36" t="s">
        <v>31</v>
      </c>
      <c r="L496" s="1" t="s">
        <v>51</v>
      </c>
      <c r="M496" s="37" t="s">
        <v>33</v>
      </c>
      <c r="N496" s="1" t="s">
        <v>34</v>
      </c>
      <c r="O496" s="38" t="s">
        <v>35</v>
      </c>
      <c r="P496" s="38"/>
      <c r="Q496" s="39" t="s">
        <v>57</v>
      </c>
      <c r="R496" s="39"/>
      <c r="S496" s="1" t="s">
        <v>961</v>
      </c>
      <c r="T496" s="145"/>
      <c r="U496" s="145"/>
      <c r="V496" s="1" t="s">
        <v>59</v>
      </c>
      <c r="W496" s="1"/>
      <c r="X496" s="1"/>
      <c r="Y496" s="1"/>
      <c r="Z496" s="1"/>
      <c r="AA496" s="1"/>
      <c r="AB496" s="30">
        <v>12500</v>
      </c>
      <c r="AC496" s="30">
        <v>2650</v>
      </c>
      <c r="AD496" s="30"/>
      <c r="AE496" s="30">
        <v>14000</v>
      </c>
      <c r="AF496" s="30">
        <v>650</v>
      </c>
      <c r="AG496" s="30">
        <f t="shared" si="8"/>
        <v>29800</v>
      </c>
      <c r="AH496" s="110"/>
      <c r="AI496" s="30"/>
      <c r="AJ496" s="125"/>
      <c r="AK496" s="30"/>
      <c r="AL496" s="2" t="s">
        <v>37</v>
      </c>
      <c r="AM496" s="2"/>
      <c r="AN496" s="2"/>
      <c r="AO496" s="2"/>
    </row>
    <row r="497" spans="1:41" ht="15" customHeight="1" x14ac:dyDescent="0.25">
      <c r="A497" s="205" t="s">
        <v>1662</v>
      </c>
      <c r="B497" s="1" t="s">
        <v>962</v>
      </c>
      <c r="C497" s="1" t="s">
        <v>859</v>
      </c>
      <c r="D497" s="1" t="s">
        <v>298</v>
      </c>
      <c r="E497" s="1" t="s">
        <v>149</v>
      </c>
      <c r="F497" s="2" t="s">
        <v>936</v>
      </c>
      <c r="G497" s="1" t="s">
        <v>27</v>
      </c>
      <c r="H497" s="29" t="s">
        <v>296</v>
      </c>
      <c r="I497" s="1" t="s">
        <v>29</v>
      </c>
      <c r="J497" s="35" t="s">
        <v>30</v>
      </c>
      <c r="K497" s="36" t="s">
        <v>31</v>
      </c>
      <c r="L497" s="1" t="s">
        <v>32</v>
      </c>
      <c r="M497" s="37" t="s">
        <v>33</v>
      </c>
      <c r="N497" s="1" t="s">
        <v>34</v>
      </c>
      <c r="O497" s="38" t="s">
        <v>35</v>
      </c>
      <c r="P497" s="38"/>
      <c r="Q497" s="39" t="s">
        <v>57</v>
      </c>
      <c r="R497" s="39"/>
      <c r="S497" s="1" t="s">
        <v>963</v>
      </c>
      <c r="T497" s="145"/>
      <c r="U497" s="145"/>
      <c r="V497" s="1" t="s">
        <v>59</v>
      </c>
      <c r="W497" s="1"/>
      <c r="X497" s="1"/>
      <c r="Y497" s="1"/>
      <c r="Z497" s="1"/>
      <c r="AA497" s="1"/>
      <c r="AB497" s="30"/>
      <c r="AC497" s="30">
        <v>2650</v>
      </c>
      <c r="AD497" s="30"/>
      <c r="AE497" s="30">
        <v>14000</v>
      </c>
      <c r="AF497" s="30">
        <v>5250</v>
      </c>
      <c r="AG497" s="30">
        <f t="shared" si="8"/>
        <v>21900</v>
      </c>
      <c r="AH497" s="110"/>
      <c r="AI497" s="30"/>
      <c r="AJ497" s="125"/>
      <c r="AK497" s="30"/>
      <c r="AL497" s="2" t="s">
        <v>37</v>
      </c>
      <c r="AM497" s="2"/>
      <c r="AN497" s="2"/>
      <c r="AO497" s="2"/>
    </row>
    <row r="498" spans="1:41" ht="15" customHeight="1" x14ac:dyDescent="0.25">
      <c r="A498" s="205" t="s">
        <v>1662</v>
      </c>
      <c r="B498" s="1" t="s">
        <v>964</v>
      </c>
      <c r="C498" s="1" t="s">
        <v>859</v>
      </c>
      <c r="D498" s="1" t="s">
        <v>295</v>
      </c>
      <c r="E498" s="1" t="s">
        <v>149</v>
      </c>
      <c r="F498" s="2" t="s">
        <v>936</v>
      </c>
      <c r="G498" s="1" t="s">
        <v>27</v>
      </c>
      <c r="H498" s="29" t="s">
        <v>296</v>
      </c>
      <c r="I498" s="1" t="s">
        <v>29</v>
      </c>
      <c r="J498" s="35" t="s">
        <v>30</v>
      </c>
      <c r="K498" s="36" t="s">
        <v>31</v>
      </c>
      <c r="L498" s="1" t="s">
        <v>51</v>
      </c>
      <c r="M498" s="37" t="s">
        <v>33</v>
      </c>
      <c r="N498" s="1" t="s">
        <v>34</v>
      </c>
      <c r="O498" s="38" t="s">
        <v>35</v>
      </c>
      <c r="P498" s="38"/>
      <c r="Q498" s="39" t="s">
        <v>57</v>
      </c>
      <c r="R498" s="39"/>
      <c r="S498" s="1" t="s">
        <v>963</v>
      </c>
      <c r="T498" s="145"/>
      <c r="U498" s="145"/>
      <c r="V498" s="1" t="s">
        <v>59</v>
      </c>
      <c r="W498" s="1"/>
      <c r="X498" s="1"/>
      <c r="Y498" s="1"/>
      <c r="Z498" s="1"/>
      <c r="AA498" s="1"/>
      <c r="AB498" s="30"/>
      <c r="AC498" s="30">
        <v>2650</v>
      </c>
      <c r="AD498" s="30"/>
      <c r="AE498" s="30">
        <v>14000</v>
      </c>
      <c r="AF498" s="30">
        <v>650</v>
      </c>
      <c r="AG498" s="30">
        <f t="shared" si="8"/>
        <v>17300</v>
      </c>
      <c r="AH498" s="110"/>
      <c r="AI498" s="30"/>
      <c r="AJ498" s="125"/>
      <c r="AK498" s="30"/>
      <c r="AL498" s="2" t="s">
        <v>37</v>
      </c>
      <c r="AM498" s="2"/>
      <c r="AN498" s="2"/>
      <c r="AO498" s="2"/>
    </row>
    <row r="499" spans="1:41" ht="24.95" customHeight="1" x14ac:dyDescent="0.25">
      <c r="A499" s="205" t="s">
        <v>1662</v>
      </c>
      <c r="B499" s="14" t="s">
        <v>965</v>
      </c>
      <c r="C499" s="14" t="s">
        <v>966</v>
      </c>
      <c r="D499" s="14" t="s">
        <v>967</v>
      </c>
      <c r="E499" s="14" t="s">
        <v>935</v>
      </c>
      <c r="F499" s="15" t="s">
        <v>936</v>
      </c>
      <c r="G499" s="14" t="s">
        <v>105</v>
      </c>
      <c r="H499" s="16" t="s">
        <v>284</v>
      </c>
      <c r="I499" s="14" t="s">
        <v>29</v>
      </c>
      <c r="J499" s="28" t="s">
        <v>30</v>
      </c>
      <c r="K499" s="14" t="s">
        <v>31</v>
      </c>
      <c r="L499" s="14" t="s">
        <v>51</v>
      </c>
      <c r="M499" s="14" t="s">
        <v>33</v>
      </c>
      <c r="N499" s="14" t="s">
        <v>106</v>
      </c>
      <c r="O499" s="17" t="s">
        <v>107</v>
      </c>
      <c r="P499" s="17"/>
      <c r="Q499" s="18" t="s">
        <v>451</v>
      </c>
      <c r="R499" s="18"/>
      <c r="S499" s="14" t="s">
        <v>968</v>
      </c>
      <c r="T499" s="151"/>
      <c r="U499" s="151"/>
      <c r="V499" s="14" t="s">
        <v>11</v>
      </c>
      <c r="W499" s="14" t="s">
        <v>40</v>
      </c>
      <c r="X499" s="14"/>
      <c r="Y499" s="14"/>
      <c r="Z499" s="14"/>
      <c r="AA499" s="14"/>
      <c r="AB499" s="19"/>
      <c r="AC499" s="19">
        <v>2650</v>
      </c>
      <c r="AD499" s="19"/>
      <c r="AE499" s="19">
        <v>3500</v>
      </c>
      <c r="AF499" s="19"/>
      <c r="AG499" s="19">
        <f t="shared" si="8"/>
        <v>6150</v>
      </c>
      <c r="AH499" s="115"/>
      <c r="AI499" s="19"/>
      <c r="AJ499" s="132"/>
      <c r="AK499" s="19"/>
      <c r="AL499" s="15" t="s">
        <v>37</v>
      </c>
      <c r="AM499" s="14" t="s">
        <v>1496</v>
      </c>
      <c r="AN499" s="14"/>
      <c r="AO499" s="14"/>
    </row>
    <row r="500" spans="1:41" s="47" customFormat="1" ht="15" customHeight="1" x14ac:dyDescent="0.25">
      <c r="A500" s="204"/>
      <c r="B500" s="189"/>
      <c r="C500" s="9"/>
      <c r="D500" s="9"/>
      <c r="E500" s="9"/>
      <c r="F500" s="180" t="s">
        <v>1639</v>
      </c>
      <c r="G500" s="9"/>
      <c r="H500" s="181"/>
      <c r="I500" s="9"/>
      <c r="J500" s="48"/>
      <c r="K500" s="9"/>
      <c r="L500" s="9"/>
      <c r="M500" s="9"/>
      <c r="N500" s="9"/>
      <c r="O500" s="10"/>
      <c r="P500" s="10"/>
      <c r="Q500" s="187"/>
      <c r="R500" s="187"/>
      <c r="S500" s="9"/>
      <c r="T500" s="188"/>
      <c r="U500" s="188"/>
      <c r="V500" s="9"/>
      <c r="W500" s="9"/>
      <c r="X500" s="9"/>
      <c r="Y500" s="9"/>
      <c r="Z500" s="9"/>
      <c r="AA500" s="9"/>
      <c r="AB500" s="183"/>
      <c r="AC500" s="183"/>
      <c r="AD500" s="183"/>
      <c r="AE500" s="183"/>
      <c r="AF500" s="183"/>
      <c r="AG500" s="183"/>
      <c r="AH500" s="184"/>
      <c r="AI500" s="183"/>
      <c r="AJ500" s="185"/>
      <c r="AK500" s="183"/>
      <c r="AL500" s="180"/>
      <c r="AM500" s="9"/>
      <c r="AN500" s="9"/>
      <c r="AO500" s="9"/>
    </row>
    <row r="501" spans="1:41" s="47" customFormat="1" ht="15" customHeight="1" x14ac:dyDescent="0.25">
      <c r="A501" s="204"/>
      <c r="B501" s="189"/>
      <c r="C501" s="9"/>
      <c r="D501" s="9"/>
      <c r="E501" s="9"/>
      <c r="F501" s="180" t="s">
        <v>1639</v>
      </c>
      <c r="G501" s="9"/>
      <c r="H501" s="181"/>
      <c r="I501" s="9"/>
      <c r="J501" s="48"/>
      <c r="K501" s="9"/>
      <c r="L501" s="9"/>
      <c r="M501" s="9"/>
      <c r="N501" s="9"/>
      <c r="O501" s="10"/>
      <c r="P501" s="10"/>
      <c r="Q501" s="187"/>
      <c r="R501" s="187"/>
      <c r="S501" s="9"/>
      <c r="T501" s="188"/>
      <c r="U501" s="188"/>
      <c r="V501" s="9"/>
      <c r="W501" s="9"/>
      <c r="X501" s="9"/>
      <c r="Y501" s="9"/>
      <c r="Z501" s="9"/>
      <c r="AA501" s="9"/>
      <c r="AB501" s="183"/>
      <c r="AC501" s="183"/>
      <c r="AD501" s="183"/>
      <c r="AE501" s="183"/>
      <c r="AF501" s="183"/>
      <c r="AG501" s="183"/>
      <c r="AH501" s="184"/>
      <c r="AI501" s="183"/>
      <c r="AJ501" s="185"/>
      <c r="AK501" s="183"/>
      <c r="AL501" s="180"/>
      <c r="AM501" s="9"/>
      <c r="AN501" s="9"/>
      <c r="AO501" s="9"/>
    </row>
    <row r="502" spans="1:41" s="47" customFormat="1" ht="15" customHeight="1" x14ac:dyDescent="0.25">
      <c r="A502" s="204"/>
      <c r="B502" s="189"/>
      <c r="C502" s="9"/>
      <c r="D502" s="9"/>
      <c r="E502" s="9"/>
      <c r="F502" s="180" t="s">
        <v>1639</v>
      </c>
      <c r="G502" s="9"/>
      <c r="H502" s="181"/>
      <c r="I502" s="9"/>
      <c r="J502" s="48"/>
      <c r="K502" s="9"/>
      <c r="L502" s="9"/>
      <c r="M502" s="9"/>
      <c r="N502" s="9"/>
      <c r="O502" s="10"/>
      <c r="P502" s="10"/>
      <c r="Q502" s="187"/>
      <c r="R502" s="187"/>
      <c r="S502" s="9"/>
      <c r="T502" s="188"/>
      <c r="U502" s="188"/>
      <c r="V502" s="9"/>
      <c r="W502" s="9"/>
      <c r="X502" s="9"/>
      <c r="Y502" s="9"/>
      <c r="Z502" s="9"/>
      <c r="AA502" s="9"/>
      <c r="AB502" s="183"/>
      <c r="AC502" s="183"/>
      <c r="AD502" s="183"/>
      <c r="AE502" s="183"/>
      <c r="AF502" s="183"/>
      <c r="AG502" s="183"/>
      <c r="AH502" s="184"/>
      <c r="AI502" s="183"/>
      <c r="AJ502" s="185"/>
      <c r="AK502" s="183"/>
      <c r="AL502" s="180"/>
      <c r="AM502" s="9"/>
      <c r="AN502" s="9"/>
      <c r="AO502" s="9"/>
    </row>
    <row r="503" spans="1:41" s="47" customFormat="1" ht="15" customHeight="1" x14ac:dyDescent="0.25">
      <c r="A503" s="204"/>
      <c r="B503" s="189"/>
      <c r="C503" s="9"/>
      <c r="D503" s="9"/>
      <c r="E503" s="9"/>
      <c r="F503" s="180" t="s">
        <v>1639</v>
      </c>
      <c r="G503" s="9"/>
      <c r="H503" s="181"/>
      <c r="I503" s="9"/>
      <c r="J503" s="48"/>
      <c r="K503" s="9"/>
      <c r="L503" s="9"/>
      <c r="M503" s="9"/>
      <c r="N503" s="9"/>
      <c r="O503" s="10"/>
      <c r="P503" s="10"/>
      <c r="Q503" s="187"/>
      <c r="R503" s="187"/>
      <c r="S503" s="9"/>
      <c r="T503" s="188"/>
      <c r="U503" s="188"/>
      <c r="V503" s="9"/>
      <c r="W503" s="9"/>
      <c r="X503" s="9"/>
      <c r="Y503" s="9"/>
      <c r="Z503" s="9"/>
      <c r="AA503" s="9"/>
      <c r="AB503" s="183"/>
      <c r="AC503" s="183"/>
      <c r="AD503" s="183"/>
      <c r="AE503" s="183"/>
      <c r="AF503" s="183"/>
      <c r="AG503" s="183"/>
      <c r="AH503" s="184"/>
      <c r="AI503" s="183"/>
      <c r="AJ503" s="185"/>
      <c r="AK503" s="183"/>
      <c r="AL503" s="180"/>
      <c r="AM503" s="9"/>
      <c r="AN503" s="9"/>
      <c r="AO503" s="9"/>
    </row>
    <row r="504" spans="1:41" s="47" customFormat="1" ht="15" customHeight="1" x14ac:dyDescent="0.25">
      <c r="A504" s="204"/>
      <c r="B504" s="189"/>
      <c r="C504" s="9"/>
      <c r="D504" s="9"/>
      <c r="E504" s="9"/>
      <c r="F504" s="180" t="s">
        <v>1639</v>
      </c>
      <c r="G504" s="9"/>
      <c r="H504" s="181"/>
      <c r="I504" s="9"/>
      <c r="J504" s="48"/>
      <c r="K504" s="9"/>
      <c r="L504" s="9"/>
      <c r="M504" s="9"/>
      <c r="N504" s="9"/>
      <c r="O504" s="10"/>
      <c r="P504" s="10"/>
      <c r="Q504" s="187"/>
      <c r="R504" s="187"/>
      <c r="S504" s="9"/>
      <c r="T504" s="188"/>
      <c r="U504" s="188"/>
      <c r="V504" s="9"/>
      <c r="W504" s="9"/>
      <c r="X504" s="9"/>
      <c r="Y504" s="9"/>
      <c r="Z504" s="9"/>
      <c r="AA504" s="9"/>
      <c r="AB504" s="183"/>
      <c r="AC504" s="183"/>
      <c r="AD504" s="183"/>
      <c r="AE504" s="183"/>
      <c r="AF504" s="183"/>
      <c r="AG504" s="183"/>
      <c r="AH504" s="184"/>
      <c r="AI504" s="183"/>
      <c r="AJ504" s="185"/>
      <c r="AK504" s="183"/>
      <c r="AL504" s="180"/>
      <c r="AM504" s="9"/>
      <c r="AN504" s="9"/>
      <c r="AO504" s="9"/>
    </row>
    <row r="505" spans="1:41" s="47" customFormat="1" ht="15" customHeight="1" x14ac:dyDescent="0.25">
      <c r="A505" s="204"/>
      <c r="B505" s="189"/>
      <c r="C505" s="9"/>
      <c r="D505" s="9"/>
      <c r="E505" s="9"/>
      <c r="F505" s="180" t="s">
        <v>1639</v>
      </c>
      <c r="G505" s="9"/>
      <c r="H505" s="181"/>
      <c r="I505" s="9"/>
      <c r="J505" s="48"/>
      <c r="K505" s="9"/>
      <c r="L505" s="9"/>
      <c r="M505" s="9"/>
      <c r="N505" s="9"/>
      <c r="O505" s="10"/>
      <c r="P505" s="10"/>
      <c r="Q505" s="187"/>
      <c r="R505" s="187"/>
      <c r="S505" s="9"/>
      <c r="T505" s="188"/>
      <c r="U505" s="188"/>
      <c r="V505" s="9"/>
      <c r="W505" s="9"/>
      <c r="X505" s="9"/>
      <c r="Y505" s="9"/>
      <c r="Z505" s="9"/>
      <c r="AA505" s="9"/>
      <c r="AB505" s="183"/>
      <c r="AC505" s="183"/>
      <c r="AD505" s="183"/>
      <c r="AE505" s="183"/>
      <c r="AF505" s="183"/>
      <c r="AG505" s="183"/>
      <c r="AH505" s="184"/>
      <c r="AI505" s="183"/>
      <c r="AJ505" s="185"/>
      <c r="AK505" s="183"/>
      <c r="AL505" s="180"/>
      <c r="AM505" s="9"/>
      <c r="AN505" s="9"/>
      <c r="AO505" s="9"/>
    </row>
    <row r="506" spans="1:41" s="47" customFormat="1" ht="15" customHeight="1" x14ac:dyDescent="0.25">
      <c r="A506" s="204"/>
      <c r="B506" s="189"/>
      <c r="C506" s="9"/>
      <c r="D506" s="9"/>
      <c r="E506" s="9"/>
      <c r="F506" s="180" t="s">
        <v>1640</v>
      </c>
      <c r="G506" s="9"/>
      <c r="H506" s="181"/>
      <c r="I506" s="9"/>
      <c r="J506" s="48"/>
      <c r="K506" s="9"/>
      <c r="L506" s="9"/>
      <c r="M506" s="9"/>
      <c r="N506" s="9"/>
      <c r="O506" s="10"/>
      <c r="P506" s="10"/>
      <c r="Q506" s="187"/>
      <c r="R506" s="187"/>
      <c r="S506" s="9"/>
      <c r="T506" s="188"/>
      <c r="U506" s="188"/>
      <c r="V506" s="9"/>
      <c r="W506" s="9"/>
      <c r="X506" s="9"/>
      <c r="Y506" s="9"/>
      <c r="Z506" s="9"/>
      <c r="AA506" s="9"/>
      <c r="AB506" s="183"/>
      <c r="AC506" s="183"/>
      <c r="AD506" s="183"/>
      <c r="AE506" s="183"/>
      <c r="AF506" s="183"/>
      <c r="AG506" s="183"/>
      <c r="AH506" s="184"/>
      <c r="AI506" s="183"/>
      <c r="AJ506" s="185"/>
      <c r="AK506" s="183"/>
      <c r="AL506" s="180"/>
      <c r="AM506" s="9"/>
      <c r="AN506" s="9"/>
      <c r="AO506" s="9"/>
    </row>
    <row r="507" spans="1:41" s="47" customFormat="1" ht="15" customHeight="1" x14ac:dyDescent="0.25">
      <c r="A507" s="204"/>
      <c r="B507" s="189"/>
      <c r="C507" s="9"/>
      <c r="D507" s="9"/>
      <c r="E507" s="9"/>
      <c r="F507" s="180" t="s">
        <v>1640</v>
      </c>
      <c r="G507" s="9"/>
      <c r="H507" s="181"/>
      <c r="I507" s="9"/>
      <c r="J507" s="48"/>
      <c r="K507" s="9"/>
      <c r="L507" s="9"/>
      <c r="M507" s="9"/>
      <c r="N507" s="9"/>
      <c r="O507" s="10"/>
      <c r="P507" s="10"/>
      <c r="Q507" s="187"/>
      <c r="R507" s="187"/>
      <c r="S507" s="9"/>
      <c r="T507" s="188"/>
      <c r="U507" s="188"/>
      <c r="V507" s="9"/>
      <c r="W507" s="9"/>
      <c r="X507" s="9"/>
      <c r="Y507" s="9"/>
      <c r="Z507" s="9"/>
      <c r="AA507" s="9"/>
      <c r="AB507" s="183"/>
      <c r="AC507" s="183"/>
      <c r="AD507" s="183"/>
      <c r="AE507" s="183"/>
      <c r="AF507" s="183"/>
      <c r="AG507" s="183"/>
      <c r="AH507" s="184"/>
      <c r="AI507" s="183"/>
      <c r="AJ507" s="185"/>
      <c r="AK507" s="183"/>
      <c r="AL507" s="180"/>
      <c r="AM507" s="9"/>
      <c r="AN507" s="9"/>
      <c r="AO507" s="9"/>
    </row>
    <row r="508" spans="1:41" s="47" customFormat="1" ht="15" customHeight="1" x14ac:dyDescent="0.25">
      <c r="A508" s="204"/>
      <c r="B508" s="189"/>
      <c r="C508" s="9"/>
      <c r="D508" s="9"/>
      <c r="E508" s="9"/>
      <c r="F508" s="180" t="s">
        <v>1640</v>
      </c>
      <c r="G508" s="9"/>
      <c r="H508" s="181"/>
      <c r="I508" s="9"/>
      <c r="J508" s="48"/>
      <c r="K508" s="9"/>
      <c r="L508" s="9"/>
      <c r="M508" s="9"/>
      <c r="N508" s="9"/>
      <c r="O508" s="10"/>
      <c r="P508" s="10"/>
      <c r="Q508" s="187"/>
      <c r="R508" s="187"/>
      <c r="S508" s="9"/>
      <c r="T508" s="188"/>
      <c r="U508" s="188"/>
      <c r="V508" s="9"/>
      <c r="W508" s="9"/>
      <c r="X508" s="9"/>
      <c r="Y508" s="9"/>
      <c r="Z508" s="9"/>
      <c r="AA508" s="9"/>
      <c r="AB508" s="183"/>
      <c r="AC508" s="183"/>
      <c r="AD508" s="183"/>
      <c r="AE508" s="183"/>
      <c r="AF508" s="183"/>
      <c r="AG508" s="183"/>
      <c r="AH508" s="184"/>
      <c r="AI508" s="183"/>
      <c r="AJ508" s="185"/>
      <c r="AK508" s="183"/>
      <c r="AL508" s="180"/>
      <c r="AM508" s="9"/>
      <c r="AN508" s="9"/>
      <c r="AO508" s="9"/>
    </row>
    <row r="509" spans="1:41" s="47" customFormat="1" ht="15" customHeight="1" x14ac:dyDescent="0.25">
      <c r="A509" s="204"/>
      <c r="B509" s="189"/>
      <c r="C509" s="9"/>
      <c r="D509" s="9"/>
      <c r="E509" s="9"/>
      <c r="F509" s="180" t="s">
        <v>1640</v>
      </c>
      <c r="G509" s="9"/>
      <c r="H509" s="181"/>
      <c r="I509" s="9"/>
      <c r="J509" s="48"/>
      <c r="K509" s="9"/>
      <c r="L509" s="9"/>
      <c r="M509" s="9"/>
      <c r="N509" s="9"/>
      <c r="O509" s="10"/>
      <c r="P509" s="10"/>
      <c r="Q509" s="187"/>
      <c r="R509" s="187"/>
      <c r="S509" s="9"/>
      <c r="T509" s="188"/>
      <c r="U509" s="188"/>
      <c r="V509" s="9"/>
      <c r="W509" s="9"/>
      <c r="X509" s="9"/>
      <c r="Y509" s="9"/>
      <c r="Z509" s="9"/>
      <c r="AA509" s="9"/>
      <c r="AB509" s="183"/>
      <c r="AC509" s="183"/>
      <c r="AD509" s="183"/>
      <c r="AE509" s="183"/>
      <c r="AF509" s="183"/>
      <c r="AG509" s="183"/>
      <c r="AH509" s="184"/>
      <c r="AI509" s="183"/>
      <c r="AJ509" s="185"/>
      <c r="AK509" s="183"/>
      <c r="AL509" s="180"/>
      <c r="AM509" s="9"/>
      <c r="AN509" s="9"/>
      <c r="AO509" s="9"/>
    </row>
    <row r="510" spans="1:41" s="47" customFormat="1" ht="15" customHeight="1" x14ac:dyDescent="0.25">
      <c r="A510" s="204"/>
      <c r="B510" s="189"/>
      <c r="C510" s="9"/>
      <c r="D510" s="9"/>
      <c r="E510" s="9"/>
      <c r="F510" s="180" t="s">
        <v>1640</v>
      </c>
      <c r="G510" s="9"/>
      <c r="H510" s="181"/>
      <c r="I510" s="9"/>
      <c r="J510" s="48"/>
      <c r="K510" s="9"/>
      <c r="L510" s="9"/>
      <c r="M510" s="9"/>
      <c r="N510" s="9"/>
      <c r="O510" s="10"/>
      <c r="P510" s="10"/>
      <c r="Q510" s="187"/>
      <c r="R510" s="187"/>
      <c r="S510" s="9"/>
      <c r="T510" s="188"/>
      <c r="U510" s="188"/>
      <c r="V510" s="9"/>
      <c r="W510" s="9"/>
      <c r="X510" s="9"/>
      <c r="Y510" s="9"/>
      <c r="Z510" s="9"/>
      <c r="AA510" s="9"/>
      <c r="AB510" s="183"/>
      <c r="AC510" s="183"/>
      <c r="AD510" s="183"/>
      <c r="AE510" s="183"/>
      <c r="AF510" s="183"/>
      <c r="AG510" s="183"/>
      <c r="AH510" s="184"/>
      <c r="AI510" s="183"/>
      <c r="AJ510" s="185"/>
      <c r="AK510" s="183"/>
      <c r="AL510" s="180"/>
      <c r="AM510" s="9"/>
      <c r="AN510" s="9"/>
      <c r="AO510" s="9"/>
    </row>
    <row r="511" spans="1:41" s="47" customFormat="1" ht="15" customHeight="1" x14ac:dyDescent="0.25">
      <c r="A511" s="204"/>
      <c r="B511" s="189"/>
      <c r="C511" s="9"/>
      <c r="D511" s="9"/>
      <c r="E511" s="9"/>
      <c r="F511" s="180" t="s">
        <v>1640</v>
      </c>
      <c r="G511" s="9"/>
      <c r="H511" s="181"/>
      <c r="I511" s="9"/>
      <c r="J511" s="48"/>
      <c r="K511" s="9"/>
      <c r="L511" s="9"/>
      <c r="M511" s="9"/>
      <c r="N511" s="9"/>
      <c r="O511" s="10"/>
      <c r="P511" s="10"/>
      <c r="Q511" s="187"/>
      <c r="R511" s="187"/>
      <c r="S511" s="9"/>
      <c r="T511" s="188"/>
      <c r="U511" s="188"/>
      <c r="V511" s="9"/>
      <c r="W511" s="9"/>
      <c r="X511" s="9"/>
      <c r="Y511" s="9"/>
      <c r="Z511" s="9"/>
      <c r="AA511" s="9"/>
      <c r="AB511" s="183"/>
      <c r="AC511" s="183"/>
      <c r="AD511" s="183"/>
      <c r="AE511" s="183"/>
      <c r="AF511" s="183"/>
      <c r="AG511" s="183"/>
      <c r="AH511" s="184"/>
      <c r="AI511" s="183"/>
      <c r="AJ511" s="185"/>
      <c r="AK511" s="183"/>
      <c r="AL511" s="180"/>
      <c r="AM511" s="9"/>
      <c r="AN511" s="9"/>
      <c r="AO511" s="9"/>
    </row>
    <row r="512" spans="1:41" s="47" customFormat="1" ht="15" customHeight="1" x14ac:dyDescent="0.25">
      <c r="A512" s="204"/>
      <c r="B512" s="189"/>
      <c r="C512" s="9"/>
      <c r="D512" s="9"/>
      <c r="E512" s="9"/>
      <c r="F512" s="180" t="s">
        <v>1640</v>
      </c>
      <c r="G512" s="9"/>
      <c r="H512" s="181"/>
      <c r="I512" s="9"/>
      <c r="J512" s="48"/>
      <c r="K512" s="9"/>
      <c r="L512" s="9"/>
      <c r="M512" s="9"/>
      <c r="N512" s="9"/>
      <c r="O512" s="10"/>
      <c r="P512" s="10"/>
      <c r="Q512" s="187"/>
      <c r="R512" s="187"/>
      <c r="S512" s="9"/>
      <c r="T512" s="188"/>
      <c r="U512" s="188"/>
      <c r="V512" s="9"/>
      <c r="W512" s="9"/>
      <c r="X512" s="9"/>
      <c r="Y512" s="9"/>
      <c r="Z512" s="9"/>
      <c r="AA512" s="9"/>
      <c r="AB512" s="183"/>
      <c r="AC512" s="183"/>
      <c r="AD512" s="183"/>
      <c r="AE512" s="183"/>
      <c r="AF512" s="183"/>
      <c r="AG512" s="183"/>
      <c r="AH512" s="184"/>
      <c r="AI512" s="183"/>
      <c r="AJ512" s="185"/>
      <c r="AK512" s="183"/>
      <c r="AL512" s="180"/>
      <c r="AM512" s="9"/>
      <c r="AN512" s="9"/>
      <c r="AO512" s="9"/>
    </row>
    <row r="513" spans="1:2026" s="47" customFormat="1" ht="15" customHeight="1" x14ac:dyDescent="0.25">
      <c r="A513" s="204"/>
      <c r="B513" s="189"/>
      <c r="C513" s="9"/>
      <c r="D513" s="9"/>
      <c r="E513" s="9"/>
      <c r="F513" s="180" t="s">
        <v>1640</v>
      </c>
      <c r="G513" s="9"/>
      <c r="H513" s="181"/>
      <c r="I513" s="9"/>
      <c r="J513" s="48"/>
      <c r="K513" s="9"/>
      <c r="L513" s="9"/>
      <c r="M513" s="9"/>
      <c r="N513" s="9"/>
      <c r="O513" s="10"/>
      <c r="P513" s="10"/>
      <c r="Q513" s="187"/>
      <c r="R513" s="187"/>
      <c r="S513" s="9"/>
      <c r="T513" s="188"/>
      <c r="U513" s="188"/>
      <c r="V513" s="9"/>
      <c r="W513" s="9"/>
      <c r="X513" s="9"/>
      <c r="Y513" s="9"/>
      <c r="Z513" s="9"/>
      <c r="AA513" s="9"/>
      <c r="AB513" s="183"/>
      <c r="AC513" s="183"/>
      <c r="AD513" s="183"/>
      <c r="AE513" s="183"/>
      <c r="AF513" s="183"/>
      <c r="AG513" s="183"/>
      <c r="AH513" s="184"/>
      <c r="AI513" s="183"/>
      <c r="AJ513" s="185"/>
      <c r="AK513" s="183"/>
      <c r="AL513" s="180"/>
      <c r="AM513" s="9"/>
      <c r="AN513" s="9"/>
      <c r="AO513" s="9"/>
    </row>
    <row r="514" spans="1:2026" s="47" customFormat="1" ht="15" customHeight="1" x14ac:dyDescent="0.25">
      <c r="A514" s="204"/>
      <c r="B514" s="189"/>
      <c r="C514" s="9"/>
      <c r="D514" s="9"/>
      <c r="E514" s="9"/>
      <c r="F514" s="180" t="s">
        <v>1640</v>
      </c>
      <c r="G514" s="9"/>
      <c r="H514" s="181"/>
      <c r="I514" s="9"/>
      <c r="J514" s="48"/>
      <c r="K514" s="9"/>
      <c r="L514" s="9"/>
      <c r="M514" s="9"/>
      <c r="N514" s="9"/>
      <c r="O514" s="10"/>
      <c r="P514" s="10"/>
      <c r="Q514" s="187"/>
      <c r="R514" s="187"/>
      <c r="S514" s="9"/>
      <c r="T514" s="188"/>
      <c r="U514" s="188"/>
      <c r="V514" s="9"/>
      <c r="W514" s="9"/>
      <c r="X514" s="9"/>
      <c r="Y514" s="9"/>
      <c r="Z514" s="9"/>
      <c r="AA514" s="9"/>
      <c r="AB514" s="183"/>
      <c r="AC514" s="183"/>
      <c r="AD514" s="183"/>
      <c r="AE514" s="183"/>
      <c r="AF514" s="183"/>
      <c r="AG514" s="183"/>
      <c r="AH514" s="184"/>
      <c r="AI514" s="183"/>
      <c r="AJ514" s="185"/>
      <c r="AK514" s="183"/>
      <c r="AL514" s="180"/>
      <c r="AM514" s="9"/>
      <c r="AN514" s="9"/>
      <c r="AO514" s="9"/>
    </row>
    <row r="515" spans="1:2026" s="47" customFormat="1" ht="15" customHeight="1" x14ac:dyDescent="0.25">
      <c r="A515" s="204"/>
      <c r="B515" s="189"/>
      <c r="C515" s="9"/>
      <c r="D515" s="9"/>
      <c r="E515" s="9"/>
      <c r="F515" s="180" t="s">
        <v>1640</v>
      </c>
      <c r="G515" s="9"/>
      <c r="H515" s="181"/>
      <c r="I515" s="9"/>
      <c r="J515" s="48"/>
      <c r="K515" s="9"/>
      <c r="L515" s="9"/>
      <c r="M515" s="9"/>
      <c r="N515" s="9"/>
      <c r="O515" s="10"/>
      <c r="P515" s="10"/>
      <c r="Q515" s="187"/>
      <c r="R515" s="187"/>
      <c r="S515" s="9"/>
      <c r="T515" s="188"/>
      <c r="U515" s="188"/>
      <c r="V515" s="9"/>
      <c r="W515" s="9"/>
      <c r="X515" s="9"/>
      <c r="Y515" s="9"/>
      <c r="Z515" s="9"/>
      <c r="AA515" s="9"/>
      <c r="AB515" s="183"/>
      <c r="AC515" s="183"/>
      <c r="AD515" s="183"/>
      <c r="AE515" s="183"/>
      <c r="AF515" s="183"/>
      <c r="AG515" s="183"/>
      <c r="AH515" s="184"/>
      <c r="AI515" s="183"/>
      <c r="AJ515" s="185"/>
      <c r="AK515" s="183"/>
      <c r="AL515" s="180"/>
      <c r="AM515" s="9"/>
      <c r="AN515" s="9"/>
      <c r="AO515" s="9"/>
    </row>
    <row r="516" spans="1:2026" s="47" customFormat="1" ht="15" customHeight="1" x14ac:dyDescent="0.25">
      <c r="A516" s="204"/>
      <c r="B516" s="189"/>
      <c r="C516" s="9"/>
      <c r="D516" s="9"/>
      <c r="E516" s="9"/>
      <c r="F516" s="180" t="s">
        <v>1640</v>
      </c>
      <c r="G516" s="9"/>
      <c r="H516" s="181"/>
      <c r="I516" s="9"/>
      <c r="J516" s="48"/>
      <c r="K516" s="9"/>
      <c r="L516" s="9"/>
      <c r="M516" s="9"/>
      <c r="N516" s="9"/>
      <c r="O516" s="10"/>
      <c r="P516" s="10"/>
      <c r="Q516" s="187"/>
      <c r="R516" s="187"/>
      <c r="S516" s="9"/>
      <c r="T516" s="188"/>
      <c r="U516" s="188"/>
      <c r="V516" s="9"/>
      <c r="W516" s="9"/>
      <c r="X516" s="9"/>
      <c r="Y516" s="9"/>
      <c r="Z516" s="9"/>
      <c r="AA516" s="9"/>
      <c r="AB516" s="183"/>
      <c r="AC516" s="183"/>
      <c r="AD516" s="183"/>
      <c r="AE516" s="183"/>
      <c r="AF516" s="183"/>
      <c r="AG516" s="183"/>
      <c r="AH516" s="184"/>
      <c r="AI516" s="183"/>
      <c r="AJ516" s="185"/>
      <c r="AK516" s="183"/>
      <c r="AL516" s="180"/>
      <c r="AM516" s="9"/>
      <c r="AN516" s="9"/>
      <c r="AO516" s="9"/>
    </row>
    <row r="517" spans="1:2026" s="47" customFormat="1" ht="15" customHeight="1" x14ac:dyDescent="0.25">
      <c r="A517" s="204"/>
      <c r="B517" s="189"/>
      <c r="C517" s="9"/>
      <c r="D517" s="9"/>
      <c r="E517" s="9"/>
      <c r="F517" s="180" t="s">
        <v>1640</v>
      </c>
      <c r="G517" s="9"/>
      <c r="H517" s="181"/>
      <c r="I517" s="9"/>
      <c r="J517" s="48"/>
      <c r="K517" s="9"/>
      <c r="L517" s="9"/>
      <c r="M517" s="9"/>
      <c r="N517" s="9"/>
      <c r="O517" s="10"/>
      <c r="P517" s="10"/>
      <c r="Q517" s="187"/>
      <c r="R517" s="187"/>
      <c r="S517" s="9"/>
      <c r="T517" s="188"/>
      <c r="U517" s="188"/>
      <c r="V517" s="9"/>
      <c r="W517" s="9"/>
      <c r="X517" s="9"/>
      <c r="Y517" s="9"/>
      <c r="Z517" s="9"/>
      <c r="AA517" s="9"/>
      <c r="AB517" s="183"/>
      <c r="AC517" s="183"/>
      <c r="AD517" s="183"/>
      <c r="AE517" s="183"/>
      <c r="AF517" s="183"/>
      <c r="AG517" s="183"/>
      <c r="AH517" s="184"/>
      <c r="AI517" s="183"/>
      <c r="AJ517" s="185"/>
      <c r="AK517" s="183"/>
      <c r="AL517" s="180"/>
      <c r="AM517" s="9"/>
      <c r="AN517" s="9"/>
      <c r="AO517" s="9"/>
    </row>
    <row r="518" spans="1:2026" s="47" customFormat="1" ht="15" customHeight="1" x14ac:dyDescent="0.25">
      <c r="A518" s="204"/>
      <c r="B518" s="189"/>
      <c r="C518" s="9"/>
      <c r="D518" s="9"/>
      <c r="E518" s="9"/>
      <c r="F518" s="180" t="s">
        <v>1640</v>
      </c>
      <c r="G518" s="9"/>
      <c r="H518" s="181"/>
      <c r="I518" s="9"/>
      <c r="J518" s="48"/>
      <c r="K518" s="9"/>
      <c r="L518" s="9"/>
      <c r="M518" s="9"/>
      <c r="N518" s="9"/>
      <c r="O518" s="10"/>
      <c r="P518" s="10"/>
      <c r="Q518" s="187"/>
      <c r="R518" s="187"/>
      <c r="S518" s="9"/>
      <c r="T518" s="188"/>
      <c r="U518" s="188"/>
      <c r="V518" s="9"/>
      <c r="W518" s="9"/>
      <c r="X518" s="9"/>
      <c r="Y518" s="9"/>
      <c r="Z518" s="9"/>
      <c r="AA518" s="9"/>
      <c r="AB518" s="183"/>
      <c r="AC518" s="183"/>
      <c r="AD518" s="183"/>
      <c r="AE518" s="183"/>
      <c r="AF518" s="183"/>
      <c r="AG518" s="183"/>
      <c r="AH518" s="184"/>
      <c r="AI518" s="183"/>
      <c r="AJ518" s="185"/>
      <c r="AK518" s="183"/>
      <c r="AL518" s="180"/>
      <c r="AM518" s="9"/>
      <c r="AN518" s="9"/>
      <c r="AO518" s="9"/>
    </row>
    <row r="519" spans="1:2026" s="52" customFormat="1" ht="24.95" customHeight="1" x14ac:dyDescent="0.25">
      <c r="A519" s="205" t="s">
        <v>1662</v>
      </c>
      <c r="B519" s="50" t="s">
        <v>969</v>
      </c>
      <c r="C519" s="4" t="s">
        <v>970</v>
      </c>
      <c r="D519" s="4" t="s">
        <v>62</v>
      </c>
      <c r="E519" s="4" t="s">
        <v>971</v>
      </c>
      <c r="F519" s="4" t="s">
        <v>972</v>
      </c>
      <c r="G519" s="4" t="s">
        <v>57</v>
      </c>
      <c r="H519" s="11" t="s">
        <v>528</v>
      </c>
      <c r="I519" s="4" t="s">
        <v>29</v>
      </c>
      <c r="J519" s="51" t="s">
        <v>345</v>
      </c>
      <c r="K519" s="4" t="s">
        <v>31</v>
      </c>
      <c r="L519" s="4" t="s">
        <v>51</v>
      </c>
      <c r="M519" s="4" t="s">
        <v>33</v>
      </c>
      <c r="N519" s="4" t="s">
        <v>973</v>
      </c>
      <c r="O519" s="6" t="s">
        <v>974</v>
      </c>
      <c r="P519" s="6"/>
      <c r="Q519" s="7" t="s">
        <v>36</v>
      </c>
      <c r="R519" s="7" t="s">
        <v>1476</v>
      </c>
      <c r="S519" s="4" t="s">
        <v>975</v>
      </c>
      <c r="T519" s="152" t="s">
        <v>1512</v>
      </c>
      <c r="U519" s="152" t="s">
        <v>1512</v>
      </c>
      <c r="V519" s="4" t="s">
        <v>11</v>
      </c>
      <c r="W519" s="4" t="s">
        <v>40</v>
      </c>
      <c r="X519" s="4"/>
      <c r="Y519" s="4"/>
      <c r="Z519" s="4"/>
      <c r="AA519" s="4"/>
      <c r="AB519" s="8">
        <v>20000</v>
      </c>
      <c r="AC519" s="8">
        <v>2650</v>
      </c>
      <c r="AD519" s="8"/>
      <c r="AE519" s="8">
        <v>12750</v>
      </c>
      <c r="AF519" s="8">
        <v>650</v>
      </c>
      <c r="AG519" s="8">
        <f t="shared" si="8"/>
        <v>36050</v>
      </c>
      <c r="AH519" s="111">
        <v>21</v>
      </c>
      <c r="AI519" s="8">
        <v>17917.650000000001</v>
      </c>
      <c r="AJ519" s="126">
        <v>4710</v>
      </c>
      <c r="AK519" s="8">
        <f>AI519+AJ519</f>
        <v>22627.65</v>
      </c>
      <c r="AL519" s="5" t="s">
        <v>37</v>
      </c>
      <c r="AM519" s="5" t="s">
        <v>1499</v>
      </c>
      <c r="AN519" s="96">
        <v>43040</v>
      </c>
      <c r="AO519" s="173" t="s">
        <v>1512</v>
      </c>
      <c r="AP519" s="33"/>
      <c r="AQ519" s="33"/>
      <c r="AR519" s="33"/>
      <c r="AS519" s="33"/>
      <c r="AT519" s="33"/>
      <c r="AU519" s="33"/>
      <c r="AV519" s="33"/>
      <c r="AW519" s="33"/>
      <c r="AX519" s="33"/>
      <c r="AY519" s="33"/>
      <c r="AZ519" s="33"/>
      <c r="BA519" s="33"/>
      <c r="BB519" s="33"/>
      <c r="BC519" s="33"/>
      <c r="BD519" s="33"/>
      <c r="BE519" s="33"/>
      <c r="BF519" s="33"/>
      <c r="BG519" s="33"/>
      <c r="BH519" s="33"/>
      <c r="BI519" s="33"/>
      <c r="BJ519" s="33"/>
      <c r="BK519" s="33"/>
      <c r="BL519" s="33"/>
      <c r="BM519" s="33"/>
      <c r="BN519" s="33"/>
      <c r="BO519" s="33"/>
      <c r="BP519" s="33"/>
      <c r="BQ519" s="33"/>
      <c r="BR519" s="33"/>
      <c r="BS519" s="33"/>
      <c r="BT519" s="33"/>
      <c r="BU519" s="33"/>
      <c r="BV519" s="33"/>
      <c r="BW519" s="33"/>
      <c r="BX519" s="33"/>
      <c r="BY519" s="33"/>
      <c r="BZ519" s="33"/>
      <c r="CA519" s="33"/>
      <c r="CB519" s="33"/>
      <c r="CC519" s="33"/>
      <c r="CD519" s="33"/>
      <c r="CE519" s="33"/>
      <c r="CF519" s="33"/>
      <c r="CG519" s="33"/>
      <c r="CH519" s="33"/>
      <c r="CI519" s="33"/>
      <c r="CJ519" s="33"/>
      <c r="CK519" s="33"/>
      <c r="CL519" s="33"/>
      <c r="CM519" s="33"/>
      <c r="CN519" s="33"/>
      <c r="CO519" s="33"/>
      <c r="CP519" s="33"/>
      <c r="CQ519" s="33"/>
      <c r="CR519" s="33"/>
      <c r="CS519" s="33"/>
      <c r="CT519" s="33"/>
      <c r="CU519" s="33"/>
      <c r="CV519" s="33"/>
      <c r="CW519" s="33"/>
      <c r="CX519" s="33"/>
      <c r="CY519" s="33"/>
      <c r="CZ519" s="33"/>
      <c r="DA519" s="33"/>
      <c r="DB519" s="33"/>
      <c r="DC519" s="33"/>
      <c r="DD519" s="33"/>
      <c r="DE519" s="33"/>
      <c r="DF519" s="33"/>
      <c r="DG519" s="33"/>
      <c r="DH519" s="33"/>
      <c r="DI519" s="33"/>
      <c r="DJ519" s="33"/>
      <c r="DK519" s="33"/>
      <c r="DL519" s="33"/>
      <c r="DM519" s="33"/>
      <c r="DN519" s="33"/>
      <c r="DO519" s="33"/>
      <c r="DP519" s="33"/>
      <c r="DQ519" s="33"/>
      <c r="DR519" s="33"/>
      <c r="DS519" s="33"/>
      <c r="DT519" s="33"/>
      <c r="DU519" s="33"/>
      <c r="DV519" s="33"/>
      <c r="DW519" s="33"/>
      <c r="DX519" s="33"/>
      <c r="DY519" s="33"/>
      <c r="DZ519" s="33"/>
      <c r="EA519" s="33"/>
      <c r="EB519" s="33"/>
      <c r="EC519" s="33"/>
      <c r="ED519" s="33"/>
      <c r="EE519" s="33"/>
      <c r="EF519" s="33"/>
      <c r="EG519" s="33"/>
      <c r="EH519" s="33"/>
      <c r="EI519" s="33"/>
      <c r="EJ519" s="33"/>
      <c r="EK519" s="33"/>
      <c r="EL519" s="33"/>
      <c r="EM519" s="33"/>
      <c r="EN519" s="33"/>
      <c r="EO519" s="33"/>
      <c r="EP519" s="33"/>
      <c r="EQ519" s="33"/>
      <c r="ER519" s="33"/>
      <c r="ES519" s="33"/>
      <c r="ET519" s="33"/>
      <c r="EU519" s="33"/>
      <c r="EV519" s="33"/>
      <c r="EW519" s="33"/>
      <c r="EX519" s="33"/>
      <c r="EY519" s="33"/>
      <c r="EZ519" s="33"/>
      <c r="FA519" s="33"/>
      <c r="FB519" s="33"/>
      <c r="FC519" s="33"/>
      <c r="FD519" s="33"/>
      <c r="FE519" s="33"/>
      <c r="FF519" s="33"/>
      <c r="FG519" s="33"/>
      <c r="FH519" s="33"/>
      <c r="FI519" s="33"/>
      <c r="FJ519" s="33"/>
      <c r="FK519" s="33"/>
      <c r="FL519" s="33"/>
      <c r="FM519" s="33"/>
      <c r="FN519" s="33"/>
      <c r="FO519" s="33"/>
      <c r="FP519" s="33"/>
      <c r="FQ519" s="33"/>
      <c r="FR519" s="33"/>
      <c r="FS519" s="33"/>
      <c r="FT519" s="33"/>
      <c r="FU519" s="33"/>
      <c r="FV519" s="33"/>
      <c r="FW519" s="33"/>
      <c r="FX519" s="33"/>
      <c r="FY519" s="33"/>
      <c r="FZ519" s="33"/>
      <c r="GA519" s="33"/>
      <c r="GB519" s="33"/>
      <c r="GC519" s="33"/>
      <c r="GD519" s="33"/>
      <c r="GE519" s="33"/>
      <c r="GF519" s="33"/>
      <c r="GG519" s="33"/>
      <c r="GH519" s="33"/>
      <c r="GI519" s="33"/>
      <c r="GJ519" s="33"/>
      <c r="GK519" s="33"/>
      <c r="GL519" s="33"/>
      <c r="GM519" s="33"/>
      <c r="GN519" s="33"/>
      <c r="GO519" s="33"/>
      <c r="GP519" s="33"/>
      <c r="GQ519" s="33"/>
      <c r="GR519" s="33"/>
      <c r="GS519" s="33"/>
      <c r="GT519" s="33"/>
      <c r="GU519" s="33"/>
      <c r="GV519" s="33"/>
      <c r="GW519" s="33"/>
      <c r="GX519" s="33"/>
      <c r="GY519" s="33"/>
      <c r="GZ519" s="33"/>
      <c r="HA519" s="33"/>
      <c r="HB519" s="33"/>
      <c r="HC519" s="33"/>
      <c r="HD519" s="33"/>
      <c r="HE519" s="33"/>
      <c r="HF519" s="33"/>
      <c r="HG519" s="33"/>
      <c r="HH519" s="33"/>
      <c r="HI519" s="33"/>
      <c r="HJ519" s="33"/>
      <c r="HK519" s="33"/>
      <c r="HL519" s="33"/>
      <c r="HM519" s="33"/>
      <c r="HN519" s="33"/>
      <c r="HO519" s="33"/>
      <c r="HP519" s="33"/>
      <c r="HQ519" s="33"/>
      <c r="HR519" s="33"/>
      <c r="HS519" s="33"/>
      <c r="HT519" s="33"/>
      <c r="HU519" s="33"/>
      <c r="HV519" s="33"/>
      <c r="HW519" s="33"/>
      <c r="HX519" s="33"/>
      <c r="HY519" s="33"/>
      <c r="HZ519" s="33"/>
      <c r="IA519" s="33"/>
      <c r="IB519" s="33"/>
      <c r="IC519" s="33"/>
      <c r="ID519" s="33"/>
      <c r="IE519" s="33"/>
      <c r="IF519" s="33"/>
      <c r="IG519" s="33"/>
      <c r="IH519" s="33"/>
      <c r="II519" s="33"/>
      <c r="IJ519" s="33"/>
      <c r="IK519" s="33"/>
      <c r="IL519" s="33"/>
      <c r="IM519" s="33"/>
      <c r="IN519" s="33"/>
      <c r="IO519" s="33"/>
      <c r="IP519" s="33"/>
      <c r="IQ519" s="33"/>
      <c r="IR519" s="33"/>
      <c r="IS519" s="33"/>
      <c r="IT519" s="33"/>
      <c r="IU519" s="33"/>
      <c r="IV519" s="33"/>
      <c r="IW519" s="33"/>
      <c r="IX519" s="33"/>
      <c r="IY519" s="33"/>
      <c r="IZ519" s="33"/>
      <c r="JA519" s="33"/>
      <c r="JB519" s="33"/>
      <c r="JC519" s="33"/>
      <c r="JD519" s="33"/>
      <c r="JE519" s="33"/>
      <c r="JF519" s="33"/>
      <c r="JG519" s="33"/>
      <c r="JH519" s="33"/>
      <c r="JI519" s="33"/>
      <c r="JJ519" s="33"/>
      <c r="JK519" s="33"/>
      <c r="JL519" s="33"/>
      <c r="JM519" s="33"/>
      <c r="JN519" s="33"/>
      <c r="JO519" s="33"/>
      <c r="JP519" s="33"/>
      <c r="JQ519" s="33"/>
      <c r="JR519" s="33"/>
      <c r="JS519" s="33"/>
      <c r="JT519" s="33"/>
      <c r="JU519" s="33"/>
      <c r="JV519" s="33"/>
      <c r="JW519" s="33"/>
      <c r="JX519" s="33"/>
      <c r="JY519" s="33"/>
      <c r="JZ519" s="33"/>
      <c r="KA519" s="33"/>
      <c r="KB519" s="33"/>
      <c r="KC519" s="33"/>
      <c r="KD519" s="33"/>
      <c r="KE519" s="33"/>
      <c r="KF519" s="33"/>
      <c r="KG519" s="33"/>
      <c r="KH519" s="33"/>
      <c r="KI519" s="33"/>
      <c r="KJ519" s="33"/>
      <c r="KK519" s="33"/>
      <c r="KL519" s="33"/>
      <c r="KM519" s="33"/>
      <c r="KN519" s="33"/>
      <c r="KO519" s="33"/>
      <c r="KP519" s="33"/>
      <c r="KQ519" s="33"/>
      <c r="KR519" s="33"/>
      <c r="KS519" s="33"/>
      <c r="KT519" s="33"/>
      <c r="KU519" s="33"/>
      <c r="KV519" s="33"/>
      <c r="KW519" s="33"/>
      <c r="KX519" s="33"/>
      <c r="KY519" s="33"/>
      <c r="KZ519" s="33"/>
      <c r="LA519" s="33"/>
      <c r="LB519" s="33"/>
      <c r="LC519" s="33"/>
      <c r="LD519" s="33"/>
      <c r="LE519" s="33"/>
      <c r="LF519" s="33"/>
      <c r="LG519" s="33"/>
      <c r="LH519" s="33"/>
      <c r="LI519" s="33"/>
      <c r="LJ519" s="33"/>
      <c r="LK519" s="33"/>
      <c r="LL519" s="33"/>
      <c r="LM519" s="33"/>
      <c r="LN519" s="33"/>
      <c r="LO519" s="33"/>
      <c r="LP519" s="33"/>
      <c r="LQ519" s="33"/>
      <c r="LR519" s="33"/>
      <c r="LS519" s="33"/>
      <c r="LT519" s="33"/>
      <c r="LU519" s="33"/>
      <c r="LV519" s="33"/>
      <c r="LW519" s="33"/>
      <c r="LX519" s="33"/>
      <c r="LY519" s="33"/>
      <c r="LZ519" s="33"/>
      <c r="MA519" s="33"/>
      <c r="MB519" s="33"/>
      <c r="MC519" s="33"/>
      <c r="MD519" s="33"/>
      <c r="ME519" s="33"/>
      <c r="MF519" s="33"/>
      <c r="MG519" s="33"/>
      <c r="MH519" s="33"/>
      <c r="MI519" s="33"/>
      <c r="MJ519" s="33"/>
      <c r="MK519" s="33"/>
      <c r="ML519" s="33"/>
      <c r="MM519" s="33"/>
      <c r="MN519" s="33"/>
      <c r="MO519" s="33"/>
      <c r="MP519" s="33"/>
      <c r="MQ519" s="33"/>
      <c r="MR519" s="33"/>
      <c r="MS519" s="33"/>
      <c r="MT519" s="33"/>
      <c r="MU519" s="33"/>
      <c r="MV519" s="33"/>
      <c r="MW519" s="33"/>
      <c r="MX519" s="33"/>
      <c r="MY519" s="33"/>
      <c r="MZ519" s="33"/>
      <c r="NA519" s="33"/>
      <c r="NB519" s="33"/>
      <c r="NC519" s="33"/>
      <c r="ND519" s="33"/>
      <c r="NE519" s="33"/>
      <c r="NF519" s="33"/>
      <c r="NG519" s="33"/>
      <c r="NH519" s="33"/>
      <c r="NI519" s="33"/>
      <c r="NJ519" s="33"/>
      <c r="NK519" s="33"/>
      <c r="NL519" s="33"/>
      <c r="NM519" s="33"/>
      <c r="NN519" s="33"/>
      <c r="NO519" s="33"/>
      <c r="NP519" s="33"/>
      <c r="NQ519" s="33"/>
      <c r="NR519" s="33"/>
      <c r="NS519" s="33"/>
      <c r="NT519" s="33"/>
      <c r="NU519" s="33"/>
      <c r="NV519" s="33"/>
      <c r="NW519" s="33"/>
      <c r="NX519" s="33"/>
      <c r="NY519" s="33"/>
      <c r="NZ519" s="33"/>
      <c r="OA519" s="33"/>
      <c r="OB519" s="33"/>
      <c r="OC519" s="33"/>
      <c r="OD519" s="33"/>
      <c r="OE519" s="33"/>
      <c r="OF519" s="33"/>
      <c r="OG519" s="33"/>
      <c r="OH519" s="33"/>
      <c r="OI519" s="33"/>
      <c r="OJ519" s="33"/>
      <c r="OK519" s="33"/>
      <c r="OL519" s="33"/>
      <c r="OM519" s="33"/>
      <c r="ON519" s="33"/>
      <c r="OO519" s="33"/>
      <c r="OP519" s="33"/>
      <c r="OQ519" s="33"/>
      <c r="OR519" s="33"/>
      <c r="OS519" s="33"/>
      <c r="OT519" s="33"/>
      <c r="OU519" s="33"/>
      <c r="OV519" s="33"/>
      <c r="OW519" s="33"/>
      <c r="OX519" s="33"/>
      <c r="OY519" s="33"/>
      <c r="OZ519" s="33"/>
      <c r="PA519" s="33"/>
      <c r="PB519" s="33"/>
      <c r="PC519" s="33"/>
      <c r="PD519" s="33"/>
      <c r="PE519" s="33"/>
      <c r="PF519" s="33"/>
      <c r="PG519" s="33"/>
      <c r="PH519" s="33"/>
      <c r="PI519" s="33"/>
      <c r="PJ519" s="33"/>
      <c r="PK519" s="33"/>
      <c r="PL519" s="33"/>
      <c r="PM519" s="33"/>
      <c r="PN519" s="33"/>
      <c r="PO519" s="33"/>
      <c r="PP519" s="33"/>
      <c r="PQ519" s="33"/>
      <c r="PR519" s="33"/>
      <c r="PS519" s="33"/>
      <c r="PT519" s="33"/>
      <c r="PU519" s="33"/>
      <c r="PV519" s="33"/>
      <c r="PW519" s="33"/>
      <c r="PX519" s="33"/>
      <c r="PY519" s="33"/>
      <c r="PZ519" s="33"/>
      <c r="QA519" s="33"/>
      <c r="QB519" s="33"/>
      <c r="QC519" s="33"/>
      <c r="QD519" s="33"/>
      <c r="QE519" s="33"/>
      <c r="QF519" s="33"/>
      <c r="QG519" s="33"/>
      <c r="QH519" s="33"/>
      <c r="QI519" s="33"/>
      <c r="QJ519" s="33"/>
      <c r="QK519" s="33"/>
      <c r="QL519" s="33"/>
      <c r="QM519" s="33"/>
      <c r="QN519" s="33"/>
      <c r="QO519" s="33"/>
      <c r="QP519" s="33"/>
      <c r="QQ519" s="33"/>
      <c r="QR519" s="33"/>
      <c r="QS519" s="33"/>
      <c r="QT519" s="33"/>
      <c r="QU519" s="33"/>
      <c r="QV519" s="33"/>
      <c r="QW519" s="33"/>
      <c r="QX519" s="33"/>
      <c r="QY519" s="33"/>
      <c r="QZ519" s="33"/>
      <c r="RA519" s="33"/>
      <c r="RB519" s="33"/>
      <c r="RC519" s="33"/>
      <c r="RD519" s="33"/>
      <c r="RE519" s="33"/>
      <c r="RF519" s="33"/>
      <c r="RG519" s="33"/>
      <c r="RH519" s="33"/>
      <c r="RI519" s="33"/>
      <c r="RJ519" s="33"/>
      <c r="RK519" s="33"/>
      <c r="RL519" s="33"/>
      <c r="RM519" s="33"/>
      <c r="RN519" s="33"/>
      <c r="RO519" s="33"/>
      <c r="RP519" s="33"/>
      <c r="RQ519" s="33"/>
      <c r="RR519" s="33"/>
      <c r="RS519" s="33"/>
      <c r="RT519" s="33"/>
      <c r="RU519" s="33"/>
      <c r="RV519" s="33"/>
      <c r="RW519" s="33"/>
      <c r="RX519" s="33"/>
      <c r="RY519" s="33"/>
      <c r="RZ519" s="33"/>
      <c r="SA519" s="33"/>
      <c r="SB519" s="33"/>
      <c r="SC519" s="33"/>
      <c r="SD519" s="33"/>
      <c r="SE519" s="33"/>
      <c r="SF519" s="33"/>
      <c r="SG519" s="33"/>
      <c r="SH519" s="33"/>
      <c r="SI519" s="33"/>
      <c r="SJ519" s="33"/>
      <c r="SK519" s="33"/>
      <c r="SL519" s="33"/>
      <c r="SM519" s="33"/>
      <c r="SN519" s="33"/>
      <c r="SO519" s="33"/>
      <c r="SP519" s="33"/>
      <c r="SQ519" s="33"/>
      <c r="SR519" s="33"/>
      <c r="SS519" s="33"/>
      <c r="ST519" s="33"/>
      <c r="SU519" s="33"/>
      <c r="SV519" s="33"/>
      <c r="SW519" s="33"/>
      <c r="SX519" s="33"/>
      <c r="SY519" s="33"/>
      <c r="SZ519" s="33"/>
      <c r="TA519" s="33"/>
      <c r="TB519" s="33"/>
      <c r="TC519" s="33"/>
      <c r="TD519" s="33"/>
      <c r="TE519" s="33"/>
      <c r="TF519" s="33"/>
      <c r="TG519" s="33"/>
      <c r="TH519" s="33"/>
      <c r="TI519" s="33"/>
      <c r="TJ519" s="33"/>
      <c r="TK519" s="33"/>
      <c r="TL519" s="33"/>
      <c r="TM519" s="33"/>
      <c r="TN519" s="33"/>
      <c r="TO519" s="33"/>
      <c r="TP519" s="33"/>
      <c r="TQ519" s="33"/>
      <c r="TR519" s="33"/>
      <c r="TS519" s="33"/>
      <c r="TT519" s="33"/>
      <c r="TU519" s="33"/>
      <c r="TV519" s="33"/>
      <c r="TW519" s="33"/>
      <c r="TX519" s="33"/>
      <c r="TY519" s="33"/>
      <c r="TZ519" s="33"/>
      <c r="UA519" s="33"/>
      <c r="UB519" s="33"/>
      <c r="UC519" s="33"/>
      <c r="UD519" s="33"/>
      <c r="UE519" s="33"/>
      <c r="UF519" s="33"/>
      <c r="UG519" s="33"/>
      <c r="UH519" s="33"/>
      <c r="UI519" s="33"/>
      <c r="UJ519" s="33"/>
      <c r="UK519" s="33"/>
      <c r="UL519" s="33"/>
      <c r="UM519" s="33"/>
      <c r="UN519" s="33"/>
      <c r="UO519" s="33"/>
      <c r="UP519" s="33"/>
      <c r="UQ519" s="33"/>
      <c r="UR519" s="33"/>
      <c r="US519" s="33"/>
      <c r="UT519" s="33"/>
      <c r="UU519" s="33"/>
      <c r="UV519" s="33"/>
      <c r="UW519" s="33"/>
      <c r="UX519" s="33"/>
      <c r="UY519" s="33"/>
      <c r="UZ519" s="33"/>
      <c r="VA519" s="33"/>
      <c r="VB519" s="33"/>
      <c r="VC519" s="33"/>
      <c r="VD519" s="33"/>
      <c r="VE519" s="33"/>
      <c r="VF519" s="33"/>
      <c r="VG519" s="33"/>
      <c r="VH519" s="33"/>
      <c r="VI519" s="33"/>
      <c r="VJ519" s="33"/>
      <c r="VK519" s="33"/>
      <c r="VL519" s="33"/>
      <c r="VM519" s="33"/>
      <c r="VN519" s="33"/>
      <c r="VO519" s="33"/>
      <c r="VP519" s="33"/>
      <c r="VQ519" s="33"/>
      <c r="VR519" s="33"/>
      <c r="VS519" s="33"/>
      <c r="VT519" s="33"/>
      <c r="VU519" s="33"/>
      <c r="VV519" s="33"/>
      <c r="VW519" s="33"/>
      <c r="VX519" s="33"/>
      <c r="VY519" s="33"/>
      <c r="VZ519" s="33"/>
      <c r="WA519" s="33"/>
      <c r="WB519" s="33"/>
      <c r="WC519" s="33"/>
      <c r="WD519" s="33"/>
      <c r="WE519" s="33"/>
      <c r="WF519" s="33"/>
      <c r="WG519" s="33"/>
      <c r="WH519" s="33"/>
      <c r="WI519" s="33"/>
      <c r="WJ519" s="33"/>
      <c r="WK519" s="33"/>
      <c r="WL519" s="33"/>
      <c r="WM519" s="33"/>
      <c r="WN519" s="33"/>
      <c r="WO519" s="33"/>
      <c r="WP519" s="33"/>
      <c r="WQ519" s="33"/>
      <c r="WR519" s="33"/>
      <c r="WS519" s="33"/>
      <c r="WT519" s="33"/>
      <c r="WU519" s="33"/>
      <c r="WV519" s="33"/>
      <c r="WW519" s="33"/>
      <c r="WX519" s="33"/>
      <c r="WY519" s="33"/>
      <c r="WZ519" s="33"/>
      <c r="XA519" s="33"/>
      <c r="XB519" s="33"/>
      <c r="XC519" s="33"/>
      <c r="XD519" s="33"/>
      <c r="XE519" s="33"/>
      <c r="XF519" s="33"/>
      <c r="XG519" s="33"/>
      <c r="XH519" s="33"/>
      <c r="XI519" s="33"/>
      <c r="XJ519" s="33"/>
      <c r="XK519" s="33"/>
      <c r="XL519" s="33"/>
      <c r="XM519" s="33"/>
      <c r="XN519" s="33"/>
      <c r="XO519" s="33"/>
      <c r="XP519" s="33"/>
      <c r="XQ519" s="33"/>
      <c r="XR519" s="33"/>
      <c r="XS519" s="33"/>
      <c r="XT519" s="33"/>
      <c r="XU519" s="33"/>
      <c r="XV519" s="33"/>
      <c r="XW519" s="33"/>
      <c r="XX519" s="33"/>
      <c r="XY519" s="33"/>
      <c r="XZ519" s="33"/>
      <c r="YA519" s="33"/>
      <c r="YB519" s="33"/>
      <c r="YC519" s="33"/>
      <c r="YD519" s="33"/>
      <c r="YE519" s="33"/>
      <c r="YF519" s="33"/>
      <c r="YG519" s="33"/>
      <c r="YH519" s="33"/>
      <c r="YI519" s="33"/>
      <c r="YJ519" s="33"/>
      <c r="YK519" s="33"/>
      <c r="YL519" s="33"/>
      <c r="YM519" s="33"/>
      <c r="YN519" s="33"/>
      <c r="YO519" s="33"/>
      <c r="YP519" s="33"/>
      <c r="YQ519" s="33"/>
      <c r="YR519" s="33"/>
      <c r="YS519" s="33"/>
      <c r="YT519" s="33"/>
      <c r="YU519" s="33"/>
      <c r="YV519" s="33"/>
      <c r="YW519" s="33"/>
      <c r="YX519" s="33"/>
      <c r="YY519" s="33"/>
      <c r="YZ519" s="33"/>
      <c r="ZA519" s="33"/>
      <c r="ZB519" s="33"/>
      <c r="ZC519" s="33"/>
      <c r="ZD519" s="33"/>
      <c r="ZE519" s="33"/>
      <c r="ZF519" s="33"/>
      <c r="ZG519" s="33"/>
      <c r="ZH519" s="33"/>
      <c r="ZI519" s="33"/>
      <c r="ZJ519" s="33"/>
      <c r="ZK519" s="33"/>
      <c r="ZL519" s="33"/>
      <c r="ZM519" s="33"/>
      <c r="ZN519" s="33"/>
      <c r="ZO519" s="33"/>
      <c r="ZP519" s="33"/>
      <c r="ZQ519" s="33"/>
      <c r="ZR519" s="33"/>
      <c r="ZS519" s="33"/>
      <c r="ZT519" s="33"/>
      <c r="ZU519" s="33"/>
      <c r="ZV519" s="33"/>
      <c r="ZW519" s="33"/>
      <c r="ZX519" s="33"/>
      <c r="ZY519" s="33"/>
      <c r="ZZ519" s="33"/>
      <c r="AAA519" s="33"/>
      <c r="AAB519" s="33"/>
      <c r="AAC519" s="33"/>
      <c r="AAD519" s="33"/>
      <c r="AAE519" s="33"/>
      <c r="AAF519" s="33"/>
      <c r="AAG519" s="33"/>
      <c r="AAH519" s="33"/>
      <c r="AAI519" s="33"/>
      <c r="AAJ519" s="33"/>
      <c r="AAK519" s="33"/>
      <c r="AAL519" s="33"/>
      <c r="AAM519" s="33"/>
      <c r="AAN519" s="33"/>
      <c r="AAO519" s="33"/>
      <c r="AAP519" s="33"/>
      <c r="AAQ519" s="33"/>
      <c r="AAR519" s="33"/>
      <c r="AAS519" s="33"/>
      <c r="AAT519" s="33"/>
      <c r="AAU519" s="33"/>
      <c r="AAV519" s="33"/>
      <c r="AAW519" s="33"/>
      <c r="AAX519" s="33"/>
      <c r="AAY519" s="33"/>
      <c r="AAZ519" s="33"/>
      <c r="ABA519" s="33"/>
      <c r="ABB519" s="33"/>
      <c r="ABC519" s="33"/>
      <c r="ABD519" s="33"/>
      <c r="ABE519" s="33"/>
      <c r="ABF519" s="33"/>
      <c r="ABG519" s="33"/>
      <c r="ABH519" s="33"/>
      <c r="ABI519" s="33"/>
      <c r="ABJ519" s="33"/>
      <c r="ABK519" s="33"/>
      <c r="ABL519" s="33"/>
      <c r="ABM519" s="33"/>
      <c r="ABN519" s="33"/>
      <c r="ABO519" s="33"/>
      <c r="ABP519" s="33"/>
      <c r="ABQ519" s="33"/>
      <c r="ABR519" s="33"/>
      <c r="ABS519" s="33"/>
      <c r="ABT519" s="33"/>
      <c r="ABU519" s="33"/>
      <c r="ABV519" s="33"/>
      <c r="ABW519" s="33"/>
      <c r="ABX519" s="33"/>
      <c r="ABY519" s="33"/>
      <c r="ABZ519" s="33"/>
      <c r="ACA519" s="33"/>
      <c r="ACB519" s="33"/>
      <c r="ACC519" s="33"/>
      <c r="ACD519" s="33"/>
      <c r="ACE519" s="33"/>
      <c r="ACF519" s="33"/>
      <c r="ACG519" s="33"/>
      <c r="ACH519" s="33"/>
      <c r="ACI519" s="33"/>
      <c r="ACJ519" s="33"/>
      <c r="ACK519" s="33"/>
      <c r="ACL519" s="33"/>
      <c r="ACM519" s="33"/>
      <c r="ACN519" s="33"/>
      <c r="ACO519" s="33"/>
      <c r="ACP519" s="33"/>
      <c r="ACQ519" s="33"/>
      <c r="ACR519" s="33"/>
      <c r="ACS519" s="33"/>
      <c r="ACT519" s="33"/>
      <c r="ACU519" s="33"/>
      <c r="ACV519" s="33"/>
      <c r="ACW519" s="33"/>
      <c r="ACX519" s="33"/>
      <c r="ACY519" s="33"/>
      <c r="ACZ519" s="33"/>
      <c r="ADA519" s="33"/>
      <c r="ADB519" s="33"/>
      <c r="ADC519" s="33"/>
      <c r="ADD519" s="33"/>
      <c r="ADE519" s="33"/>
      <c r="ADF519" s="33"/>
      <c r="ADG519" s="33"/>
      <c r="ADH519" s="33"/>
      <c r="ADI519" s="33"/>
      <c r="ADJ519" s="33"/>
      <c r="ADK519" s="33"/>
      <c r="ADL519" s="33"/>
      <c r="ADM519" s="33"/>
      <c r="ADN519" s="33"/>
      <c r="ADO519" s="33"/>
      <c r="ADP519" s="33"/>
      <c r="ADQ519" s="33"/>
      <c r="ADR519" s="33"/>
      <c r="ADS519" s="33"/>
      <c r="ADT519" s="33"/>
      <c r="ADU519" s="33"/>
      <c r="ADV519" s="33"/>
      <c r="ADW519" s="33"/>
      <c r="ADX519" s="33"/>
      <c r="ADY519" s="33"/>
      <c r="ADZ519" s="33"/>
      <c r="AEA519" s="33"/>
      <c r="AEB519" s="33"/>
      <c r="AEC519" s="33"/>
      <c r="AED519" s="33"/>
      <c r="AEE519" s="33"/>
      <c r="AEF519" s="33"/>
      <c r="AEG519" s="33"/>
      <c r="AEH519" s="33"/>
      <c r="AEI519" s="33"/>
      <c r="AEJ519" s="33"/>
      <c r="AEK519" s="33"/>
      <c r="AEL519" s="33"/>
      <c r="AEM519" s="33"/>
      <c r="AEN519" s="33"/>
      <c r="AEO519" s="33"/>
      <c r="AEP519" s="33"/>
      <c r="AEQ519" s="33"/>
      <c r="AER519" s="33"/>
      <c r="AES519" s="33"/>
      <c r="AET519" s="33"/>
      <c r="AEU519" s="33"/>
      <c r="AEV519" s="33"/>
      <c r="AEW519" s="33"/>
      <c r="AEX519" s="33"/>
      <c r="AEY519" s="33"/>
      <c r="AEZ519" s="33"/>
      <c r="AFA519" s="33"/>
      <c r="AFB519" s="33"/>
      <c r="AFC519" s="33"/>
      <c r="AFD519" s="33"/>
      <c r="AFE519" s="33"/>
      <c r="AFF519" s="33"/>
      <c r="AFG519" s="33"/>
      <c r="AFH519" s="33"/>
      <c r="AFI519" s="33"/>
      <c r="AFJ519" s="33"/>
      <c r="AFK519" s="33"/>
      <c r="AFL519" s="33"/>
      <c r="AFM519" s="33"/>
      <c r="AFN519" s="33"/>
      <c r="AFO519" s="33"/>
      <c r="AFP519" s="33"/>
      <c r="AFQ519" s="33"/>
      <c r="AFR519" s="33"/>
      <c r="AFS519" s="33"/>
      <c r="AFT519" s="33"/>
      <c r="AFU519" s="33"/>
      <c r="AFV519" s="33"/>
      <c r="AFW519" s="33"/>
      <c r="AFX519" s="33"/>
      <c r="AFY519" s="33"/>
      <c r="AFZ519" s="33"/>
      <c r="AGA519" s="33"/>
      <c r="AGB519" s="33"/>
      <c r="AGC519" s="33"/>
      <c r="AGD519" s="33"/>
      <c r="AGE519" s="33"/>
      <c r="AGF519" s="33"/>
      <c r="AGG519" s="33"/>
      <c r="AGH519" s="33"/>
      <c r="AGI519" s="33"/>
      <c r="AGJ519" s="33"/>
      <c r="AGK519" s="33"/>
      <c r="AGL519" s="33"/>
      <c r="AGM519" s="33"/>
      <c r="AGN519" s="33"/>
      <c r="AGO519" s="33"/>
      <c r="AGP519" s="33"/>
      <c r="AGQ519" s="33"/>
      <c r="AGR519" s="33"/>
      <c r="AGS519" s="33"/>
      <c r="AGT519" s="33"/>
      <c r="AGU519" s="33"/>
      <c r="AGV519" s="33"/>
      <c r="AGW519" s="33"/>
      <c r="AGX519" s="33"/>
      <c r="AGY519" s="33"/>
      <c r="AGZ519" s="33"/>
      <c r="AHA519" s="33"/>
      <c r="AHB519" s="33"/>
      <c r="AHC519" s="33"/>
      <c r="AHD519" s="33"/>
      <c r="AHE519" s="33"/>
      <c r="AHF519" s="33"/>
      <c r="AHG519" s="33"/>
      <c r="AHH519" s="33"/>
      <c r="AHI519" s="33"/>
      <c r="AHJ519" s="33"/>
      <c r="AHK519" s="33"/>
      <c r="AHL519" s="33"/>
      <c r="AHM519" s="33"/>
      <c r="AHN519" s="33"/>
      <c r="AHO519" s="33"/>
      <c r="AHP519" s="33"/>
      <c r="AHQ519" s="33"/>
      <c r="AHR519" s="33"/>
      <c r="AHS519" s="33"/>
      <c r="AHT519" s="33"/>
      <c r="AHU519" s="33"/>
      <c r="AHV519" s="33"/>
      <c r="AHW519" s="33"/>
      <c r="AHX519" s="33"/>
      <c r="AHY519" s="33"/>
      <c r="AHZ519" s="33"/>
      <c r="AIA519" s="33"/>
      <c r="AIB519" s="33"/>
      <c r="AIC519" s="33"/>
      <c r="AID519" s="33"/>
      <c r="AIE519" s="33"/>
      <c r="AIF519" s="33"/>
      <c r="AIG519" s="33"/>
      <c r="AIH519" s="33"/>
      <c r="AII519" s="33"/>
      <c r="AIJ519" s="33"/>
      <c r="AIK519" s="33"/>
      <c r="AIL519" s="33"/>
      <c r="AIM519" s="33"/>
      <c r="AIN519" s="33"/>
      <c r="AIO519" s="33"/>
      <c r="AIP519" s="33"/>
      <c r="AIQ519" s="33"/>
      <c r="AIR519" s="33"/>
      <c r="AIS519" s="33"/>
      <c r="AIT519" s="33"/>
      <c r="AIU519" s="33"/>
      <c r="AIV519" s="33"/>
      <c r="AIW519" s="33"/>
      <c r="AIX519" s="33"/>
      <c r="AIY519" s="33"/>
      <c r="AIZ519" s="33"/>
      <c r="AJA519" s="33"/>
      <c r="AJB519" s="33"/>
      <c r="AJC519" s="33"/>
      <c r="AJD519" s="33"/>
      <c r="AJE519" s="33"/>
      <c r="AJF519" s="33"/>
      <c r="AJG519" s="33"/>
      <c r="AJH519" s="33"/>
      <c r="AJI519" s="33"/>
      <c r="AJJ519" s="33"/>
      <c r="AJK519" s="33"/>
      <c r="AJL519" s="33"/>
      <c r="AJM519" s="33"/>
      <c r="AJN519" s="33"/>
      <c r="AJO519" s="33"/>
      <c r="AJP519" s="33"/>
      <c r="AJQ519" s="33"/>
      <c r="AJR519" s="33"/>
      <c r="AJS519" s="33"/>
      <c r="AJT519" s="33"/>
      <c r="AJU519" s="33"/>
      <c r="AJV519" s="33"/>
      <c r="AJW519" s="33"/>
      <c r="AJX519" s="33"/>
      <c r="AJY519" s="33"/>
      <c r="AJZ519" s="33"/>
      <c r="AKA519" s="33"/>
      <c r="AKB519" s="33"/>
      <c r="AKC519" s="33"/>
      <c r="AKD519" s="33"/>
      <c r="AKE519" s="33"/>
      <c r="AKF519" s="33"/>
      <c r="AKG519" s="33"/>
      <c r="AKH519" s="33"/>
      <c r="AKI519" s="33"/>
      <c r="AKJ519" s="33"/>
      <c r="AKK519" s="33"/>
      <c r="AKL519" s="33"/>
      <c r="AKM519" s="33"/>
      <c r="AKN519" s="33"/>
      <c r="AKO519" s="33"/>
      <c r="AKP519" s="33"/>
      <c r="AKQ519" s="33"/>
      <c r="AKR519" s="33"/>
      <c r="AKS519" s="33"/>
      <c r="AKT519" s="33"/>
      <c r="AKU519" s="33"/>
      <c r="AKV519" s="33"/>
      <c r="AKW519" s="33"/>
      <c r="AKX519" s="33"/>
      <c r="AKY519" s="33"/>
      <c r="AKZ519" s="33"/>
      <c r="ALA519" s="33"/>
      <c r="ALB519" s="33"/>
      <c r="ALC519" s="33"/>
      <c r="ALD519" s="33"/>
      <c r="ALE519" s="33"/>
      <c r="ALF519" s="33"/>
      <c r="ALG519" s="33"/>
      <c r="ALH519" s="33"/>
      <c r="ALI519" s="33"/>
      <c r="ALJ519" s="33"/>
      <c r="ALK519" s="33"/>
      <c r="ALL519" s="33"/>
      <c r="ALM519" s="33"/>
      <c r="ALN519" s="33"/>
      <c r="ALO519" s="33"/>
      <c r="ALP519" s="33"/>
      <c r="ALQ519" s="33"/>
      <c r="ALR519" s="33"/>
      <c r="ALS519" s="33"/>
      <c r="ALT519" s="33"/>
      <c r="ALU519" s="33"/>
      <c r="ALV519" s="33"/>
      <c r="ALW519" s="33"/>
      <c r="ALX519" s="33"/>
      <c r="ALY519" s="33"/>
      <c r="ALZ519" s="33"/>
      <c r="AMA519" s="33"/>
      <c r="AMB519" s="33"/>
      <c r="AMC519" s="33"/>
      <c r="AMD519" s="33"/>
      <c r="AME519" s="33"/>
      <c r="AMF519" s="33"/>
      <c r="AMG519" s="33"/>
      <c r="AMH519" s="33"/>
      <c r="AMI519" s="33"/>
      <c r="AMJ519" s="33"/>
      <c r="AMK519" s="33"/>
      <c r="AML519" s="33"/>
      <c r="AMM519" s="33"/>
      <c r="AMN519" s="33"/>
      <c r="AMO519" s="33"/>
      <c r="AMP519" s="33"/>
      <c r="AMQ519" s="33"/>
      <c r="AMR519" s="33"/>
      <c r="AMS519" s="33"/>
      <c r="AMT519" s="33"/>
      <c r="AMU519" s="33"/>
      <c r="AMV519" s="33"/>
      <c r="AMW519" s="33"/>
      <c r="AMX519" s="33"/>
      <c r="AMY519" s="33"/>
      <c r="AMZ519" s="33"/>
      <c r="ANA519" s="33"/>
      <c r="ANB519" s="33"/>
      <c r="ANC519" s="33"/>
      <c r="AND519" s="33"/>
      <c r="ANE519" s="33"/>
      <c r="ANF519" s="33"/>
      <c r="ANG519" s="33"/>
      <c r="ANH519" s="33"/>
      <c r="ANI519" s="33"/>
      <c r="ANJ519" s="33"/>
      <c r="ANK519" s="33"/>
      <c r="ANL519" s="33"/>
      <c r="ANM519" s="33"/>
      <c r="ANN519" s="33"/>
      <c r="ANO519" s="33"/>
      <c r="ANP519" s="33"/>
      <c r="ANQ519" s="33"/>
      <c r="ANR519" s="33"/>
      <c r="ANS519" s="33"/>
      <c r="ANT519" s="33"/>
      <c r="ANU519" s="33"/>
      <c r="ANV519" s="33"/>
      <c r="ANW519" s="33"/>
      <c r="ANX519" s="33"/>
      <c r="ANY519" s="33"/>
      <c r="ANZ519" s="33"/>
      <c r="AOA519" s="33"/>
      <c r="AOB519" s="33"/>
      <c r="AOC519" s="33"/>
      <c r="AOD519" s="33"/>
      <c r="AOE519" s="33"/>
      <c r="AOF519" s="33"/>
      <c r="AOG519" s="33"/>
      <c r="AOH519" s="33"/>
      <c r="AOI519" s="33"/>
      <c r="AOJ519" s="33"/>
      <c r="AOK519" s="33"/>
      <c r="AOL519" s="33"/>
      <c r="AOM519" s="33"/>
      <c r="AON519" s="33"/>
      <c r="AOO519" s="33"/>
      <c r="AOP519" s="33"/>
      <c r="AOQ519" s="33"/>
      <c r="AOR519" s="33"/>
      <c r="AOS519" s="33"/>
      <c r="AOT519" s="33"/>
      <c r="AOU519" s="33"/>
      <c r="AOV519" s="33"/>
      <c r="AOW519" s="33"/>
      <c r="AOX519" s="33"/>
      <c r="AOY519" s="33"/>
      <c r="AOZ519" s="33"/>
      <c r="APA519" s="33"/>
      <c r="APB519" s="33"/>
      <c r="APC519" s="33"/>
      <c r="APD519" s="33"/>
      <c r="APE519" s="33"/>
      <c r="APF519" s="33"/>
      <c r="APG519" s="33"/>
      <c r="APH519" s="33"/>
      <c r="API519" s="33"/>
      <c r="APJ519" s="33"/>
      <c r="APK519" s="33"/>
      <c r="APL519" s="33"/>
      <c r="APM519" s="33"/>
      <c r="APN519" s="33"/>
      <c r="APO519" s="33"/>
      <c r="APP519" s="33"/>
      <c r="APQ519" s="33"/>
      <c r="APR519" s="33"/>
      <c r="APS519" s="33"/>
      <c r="APT519" s="33"/>
      <c r="APU519" s="33"/>
      <c r="APV519" s="33"/>
      <c r="APW519" s="33"/>
      <c r="APX519" s="33"/>
      <c r="APY519" s="33"/>
      <c r="APZ519" s="33"/>
      <c r="AQA519" s="33"/>
      <c r="AQB519" s="33"/>
      <c r="AQC519" s="33"/>
      <c r="AQD519" s="33"/>
      <c r="AQE519" s="33"/>
      <c r="AQF519" s="33"/>
      <c r="AQG519" s="33"/>
      <c r="AQH519" s="33"/>
      <c r="AQI519" s="33"/>
      <c r="AQJ519" s="33"/>
      <c r="AQK519" s="33"/>
      <c r="AQL519" s="33"/>
      <c r="AQM519" s="33"/>
      <c r="AQN519" s="33"/>
      <c r="AQO519" s="33"/>
      <c r="AQP519" s="33"/>
      <c r="AQQ519" s="33"/>
      <c r="AQR519" s="33"/>
      <c r="AQS519" s="33"/>
      <c r="AQT519" s="33"/>
      <c r="AQU519" s="33"/>
      <c r="AQV519" s="33"/>
      <c r="AQW519" s="33"/>
      <c r="AQX519" s="33"/>
      <c r="AQY519" s="33"/>
      <c r="AQZ519" s="33"/>
      <c r="ARA519" s="33"/>
      <c r="ARB519" s="33"/>
      <c r="ARC519" s="33"/>
      <c r="ARD519" s="33"/>
      <c r="ARE519" s="33"/>
      <c r="ARF519" s="33"/>
      <c r="ARG519" s="33"/>
      <c r="ARH519" s="33"/>
      <c r="ARI519" s="33"/>
      <c r="ARJ519" s="33"/>
      <c r="ARK519" s="33"/>
      <c r="ARL519" s="33"/>
      <c r="ARM519" s="33"/>
      <c r="ARN519" s="33"/>
      <c r="ARO519" s="33"/>
      <c r="ARP519" s="33"/>
      <c r="ARQ519" s="33"/>
      <c r="ARR519" s="33"/>
      <c r="ARS519" s="33"/>
      <c r="ART519" s="33"/>
      <c r="ARU519" s="33"/>
      <c r="ARV519" s="33"/>
      <c r="ARW519" s="33"/>
      <c r="ARX519" s="33"/>
      <c r="ARY519" s="33"/>
      <c r="ARZ519" s="33"/>
      <c r="ASA519" s="33"/>
      <c r="ASB519" s="33"/>
      <c r="ASC519" s="33"/>
      <c r="ASD519" s="33"/>
      <c r="ASE519" s="33"/>
      <c r="ASF519" s="33"/>
      <c r="ASG519" s="33"/>
      <c r="ASH519" s="33"/>
      <c r="ASI519" s="33"/>
      <c r="ASJ519" s="33"/>
      <c r="ASK519" s="33"/>
      <c r="ASL519" s="33"/>
      <c r="ASM519" s="33"/>
      <c r="ASN519" s="33"/>
      <c r="ASO519" s="33"/>
      <c r="ASP519" s="33"/>
      <c r="ASQ519" s="33"/>
      <c r="ASR519" s="33"/>
      <c r="ASS519" s="33"/>
      <c r="AST519" s="33"/>
      <c r="ASU519" s="33"/>
      <c r="ASV519" s="33"/>
      <c r="ASW519" s="33"/>
      <c r="ASX519" s="33"/>
      <c r="ASY519" s="33"/>
      <c r="ASZ519" s="33"/>
      <c r="ATA519" s="33"/>
      <c r="ATB519" s="33"/>
      <c r="ATC519" s="33"/>
      <c r="ATD519" s="33"/>
      <c r="ATE519" s="33"/>
      <c r="ATF519" s="33"/>
      <c r="ATG519" s="33"/>
      <c r="ATH519" s="33"/>
      <c r="ATI519" s="33"/>
      <c r="ATJ519" s="33"/>
      <c r="ATK519" s="33"/>
      <c r="ATL519" s="33"/>
      <c r="ATM519" s="33"/>
      <c r="ATN519" s="33"/>
      <c r="ATO519" s="33"/>
      <c r="ATP519" s="33"/>
      <c r="ATQ519" s="33"/>
      <c r="ATR519" s="33"/>
      <c r="ATS519" s="33"/>
      <c r="ATT519" s="33"/>
      <c r="ATU519" s="33"/>
      <c r="ATV519" s="33"/>
      <c r="ATW519" s="33"/>
      <c r="ATX519" s="33"/>
      <c r="ATY519" s="33"/>
      <c r="ATZ519" s="33"/>
      <c r="AUA519" s="33"/>
      <c r="AUB519" s="33"/>
      <c r="AUC519" s="33"/>
      <c r="AUD519" s="33"/>
      <c r="AUE519" s="33"/>
      <c r="AUF519" s="33"/>
      <c r="AUG519" s="33"/>
      <c r="AUH519" s="33"/>
      <c r="AUI519" s="33"/>
      <c r="AUJ519" s="33"/>
      <c r="AUK519" s="33"/>
      <c r="AUL519" s="33"/>
      <c r="AUM519" s="33"/>
      <c r="AUN519" s="33"/>
      <c r="AUO519" s="33"/>
      <c r="AUP519" s="33"/>
      <c r="AUQ519" s="33"/>
      <c r="AUR519" s="33"/>
      <c r="AUS519" s="33"/>
      <c r="AUT519" s="33"/>
      <c r="AUU519" s="33"/>
      <c r="AUV519" s="33"/>
      <c r="AUW519" s="33"/>
      <c r="AUX519" s="33"/>
      <c r="AUY519" s="33"/>
      <c r="AUZ519" s="33"/>
      <c r="AVA519" s="33"/>
      <c r="AVB519" s="33"/>
      <c r="AVC519" s="33"/>
      <c r="AVD519" s="33"/>
      <c r="AVE519" s="33"/>
      <c r="AVF519" s="33"/>
      <c r="AVG519" s="33"/>
      <c r="AVH519" s="33"/>
      <c r="AVI519" s="33"/>
      <c r="AVJ519" s="33"/>
      <c r="AVK519" s="33"/>
      <c r="AVL519" s="33"/>
      <c r="AVM519" s="33"/>
      <c r="AVN519" s="33"/>
      <c r="AVO519" s="33"/>
      <c r="AVP519" s="33"/>
      <c r="AVQ519" s="33"/>
      <c r="AVR519" s="33"/>
      <c r="AVS519" s="33"/>
      <c r="AVT519" s="33"/>
      <c r="AVU519" s="33"/>
      <c r="AVV519" s="33"/>
      <c r="AVW519" s="33"/>
      <c r="AVX519" s="33"/>
      <c r="AVY519" s="33"/>
      <c r="AVZ519" s="33"/>
      <c r="AWA519" s="33"/>
      <c r="AWB519" s="33"/>
      <c r="AWC519" s="33"/>
      <c r="AWD519" s="33"/>
      <c r="AWE519" s="33"/>
      <c r="AWF519" s="33"/>
      <c r="AWG519" s="33"/>
      <c r="AWH519" s="33"/>
      <c r="AWI519" s="33"/>
      <c r="AWJ519" s="33"/>
      <c r="AWK519" s="33"/>
      <c r="AWL519" s="33"/>
      <c r="AWM519" s="33"/>
      <c r="AWN519" s="33"/>
      <c r="AWO519" s="33"/>
      <c r="AWP519" s="33"/>
      <c r="AWQ519" s="33"/>
      <c r="AWR519" s="33"/>
      <c r="AWS519" s="33"/>
      <c r="AWT519" s="33"/>
      <c r="AWU519" s="33"/>
      <c r="AWV519" s="33"/>
      <c r="AWW519" s="33"/>
      <c r="AWX519" s="33"/>
      <c r="AWY519" s="33"/>
      <c r="AWZ519" s="33"/>
      <c r="AXA519" s="33"/>
      <c r="AXB519" s="33"/>
      <c r="AXC519" s="33"/>
      <c r="AXD519" s="33"/>
      <c r="AXE519" s="33"/>
      <c r="AXF519" s="33"/>
      <c r="AXG519" s="33"/>
      <c r="AXH519" s="33"/>
      <c r="AXI519" s="33"/>
      <c r="AXJ519" s="33"/>
      <c r="AXK519" s="33"/>
      <c r="AXL519" s="33"/>
      <c r="AXM519" s="33"/>
      <c r="AXN519" s="33"/>
      <c r="AXO519" s="33"/>
      <c r="AXP519" s="33"/>
      <c r="AXQ519" s="33"/>
      <c r="AXR519" s="33"/>
      <c r="AXS519" s="33"/>
      <c r="AXT519" s="33"/>
      <c r="AXU519" s="33"/>
      <c r="AXV519" s="33"/>
      <c r="AXW519" s="33"/>
      <c r="AXX519" s="33"/>
      <c r="AXY519" s="33"/>
      <c r="AXZ519" s="33"/>
      <c r="AYA519" s="33"/>
      <c r="AYB519" s="33"/>
      <c r="AYC519" s="33"/>
      <c r="AYD519" s="33"/>
      <c r="AYE519" s="33"/>
      <c r="AYF519" s="33"/>
      <c r="AYG519" s="33"/>
      <c r="AYH519" s="33"/>
      <c r="AYI519" s="33"/>
      <c r="AYJ519" s="33"/>
      <c r="AYK519" s="33"/>
      <c r="AYL519" s="33"/>
      <c r="AYM519" s="33"/>
      <c r="AYN519" s="33"/>
      <c r="AYO519" s="33"/>
      <c r="AYP519" s="33"/>
      <c r="AYQ519" s="33"/>
      <c r="AYR519" s="33"/>
      <c r="AYS519" s="33"/>
      <c r="AYT519" s="33"/>
      <c r="AYU519" s="33"/>
      <c r="AYV519" s="33"/>
      <c r="AYW519" s="33"/>
      <c r="AYX519" s="33"/>
      <c r="AYY519" s="33"/>
      <c r="AYZ519" s="33"/>
      <c r="AZA519" s="33"/>
      <c r="AZB519" s="33"/>
      <c r="AZC519" s="33"/>
      <c r="AZD519" s="33"/>
      <c r="AZE519" s="33"/>
      <c r="AZF519" s="33"/>
      <c r="AZG519" s="33"/>
      <c r="AZH519" s="33"/>
      <c r="AZI519" s="33"/>
      <c r="AZJ519" s="33"/>
      <c r="AZK519" s="33"/>
      <c r="AZL519" s="33"/>
      <c r="AZM519" s="33"/>
      <c r="AZN519" s="33"/>
      <c r="AZO519" s="33"/>
      <c r="AZP519" s="33"/>
      <c r="AZQ519" s="33"/>
      <c r="AZR519" s="33"/>
      <c r="AZS519" s="33"/>
      <c r="AZT519" s="33"/>
      <c r="AZU519" s="33"/>
      <c r="AZV519" s="33"/>
      <c r="AZW519" s="33"/>
      <c r="AZX519" s="33"/>
      <c r="AZY519" s="33"/>
      <c r="AZZ519" s="33"/>
      <c r="BAA519" s="33"/>
      <c r="BAB519" s="33"/>
      <c r="BAC519" s="33"/>
      <c r="BAD519" s="33"/>
      <c r="BAE519" s="33"/>
      <c r="BAF519" s="33"/>
      <c r="BAG519" s="33"/>
      <c r="BAH519" s="33"/>
      <c r="BAI519" s="33"/>
      <c r="BAJ519" s="33"/>
      <c r="BAK519" s="33"/>
      <c r="BAL519" s="33"/>
      <c r="BAM519" s="33"/>
      <c r="BAN519" s="33"/>
      <c r="BAO519" s="33"/>
      <c r="BAP519" s="33"/>
      <c r="BAQ519" s="33"/>
      <c r="BAR519" s="33"/>
      <c r="BAS519" s="33"/>
      <c r="BAT519" s="33"/>
      <c r="BAU519" s="33"/>
      <c r="BAV519" s="33"/>
      <c r="BAW519" s="33"/>
      <c r="BAX519" s="33"/>
      <c r="BAY519" s="33"/>
      <c r="BAZ519" s="33"/>
      <c r="BBA519" s="33"/>
      <c r="BBB519" s="33"/>
      <c r="BBC519" s="33"/>
      <c r="BBD519" s="33"/>
      <c r="BBE519" s="33"/>
      <c r="BBF519" s="33"/>
      <c r="BBG519" s="33"/>
      <c r="BBH519" s="33"/>
      <c r="BBI519" s="33"/>
      <c r="BBJ519" s="33"/>
      <c r="BBK519" s="33"/>
      <c r="BBL519" s="33"/>
      <c r="BBM519" s="33"/>
      <c r="BBN519" s="33"/>
      <c r="BBO519" s="33"/>
      <c r="BBP519" s="33"/>
      <c r="BBQ519" s="33"/>
      <c r="BBR519" s="33"/>
      <c r="BBS519" s="33"/>
      <c r="BBT519" s="33"/>
      <c r="BBU519" s="33"/>
      <c r="BBV519" s="33"/>
      <c r="BBW519" s="33"/>
      <c r="BBX519" s="33"/>
      <c r="BBY519" s="33"/>
      <c r="BBZ519" s="33"/>
      <c r="BCA519" s="33"/>
      <c r="BCB519" s="33"/>
      <c r="BCC519" s="33"/>
      <c r="BCD519" s="33"/>
      <c r="BCE519" s="33"/>
      <c r="BCF519" s="33"/>
      <c r="BCG519" s="33"/>
      <c r="BCH519" s="33"/>
      <c r="BCI519" s="33"/>
      <c r="BCJ519" s="33"/>
      <c r="BCK519" s="33"/>
      <c r="BCL519" s="33"/>
      <c r="BCM519" s="33"/>
      <c r="BCN519" s="33"/>
      <c r="BCO519" s="33"/>
      <c r="BCP519" s="33"/>
      <c r="BCQ519" s="33"/>
      <c r="BCR519" s="33"/>
      <c r="BCS519" s="33"/>
      <c r="BCT519" s="33"/>
      <c r="BCU519" s="33"/>
      <c r="BCV519" s="33"/>
      <c r="BCW519" s="33"/>
      <c r="BCX519" s="33"/>
      <c r="BCY519" s="33"/>
      <c r="BCZ519" s="33"/>
      <c r="BDA519" s="33"/>
      <c r="BDB519" s="33"/>
      <c r="BDC519" s="33"/>
      <c r="BDD519" s="33"/>
      <c r="BDE519" s="33"/>
      <c r="BDF519" s="33"/>
      <c r="BDG519" s="33"/>
      <c r="BDH519" s="33"/>
      <c r="BDI519" s="33"/>
      <c r="BDJ519" s="33"/>
      <c r="BDK519" s="33"/>
      <c r="BDL519" s="33"/>
      <c r="BDM519" s="33"/>
      <c r="BDN519" s="33"/>
      <c r="BDO519" s="33"/>
      <c r="BDP519" s="33"/>
      <c r="BDQ519" s="33"/>
      <c r="BDR519" s="33"/>
      <c r="BDS519" s="33"/>
      <c r="BDT519" s="33"/>
      <c r="BDU519" s="33"/>
      <c r="BDV519" s="33"/>
      <c r="BDW519" s="33"/>
      <c r="BDX519" s="33"/>
      <c r="BDY519" s="33"/>
      <c r="BDZ519" s="33"/>
      <c r="BEA519" s="33"/>
      <c r="BEB519" s="33"/>
      <c r="BEC519" s="33"/>
      <c r="BED519" s="33"/>
      <c r="BEE519" s="33"/>
      <c r="BEF519" s="33"/>
      <c r="BEG519" s="33"/>
      <c r="BEH519" s="33"/>
      <c r="BEI519" s="33"/>
      <c r="BEJ519" s="33"/>
      <c r="BEK519" s="33"/>
      <c r="BEL519" s="33"/>
      <c r="BEM519" s="33"/>
      <c r="BEN519" s="33"/>
      <c r="BEO519" s="33"/>
      <c r="BEP519" s="33"/>
      <c r="BEQ519" s="33"/>
      <c r="BER519" s="33"/>
      <c r="BES519" s="33"/>
      <c r="BET519" s="33"/>
      <c r="BEU519" s="33"/>
      <c r="BEV519" s="33"/>
      <c r="BEW519" s="33"/>
      <c r="BEX519" s="33"/>
      <c r="BEY519" s="33"/>
      <c r="BEZ519" s="33"/>
      <c r="BFA519" s="33"/>
      <c r="BFB519" s="33"/>
      <c r="BFC519" s="33"/>
      <c r="BFD519" s="33"/>
      <c r="BFE519" s="33"/>
      <c r="BFF519" s="33"/>
      <c r="BFG519" s="33"/>
      <c r="BFH519" s="33"/>
      <c r="BFI519" s="33"/>
      <c r="BFJ519" s="33"/>
      <c r="BFK519" s="33"/>
      <c r="BFL519" s="33"/>
      <c r="BFM519" s="33"/>
      <c r="BFN519" s="33"/>
      <c r="BFO519" s="33"/>
      <c r="BFP519" s="33"/>
      <c r="BFQ519" s="33"/>
      <c r="BFR519" s="33"/>
      <c r="BFS519" s="33"/>
      <c r="BFT519" s="33"/>
      <c r="BFU519" s="33"/>
      <c r="BFV519" s="33"/>
      <c r="BFW519" s="33"/>
      <c r="BFX519" s="33"/>
      <c r="BFY519" s="33"/>
      <c r="BFZ519" s="33"/>
      <c r="BGA519" s="33"/>
      <c r="BGB519" s="33"/>
      <c r="BGC519" s="33"/>
      <c r="BGD519" s="33"/>
      <c r="BGE519" s="33"/>
      <c r="BGF519" s="33"/>
      <c r="BGG519" s="33"/>
      <c r="BGH519" s="33"/>
      <c r="BGI519" s="33"/>
      <c r="BGJ519" s="33"/>
      <c r="BGK519" s="33"/>
      <c r="BGL519" s="33"/>
      <c r="BGM519" s="33"/>
      <c r="BGN519" s="33"/>
      <c r="BGO519" s="33"/>
      <c r="BGP519" s="33"/>
      <c r="BGQ519" s="33"/>
      <c r="BGR519" s="33"/>
      <c r="BGS519" s="33"/>
      <c r="BGT519" s="33"/>
      <c r="BGU519" s="33"/>
      <c r="BGV519" s="33"/>
      <c r="BGW519" s="33"/>
      <c r="BGX519" s="33"/>
      <c r="BGY519" s="33"/>
      <c r="BGZ519" s="33"/>
      <c r="BHA519" s="33"/>
      <c r="BHB519" s="33"/>
      <c r="BHC519" s="33"/>
      <c r="BHD519" s="33"/>
      <c r="BHE519" s="33"/>
      <c r="BHF519" s="33"/>
      <c r="BHG519" s="33"/>
      <c r="BHH519" s="33"/>
      <c r="BHI519" s="33"/>
      <c r="BHJ519" s="33"/>
      <c r="BHK519" s="33"/>
      <c r="BHL519" s="33"/>
      <c r="BHM519" s="33"/>
      <c r="BHN519" s="33"/>
      <c r="BHO519" s="33"/>
      <c r="BHP519" s="33"/>
      <c r="BHQ519" s="33"/>
      <c r="BHR519" s="33"/>
      <c r="BHS519" s="33"/>
      <c r="BHT519" s="33"/>
      <c r="BHU519" s="33"/>
      <c r="BHV519" s="33"/>
      <c r="BHW519" s="33"/>
      <c r="BHX519" s="33"/>
      <c r="BHY519" s="33"/>
      <c r="BHZ519" s="33"/>
      <c r="BIA519" s="33"/>
      <c r="BIB519" s="33"/>
      <c r="BIC519" s="33"/>
      <c r="BID519" s="33"/>
      <c r="BIE519" s="33"/>
      <c r="BIF519" s="33"/>
      <c r="BIG519" s="33"/>
      <c r="BIH519" s="33"/>
      <c r="BII519" s="33"/>
      <c r="BIJ519" s="33"/>
      <c r="BIK519" s="33"/>
      <c r="BIL519" s="33"/>
      <c r="BIM519" s="33"/>
      <c r="BIN519" s="33"/>
      <c r="BIO519" s="33"/>
      <c r="BIP519" s="33"/>
      <c r="BIQ519" s="33"/>
      <c r="BIR519" s="33"/>
      <c r="BIS519" s="33"/>
      <c r="BIT519" s="33"/>
      <c r="BIU519" s="33"/>
      <c r="BIV519" s="33"/>
      <c r="BIW519" s="33"/>
      <c r="BIX519" s="33"/>
      <c r="BIY519" s="33"/>
      <c r="BIZ519" s="33"/>
      <c r="BJA519" s="33"/>
      <c r="BJB519" s="33"/>
      <c r="BJC519" s="33"/>
      <c r="BJD519" s="33"/>
      <c r="BJE519" s="33"/>
      <c r="BJF519" s="33"/>
      <c r="BJG519" s="33"/>
      <c r="BJH519" s="33"/>
      <c r="BJI519" s="33"/>
      <c r="BJJ519" s="33"/>
      <c r="BJK519" s="33"/>
      <c r="BJL519" s="33"/>
      <c r="BJM519" s="33"/>
      <c r="BJN519" s="33"/>
      <c r="BJO519" s="33"/>
      <c r="BJP519" s="33"/>
      <c r="BJQ519" s="33"/>
      <c r="BJR519" s="33"/>
      <c r="BJS519" s="33"/>
      <c r="BJT519" s="33"/>
      <c r="BJU519" s="33"/>
      <c r="BJV519" s="33"/>
      <c r="BJW519" s="33"/>
      <c r="BJX519" s="33"/>
      <c r="BJY519" s="33"/>
      <c r="BJZ519" s="33"/>
      <c r="BKA519" s="33"/>
      <c r="BKB519" s="33"/>
      <c r="BKC519" s="33"/>
      <c r="BKD519" s="33"/>
      <c r="BKE519" s="33"/>
      <c r="BKF519" s="33"/>
      <c r="BKG519" s="33"/>
      <c r="BKH519" s="33"/>
      <c r="BKI519" s="33"/>
      <c r="BKJ519" s="33"/>
      <c r="BKK519" s="33"/>
      <c r="BKL519" s="33"/>
      <c r="BKM519" s="33"/>
      <c r="BKN519" s="33"/>
      <c r="BKO519" s="33"/>
      <c r="BKP519" s="33"/>
      <c r="BKQ519" s="33"/>
      <c r="BKR519" s="33"/>
      <c r="BKS519" s="33"/>
      <c r="BKT519" s="33"/>
      <c r="BKU519" s="33"/>
      <c r="BKV519" s="33"/>
      <c r="BKW519" s="33"/>
      <c r="BKX519" s="33"/>
      <c r="BKY519" s="33"/>
      <c r="BKZ519" s="33"/>
      <c r="BLA519" s="33"/>
      <c r="BLB519" s="33"/>
      <c r="BLC519" s="33"/>
      <c r="BLD519" s="33"/>
      <c r="BLE519" s="33"/>
      <c r="BLF519" s="33"/>
      <c r="BLG519" s="33"/>
      <c r="BLH519" s="33"/>
      <c r="BLI519" s="33"/>
      <c r="BLJ519" s="33"/>
      <c r="BLK519" s="33"/>
      <c r="BLL519" s="33"/>
      <c r="BLM519" s="33"/>
      <c r="BLN519" s="33"/>
      <c r="BLO519" s="33"/>
      <c r="BLP519" s="33"/>
      <c r="BLQ519" s="33"/>
      <c r="BLR519" s="33"/>
      <c r="BLS519" s="33"/>
      <c r="BLT519" s="33"/>
      <c r="BLU519" s="33"/>
      <c r="BLV519" s="33"/>
      <c r="BLW519" s="33"/>
      <c r="BLX519" s="33"/>
      <c r="BLY519" s="33"/>
      <c r="BLZ519" s="33"/>
      <c r="BMA519" s="33"/>
      <c r="BMB519" s="33"/>
      <c r="BMC519" s="33"/>
      <c r="BMD519" s="33"/>
      <c r="BME519" s="33"/>
      <c r="BMF519" s="33"/>
      <c r="BMG519" s="33"/>
      <c r="BMH519" s="33"/>
      <c r="BMI519" s="33"/>
      <c r="BMJ519" s="33"/>
      <c r="BMK519" s="33"/>
      <c r="BML519" s="33"/>
      <c r="BMM519" s="33"/>
      <c r="BMN519" s="33"/>
      <c r="BMO519" s="33"/>
      <c r="BMP519" s="33"/>
      <c r="BMQ519" s="33"/>
      <c r="BMR519" s="33"/>
      <c r="BMS519" s="33"/>
      <c r="BMT519" s="33"/>
      <c r="BMU519" s="33"/>
      <c r="BMV519" s="33"/>
      <c r="BMW519" s="33"/>
      <c r="BMX519" s="33"/>
      <c r="BMY519" s="33"/>
      <c r="BMZ519" s="33"/>
      <c r="BNA519" s="33"/>
      <c r="BNB519" s="33"/>
      <c r="BNC519" s="33"/>
      <c r="BND519" s="33"/>
      <c r="BNE519" s="33"/>
      <c r="BNF519" s="33"/>
      <c r="BNG519" s="33"/>
      <c r="BNH519" s="33"/>
      <c r="BNI519" s="33"/>
      <c r="BNJ519" s="33"/>
      <c r="BNK519" s="33"/>
      <c r="BNL519" s="33"/>
      <c r="BNM519" s="33"/>
      <c r="BNN519" s="33"/>
      <c r="BNO519" s="33"/>
      <c r="BNP519" s="33"/>
      <c r="BNQ519" s="33"/>
      <c r="BNR519" s="33"/>
      <c r="BNS519" s="33"/>
      <c r="BNT519" s="33"/>
      <c r="BNU519" s="33"/>
      <c r="BNV519" s="33"/>
      <c r="BNW519" s="33"/>
      <c r="BNX519" s="33"/>
      <c r="BNY519" s="33"/>
      <c r="BNZ519" s="33"/>
      <c r="BOA519" s="33"/>
      <c r="BOB519" s="33"/>
      <c r="BOC519" s="33"/>
      <c r="BOD519" s="33"/>
      <c r="BOE519" s="33"/>
      <c r="BOF519" s="33"/>
      <c r="BOG519" s="33"/>
      <c r="BOH519" s="33"/>
      <c r="BOI519" s="33"/>
      <c r="BOJ519" s="33"/>
      <c r="BOK519" s="33"/>
      <c r="BOL519" s="33"/>
      <c r="BOM519" s="33"/>
      <c r="BON519" s="33"/>
      <c r="BOO519" s="33"/>
      <c r="BOP519" s="33"/>
      <c r="BOQ519" s="33"/>
      <c r="BOR519" s="33"/>
      <c r="BOS519" s="33"/>
      <c r="BOT519" s="33"/>
      <c r="BOU519" s="33"/>
      <c r="BOV519" s="33"/>
      <c r="BOW519" s="33"/>
      <c r="BOX519" s="33"/>
      <c r="BOY519" s="33"/>
      <c r="BOZ519" s="33"/>
      <c r="BPA519" s="33"/>
      <c r="BPB519" s="33"/>
      <c r="BPC519" s="33"/>
      <c r="BPD519" s="33"/>
      <c r="BPE519" s="33"/>
      <c r="BPF519" s="33"/>
      <c r="BPG519" s="33"/>
      <c r="BPH519" s="33"/>
      <c r="BPI519" s="33"/>
      <c r="BPJ519" s="33"/>
      <c r="BPK519" s="33"/>
      <c r="BPL519" s="33"/>
      <c r="BPM519" s="33"/>
      <c r="BPN519" s="33"/>
      <c r="BPO519" s="33"/>
      <c r="BPP519" s="33"/>
      <c r="BPQ519" s="33"/>
      <c r="BPR519" s="33"/>
      <c r="BPS519" s="33"/>
      <c r="BPT519" s="33"/>
      <c r="BPU519" s="33"/>
      <c r="BPV519" s="33"/>
      <c r="BPW519" s="33"/>
      <c r="BPX519" s="33"/>
      <c r="BPY519" s="33"/>
      <c r="BPZ519" s="33"/>
      <c r="BQA519" s="33"/>
      <c r="BQB519" s="33"/>
      <c r="BQC519" s="33"/>
      <c r="BQD519" s="33"/>
      <c r="BQE519" s="33"/>
      <c r="BQF519" s="33"/>
      <c r="BQG519" s="33"/>
      <c r="BQH519" s="33"/>
      <c r="BQI519" s="33"/>
      <c r="BQJ519" s="33"/>
      <c r="BQK519" s="33"/>
      <c r="BQL519" s="33"/>
      <c r="BQM519" s="33"/>
      <c r="BQN519" s="33"/>
      <c r="BQO519" s="33"/>
      <c r="BQP519" s="33"/>
      <c r="BQQ519" s="33"/>
      <c r="BQR519" s="33"/>
      <c r="BQS519" s="33"/>
      <c r="BQT519" s="33"/>
      <c r="BQU519" s="33"/>
      <c r="BQV519" s="33"/>
      <c r="BQW519" s="33"/>
      <c r="BQX519" s="33"/>
      <c r="BQY519" s="33"/>
      <c r="BQZ519" s="33"/>
      <c r="BRA519" s="33"/>
      <c r="BRB519" s="33"/>
      <c r="BRC519" s="33"/>
      <c r="BRD519" s="33"/>
      <c r="BRE519" s="33"/>
      <c r="BRF519" s="33"/>
      <c r="BRG519" s="33"/>
      <c r="BRH519" s="33"/>
      <c r="BRI519" s="33"/>
      <c r="BRJ519" s="33"/>
      <c r="BRK519" s="33"/>
      <c r="BRL519" s="33"/>
      <c r="BRM519" s="33"/>
      <c r="BRN519" s="33"/>
      <c r="BRO519" s="33"/>
      <c r="BRP519" s="33"/>
      <c r="BRQ519" s="33"/>
      <c r="BRR519" s="33"/>
      <c r="BRS519" s="33"/>
      <c r="BRT519" s="33"/>
      <c r="BRU519" s="33"/>
      <c r="BRV519" s="33"/>
      <c r="BRW519" s="33"/>
      <c r="BRX519" s="33"/>
      <c r="BRY519" s="33"/>
      <c r="BRZ519" s="33"/>
      <c r="BSA519" s="33"/>
      <c r="BSB519" s="33"/>
      <c r="BSC519" s="33"/>
      <c r="BSD519" s="33"/>
      <c r="BSE519" s="33"/>
      <c r="BSF519" s="33"/>
      <c r="BSG519" s="33"/>
      <c r="BSH519" s="33"/>
      <c r="BSI519" s="33"/>
      <c r="BSJ519" s="33"/>
      <c r="BSK519" s="33"/>
      <c r="BSL519" s="33"/>
      <c r="BSM519" s="33"/>
      <c r="BSN519" s="33"/>
      <c r="BSO519" s="33"/>
      <c r="BSP519" s="33"/>
      <c r="BSQ519" s="33"/>
      <c r="BSR519" s="33"/>
      <c r="BSS519" s="33"/>
      <c r="BST519" s="33"/>
      <c r="BSU519" s="33"/>
      <c r="BSV519" s="33"/>
      <c r="BSW519" s="33"/>
      <c r="BSX519" s="33"/>
      <c r="BSY519" s="33"/>
      <c r="BSZ519" s="33"/>
      <c r="BTA519" s="33"/>
      <c r="BTB519" s="33"/>
      <c r="BTC519" s="33"/>
      <c r="BTD519" s="33"/>
      <c r="BTE519" s="33"/>
      <c r="BTF519" s="33"/>
      <c r="BTG519" s="33"/>
      <c r="BTH519" s="33"/>
      <c r="BTI519" s="33"/>
      <c r="BTJ519" s="33"/>
      <c r="BTK519" s="33"/>
      <c r="BTL519" s="33"/>
      <c r="BTM519" s="33"/>
      <c r="BTN519" s="33"/>
      <c r="BTO519" s="33"/>
      <c r="BTP519" s="33"/>
      <c r="BTQ519" s="33"/>
      <c r="BTR519" s="33"/>
      <c r="BTS519" s="33"/>
      <c r="BTT519" s="33"/>
      <c r="BTU519" s="33"/>
      <c r="BTV519" s="33"/>
      <c r="BTW519" s="33"/>
      <c r="BTX519" s="33"/>
      <c r="BTY519" s="33"/>
      <c r="BTZ519" s="33"/>
      <c r="BUA519" s="33"/>
      <c r="BUB519" s="33"/>
      <c r="BUC519" s="33"/>
      <c r="BUD519" s="33"/>
      <c r="BUE519" s="33"/>
      <c r="BUF519" s="33"/>
      <c r="BUG519" s="33"/>
      <c r="BUH519" s="33"/>
      <c r="BUI519" s="33"/>
      <c r="BUJ519" s="33"/>
      <c r="BUK519" s="33"/>
      <c r="BUL519" s="33"/>
      <c r="BUM519" s="33"/>
      <c r="BUN519" s="33"/>
      <c r="BUO519" s="33"/>
      <c r="BUP519" s="33"/>
      <c r="BUQ519" s="33"/>
      <c r="BUR519" s="33"/>
      <c r="BUS519" s="33"/>
      <c r="BUT519" s="33"/>
      <c r="BUU519" s="33"/>
      <c r="BUV519" s="33"/>
      <c r="BUW519" s="33"/>
      <c r="BUX519" s="33"/>
      <c r="BUY519" s="33"/>
      <c r="BUZ519" s="33"/>
      <c r="BVA519" s="33"/>
      <c r="BVB519" s="33"/>
      <c r="BVC519" s="33"/>
      <c r="BVD519" s="33"/>
      <c r="BVE519" s="33"/>
      <c r="BVF519" s="33"/>
      <c r="BVG519" s="33"/>
      <c r="BVH519" s="33"/>
      <c r="BVI519" s="33"/>
      <c r="BVJ519" s="33"/>
      <c r="BVK519" s="33"/>
      <c r="BVL519" s="33"/>
      <c r="BVM519" s="33"/>
      <c r="BVN519" s="33"/>
      <c r="BVO519" s="33"/>
      <c r="BVP519" s="33"/>
      <c r="BVQ519" s="33"/>
      <c r="BVR519" s="33"/>
      <c r="BVS519" s="33"/>
      <c r="BVT519" s="33"/>
      <c r="BVU519" s="33"/>
      <c r="BVV519" s="33"/>
      <c r="BVW519" s="33"/>
      <c r="BVX519" s="33"/>
      <c r="BVY519" s="33"/>
      <c r="BVZ519" s="33"/>
      <c r="BWA519" s="33"/>
      <c r="BWB519" s="33"/>
      <c r="BWC519" s="33"/>
      <c r="BWD519" s="33"/>
      <c r="BWE519" s="33"/>
      <c r="BWF519" s="33"/>
      <c r="BWG519" s="33"/>
      <c r="BWH519" s="33"/>
      <c r="BWI519" s="33"/>
      <c r="BWJ519" s="33"/>
      <c r="BWK519" s="33"/>
      <c r="BWL519" s="33"/>
      <c r="BWM519" s="33"/>
      <c r="BWN519" s="33"/>
      <c r="BWO519" s="33"/>
      <c r="BWP519" s="33"/>
      <c r="BWQ519" s="33"/>
      <c r="BWR519" s="33"/>
      <c r="BWS519" s="33"/>
      <c r="BWT519" s="33"/>
      <c r="BWU519" s="33"/>
      <c r="BWV519" s="33"/>
      <c r="BWW519" s="33"/>
      <c r="BWX519" s="33"/>
      <c r="BWY519" s="33"/>
      <c r="BWZ519" s="33"/>
      <c r="BXA519" s="33"/>
      <c r="BXB519" s="33"/>
      <c r="BXC519" s="33"/>
      <c r="BXD519" s="33"/>
      <c r="BXE519" s="33"/>
      <c r="BXF519" s="33"/>
      <c r="BXG519" s="33"/>
      <c r="BXH519" s="33"/>
      <c r="BXI519" s="33"/>
      <c r="BXJ519" s="33"/>
      <c r="BXK519" s="33"/>
      <c r="BXL519" s="33"/>
      <c r="BXM519" s="33"/>
      <c r="BXN519" s="33"/>
      <c r="BXO519" s="33"/>
      <c r="BXP519" s="33"/>
      <c r="BXQ519" s="33"/>
      <c r="BXR519" s="33"/>
      <c r="BXS519" s="33"/>
      <c r="BXT519" s="33"/>
      <c r="BXU519" s="33"/>
      <c r="BXV519" s="33"/>
      <c r="BXW519" s="33"/>
      <c r="BXX519" s="33"/>
      <c r="BXY519" s="33"/>
      <c r="BXZ519" s="33"/>
      <c r="BYA519" s="33"/>
      <c r="BYB519" s="33"/>
      <c r="BYC519" s="33"/>
      <c r="BYD519" s="33"/>
      <c r="BYE519" s="33"/>
      <c r="BYF519" s="33"/>
      <c r="BYG519" s="33"/>
      <c r="BYH519" s="33"/>
      <c r="BYI519" s="33"/>
      <c r="BYJ519" s="33"/>
      <c r="BYK519" s="33"/>
      <c r="BYL519" s="33"/>
      <c r="BYM519" s="33"/>
      <c r="BYN519" s="33"/>
      <c r="BYO519" s="33"/>
      <c r="BYP519" s="33"/>
      <c r="BYQ519" s="33"/>
      <c r="BYR519" s="33"/>
      <c r="BYS519" s="33"/>
      <c r="BYT519" s="33"/>
      <c r="BYU519" s="33"/>
      <c r="BYV519" s="33"/>
      <c r="BYW519" s="33"/>
      <c r="BYX519" s="33"/>
    </row>
    <row r="520" spans="1:2026" s="52" customFormat="1" ht="24.95" customHeight="1" x14ac:dyDescent="0.25">
      <c r="A520" s="205" t="s">
        <v>1662</v>
      </c>
      <c r="B520" s="50" t="s">
        <v>976</v>
      </c>
      <c r="C520" s="4" t="s">
        <v>970</v>
      </c>
      <c r="D520" s="4" t="s">
        <v>295</v>
      </c>
      <c r="E520" s="4" t="s">
        <v>971</v>
      </c>
      <c r="F520" s="4" t="s">
        <v>972</v>
      </c>
      <c r="G520" s="4" t="s">
        <v>27</v>
      </c>
      <c r="H520" s="11" t="s">
        <v>528</v>
      </c>
      <c r="I520" s="4" t="s">
        <v>29</v>
      </c>
      <c r="J520" s="51" t="s">
        <v>345</v>
      </c>
      <c r="K520" s="4" t="s">
        <v>31</v>
      </c>
      <c r="L520" s="4" t="s">
        <v>32</v>
      </c>
      <c r="M520" s="4" t="s">
        <v>33</v>
      </c>
      <c r="N520" s="4" t="s">
        <v>34</v>
      </c>
      <c r="O520" s="6" t="s">
        <v>35</v>
      </c>
      <c r="P520" s="6"/>
      <c r="Q520" s="7" t="s">
        <v>36</v>
      </c>
      <c r="R520" s="7" t="s">
        <v>1476</v>
      </c>
      <c r="S520" s="4" t="s">
        <v>975</v>
      </c>
      <c r="T520" s="152" t="s">
        <v>1512</v>
      </c>
      <c r="U520" s="152" t="s">
        <v>1512</v>
      </c>
      <c r="V520" s="4" t="s">
        <v>11</v>
      </c>
      <c r="W520" s="4" t="s">
        <v>40</v>
      </c>
      <c r="X520" s="4"/>
      <c r="Y520" s="4"/>
      <c r="Z520" s="4"/>
      <c r="AA520" s="4"/>
      <c r="AB520" s="8">
        <v>20000</v>
      </c>
      <c r="AC520" s="8">
        <v>2650</v>
      </c>
      <c r="AD520" s="8"/>
      <c r="AE520" s="8">
        <v>12750</v>
      </c>
      <c r="AF520" s="8">
        <v>650</v>
      </c>
      <c r="AG520" s="8">
        <f t="shared" si="8"/>
        <v>36050</v>
      </c>
      <c r="AH520" s="111">
        <v>21</v>
      </c>
      <c r="AI520" s="8">
        <v>17917.650000000001</v>
      </c>
      <c r="AJ520" s="126"/>
      <c r="AK520" s="8">
        <f>SUBTOTAL(9,AH520:AJ520)</f>
        <v>17938.650000000001</v>
      </c>
      <c r="AL520" s="5" t="s">
        <v>37</v>
      </c>
      <c r="AM520" s="5" t="s">
        <v>1499</v>
      </c>
      <c r="AN520" s="96">
        <v>43040</v>
      </c>
      <c r="AO520" s="173" t="s">
        <v>1512</v>
      </c>
      <c r="AP520" s="33"/>
      <c r="AQ520" s="33"/>
      <c r="AR520" s="33"/>
      <c r="AS520" s="33"/>
      <c r="AT520" s="33"/>
      <c r="AU520" s="33"/>
      <c r="AV520" s="33"/>
      <c r="AW520" s="33"/>
      <c r="AX520" s="33"/>
      <c r="AY520" s="33"/>
      <c r="AZ520" s="33"/>
      <c r="BA520" s="33"/>
      <c r="BB520" s="33"/>
      <c r="BC520" s="33"/>
      <c r="BD520" s="33"/>
      <c r="BE520" s="33"/>
      <c r="BF520" s="33"/>
      <c r="BG520" s="33"/>
      <c r="BH520" s="33"/>
      <c r="BI520" s="33"/>
      <c r="BJ520" s="33"/>
      <c r="BK520" s="33"/>
      <c r="BL520" s="33"/>
      <c r="BM520" s="33"/>
      <c r="BN520" s="33"/>
      <c r="BO520" s="33"/>
      <c r="BP520" s="33"/>
      <c r="BQ520" s="33"/>
      <c r="BR520" s="33"/>
      <c r="BS520" s="33"/>
      <c r="BT520" s="33"/>
      <c r="BU520" s="33"/>
      <c r="BV520" s="33"/>
      <c r="BW520" s="33"/>
      <c r="BX520" s="33"/>
      <c r="BY520" s="33"/>
      <c r="BZ520" s="33"/>
      <c r="CA520" s="33"/>
      <c r="CB520" s="33"/>
      <c r="CC520" s="33"/>
      <c r="CD520" s="33"/>
      <c r="CE520" s="33"/>
      <c r="CF520" s="33"/>
      <c r="CG520" s="33"/>
      <c r="CH520" s="33"/>
      <c r="CI520" s="33"/>
      <c r="CJ520" s="33"/>
      <c r="CK520" s="33"/>
      <c r="CL520" s="33"/>
      <c r="CM520" s="33"/>
      <c r="CN520" s="33"/>
      <c r="CO520" s="33"/>
      <c r="CP520" s="33"/>
      <c r="CQ520" s="33"/>
      <c r="CR520" s="33"/>
      <c r="CS520" s="33"/>
      <c r="CT520" s="33"/>
      <c r="CU520" s="33"/>
      <c r="CV520" s="33"/>
      <c r="CW520" s="33"/>
      <c r="CX520" s="33"/>
      <c r="CY520" s="33"/>
      <c r="CZ520" s="33"/>
      <c r="DA520" s="33"/>
      <c r="DB520" s="33"/>
      <c r="DC520" s="33"/>
      <c r="DD520" s="33"/>
      <c r="DE520" s="33"/>
      <c r="DF520" s="33"/>
      <c r="DG520" s="33"/>
      <c r="DH520" s="33"/>
      <c r="DI520" s="33"/>
      <c r="DJ520" s="33"/>
      <c r="DK520" s="33"/>
      <c r="DL520" s="33"/>
      <c r="DM520" s="33"/>
      <c r="DN520" s="33"/>
      <c r="DO520" s="33"/>
      <c r="DP520" s="33"/>
      <c r="DQ520" s="33"/>
      <c r="DR520" s="33"/>
      <c r="DS520" s="33"/>
      <c r="DT520" s="33"/>
      <c r="DU520" s="33"/>
      <c r="DV520" s="33"/>
      <c r="DW520" s="33"/>
      <c r="DX520" s="33"/>
      <c r="DY520" s="33"/>
      <c r="DZ520" s="33"/>
      <c r="EA520" s="33"/>
      <c r="EB520" s="33"/>
      <c r="EC520" s="33"/>
      <c r="ED520" s="33"/>
      <c r="EE520" s="33"/>
      <c r="EF520" s="33"/>
      <c r="EG520" s="33"/>
      <c r="EH520" s="33"/>
      <c r="EI520" s="33"/>
      <c r="EJ520" s="33"/>
      <c r="EK520" s="33"/>
      <c r="EL520" s="33"/>
      <c r="EM520" s="33"/>
      <c r="EN520" s="33"/>
      <c r="EO520" s="33"/>
      <c r="EP520" s="33"/>
      <c r="EQ520" s="33"/>
      <c r="ER520" s="33"/>
      <c r="ES520" s="33"/>
      <c r="ET520" s="33"/>
      <c r="EU520" s="33"/>
      <c r="EV520" s="33"/>
      <c r="EW520" s="33"/>
      <c r="EX520" s="33"/>
      <c r="EY520" s="33"/>
      <c r="EZ520" s="33"/>
      <c r="FA520" s="33"/>
      <c r="FB520" s="33"/>
      <c r="FC520" s="33"/>
      <c r="FD520" s="33"/>
      <c r="FE520" s="33"/>
      <c r="FF520" s="33"/>
      <c r="FG520" s="33"/>
      <c r="FH520" s="33"/>
      <c r="FI520" s="33"/>
      <c r="FJ520" s="33"/>
      <c r="FK520" s="33"/>
      <c r="FL520" s="33"/>
      <c r="FM520" s="33"/>
      <c r="FN520" s="33"/>
      <c r="FO520" s="33"/>
      <c r="FP520" s="33"/>
      <c r="FQ520" s="33"/>
      <c r="FR520" s="33"/>
      <c r="FS520" s="33"/>
      <c r="FT520" s="33"/>
      <c r="FU520" s="33"/>
      <c r="FV520" s="33"/>
      <c r="FW520" s="33"/>
      <c r="FX520" s="33"/>
      <c r="FY520" s="33"/>
      <c r="FZ520" s="33"/>
      <c r="GA520" s="33"/>
      <c r="GB520" s="33"/>
      <c r="GC520" s="33"/>
      <c r="GD520" s="33"/>
      <c r="GE520" s="33"/>
      <c r="GF520" s="33"/>
      <c r="GG520" s="33"/>
      <c r="GH520" s="33"/>
      <c r="GI520" s="33"/>
      <c r="GJ520" s="33"/>
      <c r="GK520" s="33"/>
      <c r="GL520" s="33"/>
      <c r="GM520" s="33"/>
      <c r="GN520" s="33"/>
      <c r="GO520" s="33"/>
      <c r="GP520" s="33"/>
      <c r="GQ520" s="33"/>
      <c r="GR520" s="33"/>
      <c r="GS520" s="33"/>
      <c r="GT520" s="33"/>
      <c r="GU520" s="33"/>
      <c r="GV520" s="33"/>
      <c r="GW520" s="33"/>
      <c r="GX520" s="33"/>
      <c r="GY520" s="33"/>
      <c r="GZ520" s="33"/>
      <c r="HA520" s="33"/>
      <c r="HB520" s="33"/>
      <c r="HC520" s="33"/>
      <c r="HD520" s="33"/>
      <c r="HE520" s="33"/>
      <c r="HF520" s="33"/>
      <c r="HG520" s="33"/>
      <c r="HH520" s="33"/>
      <c r="HI520" s="33"/>
      <c r="HJ520" s="33"/>
      <c r="HK520" s="33"/>
      <c r="HL520" s="33"/>
      <c r="HM520" s="33"/>
      <c r="HN520" s="33"/>
      <c r="HO520" s="33"/>
      <c r="HP520" s="33"/>
      <c r="HQ520" s="33"/>
      <c r="HR520" s="33"/>
      <c r="HS520" s="33"/>
      <c r="HT520" s="33"/>
      <c r="HU520" s="33"/>
      <c r="HV520" s="33"/>
      <c r="HW520" s="33"/>
      <c r="HX520" s="33"/>
      <c r="HY520" s="33"/>
      <c r="HZ520" s="33"/>
      <c r="IA520" s="33"/>
      <c r="IB520" s="33"/>
      <c r="IC520" s="33"/>
      <c r="ID520" s="33"/>
      <c r="IE520" s="33"/>
      <c r="IF520" s="33"/>
      <c r="IG520" s="33"/>
      <c r="IH520" s="33"/>
      <c r="II520" s="33"/>
      <c r="IJ520" s="33"/>
      <c r="IK520" s="33"/>
      <c r="IL520" s="33"/>
      <c r="IM520" s="33"/>
      <c r="IN520" s="33"/>
      <c r="IO520" s="33"/>
      <c r="IP520" s="33"/>
      <c r="IQ520" s="33"/>
      <c r="IR520" s="33"/>
      <c r="IS520" s="33"/>
      <c r="IT520" s="33"/>
      <c r="IU520" s="33"/>
      <c r="IV520" s="33"/>
      <c r="IW520" s="33"/>
      <c r="IX520" s="33"/>
      <c r="IY520" s="33"/>
      <c r="IZ520" s="33"/>
      <c r="JA520" s="33"/>
      <c r="JB520" s="33"/>
      <c r="JC520" s="33"/>
      <c r="JD520" s="33"/>
      <c r="JE520" s="33"/>
      <c r="JF520" s="33"/>
      <c r="JG520" s="33"/>
      <c r="JH520" s="33"/>
      <c r="JI520" s="33"/>
      <c r="JJ520" s="33"/>
      <c r="JK520" s="33"/>
      <c r="JL520" s="33"/>
      <c r="JM520" s="33"/>
      <c r="JN520" s="33"/>
      <c r="JO520" s="33"/>
      <c r="JP520" s="33"/>
      <c r="JQ520" s="33"/>
      <c r="JR520" s="33"/>
      <c r="JS520" s="33"/>
      <c r="JT520" s="33"/>
      <c r="JU520" s="33"/>
      <c r="JV520" s="33"/>
      <c r="JW520" s="33"/>
      <c r="JX520" s="33"/>
      <c r="JY520" s="33"/>
      <c r="JZ520" s="33"/>
      <c r="KA520" s="33"/>
      <c r="KB520" s="33"/>
      <c r="KC520" s="33"/>
      <c r="KD520" s="33"/>
      <c r="KE520" s="33"/>
      <c r="KF520" s="33"/>
      <c r="KG520" s="33"/>
      <c r="KH520" s="33"/>
      <c r="KI520" s="33"/>
      <c r="KJ520" s="33"/>
      <c r="KK520" s="33"/>
      <c r="KL520" s="33"/>
      <c r="KM520" s="33"/>
      <c r="KN520" s="33"/>
      <c r="KO520" s="33"/>
      <c r="KP520" s="33"/>
      <c r="KQ520" s="33"/>
      <c r="KR520" s="33"/>
      <c r="KS520" s="33"/>
      <c r="KT520" s="33"/>
      <c r="KU520" s="33"/>
      <c r="KV520" s="33"/>
      <c r="KW520" s="33"/>
      <c r="KX520" s="33"/>
      <c r="KY520" s="33"/>
      <c r="KZ520" s="33"/>
      <c r="LA520" s="33"/>
      <c r="LB520" s="33"/>
      <c r="LC520" s="33"/>
      <c r="LD520" s="33"/>
      <c r="LE520" s="33"/>
      <c r="LF520" s="33"/>
      <c r="LG520" s="33"/>
      <c r="LH520" s="33"/>
      <c r="LI520" s="33"/>
      <c r="LJ520" s="33"/>
      <c r="LK520" s="33"/>
      <c r="LL520" s="33"/>
      <c r="LM520" s="33"/>
      <c r="LN520" s="33"/>
      <c r="LO520" s="33"/>
      <c r="LP520" s="33"/>
      <c r="LQ520" s="33"/>
      <c r="LR520" s="33"/>
      <c r="LS520" s="33"/>
      <c r="LT520" s="33"/>
      <c r="LU520" s="33"/>
      <c r="LV520" s="33"/>
      <c r="LW520" s="33"/>
      <c r="LX520" s="33"/>
      <c r="LY520" s="33"/>
      <c r="LZ520" s="33"/>
      <c r="MA520" s="33"/>
      <c r="MB520" s="33"/>
      <c r="MC520" s="33"/>
      <c r="MD520" s="33"/>
      <c r="ME520" s="33"/>
      <c r="MF520" s="33"/>
      <c r="MG520" s="33"/>
      <c r="MH520" s="33"/>
      <c r="MI520" s="33"/>
      <c r="MJ520" s="33"/>
      <c r="MK520" s="33"/>
      <c r="ML520" s="33"/>
      <c r="MM520" s="33"/>
      <c r="MN520" s="33"/>
      <c r="MO520" s="33"/>
      <c r="MP520" s="33"/>
      <c r="MQ520" s="33"/>
      <c r="MR520" s="33"/>
      <c r="MS520" s="33"/>
      <c r="MT520" s="33"/>
      <c r="MU520" s="33"/>
      <c r="MV520" s="33"/>
      <c r="MW520" s="33"/>
      <c r="MX520" s="33"/>
      <c r="MY520" s="33"/>
      <c r="MZ520" s="33"/>
      <c r="NA520" s="33"/>
      <c r="NB520" s="33"/>
      <c r="NC520" s="33"/>
      <c r="ND520" s="33"/>
      <c r="NE520" s="33"/>
      <c r="NF520" s="33"/>
      <c r="NG520" s="33"/>
      <c r="NH520" s="33"/>
      <c r="NI520" s="33"/>
      <c r="NJ520" s="33"/>
      <c r="NK520" s="33"/>
      <c r="NL520" s="33"/>
      <c r="NM520" s="33"/>
      <c r="NN520" s="33"/>
      <c r="NO520" s="33"/>
      <c r="NP520" s="33"/>
      <c r="NQ520" s="33"/>
      <c r="NR520" s="33"/>
      <c r="NS520" s="33"/>
      <c r="NT520" s="33"/>
      <c r="NU520" s="33"/>
      <c r="NV520" s="33"/>
      <c r="NW520" s="33"/>
      <c r="NX520" s="33"/>
      <c r="NY520" s="33"/>
      <c r="NZ520" s="33"/>
      <c r="OA520" s="33"/>
      <c r="OB520" s="33"/>
      <c r="OC520" s="33"/>
      <c r="OD520" s="33"/>
      <c r="OE520" s="33"/>
      <c r="OF520" s="33"/>
      <c r="OG520" s="33"/>
      <c r="OH520" s="33"/>
      <c r="OI520" s="33"/>
      <c r="OJ520" s="33"/>
      <c r="OK520" s="33"/>
      <c r="OL520" s="33"/>
      <c r="OM520" s="33"/>
      <c r="ON520" s="33"/>
      <c r="OO520" s="33"/>
      <c r="OP520" s="33"/>
      <c r="OQ520" s="33"/>
      <c r="OR520" s="33"/>
      <c r="OS520" s="33"/>
      <c r="OT520" s="33"/>
      <c r="OU520" s="33"/>
      <c r="OV520" s="33"/>
      <c r="OW520" s="33"/>
      <c r="OX520" s="33"/>
      <c r="OY520" s="33"/>
      <c r="OZ520" s="33"/>
      <c r="PA520" s="33"/>
      <c r="PB520" s="33"/>
      <c r="PC520" s="33"/>
      <c r="PD520" s="33"/>
      <c r="PE520" s="33"/>
      <c r="PF520" s="33"/>
      <c r="PG520" s="33"/>
      <c r="PH520" s="33"/>
      <c r="PI520" s="33"/>
      <c r="PJ520" s="33"/>
      <c r="PK520" s="33"/>
      <c r="PL520" s="33"/>
      <c r="PM520" s="33"/>
      <c r="PN520" s="33"/>
      <c r="PO520" s="33"/>
      <c r="PP520" s="33"/>
      <c r="PQ520" s="33"/>
      <c r="PR520" s="33"/>
      <c r="PS520" s="33"/>
      <c r="PT520" s="33"/>
      <c r="PU520" s="33"/>
      <c r="PV520" s="33"/>
      <c r="PW520" s="33"/>
      <c r="PX520" s="33"/>
      <c r="PY520" s="33"/>
      <c r="PZ520" s="33"/>
      <c r="QA520" s="33"/>
      <c r="QB520" s="33"/>
      <c r="QC520" s="33"/>
      <c r="QD520" s="33"/>
      <c r="QE520" s="33"/>
      <c r="QF520" s="33"/>
      <c r="QG520" s="33"/>
      <c r="QH520" s="33"/>
      <c r="QI520" s="33"/>
      <c r="QJ520" s="33"/>
      <c r="QK520" s="33"/>
      <c r="QL520" s="33"/>
      <c r="QM520" s="33"/>
      <c r="QN520" s="33"/>
      <c r="QO520" s="33"/>
      <c r="QP520" s="33"/>
      <c r="QQ520" s="33"/>
      <c r="QR520" s="33"/>
      <c r="QS520" s="33"/>
      <c r="QT520" s="33"/>
      <c r="QU520" s="33"/>
      <c r="QV520" s="33"/>
      <c r="QW520" s="33"/>
      <c r="QX520" s="33"/>
      <c r="QY520" s="33"/>
      <c r="QZ520" s="33"/>
      <c r="RA520" s="33"/>
      <c r="RB520" s="33"/>
      <c r="RC520" s="33"/>
      <c r="RD520" s="33"/>
      <c r="RE520" s="33"/>
      <c r="RF520" s="33"/>
      <c r="RG520" s="33"/>
      <c r="RH520" s="33"/>
      <c r="RI520" s="33"/>
      <c r="RJ520" s="33"/>
      <c r="RK520" s="33"/>
      <c r="RL520" s="33"/>
      <c r="RM520" s="33"/>
      <c r="RN520" s="33"/>
      <c r="RO520" s="33"/>
      <c r="RP520" s="33"/>
      <c r="RQ520" s="33"/>
      <c r="RR520" s="33"/>
      <c r="RS520" s="33"/>
      <c r="RT520" s="33"/>
      <c r="RU520" s="33"/>
      <c r="RV520" s="33"/>
      <c r="RW520" s="33"/>
      <c r="RX520" s="33"/>
      <c r="RY520" s="33"/>
      <c r="RZ520" s="33"/>
      <c r="SA520" s="33"/>
      <c r="SB520" s="33"/>
      <c r="SC520" s="33"/>
      <c r="SD520" s="33"/>
      <c r="SE520" s="33"/>
      <c r="SF520" s="33"/>
      <c r="SG520" s="33"/>
      <c r="SH520" s="33"/>
      <c r="SI520" s="33"/>
      <c r="SJ520" s="33"/>
      <c r="SK520" s="33"/>
      <c r="SL520" s="33"/>
      <c r="SM520" s="33"/>
      <c r="SN520" s="33"/>
      <c r="SO520" s="33"/>
      <c r="SP520" s="33"/>
      <c r="SQ520" s="33"/>
      <c r="SR520" s="33"/>
      <c r="SS520" s="33"/>
      <c r="ST520" s="33"/>
      <c r="SU520" s="33"/>
      <c r="SV520" s="33"/>
      <c r="SW520" s="33"/>
      <c r="SX520" s="33"/>
      <c r="SY520" s="33"/>
      <c r="SZ520" s="33"/>
      <c r="TA520" s="33"/>
      <c r="TB520" s="33"/>
      <c r="TC520" s="33"/>
      <c r="TD520" s="33"/>
      <c r="TE520" s="33"/>
      <c r="TF520" s="33"/>
      <c r="TG520" s="33"/>
      <c r="TH520" s="33"/>
      <c r="TI520" s="33"/>
      <c r="TJ520" s="33"/>
      <c r="TK520" s="33"/>
      <c r="TL520" s="33"/>
      <c r="TM520" s="33"/>
      <c r="TN520" s="33"/>
      <c r="TO520" s="33"/>
      <c r="TP520" s="33"/>
      <c r="TQ520" s="33"/>
      <c r="TR520" s="33"/>
      <c r="TS520" s="33"/>
      <c r="TT520" s="33"/>
      <c r="TU520" s="33"/>
      <c r="TV520" s="33"/>
      <c r="TW520" s="33"/>
      <c r="TX520" s="33"/>
      <c r="TY520" s="33"/>
      <c r="TZ520" s="33"/>
      <c r="UA520" s="33"/>
      <c r="UB520" s="33"/>
      <c r="UC520" s="33"/>
      <c r="UD520" s="33"/>
      <c r="UE520" s="33"/>
      <c r="UF520" s="33"/>
      <c r="UG520" s="33"/>
      <c r="UH520" s="33"/>
      <c r="UI520" s="33"/>
      <c r="UJ520" s="33"/>
      <c r="UK520" s="33"/>
      <c r="UL520" s="33"/>
      <c r="UM520" s="33"/>
      <c r="UN520" s="33"/>
      <c r="UO520" s="33"/>
      <c r="UP520" s="33"/>
      <c r="UQ520" s="33"/>
      <c r="UR520" s="33"/>
      <c r="US520" s="33"/>
      <c r="UT520" s="33"/>
      <c r="UU520" s="33"/>
      <c r="UV520" s="33"/>
      <c r="UW520" s="33"/>
      <c r="UX520" s="33"/>
      <c r="UY520" s="33"/>
      <c r="UZ520" s="33"/>
      <c r="VA520" s="33"/>
      <c r="VB520" s="33"/>
      <c r="VC520" s="33"/>
      <c r="VD520" s="33"/>
      <c r="VE520" s="33"/>
      <c r="VF520" s="33"/>
      <c r="VG520" s="33"/>
      <c r="VH520" s="33"/>
      <c r="VI520" s="33"/>
      <c r="VJ520" s="33"/>
      <c r="VK520" s="33"/>
      <c r="VL520" s="33"/>
      <c r="VM520" s="33"/>
      <c r="VN520" s="33"/>
      <c r="VO520" s="33"/>
      <c r="VP520" s="33"/>
      <c r="VQ520" s="33"/>
      <c r="VR520" s="33"/>
      <c r="VS520" s="33"/>
      <c r="VT520" s="33"/>
      <c r="VU520" s="33"/>
      <c r="VV520" s="33"/>
      <c r="VW520" s="33"/>
      <c r="VX520" s="33"/>
      <c r="VY520" s="33"/>
      <c r="VZ520" s="33"/>
      <c r="WA520" s="33"/>
      <c r="WB520" s="33"/>
      <c r="WC520" s="33"/>
      <c r="WD520" s="33"/>
      <c r="WE520" s="33"/>
      <c r="WF520" s="33"/>
      <c r="WG520" s="33"/>
      <c r="WH520" s="33"/>
      <c r="WI520" s="33"/>
      <c r="WJ520" s="33"/>
      <c r="WK520" s="33"/>
      <c r="WL520" s="33"/>
      <c r="WM520" s="33"/>
      <c r="WN520" s="33"/>
      <c r="WO520" s="33"/>
      <c r="WP520" s="33"/>
      <c r="WQ520" s="33"/>
      <c r="WR520" s="33"/>
      <c r="WS520" s="33"/>
      <c r="WT520" s="33"/>
      <c r="WU520" s="33"/>
      <c r="WV520" s="33"/>
      <c r="WW520" s="33"/>
      <c r="WX520" s="33"/>
      <c r="WY520" s="33"/>
      <c r="WZ520" s="33"/>
      <c r="XA520" s="33"/>
      <c r="XB520" s="33"/>
      <c r="XC520" s="33"/>
      <c r="XD520" s="33"/>
      <c r="XE520" s="33"/>
      <c r="XF520" s="33"/>
      <c r="XG520" s="33"/>
      <c r="XH520" s="33"/>
      <c r="XI520" s="33"/>
      <c r="XJ520" s="33"/>
      <c r="XK520" s="33"/>
      <c r="XL520" s="33"/>
      <c r="XM520" s="33"/>
      <c r="XN520" s="33"/>
      <c r="XO520" s="33"/>
      <c r="XP520" s="33"/>
      <c r="XQ520" s="33"/>
      <c r="XR520" s="33"/>
      <c r="XS520" s="33"/>
      <c r="XT520" s="33"/>
      <c r="XU520" s="33"/>
      <c r="XV520" s="33"/>
      <c r="XW520" s="33"/>
      <c r="XX520" s="33"/>
      <c r="XY520" s="33"/>
      <c r="XZ520" s="33"/>
      <c r="YA520" s="33"/>
      <c r="YB520" s="33"/>
      <c r="YC520" s="33"/>
      <c r="YD520" s="33"/>
      <c r="YE520" s="33"/>
      <c r="YF520" s="33"/>
      <c r="YG520" s="33"/>
      <c r="YH520" s="33"/>
      <c r="YI520" s="33"/>
      <c r="YJ520" s="33"/>
      <c r="YK520" s="33"/>
      <c r="YL520" s="33"/>
      <c r="YM520" s="33"/>
      <c r="YN520" s="33"/>
      <c r="YO520" s="33"/>
      <c r="YP520" s="33"/>
      <c r="YQ520" s="33"/>
      <c r="YR520" s="33"/>
      <c r="YS520" s="33"/>
      <c r="YT520" s="33"/>
      <c r="YU520" s="33"/>
      <c r="YV520" s="33"/>
      <c r="YW520" s="33"/>
      <c r="YX520" s="33"/>
      <c r="YY520" s="33"/>
      <c r="YZ520" s="33"/>
      <c r="ZA520" s="33"/>
      <c r="ZB520" s="33"/>
      <c r="ZC520" s="33"/>
      <c r="ZD520" s="33"/>
      <c r="ZE520" s="33"/>
      <c r="ZF520" s="33"/>
      <c r="ZG520" s="33"/>
      <c r="ZH520" s="33"/>
      <c r="ZI520" s="33"/>
      <c r="ZJ520" s="33"/>
      <c r="ZK520" s="33"/>
      <c r="ZL520" s="33"/>
      <c r="ZM520" s="33"/>
      <c r="ZN520" s="33"/>
      <c r="ZO520" s="33"/>
      <c r="ZP520" s="33"/>
      <c r="ZQ520" s="33"/>
      <c r="ZR520" s="33"/>
      <c r="ZS520" s="33"/>
      <c r="ZT520" s="33"/>
      <c r="ZU520" s="33"/>
      <c r="ZV520" s="33"/>
      <c r="ZW520" s="33"/>
      <c r="ZX520" s="33"/>
      <c r="ZY520" s="33"/>
      <c r="ZZ520" s="33"/>
      <c r="AAA520" s="33"/>
      <c r="AAB520" s="33"/>
      <c r="AAC520" s="33"/>
      <c r="AAD520" s="33"/>
      <c r="AAE520" s="33"/>
      <c r="AAF520" s="33"/>
      <c r="AAG520" s="33"/>
      <c r="AAH520" s="33"/>
      <c r="AAI520" s="33"/>
      <c r="AAJ520" s="33"/>
      <c r="AAK520" s="33"/>
      <c r="AAL520" s="33"/>
      <c r="AAM520" s="33"/>
      <c r="AAN520" s="33"/>
      <c r="AAO520" s="33"/>
      <c r="AAP520" s="33"/>
      <c r="AAQ520" s="33"/>
      <c r="AAR520" s="33"/>
      <c r="AAS520" s="33"/>
      <c r="AAT520" s="33"/>
      <c r="AAU520" s="33"/>
      <c r="AAV520" s="33"/>
      <c r="AAW520" s="33"/>
      <c r="AAX520" s="33"/>
      <c r="AAY520" s="33"/>
      <c r="AAZ520" s="33"/>
      <c r="ABA520" s="33"/>
      <c r="ABB520" s="33"/>
      <c r="ABC520" s="33"/>
      <c r="ABD520" s="33"/>
      <c r="ABE520" s="33"/>
      <c r="ABF520" s="33"/>
      <c r="ABG520" s="33"/>
      <c r="ABH520" s="33"/>
      <c r="ABI520" s="33"/>
      <c r="ABJ520" s="33"/>
      <c r="ABK520" s="33"/>
      <c r="ABL520" s="33"/>
      <c r="ABM520" s="33"/>
      <c r="ABN520" s="33"/>
      <c r="ABO520" s="33"/>
      <c r="ABP520" s="33"/>
      <c r="ABQ520" s="33"/>
      <c r="ABR520" s="33"/>
      <c r="ABS520" s="33"/>
      <c r="ABT520" s="33"/>
      <c r="ABU520" s="33"/>
      <c r="ABV520" s="33"/>
      <c r="ABW520" s="33"/>
      <c r="ABX520" s="33"/>
      <c r="ABY520" s="33"/>
      <c r="ABZ520" s="33"/>
      <c r="ACA520" s="33"/>
      <c r="ACB520" s="33"/>
      <c r="ACC520" s="33"/>
      <c r="ACD520" s="33"/>
      <c r="ACE520" s="33"/>
      <c r="ACF520" s="33"/>
      <c r="ACG520" s="33"/>
      <c r="ACH520" s="33"/>
      <c r="ACI520" s="33"/>
      <c r="ACJ520" s="33"/>
      <c r="ACK520" s="33"/>
      <c r="ACL520" s="33"/>
      <c r="ACM520" s="33"/>
      <c r="ACN520" s="33"/>
      <c r="ACO520" s="33"/>
      <c r="ACP520" s="33"/>
      <c r="ACQ520" s="33"/>
      <c r="ACR520" s="33"/>
      <c r="ACS520" s="33"/>
      <c r="ACT520" s="33"/>
      <c r="ACU520" s="33"/>
      <c r="ACV520" s="33"/>
      <c r="ACW520" s="33"/>
      <c r="ACX520" s="33"/>
      <c r="ACY520" s="33"/>
      <c r="ACZ520" s="33"/>
      <c r="ADA520" s="33"/>
      <c r="ADB520" s="33"/>
      <c r="ADC520" s="33"/>
      <c r="ADD520" s="33"/>
      <c r="ADE520" s="33"/>
      <c r="ADF520" s="33"/>
      <c r="ADG520" s="33"/>
      <c r="ADH520" s="33"/>
      <c r="ADI520" s="33"/>
      <c r="ADJ520" s="33"/>
      <c r="ADK520" s="33"/>
      <c r="ADL520" s="33"/>
      <c r="ADM520" s="33"/>
      <c r="ADN520" s="33"/>
      <c r="ADO520" s="33"/>
      <c r="ADP520" s="33"/>
      <c r="ADQ520" s="33"/>
      <c r="ADR520" s="33"/>
      <c r="ADS520" s="33"/>
      <c r="ADT520" s="33"/>
      <c r="ADU520" s="33"/>
      <c r="ADV520" s="33"/>
      <c r="ADW520" s="33"/>
      <c r="ADX520" s="33"/>
      <c r="ADY520" s="33"/>
      <c r="ADZ520" s="33"/>
      <c r="AEA520" s="33"/>
      <c r="AEB520" s="33"/>
      <c r="AEC520" s="33"/>
      <c r="AED520" s="33"/>
      <c r="AEE520" s="33"/>
      <c r="AEF520" s="33"/>
      <c r="AEG520" s="33"/>
      <c r="AEH520" s="33"/>
      <c r="AEI520" s="33"/>
      <c r="AEJ520" s="33"/>
      <c r="AEK520" s="33"/>
      <c r="AEL520" s="33"/>
      <c r="AEM520" s="33"/>
      <c r="AEN520" s="33"/>
      <c r="AEO520" s="33"/>
      <c r="AEP520" s="33"/>
      <c r="AEQ520" s="33"/>
      <c r="AER520" s="33"/>
      <c r="AES520" s="33"/>
      <c r="AET520" s="33"/>
      <c r="AEU520" s="33"/>
      <c r="AEV520" s="33"/>
      <c r="AEW520" s="33"/>
      <c r="AEX520" s="33"/>
      <c r="AEY520" s="33"/>
      <c r="AEZ520" s="33"/>
      <c r="AFA520" s="33"/>
      <c r="AFB520" s="33"/>
      <c r="AFC520" s="33"/>
      <c r="AFD520" s="33"/>
      <c r="AFE520" s="33"/>
      <c r="AFF520" s="33"/>
      <c r="AFG520" s="33"/>
      <c r="AFH520" s="33"/>
      <c r="AFI520" s="33"/>
      <c r="AFJ520" s="33"/>
      <c r="AFK520" s="33"/>
      <c r="AFL520" s="33"/>
      <c r="AFM520" s="33"/>
      <c r="AFN520" s="33"/>
      <c r="AFO520" s="33"/>
      <c r="AFP520" s="33"/>
      <c r="AFQ520" s="33"/>
      <c r="AFR520" s="33"/>
      <c r="AFS520" s="33"/>
      <c r="AFT520" s="33"/>
      <c r="AFU520" s="33"/>
      <c r="AFV520" s="33"/>
      <c r="AFW520" s="33"/>
      <c r="AFX520" s="33"/>
      <c r="AFY520" s="33"/>
      <c r="AFZ520" s="33"/>
      <c r="AGA520" s="33"/>
      <c r="AGB520" s="33"/>
      <c r="AGC520" s="33"/>
      <c r="AGD520" s="33"/>
      <c r="AGE520" s="33"/>
      <c r="AGF520" s="33"/>
      <c r="AGG520" s="33"/>
      <c r="AGH520" s="33"/>
      <c r="AGI520" s="33"/>
      <c r="AGJ520" s="33"/>
      <c r="AGK520" s="33"/>
      <c r="AGL520" s="33"/>
      <c r="AGM520" s="33"/>
      <c r="AGN520" s="33"/>
      <c r="AGO520" s="33"/>
      <c r="AGP520" s="33"/>
      <c r="AGQ520" s="33"/>
      <c r="AGR520" s="33"/>
      <c r="AGS520" s="33"/>
      <c r="AGT520" s="33"/>
      <c r="AGU520" s="33"/>
      <c r="AGV520" s="33"/>
      <c r="AGW520" s="33"/>
      <c r="AGX520" s="33"/>
      <c r="AGY520" s="33"/>
      <c r="AGZ520" s="33"/>
      <c r="AHA520" s="33"/>
      <c r="AHB520" s="33"/>
      <c r="AHC520" s="33"/>
      <c r="AHD520" s="33"/>
      <c r="AHE520" s="33"/>
      <c r="AHF520" s="33"/>
      <c r="AHG520" s="33"/>
      <c r="AHH520" s="33"/>
      <c r="AHI520" s="33"/>
      <c r="AHJ520" s="33"/>
      <c r="AHK520" s="33"/>
      <c r="AHL520" s="33"/>
      <c r="AHM520" s="33"/>
      <c r="AHN520" s="33"/>
      <c r="AHO520" s="33"/>
      <c r="AHP520" s="33"/>
      <c r="AHQ520" s="33"/>
      <c r="AHR520" s="33"/>
      <c r="AHS520" s="33"/>
      <c r="AHT520" s="33"/>
      <c r="AHU520" s="33"/>
      <c r="AHV520" s="33"/>
      <c r="AHW520" s="33"/>
      <c r="AHX520" s="33"/>
      <c r="AHY520" s="33"/>
      <c r="AHZ520" s="33"/>
      <c r="AIA520" s="33"/>
      <c r="AIB520" s="33"/>
      <c r="AIC520" s="33"/>
      <c r="AID520" s="33"/>
      <c r="AIE520" s="33"/>
      <c r="AIF520" s="33"/>
      <c r="AIG520" s="33"/>
      <c r="AIH520" s="33"/>
      <c r="AII520" s="33"/>
      <c r="AIJ520" s="33"/>
      <c r="AIK520" s="33"/>
      <c r="AIL520" s="33"/>
      <c r="AIM520" s="33"/>
      <c r="AIN520" s="33"/>
      <c r="AIO520" s="33"/>
      <c r="AIP520" s="33"/>
      <c r="AIQ520" s="33"/>
      <c r="AIR520" s="33"/>
      <c r="AIS520" s="33"/>
      <c r="AIT520" s="33"/>
      <c r="AIU520" s="33"/>
      <c r="AIV520" s="33"/>
      <c r="AIW520" s="33"/>
      <c r="AIX520" s="33"/>
      <c r="AIY520" s="33"/>
      <c r="AIZ520" s="33"/>
      <c r="AJA520" s="33"/>
      <c r="AJB520" s="33"/>
      <c r="AJC520" s="33"/>
      <c r="AJD520" s="33"/>
      <c r="AJE520" s="33"/>
      <c r="AJF520" s="33"/>
      <c r="AJG520" s="33"/>
      <c r="AJH520" s="33"/>
      <c r="AJI520" s="33"/>
      <c r="AJJ520" s="33"/>
      <c r="AJK520" s="33"/>
      <c r="AJL520" s="33"/>
      <c r="AJM520" s="33"/>
      <c r="AJN520" s="33"/>
      <c r="AJO520" s="33"/>
      <c r="AJP520" s="33"/>
      <c r="AJQ520" s="33"/>
      <c r="AJR520" s="33"/>
      <c r="AJS520" s="33"/>
      <c r="AJT520" s="33"/>
      <c r="AJU520" s="33"/>
      <c r="AJV520" s="33"/>
      <c r="AJW520" s="33"/>
      <c r="AJX520" s="33"/>
      <c r="AJY520" s="33"/>
      <c r="AJZ520" s="33"/>
      <c r="AKA520" s="33"/>
      <c r="AKB520" s="33"/>
      <c r="AKC520" s="33"/>
      <c r="AKD520" s="33"/>
      <c r="AKE520" s="33"/>
      <c r="AKF520" s="33"/>
      <c r="AKG520" s="33"/>
      <c r="AKH520" s="33"/>
      <c r="AKI520" s="33"/>
      <c r="AKJ520" s="33"/>
      <c r="AKK520" s="33"/>
      <c r="AKL520" s="33"/>
      <c r="AKM520" s="33"/>
      <c r="AKN520" s="33"/>
      <c r="AKO520" s="33"/>
      <c r="AKP520" s="33"/>
      <c r="AKQ520" s="33"/>
      <c r="AKR520" s="33"/>
      <c r="AKS520" s="33"/>
      <c r="AKT520" s="33"/>
      <c r="AKU520" s="33"/>
      <c r="AKV520" s="33"/>
      <c r="AKW520" s="33"/>
      <c r="AKX520" s="33"/>
      <c r="AKY520" s="33"/>
      <c r="AKZ520" s="33"/>
      <c r="ALA520" s="33"/>
      <c r="ALB520" s="33"/>
      <c r="ALC520" s="33"/>
      <c r="ALD520" s="33"/>
      <c r="ALE520" s="33"/>
      <c r="ALF520" s="33"/>
      <c r="ALG520" s="33"/>
      <c r="ALH520" s="33"/>
      <c r="ALI520" s="33"/>
      <c r="ALJ520" s="33"/>
      <c r="ALK520" s="33"/>
      <c r="ALL520" s="33"/>
      <c r="ALM520" s="33"/>
      <c r="ALN520" s="33"/>
      <c r="ALO520" s="33"/>
      <c r="ALP520" s="33"/>
      <c r="ALQ520" s="33"/>
      <c r="ALR520" s="33"/>
      <c r="ALS520" s="33"/>
      <c r="ALT520" s="33"/>
      <c r="ALU520" s="33"/>
      <c r="ALV520" s="33"/>
      <c r="ALW520" s="33"/>
      <c r="ALX520" s="33"/>
      <c r="ALY520" s="33"/>
      <c r="ALZ520" s="33"/>
      <c r="AMA520" s="33"/>
      <c r="AMB520" s="33"/>
      <c r="AMC520" s="33"/>
      <c r="AMD520" s="33"/>
      <c r="AME520" s="33"/>
      <c r="AMF520" s="33"/>
      <c r="AMG520" s="33"/>
      <c r="AMH520" s="33"/>
      <c r="AMI520" s="33"/>
      <c r="AMJ520" s="33"/>
      <c r="AMK520" s="33"/>
      <c r="AML520" s="33"/>
      <c r="AMM520" s="33"/>
      <c r="AMN520" s="33"/>
      <c r="AMO520" s="33"/>
      <c r="AMP520" s="33"/>
      <c r="AMQ520" s="33"/>
      <c r="AMR520" s="33"/>
      <c r="AMS520" s="33"/>
      <c r="AMT520" s="33"/>
      <c r="AMU520" s="33"/>
      <c r="AMV520" s="33"/>
      <c r="AMW520" s="33"/>
      <c r="AMX520" s="33"/>
      <c r="AMY520" s="33"/>
      <c r="AMZ520" s="33"/>
      <c r="ANA520" s="33"/>
      <c r="ANB520" s="33"/>
      <c r="ANC520" s="33"/>
      <c r="AND520" s="33"/>
      <c r="ANE520" s="33"/>
      <c r="ANF520" s="33"/>
      <c r="ANG520" s="33"/>
      <c r="ANH520" s="33"/>
      <c r="ANI520" s="33"/>
      <c r="ANJ520" s="33"/>
      <c r="ANK520" s="33"/>
      <c r="ANL520" s="33"/>
      <c r="ANM520" s="33"/>
      <c r="ANN520" s="33"/>
      <c r="ANO520" s="33"/>
      <c r="ANP520" s="33"/>
      <c r="ANQ520" s="33"/>
      <c r="ANR520" s="33"/>
      <c r="ANS520" s="33"/>
      <c r="ANT520" s="33"/>
      <c r="ANU520" s="33"/>
      <c r="ANV520" s="33"/>
      <c r="ANW520" s="33"/>
      <c r="ANX520" s="33"/>
      <c r="ANY520" s="33"/>
      <c r="ANZ520" s="33"/>
      <c r="AOA520" s="33"/>
      <c r="AOB520" s="33"/>
      <c r="AOC520" s="33"/>
      <c r="AOD520" s="33"/>
      <c r="AOE520" s="33"/>
      <c r="AOF520" s="33"/>
      <c r="AOG520" s="33"/>
      <c r="AOH520" s="33"/>
      <c r="AOI520" s="33"/>
      <c r="AOJ520" s="33"/>
      <c r="AOK520" s="33"/>
      <c r="AOL520" s="33"/>
      <c r="AOM520" s="33"/>
      <c r="AON520" s="33"/>
      <c r="AOO520" s="33"/>
      <c r="AOP520" s="33"/>
      <c r="AOQ520" s="33"/>
      <c r="AOR520" s="33"/>
      <c r="AOS520" s="33"/>
      <c r="AOT520" s="33"/>
      <c r="AOU520" s="33"/>
      <c r="AOV520" s="33"/>
      <c r="AOW520" s="33"/>
      <c r="AOX520" s="33"/>
      <c r="AOY520" s="33"/>
      <c r="AOZ520" s="33"/>
      <c r="APA520" s="33"/>
      <c r="APB520" s="33"/>
      <c r="APC520" s="33"/>
      <c r="APD520" s="33"/>
      <c r="APE520" s="33"/>
      <c r="APF520" s="33"/>
      <c r="APG520" s="33"/>
      <c r="APH520" s="33"/>
      <c r="API520" s="33"/>
      <c r="APJ520" s="33"/>
      <c r="APK520" s="33"/>
      <c r="APL520" s="33"/>
      <c r="APM520" s="33"/>
      <c r="APN520" s="33"/>
      <c r="APO520" s="33"/>
      <c r="APP520" s="33"/>
      <c r="APQ520" s="33"/>
      <c r="APR520" s="33"/>
      <c r="APS520" s="33"/>
      <c r="APT520" s="33"/>
      <c r="APU520" s="33"/>
      <c r="APV520" s="33"/>
      <c r="APW520" s="33"/>
      <c r="APX520" s="33"/>
      <c r="APY520" s="33"/>
      <c r="APZ520" s="33"/>
      <c r="AQA520" s="33"/>
      <c r="AQB520" s="33"/>
      <c r="AQC520" s="33"/>
      <c r="AQD520" s="33"/>
      <c r="AQE520" s="33"/>
      <c r="AQF520" s="33"/>
      <c r="AQG520" s="33"/>
      <c r="AQH520" s="33"/>
      <c r="AQI520" s="33"/>
      <c r="AQJ520" s="33"/>
      <c r="AQK520" s="33"/>
      <c r="AQL520" s="33"/>
      <c r="AQM520" s="33"/>
      <c r="AQN520" s="33"/>
      <c r="AQO520" s="33"/>
      <c r="AQP520" s="33"/>
      <c r="AQQ520" s="33"/>
      <c r="AQR520" s="33"/>
      <c r="AQS520" s="33"/>
      <c r="AQT520" s="33"/>
      <c r="AQU520" s="33"/>
      <c r="AQV520" s="33"/>
      <c r="AQW520" s="33"/>
      <c r="AQX520" s="33"/>
      <c r="AQY520" s="33"/>
      <c r="AQZ520" s="33"/>
      <c r="ARA520" s="33"/>
      <c r="ARB520" s="33"/>
      <c r="ARC520" s="33"/>
      <c r="ARD520" s="33"/>
      <c r="ARE520" s="33"/>
      <c r="ARF520" s="33"/>
      <c r="ARG520" s="33"/>
      <c r="ARH520" s="33"/>
      <c r="ARI520" s="33"/>
      <c r="ARJ520" s="33"/>
      <c r="ARK520" s="33"/>
      <c r="ARL520" s="33"/>
      <c r="ARM520" s="33"/>
      <c r="ARN520" s="33"/>
      <c r="ARO520" s="33"/>
      <c r="ARP520" s="33"/>
      <c r="ARQ520" s="33"/>
      <c r="ARR520" s="33"/>
      <c r="ARS520" s="33"/>
      <c r="ART520" s="33"/>
      <c r="ARU520" s="33"/>
      <c r="ARV520" s="33"/>
      <c r="ARW520" s="33"/>
      <c r="ARX520" s="33"/>
      <c r="ARY520" s="33"/>
      <c r="ARZ520" s="33"/>
      <c r="ASA520" s="33"/>
      <c r="ASB520" s="33"/>
      <c r="ASC520" s="33"/>
      <c r="ASD520" s="33"/>
      <c r="ASE520" s="33"/>
      <c r="ASF520" s="33"/>
      <c r="ASG520" s="33"/>
      <c r="ASH520" s="33"/>
      <c r="ASI520" s="33"/>
      <c r="ASJ520" s="33"/>
      <c r="ASK520" s="33"/>
      <c r="ASL520" s="33"/>
      <c r="ASM520" s="33"/>
      <c r="ASN520" s="33"/>
      <c r="ASO520" s="33"/>
      <c r="ASP520" s="33"/>
      <c r="ASQ520" s="33"/>
      <c r="ASR520" s="33"/>
      <c r="ASS520" s="33"/>
      <c r="AST520" s="33"/>
      <c r="ASU520" s="33"/>
      <c r="ASV520" s="33"/>
      <c r="ASW520" s="33"/>
      <c r="ASX520" s="33"/>
      <c r="ASY520" s="33"/>
      <c r="ASZ520" s="33"/>
      <c r="ATA520" s="33"/>
      <c r="ATB520" s="33"/>
      <c r="ATC520" s="33"/>
      <c r="ATD520" s="33"/>
      <c r="ATE520" s="33"/>
      <c r="ATF520" s="33"/>
      <c r="ATG520" s="33"/>
      <c r="ATH520" s="33"/>
      <c r="ATI520" s="33"/>
      <c r="ATJ520" s="33"/>
      <c r="ATK520" s="33"/>
      <c r="ATL520" s="33"/>
      <c r="ATM520" s="33"/>
      <c r="ATN520" s="33"/>
      <c r="ATO520" s="33"/>
      <c r="ATP520" s="33"/>
      <c r="ATQ520" s="33"/>
      <c r="ATR520" s="33"/>
      <c r="ATS520" s="33"/>
      <c r="ATT520" s="33"/>
      <c r="ATU520" s="33"/>
      <c r="ATV520" s="33"/>
      <c r="ATW520" s="33"/>
      <c r="ATX520" s="33"/>
      <c r="ATY520" s="33"/>
      <c r="ATZ520" s="33"/>
      <c r="AUA520" s="33"/>
      <c r="AUB520" s="33"/>
      <c r="AUC520" s="33"/>
      <c r="AUD520" s="33"/>
      <c r="AUE520" s="33"/>
      <c r="AUF520" s="33"/>
      <c r="AUG520" s="33"/>
      <c r="AUH520" s="33"/>
      <c r="AUI520" s="33"/>
      <c r="AUJ520" s="33"/>
      <c r="AUK520" s="33"/>
      <c r="AUL520" s="33"/>
      <c r="AUM520" s="33"/>
      <c r="AUN520" s="33"/>
      <c r="AUO520" s="33"/>
      <c r="AUP520" s="33"/>
      <c r="AUQ520" s="33"/>
      <c r="AUR520" s="33"/>
      <c r="AUS520" s="33"/>
      <c r="AUT520" s="33"/>
      <c r="AUU520" s="33"/>
      <c r="AUV520" s="33"/>
      <c r="AUW520" s="33"/>
      <c r="AUX520" s="33"/>
      <c r="AUY520" s="33"/>
      <c r="AUZ520" s="33"/>
      <c r="AVA520" s="33"/>
      <c r="AVB520" s="33"/>
      <c r="AVC520" s="33"/>
      <c r="AVD520" s="33"/>
      <c r="AVE520" s="33"/>
      <c r="AVF520" s="33"/>
      <c r="AVG520" s="33"/>
      <c r="AVH520" s="33"/>
      <c r="AVI520" s="33"/>
      <c r="AVJ520" s="33"/>
      <c r="AVK520" s="33"/>
      <c r="AVL520" s="33"/>
      <c r="AVM520" s="33"/>
      <c r="AVN520" s="33"/>
      <c r="AVO520" s="33"/>
      <c r="AVP520" s="33"/>
      <c r="AVQ520" s="33"/>
      <c r="AVR520" s="33"/>
      <c r="AVS520" s="33"/>
      <c r="AVT520" s="33"/>
      <c r="AVU520" s="33"/>
      <c r="AVV520" s="33"/>
      <c r="AVW520" s="33"/>
      <c r="AVX520" s="33"/>
      <c r="AVY520" s="33"/>
      <c r="AVZ520" s="33"/>
      <c r="AWA520" s="33"/>
      <c r="AWB520" s="33"/>
      <c r="AWC520" s="33"/>
      <c r="AWD520" s="33"/>
      <c r="AWE520" s="33"/>
      <c r="AWF520" s="33"/>
      <c r="AWG520" s="33"/>
      <c r="AWH520" s="33"/>
      <c r="AWI520" s="33"/>
      <c r="AWJ520" s="33"/>
      <c r="AWK520" s="33"/>
      <c r="AWL520" s="33"/>
      <c r="AWM520" s="33"/>
      <c r="AWN520" s="33"/>
      <c r="AWO520" s="33"/>
      <c r="AWP520" s="33"/>
      <c r="AWQ520" s="33"/>
      <c r="AWR520" s="33"/>
      <c r="AWS520" s="33"/>
      <c r="AWT520" s="33"/>
      <c r="AWU520" s="33"/>
      <c r="AWV520" s="33"/>
      <c r="AWW520" s="33"/>
      <c r="AWX520" s="33"/>
      <c r="AWY520" s="33"/>
      <c r="AWZ520" s="33"/>
      <c r="AXA520" s="33"/>
      <c r="AXB520" s="33"/>
      <c r="AXC520" s="33"/>
      <c r="AXD520" s="33"/>
      <c r="AXE520" s="33"/>
      <c r="AXF520" s="33"/>
      <c r="AXG520" s="33"/>
      <c r="AXH520" s="33"/>
      <c r="AXI520" s="33"/>
      <c r="AXJ520" s="33"/>
      <c r="AXK520" s="33"/>
      <c r="AXL520" s="33"/>
      <c r="AXM520" s="33"/>
      <c r="AXN520" s="33"/>
      <c r="AXO520" s="33"/>
      <c r="AXP520" s="33"/>
      <c r="AXQ520" s="33"/>
      <c r="AXR520" s="33"/>
      <c r="AXS520" s="33"/>
      <c r="AXT520" s="33"/>
      <c r="AXU520" s="33"/>
      <c r="AXV520" s="33"/>
      <c r="AXW520" s="33"/>
      <c r="AXX520" s="33"/>
      <c r="AXY520" s="33"/>
      <c r="AXZ520" s="33"/>
      <c r="AYA520" s="33"/>
      <c r="AYB520" s="33"/>
      <c r="AYC520" s="33"/>
      <c r="AYD520" s="33"/>
      <c r="AYE520" s="33"/>
      <c r="AYF520" s="33"/>
      <c r="AYG520" s="33"/>
      <c r="AYH520" s="33"/>
      <c r="AYI520" s="33"/>
      <c r="AYJ520" s="33"/>
      <c r="AYK520" s="33"/>
      <c r="AYL520" s="33"/>
      <c r="AYM520" s="33"/>
      <c r="AYN520" s="33"/>
      <c r="AYO520" s="33"/>
      <c r="AYP520" s="33"/>
      <c r="AYQ520" s="33"/>
      <c r="AYR520" s="33"/>
      <c r="AYS520" s="33"/>
      <c r="AYT520" s="33"/>
      <c r="AYU520" s="33"/>
      <c r="AYV520" s="33"/>
      <c r="AYW520" s="33"/>
      <c r="AYX520" s="33"/>
      <c r="AYY520" s="33"/>
      <c r="AYZ520" s="33"/>
      <c r="AZA520" s="33"/>
      <c r="AZB520" s="33"/>
      <c r="AZC520" s="33"/>
      <c r="AZD520" s="33"/>
      <c r="AZE520" s="33"/>
      <c r="AZF520" s="33"/>
      <c r="AZG520" s="33"/>
      <c r="AZH520" s="33"/>
      <c r="AZI520" s="33"/>
      <c r="AZJ520" s="33"/>
      <c r="AZK520" s="33"/>
      <c r="AZL520" s="33"/>
      <c r="AZM520" s="33"/>
      <c r="AZN520" s="33"/>
      <c r="AZO520" s="33"/>
      <c r="AZP520" s="33"/>
      <c r="AZQ520" s="33"/>
      <c r="AZR520" s="33"/>
      <c r="AZS520" s="33"/>
      <c r="AZT520" s="33"/>
      <c r="AZU520" s="33"/>
      <c r="AZV520" s="33"/>
      <c r="AZW520" s="33"/>
      <c r="AZX520" s="33"/>
      <c r="AZY520" s="33"/>
      <c r="AZZ520" s="33"/>
      <c r="BAA520" s="33"/>
      <c r="BAB520" s="33"/>
      <c r="BAC520" s="33"/>
      <c r="BAD520" s="33"/>
      <c r="BAE520" s="33"/>
      <c r="BAF520" s="33"/>
      <c r="BAG520" s="33"/>
      <c r="BAH520" s="33"/>
      <c r="BAI520" s="33"/>
      <c r="BAJ520" s="33"/>
      <c r="BAK520" s="33"/>
      <c r="BAL520" s="33"/>
      <c r="BAM520" s="33"/>
      <c r="BAN520" s="33"/>
      <c r="BAO520" s="33"/>
      <c r="BAP520" s="33"/>
      <c r="BAQ520" s="33"/>
      <c r="BAR520" s="33"/>
      <c r="BAS520" s="33"/>
      <c r="BAT520" s="33"/>
      <c r="BAU520" s="33"/>
      <c r="BAV520" s="33"/>
      <c r="BAW520" s="33"/>
      <c r="BAX520" s="33"/>
      <c r="BAY520" s="33"/>
      <c r="BAZ520" s="33"/>
      <c r="BBA520" s="33"/>
      <c r="BBB520" s="33"/>
      <c r="BBC520" s="33"/>
      <c r="BBD520" s="33"/>
      <c r="BBE520" s="33"/>
      <c r="BBF520" s="33"/>
      <c r="BBG520" s="33"/>
      <c r="BBH520" s="33"/>
      <c r="BBI520" s="33"/>
      <c r="BBJ520" s="33"/>
      <c r="BBK520" s="33"/>
      <c r="BBL520" s="33"/>
      <c r="BBM520" s="33"/>
      <c r="BBN520" s="33"/>
      <c r="BBO520" s="33"/>
      <c r="BBP520" s="33"/>
      <c r="BBQ520" s="33"/>
      <c r="BBR520" s="33"/>
      <c r="BBS520" s="33"/>
      <c r="BBT520" s="33"/>
      <c r="BBU520" s="33"/>
      <c r="BBV520" s="33"/>
      <c r="BBW520" s="33"/>
      <c r="BBX520" s="33"/>
      <c r="BBY520" s="33"/>
      <c r="BBZ520" s="33"/>
      <c r="BCA520" s="33"/>
      <c r="BCB520" s="33"/>
      <c r="BCC520" s="33"/>
      <c r="BCD520" s="33"/>
      <c r="BCE520" s="33"/>
      <c r="BCF520" s="33"/>
      <c r="BCG520" s="33"/>
      <c r="BCH520" s="33"/>
      <c r="BCI520" s="33"/>
      <c r="BCJ520" s="33"/>
      <c r="BCK520" s="33"/>
      <c r="BCL520" s="33"/>
      <c r="BCM520" s="33"/>
      <c r="BCN520" s="33"/>
      <c r="BCO520" s="33"/>
      <c r="BCP520" s="33"/>
      <c r="BCQ520" s="33"/>
      <c r="BCR520" s="33"/>
      <c r="BCS520" s="33"/>
      <c r="BCT520" s="33"/>
      <c r="BCU520" s="33"/>
      <c r="BCV520" s="33"/>
      <c r="BCW520" s="33"/>
      <c r="BCX520" s="33"/>
      <c r="BCY520" s="33"/>
      <c r="BCZ520" s="33"/>
      <c r="BDA520" s="33"/>
      <c r="BDB520" s="33"/>
      <c r="BDC520" s="33"/>
      <c r="BDD520" s="33"/>
      <c r="BDE520" s="33"/>
      <c r="BDF520" s="33"/>
      <c r="BDG520" s="33"/>
      <c r="BDH520" s="33"/>
      <c r="BDI520" s="33"/>
      <c r="BDJ520" s="33"/>
      <c r="BDK520" s="33"/>
      <c r="BDL520" s="33"/>
      <c r="BDM520" s="33"/>
      <c r="BDN520" s="33"/>
      <c r="BDO520" s="33"/>
      <c r="BDP520" s="33"/>
      <c r="BDQ520" s="33"/>
      <c r="BDR520" s="33"/>
      <c r="BDS520" s="33"/>
      <c r="BDT520" s="33"/>
      <c r="BDU520" s="33"/>
      <c r="BDV520" s="33"/>
      <c r="BDW520" s="33"/>
      <c r="BDX520" s="33"/>
      <c r="BDY520" s="33"/>
      <c r="BDZ520" s="33"/>
      <c r="BEA520" s="33"/>
      <c r="BEB520" s="33"/>
      <c r="BEC520" s="33"/>
      <c r="BED520" s="33"/>
      <c r="BEE520" s="33"/>
      <c r="BEF520" s="33"/>
      <c r="BEG520" s="33"/>
      <c r="BEH520" s="33"/>
      <c r="BEI520" s="33"/>
      <c r="BEJ520" s="33"/>
      <c r="BEK520" s="33"/>
      <c r="BEL520" s="33"/>
      <c r="BEM520" s="33"/>
      <c r="BEN520" s="33"/>
      <c r="BEO520" s="33"/>
      <c r="BEP520" s="33"/>
      <c r="BEQ520" s="33"/>
      <c r="BER520" s="33"/>
      <c r="BES520" s="33"/>
      <c r="BET520" s="33"/>
      <c r="BEU520" s="33"/>
      <c r="BEV520" s="33"/>
      <c r="BEW520" s="33"/>
      <c r="BEX520" s="33"/>
      <c r="BEY520" s="33"/>
      <c r="BEZ520" s="33"/>
      <c r="BFA520" s="33"/>
      <c r="BFB520" s="33"/>
      <c r="BFC520" s="33"/>
      <c r="BFD520" s="33"/>
      <c r="BFE520" s="33"/>
      <c r="BFF520" s="33"/>
      <c r="BFG520" s="33"/>
      <c r="BFH520" s="33"/>
      <c r="BFI520" s="33"/>
      <c r="BFJ520" s="33"/>
      <c r="BFK520" s="33"/>
      <c r="BFL520" s="33"/>
      <c r="BFM520" s="33"/>
      <c r="BFN520" s="33"/>
      <c r="BFO520" s="33"/>
      <c r="BFP520" s="33"/>
      <c r="BFQ520" s="33"/>
      <c r="BFR520" s="33"/>
      <c r="BFS520" s="33"/>
      <c r="BFT520" s="33"/>
      <c r="BFU520" s="33"/>
      <c r="BFV520" s="33"/>
      <c r="BFW520" s="33"/>
      <c r="BFX520" s="33"/>
      <c r="BFY520" s="33"/>
      <c r="BFZ520" s="33"/>
      <c r="BGA520" s="33"/>
      <c r="BGB520" s="33"/>
      <c r="BGC520" s="33"/>
      <c r="BGD520" s="33"/>
      <c r="BGE520" s="33"/>
      <c r="BGF520" s="33"/>
      <c r="BGG520" s="33"/>
      <c r="BGH520" s="33"/>
      <c r="BGI520" s="33"/>
      <c r="BGJ520" s="33"/>
      <c r="BGK520" s="33"/>
      <c r="BGL520" s="33"/>
      <c r="BGM520" s="33"/>
      <c r="BGN520" s="33"/>
      <c r="BGO520" s="33"/>
      <c r="BGP520" s="33"/>
      <c r="BGQ520" s="33"/>
      <c r="BGR520" s="33"/>
      <c r="BGS520" s="33"/>
      <c r="BGT520" s="33"/>
      <c r="BGU520" s="33"/>
      <c r="BGV520" s="33"/>
      <c r="BGW520" s="33"/>
      <c r="BGX520" s="33"/>
      <c r="BGY520" s="33"/>
      <c r="BGZ520" s="33"/>
      <c r="BHA520" s="33"/>
      <c r="BHB520" s="33"/>
      <c r="BHC520" s="33"/>
      <c r="BHD520" s="33"/>
      <c r="BHE520" s="33"/>
      <c r="BHF520" s="33"/>
      <c r="BHG520" s="33"/>
      <c r="BHH520" s="33"/>
      <c r="BHI520" s="33"/>
      <c r="BHJ520" s="33"/>
      <c r="BHK520" s="33"/>
      <c r="BHL520" s="33"/>
      <c r="BHM520" s="33"/>
      <c r="BHN520" s="33"/>
      <c r="BHO520" s="33"/>
      <c r="BHP520" s="33"/>
      <c r="BHQ520" s="33"/>
      <c r="BHR520" s="33"/>
      <c r="BHS520" s="33"/>
      <c r="BHT520" s="33"/>
      <c r="BHU520" s="33"/>
      <c r="BHV520" s="33"/>
      <c r="BHW520" s="33"/>
      <c r="BHX520" s="33"/>
      <c r="BHY520" s="33"/>
      <c r="BHZ520" s="33"/>
      <c r="BIA520" s="33"/>
      <c r="BIB520" s="33"/>
      <c r="BIC520" s="33"/>
      <c r="BID520" s="33"/>
      <c r="BIE520" s="33"/>
      <c r="BIF520" s="33"/>
      <c r="BIG520" s="33"/>
      <c r="BIH520" s="33"/>
      <c r="BII520" s="33"/>
      <c r="BIJ520" s="33"/>
      <c r="BIK520" s="33"/>
      <c r="BIL520" s="33"/>
      <c r="BIM520" s="33"/>
      <c r="BIN520" s="33"/>
      <c r="BIO520" s="33"/>
      <c r="BIP520" s="33"/>
      <c r="BIQ520" s="33"/>
      <c r="BIR520" s="33"/>
      <c r="BIS520" s="33"/>
      <c r="BIT520" s="33"/>
      <c r="BIU520" s="33"/>
      <c r="BIV520" s="33"/>
      <c r="BIW520" s="33"/>
      <c r="BIX520" s="33"/>
      <c r="BIY520" s="33"/>
      <c r="BIZ520" s="33"/>
      <c r="BJA520" s="33"/>
      <c r="BJB520" s="33"/>
      <c r="BJC520" s="33"/>
      <c r="BJD520" s="33"/>
      <c r="BJE520" s="33"/>
      <c r="BJF520" s="33"/>
      <c r="BJG520" s="33"/>
      <c r="BJH520" s="33"/>
      <c r="BJI520" s="33"/>
      <c r="BJJ520" s="33"/>
      <c r="BJK520" s="33"/>
      <c r="BJL520" s="33"/>
      <c r="BJM520" s="33"/>
      <c r="BJN520" s="33"/>
      <c r="BJO520" s="33"/>
      <c r="BJP520" s="33"/>
      <c r="BJQ520" s="33"/>
      <c r="BJR520" s="33"/>
      <c r="BJS520" s="33"/>
      <c r="BJT520" s="33"/>
      <c r="BJU520" s="33"/>
      <c r="BJV520" s="33"/>
      <c r="BJW520" s="33"/>
      <c r="BJX520" s="33"/>
      <c r="BJY520" s="33"/>
      <c r="BJZ520" s="33"/>
      <c r="BKA520" s="33"/>
      <c r="BKB520" s="33"/>
      <c r="BKC520" s="33"/>
      <c r="BKD520" s="33"/>
      <c r="BKE520" s="33"/>
      <c r="BKF520" s="33"/>
      <c r="BKG520" s="33"/>
      <c r="BKH520" s="33"/>
      <c r="BKI520" s="33"/>
      <c r="BKJ520" s="33"/>
      <c r="BKK520" s="33"/>
      <c r="BKL520" s="33"/>
      <c r="BKM520" s="33"/>
      <c r="BKN520" s="33"/>
      <c r="BKO520" s="33"/>
      <c r="BKP520" s="33"/>
      <c r="BKQ520" s="33"/>
      <c r="BKR520" s="33"/>
      <c r="BKS520" s="33"/>
      <c r="BKT520" s="33"/>
      <c r="BKU520" s="33"/>
      <c r="BKV520" s="33"/>
      <c r="BKW520" s="33"/>
      <c r="BKX520" s="33"/>
      <c r="BKY520" s="33"/>
      <c r="BKZ520" s="33"/>
      <c r="BLA520" s="33"/>
      <c r="BLB520" s="33"/>
      <c r="BLC520" s="33"/>
      <c r="BLD520" s="33"/>
      <c r="BLE520" s="33"/>
      <c r="BLF520" s="33"/>
      <c r="BLG520" s="33"/>
      <c r="BLH520" s="33"/>
      <c r="BLI520" s="33"/>
      <c r="BLJ520" s="33"/>
      <c r="BLK520" s="33"/>
      <c r="BLL520" s="33"/>
      <c r="BLM520" s="33"/>
      <c r="BLN520" s="33"/>
      <c r="BLO520" s="33"/>
      <c r="BLP520" s="33"/>
      <c r="BLQ520" s="33"/>
      <c r="BLR520" s="33"/>
      <c r="BLS520" s="33"/>
      <c r="BLT520" s="33"/>
      <c r="BLU520" s="33"/>
      <c r="BLV520" s="33"/>
      <c r="BLW520" s="33"/>
      <c r="BLX520" s="33"/>
      <c r="BLY520" s="33"/>
      <c r="BLZ520" s="33"/>
      <c r="BMA520" s="33"/>
      <c r="BMB520" s="33"/>
      <c r="BMC520" s="33"/>
      <c r="BMD520" s="33"/>
      <c r="BME520" s="33"/>
      <c r="BMF520" s="33"/>
      <c r="BMG520" s="33"/>
      <c r="BMH520" s="33"/>
      <c r="BMI520" s="33"/>
      <c r="BMJ520" s="33"/>
      <c r="BMK520" s="33"/>
      <c r="BML520" s="33"/>
      <c r="BMM520" s="33"/>
      <c r="BMN520" s="33"/>
      <c r="BMO520" s="33"/>
      <c r="BMP520" s="33"/>
      <c r="BMQ520" s="33"/>
      <c r="BMR520" s="33"/>
      <c r="BMS520" s="33"/>
      <c r="BMT520" s="33"/>
      <c r="BMU520" s="33"/>
      <c r="BMV520" s="33"/>
      <c r="BMW520" s="33"/>
      <c r="BMX520" s="33"/>
      <c r="BMY520" s="33"/>
      <c r="BMZ520" s="33"/>
      <c r="BNA520" s="33"/>
      <c r="BNB520" s="33"/>
      <c r="BNC520" s="33"/>
      <c r="BND520" s="33"/>
      <c r="BNE520" s="33"/>
      <c r="BNF520" s="33"/>
      <c r="BNG520" s="33"/>
      <c r="BNH520" s="33"/>
      <c r="BNI520" s="33"/>
      <c r="BNJ520" s="33"/>
      <c r="BNK520" s="33"/>
      <c r="BNL520" s="33"/>
      <c r="BNM520" s="33"/>
      <c r="BNN520" s="33"/>
      <c r="BNO520" s="33"/>
      <c r="BNP520" s="33"/>
      <c r="BNQ520" s="33"/>
      <c r="BNR520" s="33"/>
      <c r="BNS520" s="33"/>
      <c r="BNT520" s="33"/>
      <c r="BNU520" s="33"/>
      <c r="BNV520" s="33"/>
      <c r="BNW520" s="33"/>
      <c r="BNX520" s="33"/>
      <c r="BNY520" s="33"/>
      <c r="BNZ520" s="33"/>
      <c r="BOA520" s="33"/>
      <c r="BOB520" s="33"/>
      <c r="BOC520" s="33"/>
      <c r="BOD520" s="33"/>
      <c r="BOE520" s="33"/>
      <c r="BOF520" s="33"/>
      <c r="BOG520" s="33"/>
      <c r="BOH520" s="33"/>
      <c r="BOI520" s="33"/>
      <c r="BOJ520" s="33"/>
      <c r="BOK520" s="33"/>
      <c r="BOL520" s="33"/>
      <c r="BOM520" s="33"/>
      <c r="BON520" s="33"/>
      <c r="BOO520" s="33"/>
      <c r="BOP520" s="33"/>
      <c r="BOQ520" s="33"/>
      <c r="BOR520" s="33"/>
      <c r="BOS520" s="33"/>
      <c r="BOT520" s="33"/>
      <c r="BOU520" s="33"/>
      <c r="BOV520" s="33"/>
      <c r="BOW520" s="33"/>
      <c r="BOX520" s="33"/>
      <c r="BOY520" s="33"/>
      <c r="BOZ520" s="33"/>
      <c r="BPA520" s="33"/>
      <c r="BPB520" s="33"/>
      <c r="BPC520" s="33"/>
      <c r="BPD520" s="33"/>
      <c r="BPE520" s="33"/>
      <c r="BPF520" s="33"/>
      <c r="BPG520" s="33"/>
      <c r="BPH520" s="33"/>
      <c r="BPI520" s="33"/>
      <c r="BPJ520" s="33"/>
      <c r="BPK520" s="33"/>
      <c r="BPL520" s="33"/>
      <c r="BPM520" s="33"/>
      <c r="BPN520" s="33"/>
      <c r="BPO520" s="33"/>
      <c r="BPP520" s="33"/>
      <c r="BPQ520" s="33"/>
      <c r="BPR520" s="33"/>
      <c r="BPS520" s="33"/>
      <c r="BPT520" s="33"/>
      <c r="BPU520" s="33"/>
      <c r="BPV520" s="33"/>
      <c r="BPW520" s="33"/>
      <c r="BPX520" s="33"/>
      <c r="BPY520" s="33"/>
      <c r="BPZ520" s="33"/>
      <c r="BQA520" s="33"/>
      <c r="BQB520" s="33"/>
      <c r="BQC520" s="33"/>
      <c r="BQD520" s="33"/>
      <c r="BQE520" s="33"/>
      <c r="BQF520" s="33"/>
      <c r="BQG520" s="33"/>
      <c r="BQH520" s="33"/>
      <c r="BQI520" s="33"/>
      <c r="BQJ520" s="33"/>
      <c r="BQK520" s="33"/>
      <c r="BQL520" s="33"/>
      <c r="BQM520" s="33"/>
      <c r="BQN520" s="33"/>
      <c r="BQO520" s="33"/>
      <c r="BQP520" s="33"/>
      <c r="BQQ520" s="33"/>
      <c r="BQR520" s="33"/>
      <c r="BQS520" s="33"/>
      <c r="BQT520" s="33"/>
      <c r="BQU520" s="33"/>
      <c r="BQV520" s="33"/>
      <c r="BQW520" s="33"/>
      <c r="BQX520" s="33"/>
      <c r="BQY520" s="33"/>
      <c r="BQZ520" s="33"/>
      <c r="BRA520" s="33"/>
      <c r="BRB520" s="33"/>
      <c r="BRC520" s="33"/>
      <c r="BRD520" s="33"/>
      <c r="BRE520" s="33"/>
      <c r="BRF520" s="33"/>
      <c r="BRG520" s="33"/>
      <c r="BRH520" s="33"/>
      <c r="BRI520" s="33"/>
      <c r="BRJ520" s="33"/>
      <c r="BRK520" s="33"/>
      <c r="BRL520" s="33"/>
      <c r="BRM520" s="33"/>
      <c r="BRN520" s="33"/>
      <c r="BRO520" s="33"/>
      <c r="BRP520" s="33"/>
      <c r="BRQ520" s="33"/>
      <c r="BRR520" s="33"/>
      <c r="BRS520" s="33"/>
      <c r="BRT520" s="33"/>
      <c r="BRU520" s="33"/>
      <c r="BRV520" s="33"/>
      <c r="BRW520" s="33"/>
      <c r="BRX520" s="33"/>
      <c r="BRY520" s="33"/>
      <c r="BRZ520" s="33"/>
      <c r="BSA520" s="33"/>
      <c r="BSB520" s="33"/>
      <c r="BSC520" s="33"/>
      <c r="BSD520" s="33"/>
      <c r="BSE520" s="33"/>
      <c r="BSF520" s="33"/>
      <c r="BSG520" s="33"/>
      <c r="BSH520" s="33"/>
      <c r="BSI520" s="33"/>
      <c r="BSJ520" s="33"/>
      <c r="BSK520" s="33"/>
      <c r="BSL520" s="33"/>
      <c r="BSM520" s="33"/>
      <c r="BSN520" s="33"/>
      <c r="BSO520" s="33"/>
      <c r="BSP520" s="33"/>
      <c r="BSQ520" s="33"/>
      <c r="BSR520" s="33"/>
      <c r="BSS520" s="33"/>
      <c r="BST520" s="33"/>
      <c r="BSU520" s="33"/>
      <c r="BSV520" s="33"/>
      <c r="BSW520" s="33"/>
      <c r="BSX520" s="33"/>
      <c r="BSY520" s="33"/>
      <c r="BSZ520" s="33"/>
      <c r="BTA520" s="33"/>
      <c r="BTB520" s="33"/>
      <c r="BTC520" s="33"/>
      <c r="BTD520" s="33"/>
      <c r="BTE520" s="33"/>
      <c r="BTF520" s="33"/>
      <c r="BTG520" s="33"/>
      <c r="BTH520" s="33"/>
      <c r="BTI520" s="33"/>
      <c r="BTJ520" s="33"/>
      <c r="BTK520" s="33"/>
      <c r="BTL520" s="33"/>
      <c r="BTM520" s="33"/>
      <c r="BTN520" s="33"/>
      <c r="BTO520" s="33"/>
      <c r="BTP520" s="33"/>
      <c r="BTQ520" s="33"/>
      <c r="BTR520" s="33"/>
      <c r="BTS520" s="33"/>
      <c r="BTT520" s="33"/>
      <c r="BTU520" s="33"/>
      <c r="BTV520" s="33"/>
      <c r="BTW520" s="33"/>
      <c r="BTX520" s="33"/>
      <c r="BTY520" s="33"/>
      <c r="BTZ520" s="33"/>
      <c r="BUA520" s="33"/>
      <c r="BUB520" s="33"/>
      <c r="BUC520" s="33"/>
      <c r="BUD520" s="33"/>
      <c r="BUE520" s="33"/>
      <c r="BUF520" s="33"/>
      <c r="BUG520" s="33"/>
      <c r="BUH520" s="33"/>
      <c r="BUI520" s="33"/>
      <c r="BUJ520" s="33"/>
      <c r="BUK520" s="33"/>
      <c r="BUL520" s="33"/>
      <c r="BUM520" s="33"/>
      <c r="BUN520" s="33"/>
      <c r="BUO520" s="33"/>
      <c r="BUP520" s="33"/>
      <c r="BUQ520" s="33"/>
      <c r="BUR520" s="33"/>
      <c r="BUS520" s="33"/>
      <c r="BUT520" s="33"/>
      <c r="BUU520" s="33"/>
      <c r="BUV520" s="33"/>
      <c r="BUW520" s="33"/>
      <c r="BUX520" s="33"/>
      <c r="BUY520" s="33"/>
      <c r="BUZ520" s="33"/>
      <c r="BVA520" s="33"/>
      <c r="BVB520" s="33"/>
      <c r="BVC520" s="33"/>
      <c r="BVD520" s="33"/>
      <c r="BVE520" s="33"/>
      <c r="BVF520" s="33"/>
      <c r="BVG520" s="33"/>
      <c r="BVH520" s="33"/>
      <c r="BVI520" s="33"/>
      <c r="BVJ520" s="33"/>
      <c r="BVK520" s="33"/>
      <c r="BVL520" s="33"/>
      <c r="BVM520" s="33"/>
      <c r="BVN520" s="33"/>
      <c r="BVO520" s="33"/>
      <c r="BVP520" s="33"/>
      <c r="BVQ520" s="33"/>
      <c r="BVR520" s="33"/>
      <c r="BVS520" s="33"/>
      <c r="BVT520" s="33"/>
      <c r="BVU520" s="33"/>
      <c r="BVV520" s="33"/>
      <c r="BVW520" s="33"/>
      <c r="BVX520" s="33"/>
      <c r="BVY520" s="33"/>
      <c r="BVZ520" s="33"/>
      <c r="BWA520" s="33"/>
      <c r="BWB520" s="33"/>
      <c r="BWC520" s="33"/>
      <c r="BWD520" s="33"/>
      <c r="BWE520" s="33"/>
      <c r="BWF520" s="33"/>
      <c r="BWG520" s="33"/>
      <c r="BWH520" s="33"/>
      <c r="BWI520" s="33"/>
      <c r="BWJ520" s="33"/>
      <c r="BWK520" s="33"/>
      <c r="BWL520" s="33"/>
      <c r="BWM520" s="33"/>
      <c r="BWN520" s="33"/>
      <c r="BWO520" s="33"/>
      <c r="BWP520" s="33"/>
      <c r="BWQ520" s="33"/>
      <c r="BWR520" s="33"/>
      <c r="BWS520" s="33"/>
      <c r="BWT520" s="33"/>
      <c r="BWU520" s="33"/>
      <c r="BWV520" s="33"/>
      <c r="BWW520" s="33"/>
      <c r="BWX520" s="33"/>
      <c r="BWY520" s="33"/>
      <c r="BWZ520" s="33"/>
      <c r="BXA520" s="33"/>
      <c r="BXB520" s="33"/>
      <c r="BXC520" s="33"/>
      <c r="BXD520" s="33"/>
      <c r="BXE520" s="33"/>
      <c r="BXF520" s="33"/>
      <c r="BXG520" s="33"/>
      <c r="BXH520" s="33"/>
      <c r="BXI520" s="33"/>
      <c r="BXJ520" s="33"/>
      <c r="BXK520" s="33"/>
      <c r="BXL520" s="33"/>
      <c r="BXM520" s="33"/>
      <c r="BXN520" s="33"/>
      <c r="BXO520" s="33"/>
      <c r="BXP520" s="33"/>
      <c r="BXQ520" s="33"/>
      <c r="BXR520" s="33"/>
      <c r="BXS520" s="33"/>
      <c r="BXT520" s="33"/>
      <c r="BXU520" s="33"/>
      <c r="BXV520" s="33"/>
      <c r="BXW520" s="33"/>
      <c r="BXX520" s="33"/>
      <c r="BXY520" s="33"/>
      <c r="BXZ520" s="33"/>
      <c r="BYA520" s="33"/>
      <c r="BYB520" s="33"/>
      <c r="BYC520" s="33"/>
      <c r="BYD520" s="33"/>
      <c r="BYE520" s="33"/>
      <c r="BYF520" s="33"/>
      <c r="BYG520" s="33"/>
      <c r="BYH520" s="33"/>
      <c r="BYI520" s="33"/>
      <c r="BYJ520" s="33"/>
      <c r="BYK520" s="33"/>
      <c r="BYL520" s="33"/>
      <c r="BYM520" s="33"/>
      <c r="BYN520" s="33"/>
      <c r="BYO520" s="33"/>
      <c r="BYP520" s="33"/>
      <c r="BYQ520" s="33"/>
      <c r="BYR520" s="33"/>
      <c r="BYS520" s="33"/>
      <c r="BYT520" s="33"/>
      <c r="BYU520" s="33"/>
      <c r="BYV520" s="33"/>
      <c r="BYW520" s="33"/>
      <c r="BYX520" s="33"/>
    </row>
    <row r="521" spans="1:2026" s="52" customFormat="1" ht="24.95" customHeight="1" x14ac:dyDescent="0.25">
      <c r="A521" s="205" t="s">
        <v>1662</v>
      </c>
      <c r="B521" s="50" t="s">
        <v>977</v>
      </c>
      <c r="C521" s="4" t="s">
        <v>899</v>
      </c>
      <c r="D521" s="4" t="s">
        <v>62</v>
      </c>
      <c r="E521" s="4" t="s">
        <v>978</v>
      </c>
      <c r="F521" s="4" t="s">
        <v>972</v>
      </c>
      <c r="G521" s="4" t="s">
        <v>105</v>
      </c>
      <c r="H521" s="11" t="s">
        <v>528</v>
      </c>
      <c r="I521" s="4" t="s">
        <v>29</v>
      </c>
      <c r="J521" s="51" t="s">
        <v>345</v>
      </c>
      <c r="K521" s="4" t="s">
        <v>31</v>
      </c>
      <c r="L521" s="4" t="s">
        <v>51</v>
      </c>
      <c r="M521" s="4" t="s">
        <v>33</v>
      </c>
      <c r="N521" s="4" t="s">
        <v>106</v>
      </c>
      <c r="O521" s="6" t="s">
        <v>107</v>
      </c>
      <c r="P521" s="6"/>
      <c r="Q521" s="7" t="s">
        <v>36</v>
      </c>
      <c r="R521" s="7" t="s">
        <v>1476</v>
      </c>
      <c r="S521" s="4" t="s">
        <v>979</v>
      </c>
      <c r="T521" s="152" t="s">
        <v>1512</v>
      </c>
      <c r="U521" s="152" t="s">
        <v>1512</v>
      </c>
      <c r="V521" s="4" t="s">
        <v>11</v>
      </c>
      <c r="W521" s="4" t="s">
        <v>40</v>
      </c>
      <c r="X521" s="4"/>
      <c r="Y521" s="4"/>
      <c r="Z521" s="4" t="s">
        <v>40</v>
      </c>
      <c r="AA521" s="4" t="s">
        <v>980</v>
      </c>
      <c r="AB521" s="8"/>
      <c r="AC521" s="8">
        <v>2650</v>
      </c>
      <c r="AD521" s="8"/>
      <c r="AE521" s="8">
        <v>2250</v>
      </c>
      <c r="AF521" s="8"/>
      <c r="AG521" s="8">
        <f t="shared" si="8"/>
        <v>4900</v>
      </c>
      <c r="AH521" s="111">
        <v>21</v>
      </c>
      <c r="AI521" s="8">
        <v>17917.650000000001</v>
      </c>
      <c r="AJ521" s="126"/>
      <c r="AK521" s="8">
        <f>SUBTOTAL(9,AH521:AJ521)</f>
        <v>17938.650000000001</v>
      </c>
      <c r="AL521" s="5" t="s">
        <v>37</v>
      </c>
      <c r="AM521" s="5" t="s">
        <v>1499</v>
      </c>
      <c r="AN521" s="96">
        <v>43040</v>
      </c>
      <c r="AO521" s="173" t="s">
        <v>1512</v>
      </c>
      <c r="AP521" s="33"/>
      <c r="AQ521" s="33"/>
      <c r="AR521" s="33"/>
      <c r="AS521" s="33"/>
      <c r="AT521" s="33"/>
      <c r="AU521" s="33"/>
      <c r="AV521" s="33"/>
      <c r="AW521" s="33"/>
      <c r="AX521" s="33"/>
      <c r="AY521" s="33"/>
      <c r="AZ521" s="33"/>
      <c r="BA521" s="33"/>
      <c r="BB521" s="33"/>
      <c r="BC521" s="33"/>
      <c r="BD521" s="33"/>
      <c r="BE521" s="33"/>
      <c r="BF521" s="33"/>
      <c r="BG521" s="33"/>
      <c r="BH521" s="33"/>
      <c r="BI521" s="33"/>
      <c r="BJ521" s="33"/>
      <c r="BK521" s="33"/>
      <c r="BL521" s="33"/>
      <c r="BM521" s="33"/>
      <c r="BN521" s="33"/>
      <c r="BO521" s="33"/>
      <c r="BP521" s="33"/>
      <c r="BQ521" s="33"/>
      <c r="BR521" s="33"/>
      <c r="BS521" s="33"/>
      <c r="BT521" s="33"/>
      <c r="BU521" s="33"/>
      <c r="BV521" s="33"/>
      <c r="BW521" s="33"/>
      <c r="BX521" s="33"/>
      <c r="BY521" s="33"/>
      <c r="BZ521" s="33"/>
      <c r="CA521" s="33"/>
      <c r="CB521" s="33"/>
      <c r="CC521" s="33"/>
      <c r="CD521" s="33"/>
      <c r="CE521" s="33"/>
      <c r="CF521" s="33"/>
      <c r="CG521" s="33"/>
      <c r="CH521" s="33"/>
      <c r="CI521" s="33"/>
      <c r="CJ521" s="33"/>
      <c r="CK521" s="33"/>
      <c r="CL521" s="33"/>
      <c r="CM521" s="33"/>
      <c r="CN521" s="33"/>
      <c r="CO521" s="33"/>
      <c r="CP521" s="33"/>
      <c r="CQ521" s="33"/>
      <c r="CR521" s="33"/>
      <c r="CS521" s="33"/>
      <c r="CT521" s="33"/>
      <c r="CU521" s="33"/>
      <c r="CV521" s="33"/>
      <c r="CW521" s="33"/>
      <c r="CX521" s="33"/>
      <c r="CY521" s="33"/>
      <c r="CZ521" s="33"/>
      <c r="DA521" s="33"/>
      <c r="DB521" s="33"/>
      <c r="DC521" s="33"/>
      <c r="DD521" s="33"/>
      <c r="DE521" s="33"/>
      <c r="DF521" s="33"/>
      <c r="DG521" s="33"/>
      <c r="DH521" s="33"/>
      <c r="DI521" s="33"/>
      <c r="DJ521" s="33"/>
      <c r="DK521" s="33"/>
      <c r="DL521" s="33"/>
      <c r="DM521" s="33"/>
      <c r="DN521" s="33"/>
      <c r="DO521" s="33"/>
      <c r="DP521" s="33"/>
      <c r="DQ521" s="33"/>
      <c r="DR521" s="33"/>
      <c r="DS521" s="33"/>
      <c r="DT521" s="33"/>
      <c r="DU521" s="33"/>
      <c r="DV521" s="33"/>
      <c r="DW521" s="33"/>
      <c r="DX521" s="33"/>
      <c r="DY521" s="33"/>
      <c r="DZ521" s="33"/>
      <c r="EA521" s="33"/>
      <c r="EB521" s="33"/>
      <c r="EC521" s="33"/>
      <c r="ED521" s="33"/>
      <c r="EE521" s="33"/>
      <c r="EF521" s="33"/>
      <c r="EG521" s="33"/>
      <c r="EH521" s="33"/>
      <c r="EI521" s="33"/>
      <c r="EJ521" s="33"/>
      <c r="EK521" s="33"/>
      <c r="EL521" s="33"/>
      <c r="EM521" s="33"/>
      <c r="EN521" s="33"/>
      <c r="EO521" s="33"/>
      <c r="EP521" s="33"/>
      <c r="EQ521" s="33"/>
      <c r="ER521" s="33"/>
      <c r="ES521" s="33"/>
      <c r="ET521" s="33"/>
      <c r="EU521" s="33"/>
      <c r="EV521" s="33"/>
      <c r="EW521" s="33"/>
      <c r="EX521" s="33"/>
      <c r="EY521" s="33"/>
      <c r="EZ521" s="33"/>
      <c r="FA521" s="33"/>
      <c r="FB521" s="33"/>
      <c r="FC521" s="33"/>
      <c r="FD521" s="33"/>
      <c r="FE521" s="33"/>
      <c r="FF521" s="33"/>
      <c r="FG521" s="33"/>
      <c r="FH521" s="33"/>
      <c r="FI521" s="33"/>
      <c r="FJ521" s="33"/>
      <c r="FK521" s="33"/>
      <c r="FL521" s="33"/>
      <c r="FM521" s="33"/>
      <c r="FN521" s="33"/>
      <c r="FO521" s="33"/>
      <c r="FP521" s="33"/>
      <c r="FQ521" s="33"/>
      <c r="FR521" s="33"/>
      <c r="FS521" s="33"/>
      <c r="FT521" s="33"/>
      <c r="FU521" s="33"/>
      <c r="FV521" s="33"/>
      <c r="FW521" s="33"/>
      <c r="FX521" s="33"/>
      <c r="FY521" s="33"/>
      <c r="FZ521" s="33"/>
      <c r="GA521" s="33"/>
      <c r="GB521" s="33"/>
      <c r="GC521" s="33"/>
      <c r="GD521" s="33"/>
      <c r="GE521" s="33"/>
      <c r="GF521" s="33"/>
      <c r="GG521" s="33"/>
      <c r="GH521" s="33"/>
      <c r="GI521" s="33"/>
      <c r="GJ521" s="33"/>
      <c r="GK521" s="33"/>
      <c r="GL521" s="33"/>
      <c r="GM521" s="33"/>
      <c r="GN521" s="33"/>
      <c r="GO521" s="33"/>
      <c r="GP521" s="33"/>
      <c r="GQ521" s="33"/>
      <c r="GR521" s="33"/>
      <c r="GS521" s="33"/>
      <c r="GT521" s="33"/>
      <c r="GU521" s="33"/>
      <c r="GV521" s="33"/>
      <c r="GW521" s="33"/>
      <c r="GX521" s="33"/>
      <c r="GY521" s="33"/>
      <c r="GZ521" s="33"/>
      <c r="HA521" s="33"/>
      <c r="HB521" s="33"/>
      <c r="HC521" s="33"/>
      <c r="HD521" s="33"/>
      <c r="HE521" s="33"/>
      <c r="HF521" s="33"/>
      <c r="HG521" s="33"/>
      <c r="HH521" s="33"/>
      <c r="HI521" s="33"/>
      <c r="HJ521" s="33"/>
      <c r="HK521" s="33"/>
      <c r="HL521" s="33"/>
      <c r="HM521" s="33"/>
      <c r="HN521" s="33"/>
      <c r="HO521" s="33"/>
      <c r="HP521" s="33"/>
      <c r="HQ521" s="33"/>
      <c r="HR521" s="33"/>
      <c r="HS521" s="33"/>
      <c r="HT521" s="33"/>
      <c r="HU521" s="33"/>
      <c r="HV521" s="33"/>
      <c r="HW521" s="33"/>
      <c r="HX521" s="33"/>
      <c r="HY521" s="33"/>
      <c r="HZ521" s="33"/>
      <c r="IA521" s="33"/>
      <c r="IB521" s="33"/>
      <c r="IC521" s="33"/>
      <c r="ID521" s="33"/>
      <c r="IE521" s="33"/>
      <c r="IF521" s="33"/>
      <c r="IG521" s="33"/>
      <c r="IH521" s="33"/>
      <c r="II521" s="33"/>
      <c r="IJ521" s="33"/>
      <c r="IK521" s="33"/>
      <c r="IL521" s="33"/>
      <c r="IM521" s="33"/>
      <c r="IN521" s="33"/>
      <c r="IO521" s="33"/>
      <c r="IP521" s="33"/>
      <c r="IQ521" s="33"/>
      <c r="IR521" s="33"/>
      <c r="IS521" s="33"/>
      <c r="IT521" s="33"/>
      <c r="IU521" s="33"/>
      <c r="IV521" s="33"/>
      <c r="IW521" s="33"/>
      <c r="IX521" s="33"/>
      <c r="IY521" s="33"/>
      <c r="IZ521" s="33"/>
      <c r="JA521" s="33"/>
      <c r="JB521" s="33"/>
      <c r="JC521" s="33"/>
      <c r="JD521" s="33"/>
      <c r="JE521" s="33"/>
      <c r="JF521" s="33"/>
      <c r="JG521" s="33"/>
      <c r="JH521" s="33"/>
      <c r="JI521" s="33"/>
      <c r="JJ521" s="33"/>
      <c r="JK521" s="33"/>
      <c r="JL521" s="33"/>
      <c r="JM521" s="33"/>
      <c r="JN521" s="33"/>
      <c r="JO521" s="33"/>
      <c r="JP521" s="33"/>
      <c r="JQ521" s="33"/>
      <c r="JR521" s="33"/>
      <c r="JS521" s="33"/>
      <c r="JT521" s="33"/>
      <c r="JU521" s="33"/>
      <c r="JV521" s="33"/>
      <c r="JW521" s="33"/>
      <c r="JX521" s="33"/>
      <c r="JY521" s="33"/>
      <c r="JZ521" s="33"/>
      <c r="KA521" s="33"/>
      <c r="KB521" s="33"/>
      <c r="KC521" s="33"/>
      <c r="KD521" s="33"/>
      <c r="KE521" s="33"/>
      <c r="KF521" s="33"/>
      <c r="KG521" s="33"/>
      <c r="KH521" s="33"/>
      <c r="KI521" s="33"/>
      <c r="KJ521" s="33"/>
      <c r="KK521" s="33"/>
      <c r="KL521" s="33"/>
      <c r="KM521" s="33"/>
      <c r="KN521" s="33"/>
      <c r="KO521" s="33"/>
      <c r="KP521" s="33"/>
      <c r="KQ521" s="33"/>
      <c r="KR521" s="33"/>
      <c r="KS521" s="33"/>
      <c r="KT521" s="33"/>
      <c r="KU521" s="33"/>
      <c r="KV521" s="33"/>
      <c r="KW521" s="33"/>
      <c r="KX521" s="33"/>
      <c r="KY521" s="33"/>
      <c r="KZ521" s="33"/>
      <c r="LA521" s="33"/>
      <c r="LB521" s="33"/>
      <c r="LC521" s="33"/>
      <c r="LD521" s="33"/>
      <c r="LE521" s="33"/>
      <c r="LF521" s="33"/>
      <c r="LG521" s="33"/>
      <c r="LH521" s="33"/>
      <c r="LI521" s="33"/>
      <c r="LJ521" s="33"/>
      <c r="LK521" s="33"/>
      <c r="LL521" s="33"/>
      <c r="LM521" s="33"/>
      <c r="LN521" s="33"/>
      <c r="LO521" s="33"/>
      <c r="LP521" s="33"/>
      <c r="LQ521" s="33"/>
      <c r="LR521" s="33"/>
      <c r="LS521" s="33"/>
      <c r="LT521" s="33"/>
      <c r="LU521" s="33"/>
      <c r="LV521" s="33"/>
      <c r="LW521" s="33"/>
      <c r="LX521" s="33"/>
      <c r="LY521" s="33"/>
      <c r="LZ521" s="33"/>
      <c r="MA521" s="33"/>
      <c r="MB521" s="33"/>
      <c r="MC521" s="33"/>
      <c r="MD521" s="33"/>
      <c r="ME521" s="33"/>
      <c r="MF521" s="33"/>
      <c r="MG521" s="33"/>
      <c r="MH521" s="33"/>
      <c r="MI521" s="33"/>
      <c r="MJ521" s="33"/>
      <c r="MK521" s="33"/>
      <c r="ML521" s="33"/>
      <c r="MM521" s="33"/>
      <c r="MN521" s="33"/>
      <c r="MO521" s="33"/>
      <c r="MP521" s="33"/>
      <c r="MQ521" s="33"/>
      <c r="MR521" s="33"/>
      <c r="MS521" s="33"/>
      <c r="MT521" s="33"/>
      <c r="MU521" s="33"/>
      <c r="MV521" s="33"/>
      <c r="MW521" s="33"/>
      <c r="MX521" s="33"/>
      <c r="MY521" s="33"/>
      <c r="MZ521" s="33"/>
      <c r="NA521" s="33"/>
      <c r="NB521" s="33"/>
      <c r="NC521" s="33"/>
      <c r="ND521" s="33"/>
      <c r="NE521" s="33"/>
      <c r="NF521" s="33"/>
      <c r="NG521" s="33"/>
      <c r="NH521" s="33"/>
      <c r="NI521" s="33"/>
      <c r="NJ521" s="33"/>
      <c r="NK521" s="33"/>
      <c r="NL521" s="33"/>
      <c r="NM521" s="33"/>
      <c r="NN521" s="33"/>
      <c r="NO521" s="33"/>
      <c r="NP521" s="33"/>
      <c r="NQ521" s="33"/>
      <c r="NR521" s="33"/>
      <c r="NS521" s="33"/>
      <c r="NT521" s="33"/>
      <c r="NU521" s="33"/>
      <c r="NV521" s="33"/>
      <c r="NW521" s="33"/>
      <c r="NX521" s="33"/>
      <c r="NY521" s="33"/>
      <c r="NZ521" s="33"/>
      <c r="OA521" s="33"/>
      <c r="OB521" s="33"/>
      <c r="OC521" s="33"/>
      <c r="OD521" s="33"/>
      <c r="OE521" s="33"/>
      <c r="OF521" s="33"/>
      <c r="OG521" s="33"/>
      <c r="OH521" s="33"/>
      <c r="OI521" s="33"/>
      <c r="OJ521" s="33"/>
      <c r="OK521" s="33"/>
      <c r="OL521" s="33"/>
      <c r="OM521" s="33"/>
      <c r="ON521" s="33"/>
      <c r="OO521" s="33"/>
      <c r="OP521" s="33"/>
      <c r="OQ521" s="33"/>
      <c r="OR521" s="33"/>
      <c r="OS521" s="33"/>
      <c r="OT521" s="33"/>
      <c r="OU521" s="33"/>
      <c r="OV521" s="33"/>
      <c r="OW521" s="33"/>
      <c r="OX521" s="33"/>
      <c r="OY521" s="33"/>
      <c r="OZ521" s="33"/>
      <c r="PA521" s="33"/>
      <c r="PB521" s="33"/>
      <c r="PC521" s="33"/>
      <c r="PD521" s="33"/>
      <c r="PE521" s="33"/>
      <c r="PF521" s="33"/>
      <c r="PG521" s="33"/>
      <c r="PH521" s="33"/>
      <c r="PI521" s="33"/>
      <c r="PJ521" s="33"/>
      <c r="PK521" s="33"/>
      <c r="PL521" s="33"/>
      <c r="PM521" s="33"/>
      <c r="PN521" s="33"/>
      <c r="PO521" s="33"/>
      <c r="PP521" s="33"/>
      <c r="PQ521" s="33"/>
      <c r="PR521" s="33"/>
      <c r="PS521" s="33"/>
      <c r="PT521" s="33"/>
      <c r="PU521" s="33"/>
      <c r="PV521" s="33"/>
      <c r="PW521" s="33"/>
      <c r="PX521" s="33"/>
      <c r="PY521" s="33"/>
      <c r="PZ521" s="33"/>
      <c r="QA521" s="33"/>
      <c r="QB521" s="33"/>
      <c r="QC521" s="33"/>
      <c r="QD521" s="33"/>
      <c r="QE521" s="33"/>
      <c r="QF521" s="33"/>
      <c r="QG521" s="33"/>
      <c r="QH521" s="33"/>
      <c r="QI521" s="33"/>
      <c r="QJ521" s="33"/>
      <c r="QK521" s="33"/>
      <c r="QL521" s="33"/>
      <c r="QM521" s="33"/>
      <c r="QN521" s="33"/>
      <c r="QO521" s="33"/>
      <c r="QP521" s="33"/>
      <c r="QQ521" s="33"/>
      <c r="QR521" s="33"/>
      <c r="QS521" s="33"/>
      <c r="QT521" s="33"/>
      <c r="QU521" s="33"/>
      <c r="QV521" s="33"/>
      <c r="QW521" s="33"/>
      <c r="QX521" s="33"/>
      <c r="QY521" s="33"/>
      <c r="QZ521" s="33"/>
      <c r="RA521" s="33"/>
      <c r="RB521" s="33"/>
      <c r="RC521" s="33"/>
      <c r="RD521" s="33"/>
      <c r="RE521" s="33"/>
      <c r="RF521" s="33"/>
      <c r="RG521" s="33"/>
      <c r="RH521" s="33"/>
      <c r="RI521" s="33"/>
      <c r="RJ521" s="33"/>
      <c r="RK521" s="33"/>
      <c r="RL521" s="33"/>
      <c r="RM521" s="33"/>
      <c r="RN521" s="33"/>
      <c r="RO521" s="33"/>
      <c r="RP521" s="33"/>
      <c r="RQ521" s="33"/>
      <c r="RR521" s="33"/>
      <c r="RS521" s="33"/>
      <c r="RT521" s="33"/>
      <c r="RU521" s="33"/>
      <c r="RV521" s="33"/>
      <c r="RW521" s="33"/>
      <c r="RX521" s="33"/>
      <c r="RY521" s="33"/>
      <c r="RZ521" s="33"/>
      <c r="SA521" s="33"/>
      <c r="SB521" s="33"/>
      <c r="SC521" s="33"/>
      <c r="SD521" s="33"/>
      <c r="SE521" s="33"/>
      <c r="SF521" s="33"/>
      <c r="SG521" s="33"/>
      <c r="SH521" s="33"/>
      <c r="SI521" s="33"/>
      <c r="SJ521" s="33"/>
      <c r="SK521" s="33"/>
      <c r="SL521" s="33"/>
      <c r="SM521" s="33"/>
      <c r="SN521" s="33"/>
      <c r="SO521" s="33"/>
      <c r="SP521" s="33"/>
      <c r="SQ521" s="33"/>
      <c r="SR521" s="33"/>
      <c r="SS521" s="33"/>
      <c r="ST521" s="33"/>
      <c r="SU521" s="33"/>
      <c r="SV521" s="33"/>
      <c r="SW521" s="33"/>
      <c r="SX521" s="33"/>
      <c r="SY521" s="33"/>
      <c r="SZ521" s="33"/>
      <c r="TA521" s="33"/>
      <c r="TB521" s="33"/>
      <c r="TC521" s="33"/>
      <c r="TD521" s="33"/>
      <c r="TE521" s="33"/>
      <c r="TF521" s="33"/>
      <c r="TG521" s="33"/>
      <c r="TH521" s="33"/>
      <c r="TI521" s="33"/>
      <c r="TJ521" s="33"/>
      <c r="TK521" s="33"/>
      <c r="TL521" s="33"/>
      <c r="TM521" s="33"/>
      <c r="TN521" s="33"/>
      <c r="TO521" s="33"/>
      <c r="TP521" s="33"/>
      <c r="TQ521" s="33"/>
      <c r="TR521" s="33"/>
      <c r="TS521" s="33"/>
      <c r="TT521" s="33"/>
      <c r="TU521" s="33"/>
      <c r="TV521" s="33"/>
      <c r="TW521" s="33"/>
      <c r="TX521" s="33"/>
      <c r="TY521" s="33"/>
      <c r="TZ521" s="33"/>
      <c r="UA521" s="33"/>
      <c r="UB521" s="33"/>
      <c r="UC521" s="33"/>
      <c r="UD521" s="33"/>
      <c r="UE521" s="33"/>
      <c r="UF521" s="33"/>
      <c r="UG521" s="33"/>
      <c r="UH521" s="33"/>
      <c r="UI521" s="33"/>
      <c r="UJ521" s="33"/>
      <c r="UK521" s="33"/>
      <c r="UL521" s="33"/>
      <c r="UM521" s="33"/>
      <c r="UN521" s="33"/>
      <c r="UO521" s="33"/>
      <c r="UP521" s="33"/>
      <c r="UQ521" s="33"/>
      <c r="UR521" s="33"/>
      <c r="US521" s="33"/>
      <c r="UT521" s="33"/>
      <c r="UU521" s="33"/>
      <c r="UV521" s="33"/>
      <c r="UW521" s="33"/>
      <c r="UX521" s="33"/>
      <c r="UY521" s="33"/>
      <c r="UZ521" s="33"/>
      <c r="VA521" s="33"/>
      <c r="VB521" s="33"/>
      <c r="VC521" s="33"/>
      <c r="VD521" s="33"/>
      <c r="VE521" s="33"/>
      <c r="VF521" s="33"/>
      <c r="VG521" s="33"/>
      <c r="VH521" s="33"/>
      <c r="VI521" s="33"/>
      <c r="VJ521" s="33"/>
      <c r="VK521" s="33"/>
      <c r="VL521" s="33"/>
      <c r="VM521" s="33"/>
      <c r="VN521" s="33"/>
      <c r="VO521" s="33"/>
      <c r="VP521" s="33"/>
      <c r="VQ521" s="33"/>
      <c r="VR521" s="33"/>
      <c r="VS521" s="33"/>
      <c r="VT521" s="33"/>
      <c r="VU521" s="33"/>
      <c r="VV521" s="33"/>
      <c r="VW521" s="33"/>
      <c r="VX521" s="33"/>
      <c r="VY521" s="33"/>
      <c r="VZ521" s="33"/>
      <c r="WA521" s="33"/>
      <c r="WB521" s="33"/>
      <c r="WC521" s="33"/>
      <c r="WD521" s="33"/>
      <c r="WE521" s="33"/>
      <c r="WF521" s="33"/>
      <c r="WG521" s="33"/>
      <c r="WH521" s="33"/>
      <c r="WI521" s="33"/>
      <c r="WJ521" s="33"/>
      <c r="WK521" s="33"/>
      <c r="WL521" s="33"/>
      <c r="WM521" s="33"/>
      <c r="WN521" s="33"/>
      <c r="WO521" s="33"/>
      <c r="WP521" s="33"/>
      <c r="WQ521" s="33"/>
      <c r="WR521" s="33"/>
      <c r="WS521" s="33"/>
      <c r="WT521" s="33"/>
      <c r="WU521" s="33"/>
      <c r="WV521" s="33"/>
      <c r="WW521" s="33"/>
      <c r="WX521" s="33"/>
      <c r="WY521" s="33"/>
      <c r="WZ521" s="33"/>
      <c r="XA521" s="33"/>
      <c r="XB521" s="33"/>
      <c r="XC521" s="33"/>
      <c r="XD521" s="33"/>
      <c r="XE521" s="33"/>
      <c r="XF521" s="33"/>
      <c r="XG521" s="33"/>
      <c r="XH521" s="33"/>
      <c r="XI521" s="33"/>
      <c r="XJ521" s="33"/>
      <c r="XK521" s="33"/>
      <c r="XL521" s="33"/>
      <c r="XM521" s="33"/>
      <c r="XN521" s="33"/>
      <c r="XO521" s="33"/>
      <c r="XP521" s="33"/>
      <c r="XQ521" s="33"/>
      <c r="XR521" s="33"/>
      <c r="XS521" s="33"/>
      <c r="XT521" s="33"/>
      <c r="XU521" s="33"/>
      <c r="XV521" s="33"/>
      <c r="XW521" s="33"/>
      <c r="XX521" s="33"/>
      <c r="XY521" s="33"/>
      <c r="XZ521" s="33"/>
      <c r="YA521" s="33"/>
      <c r="YB521" s="33"/>
      <c r="YC521" s="33"/>
      <c r="YD521" s="33"/>
      <c r="YE521" s="33"/>
      <c r="YF521" s="33"/>
      <c r="YG521" s="33"/>
      <c r="YH521" s="33"/>
      <c r="YI521" s="33"/>
      <c r="YJ521" s="33"/>
      <c r="YK521" s="33"/>
      <c r="YL521" s="33"/>
      <c r="YM521" s="33"/>
      <c r="YN521" s="33"/>
      <c r="YO521" s="33"/>
      <c r="YP521" s="33"/>
      <c r="YQ521" s="33"/>
      <c r="YR521" s="33"/>
      <c r="YS521" s="33"/>
      <c r="YT521" s="33"/>
      <c r="YU521" s="33"/>
      <c r="YV521" s="33"/>
      <c r="YW521" s="33"/>
      <c r="YX521" s="33"/>
      <c r="YY521" s="33"/>
      <c r="YZ521" s="33"/>
      <c r="ZA521" s="33"/>
      <c r="ZB521" s="33"/>
      <c r="ZC521" s="33"/>
      <c r="ZD521" s="33"/>
      <c r="ZE521" s="33"/>
      <c r="ZF521" s="33"/>
      <c r="ZG521" s="33"/>
      <c r="ZH521" s="33"/>
      <c r="ZI521" s="33"/>
      <c r="ZJ521" s="33"/>
      <c r="ZK521" s="33"/>
      <c r="ZL521" s="33"/>
      <c r="ZM521" s="33"/>
      <c r="ZN521" s="33"/>
      <c r="ZO521" s="33"/>
      <c r="ZP521" s="33"/>
      <c r="ZQ521" s="33"/>
      <c r="ZR521" s="33"/>
      <c r="ZS521" s="33"/>
      <c r="ZT521" s="33"/>
      <c r="ZU521" s="33"/>
      <c r="ZV521" s="33"/>
      <c r="ZW521" s="33"/>
      <c r="ZX521" s="33"/>
      <c r="ZY521" s="33"/>
      <c r="ZZ521" s="33"/>
      <c r="AAA521" s="33"/>
      <c r="AAB521" s="33"/>
      <c r="AAC521" s="33"/>
      <c r="AAD521" s="33"/>
      <c r="AAE521" s="33"/>
      <c r="AAF521" s="33"/>
      <c r="AAG521" s="33"/>
      <c r="AAH521" s="33"/>
      <c r="AAI521" s="33"/>
      <c r="AAJ521" s="33"/>
      <c r="AAK521" s="33"/>
      <c r="AAL521" s="33"/>
      <c r="AAM521" s="33"/>
      <c r="AAN521" s="33"/>
      <c r="AAO521" s="33"/>
      <c r="AAP521" s="33"/>
      <c r="AAQ521" s="33"/>
      <c r="AAR521" s="33"/>
      <c r="AAS521" s="33"/>
      <c r="AAT521" s="33"/>
      <c r="AAU521" s="33"/>
      <c r="AAV521" s="33"/>
      <c r="AAW521" s="33"/>
      <c r="AAX521" s="33"/>
      <c r="AAY521" s="33"/>
      <c r="AAZ521" s="33"/>
      <c r="ABA521" s="33"/>
      <c r="ABB521" s="33"/>
      <c r="ABC521" s="33"/>
      <c r="ABD521" s="33"/>
      <c r="ABE521" s="33"/>
      <c r="ABF521" s="33"/>
      <c r="ABG521" s="33"/>
      <c r="ABH521" s="33"/>
      <c r="ABI521" s="33"/>
      <c r="ABJ521" s="33"/>
      <c r="ABK521" s="33"/>
      <c r="ABL521" s="33"/>
      <c r="ABM521" s="33"/>
      <c r="ABN521" s="33"/>
      <c r="ABO521" s="33"/>
      <c r="ABP521" s="33"/>
      <c r="ABQ521" s="33"/>
      <c r="ABR521" s="33"/>
      <c r="ABS521" s="33"/>
      <c r="ABT521" s="33"/>
      <c r="ABU521" s="33"/>
      <c r="ABV521" s="33"/>
      <c r="ABW521" s="33"/>
      <c r="ABX521" s="33"/>
      <c r="ABY521" s="33"/>
      <c r="ABZ521" s="33"/>
      <c r="ACA521" s="33"/>
      <c r="ACB521" s="33"/>
      <c r="ACC521" s="33"/>
      <c r="ACD521" s="33"/>
      <c r="ACE521" s="33"/>
      <c r="ACF521" s="33"/>
      <c r="ACG521" s="33"/>
      <c r="ACH521" s="33"/>
      <c r="ACI521" s="33"/>
      <c r="ACJ521" s="33"/>
      <c r="ACK521" s="33"/>
      <c r="ACL521" s="33"/>
      <c r="ACM521" s="33"/>
      <c r="ACN521" s="33"/>
      <c r="ACO521" s="33"/>
      <c r="ACP521" s="33"/>
      <c r="ACQ521" s="33"/>
      <c r="ACR521" s="33"/>
      <c r="ACS521" s="33"/>
      <c r="ACT521" s="33"/>
      <c r="ACU521" s="33"/>
      <c r="ACV521" s="33"/>
      <c r="ACW521" s="33"/>
      <c r="ACX521" s="33"/>
      <c r="ACY521" s="33"/>
      <c r="ACZ521" s="33"/>
      <c r="ADA521" s="33"/>
      <c r="ADB521" s="33"/>
      <c r="ADC521" s="33"/>
      <c r="ADD521" s="33"/>
      <c r="ADE521" s="33"/>
      <c r="ADF521" s="33"/>
      <c r="ADG521" s="33"/>
      <c r="ADH521" s="33"/>
      <c r="ADI521" s="33"/>
      <c r="ADJ521" s="33"/>
      <c r="ADK521" s="33"/>
      <c r="ADL521" s="33"/>
      <c r="ADM521" s="33"/>
      <c r="ADN521" s="33"/>
      <c r="ADO521" s="33"/>
      <c r="ADP521" s="33"/>
      <c r="ADQ521" s="33"/>
      <c r="ADR521" s="33"/>
      <c r="ADS521" s="33"/>
      <c r="ADT521" s="33"/>
      <c r="ADU521" s="33"/>
      <c r="ADV521" s="33"/>
      <c r="ADW521" s="33"/>
      <c r="ADX521" s="33"/>
      <c r="ADY521" s="33"/>
      <c r="ADZ521" s="33"/>
      <c r="AEA521" s="33"/>
      <c r="AEB521" s="33"/>
      <c r="AEC521" s="33"/>
      <c r="AED521" s="33"/>
      <c r="AEE521" s="33"/>
      <c r="AEF521" s="33"/>
      <c r="AEG521" s="33"/>
      <c r="AEH521" s="33"/>
      <c r="AEI521" s="33"/>
      <c r="AEJ521" s="33"/>
      <c r="AEK521" s="33"/>
      <c r="AEL521" s="33"/>
      <c r="AEM521" s="33"/>
      <c r="AEN521" s="33"/>
      <c r="AEO521" s="33"/>
      <c r="AEP521" s="33"/>
      <c r="AEQ521" s="33"/>
      <c r="AER521" s="33"/>
      <c r="AES521" s="33"/>
      <c r="AET521" s="33"/>
      <c r="AEU521" s="33"/>
      <c r="AEV521" s="33"/>
      <c r="AEW521" s="33"/>
      <c r="AEX521" s="33"/>
      <c r="AEY521" s="33"/>
      <c r="AEZ521" s="33"/>
      <c r="AFA521" s="33"/>
      <c r="AFB521" s="33"/>
      <c r="AFC521" s="33"/>
      <c r="AFD521" s="33"/>
      <c r="AFE521" s="33"/>
      <c r="AFF521" s="33"/>
      <c r="AFG521" s="33"/>
      <c r="AFH521" s="33"/>
      <c r="AFI521" s="33"/>
      <c r="AFJ521" s="33"/>
      <c r="AFK521" s="33"/>
      <c r="AFL521" s="33"/>
      <c r="AFM521" s="33"/>
      <c r="AFN521" s="33"/>
      <c r="AFO521" s="33"/>
      <c r="AFP521" s="33"/>
      <c r="AFQ521" s="33"/>
      <c r="AFR521" s="33"/>
      <c r="AFS521" s="33"/>
      <c r="AFT521" s="33"/>
      <c r="AFU521" s="33"/>
      <c r="AFV521" s="33"/>
      <c r="AFW521" s="33"/>
      <c r="AFX521" s="33"/>
      <c r="AFY521" s="33"/>
      <c r="AFZ521" s="33"/>
      <c r="AGA521" s="33"/>
      <c r="AGB521" s="33"/>
      <c r="AGC521" s="33"/>
      <c r="AGD521" s="33"/>
      <c r="AGE521" s="33"/>
      <c r="AGF521" s="33"/>
      <c r="AGG521" s="33"/>
      <c r="AGH521" s="33"/>
      <c r="AGI521" s="33"/>
      <c r="AGJ521" s="33"/>
      <c r="AGK521" s="33"/>
      <c r="AGL521" s="33"/>
      <c r="AGM521" s="33"/>
      <c r="AGN521" s="33"/>
      <c r="AGO521" s="33"/>
      <c r="AGP521" s="33"/>
      <c r="AGQ521" s="33"/>
      <c r="AGR521" s="33"/>
      <c r="AGS521" s="33"/>
      <c r="AGT521" s="33"/>
      <c r="AGU521" s="33"/>
      <c r="AGV521" s="33"/>
      <c r="AGW521" s="33"/>
      <c r="AGX521" s="33"/>
      <c r="AGY521" s="33"/>
      <c r="AGZ521" s="33"/>
      <c r="AHA521" s="33"/>
      <c r="AHB521" s="33"/>
      <c r="AHC521" s="33"/>
      <c r="AHD521" s="33"/>
      <c r="AHE521" s="33"/>
      <c r="AHF521" s="33"/>
      <c r="AHG521" s="33"/>
      <c r="AHH521" s="33"/>
      <c r="AHI521" s="33"/>
      <c r="AHJ521" s="33"/>
      <c r="AHK521" s="33"/>
      <c r="AHL521" s="33"/>
      <c r="AHM521" s="33"/>
      <c r="AHN521" s="33"/>
      <c r="AHO521" s="33"/>
      <c r="AHP521" s="33"/>
      <c r="AHQ521" s="33"/>
      <c r="AHR521" s="33"/>
      <c r="AHS521" s="33"/>
      <c r="AHT521" s="33"/>
      <c r="AHU521" s="33"/>
      <c r="AHV521" s="33"/>
      <c r="AHW521" s="33"/>
      <c r="AHX521" s="33"/>
      <c r="AHY521" s="33"/>
      <c r="AHZ521" s="33"/>
      <c r="AIA521" s="33"/>
      <c r="AIB521" s="33"/>
      <c r="AIC521" s="33"/>
      <c r="AID521" s="33"/>
      <c r="AIE521" s="33"/>
      <c r="AIF521" s="33"/>
      <c r="AIG521" s="33"/>
      <c r="AIH521" s="33"/>
      <c r="AII521" s="33"/>
      <c r="AIJ521" s="33"/>
      <c r="AIK521" s="33"/>
      <c r="AIL521" s="33"/>
      <c r="AIM521" s="33"/>
      <c r="AIN521" s="33"/>
      <c r="AIO521" s="33"/>
      <c r="AIP521" s="33"/>
      <c r="AIQ521" s="33"/>
      <c r="AIR521" s="33"/>
      <c r="AIS521" s="33"/>
      <c r="AIT521" s="33"/>
      <c r="AIU521" s="33"/>
      <c r="AIV521" s="33"/>
      <c r="AIW521" s="33"/>
      <c r="AIX521" s="33"/>
      <c r="AIY521" s="33"/>
      <c r="AIZ521" s="33"/>
      <c r="AJA521" s="33"/>
      <c r="AJB521" s="33"/>
      <c r="AJC521" s="33"/>
      <c r="AJD521" s="33"/>
      <c r="AJE521" s="33"/>
      <c r="AJF521" s="33"/>
      <c r="AJG521" s="33"/>
      <c r="AJH521" s="33"/>
      <c r="AJI521" s="33"/>
      <c r="AJJ521" s="33"/>
      <c r="AJK521" s="33"/>
      <c r="AJL521" s="33"/>
      <c r="AJM521" s="33"/>
      <c r="AJN521" s="33"/>
      <c r="AJO521" s="33"/>
      <c r="AJP521" s="33"/>
      <c r="AJQ521" s="33"/>
      <c r="AJR521" s="33"/>
      <c r="AJS521" s="33"/>
      <c r="AJT521" s="33"/>
      <c r="AJU521" s="33"/>
      <c r="AJV521" s="33"/>
      <c r="AJW521" s="33"/>
      <c r="AJX521" s="33"/>
      <c r="AJY521" s="33"/>
      <c r="AJZ521" s="33"/>
      <c r="AKA521" s="33"/>
      <c r="AKB521" s="33"/>
      <c r="AKC521" s="33"/>
      <c r="AKD521" s="33"/>
      <c r="AKE521" s="33"/>
      <c r="AKF521" s="33"/>
      <c r="AKG521" s="33"/>
      <c r="AKH521" s="33"/>
      <c r="AKI521" s="33"/>
      <c r="AKJ521" s="33"/>
      <c r="AKK521" s="33"/>
      <c r="AKL521" s="33"/>
      <c r="AKM521" s="33"/>
      <c r="AKN521" s="33"/>
      <c r="AKO521" s="33"/>
      <c r="AKP521" s="33"/>
      <c r="AKQ521" s="33"/>
      <c r="AKR521" s="33"/>
      <c r="AKS521" s="33"/>
      <c r="AKT521" s="33"/>
      <c r="AKU521" s="33"/>
      <c r="AKV521" s="33"/>
      <c r="AKW521" s="33"/>
      <c r="AKX521" s="33"/>
      <c r="AKY521" s="33"/>
      <c r="AKZ521" s="33"/>
      <c r="ALA521" s="33"/>
      <c r="ALB521" s="33"/>
      <c r="ALC521" s="33"/>
      <c r="ALD521" s="33"/>
      <c r="ALE521" s="33"/>
      <c r="ALF521" s="33"/>
      <c r="ALG521" s="33"/>
      <c r="ALH521" s="33"/>
      <c r="ALI521" s="33"/>
      <c r="ALJ521" s="33"/>
      <c r="ALK521" s="33"/>
      <c r="ALL521" s="33"/>
      <c r="ALM521" s="33"/>
      <c r="ALN521" s="33"/>
      <c r="ALO521" s="33"/>
      <c r="ALP521" s="33"/>
      <c r="ALQ521" s="33"/>
      <c r="ALR521" s="33"/>
      <c r="ALS521" s="33"/>
      <c r="ALT521" s="33"/>
      <c r="ALU521" s="33"/>
      <c r="ALV521" s="33"/>
      <c r="ALW521" s="33"/>
      <c r="ALX521" s="33"/>
      <c r="ALY521" s="33"/>
      <c r="ALZ521" s="33"/>
      <c r="AMA521" s="33"/>
      <c r="AMB521" s="33"/>
      <c r="AMC521" s="33"/>
      <c r="AMD521" s="33"/>
      <c r="AME521" s="33"/>
      <c r="AMF521" s="33"/>
      <c r="AMG521" s="33"/>
      <c r="AMH521" s="33"/>
      <c r="AMI521" s="33"/>
      <c r="AMJ521" s="33"/>
      <c r="AMK521" s="33"/>
      <c r="AML521" s="33"/>
      <c r="AMM521" s="33"/>
      <c r="AMN521" s="33"/>
      <c r="AMO521" s="33"/>
      <c r="AMP521" s="33"/>
      <c r="AMQ521" s="33"/>
      <c r="AMR521" s="33"/>
      <c r="AMS521" s="33"/>
      <c r="AMT521" s="33"/>
      <c r="AMU521" s="33"/>
      <c r="AMV521" s="33"/>
      <c r="AMW521" s="33"/>
      <c r="AMX521" s="33"/>
      <c r="AMY521" s="33"/>
      <c r="AMZ521" s="33"/>
      <c r="ANA521" s="33"/>
      <c r="ANB521" s="33"/>
      <c r="ANC521" s="33"/>
      <c r="AND521" s="33"/>
      <c r="ANE521" s="33"/>
      <c r="ANF521" s="33"/>
      <c r="ANG521" s="33"/>
      <c r="ANH521" s="33"/>
      <c r="ANI521" s="33"/>
      <c r="ANJ521" s="33"/>
      <c r="ANK521" s="33"/>
      <c r="ANL521" s="33"/>
      <c r="ANM521" s="33"/>
      <c r="ANN521" s="33"/>
      <c r="ANO521" s="33"/>
      <c r="ANP521" s="33"/>
      <c r="ANQ521" s="33"/>
      <c r="ANR521" s="33"/>
      <c r="ANS521" s="33"/>
      <c r="ANT521" s="33"/>
      <c r="ANU521" s="33"/>
      <c r="ANV521" s="33"/>
      <c r="ANW521" s="33"/>
      <c r="ANX521" s="33"/>
      <c r="ANY521" s="33"/>
      <c r="ANZ521" s="33"/>
      <c r="AOA521" s="33"/>
      <c r="AOB521" s="33"/>
      <c r="AOC521" s="33"/>
      <c r="AOD521" s="33"/>
      <c r="AOE521" s="33"/>
      <c r="AOF521" s="33"/>
      <c r="AOG521" s="33"/>
      <c r="AOH521" s="33"/>
      <c r="AOI521" s="33"/>
      <c r="AOJ521" s="33"/>
      <c r="AOK521" s="33"/>
      <c r="AOL521" s="33"/>
      <c r="AOM521" s="33"/>
      <c r="AON521" s="33"/>
      <c r="AOO521" s="33"/>
      <c r="AOP521" s="33"/>
      <c r="AOQ521" s="33"/>
      <c r="AOR521" s="33"/>
      <c r="AOS521" s="33"/>
      <c r="AOT521" s="33"/>
      <c r="AOU521" s="33"/>
      <c r="AOV521" s="33"/>
      <c r="AOW521" s="33"/>
      <c r="AOX521" s="33"/>
      <c r="AOY521" s="33"/>
      <c r="AOZ521" s="33"/>
      <c r="APA521" s="33"/>
      <c r="APB521" s="33"/>
      <c r="APC521" s="33"/>
      <c r="APD521" s="33"/>
      <c r="APE521" s="33"/>
      <c r="APF521" s="33"/>
      <c r="APG521" s="33"/>
      <c r="APH521" s="33"/>
      <c r="API521" s="33"/>
      <c r="APJ521" s="33"/>
      <c r="APK521" s="33"/>
      <c r="APL521" s="33"/>
      <c r="APM521" s="33"/>
      <c r="APN521" s="33"/>
      <c r="APO521" s="33"/>
      <c r="APP521" s="33"/>
      <c r="APQ521" s="33"/>
      <c r="APR521" s="33"/>
      <c r="APS521" s="33"/>
      <c r="APT521" s="33"/>
      <c r="APU521" s="33"/>
      <c r="APV521" s="33"/>
      <c r="APW521" s="33"/>
      <c r="APX521" s="33"/>
      <c r="APY521" s="33"/>
      <c r="APZ521" s="33"/>
      <c r="AQA521" s="33"/>
      <c r="AQB521" s="33"/>
      <c r="AQC521" s="33"/>
      <c r="AQD521" s="33"/>
      <c r="AQE521" s="33"/>
      <c r="AQF521" s="33"/>
      <c r="AQG521" s="33"/>
      <c r="AQH521" s="33"/>
      <c r="AQI521" s="33"/>
      <c r="AQJ521" s="33"/>
      <c r="AQK521" s="33"/>
      <c r="AQL521" s="33"/>
      <c r="AQM521" s="33"/>
      <c r="AQN521" s="33"/>
      <c r="AQO521" s="33"/>
      <c r="AQP521" s="33"/>
      <c r="AQQ521" s="33"/>
      <c r="AQR521" s="33"/>
      <c r="AQS521" s="33"/>
      <c r="AQT521" s="33"/>
      <c r="AQU521" s="33"/>
      <c r="AQV521" s="33"/>
      <c r="AQW521" s="33"/>
      <c r="AQX521" s="33"/>
      <c r="AQY521" s="33"/>
      <c r="AQZ521" s="33"/>
      <c r="ARA521" s="33"/>
      <c r="ARB521" s="33"/>
      <c r="ARC521" s="33"/>
      <c r="ARD521" s="33"/>
      <c r="ARE521" s="33"/>
      <c r="ARF521" s="33"/>
      <c r="ARG521" s="33"/>
      <c r="ARH521" s="33"/>
      <c r="ARI521" s="33"/>
      <c r="ARJ521" s="33"/>
      <c r="ARK521" s="33"/>
      <c r="ARL521" s="33"/>
      <c r="ARM521" s="33"/>
      <c r="ARN521" s="33"/>
      <c r="ARO521" s="33"/>
      <c r="ARP521" s="33"/>
      <c r="ARQ521" s="33"/>
      <c r="ARR521" s="33"/>
      <c r="ARS521" s="33"/>
      <c r="ART521" s="33"/>
      <c r="ARU521" s="33"/>
      <c r="ARV521" s="33"/>
      <c r="ARW521" s="33"/>
      <c r="ARX521" s="33"/>
      <c r="ARY521" s="33"/>
      <c r="ARZ521" s="33"/>
      <c r="ASA521" s="33"/>
      <c r="ASB521" s="33"/>
      <c r="ASC521" s="33"/>
      <c r="ASD521" s="33"/>
      <c r="ASE521" s="33"/>
      <c r="ASF521" s="33"/>
      <c r="ASG521" s="33"/>
      <c r="ASH521" s="33"/>
      <c r="ASI521" s="33"/>
      <c r="ASJ521" s="33"/>
      <c r="ASK521" s="33"/>
      <c r="ASL521" s="33"/>
      <c r="ASM521" s="33"/>
      <c r="ASN521" s="33"/>
      <c r="ASO521" s="33"/>
      <c r="ASP521" s="33"/>
      <c r="ASQ521" s="33"/>
      <c r="ASR521" s="33"/>
      <c r="ASS521" s="33"/>
      <c r="AST521" s="33"/>
      <c r="ASU521" s="33"/>
      <c r="ASV521" s="33"/>
      <c r="ASW521" s="33"/>
      <c r="ASX521" s="33"/>
      <c r="ASY521" s="33"/>
      <c r="ASZ521" s="33"/>
      <c r="ATA521" s="33"/>
      <c r="ATB521" s="33"/>
      <c r="ATC521" s="33"/>
      <c r="ATD521" s="33"/>
      <c r="ATE521" s="33"/>
      <c r="ATF521" s="33"/>
      <c r="ATG521" s="33"/>
      <c r="ATH521" s="33"/>
      <c r="ATI521" s="33"/>
      <c r="ATJ521" s="33"/>
      <c r="ATK521" s="33"/>
      <c r="ATL521" s="33"/>
      <c r="ATM521" s="33"/>
      <c r="ATN521" s="33"/>
      <c r="ATO521" s="33"/>
      <c r="ATP521" s="33"/>
      <c r="ATQ521" s="33"/>
      <c r="ATR521" s="33"/>
      <c r="ATS521" s="33"/>
      <c r="ATT521" s="33"/>
      <c r="ATU521" s="33"/>
      <c r="ATV521" s="33"/>
      <c r="ATW521" s="33"/>
      <c r="ATX521" s="33"/>
      <c r="ATY521" s="33"/>
      <c r="ATZ521" s="33"/>
      <c r="AUA521" s="33"/>
      <c r="AUB521" s="33"/>
      <c r="AUC521" s="33"/>
      <c r="AUD521" s="33"/>
      <c r="AUE521" s="33"/>
      <c r="AUF521" s="33"/>
      <c r="AUG521" s="33"/>
      <c r="AUH521" s="33"/>
      <c r="AUI521" s="33"/>
      <c r="AUJ521" s="33"/>
      <c r="AUK521" s="33"/>
      <c r="AUL521" s="33"/>
      <c r="AUM521" s="33"/>
      <c r="AUN521" s="33"/>
      <c r="AUO521" s="33"/>
      <c r="AUP521" s="33"/>
      <c r="AUQ521" s="33"/>
      <c r="AUR521" s="33"/>
      <c r="AUS521" s="33"/>
      <c r="AUT521" s="33"/>
      <c r="AUU521" s="33"/>
      <c r="AUV521" s="33"/>
      <c r="AUW521" s="33"/>
      <c r="AUX521" s="33"/>
      <c r="AUY521" s="33"/>
      <c r="AUZ521" s="33"/>
      <c r="AVA521" s="33"/>
      <c r="AVB521" s="33"/>
      <c r="AVC521" s="33"/>
      <c r="AVD521" s="33"/>
      <c r="AVE521" s="33"/>
      <c r="AVF521" s="33"/>
      <c r="AVG521" s="33"/>
      <c r="AVH521" s="33"/>
      <c r="AVI521" s="33"/>
      <c r="AVJ521" s="33"/>
      <c r="AVK521" s="33"/>
      <c r="AVL521" s="33"/>
      <c r="AVM521" s="33"/>
      <c r="AVN521" s="33"/>
      <c r="AVO521" s="33"/>
      <c r="AVP521" s="33"/>
      <c r="AVQ521" s="33"/>
      <c r="AVR521" s="33"/>
      <c r="AVS521" s="33"/>
      <c r="AVT521" s="33"/>
      <c r="AVU521" s="33"/>
      <c r="AVV521" s="33"/>
      <c r="AVW521" s="33"/>
      <c r="AVX521" s="33"/>
      <c r="AVY521" s="33"/>
      <c r="AVZ521" s="33"/>
      <c r="AWA521" s="33"/>
      <c r="AWB521" s="33"/>
      <c r="AWC521" s="33"/>
      <c r="AWD521" s="33"/>
      <c r="AWE521" s="33"/>
      <c r="AWF521" s="33"/>
      <c r="AWG521" s="33"/>
      <c r="AWH521" s="33"/>
      <c r="AWI521" s="33"/>
      <c r="AWJ521" s="33"/>
      <c r="AWK521" s="33"/>
      <c r="AWL521" s="33"/>
      <c r="AWM521" s="33"/>
      <c r="AWN521" s="33"/>
      <c r="AWO521" s="33"/>
      <c r="AWP521" s="33"/>
      <c r="AWQ521" s="33"/>
      <c r="AWR521" s="33"/>
      <c r="AWS521" s="33"/>
      <c r="AWT521" s="33"/>
      <c r="AWU521" s="33"/>
      <c r="AWV521" s="33"/>
      <c r="AWW521" s="33"/>
      <c r="AWX521" s="33"/>
      <c r="AWY521" s="33"/>
      <c r="AWZ521" s="33"/>
      <c r="AXA521" s="33"/>
      <c r="AXB521" s="33"/>
      <c r="AXC521" s="33"/>
      <c r="AXD521" s="33"/>
      <c r="AXE521" s="33"/>
      <c r="AXF521" s="33"/>
      <c r="AXG521" s="33"/>
      <c r="AXH521" s="33"/>
      <c r="AXI521" s="33"/>
      <c r="AXJ521" s="33"/>
      <c r="AXK521" s="33"/>
      <c r="AXL521" s="33"/>
      <c r="AXM521" s="33"/>
      <c r="AXN521" s="33"/>
      <c r="AXO521" s="33"/>
      <c r="AXP521" s="33"/>
      <c r="AXQ521" s="33"/>
      <c r="AXR521" s="33"/>
      <c r="AXS521" s="33"/>
      <c r="AXT521" s="33"/>
      <c r="AXU521" s="33"/>
      <c r="AXV521" s="33"/>
      <c r="AXW521" s="33"/>
      <c r="AXX521" s="33"/>
      <c r="AXY521" s="33"/>
      <c r="AXZ521" s="33"/>
      <c r="AYA521" s="33"/>
      <c r="AYB521" s="33"/>
      <c r="AYC521" s="33"/>
      <c r="AYD521" s="33"/>
      <c r="AYE521" s="33"/>
      <c r="AYF521" s="33"/>
      <c r="AYG521" s="33"/>
      <c r="AYH521" s="33"/>
      <c r="AYI521" s="33"/>
      <c r="AYJ521" s="33"/>
      <c r="AYK521" s="33"/>
      <c r="AYL521" s="33"/>
      <c r="AYM521" s="33"/>
      <c r="AYN521" s="33"/>
      <c r="AYO521" s="33"/>
      <c r="AYP521" s="33"/>
      <c r="AYQ521" s="33"/>
      <c r="AYR521" s="33"/>
      <c r="AYS521" s="33"/>
      <c r="AYT521" s="33"/>
      <c r="AYU521" s="33"/>
      <c r="AYV521" s="33"/>
      <c r="AYW521" s="33"/>
      <c r="AYX521" s="33"/>
      <c r="AYY521" s="33"/>
      <c r="AYZ521" s="33"/>
      <c r="AZA521" s="33"/>
      <c r="AZB521" s="33"/>
      <c r="AZC521" s="33"/>
      <c r="AZD521" s="33"/>
      <c r="AZE521" s="33"/>
      <c r="AZF521" s="33"/>
      <c r="AZG521" s="33"/>
      <c r="AZH521" s="33"/>
      <c r="AZI521" s="33"/>
      <c r="AZJ521" s="33"/>
      <c r="AZK521" s="33"/>
      <c r="AZL521" s="33"/>
      <c r="AZM521" s="33"/>
      <c r="AZN521" s="33"/>
      <c r="AZO521" s="33"/>
      <c r="AZP521" s="33"/>
      <c r="AZQ521" s="33"/>
      <c r="AZR521" s="33"/>
      <c r="AZS521" s="33"/>
      <c r="AZT521" s="33"/>
      <c r="AZU521" s="33"/>
      <c r="AZV521" s="33"/>
      <c r="AZW521" s="33"/>
      <c r="AZX521" s="33"/>
      <c r="AZY521" s="33"/>
      <c r="AZZ521" s="33"/>
      <c r="BAA521" s="33"/>
      <c r="BAB521" s="33"/>
      <c r="BAC521" s="33"/>
      <c r="BAD521" s="33"/>
      <c r="BAE521" s="33"/>
      <c r="BAF521" s="33"/>
      <c r="BAG521" s="33"/>
      <c r="BAH521" s="33"/>
      <c r="BAI521" s="33"/>
      <c r="BAJ521" s="33"/>
      <c r="BAK521" s="33"/>
      <c r="BAL521" s="33"/>
      <c r="BAM521" s="33"/>
      <c r="BAN521" s="33"/>
      <c r="BAO521" s="33"/>
      <c r="BAP521" s="33"/>
      <c r="BAQ521" s="33"/>
      <c r="BAR521" s="33"/>
      <c r="BAS521" s="33"/>
      <c r="BAT521" s="33"/>
      <c r="BAU521" s="33"/>
      <c r="BAV521" s="33"/>
      <c r="BAW521" s="33"/>
      <c r="BAX521" s="33"/>
      <c r="BAY521" s="33"/>
      <c r="BAZ521" s="33"/>
      <c r="BBA521" s="33"/>
      <c r="BBB521" s="33"/>
      <c r="BBC521" s="33"/>
      <c r="BBD521" s="33"/>
      <c r="BBE521" s="33"/>
      <c r="BBF521" s="33"/>
      <c r="BBG521" s="33"/>
      <c r="BBH521" s="33"/>
      <c r="BBI521" s="33"/>
      <c r="BBJ521" s="33"/>
      <c r="BBK521" s="33"/>
      <c r="BBL521" s="33"/>
      <c r="BBM521" s="33"/>
      <c r="BBN521" s="33"/>
      <c r="BBO521" s="33"/>
      <c r="BBP521" s="33"/>
      <c r="BBQ521" s="33"/>
      <c r="BBR521" s="33"/>
      <c r="BBS521" s="33"/>
      <c r="BBT521" s="33"/>
      <c r="BBU521" s="33"/>
      <c r="BBV521" s="33"/>
      <c r="BBW521" s="33"/>
      <c r="BBX521" s="33"/>
      <c r="BBY521" s="33"/>
      <c r="BBZ521" s="33"/>
      <c r="BCA521" s="33"/>
      <c r="BCB521" s="33"/>
      <c r="BCC521" s="33"/>
      <c r="BCD521" s="33"/>
      <c r="BCE521" s="33"/>
      <c r="BCF521" s="33"/>
      <c r="BCG521" s="33"/>
      <c r="BCH521" s="33"/>
      <c r="BCI521" s="33"/>
      <c r="BCJ521" s="33"/>
      <c r="BCK521" s="33"/>
      <c r="BCL521" s="33"/>
      <c r="BCM521" s="33"/>
      <c r="BCN521" s="33"/>
      <c r="BCO521" s="33"/>
      <c r="BCP521" s="33"/>
      <c r="BCQ521" s="33"/>
      <c r="BCR521" s="33"/>
      <c r="BCS521" s="33"/>
      <c r="BCT521" s="33"/>
      <c r="BCU521" s="33"/>
      <c r="BCV521" s="33"/>
      <c r="BCW521" s="33"/>
      <c r="BCX521" s="33"/>
      <c r="BCY521" s="33"/>
      <c r="BCZ521" s="33"/>
      <c r="BDA521" s="33"/>
      <c r="BDB521" s="33"/>
      <c r="BDC521" s="33"/>
      <c r="BDD521" s="33"/>
      <c r="BDE521" s="33"/>
      <c r="BDF521" s="33"/>
      <c r="BDG521" s="33"/>
      <c r="BDH521" s="33"/>
      <c r="BDI521" s="33"/>
      <c r="BDJ521" s="33"/>
      <c r="BDK521" s="33"/>
      <c r="BDL521" s="33"/>
      <c r="BDM521" s="33"/>
      <c r="BDN521" s="33"/>
      <c r="BDO521" s="33"/>
      <c r="BDP521" s="33"/>
      <c r="BDQ521" s="33"/>
      <c r="BDR521" s="33"/>
      <c r="BDS521" s="33"/>
      <c r="BDT521" s="33"/>
      <c r="BDU521" s="33"/>
      <c r="BDV521" s="33"/>
      <c r="BDW521" s="33"/>
      <c r="BDX521" s="33"/>
      <c r="BDY521" s="33"/>
      <c r="BDZ521" s="33"/>
      <c r="BEA521" s="33"/>
      <c r="BEB521" s="33"/>
      <c r="BEC521" s="33"/>
      <c r="BED521" s="33"/>
      <c r="BEE521" s="33"/>
      <c r="BEF521" s="33"/>
      <c r="BEG521" s="33"/>
      <c r="BEH521" s="33"/>
      <c r="BEI521" s="33"/>
      <c r="BEJ521" s="33"/>
      <c r="BEK521" s="33"/>
      <c r="BEL521" s="33"/>
      <c r="BEM521" s="33"/>
      <c r="BEN521" s="33"/>
      <c r="BEO521" s="33"/>
      <c r="BEP521" s="33"/>
      <c r="BEQ521" s="33"/>
      <c r="BER521" s="33"/>
      <c r="BES521" s="33"/>
      <c r="BET521" s="33"/>
      <c r="BEU521" s="33"/>
      <c r="BEV521" s="33"/>
      <c r="BEW521" s="33"/>
      <c r="BEX521" s="33"/>
      <c r="BEY521" s="33"/>
      <c r="BEZ521" s="33"/>
      <c r="BFA521" s="33"/>
      <c r="BFB521" s="33"/>
      <c r="BFC521" s="33"/>
      <c r="BFD521" s="33"/>
      <c r="BFE521" s="33"/>
      <c r="BFF521" s="33"/>
      <c r="BFG521" s="33"/>
      <c r="BFH521" s="33"/>
      <c r="BFI521" s="33"/>
      <c r="BFJ521" s="33"/>
      <c r="BFK521" s="33"/>
      <c r="BFL521" s="33"/>
      <c r="BFM521" s="33"/>
      <c r="BFN521" s="33"/>
      <c r="BFO521" s="33"/>
      <c r="BFP521" s="33"/>
      <c r="BFQ521" s="33"/>
      <c r="BFR521" s="33"/>
      <c r="BFS521" s="33"/>
      <c r="BFT521" s="33"/>
      <c r="BFU521" s="33"/>
      <c r="BFV521" s="33"/>
      <c r="BFW521" s="33"/>
      <c r="BFX521" s="33"/>
      <c r="BFY521" s="33"/>
      <c r="BFZ521" s="33"/>
      <c r="BGA521" s="33"/>
      <c r="BGB521" s="33"/>
      <c r="BGC521" s="33"/>
      <c r="BGD521" s="33"/>
      <c r="BGE521" s="33"/>
      <c r="BGF521" s="33"/>
      <c r="BGG521" s="33"/>
      <c r="BGH521" s="33"/>
      <c r="BGI521" s="33"/>
      <c r="BGJ521" s="33"/>
      <c r="BGK521" s="33"/>
      <c r="BGL521" s="33"/>
      <c r="BGM521" s="33"/>
      <c r="BGN521" s="33"/>
      <c r="BGO521" s="33"/>
      <c r="BGP521" s="33"/>
      <c r="BGQ521" s="33"/>
      <c r="BGR521" s="33"/>
      <c r="BGS521" s="33"/>
      <c r="BGT521" s="33"/>
      <c r="BGU521" s="33"/>
      <c r="BGV521" s="33"/>
      <c r="BGW521" s="33"/>
      <c r="BGX521" s="33"/>
      <c r="BGY521" s="33"/>
      <c r="BGZ521" s="33"/>
      <c r="BHA521" s="33"/>
      <c r="BHB521" s="33"/>
      <c r="BHC521" s="33"/>
      <c r="BHD521" s="33"/>
      <c r="BHE521" s="33"/>
      <c r="BHF521" s="33"/>
      <c r="BHG521" s="33"/>
      <c r="BHH521" s="33"/>
      <c r="BHI521" s="33"/>
      <c r="BHJ521" s="33"/>
      <c r="BHK521" s="33"/>
      <c r="BHL521" s="33"/>
      <c r="BHM521" s="33"/>
      <c r="BHN521" s="33"/>
      <c r="BHO521" s="33"/>
      <c r="BHP521" s="33"/>
      <c r="BHQ521" s="33"/>
      <c r="BHR521" s="33"/>
      <c r="BHS521" s="33"/>
      <c r="BHT521" s="33"/>
      <c r="BHU521" s="33"/>
      <c r="BHV521" s="33"/>
      <c r="BHW521" s="33"/>
      <c r="BHX521" s="33"/>
      <c r="BHY521" s="33"/>
      <c r="BHZ521" s="33"/>
      <c r="BIA521" s="33"/>
      <c r="BIB521" s="33"/>
      <c r="BIC521" s="33"/>
      <c r="BID521" s="33"/>
      <c r="BIE521" s="33"/>
      <c r="BIF521" s="33"/>
      <c r="BIG521" s="33"/>
      <c r="BIH521" s="33"/>
      <c r="BII521" s="33"/>
      <c r="BIJ521" s="33"/>
      <c r="BIK521" s="33"/>
      <c r="BIL521" s="33"/>
      <c r="BIM521" s="33"/>
      <c r="BIN521" s="33"/>
      <c r="BIO521" s="33"/>
      <c r="BIP521" s="33"/>
      <c r="BIQ521" s="33"/>
      <c r="BIR521" s="33"/>
      <c r="BIS521" s="33"/>
      <c r="BIT521" s="33"/>
      <c r="BIU521" s="33"/>
      <c r="BIV521" s="33"/>
      <c r="BIW521" s="33"/>
      <c r="BIX521" s="33"/>
      <c r="BIY521" s="33"/>
      <c r="BIZ521" s="33"/>
      <c r="BJA521" s="33"/>
      <c r="BJB521" s="33"/>
      <c r="BJC521" s="33"/>
      <c r="BJD521" s="33"/>
      <c r="BJE521" s="33"/>
      <c r="BJF521" s="33"/>
      <c r="BJG521" s="33"/>
      <c r="BJH521" s="33"/>
      <c r="BJI521" s="33"/>
      <c r="BJJ521" s="33"/>
      <c r="BJK521" s="33"/>
      <c r="BJL521" s="33"/>
      <c r="BJM521" s="33"/>
      <c r="BJN521" s="33"/>
      <c r="BJO521" s="33"/>
      <c r="BJP521" s="33"/>
      <c r="BJQ521" s="33"/>
      <c r="BJR521" s="33"/>
      <c r="BJS521" s="33"/>
      <c r="BJT521" s="33"/>
      <c r="BJU521" s="33"/>
      <c r="BJV521" s="33"/>
      <c r="BJW521" s="33"/>
      <c r="BJX521" s="33"/>
      <c r="BJY521" s="33"/>
      <c r="BJZ521" s="33"/>
      <c r="BKA521" s="33"/>
      <c r="BKB521" s="33"/>
      <c r="BKC521" s="33"/>
      <c r="BKD521" s="33"/>
      <c r="BKE521" s="33"/>
      <c r="BKF521" s="33"/>
      <c r="BKG521" s="33"/>
      <c r="BKH521" s="33"/>
      <c r="BKI521" s="33"/>
      <c r="BKJ521" s="33"/>
      <c r="BKK521" s="33"/>
      <c r="BKL521" s="33"/>
      <c r="BKM521" s="33"/>
      <c r="BKN521" s="33"/>
      <c r="BKO521" s="33"/>
      <c r="BKP521" s="33"/>
      <c r="BKQ521" s="33"/>
      <c r="BKR521" s="33"/>
      <c r="BKS521" s="33"/>
      <c r="BKT521" s="33"/>
      <c r="BKU521" s="33"/>
      <c r="BKV521" s="33"/>
      <c r="BKW521" s="33"/>
      <c r="BKX521" s="33"/>
      <c r="BKY521" s="33"/>
      <c r="BKZ521" s="33"/>
      <c r="BLA521" s="33"/>
      <c r="BLB521" s="33"/>
      <c r="BLC521" s="33"/>
      <c r="BLD521" s="33"/>
      <c r="BLE521" s="33"/>
      <c r="BLF521" s="33"/>
      <c r="BLG521" s="33"/>
      <c r="BLH521" s="33"/>
      <c r="BLI521" s="33"/>
      <c r="BLJ521" s="33"/>
      <c r="BLK521" s="33"/>
      <c r="BLL521" s="33"/>
      <c r="BLM521" s="33"/>
      <c r="BLN521" s="33"/>
      <c r="BLO521" s="33"/>
      <c r="BLP521" s="33"/>
      <c r="BLQ521" s="33"/>
      <c r="BLR521" s="33"/>
      <c r="BLS521" s="33"/>
      <c r="BLT521" s="33"/>
      <c r="BLU521" s="33"/>
      <c r="BLV521" s="33"/>
      <c r="BLW521" s="33"/>
      <c r="BLX521" s="33"/>
      <c r="BLY521" s="33"/>
      <c r="BLZ521" s="33"/>
      <c r="BMA521" s="33"/>
      <c r="BMB521" s="33"/>
      <c r="BMC521" s="33"/>
      <c r="BMD521" s="33"/>
      <c r="BME521" s="33"/>
      <c r="BMF521" s="33"/>
      <c r="BMG521" s="33"/>
      <c r="BMH521" s="33"/>
      <c r="BMI521" s="33"/>
      <c r="BMJ521" s="33"/>
      <c r="BMK521" s="33"/>
      <c r="BML521" s="33"/>
      <c r="BMM521" s="33"/>
      <c r="BMN521" s="33"/>
      <c r="BMO521" s="33"/>
      <c r="BMP521" s="33"/>
      <c r="BMQ521" s="33"/>
      <c r="BMR521" s="33"/>
      <c r="BMS521" s="33"/>
      <c r="BMT521" s="33"/>
      <c r="BMU521" s="33"/>
      <c r="BMV521" s="33"/>
      <c r="BMW521" s="33"/>
      <c r="BMX521" s="33"/>
      <c r="BMY521" s="33"/>
      <c r="BMZ521" s="33"/>
      <c r="BNA521" s="33"/>
      <c r="BNB521" s="33"/>
      <c r="BNC521" s="33"/>
      <c r="BND521" s="33"/>
      <c r="BNE521" s="33"/>
      <c r="BNF521" s="33"/>
      <c r="BNG521" s="33"/>
      <c r="BNH521" s="33"/>
      <c r="BNI521" s="33"/>
      <c r="BNJ521" s="33"/>
      <c r="BNK521" s="33"/>
      <c r="BNL521" s="33"/>
      <c r="BNM521" s="33"/>
      <c r="BNN521" s="33"/>
      <c r="BNO521" s="33"/>
      <c r="BNP521" s="33"/>
      <c r="BNQ521" s="33"/>
      <c r="BNR521" s="33"/>
      <c r="BNS521" s="33"/>
      <c r="BNT521" s="33"/>
      <c r="BNU521" s="33"/>
      <c r="BNV521" s="33"/>
      <c r="BNW521" s="33"/>
      <c r="BNX521" s="33"/>
      <c r="BNY521" s="33"/>
      <c r="BNZ521" s="33"/>
      <c r="BOA521" s="33"/>
      <c r="BOB521" s="33"/>
      <c r="BOC521" s="33"/>
      <c r="BOD521" s="33"/>
      <c r="BOE521" s="33"/>
      <c r="BOF521" s="33"/>
      <c r="BOG521" s="33"/>
      <c r="BOH521" s="33"/>
      <c r="BOI521" s="33"/>
      <c r="BOJ521" s="33"/>
      <c r="BOK521" s="33"/>
      <c r="BOL521" s="33"/>
      <c r="BOM521" s="33"/>
      <c r="BON521" s="33"/>
      <c r="BOO521" s="33"/>
      <c r="BOP521" s="33"/>
      <c r="BOQ521" s="33"/>
      <c r="BOR521" s="33"/>
      <c r="BOS521" s="33"/>
      <c r="BOT521" s="33"/>
      <c r="BOU521" s="33"/>
      <c r="BOV521" s="33"/>
      <c r="BOW521" s="33"/>
      <c r="BOX521" s="33"/>
      <c r="BOY521" s="33"/>
      <c r="BOZ521" s="33"/>
      <c r="BPA521" s="33"/>
      <c r="BPB521" s="33"/>
      <c r="BPC521" s="33"/>
      <c r="BPD521" s="33"/>
      <c r="BPE521" s="33"/>
      <c r="BPF521" s="33"/>
      <c r="BPG521" s="33"/>
      <c r="BPH521" s="33"/>
      <c r="BPI521" s="33"/>
      <c r="BPJ521" s="33"/>
      <c r="BPK521" s="33"/>
      <c r="BPL521" s="33"/>
      <c r="BPM521" s="33"/>
      <c r="BPN521" s="33"/>
      <c r="BPO521" s="33"/>
      <c r="BPP521" s="33"/>
      <c r="BPQ521" s="33"/>
      <c r="BPR521" s="33"/>
      <c r="BPS521" s="33"/>
      <c r="BPT521" s="33"/>
      <c r="BPU521" s="33"/>
      <c r="BPV521" s="33"/>
      <c r="BPW521" s="33"/>
      <c r="BPX521" s="33"/>
      <c r="BPY521" s="33"/>
      <c r="BPZ521" s="33"/>
      <c r="BQA521" s="33"/>
      <c r="BQB521" s="33"/>
      <c r="BQC521" s="33"/>
      <c r="BQD521" s="33"/>
      <c r="BQE521" s="33"/>
      <c r="BQF521" s="33"/>
      <c r="BQG521" s="33"/>
      <c r="BQH521" s="33"/>
      <c r="BQI521" s="33"/>
      <c r="BQJ521" s="33"/>
      <c r="BQK521" s="33"/>
      <c r="BQL521" s="33"/>
      <c r="BQM521" s="33"/>
      <c r="BQN521" s="33"/>
      <c r="BQO521" s="33"/>
      <c r="BQP521" s="33"/>
      <c r="BQQ521" s="33"/>
      <c r="BQR521" s="33"/>
      <c r="BQS521" s="33"/>
      <c r="BQT521" s="33"/>
      <c r="BQU521" s="33"/>
      <c r="BQV521" s="33"/>
      <c r="BQW521" s="33"/>
      <c r="BQX521" s="33"/>
      <c r="BQY521" s="33"/>
      <c r="BQZ521" s="33"/>
      <c r="BRA521" s="33"/>
      <c r="BRB521" s="33"/>
      <c r="BRC521" s="33"/>
      <c r="BRD521" s="33"/>
      <c r="BRE521" s="33"/>
      <c r="BRF521" s="33"/>
      <c r="BRG521" s="33"/>
      <c r="BRH521" s="33"/>
      <c r="BRI521" s="33"/>
      <c r="BRJ521" s="33"/>
      <c r="BRK521" s="33"/>
      <c r="BRL521" s="33"/>
      <c r="BRM521" s="33"/>
      <c r="BRN521" s="33"/>
      <c r="BRO521" s="33"/>
      <c r="BRP521" s="33"/>
      <c r="BRQ521" s="33"/>
      <c r="BRR521" s="33"/>
      <c r="BRS521" s="33"/>
      <c r="BRT521" s="33"/>
      <c r="BRU521" s="33"/>
      <c r="BRV521" s="33"/>
      <c r="BRW521" s="33"/>
      <c r="BRX521" s="33"/>
      <c r="BRY521" s="33"/>
      <c r="BRZ521" s="33"/>
      <c r="BSA521" s="33"/>
      <c r="BSB521" s="33"/>
      <c r="BSC521" s="33"/>
      <c r="BSD521" s="33"/>
      <c r="BSE521" s="33"/>
      <c r="BSF521" s="33"/>
      <c r="BSG521" s="33"/>
      <c r="BSH521" s="33"/>
      <c r="BSI521" s="33"/>
      <c r="BSJ521" s="33"/>
      <c r="BSK521" s="33"/>
      <c r="BSL521" s="33"/>
      <c r="BSM521" s="33"/>
      <c r="BSN521" s="33"/>
      <c r="BSO521" s="33"/>
      <c r="BSP521" s="33"/>
      <c r="BSQ521" s="33"/>
      <c r="BSR521" s="33"/>
      <c r="BSS521" s="33"/>
      <c r="BST521" s="33"/>
      <c r="BSU521" s="33"/>
      <c r="BSV521" s="33"/>
      <c r="BSW521" s="33"/>
      <c r="BSX521" s="33"/>
      <c r="BSY521" s="33"/>
      <c r="BSZ521" s="33"/>
      <c r="BTA521" s="33"/>
      <c r="BTB521" s="33"/>
      <c r="BTC521" s="33"/>
      <c r="BTD521" s="33"/>
      <c r="BTE521" s="33"/>
      <c r="BTF521" s="33"/>
      <c r="BTG521" s="33"/>
      <c r="BTH521" s="33"/>
      <c r="BTI521" s="33"/>
      <c r="BTJ521" s="33"/>
      <c r="BTK521" s="33"/>
      <c r="BTL521" s="33"/>
      <c r="BTM521" s="33"/>
      <c r="BTN521" s="33"/>
      <c r="BTO521" s="33"/>
      <c r="BTP521" s="33"/>
      <c r="BTQ521" s="33"/>
      <c r="BTR521" s="33"/>
      <c r="BTS521" s="33"/>
      <c r="BTT521" s="33"/>
      <c r="BTU521" s="33"/>
      <c r="BTV521" s="33"/>
      <c r="BTW521" s="33"/>
      <c r="BTX521" s="33"/>
      <c r="BTY521" s="33"/>
      <c r="BTZ521" s="33"/>
      <c r="BUA521" s="33"/>
      <c r="BUB521" s="33"/>
      <c r="BUC521" s="33"/>
      <c r="BUD521" s="33"/>
      <c r="BUE521" s="33"/>
      <c r="BUF521" s="33"/>
      <c r="BUG521" s="33"/>
      <c r="BUH521" s="33"/>
      <c r="BUI521" s="33"/>
      <c r="BUJ521" s="33"/>
      <c r="BUK521" s="33"/>
      <c r="BUL521" s="33"/>
      <c r="BUM521" s="33"/>
      <c r="BUN521" s="33"/>
      <c r="BUO521" s="33"/>
      <c r="BUP521" s="33"/>
      <c r="BUQ521" s="33"/>
      <c r="BUR521" s="33"/>
      <c r="BUS521" s="33"/>
      <c r="BUT521" s="33"/>
      <c r="BUU521" s="33"/>
      <c r="BUV521" s="33"/>
      <c r="BUW521" s="33"/>
      <c r="BUX521" s="33"/>
      <c r="BUY521" s="33"/>
      <c r="BUZ521" s="33"/>
      <c r="BVA521" s="33"/>
      <c r="BVB521" s="33"/>
      <c r="BVC521" s="33"/>
      <c r="BVD521" s="33"/>
      <c r="BVE521" s="33"/>
      <c r="BVF521" s="33"/>
      <c r="BVG521" s="33"/>
      <c r="BVH521" s="33"/>
      <c r="BVI521" s="33"/>
      <c r="BVJ521" s="33"/>
      <c r="BVK521" s="33"/>
      <c r="BVL521" s="33"/>
      <c r="BVM521" s="33"/>
      <c r="BVN521" s="33"/>
      <c r="BVO521" s="33"/>
      <c r="BVP521" s="33"/>
      <c r="BVQ521" s="33"/>
      <c r="BVR521" s="33"/>
      <c r="BVS521" s="33"/>
      <c r="BVT521" s="33"/>
      <c r="BVU521" s="33"/>
      <c r="BVV521" s="33"/>
      <c r="BVW521" s="33"/>
      <c r="BVX521" s="33"/>
      <c r="BVY521" s="33"/>
      <c r="BVZ521" s="33"/>
      <c r="BWA521" s="33"/>
      <c r="BWB521" s="33"/>
      <c r="BWC521" s="33"/>
      <c r="BWD521" s="33"/>
      <c r="BWE521" s="33"/>
      <c r="BWF521" s="33"/>
      <c r="BWG521" s="33"/>
      <c r="BWH521" s="33"/>
      <c r="BWI521" s="33"/>
      <c r="BWJ521" s="33"/>
      <c r="BWK521" s="33"/>
      <c r="BWL521" s="33"/>
      <c r="BWM521" s="33"/>
      <c r="BWN521" s="33"/>
      <c r="BWO521" s="33"/>
      <c r="BWP521" s="33"/>
      <c r="BWQ521" s="33"/>
      <c r="BWR521" s="33"/>
      <c r="BWS521" s="33"/>
      <c r="BWT521" s="33"/>
      <c r="BWU521" s="33"/>
      <c r="BWV521" s="33"/>
      <c r="BWW521" s="33"/>
      <c r="BWX521" s="33"/>
      <c r="BWY521" s="33"/>
      <c r="BWZ521" s="33"/>
      <c r="BXA521" s="33"/>
      <c r="BXB521" s="33"/>
      <c r="BXC521" s="33"/>
      <c r="BXD521" s="33"/>
      <c r="BXE521" s="33"/>
      <c r="BXF521" s="33"/>
      <c r="BXG521" s="33"/>
      <c r="BXH521" s="33"/>
      <c r="BXI521" s="33"/>
      <c r="BXJ521" s="33"/>
      <c r="BXK521" s="33"/>
      <c r="BXL521" s="33"/>
      <c r="BXM521" s="33"/>
      <c r="BXN521" s="33"/>
      <c r="BXO521" s="33"/>
      <c r="BXP521" s="33"/>
      <c r="BXQ521" s="33"/>
      <c r="BXR521" s="33"/>
      <c r="BXS521" s="33"/>
      <c r="BXT521" s="33"/>
      <c r="BXU521" s="33"/>
      <c r="BXV521" s="33"/>
      <c r="BXW521" s="33"/>
      <c r="BXX521" s="33"/>
      <c r="BXY521" s="33"/>
      <c r="BXZ521" s="33"/>
      <c r="BYA521" s="33"/>
      <c r="BYB521" s="33"/>
      <c r="BYC521" s="33"/>
      <c r="BYD521" s="33"/>
      <c r="BYE521" s="33"/>
      <c r="BYF521" s="33"/>
      <c r="BYG521" s="33"/>
      <c r="BYH521" s="33"/>
      <c r="BYI521" s="33"/>
      <c r="BYJ521" s="33"/>
      <c r="BYK521" s="33"/>
      <c r="BYL521" s="33"/>
      <c r="BYM521" s="33"/>
      <c r="BYN521" s="33"/>
      <c r="BYO521" s="33"/>
      <c r="BYP521" s="33"/>
      <c r="BYQ521" s="33"/>
      <c r="BYR521" s="33"/>
      <c r="BYS521" s="33"/>
      <c r="BYT521" s="33"/>
      <c r="BYU521" s="33"/>
      <c r="BYV521" s="33"/>
      <c r="BYW521" s="33"/>
      <c r="BYX521" s="33"/>
    </row>
    <row r="522" spans="1:2026" ht="24.95" customHeight="1" x14ac:dyDescent="0.25">
      <c r="A522" s="205" t="s">
        <v>1662</v>
      </c>
      <c r="B522" s="4" t="s">
        <v>981</v>
      </c>
      <c r="C522" s="4" t="s">
        <v>899</v>
      </c>
      <c r="D522" s="4" t="s">
        <v>295</v>
      </c>
      <c r="E522" s="4" t="s">
        <v>978</v>
      </c>
      <c r="F522" s="4" t="s">
        <v>972</v>
      </c>
      <c r="G522" s="1" t="s">
        <v>105</v>
      </c>
      <c r="H522" s="11" t="s">
        <v>528</v>
      </c>
      <c r="I522" s="1" t="s">
        <v>29</v>
      </c>
      <c r="J522" s="35" t="s">
        <v>345</v>
      </c>
      <c r="K522" s="36" t="s">
        <v>31</v>
      </c>
      <c r="L522" s="1" t="s">
        <v>32</v>
      </c>
      <c r="M522" s="37" t="s">
        <v>33</v>
      </c>
      <c r="N522" s="1" t="s">
        <v>106</v>
      </c>
      <c r="O522" s="6" t="s">
        <v>107</v>
      </c>
      <c r="P522" s="6"/>
      <c r="Q522" s="7" t="s">
        <v>36</v>
      </c>
      <c r="R522" s="7"/>
      <c r="S522" s="4" t="s">
        <v>979</v>
      </c>
      <c r="T522" s="152" t="s">
        <v>1512</v>
      </c>
      <c r="U522" s="152" t="s">
        <v>1512</v>
      </c>
      <c r="V522" s="4" t="s">
        <v>11</v>
      </c>
      <c r="W522" s="1" t="s">
        <v>40</v>
      </c>
      <c r="X522" s="1"/>
      <c r="Y522" s="1"/>
      <c r="Z522" s="1" t="s">
        <v>40</v>
      </c>
      <c r="AA522" s="1" t="s">
        <v>980</v>
      </c>
      <c r="AB522" s="8"/>
      <c r="AC522" s="8">
        <v>2650</v>
      </c>
      <c r="AD522" s="8"/>
      <c r="AE522" s="8">
        <v>2250</v>
      </c>
      <c r="AF522" s="8"/>
      <c r="AG522" s="8">
        <f t="shared" si="8"/>
        <v>4900</v>
      </c>
      <c r="AH522" s="111"/>
      <c r="AI522" s="8"/>
      <c r="AJ522" s="126"/>
      <c r="AK522" s="8"/>
      <c r="AL522" s="5" t="s">
        <v>37</v>
      </c>
      <c r="AM522" s="5" t="s">
        <v>1499</v>
      </c>
      <c r="AN522" s="96">
        <v>43040</v>
      </c>
      <c r="AO522" s="173" t="s">
        <v>1512</v>
      </c>
    </row>
    <row r="523" spans="1:2026" s="52" customFormat="1" ht="24.95" customHeight="1" x14ac:dyDescent="0.25">
      <c r="A523" s="205" t="s">
        <v>1662</v>
      </c>
      <c r="B523" s="50" t="s">
        <v>982</v>
      </c>
      <c r="C523" s="4" t="s">
        <v>983</v>
      </c>
      <c r="D523" s="4" t="s">
        <v>62</v>
      </c>
      <c r="E523" s="4" t="s">
        <v>971</v>
      </c>
      <c r="F523" s="4" t="s">
        <v>972</v>
      </c>
      <c r="G523" s="4" t="s">
        <v>27</v>
      </c>
      <c r="H523" s="11" t="s">
        <v>528</v>
      </c>
      <c r="I523" s="4" t="s">
        <v>29</v>
      </c>
      <c r="J523" s="51" t="s">
        <v>345</v>
      </c>
      <c r="K523" s="4" t="s">
        <v>31</v>
      </c>
      <c r="L523" s="4" t="s">
        <v>51</v>
      </c>
      <c r="M523" s="4" t="s">
        <v>33</v>
      </c>
      <c r="N523" s="4" t="s">
        <v>34</v>
      </c>
      <c r="O523" s="6" t="s">
        <v>35</v>
      </c>
      <c r="P523" s="6"/>
      <c r="Q523" s="7" t="s">
        <v>36</v>
      </c>
      <c r="R523" s="7" t="s">
        <v>1476</v>
      </c>
      <c r="S523" s="4" t="s">
        <v>984</v>
      </c>
      <c r="T523" s="152" t="s">
        <v>1512</v>
      </c>
      <c r="U523" s="152" t="s">
        <v>1512</v>
      </c>
      <c r="V523" s="4" t="s">
        <v>11</v>
      </c>
      <c r="W523" s="4" t="s">
        <v>40</v>
      </c>
      <c r="X523" s="4"/>
      <c r="Y523" s="4"/>
      <c r="Z523" s="4"/>
      <c r="AA523" s="4"/>
      <c r="AB523" s="8">
        <v>7500</v>
      </c>
      <c r="AC523" s="8">
        <v>2650</v>
      </c>
      <c r="AD523" s="8"/>
      <c r="AE523" s="8">
        <v>12750</v>
      </c>
      <c r="AF523" s="8">
        <v>650</v>
      </c>
      <c r="AG523" s="8">
        <f t="shared" si="8"/>
        <v>23550</v>
      </c>
      <c r="AH523" s="111">
        <v>21</v>
      </c>
      <c r="AI523" s="8">
        <v>17917.650000000001</v>
      </c>
      <c r="AJ523" s="126"/>
      <c r="AK523" s="8">
        <f>SUBTOTAL(9,AH523:AJ523)</f>
        <v>17938.650000000001</v>
      </c>
      <c r="AL523" s="5" t="s">
        <v>37</v>
      </c>
      <c r="AM523" s="5" t="s">
        <v>1499</v>
      </c>
      <c r="AN523" s="96">
        <v>43040</v>
      </c>
      <c r="AO523" s="173" t="s">
        <v>1512</v>
      </c>
      <c r="AP523" s="33"/>
      <c r="AQ523" s="33"/>
      <c r="AR523" s="33"/>
      <c r="AS523" s="33"/>
      <c r="AT523" s="33"/>
      <c r="AU523" s="33"/>
      <c r="AV523" s="33"/>
      <c r="AW523" s="33"/>
      <c r="AX523" s="33"/>
      <c r="AY523" s="33"/>
      <c r="AZ523" s="33"/>
      <c r="BA523" s="33"/>
      <c r="BB523" s="33"/>
      <c r="BC523" s="33"/>
      <c r="BD523" s="33"/>
      <c r="BE523" s="33"/>
      <c r="BF523" s="33"/>
      <c r="BG523" s="33"/>
      <c r="BH523" s="33"/>
      <c r="BI523" s="33"/>
      <c r="BJ523" s="33"/>
      <c r="BK523" s="33"/>
      <c r="BL523" s="33"/>
      <c r="BM523" s="33"/>
      <c r="BN523" s="33"/>
      <c r="BO523" s="33"/>
      <c r="BP523" s="33"/>
      <c r="BQ523" s="33"/>
      <c r="BR523" s="33"/>
      <c r="BS523" s="33"/>
      <c r="BT523" s="33"/>
      <c r="BU523" s="33"/>
      <c r="BV523" s="33"/>
      <c r="BW523" s="33"/>
      <c r="BX523" s="33"/>
      <c r="BY523" s="33"/>
      <c r="BZ523" s="33"/>
      <c r="CA523" s="33"/>
      <c r="CB523" s="33"/>
      <c r="CC523" s="33"/>
      <c r="CD523" s="33"/>
      <c r="CE523" s="33"/>
      <c r="CF523" s="33"/>
      <c r="CG523" s="33"/>
      <c r="CH523" s="33"/>
      <c r="CI523" s="33"/>
      <c r="CJ523" s="33"/>
      <c r="CK523" s="33"/>
      <c r="CL523" s="33"/>
      <c r="CM523" s="33"/>
      <c r="CN523" s="33"/>
      <c r="CO523" s="33"/>
      <c r="CP523" s="33"/>
      <c r="CQ523" s="33"/>
      <c r="CR523" s="33"/>
      <c r="CS523" s="33"/>
      <c r="CT523" s="33"/>
      <c r="CU523" s="33"/>
      <c r="CV523" s="33"/>
      <c r="CW523" s="33"/>
      <c r="CX523" s="33"/>
      <c r="CY523" s="33"/>
      <c r="CZ523" s="33"/>
      <c r="DA523" s="33"/>
      <c r="DB523" s="33"/>
      <c r="DC523" s="33"/>
      <c r="DD523" s="33"/>
      <c r="DE523" s="33"/>
      <c r="DF523" s="33"/>
      <c r="DG523" s="33"/>
      <c r="DH523" s="33"/>
      <c r="DI523" s="33"/>
      <c r="DJ523" s="33"/>
      <c r="DK523" s="33"/>
      <c r="DL523" s="33"/>
      <c r="DM523" s="33"/>
      <c r="DN523" s="33"/>
      <c r="DO523" s="33"/>
      <c r="DP523" s="33"/>
      <c r="DQ523" s="33"/>
      <c r="DR523" s="33"/>
      <c r="DS523" s="33"/>
      <c r="DT523" s="33"/>
      <c r="DU523" s="33"/>
      <c r="DV523" s="33"/>
      <c r="DW523" s="33"/>
      <c r="DX523" s="33"/>
      <c r="DY523" s="33"/>
      <c r="DZ523" s="33"/>
      <c r="EA523" s="33"/>
      <c r="EB523" s="33"/>
      <c r="EC523" s="33"/>
      <c r="ED523" s="33"/>
      <c r="EE523" s="33"/>
      <c r="EF523" s="33"/>
      <c r="EG523" s="33"/>
      <c r="EH523" s="33"/>
      <c r="EI523" s="33"/>
      <c r="EJ523" s="33"/>
      <c r="EK523" s="33"/>
      <c r="EL523" s="33"/>
      <c r="EM523" s="33"/>
      <c r="EN523" s="33"/>
      <c r="EO523" s="33"/>
      <c r="EP523" s="33"/>
      <c r="EQ523" s="33"/>
      <c r="ER523" s="33"/>
      <c r="ES523" s="33"/>
      <c r="ET523" s="33"/>
      <c r="EU523" s="33"/>
      <c r="EV523" s="33"/>
      <c r="EW523" s="33"/>
      <c r="EX523" s="33"/>
      <c r="EY523" s="33"/>
      <c r="EZ523" s="33"/>
      <c r="FA523" s="33"/>
      <c r="FB523" s="33"/>
      <c r="FC523" s="33"/>
      <c r="FD523" s="33"/>
      <c r="FE523" s="33"/>
      <c r="FF523" s="33"/>
      <c r="FG523" s="33"/>
      <c r="FH523" s="33"/>
      <c r="FI523" s="33"/>
      <c r="FJ523" s="33"/>
      <c r="FK523" s="33"/>
      <c r="FL523" s="33"/>
      <c r="FM523" s="33"/>
      <c r="FN523" s="33"/>
      <c r="FO523" s="33"/>
      <c r="FP523" s="33"/>
      <c r="FQ523" s="33"/>
      <c r="FR523" s="33"/>
      <c r="FS523" s="33"/>
      <c r="FT523" s="33"/>
      <c r="FU523" s="33"/>
      <c r="FV523" s="33"/>
      <c r="FW523" s="33"/>
      <c r="FX523" s="33"/>
      <c r="FY523" s="33"/>
      <c r="FZ523" s="33"/>
      <c r="GA523" s="33"/>
      <c r="GB523" s="33"/>
      <c r="GC523" s="33"/>
      <c r="GD523" s="33"/>
      <c r="GE523" s="33"/>
      <c r="GF523" s="33"/>
      <c r="GG523" s="33"/>
      <c r="GH523" s="33"/>
      <c r="GI523" s="33"/>
      <c r="GJ523" s="33"/>
      <c r="GK523" s="33"/>
      <c r="GL523" s="33"/>
      <c r="GM523" s="33"/>
      <c r="GN523" s="33"/>
      <c r="GO523" s="33"/>
      <c r="GP523" s="33"/>
      <c r="GQ523" s="33"/>
      <c r="GR523" s="33"/>
      <c r="GS523" s="33"/>
      <c r="GT523" s="33"/>
      <c r="GU523" s="33"/>
      <c r="GV523" s="33"/>
      <c r="GW523" s="33"/>
      <c r="GX523" s="33"/>
      <c r="GY523" s="33"/>
      <c r="GZ523" s="33"/>
      <c r="HA523" s="33"/>
      <c r="HB523" s="33"/>
      <c r="HC523" s="33"/>
      <c r="HD523" s="33"/>
      <c r="HE523" s="33"/>
      <c r="HF523" s="33"/>
      <c r="HG523" s="33"/>
      <c r="HH523" s="33"/>
      <c r="HI523" s="33"/>
      <c r="HJ523" s="33"/>
      <c r="HK523" s="33"/>
      <c r="HL523" s="33"/>
      <c r="HM523" s="33"/>
      <c r="HN523" s="33"/>
      <c r="HO523" s="33"/>
      <c r="HP523" s="33"/>
      <c r="HQ523" s="33"/>
      <c r="HR523" s="33"/>
      <c r="HS523" s="33"/>
      <c r="HT523" s="33"/>
      <c r="HU523" s="33"/>
      <c r="HV523" s="33"/>
      <c r="HW523" s="33"/>
      <c r="HX523" s="33"/>
      <c r="HY523" s="33"/>
      <c r="HZ523" s="33"/>
      <c r="IA523" s="33"/>
      <c r="IB523" s="33"/>
      <c r="IC523" s="33"/>
      <c r="ID523" s="33"/>
      <c r="IE523" s="33"/>
      <c r="IF523" s="33"/>
      <c r="IG523" s="33"/>
      <c r="IH523" s="33"/>
      <c r="II523" s="33"/>
      <c r="IJ523" s="33"/>
      <c r="IK523" s="33"/>
      <c r="IL523" s="33"/>
      <c r="IM523" s="33"/>
      <c r="IN523" s="33"/>
      <c r="IO523" s="33"/>
      <c r="IP523" s="33"/>
      <c r="IQ523" s="33"/>
      <c r="IR523" s="33"/>
      <c r="IS523" s="33"/>
      <c r="IT523" s="33"/>
      <c r="IU523" s="33"/>
      <c r="IV523" s="33"/>
      <c r="IW523" s="33"/>
      <c r="IX523" s="33"/>
      <c r="IY523" s="33"/>
      <c r="IZ523" s="33"/>
      <c r="JA523" s="33"/>
      <c r="JB523" s="33"/>
      <c r="JC523" s="33"/>
      <c r="JD523" s="33"/>
      <c r="JE523" s="33"/>
      <c r="JF523" s="33"/>
      <c r="JG523" s="33"/>
      <c r="JH523" s="33"/>
      <c r="JI523" s="33"/>
      <c r="JJ523" s="33"/>
      <c r="JK523" s="33"/>
      <c r="JL523" s="33"/>
      <c r="JM523" s="33"/>
      <c r="JN523" s="33"/>
      <c r="JO523" s="33"/>
      <c r="JP523" s="33"/>
      <c r="JQ523" s="33"/>
      <c r="JR523" s="33"/>
      <c r="JS523" s="33"/>
      <c r="JT523" s="33"/>
      <c r="JU523" s="33"/>
      <c r="JV523" s="33"/>
      <c r="JW523" s="33"/>
      <c r="JX523" s="33"/>
      <c r="JY523" s="33"/>
      <c r="JZ523" s="33"/>
      <c r="KA523" s="33"/>
      <c r="KB523" s="33"/>
      <c r="KC523" s="33"/>
      <c r="KD523" s="33"/>
      <c r="KE523" s="33"/>
      <c r="KF523" s="33"/>
      <c r="KG523" s="33"/>
      <c r="KH523" s="33"/>
      <c r="KI523" s="33"/>
      <c r="KJ523" s="33"/>
      <c r="KK523" s="33"/>
      <c r="KL523" s="33"/>
      <c r="KM523" s="33"/>
      <c r="KN523" s="33"/>
      <c r="KO523" s="33"/>
      <c r="KP523" s="33"/>
      <c r="KQ523" s="33"/>
      <c r="KR523" s="33"/>
      <c r="KS523" s="33"/>
      <c r="KT523" s="33"/>
      <c r="KU523" s="33"/>
      <c r="KV523" s="33"/>
      <c r="KW523" s="33"/>
      <c r="KX523" s="33"/>
      <c r="KY523" s="33"/>
      <c r="KZ523" s="33"/>
      <c r="LA523" s="33"/>
      <c r="LB523" s="33"/>
      <c r="LC523" s="33"/>
      <c r="LD523" s="33"/>
      <c r="LE523" s="33"/>
      <c r="LF523" s="33"/>
      <c r="LG523" s="33"/>
      <c r="LH523" s="33"/>
      <c r="LI523" s="33"/>
      <c r="LJ523" s="33"/>
      <c r="LK523" s="33"/>
      <c r="LL523" s="33"/>
      <c r="LM523" s="33"/>
      <c r="LN523" s="33"/>
      <c r="LO523" s="33"/>
      <c r="LP523" s="33"/>
      <c r="LQ523" s="33"/>
      <c r="LR523" s="33"/>
      <c r="LS523" s="33"/>
      <c r="LT523" s="33"/>
      <c r="LU523" s="33"/>
      <c r="LV523" s="33"/>
      <c r="LW523" s="33"/>
      <c r="LX523" s="33"/>
      <c r="LY523" s="33"/>
      <c r="LZ523" s="33"/>
      <c r="MA523" s="33"/>
      <c r="MB523" s="33"/>
      <c r="MC523" s="33"/>
      <c r="MD523" s="33"/>
      <c r="ME523" s="33"/>
      <c r="MF523" s="33"/>
      <c r="MG523" s="33"/>
      <c r="MH523" s="33"/>
      <c r="MI523" s="33"/>
      <c r="MJ523" s="33"/>
      <c r="MK523" s="33"/>
      <c r="ML523" s="33"/>
      <c r="MM523" s="33"/>
      <c r="MN523" s="33"/>
      <c r="MO523" s="33"/>
      <c r="MP523" s="33"/>
      <c r="MQ523" s="33"/>
      <c r="MR523" s="33"/>
      <c r="MS523" s="33"/>
      <c r="MT523" s="33"/>
      <c r="MU523" s="33"/>
      <c r="MV523" s="33"/>
      <c r="MW523" s="33"/>
      <c r="MX523" s="33"/>
      <c r="MY523" s="33"/>
      <c r="MZ523" s="33"/>
      <c r="NA523" s="33"/>
      <c r="NB523" s="33"/>
      <c r="NC523" s="33"/>
      <c r="ND523" s="33"/>
      <c r="NE523" s="33"/>
      <c r="NF523" s="33"/>
      <c r="NG523" s="33"/>
      <c r="NH523" s="33"/>
      <c r="NI523" s="33"/>
      <c r="NJ523" s="33"/>
      <c r="NK523" s="33"/>
      <c r="NL523" s="33"/>
      <c r="NM523" s="33"/>
      <c r="NN523" s="33"/>
      <c r="NO523" s="33"/>
      <c r="NP523" s="33"/>
      <c r="NQ523" s="33"/>
      <c r="NR523" s="33"/>
      <c r="NS523" s="33"/>
      <c r="NT523" s="33"/>
      <c r="NU523" s="33"/>
      <c r="NV523" s="33"/>
      <c r="NW523" s="33"/>
      <c r="NX523" s="33"/>
      <c r="NY523" s="33"/>
      <c r="NZ523" s="33"/>
      <c r="OA523" s="33"/>
      <c r="OB523" s="33"/>
      <c r="OC523" s="33"/>
      <c r="OD523" s="33"/>
      <c r="OE523" s="33"/>
      <c r="OF523" s="33"/>
      <c r="OG523" s="33"/>
      <c r="OH523" s="33"/>
      <c r="OI523" s="33"/>
      <c r="OJ523" s="33"/>
      <c r="OK523" s="33"/>
      <c r="OL523" s="33"/>
      <c r="OM523" s="33"/>
      <c r="ON523" s="33"/>
      <c r="OO523" s="33"/>
      <c r="OP523" s="33"/>
      <c r="OQ523" s="33"/>
      <c r="OR523" s="33"/>
      <c r="OS523" s="33"/>
      <c r="OT523" s="33"/>
      <c r="OU523" s="33"/>
      <c r="OV523" s="33"/>
      <c r="OW523" s="33"/>
      <c r="OX523" s="33"/>
      <c r="OY523" s="33"/>
      <c r="OZ523" s="33"/>
      <c r="PA523" s="33"/>
      <c r="PB523" s="33"/>
      <c r="PC523" s="33"/>
      <c r="PD523" s="33"/>
      <c r="PE523" s="33"/>
      <c r="PF523" s="33"/>
      <c r="PG523" s="33"/>
      <c r="PH523" s="33"/>
      <c r="PI523" s="33"/>
      <c r="PJ523" s="33"/>
      <c r="PK523" s="33"/>
      <c r="PL523" s="33"/>
      <c r="PM523" s="33"/>
      <c r="PN523" s="33"/>
      <c r="PO523" s="33"/>
      <c r="PP523" s="33"/>
      <c r="PQ523" s="33"/>
      <c r="PR523" s="33"/>
      <c r="PS523" s="33"/>
      <c r="PT523" s="33"/>
      <c r="PU523" s="33"/>
      <c r="PV523" s="33"/>
      <c r="PW523" s="33"/>
      <c r="PX523" s="33"/>
      <c r="PY523" s="33"/>
      <c r="PZ523" s="33"/>
      <c r="QA523" s="33"/>
      <c r="QB523" s="33"/>
      <c r="QC523" s="33"/>
      <c r="QD523" s="33"/>
      <c r="QE523" s="33"/>
      <c r="QF523" s="33"/>
      <c r="QG523" s="33"/>
      <c r="QH523" s="33"/>
      <c r="QI523" s="33"/>
      <c r="QJ523" s="33"/>
      <c r="QK523" s="33"/>
      <c r="QL523" s="33"/>
      <c r="QM523" s="33"/>
      <c r="QN523" s="33"/>
      <c r="QO523" s="33"/>
      <c r="QP523" s="33"/>
      <c r="QQ523" s="33"/>
      <c r="QR523" s="33"/>
      <c r="QS523" s="33"/>
      <c r="QT523" s="33"/>
      <c r="QU523" s="33"/>
      <c r="QV523" s="33"/>
      <c r="QW523" s="33"/>
      <c r="QX523" s="33"/>
      <c r="QY523" s="33"/>
      <c r="QZ523" s="33"/>
      <c r="RA523" s="33"/>
      <c r="RB523" s="33"/>
      <c r="RC523" s="33"/>
      <c r="RD523" s="33"/>
      <c r="RE523" s="33"/>
      <c r="RF523" s="33"/>
      <c r="RG523" s="33"/>
      <c r="RH523" s="33"/>
      <c r="RI523" s="33"/>
      <c r="RJ523" s="33"/>
      <c r="RK523" s="33"/>
      <c r="RL523" s="33"/>
      <c r="RM523" s="33"/>
      <c r="RN523" s="33"/>
      <c r="RO523" s="33"/>
      <c r="RP523" s="33"/>
      <c r="RQ523" s="33"/>
      <c r="RR523" s="33"/>
      <c r="RS523" s="33"/>
      <c r="RT523" s="33"/>
      <c r="RU523" s="33"/>
      <c r="RV523" s="33"/>
      <c r="RW523" s="33"/>
      <c r="RX523" s="33"/>
      <c r="RY523" s="33"/>
      <c r="RZ523" s="33"/>
      <c r="SA523" s="33"/>
      <c r="SB523" s="33"/>
      <c r="SC523" s="33"/>
      <c r="SD523" s="33"/>
      <c r="SE523" s="33"/>
      <c r="SF523" s="33"/>
      <c r="SG523" s="33"/>
      <c r="SH523" s="33"/>
      <c r="SI523" s="33"/>
      <c r="SJ523" s="33"/>
      <c r="SK523" s="33"/>
      <c r="SL523" s="33"/>
      <c r="SM523" s="33"/>
      <c r="SN523" s="33"/>
      <c r="SO523" s="33"/>
      <c r="SP523" s="33"/>
      <c r="SQ523" s="33"/>
      <c r="SR523" s="33"/>
      <c r="SS523" s="33"/>
      <c r="ST523" s="33"/>
      <c r="SU523" s="33"/>
      <c r="SV523" s="33"/>
      <c r="SW523" s="33"/>
      <c r="SX523" s="33"/>
      <c r="SY523" s="33"/>
      <c r="SZ523" s="33"/>
      <c r="TA523" s="33"/>
      <c r="TB523" s="33"/>
      <c r="TC523" s="33"/>
      <c r="TD523" s="33"/>
      <c r="TE523" s="33"/>
      <c r="TF523" s="33"/>
      <c r="TG523" s="33"/>
      <c r="TH523" s="33"/>
      <c r="TI523" s="33"/>
      <c r="TJ523" s="33"/>
      <c r="TK523" s="33"/>
      <c r="TL523" s="33"/>
      <c r="TM523" s="33"/>
      <c r="TN523" s="33"/>
      <c r="TO523" s="33"/>
      <c r="TP523" s="33"/>
      <c r="TQ523" s="33"/>
      <c r="TR523" s="33"/>
      <c r="TS523" s="33"/>
      <c r="TT523" s="33"/>
      <c r="TU523" s="33"/>
      <c r="TV523" s="33"/>
      <c r="TW523" s="33"/>
      <c r="TX523" s="33"/>
      <c r="TY523" s="33"/>
      <c r="TZ523" s="33"/>
      <c r="UA523" s="33"/>
      <c r="UB523" s="33"/>
      <c r="UC523" s="33"/>
      <c r="UD523" s="33"/>
      <c r="UE523" s="33"/>
      <c r="UF523" s="33"/>
      <c r="UG523" s="33"/>
      <c r="UH523" s="33"/>
      <c r="UI523" s="33"/>
      <c r="UJ523" s="33"/>
      <c r="UK523" s="33"/>
      <c r="UL523" s="33"/>
      <c r="UM523" s="33"/>
      <c r="UN523" s="33"/>
      <c r="UO523" s="33"/>
      <c r="UP523" s="33"/>
      <c r="UQ523" s="33"/>
      <c r="UR523" s="33"/>
      <c r="US523" s="33"/>
      <c r="UT523" s="33"/>
      <c r="UU523" s="33"/>
      <c r="UV523" s="33"/>
      <c r="UW523" s="33"/>
      <c r="UX523" s="33"/>
      <c r="UY523" s="33"/>
      <c r="UZ523" s="33"/>
      <c r="VA523" s="33"/>
      <c r="VB523" s="33"/>
      <c r="VC523" s="33"/>
      <c r="VD523" s="33"/>
      <c r="VE523" s="33"/>
      <c r="VF523" s="33"/>
      <c r="VG523" s="33"/>
      <c r="VH523" s="33"/>
      <c r="VI523" s="33"/>
      <c r="VJ523" s="33"/>
      <c r="VK523" s="33"/>
      <c r="VL523" s="33"/>
      <c r="VM523" s="33"/>
      <c r="VN523" s="33"/>
      <c r="VO523" s="33"/>
      <c r="VP523" s="33"/>
      <c r="VQ523" s="33"/>
      <c r="VR523" s="33"/>
      <c r="VS523" s="33"/>
      <c r="VT523" s="33"/>
      <c r="VU523" s="33"/>
      <c r="VV523" s="33"/>
      <c r="VW523" s="33"/>
      <c r="VX523" s="33"/>
      <c r="VY523" s="33"/>
      <c r="VZ523" s="33"/>
      <c r="WA523" s="33"/>
      <c r="WB523" s="33"/>
      <c r="WC523" s="33"/>
      <c r="WD523" s="33"/>
      <c r="WE523" s="33"/>
      <c r="WF523" s="33"/>
      <c r="WG523" s="33"/>
      <c r="WH523" s="33"/>
      <c r="WI523" s="33"/>
      <c r="WJ523" s="33"/>
      <c r="WK523" s="33"/>
      <c r="WL523" s="33"/>
      <c r="WM523" s="33"/>
      <c r="WN523" s="33"/>
      <c r="WO523" s="33"/>
      <c r="WP523" s="33"/>
      <c r="WQ523" s="33"/>
      <c r="WR523" s="33"/>
      <c r="WS523" s="33"/>
      <c r="WT523" s="33"/>
      <c r="WU523" s="33"/>
      <c r="WV523" s="33"/>
      <c r="WW523" s="33"/>
      <c r="WX523" s="33"/>
      <c r="WY523" s="33"/>
      <c r="WZ523" s="33"/>
      <c r="XA523" s="33"/>
      <c r="XB523" s="33"/>
      <c r="XC523" s="33"/>
      <c r="XD523" s="33"/>
      <c r="XE523" s="33"/>
      <c r="XF523" s="33"/>
      <c r="XG523" s="33"/>
      <c r="XH523" s="33"/>
      <c r="XI523" s="33"/>
      <c r="XJ523" s="33"/>
      <c r="XK523" s="33"/>
      <c r="XL523" s="33"/>
      <c r="XM523" s="33"/>
      <c r="XN523" s="33"/>
      <c r="XO523" s="33"/>
      <c r="XP523" s="33"/>
      <c r="XQ523" s="33"/>
      <c r="XR523" s="33"/>
      <c r="XS523" s="33"/>
      <c r="XT523" s="33"/>
      <c r="XU523" s="33"/>
      <c r="XV523" s="33"/>
      <c r="XW523" s="33"/>
      <c r="XX523" s="33"/>
      <c r="XY523" s="33"/>
      <c r="XZ523" s="33"/>
      <c r="YA523" s="33"/>
      <c r="YB523" s="33"/>
      <c r="YC523" s="33"/>
      <c r="YD523" s="33"/>
      <c r="YE523" s="33"/>
      <c r="YF523" s="33"/>
      <c r="YG523" s="33"/>
      <c r="YH523" s="33"/>
      <c r="YI523" s="33"/>
      <c r="YJ523" s="33"/>
      <c r="YK523" s="33"/>
      <c r="YL523" s="33"/>
      <c r="YM523" s="33"/>
      <c r="YN523" s="33"/>
      <c r="YO523" s="33"/>
      <c r="YP523" s="33"/>
      <c r="YQ523" s="33"/>
      <c r="YR523" s="33"/>
      <c r="YS523" s="33"/>
      <c r="YT523" s="33"/>
      <c r="YU523" s="33"/>
      <c r="YV523" s="33"/>
      <c r="YW523" s="33"/>
      <c r="YX523" s="33"/>
      <c r="YY523" s="33"/>
      <c r="YZ523" s="33"/>
      <c r="ZA523" s="33"/>
      <c r="ZB523" s="33"/>
      <c r="ZC523" s="33"/>
      <c r="ZD523" s="33"/>
      <c r="ZE523" s="33"/>
      <c r="ZF523" s="33"/>
      <c r="ZG523" s="33"/>
      <c r="ZH523" s="33"/>
      <c r="ZI523" s="33"/>
      <c r="ZJ523" s="33"/>
      <c r="ZK523" s="33"/>
      <c r="ZL523" s="33"/>
      <c r="ZM523" s="33"/>
      <c r="ZN523" s="33"/>
      <c r="ZO523" s="33"/>
      <c r="ZP523" s="33"/>
      <c r="ZQ523" s="33"/>
      <c r="ZR523" s="33"/>
      <c r="ZS523" s="33"/>
      <c r="ZT523" s="33"/>
      <c r="ZU523" s="33"/>
      <c r="ZV523" s="33"/>
      <c r="ZW523" s="33"/>
      <c r="ZX523" s="33"/>
      <c r="ZY523" s="33"/>
      <c r="ZZ523" s="33"/>
      <c r="AAA523" s="33"/>
      <c r="AAB523" s="33"/>
      <c r="AAC523" s="33"/>
      <c r="AAD523" s="33"/>
      <c r="AAE523" s="33"/>
      <c r="AAF523" s="33"/>
      <c r="AAG523" s="33"/>
      <c r="AAH523" s="33"/>
      <c r="AAI523" s="33"/>
      <c r="AAJ523" s="33"/>
      <c r="AAK523" s="33"/>
      <c r="AAL523" s="33"/>
      <c r="AAM523" s="33"/>
      <c r="AAN523" s="33"/>
      <c r="AAO523" s="33"/>
      <c r="AAP523" s="33"/>
      <c r="AAQ523" s="33"/>
      <c r="AAR523" s="33"/>
      <c r="AAS523" s="33"/>
      <c r="AAT523" s="33"/>
      <c r="AAU523" s="33"/>
      <c r="AAV523" s="33"/>
      <c r="AAW523" s="33"/>
      <c r="AAX523" s="33"/>
      <c r="AAY523" s="33"/>
      <c r="AAZ523" s="33"/>
      <c r="ABA523" s="33"/>
      <c r="ABB523" s="33"/>
      <c r="ABC523" s="33"/>
      <c r="ABD523" s="33"/>
      <c r="ABE523" s="33"/>
      <c r="ABF523" s="33"/>
      <c r="ABG523" s="33"/>
      <c r="ABH523" s="33"/>
      <c r="ABI523" s="33"/>
      <c r="ABJ523" s="33"/>
      <c r="ABK523" s="33"/>
      <c r="ABL523" s="33"/>
      <c r="ABM523" s="33"/>
      <c r="ABN523" s="33"/>
      <c r="ABO523" s="33"/>
      <c r="ABP523" s="33"/>
      <c r="ABQ523" s="33"/>
      <c r="ABR523" s="33"/>
      <c r="ABS523" s="33"/>
      <c r="ABT523" s="33"/>
      <c r="ABU523" s="33"/>
      <c r="ABV523" s="33"/>
      <c r="ABW523" s="33"/>
      <c r="ABX523" s="33"/>
      <c r="ABY523" s="33"/>
      <c r="ABZ523" s="33"/>
      <c r="ACA523" s="33"/>
      <c r="ACB523" s="33"/>
      <c r="ACC523" s="33"/>
      <c r="ACD523" s="33"/>
      <c r="ACE523" s="33"/>
      <c r="ACF523" s="33"/>
      <c r="ACG523" s="33"/>
      <c r="ACH523" s="33"/>
      <c r="ACI523" s="33"/>
      <c r="ACJ523" s="33"/>
      <c r="ACK523" s="33"/>
      <c r="ACL523" s="33"/>
      <c r="ACM523" s="33"/>
      <c r="ACN523" s="33"/>
      <c r="ACO523" s="33"/>
      <c r="ACP523" s="33"/>
      <c r="ACQ523" s="33"/>
      <c r="ACR523" s="33"/>
      <c r="ACS523" s="33"/>
      <c r="ACT523" s="33"/>
      <c r="ACU523" s="33"/>
      <c r="ACV523" s="33"/>
      <c r="ACW523" s="33"/>
      <c r="ACX523" s="33"/>
      <c r="ACY523" s="33"/>
      <c r="ACZ523" s="33"/>
      <c r="ADA523" s="33"/>
      <c r="ADB523" s="33"/>
      <c r="ADC523" s="33"/>
      <c r="ADD523" s="33"/>
      <c r="ADE523" s="33"/>
      <c r="ADF523" s="33"/>
      <c r="ADG523" s="33"/>
      <c r="ADH523" s="33"/>
      <c r="ADI523" s="33"/>
      <c r="ADJ523" s="33"/>
      <c r="ADK523" s="33"/>
      <c r="ADL523" s="33"/>
      <c r="ADM523" s="33"/>
      <c r="ADN523" s="33"/>
      <c r="ADO523" s="33"/>
      <c r="ADP523" s="33"/>
      <c r="ADQ523" s="33"/>
      <c r="ADR523" s="33"/>
      <c r="ADS523" s="33"/>
      <c r="ADT523" s="33"/>
      <c r="ADU523" s="33"/>
      <c r="ADV523" s="33"/>
      <c r="ADW523" s="33"/>
      <c r="ADX523" s="33"/>
      <c r="ADY523" s="33"/>
      <c r="ADZ523" s="33"/>
      <c r="AEA523" s="33"/>
      <c r="AEB523" s="33"/>
      <c r="AEC523" s="33"/>
      <c r="AED523" s="33"/>
      <c r="AEE523" s="33"/>
      <c r="AEF523" s="33"/>
      <c r="AEG523" s="33"/>
      <c r="AEH523" s="33"/>
      <c r="AEI523" s="33"/>
      <c r="AEJ523" s="33"/>
      <c r="AEK523" s="33"/>
      <c r="AEL523" s="33"/>
      <c r="AEM523" s="33"/>
      <c r="AEN523" s="33"/>
      <c r="AEO523" s="33"/>
      <c r="AEP523" s="33"/>
      <c r="AEQ523" s="33"/>
      <c r="AER523" s="33"/>
      <c r="AES523" s="33"/>
      <c r="AET523" s="33"/>
      <c r="AEU523" s="33"/>
      <c r="AEV523" s="33"/>
      <c r="AEW523" s="33"/>
      <c r="AEX523" s="33"/>
      <c r="AEY523" s="33"/>
      <c r="AEZ523" s="33"/>
      <c r="AFA523" s="33"/>
      <c r="AFB523" s="33"/>
      <c r="AFC523" s="33"/>
      <c r="AFD523" s="33"/>
      <c r="AFE523" s="33"/>
      <c r="AFF523" s="33"/>
      <c r="AFG523" s="33"/>
      <c r="AFH523" s="33"/>
      <c r="AFI523" s="33"/>
      <c r="AFJ523" s="33"/>
      <c r="AFK523" s="33"/>
      <c r="AFL523" s="33"/>
      <c r="AFM523" s="33"/>
      <c r="AFN523" s="33"/>
      <c r="AFO523" s="33"/>
      <c r="AFP523" s="33"/>
      <c r="AFQ523" s="33"/>
      <c r="AFR523" s="33"/>
      <c r="AFS523" s="33"/>
      <c r="AFT523" s="33"/>
      <c r="AFU523" s="33"/>
      <c r="AFV523" s="33"/>
      <c r="AFW523" s="33"/>
      <c r="AFX523" s="33"/>
      <c r="AFY523" s="33"/>
      <c r="AFZ523" s="33"/>
      <c r="AGA523" s="33"/>
      <c r="AGB523" s="33"/>
      <c r="AGC523" s="33"/>
      <c r="AGD523" s="33"/>
      <c r="AGE523" s="33"/>
      <c r="AGF523" s="33"/>
      <c r="AGG523" s="33"/>
      <c r="AGH523" s="33"/>
      <c r="AGI523" s="33"/>
      <c r="AGJ523" s="33"/>
      <c r="AGK523" s="33"/>
      <c r="AGL523" s="33"/>
      <c r="AGM523" s="33"/>
      <c r="AGN523" s="33"/>
      <c r="AGO523" s="33"/>
      <c r="AGP523" s="33"/>
      <c r="AGQ523" s="33"/>
      <c r="AGR523" s="33"/>
      <c r="AGS523" s="33"/>
      <c r="AGT523" s="33"/>
      <c r="AGU523" s="33"/>
      <c r="AGV523" s="33"/>
      <c r="AGW523" s="33"/>
      <c r="AGX523" s="33"/>
      <c r="AGY523" s="33"/>
      <c r="AGZ523" s="33"/>
      <c r="AHA523" s="33"/>
      <c r="AHB523" s="33"/>
      <c r="AHC523" s="33"/>
      <c r="AHD523" s="33"/>
      <c r="AHE523" s="33"/>
      <c r="AHF523" s="33"/>
      <c r="AHG523" s="33"/>
      <c r="AHH523" s="33"/>
      <c r="AHI523" s="33"/>
      <c r="AHJ523" s="33"/>
      <c r="AHK523" s="33"/>
      <c r="AHL523" s="33"/>
      <c r="AHM523" s="33"/>
      <c r="AHN523" s="33"/>
      <c r="AHO523" s="33"/>
      <c r="AHP523" s="33"/>
      <c r="AHQ523" s="33"/>
      <c r="AHR523" s="33"/>
      <c r="AHS523" s="33"/>
      <c r="AHT523" s="33"/>
      <c r="AHU523" s="33"/>
      <c r="AHV523" s="33"/>
      <c r="AHW523" s="33"/>
      <c r="AHX523" s="33"/>
      <c r="AHY523" s="33"/>
      <c r="AHZ523" s="33"/>
      <c r="AIA523" s="33"/>
      <c r="AIB523" s="33"/>
      <c r="AIC523" s="33"/>
      <c r="AID523" s="33"/>
      <c r="AIE523" s="33"/>
      <c r="AIF523" s="33"/>
      <c r="AIG523" s="33"/>
      <c r="AIH523" s="33"/>
      <c r="AII523" s="33"/>
      <c r="AIJ523" s="33"/>
      <c r="AIK523" s="33"/>
      <c r="AIL523" s="33"/>
      <c r="AIM523" s="33"/>
      <c r="AIN523" s="33"/>
      <c r="AIO523" s="33"/>
      <c r="AIP523" s="33"/>
      <c r="AIQ523" s="33"/>
      <c r="AIR523" s="33"/>
      <c r="AIS523" s="33"/>
      <c r="AIT523" s="33"/>
      <c r="AIU523" s="33"/>
      <c r="AIV523" s="33"/>
      <c r="AIW523" s="33"/>
      <c r="AIX523" s="33"/>
      <c r="AIY523" s="33"/>
      <c r="AIZ523" s="33"/>
      <c r="AJA523" s="33"/>
      <c r="AJB523" s="33"/>
      <c r="AJC523" s="33"/>
      <c r="AJD523" s="33"/>
      <c r="AJE523" s="33"/>
      <c r="AJF523" s="33"/>
      <c r="AJG523" s="33"/>
      <c r="AJH523" s="33"/>
      <c r="AJI523" s="33"/>
      <c r="AJJ523" s="33"/>
      <c r="AJK523" s="33"/>
      <c r="AJL523" s="33"/>
      <c r="AJM523" s="33"/>
      <c r="AJN523" s="33"/>
      <c r="AJO523" s="33"/>
      <c r="AJP523" s="33"/>
      <c r="AJQ523" s="33"/>
      <c r="AJR523" s="33"/>
      <c r="AJS523" s="33"/>
      <c r="AJT523" s="33"/>
      <c r="AJU523" s="33"/>
      <c r="AJV523" s="33"/>
      <c r="AJW523" s="33"/>
      <c r="AJX523" s="33"/>
      <c r="AJY523" s="33"/>
      <c r="AJZ523" s="33"/>
      <c r="AKA523" s="33"/>
      <c r="AKB523" s="33"/>
      <c r="AKC523" s="33"/>
      <c r="AKD523" s="33"/>
      <c r="AKE523" s="33"/>
      <c r="AKF523" s="33"/>
      <c r="AKG523" s="33"/>
      <c r="AKH523" s="33"/>
      <c r="AKI523" s="33"/>
      <c r="AKJ523" s="33"/>
      <c r="AKK523" s="33"/>
      <c r="AKL523" s="33"/>
      <c r="AKM523" s="33"/>
      <c r="AKN523" s="33"/>
      <c r="AKO523" s="33"/>
      <c r="AKP523" s="33"/>
      <c r="AKQ523" s="33"/>
      <c r="AKR523" s="33"/>
      <c r="AKS523" s="33"/>
      <c r="AKT523" s="33"/>
      <c r="AKU523" s="33"/>
      <c r="AKV523" s="33"/>
      <c r="AKW523" s="33"/>
      <c r="AKX523" s="33"/>
      <c r="AKY523" s="33"/>
      <c r="AKZ523" s="33"/>
      <c r="ALA523" s="33"/>
      <c r="ALB523" s="33"/>
      <c r="ALC523" s="33"/>
      <c r="ALD523" s="33"/>
      <c r="ALE523" s="33"/>
      <c r="ALF523" s="33"/>
      <c r="ALG523" s="33"/>
      <c r="ALH523" s="33"/>
      <c r="ALI523" s="33"/>
      <c r="ALJ523" s="33"/>
      <c r="ALK523" s="33"/>
      <c r="ALL523" s="33"/>
      <c r="ALM523" s="33"/>
      <c r="ALN523" s="33"/>
      <c r="ALO523" s="33"/>
      <c r="ALP523" s="33"/>
      <c r="ALQ523" s="33"/>
      <c r="ALR523" s="33"/>
      <c r="ALS523" s="33"/>
      <c r="ALT523" s="33"/>
      <c r="ALU523" s="33"/>
      <c r="ALV523" s="33"/>
      <c r="ALW523" s="33"/>
      <c r="ALX523" s="33"/>
      <c r="ALY523" s="33"/>
      <c r="ALZ523" s="33"/>
      <c r="AMA523" s="33"/>
      <c r="AMB523" s="33"/>
      <c r="AMC523" s="33"/>
      <c r="AMD523" s="33"/>
      <c r="AME523" s="33"/>
      <c r="AMF523" s="33"/>
      <c r="AMG523" s="33"/>
      <c r="AMH523" s="33"/>
      <c r="AMI523" s="33"/>
      <c r="AMJ523" s="33"/>
      <c r="AMK523" s="33"/>
      <c r="AML523" s="33"/>
      <c r="AMM523" s="33"/>
      <c r="AMN523" s="33"/>
      <c r="AMO523" s="33"/>
      <c r="AMP523" s="33"/>
      <c r="AMQ523" s="33"/>
      <c r="AMR523" s="33"/>
      <c r="AMS523" s="33"/>
      <c r="AMT523" s="33"/>
      <c r="AMU523" s="33"/>
      <c r="AMV523" s="33"/>
      <c r="AMW523" s="33"/>
      <c r="AMX523" s="33"/>
      <c r="AMY523" s="33"/>
      <c r="AMZ523" s="33"/>
      <c r="ANA523" s="33"/>
      <c r="ANB523" s="33"/>
      <c r="ANC523" s="33"/>
      <c r="AND523" s="33"/>
      <c r="ANE523" s="33"/>
      <c r="ANF523" s="33"/>
      <c r="ANG523" s="33"/>
      <c r="ANH523" s="33"/>
      <c r="ANI523" s="33"/>
      <c r="ANJ523" s="33"/>
      <c r="ANK523" s="33"/>
      <c r="ANL523" s="33"/>
      <c r="ANM523" s="33"/>
      <c r="ANN523" s="33"/>
      <c r="ANO523" s="33"/>
      <c r="ANP523" s="33"/>
      <c r="ANQ523" s="33"/>
      <c r="ANR523" s="33"/>
      <c r="ANS523" s="33"/>
      <c r="ANT523" s="33"/>
      <c r="ANU523" s="33"/>
      <c r="ANV523" s="33"/>
      <c r="ANW523" s="33"/>
      <c r="ANX523" s="33"/>
      <c r="ANY523" s="33"/>
      <c r="ANZ523" s="33"/>
      <c r="AOA523" s="33"/>
      <c r="AOB523" s="33"/>
      <c r="AOC523" s="33"/>
      <c r="AOD523" s="33"/>
      <c r="AOE523" s="33"/>
      <c r="AOF523" s="33"/>
      <c r="AOG523" s="33"/>
      <c r="AOH523" s="33"/>
      <c r="AOI523" s="33"/>
      <c r="AOJ523" s="33"/>
      <c r="AOK523" s="33"/>
      <c r="AOL523" s="33"/>
      <c r="AOM523" s="33"/>
      <c r="AON523" s="33"/>
      <c r="AOO523" s="33"/>
      <c r="AOP523" s="33"/>
      <c r="AOQ523" s="33"/>
      <c r="AOR523" s="33"/>
      <c r="AOS523" s="33"/>
      <c r="AOT523" s="33"/>
      <c r="AOU523" s="33"/>
      <c r="AOV523" s="33"/>
      <c r="AOW523" s="33"/>
      <c r="AOX523" s="33"/>
      <c r="AOY523" s="33"/>
      <c r="AOZ523" s="33"/>
      <c r="APA523" s="33"/>
      <c r="APB523" s="33"/>
      <c r="APC523" s="33"/>
      <c r="APD523" s="33"/>
      <c r="APE523" s="33"/>
      <c r="APF523" s="33"/>
      <c r="APG523" s="33"/>
      <c r="APH523" s="33"/>
      <c r="API523" s="33"/>
      <c r="APJ523" s="33"/>
      <c r="APK523" s="33"/>
      <c r="APL523" s="33"/>
      <c r="APM523" s="33"/>
      <c r="APN523" s="33"/>
      <c r="APO523" s="33"/>
      <c r="APP523" s="33"/>
      <c r="APQ523" s="33"/>
      <c r="APR523" s="33"/>
      <c r="APS523" s="33"/>
      <c r="APT523" s="33"/>
      <c r="APU523" s="33"/>
      <c r="APV523" s="33"/>
      <c r="APW523" s="33"/>
      <c r="APX523" s="33"/>
      <c r="APY523" s="33"/>
      <c r="APZ523" s="33"/>
      <c r="AQA523" s="33"/>
      <c r="AQB523" s="33"/>
      <c r="AQC523" s="33"/>
      <c r="AQD523" s="33"/>
      <c r="AQE523" s="33"/>
      <c r="AQF523" s="33"/>
      <c r="AQG523" s="33"/>
      <c r="AQH523" s="33"/>
      <c r="AQI523" s="33"/>
      <c r="AQJ523" s="33"/>
      <c r="AQK523" s="33"/>
      <c r="AQL523" s="33"/>
      <c r="AQM523" s="33"/>
      <c r="AQN523" s="33"/>
      <c r="AQO523" s="33"/>
      <c r="AQP523" s="33"/>
      <c r="AQQ523" s="33"/>
      <c r="AQR523" s="33"/>
      <c r="AQS523" s="33"/>
      <c r="AQT523" s="33"/>
      <c r="AQU523" s="33"/>
      <c r="AQV523" s="33"/>
      <c r="AQW523" s="33"/>
      <c r="AQX523" s="33"/>
      <c r="AQY523" s="33"/>
      <c r="AQZ523" s="33"/>
      <c r="ARA523" s="33"/>
      <c r="ARB523" s="33"/>
      <c r="ARC523" s="33"/>
      <c r="ARD523" s="33"/>
      <c r="ARE523" s="33"/>
      <c r="ARF523" s="33"/>
      <c r="ARG523" s="33"/>
      <c r="ARH523" s="33"/>
      <c r="ARI523" s="33"/>
      <c r="ARJ523" s="33"/>
      <c r="ARK523" s="33"/>
      <c r="ARL523" s="33"/>
      <c r="ARM523" s="33"/>
      <c r="ARN523" s="33"/>
      <c r="ARO523" s="33"/>
      <c r="ARP523" s="33"/>
      <c r="ARQ523" s="33"/>
      <c r="ARR523" s="33"/>
      <c r="ARS523" s="33"/>
      <c r="ART523" s="33"/>
      <c r="ARU523" s="33"/>
      <c r="ARV523" s="33"/>
      <c r="ARW523" s="33"/>
      <c r="ARX523" s="33"/>
      <c r="ARY523" s="33"/>
      <c r="ARZ523" s="33"/>
      <c r="ASA523" s="33"/>
      <c r="ASB523" s="33"/>
      <c r="ASC523" s="33"/>
      <c r="ASD523" s="33"/>
      <c r="ASE523" s="33"/>
      <c r="ASF523" s="33"/>
      <c r="ASG523" s="33"/>
      <c r="ASH523" s="33"/>
      <c r="ASI523" s="33"/>
      <c r="ASJ523" s="33"/>
      <c r="ASK523" s="33"/>
      <c r="ASL523" s="33"/>
      <c r="ASM523" s="33"/>
      <c r="ASN523" s="33"/>
      <c r="ASO523" s="33"/>
      <c r="ASP523" s="33"/>
      <c r="ASQ523" s="33"/>
      <c r="ASR523" s="33"/>
      <c r="ASS523" s="33"/>
      <c r="AST523" s="33"/>
      <c r="ASU523" s="33"/>
      <c r="ASV523" s="33"/>
      <c r="ASW523" s="33"/>
      <c r="ASX523" s="33"/>
      <c r="ASY523" s="33"/>
      <c r="ASZ523" s="33"/>
      <c r="ATA523" s="33"/>
      <c r="ATB523" s="33"/>
      <c r="ATC523" s="33"/>
      <c r="ATD523" s="33"/>
      <c r="ATE523" s="33"/>
      <c r="ATF523" s="33"/>
      <c r="ATG523" s="33"/>
      <c r="ATH523" s="33"/>
      <c r="ATI523" s="33"/>
      <c r="ATJ523" s="33"/>
      <c r="ATK523" s="33"/>
      <c r="ATL523" s="33"/>
      <c r="ATM523" s="33"/>
      <c r="ATN523" s="33"/>
      <c r="ATO523" s="33"/>
      <c r="ATP523" s="33"/>
      <c r="ATQ523" s="33"/>
      <c r="ATR523" s="33"/>
      <c r="ATS523" s="33"/>
      <c r="ATT523" s="33"/>
      <c r="ATU523" s="33"/>
      <c r="ATV523" s="33"/>
      <c r="ATW523" s="33"/>
      <c r="ATX523" s="33"/>
      <c r="ATY523" s="33"/>
      <c r="ATZ523" s="33"/>
      <c r="AUA523" s="33"/>
      <c r="AUB523" s="33"/>
      <c r="AUC523" s="33"/>
      <c r="AUD523" s="33"/>
      <c r="AUE523" s="33"/>
      <c r="AUF523" s="33"/>
      <c r="AUG523" s="33"/>
      <c r="AUH523" s="33"/>
      <c r="AUI523" s="33"/>
      <c r="AUJ523" s="33"/>
      <c r="AUK523" s="33"/>
      <c r="AUL523" s="33"/>
      <c r="AUM523" s="33"/>
      <c r="AUN523" s="33"/>
      <c r="AUO523" s="33"/>
      <c r="AUP523" s="33"/>
      <c r="AUQ523" s="33"/>
      <c r="AUR523" s="33"/>
      <c r="AUS523" s="33"/>
      <c r="AUT523" s="33"/>
      <c r="AUU523" s="33"/>
      <c r="AUV523" s="33"/>
      <c r="AUW523" s="33"/>
      <c r="AUX523" s="33"/>
      <c r="AUY523" s="33"/>
      <c r="AUZ523" s="33"/>
      <c r="AVA523" s="33"/>
      <c r="AVB523" s="33"/>
      <c r="AVC523" s="33"/>
      <c r="AVD523" s="33"/>
      <c r="AVE523" s="33"/>
      <c r="AVF523" s="33"/>
      <c r="AVG523" s="33"/>
      <c r="AVH523" s="33"/>
      <c r="AVI523" s="33"/>
      <c r="AVJ523" s="33"/>
      <c r="AVK523" s="33"/>
      <c r="AVL523" s="33"/>
      <c r="AVM523" s="33"/>
      <c r="AVN523" s="33"/>
      <c r="AVO523" s="33"/>
      <c r="AVP523" s="33"/>
      <c r="AVQ523" s="33"/>
      <c r="AVR523" s="33"/>
      <c r="AVS523" s="33"/>
      <c r="AVT523" s="33"/>
      <c r="AVU523" s="33"/>
      <c r="AVV523" s="33"/>
      <c r="AVW523" s="33"/>
      <c r="AVX523" s="33"/>
      <c r="AVY523" s="33"/>
      <c r="AVZ523" s="33"/>
      <c r="AWA523" s="33"/>
      <c r="AWB523" s="33"/>
      <c r="AWC523" s="33"/>
      <c r="AWD523" s="33"/>
      <c r="AWE523" s="33"/>
      <c r="AWF523" s="33"/>
      <c r="AWG523" s="33"/>
      <c r="AWH523" s="33"/>
      <c r="AWI523" s="33"/>
      <c r="AWJ523" s="33"/>
      <c r="AWK523" s="33"/>
      <c r="AWL523" s="33"/>
      <c r="AWM523" s="33"/>
      <c r="AWN523" s="33"/>
      <c r="AWO523" s="33"/>
      <c r="AWP523" s="33"/>
      <c r="AWQ523" s="33"/>
      <c r="AWR523" s="33"/>
      <c r="AWS523" s="33"/>
      <c r="AWT523" s="33"/>
      <c r="AWU523" s="33"/>
      <c r="AWV523" s="33"/>
      <c r="AWW523" s="33"/>
      <c r="AWX523" s="33"/>
      <c r="AWY523" s="33"/>
      <c r="AWZ523" s="33"/>
      <c r="AXA523" s="33"/>
      <c r="AXB523" s="33"/>
      <c r="AXC523" s="33"/>
      <c r="AXD523" s="33"/>
      <c r="AXE523" s="33"/>
      <c r="AXF523" s="33"/>
      <c r="AXG523" s="33"/>
      <c r="AXH523" s="33"/>
      <c r="AXI523" s="33"/>
      <c r="AXJ523" s="33"/>
      <c r="AXK523" s="33"/>
      <c r="AXL523" s="33"/>
      <c r="AXM523" s="33"/>
      <c r="AXN523" s="33"/>
      <c r="AXO523" s="33"/>
      <c r="AXP523" s="33"/>
      <c r="AXQ523" s="33"/>
      <c r="AXR523" s="33"/>
      <c r="AXS523" s="33"/>
      <c r="AXT523" s="33"/>
      <c r="AXU523" s="33"/>
      <c r="AXV523" s="33"/>
      <c r="AXW523" s="33"/>
      <c r="AXX523" s="33"/>
      <c r="AXY523" s="33"/>
      <c r="AXZ523" s="33"/>
      <c r="AYA523" s="33"/>
      <c r="AYB523" s="33"/>
      <c r="AYC523" s="33"/>
      <c r="AYD523" s="33"/>
      <c r="AYE523" s="33"/>
      <c r="AYF523" s="33"/>
      <c r="AYG523" s="33"/>
      <c r="AYH523" s="33"/>
      <c r="AYI523" s="33"/>
      <c r="AYJ523" s="33"/>
      <c r="AYK523" s="33"/>
      <c r="AYL523" s="33"/>
      <c r="AYM523" s="33"/>
      <c r="AYN523" s="33"/>
      <c r="AYO523" s="33"/>
      <c r="AYP523" s="33"/>
      <c r="AYQ523" s="33"/>
      <c r="AYR523" s="33"/>
      <c r="AYS523" s="33"/>
      <c r="AYT523" s="33"/>
      <c r="AYU523" s="33"/>
      <c r="AYV523" s="33"/>
      <c r="AYW523" s="33"/>
      <c r="AYX523" s="33"/>
      <c r="AYY523" s="33"/>
      <c r="AYZ523" s="33"/>
      <c r="AZA523" s="33"/>
      <c r="AZB523" s="33"/>
      <c r="AZC523" s="33"/>
      <c r="AZD523" s="33"/>
      <c r="AZE523" s="33"/>
      <c r="AZF523" s="33"/>
      <c r="AZG523" s="33"/>
      <c r="AZH523" s="33"/>
      <c r="AZI523" s="33"/>
      <c r="AZJ523" s="33"/>
      <c r="AZK523" s="33"/>
      <c r="AZL523" s="33"/>
      <c r="AZM523" s="33"/>
      <c r="AZN523" s="33"/>
      <c r="AZO523" s="33"/>
      <c r="AZP523" s="33"/>
      <c r="AZQ523" s="33"/>
      <c r="AZR523" s="33"/>
      <c r="AZS523" s="33"/>
      <c r="AZT523" s="33"/>
      <c r="AZU523" s="33"/>
      <c r="AZV523" s="33"/>
      <c r="AZW523" s="33"/>
      <c r="AZX523" s="33"/>
      <c r="AZY523" s="33"/>
      <c r="AZZ523" s="33"/>
      <c r="BAA523" s="33"/>
      <c r="BAB523" s="33"/>
      <c r="BAC523" s="33"/>
      <c r="BAD523" s="33"/>
      <c r="BAE523" s="33"/>
      <c r="BAF523" s="33"/>
      <c r="BAG523" s="33"/>
      <c r="BAH523" s="33"/>
      <c r="BAI523" s="33"/>
      <c r="BAJ523" s="33"/>
      <c r="BAK523" s="33"/>
      <c r="BAL523" s="33"/>
      <c r="BAM523" s="33"/>
      <c r="BAN523" s="33"/>
      <c r="BAO523" s="33"/>
      <c r="BAP523" s="33"/>
      <c r="BAQ523" s="33"/>
      <c r="BAR523" s="33"/>
      <c r="BAS523" s="33"/>
      <c r="BAT523" s="33"/>
      <c r="BAU523" s="33"/>
      <c r="BAV523" s="33"/>
      <c r="BAW523" s="33"/>
      <c r="BAX523" s="33"/>
      <c r="BAY523" s="33"/>
      <c r="BAZ523" s="33"/>
      <c r="BBA523" s="33"/>
      <c r="BBB523" s="33"/>
      <c r="BBC523" s="33"/>
      <c r="BBD523" s="33"/>
      <c r="BBE523" s="33"/>
      <c r="BBF523" s="33"/>
      <c r="BBG523" s="33"/>
      <c r="BBH523" s="33"/>
      <c r="BBI523" s="33"/>
      <c r="BBJ523" s="33"/>
      <c r="BBK523" s="33"/>
      <c r="BBL523" s="33"/>
      <c r="BBM523" s="33"/>
      <c r="BBN523" s="33"/>
      <c r="BBO523" s="33"/>
      <c r="BBP523" s="33"/>
      <c r="BBQ523" s="33"/>
      <c r="BBR523" s="33"/>
      <c r="BBS523" s="33"/>
      <c r="BBT523" s="33"/>
      <c r="BBU523" s="33"/>
      <c r="BBV523" s="33"/>
      <c r="BBW523" s="33"/>
      <c r="BBX523" s="33"/>
      <c r="BBY523" s="33"/>
      <c r="BBZ523" s="33"/>
      <c r="BCA523" s="33"/>
      <c r="BCB523" s="33"/>
      <c r="BCC523" s="33"/>
      <c r="BCD523" s="33"/>
      <c r="BCE523" s="33"/>
      <c r="BCF523" s="33"/>
      <c r="BCG523" s="33"/>
      <c r="BCH523" s="33"/>
      <c r="BCI523" s="33"/>
      <c r="BCJ523" s="33"/>
      <c r="BCK523" s="33"/>
      <c r="BCL523" s="33"/>
      <c r="BCM523" s="33"/>
      <c r="BCN523" s="33"/>
      <c r="BCO523" s="33"/>
      <c r="BCP523" s="33"/>
      <c r="BCQ523" s="33"/>
      <c r="BCR523" s="33"/>
      <c r="BCS523" s="33"/>
      <c r="BCT523" s="33"/>
      <c r="BCU523" s="33"/>
      <c r="BCV523" s="33"/>
      <c r="BCW523" s="33"/>
      <c r="BCX523" s="33"/>
      <c r="BCY523" s="33"/>
      <c r="BCZ523" s="33"/>
      <c r="BDA523" s="33"/>
      <c r="BDB523" s="33"/>
      <c r="BDC523" s="33"/>
      <c r="BDD523" s="33"/>
      <c r="BDE523" s="33"/>
      <c r="BDF523" s="33"/>
      <c r="BDG523" s="33"/>
      <c r="BDH523" s="33"/>
      <c r="BDI523" s="33"/>
      <c r="BDJ523" s="33"/>
      <c r="BDK523" s="33"/>
      <c r="BDL523" s="33"/>
      <c r="BDM523" s="33"/>
      <c r="BDN523" s="33"/>
      <c r="BDO523" s="33"/>
      <c r="BDP523" s="33"/>
      <c r="BDQ523" s="33"/>
      <c r="BDR523" s="33"/>
      <c r="BDS523" s="33"/>
      <c r="BDT523" s="33"/>
      <c r="BDU523" s="33"/>
      <c r="BDV523" s="33"/>
      <c r="BDW523" s="33"/>
      <c r="BDX523" s="33"/>
      <c r="BDY523" s="33"/>
      <c r="BDZ523" s="33"/>
      <c r="BEA523" s="33"/>
      <c r="BEB523" s="33"/>
      <c r="BEC523" s="33"/>
      <c r="BED523" s="33"/>
      <c r="BEE523" s="33"/>
      <c r="BEF523" s="33"/>
      <c r="BEG523" s="33"/>
      <c r="BEH523" s="33"/>
      <c r="BEI523" s="33"/>
      <c r="BEJ523" s="33"/>
      <c r="BEK523" s="33"/>
      <c r="BEL523" s="33"/>
      <c r="BEM523" s="33"/>
      <c r="BEN523" s="33"/>
      <c r="BEO523" s="33"/>
      <c r="BEP523" s="33"/>
      <c r="BEQ523" s="33"/>
      <c r="BER523" s="33"/>
      <c r="BES523" s="33"/>
      <c r="BET523" s="33"/>
      <c r="BEU523" s="33"/>
      <c r="BEV523" s="33"/>
      <c r="BEW523" s="33"/>
      <c r="BEX523" s="33"/>
      <c r="BEY523" s="33"/>
      <c r="BEZ523" s="33"/>
      <c r="BFA523" s="33"/>
      <c r="BFB523" s="33"/>
      <c r="BFC523" s="33"/>
      <c r="BFD523" s="33"/>
      <c r="BFE523" s="33"/>
      <c r="BFF523" s="33"/>
      <c r="BFG523" s="33"/>
      <c r="BFH523" s="33"/>
      <c r="BFI523" s="33"/>
      <c r="BFJ523" s="33"/>
      <c r="BFK523" s="33"/>
      <c r="BFL523" s="33"/>
      <c r="BFM523" s="33"/>
      <c r="BFN523" s="33"/>
      <c r="BFO523" s="33"/>
      <c r="BFP523" s="33"/>
      <c r="BFQ523" s="33"/>
      <c r="BFR523" s="33"/>
      <c r="BFS523" s="33"/>
      <c r="BFT523" s="33"/>
      <c r="BFU523" s="33"/>
      <c r="BFV523" s="33"/>
      <c r="BFW523" s="33"/>
      <c r="BFX523" s="33"/>
      <c r="BFY523" s="33"/>
      <c r="BFZ523" s="33"/>
      <c r="BGA523" s="33"/>
      <c r="BGB523" s="33"/>
      <c r="BGC523" s="33"/>
      <c r="BGD523" s="33"/>
      <c r="BGE523" s="33"/>
      <c r="BGF523" s="33"/>
      <c r="BGG523" s="33"/>
      <c r="BGH523" s="33"/>
      <c r="BGI523" s="33"/>
      <c r="BGJ523" s="33"/>
      <c r="BGK523" s="33"/>
      <c r="BGL523" s="33"/>
      <c r="BGM523" s="33"/>
      <c r="BGN523" s="33"/>
      <c r="BGO523" s="33"/>
      <c r="BGP523" s="33"/>
      <c r="BGQ523" s="33"/>
      <c r="BGR523" s="33"/>
      <c r="BGS523" s="33"/>
      <c r="BGT523" s="33"/>
      <c r="BGU523" s="33"/>
      <c r="BGV523" s="33"/>
      <c r="BGW523" s="33"/>
      <c r="BGX523" s="33"/>
      <c r="BGY523" s="33"/>
      <c r="BGZ523" s="33"/>
      <c r="BHA523" s="33"/>
      <c r="BHB523" s="33"/>
      <c r="BHC523" s="33"/>
      <c r="BHD523" s="33"/>
      <c r="BHE523" s="33"/>
      <c r="BHF523" s="33"/>
      <c r="BHG523" s="33"/>
      <c r="BHH523" s="33"/>
      <c r="BHI523" s="33"/>
      <c r="BHJ523" s="33"/>
      <c r="BHK523" s="33"/>
      <c r="BHL523" s="33"/>
      <c r="BHM523" s="33"/>
      <c r="BHN523" s="33"/>
      <c r="BHO523" s="33"/>
      <c r="BHP523" s="33"/>
      <c r="BHQ523" s="33"/>
      <c r="BHR523" s="33"/>
      <c r="BHS523" s="33"/>
      <c r="BHT523" s="33"/>
      <c r="BHU523" s="33"/>
      <c r="BHV523" s="33"/>
      <c r="BHW523" s="33"/>
      <c r="BHX523" s="33"/>
      <c r="BHY523" s="33"/>
      <c r="BHZ523" s="33"/>
      <c r="BIA523" s="33"/>
      <c r="BIB523" s="33"/>
      <c r="BIC523" s="33"/>
      <c r="BID523" s="33"/>
      <c r="BIE523" s="33"/>
      <c r="BIF523" s="33"/>
      <c r="BIG523" s="33"/>
      <c r="BIH523" s="33"/>
      <c r="BII523" s="33"/>
      <c r="BIJ523" s="33"/>
      <c r="BIK523" s="33"/>
      <c r="BIL523" s="33"/>
      <c r="BIM523" s="33"/>
      <c r="BIN523" s="33"/>
      <c r="BIO523" s="33"/>
      <c r="BIP523" s="33"/>
      <c r="BIQ523" s="33"/>
      <c r="BIR523" s="33"/>
      <c r="BIS523" s="33"/>
      <c r="BIT523" s="33"/>
      <c r="BIU523" s="33"/>
      <c r="BIV523" s="33"/>
      <c r="BIW523" s="33"/>
      <c r="BIX523" s="33"/>
      <c r="BIY523" s="33"/>
      <c r="BIZ523" s="33"/>
      <c r="BJA523" s="33"/>
      <c r="BJB523" s="33"/>
      <c r="BJC523" s="33"/>
      <c r="BJD523" s="33"/>
      <c r="BJE523" s="33"/>
      <c r="BJF523" s="33"/>
      <c r="BJG523" s="33"/>
      <c r="BJH523" s="33"/>
      <c r="BJI523" s="33"/>
      <c r="BJJ523" s="33"/>
      <c r="BJK523" s="33"/>
      <c r="BJL523" s="33"/>
      <c r="BJM523" s="33"/>
      <c r="BJN523" s="33"/>
      <c r="BJO523" s="33"/>
      <c r="BJP523" s="33"/>
      <c r="BJQ523" s="33"/>
      <c r="BJR523" s="33"/>
      <c r="BJS523" s="33"/>
      <c r="BJT523" s="33"/>
      <c r="BJU523" s="33"/>
      <c r="BJV523" s="33"/>
      <c r="BJW523" s="33"/>
      <c r="BJX523" s="33"/>
      <c r="BJY523" s="33"/>
      <c r="BJZ523" s="33"/>
      <c r="BKA523" s="33"/>
      <c r="BKB523" s="33"/>
      <c r="BKC523" s="33"/>
      <c r="BKD523" s="33"/>
      <c r="BKE523" s="33"/>
      <c r="BKF523" s="33"/>
      <c r="BKG523" s="33"/>
      <c r="BKH523" s="33"/>
      <c r="BKI523" s="33"/>
      <c r="BKJ523" s="33"/>
      <c r="BKK523" s="33"/>
      <c r="BKL523" s="33"/>
      <c r="BKM523" s="33"/>
      <c r="BKN523" s="33"/>
      <c r="BKO523" s="33"/>
      <c r="BKP523" s="33"/>
      <c r="BKQ523" s="33"/>
      <c r="BKR523" s="33"/>
      <c r="BKS523" s="33"/>
      <c r="BKT523" s="33"/>
      <c r="BKU523" s="33"/>
      <c r="BKV523" s="33"/>
      <c r="BKW523" s="33"/>
      <c r="BKX523" s="33"/>
      <c r="BKY523" s="33"/>
      <c r="BKZ523" s="33"/>
      <c r="BLA523" s="33"/>
      <c r="BLB523" s="33"/>
      <c r="BLC523" s="33"/>
      <c r="BLD523" s="33"/>
      <c r="BLE523" s="33"/>
      <c r="BLF523" s="33"/>
      <c r="BLG523" s="33"/>
      <c r="BLH523" s="33"/>
      <c r="BLI523" s="33"/>
      <c r="BLJ523" s="33"/>
      <c r="BLK523" s="33"/>
      <c r="BLL523" s="33"/>
      <c r="BLM523" s="33"/>
      <c r="BLN523" s="33"/>
      <c r="BLO523" s="33"/>
      <c r="BLP523" s="33"/>
      <c r="BLQ523" s="33"/>
      <c r="BLR523" s="33"/>
      <c r="BLS523" s="33"/>
      <c r="BLT523" s="33"/>
      <c r="BLU523" s="33"/>
      <c r="BLV523" s="33"/>
      <c r="BLW523" s="33"/>
      <c r="BLX523" s="33"/>
      <c r="BLY523" s="33"/>
      <c r="BLZ523" s="33"/>
      <c r="BMA523" s="33"/>
      <c r="BMB523" s="33"/>
      <c r="BMC523" s="33"/>
      <c r="BMD523" s="33"/>
      <c r="BME523" s="33"/>
      <c r="BMF523" s="33"/>
      <c r="BMG523" s="33"/>
      <c r="BMH523" s="33"/>
      <c r="BMI523" s="33"/>
      <c r="BMJ523" s="33"/>
      <c r="BMK523" s="33"/>
      <c r="BML523" s="33"/>
      <c r="BMM523" s="33"/>
      <c r="BMN523" s="33"/>
      <c r="BMO523" s="33"/>
      <c r="BMP523" s="33"/>
      <c r="BMQ523" s="33"/>
      <c r="BMR523" s="33"/>
      <c r="BMS523" s="33"/>
      <c r="BMT523" s="33"/>
      <c r="BMU523" s="33"/>
      <c r="BMV523" s="33"/>
      <c r="BMW523" s="33"/>
      <c r="BMX523" s="33"/>
      <c r="BMY523" s="33"/>
      <c r="BMZ523" s="33"/>
      <c r="BNA523" s="33"/>
      <c r="BNB523" s="33"/>
      <c r="BNC523" s="33"/>
      <c r="BND523" s="33"/>
      <c r="BNE523" s="33"/>
      <c r="BNF523" s="33"/>
      <c r="BNG523" s="33"/>
      <c r="BNH523" s="33"/>
      <c r="BNI523" s="33"/>
      <c r="BNJ523" s="33"/>
      <c r="BNK523" s="33"/>
      <c r="BNL523" s="33"/>
      <c r="BNM523" s="33"/>
      <c r="BNN523" s="33"/>
      <c r="BNO523" s="33"/>
      <c r="BNP523" s="33"/>
      <c r="BNQ523" s="33"/>
      <c r="BNR523" s="33"/>
      <c r="BNS523" s="33"/>
      <c r="BNT523" s="33"/>
      <c r="BNU523" s="33"/>
      <c r="BNV523" s="33"/>
      <c r="BNW523" s="33"/>
      <c r="BNX523" s="33"/>
      <c r="BNY523" s="33"/>
      <c r="BNZ523" s="33"/>
      <c r="BOA523" s="33"/>
      <c r="BOB523" s="33"/>
      <c r="BOC523" s="33"/>
      <c r="BOD523" s="33"/>
      <c r="BOE523" s="33"/>
      <c r="BOF523" s="33"/>
      <c r="BOG523" s="33"/>
      <c r="BOH523" s="33"/>
      <c r="BOI523" s="33"/>
      <c r="BOJ523" s="33"/>
      <c r="BOK523" s="33"/>
      <c r="BOL523" s="33"/>
      <c r="BOM523" s="33"/>
      <c r="BON523" s="33"/>
      <c r="BOO523" s="33"/>
      <c r="BOP523" s="33"/>
      <c r="BOQ523" s="33"/>
      <c r="BOR523" s="33"/>
      <c r="BOS523" s="33"/>
      <c r="BOT523" s="33"/>
      <c r="BOU523" s="33"/>
      <c r="BOV523" s="33"/>
      <c r="BOW523" s="33"/>
      <c r="BOX523" s="33"/>
      <c r="BOY523" s="33"/>
      <c r="BOZ523" s="33"/>
      <c r="BPA523" s="33"/>
      <c r="BPB523" s="33"/>
      <c r="BPC523" s="33"/>
      <c r="BPD523" s="33"/>
      <c r="BPE523" s="33"/>
      <c r="BPF523" s="33"/>
      <c r="BPG523" s="33"/>
      <c r="BPH523" s="33"/>
      <c r="BPI523" s="33"/>
      <c r="BPJ523" s="33"/>
      <c r="BPK523" s="33"/>
      <c r="BPL523" s="33"/>
      <c r="BPM523" s="33"/>
      <c r="BPN523" s="33"/>
      <c r="BPO523" s="33"/>
      <c r="BPP523" s="33"/>
      <c r="BPQ523" s="33"/>
      <c r="BPR523" s="33"/>
      <c r="BPS523" s="33"/>
      <c r="BPT523" s="33"/>
      <c r="BPU523" s="33"/>
      <c r="BPV523" s="33"/>
      <c r="BPW523" s="33"/>
      <c r="BPX523" s="33"/>
      <c r="BPY523" s="33"/>
      <c r="BPZ523" s="33"/>
      <c r="BQA523" s="33"/>
      <c r="BQB523" s="33"/>
      <c r="BQC523" s="33"/>
      <c r="BQD523" s="33"/>
      <c r="BQE523" s="33"/>
      <c r="BQF523" s="33"/>
      <c r="BQG523" s="33"/>
      <c r="BQH523" s="33"/>
      <c r="BQI523" s="33"/>
      <c r="BQJ523" s="33"/>
      <c r="BQK523" s="33"/>
      <c r="BQL523" s="33"/>
      <c r="BQM523" s="33"/>
      <c r="BQN523" s="33"/>
      <c r="BQO523" s="33"/>
      <c r="BQP523" s="33"/>
      <c r="BQQ523" s="33"/>
      <c r="BQR523" s="33"/>
      <c r="BQS523" s="33"/>
      <c r="BQT523" s="33"/>
      <c r="BQU523" s="33"/>
      <c r="BQV523" s="33"/>
      <c r="BQW523" s="33"/>
      <c r="BQX523" s="33"/>
      <c r="BQY523" s="33"/>
      <c r="BQZ523" s="33"/>
      <c r="BRA523" s="33"/>
      <c r="BRB523" s="33"/>
      <c r="BRC523" s="33"/>
      <c r="BRD523" s="33"/>
      <c r="BRE523" s="33"/>
      <c r="BRF523" s="33"/>
      <c r="BRG523" s="33"/>
      <c r="BRH523" s="33"/>
      <c r="BRI523" s="33"/>
      <c r="BRJ523" s="33"/>
      <c r="BRK523" s="33"/>
      <c r="BRL523" s="33"/>
      <c r="BRM523" s="33"/>
      <c r="BRN523" s="33"/>
      <c r="BRO523" s="33"/>
      <c r="BRP523" s="33"/>
      <c r="BRQ523" s="33"/>
      <c r="BRR523" s="33"/>
      <c r="BRS523" s="33"/>
      <c r="BRT523" s="33"/>
      <c r="BRU523" s="33"/>
      <c r="BRV523" s="33"/>
      <c r="BRW523" s="33"/>
      <c r="BRX523" s="33"/>
      <c r="BRY523" s="33"/>
      <c r="BRZ523" s="33"/>
      <c r="BSA523" s="33"/>
      <c r="BSB523" s="33"/>
      <c r="BSC523" s="33"/>
      <c r="BSD523" s="33"/>
      <c r="BSE523" s="33"/>
      <c r="BSF523" s="33"/>
      <c r="BSG523" s="33"/>
      <c r="BSH523" s="33"/>
      <c r="BSI523" s="33"/>
      <c r="BSJ523" s="33"/>
      <c r="BSK523" s="33"/>
      <c r="BSL523" s="33"/>
      <c r="BSM523" s="33"/>
      <c r="BSN523" s="33"/>
      <c r="BSO523" s="33"/>
      <c r="BSP523" s="33"/>
      <c r="BSQ523" s="33"/>
      <c r="BSR523" s="33"/>
      <c r="BSS523" s="33"/>
      <c r="BST523" s="33"/>
      <c r="BSU523" s="33"/>
      <c r="BSV523" s="33"/>
      <c r="BSW523" s="33"/>
      <c r="BSX523" s="33"/>
      <c r="BSY523" s="33"/>
      <c r="BSZ523" s="33"/>
      <c r="BTA523" s="33"/>
      <c r="BTB523" s="33"/>
      <c r="BTC523" s="33"/>
      <c r="BTD523" s="33"/>
      <c r="BTE523" s="33"/>
      <c r="BTF523" s="33"/>
      <c r="BTG523" s="33"/>
      <c r="BTH523" s="33"/>
      <c r="BTI523" s="33"/>
      <c r="BTJ523" s="33"/>
      <c r="BTK523" s="33"/>
      <c r="BTL523" s="33"/>
      <c r="BTM523" s="33"/>
      <c r="BTN523" s="33"/>
      <c r="BTO523" s="33"/>
      <c r="BTP523" s="33"/>
      <c r="BTQ523" s="33"/>
      <c r="BTR523" s="33"/>
      <c r="BTS523" s="33"/>
      <c r="BTT523" s="33"/>
      <c r="BTU523" s="33"/>
      <c r="BTV523" s="33"/>
      <c r="BTW523" s="33"/>
      <c r="BTX523" s="33"/>
      <c r="BTY523" s="33"/>
      <c r="BTZ523" s="33"/>
      <c r="BUA523" s="33"/>
      <c r="BUB523" s="33"/>
      <c r="BUC523" s="33"/>
      <c r="BUD523" s="33"/>
      <c r="BUE523" s="33"/>
      <c r="BUF523" s="33"/>
      <c r="BUG523" s="33"/>
      <c r="BUH523" s="33"/>
      <c r="BUI523" s="33"/>
      <c r="BUJ523" s="33"/>
      <c r="BUK523" s="33"/>
      <c r="BUL523" s="33"/>
      <c r="BUM523" s="33"/>
      <c r="BUN523" s="33"/>
      <c r="BUO523" s="33"/>
      <c r="BUP523" s="33"/>
      <c r="BUQ523" s="33"/>
      <c r="BUR523" s="33"/>
      <c r="BUS523" s="33"/>
      <c r="BUT523" s="33"/>
      <c r="BUU523" s="33"/>
      <c r="BUV523" s="33"/>
      <c r="BUW523" s="33"/>
      <c r="BUX523" s="33"/>
      <c r="BUY523" s="33"/>
      <c r="BUZ523" s="33"/>
      <c r="BVA523" s="33"/>
      <c r="BVB523" s="33"/>
      <c r="BVC523" s="33"/>
      <c r="BVD523" s="33"/>
      <c r="BVE523" s="33"/>
      <c r="BVF523" s="33"/>
      <c r="BVG523" s="33"/>
      <c r="BVH523" s="33"/>
      <c r="BVI523" s="33"/>
      <c r="BVJ523" s="33"/>
      <c r="BVK523" s="33"/>
      <c r="BVL523" s="33"/>
      <c r="BVM523" s="33"/>
      <c r="BVN523" s="33"/>
      <c r="BVO523" s="33"/>
      <c r="BVP523" s="33"/>
      <c r="BVQ523" s="33"/>
      <c r="BVR523" s="33"/>
      <c r="BVS523" s="33"/>
      <c r="BVT523" s="33"/>
      <c r="BVU523" s="33"/>
      <c r="BVV523" s="33"/>
      <c r="BVW523" s="33"/>
      <c r="BVX523" s="33"/>
      <c r="BVY523" s="33"/>
      <c r="BVZ523" s="33"/>
      <c r="BWA523" s="33"/>
      <c r="BWB523" s="33"/>
      <c r="BWC523" s="33"/>
      <c r="BWD523" s="33"/>
      <c r="BWE523" s="33"/>
      <c r="BWF523" s="33"/>
      <c r="BWG523" s="33"/>
      <c r="BWH523" s="33"/>
      <c r="BWI523" s="33"/>
      <c r="BWJ523" s="33"/>
      <c r="BWK523" s="33"/>
      <c r="BWL523" s="33"/>
      <c r="BWM523" s="33"/>
      <c r="BWN523" s="33"/>
      <c r="BWO523" s="33"/>
      <c r="BWP523" s="33"/>
      <c r="BWQ523" s="33"/>
      <c r="BWR523" s="33"/>
      <c r="BWS523" s="33"/>
      <c r="BWT523" s="33"/>
      <c r="BWU523" s="33"/>
      <c r="BWV523" s="33"/>
      <c r="BWW523" s="33"/>
      <c r="BWX523" s="33"/>
      <c r="BWY523" s="33"/>
      <c r="BWZ523" s="33"/>
      <c r="BXA523" s="33"/>
      <c r="BXB523" s="33"/>
      <c r="BXC523" s="33"/>
      <c r="BXD523" s="33"/>
      <c r="BXE523" s="33"/>
      <c r="BXF523" s="33"/>
      <c r="BXG523" s="33"/>
      <c r="BXH523" s="33"/>
      <c r="BXI523" s="33"/>
      <c r="BXJ523" s="33"/>
      <c r="BXK523" s="33"/>
      <c r="BXL523" s="33"/>
      <c r="BXM523" s="33"/>
      <c r="BXN523" s="33"/>
      <c r="BXO523" s="33"/>
      <c r="BXP523" s="33"/>
      <c r="BXQ523" s="33"/>
      <c r="BXR523" s="33"/>
      <c r="BXS523" s="33"/>
      <c r="BXT523" s="33"/>
      <c r="BXU523" s="33"/>
      <c r="BXV523" s="33"/>
      <c r="BXW523" s="33"/>
      <c r="BXX523" s="33"/>
      <c r="BXY523" s="33"/>
      <c r="BXZ523" s="33"/>
      <c r="BYA523" s="33"/>
      <c r="BYB523" s="33"/>
      <c r="BYC523" s="33"/>
      <c r="BYD523" s="33"/>
      <c r="BYE523" s="33"/>
      <c r="BYF523" s="33"/>
      <c r="BYG523" s="33"/>
      <c r="BYH523" s="33"/>
      <c r="BYI523" s="33"/>
      <c r="BYJ523" s="33"/>
      <c r="BYK523" s="33"/>
      <c r="BYL523" s="33"/>
      <c r="BYM523" s="33"/>
      <c r="BYN523" s="33"/>
      <c r="BYO523" s="33"/>
      <c r="BYP523" s="33"/>
      <c r="BYQ523" s="33"/>
      <c r="BYR523" s="33"/>
      <c r="BYS523" s="33"/>
      <c r="BYT523" s="33"/>
      <c r="BYU523" s="33"/>
      <c r="BYV523" s="33"/>
      <c r="BYW523" s="33"/>
      <c r="BYX523" s="33"/>
    </row>
    <row r="524" spans="1:2026" s="52" customFormat="1" ht="24.95" customHeight="1" x14ac:dyDescent="0.25">
      <c r="A524" s="205" t="s">
        <v>1662</v>
      </c>
      <c r="B524" s="50" t="s">
        <v>985</v>
      </c>
      <c r="C524" s="4" t="s">
        <v>983</v>
      </c>
      <c r="D524" s="4" t="s">
        <v>295</v>
      </c>
      <c r="E524" s="4" t="s">
        <v>971</v>
      </c>
      <c r="F524" s="4" t="s">
        <v>972</v>
      </c>
      <c r="G524" s="4" t="s">
        <v>27</v>
      </c>
      <c r="H524" s="11" t="s">
        <v>528</v>
      </c>
      <c r="I524" s="4" t="s">
        <v>29</v>
      </c>
      <c r="J524" s="51" t="s">
        <v>345</v>
      </c>
      <c r="K524" s="4" t="s">
        <v>31</v>
      </c>
      <c r="L524" s="4" t="s">
        <v>32</v>
      </c>
      <c r="M524" s="4" t="s">
        <v>33</v>
      </c>
      <c r="N524" s="4" t="s">
        <v>34</v>
      </c>
      <c r="O524" s="6" t="s">
        <v>35</v>
      </c>
      <c r="P524" s="6"/>
      <c r="Q524" s="7" t="s">
        <v>36</v>
      </c>
      <c r="R524" s="7" t="s">
        <v>1236</v>
      </c>
      <c r="S524" s="4" t="s">
        <v>984</v>
      </c>
      <c r="T524" s="152" t="s">
        <v>1512</v>
      </c>
      <c r="U524" s="152" t="s">
        <v>1512</v>
      </c>
      <c r="V524" s="4" t="s">
        <v>11</v>
      </c>
      <c r="W524" s="4" t="s">
        <v>40</v>
      </c>
      <c r="X524" s="4"/>
      <c r="Y524" s="4"/>
      <c r="Z524" s="4"/>
      <c r="AA524" s="4"/>
      <c r="AB524" s="8">
        <v>7500</v>
      </c>
      <c r="AC524" s="8">
        <v>2650</v>
      </c>
      <c r="AD524" s="8"/>
      <c r="AE524" s="8">
        <v>12750</v>
      </c>
      <c r="AF524" s="8">
        <v>650</v>
      </c>
      <c r="AG524" s="8">
        <f t="shared" si="8"/>
        <v>23550</v>
      </c>
      <c r="AH524" s="111">
        <v>18</v>
      </c>
      <c r="AI524" s="8">
        <v>15357.99</v>
      </c>
      <c r="AJ524" s="126"/>
      <c r="AK524" s="8">
        <f>SUBTOTAL(9,AH524:AJ524)</f>
        <v>15375.99</v>
      </c>
      <c r="AL524" s="5" t="s">
        <v>37</v>
      </c>
      <c r="AM524" s="5" t="s">
        <v>1499</v>
      </c>
      <c r="AN524" s="96">
        <v>43040</v>
      </c>
      <c r="AO524" s="173" t="s">
        <v>1512</v>
      </c>
      <c r="AP524" s="33"/>
      <c r="AQ524" s="33"/>
      <c r="AR524" s="33"/>
      <c r="AS524" s="33"/>
      <c r="AT524" s="33"/>
      <c r="AU524" s="33"/>
      <c r="AV524" s="33"/>
      <c r="AW524" s="33"/>
      <c r="AX524" s="33"/>
      <c r="AY524" s="33"/>
      <c r="AZ524" s="33"/>
      <c r="BA524" s="33"/>
      <c r="BB524" s="33"/>
      <c r="BC524" s="33"/>
      <c r="BD524" s="33"/>
      <c r="BE524" s="33"/>
      <c r="BF524" s="33"/>
      <c r="BG524" s="33"/>
      <c r="BH524" s="33"/>
      <c r="BI524" s="33"/>
      <c r="BJ524" s="33"/>
      <c r="BK524" s="33"/>
      <c r="BL524" s="33"/>
      <c r="BM524" s="33"/>
      <c r="BN524" s="33"/>
      <c r="BO524" s="33"/>
      <c r="BP524" s="33"/>
      <c r="BQ524" s="33"/>
      <c r="BR524" s="33"/>
      <c r="BS524" s="33"/>
      <c r="BT524" s="33"/>
      <c r="BU524" s="33"/>
      <c r="BV524" s="33"/>
      <c r="BW524" s="33"/>
      <c r="BX524" s="33"/>
      <c r="BY524" s="33"/>
      <c r="BZ524" s="33"/>
      <c r="CA524" s="33"/>
      <c r="CB524" s="33"/>
      <c r="CC524" s="33"/>
      <c r="CD524" s="33"/>
      <c r="CE524" s="33"/>
      <c r="CF524" s="33"/>
      <c r="CG524" s="33"/>
      <c r="CH524" s="33"/>
      <c r="CI524" s="33"/>
      <c r="CJ524" s="33"/>
      <c r="CK524" s="33"/>
      <c r="CL524" s="33"/>
      <c r="CM524" s="33"/>
      <c r="CN524" s="33"/>
      <c r="CO524" s="33"/>
      <c r="CP524" s="33"/>
      <c r="CQ524" s="33"/>
      <c r="CR524" s="33"/>
      <c r="CS524" s="33"/>
      <c r="CT524" s="33"/>
      <c r="CU524" s="33"/>
      <c r="CV524" s="33"/>
      <c r="CW524" s="33"/>
      <c r="CX524" s="33"/>
      <c r="CY524" s="33"/>
      <c r="CZ524" s="33"/>
      <c r="DA524" s="33"/>
      <c r="DB524" s="33"/>
      <c r="DC524" s="33"/>
      <c r="DD524" s="33"/>
      <c r="DE524" s="33"/>
      <c r="DF524" s="33"/>
      <c r="DG524" s="33"/>
      <c r="DH524" s="33"/>
      <c r="DI524" s="33"/>
      <c r="DJ524" s="33"/>
      <c r="DK524" s="33"/>
      <c r="DL524" s="33"/>
      <c r="DM524" s="33"/>
      <c r="DN524" s="33"/>
      <c r="DO524" s="33"/>
      <c r="DP524" s="33"/>
      <c r="DQ524" s="33"/>
      <c r="DR524" s="33"/>
      <c r="DS524" s="33"/>
      <c r="DT524" s="33"/>
      <c r="DU524" s="33"/>
      <c r="DV524" s="33"/>
      <c r="DW524" s="33"/>
      <c r="DX524" s="33"/>
      <c r="DY524" s="33"/>
      <c r="DZ524" s="33"/>
      <c r="EA524" s="33"/>
      <c r="EB524" s="33"/>
      <c r="EC524" s="33"/>
      <c r="ED524" s="33"/>
      <c r="EE524" s="33"/>
      <c r="EF524" s="33"/>
      <c r="EG524" s="33"/>
      <c r="EH524" s="33"/>
      <c r="EI524" s="33"/>
      <c r="EJ524" s="33"/>
      <c r="EK524" s="33"/>
      <c r="EL524" s="33"/>
      <c r="EM524" s="33"/>
      <c r="EN524" s="33"/>
      <c r="EO524" s="33"/>
      <c r="EP524" s="33"/>
      <c r="EQ524" s="33"/>
      <c r="ER524" s="33"/>
      <c r="ES524" s="33"/>
      <c r="ET524" s="33"/>
      <c r="EU524" s="33"/>
      <c r="EV524" s="33"/>
      <c r="EW524" s="33"/>
      <c r="EX524" s="33"/>
      <c r="EY524" s="33"/>
      <c r="EZ524" s="33"/>
      <c r="FA524" s="33"/>
      <c r="FB524" s="33"/>
      <c r="FC524" s="33"/>
      <c r="FD524" s="33"/>
      <c r="FE524" s="33"/>
      <c r="FF524" s="33"/>
      <c r="FG524" s="33"/>
      <c r="FH524" s="33"/>
      <c r="FI524" s="33"/>
      <c r="FJ524" s="33"/>
      <c r="FK524" s="33"/>
      <c r="FL524" s="33"/>
      <c r="FM524" s="33"/>
      <c r="FN524" s="33"/>
      <c r="FO524" s="33"/>
      <c r="FP524" s="33"/>
      <c r="FQ524" s="33"/>
      <c r="FR524" s="33"/>
      <c r="FS524" s="33"/>
      <c r="FT524" s="33"/>
      <c r="FU524" s="33"/>
      <c r="FV524" s="33"/>
      <c r="FW524" s="33"/>
      <c r="FX524" s="33"/>
      <c r="FY524" s="33"/>
      <c r="FZ524" s="33"/>
      <c r="GA524" s="33"/>
      <c r="GB524" s="33"/>
      <c r="GC524" s="33"/>
      <c r="GD524" s="33"/>
      <c r="GE524" s="33"/>
      <c r="GF524" s="33"/>
      <c r="GG524" s="33"/>
      <c r="GH524" s="33"/>
      <c r="GI524" s="33"/>
      <c r="GJ524" s="33"/>
      <c r="GK524" s="33"/>
      <c r="GL524" s="33"/>
      <c r="GM524" s="33"/>
      <c r="GN524" s="33"/>
      <c r="GO524" s="33"/>
      <c r="GP524" s="33"/>
      <c r="GQ524" s="33"/>
      <c r="GR524" s="33"/>
      <c r="GS524" s="33"/>
      <c r="GT524" s="33"/>
      <c r="GU524" s="33"/>
      <c r="GV524" s="33"/>
      <c r="GW524" s="33"/>
      <c r="GX524" s="33"/>
      <c r="GY524" s="33"/>
      <c r="GZ524" s="33"/>
      <c r="HA524" s="33"/>
      <c r="HB524" s="33"/>
      <c r="HC524" s="33"/>
      <c r="HD524" s="33"/>
      <c r="HE524" s="33"/>
      <c r="HF524" s="33"/>
      <c r="HG524" s="33"/>
      <c r="HH524" s="33"/>
      <c r="HI524" s="33"/>
      <c r="HJ524" s="33"/>
      <c r="HK524" s="33"/>
      <c r="HL524" s="33"/>
      <c r="HM524" s="33"/>
      <c r="HN524" s="33"/>
      <c r="HO524" s="33"/>
      <c r="HP524" s="33"/>
      <c r="HQ524" s="33"/>
      <c r="HR524" s="33"/>
      <c r="HS524" s="33"/>
      <c r="HT524" s="33"/>
      <c r="HU524" s="33"/>
      <c r="HV524" s="33"/>
      <c r="HW524" s="33"/>
      <c r="HX524" s="33"/>
      <c r="HY524" s="33"/>
      <c r="HZ524" s="33"/>
      <c r="IA524" s="33"/>
      <c r="IB524" s="33"/>
      <c r="IC524" s="33"/>
      <c r="ID524" s="33"/>
      <c r="IE524" s="33"/>
      <c r="IF524" s="33"/>
      <c r="IG524" s="33"/>
      <c r="IH524" s="33"/>
      <c r="II524" s="33"/>
      <c r="IJ524" s="33"/>
      <c r="IK524" s="33"/>
      <c r="IL524" s="33"/>
      <c r="IM524" s="33"/>
      <c r="IN524" s="33"/>
      <c r="IO524" s="33"/>
      <c r="IP524" s="33"/>
      <c r="IQ524" s="33"/>
      <c r="IR524" s="33"/>
      <c r="IS524" s="33"/>
      <c r="IT524" s="33"/>
      <c r="IU524" s="33"/>
      <c r="IV524" s="33"/>
      <c r="IW524" s="33"/>
      <c r="IX524" s="33"/>
      <c r="IY524" s="33"/>
      <c r="IZ524" s="33"/>
      <c r="JA524" s="33"/>
      <c r="JB524" s="33"/>
      <c r="JC524" s="33"/>
      <c r="JD524" s="33"/>
      <c r="JE524" s="33"/>
      <c r="JF524" s="33"/>
      <c r="JG524" s="33"/>
      <c r="JH524" s="33"/>
      <c r="JI524" s="33"/>
      <c r="JJ524" s="33"/>
      <c r="JK524" s="33"/>
      <c r="JL524" s="33"/>
      <c r="JM524" s="33"/>
      <c r="JN524" s="33"/>
      <c r="JO524" s="33"/>
      <c r="JP524" s="33"/>
      <c r="JQ524" s="33"/>
      <c r="JR524" s="33"/>
      <c r="JS524" s="33"/>
      <c r="JT524" s="33"/>
      <c r="JU524" s="33"/>
      <c r="JV524" s="33"/>
      <c r="JW524" s="33"/>
      <c r="JX524" s="33"/>
      <c r="JY524" s="33"/>
      <c r="JZ524" s="33"/>
      <c r="KA524" s="33"/>
      <c r="KB524" s="33"/>
      <c r="KC524" s="33"/>
      <c r="KD524" s="33"/>
      <c r="KE524" s="33"/>
      <c r="KF524" s="33"/>
      <c r="KG524" s="33"/>
      <c r="KH524" s="33"/>
      <c r="KI524" s="33"/>
      <c r="KJ524" s="33"/>
      <c r="KK524" s="33"/>
      <c r="KL524" s="33"/>
      <c r="KM524" s="33"/>
      <c r="KN524" s="33"/>
      <c r="KO524" s="33"/>
      <c r="KP524" s="33"/>
      <c r="KQ524" s="33"/>
      <c r="KR524" s="33"/>
      <c r="KS524" s="33"/>
      <c r="KT524" s="33"/>
      <c r="KU524" s="33"/>
      <c r="KV524" s="33"/>
      <c r="KW524" s="33"/>
      <c r="KX524" s="33"/>
      <c r="KY524" s="33"/>
      <c r="KZ524" s="33"/>
      <c r="LA524" s="33"/>
      <c r="LB524" s="33"/>
      <c r="LC524" s="33"/>
      <c r="LD524" s="33"/>
      <c r="LE524" s="33"/>
      <c r="LF524" s="33"/>
      <c r="LG524" s="33"/>
      <c r="LH524" s="33"/>
      <c r="LI524" s="33"/>
      <c r="LJ524" s="33"/>
      <c r="LK524" s="33"/>
      <c r="LL524" s="33"/>
      <c r="LM524" s="33"/>
      <c r="LN524" s="33"/>
      <c r="LO524" s="33"/>
      <c r="LP524" s="33"/>
      <c r="LQ524" s="33"/>
      <c r="LR524" s="33"/>
      <c r="LS524" s="33"/>
      <c r="LT524" s="33"/>
      <c r="LU524" s="33"/>
      <c r="LV524" s="33"/>
      <c r="LW524" s="33"/>
      <c r="LX524" s="33"/>
      <c r="LY524" s="33"/>
      <c r="LZ524" s="33"/>
      <c r="MA524" s="33"/>
      <c r="MB524" s="33"/>
      <c r="MC524" s="33"/>
      <c r="MD524" s="33"/>
      <c r="ME524" s="33"/>
      <c r="MF524" s="33"/>
      <c r="MG524" s="33"/>
      <c r="MH524" s="33"/>
      <c r="MI524" s="33"/>
      <c r="MJ524" s="33"/>
      <c r="MK524" s="33"/>
      <c r="ML524" s="33"/>
      <c r="MM524" s="33"/>
      <c r="MN524" s="33"/>
      <c r="MO524" s="33"/>
      <c r="MP524" s="33"/>
      <c r="MQ524" s="33"/>
      <c r="MR524" s="33"/>
      <c r="MS524" s="33"/>
      <c r="MT524" s="33"/>
      <c r="MU524" s="33"/>
      <c r="MV524" s="33"/>
      <c r="MW524" s="33"/>
      <c r="MX524" s="33"/>
      <c r="MY524" s="33"/>
      <c r="MZ524" s="33"/>
      <c r="NA524" s="33"/>
      <c r="NB524" s="33"/>
      <c r="NC524" s="33"/>
      <c r="ND524" s="33"/>
      <c r="NE524" s="33"/>
      <c r="NF524" s="33"/>
      <c r="NG524" s="33"/>
      <c r="NH524" s="33"/>
      <c r="NI524" s="33"/>
      <c r="NJ524" s="33"/>
      <c r="NK524" s="33"/>
      <c r="NL524" s="33"/>
      <c r="NM524" s="33"/>
      <c r="NN524" s="33"/>
      <c r="NO524" s="33"/>
      <c r="NP524" s="33"/>
      <c r="NQ524" s="33"/>
      <c r="NR524" s="33"/>
      <c r="NS524" s="33"/>
      <c r="NT524" s="33"/>
      <c r="NU524" s="33"/>
      <c r="NV524" s="33"/>
      <c r="NW524" s="33"/>
      <c r="NX524" s="33"/>
      <c r="NY524" s="33"/>
      <c r="NZ524" s="33"/>
      <c r="OA524" s="33"/>
      <c r="OB524" s="33"/>
      <c r="OC524" s="33"/>
      <c r="OD524" s="33"/>
      <c r="OE524" s="33"/>
      <c r="OF524" s="33"/>
      <c r="OG524" s="33"/>
      <c r="OH524" s="33"/>
      <c r="OI524" s="33"/>
      <c r="OJ524" s="33"/>
      <c r="OK524" s="33"/>
      <c r="OL524" s="33"/>
      <c r="OM524" s="33"/>
      <c r="ON524" s="33"/>
      <c r="OO524" s="33"/>
      <c r="OP524" s="33"/>
      <c r="OQ524" s="33"/>
      <c r="OR524" s="33"/>
      <c r="OS524" s="33"/>
      <c r="OT524" s="33"/>
      <c r="OU524" s="33"/>
      <c r="OV524" s="33"/>
      <c r="OW524" s="33"/>
      <c r="OX524" s="33"/>
      <c r="OY524" s="33"/>
      <c r="OZ524" s="33"/>
      <c r="PA524" s="33"/>
      <c r="PB524" s="33"/>
      <c r="PC524" s="33"/>
      <c r="PD524" s="33"/>
      <c r="PE524" s="33"/>
      <c r="PF524" s="33"/>
      <c r="PG524" s="33"/>
      <c r="PH524" s="33"/>
      <c r="PI524" s="33"/>
      <c r="PJ524" s="33"/>
      <c r="PK524" s="33"/>
      <c r="PL524" s="33"/>
      <c r="PM524" s="33"/>
      <c r="PN524" s="33"/>
      <c r="PO524" s="33"/>
      <c r="PP524" s="33"/>
      <c r="PQ524" s="33"/>
      <c r="PR524" s="33"/>
      <c r="PS524" s="33"/>
      <c r="PT524" s="33"/>
      <c r="PU524" s="33"/>
      <c r="PV524" s="33"/>
      <c r="PW524" s="33"/>
      <c r="PX524" s="33"/>
      <c r="PY524" s="33"/>
      <c r="PZ524" s="33"/>
      <c r="QA524" s="33"/>
      <c r="QB524" s="33"/>
      <c r="QC524" s="33"/>
      <c r="QD524" s="33"/>
      <c r="QE524" s="33"/>
      <c r="QF524" s="33"/>
      <c r="QG524" s="33"/>
      <c r="QH524" s="33"/>
      <c r="QI524" s="33"/>
      <c r="QJ524" s="33"/>
      <c r="QK524" s="33"/>
      <c r="QL524" s="33"/>
      <c r="QM524" s="33"/>
      <c r="QN524" s="33"/>
      <c r="QO524" s="33"/>
      <c r="QP524" s="33"/>
      <c r="QQ524" s="33"/>
      <c r="QR524" s="33"/>
      <c r="QS524" s="33"/>
      <c r="QT524" s="33"/>
      <c r="QU524" s="33"/>
      <c r="QV524" s="33"/>
      <c r="QW524" s="33"/>
      <c r="QX524" s="33"/>
      <c r="QY524" s="33"/>
      <c r="QZ524" s="33"/>
      <c r="RA524" s="33"/>
      <c r="RB524" s="33"/>
      <c r="RC524" s="33"/>
      <c r="RD524" s="33"/>
      <c r="RE524" s="33"/>
      <c r="RF524" s="33"/>
      <c r="RG524" s="33"/>
      <c r="RH524" s="33"/>
      <c r="RI524" s="33"/>
      <c r="RJ524" s="33"/>
      <c r="RK524" s="33"/>
      <c r="RL524" s="33"/>
      <c r="RM524" s="33"/>
      <c r="RN524" s="33"/>
      <c r="RO524" s="33"/>
      <c r="RP524" s="33"/>
      <c r="RQ524" s="33"/>
      <c r="RR524" s="33"/>
      <c r="RS524" s="33"/>
      <c r="RT524" s="33"/>
      <c r="RU524" s="33"/>
      <c r="RV524" s="33"/>
      <c r="RW524" s="33"/>
      <c r="RX524" s="33"/>
      <c r="RY524" s="33"/>
      <c r="RZ524" s="33"/>
      <c r="SA524" s="33"/>
      <c r="SB524" s="33"/>
      <c r="SC524" s="33"/>
      <c r="SD524" s="33"/>
      <c r="SE524" s="33"/>
      <c r="SF524" s="33"/>
      <c r="SG524" s="33"/>
      <c r="SH524" s="33"/>
      <c r="SI524" s="33"/>
      <c r="SJ524" s="33"/>
      <c r="SK524" s="33"/>
      <c r="SL524" s="33"/>
      <c r="SM524" s="33"/>
      <c r="SN524" s="33"/>
      <c r="SO524" s="33"/>
      <c r="SP524" s="33"/>
      <c r="SQ524" s="33"/>
      <c r="SR524" s="33"/>
      <c r="SS524" s="33"/>
      <c r="ST524" s="33"/>
      <c r="SU524" s="33"/>
      <c r="SV524" s="33"/>
      <c r="SW524" s="33"/>
      <c r="SX524" s="33"/>
      <c r="SY524" s="33"/>
      <c r="SZ524" s="33"/>
      <c r="TA524" s="33"/>
      <c r="TB524" s="33"/>
      <c r="TC524" s="33"/>
      <c r="TD524" s="33"/>
      <c r="TE524" s="33"/>
      <c r="TF524" s="33"/>
      <c r="TG524" s="33"/>
      <c r="TH524" s="33"/>
      <c r="TI524" s="33"/>
      <c r="TJ524" s="33"/>
      <c r="TK524" s="33"/>
      <c r="TL524" s="33"/>
      <c r="TM524" s="33"/>
      <c r="TN524" s="33"/>
      <c r="TO524" s="33"/>
      <c r="TP524" s="33"/>
      <c r="TQ524" s="33"/>
      <c r="TR524" s="33"/>
      <c r="TS524" s="33"/>
      <c r="TT524" s="33"/>
      <c r="TU524" s="33"/>
      <c r="TV524" s="33"/>
      <c r="TW524" s="33"/>
      <c r="TX524" s="33"/>
      <c r="TY524" s="33"/>
      <c r="TZ524" s="33"/>
      <c r="UA524" s="33"/>
      <c r="UB524" s="33"/>
      <c r="UC524" s="33"/>
      <c r="UD524" s="33"/>
      <c r="UE524" s="33"/>
      <c r="UF524" s="33"/>
      <c r="UG524" s="33"/>
      <c r="UH524" s="33"/>
      <c r="UI524" s="33"/>
      <c r="UJ524" s="33"/>
      <c r="UK524" s="33"/>
      <c r="UL524" s="33"/>
      <c r="UM524" s="33"/>
      <c r="UN524" s="33"/>
      <c r="UO524" s="33"/>
      <c r="UP524" s="33"/>
      <c r="UQ524" s="33"/>
      <c r="UR524" s="33"/>
      <c r="US524" s="33"/>
      <c r="UT524" s="33"/>
      <c r="UU524" s="33"/>
      <c r="UV524" s="33"/>
      <c r="UW524" s="33"/>
      <c r="UX524" s="33"/>
      <c r="UY524" s="33"/>
      <c r="UZ524" s="33"/>
      <c r="VA524" s="33"/>
      <c r="VB524" s="33"/>
      <c r="VC524" s="33"/>
      <c r="VD524" s="33"/>
      <c r="VE524" s="33"/>
      <c r="VF524" s="33"/>
      <c r="VG524" s="33"/>
      <c r="VH524" s="33"/>
      <c r="VI524" s="33"/>
      <c r="VJ524" s="33"/>
      <c r="VK524" s="33"/>
      <c r="VL524" s="33"/>
      <c r="VM524" s="33"/>
      <c r="VN524" s="33"/>
      <c r="VO524" s="33"/>
      <c r="VP524" s="33"/>
      <c r="VQ524" s="33"/>
      <c r="VR524" s="33"/>
      <c r="VS524" s="33"/>
      <c r="VT524" s="33"/>
      <c r="VU524" s="33"/>
      <c r="VV524" s="33"/>
      <c r="VW524" s="33"/>
      <c r="VX524" s="33"/>
      <c r="VY524" s="33"/>
      <c r="VZ524" s="33"/>
      <c r="WA524" s="33"/>
      <c r="WB524" s="33"/>
      <c r="WC524" s="33"/>
      <c r="WD524" s="33"/>
      <c r="WE524" s="33"/>
      <c r="WF524" s="33"/>
      <c r="WG524" s="33"/>
      <c r="WH524" s="33"/>
      <c r="WI524" s="33"/>
      <c r="WJ524" s="33"/>
      <c r="WK524" s="33"/>
      <c r="WL524" s="33"/>
      <c r="WM524" s="33"/>
      <c r="WN524" s="33"/>
      <c r="WO524" s="33"/>
      <c r="WP524" s="33"/>
      <c r="WQ524" s="33"/>
      <c r="WR524" s="33"/>
      <c r="WS524" s="33"/>
      <c r="WT524" s="33"/>
      <c r="WU524" s="33"/>
      <c r="WV524" s="33"/>
      <c r="WW524" s="33"/>
      <c r="WX524" s="33"/>
      <c r="WY524" s="33"/>
      <c r="WZ524" s="33"/>
      <c r="XA524" s="33"/>
      <c r="XB524" s="33"/>
      <c r="XC524" s="33"/>
      <c r="XD524" s="33"/>
      <c r="XE524" s="33"/>
      <c r="XF524" s="33"/>
      <c r="XG524" s="33"/>
      <c r="XH524" s="33"/>
      <c r="XI524" s="33"/>
      <c r="XJ524" s="33"/>
      <c r="XK524" s="33"/>
      <c r="XL524" s="33"/>
      <c r="XM524" s="33"/>
      <c r="XN524" s="33"/>
      <c r="XO524" s="33"/>
      <c r="XP524" s="33"/>
      <c r="XQ524" s="33"/>
      <c r="XR524" s="33"/>
      <c r="XS524" s="33"/>
      <c r="XT524" s="33"/>
      <c r="XU524" s="33"/>
      <c r="XV524" s="33"/>
      <c r="XW524" s="33"/>
      <c r="XX524" s="33"/>
      <c r="XY524" s="33"/>
      <c r="XZ524" s="33"/>
      <c r="YA524" s="33"/>
      <c r="YB524" s="33"/>
      <c r="YC524" s="33"/>
      <c r="YD524" s="33"/>
      <c r="YE524" s="33"/>
      <c r="YF524" s="33"/>
      <c r="YG524" s="33"/>
      <c r="YH524" s="33"/>
      <c r="YI524" s="33"/>
      <c r="YJ524" s="33"/>
      <c r="YK524" s="33"/>
      <c r="YL524" s="33"/>
      <c r="YM524" s="33"/>
      <c r="YN524" s="33"/>
      <c r="YO524" s="33"/>
      <c r="YP524" s="33"/>
      <c r="YQ524" s="33"/>
      <c r="YR524" s="33"/>
      <c r="YS524" s="33"/>
      <c r="YT524" s="33"/>
      <c r="YU524" s="33"/>
      <c r="YV524" s="33"/>
      <c r="YW524" s="33"/>
      <c r="YX524" s="33"/>
      <c r="YY524" s="33"/>
      <c r="YZ524" s="33"/>
      <c r="ZA524" s="33"/>
      <c r="ZB524" s="33"/>
      <c r="ZC524" s="33"/>
      <c r="ZD524" s="33"/>
      <c r="ZE524" s="33"/>
      <c r="ZF524" s="33"/>
      <c r="ZG524" s="33"/>
      <c r="ZH524" s="33"/>
      <c r="ZI524" s="33"/>
      <c r="ZJ524" s="33"/>
      <c r="ZK524" s="33"/>
      <c r="ZL524" s="33"/>
      <c r="ZM524" s="33"/>
      <c r="ZN524" s="33"/>
      <c r="ZO524" s="33"/>
      <c r="ZP524" s="33"/>
      <c r="ZQ524" s="33"/>
      <c r="ZR524" s="33"/>
      <c r="ZS524" s="33"/>
      <c r="ZT524" s="33"/>
      <c r="ZU524" s="33"/>
      <c r="ZV524" s="33"/>
      <c r="ZW524" s="33"/>
      <c r="ZX524" s="33"/>
      <c r="ZY524" s="33"/>
      <c r="ZZ524" s="33"/>
      <c r="AAA524" s="33"/>
      <c r="AAB524" s="33"/>
      <c r="AAC524" s="33"/>
      <c r="AAD524" s="33"/>
      <c r="AAE524" s="33"/>
      <c r="AAF524" s="33"/>
      <c r="AAG524" s="33"/>
      <c r="AAH524" s="33"/>
      <c r="AAI524" s="33"/>
      <c r="AAJ524" s="33"/>
      <c r="AAK524" s="33"/>
      <c r="AAL524" s="33"/>
      <c r="AAM524" s="33"/>
      <c r="AAN524" s="33"/>
      <c r="AAO524" s="33"/>
      <c r="AAP524" s="33"/>
      <c r="AAQ524" s="33"/>
      <c r="AAR524" s="33"/>
      <c r="AAS524" s="33"/>
      <c r="AAT524" s="33"/>
      <c r="AAU524" s="33"/>
      <c r="AAV524" s="33"/>
      <c r="AAW524" s="33"/>
      <c r="AAX524" s="33"/>
      <c r="AAY524" s="33"/>
      <c r="AAZ524" s="33"/>
      <c r="ABA524" s="33"/>
      <c r="ABB524" s="33"/>
      <c r="ABC524" s="33"/>
      <c r="ABD524" s="33"/>
      <c r="ABE524" s="33"/>
      <c r="ABF524" s="33"/>
      <c r="ABG524" s="33"/>
      <c r="ABH524" s="33"/>
      <c r="ABI524" s="33"/>
      <c r="ABJ524" s="33"/>
      <c r="ABK524" s="33"/>
      <c r="ABL524" s="33"/>
      <c r="ABM524" s="33"/>
      <c r="ABN524" s="33"/>
      <c r="ABO524" s="33"/>
      <c r="ABP524" s="33"/>
      <c r="ABQ524" s="33"/>
      <c r="ABR524" s="33"/>
      <c r="ABS524" s="33"/>
      <c r="ABT524" s="33"/>
      <c r="ABU524" s="33"/>
      <c r="ABV524" s="33"/>
      <c r="ABW524" s="33"/>
      <c r="ABX524" s="33"/>
      <c r="ABY524" s="33"/>
      <c r="ABZ524" s="33"/>
      <c r="ACA524" s="33"/>
      <c r="ACB524" s="33"/>
      <c r="ACC524" s="33"/>
      <c r="ACD524" s="33"/>
      <c r="ACE524" s="33"/>
      <c r="ACF524" s="33"/>
      <c r="ACG524" s="33"/>
      <c r="ACH524" s="33"/>
      <c r="ACI524" s="33"/>
      <c r="ACJ524" s="33"/>
      <c r="ACK524" s="33"/>
      <c r="ACL524" s="33"/>
      <c r="ACM524" s="33"/>
      <c r="ACN524" s="33"/>
      <c r="ACO524" s="33"/>
      <c r="ACP524" s="33"/>
      <c r="ACQ524" s="33"/>
      <c r="ACR524" s="33"/>
      <c r="ACS524" s="33"/>
      <c r="ACT524" s="33"/>
      <c r="ACU524" s="33"/>
      <c r="ACV524" s="33"/>
      <c r="ACW524" s="33"/>
      <c r="ACX524" s="33"/>
      <c r="ACY524" s="33"/>
      <c r="ACZ524" s="33"/>
      <c r="ADA524" s="33"/>
      <c r="ADB524" s="33"/>
      <c r="ADC524" s="33"/>
      <c r="ADD524" s="33"/>
      <c r="ADE524" s="33"/>
      <c r="ADF524" s="33"/>
      <c r="ADG524" s="33"/>
      <c r="ADH524" s="33"/>
      <c r="ADI524" s="33"/>
      <c r="ADJ524" s="33"/>
      <c r="ADK524" s="33"/>
      <c r="ADL524" s="33"/>
      <c r="ADM524" s="33"/>
      <c r="ADN524" s="33"/>
      <c r="ADO524" s="33"/>
      <c r="ADP524" s="33"/>
      <c r="ADQ524" s="33"/>
      <c r="ADR524" s="33"/>
      <c r="ADS524" s="33"/>
      <c r="ADT524" s="33"/>
      <c r="ADU524" s="33"/>
      <c r="ADV524" s="33"/>
      <c r="ADW524" s="33"/>
      <c r="ADX524" s="33"/>
      <c r="ADY524" s="33"/>
      <c r="ADZ524" s="33"/>
      <c r="AEA524" s="33"/>
      <c r="AEB524" s="33"/>
      <c r="AEC524" s="33"/>
      <c r="AED524" s="33"/>
      <c r="AEE524" s="33"/>
      <c r="AEF524" s="33"/>
      <c r="AEG524" s="33"/>
      <c r="AEH524" s="33"/>
      <c r="AEI524" s="33"/>
      <c r="AEJ524" s="33"/>
      <c r="AEK524" s="33"/>
      <c r="AEL524" s="33"/>
      <c r="AEM524" s="33"/>
      <c r="AEN524" s="33"/>
      <c r="AEO524" s="33"/>
      <c r="AEP524" s="33"/>
      <c r="AEQ524" s="33"/>
      <c r="AER524" s="33"/>
      <c r="AES524" s="33"/>
      <c r="AET524" s="33"/>
      <c r="AEU524" s="33"/>
      <c r="AEV524" s="33"/>
      <c r="AEW524" s="33"/>
      <c r="AEX524" s="33"/>
      <c r="AEY524" s="33"/>
      <c r="AEZ524" s="33"/>
      <c r="AFA524" s="33"/>
      <c r="AFB524" s="33"/>
      <c r="AFC524" s="33"/>
      <c r="AFD524" s="33"/>
      <c r="AFE524" s="33"/>
      <c r="AFF524" s="33"/>
      <c r="AFG524" s="33"/>
      <c r="AFH524" s="33"/>
      <c r="AFI524" s="33"/>
      <c r="AFJ524" s="33"/>
      <c r="AFK524" s="33"/>
      <c r="AFL524" s="33"/>
      <c r="AFM524" s="33"/>
      <c r="AFN524" s="33"/>
      <c r="AFO524" s="33"/>
      <c r="AFP524" s="33"/>
      <c r="AFQ524" s="33"/>
      <c r="AFR524" s="33"/>
      <c r="AFS524" s="33"/>
      <c r="AFT524" s="33"/>
      <c r="AFU524" s="33"/>
      <c r="AFV524" s="33"/>
      <c r="AFW524" s="33"/>
      <c r="AFX524" s="33"/>
      <c r="AFY524" s="33"/>
      <c r="AFZ524" s="33"/>
      <c r="AGA524" s="33"/>
      <c r="AGB524" s="33"/>
      <c r="AGC524" s="33"/>
      <c r="AGD524" s="33"/>
      <c r="AGE524" s="33"/>
      <c r="AGF524" s="33"/>
      <c r="AGG524" s="33"/>
      <c r="AGH524" s="33"/>
      <c r="AGI524" s="33"/>
      <c r="AGJ524" s="33"/>
      <c r="AGK524" s="33"/>
      <c r="AGL524" s="33"/>
      <c r="AGM524" s="33"/>
      <c r="AGN524" s="33"/>
      <c r="AGO524" s="33"/>
      <c r="AGP524" s="33"/>
      <c r="AGQ524" s="33"/>
      <c r="AGR524" s="33"/>
      <c r="AGS524" s="33"/>
      <c r="AGT524" s="33"/>
      <c r="AGU524" s="33"/>
      <c r="AGV524" s="33"/>
      <c r="AGW524" s="33"/>
      <c r="AGX524" s="33"/>
      <c r="AGY524" s="33"/>
      <c r="AGZ524" s="33"/>
      <c r="AHA524" s="33"/>
      <c r="AHB524" s="33"/>
      <c r="AHC524" s="33"/>
      <c r="AHD524" s="33"/>
      <c r="AHE524" s="33"/>
      <c r="AHF524" s="33"/>
      <c r="AHG524" s="33"/>
      <c r="AHH524" s="33"/>
      <c r="AHI524" s="33"/>
      <c r="AHJ524" s="33"/>
      <c r="AHK524" s="33"/>
      <c r="AHL524" s="33"/>
      <c r="AHM524" s="33"/>
      <c r="AHN524" s="33"/>
      <c r="AHO524" s="33"/>
      <c r="AHP524" s="33"/>
      <c r="AHQ524" s="33"/>
      <c r="AHR524" s="33"/>
      <c r="AHS524" s="33"/>
      <c r="AHT524" s="33"/>
      <c r="AHU524" s="33"/>
      <c r="AHV524" s="33"/>
      <c r="AHW524" s="33"/>
      <c r="AHX524" s="33"/>
      <c r="AHY524" s="33"/>
      <c r="AHZ524" s="33"/>
      <c r="AIA524" s="33"/>
      <c r="AIB524" s="33"/>
      <c r="AIC524" s="33"/>
      <c r="AID524" s="33"/>
      <c r="AIE524" s="33"/>
      <c r="AIF524" s="33"/>
      <c r="AIG524" s="33"/>
      <c r="AIH524" s="33"/>
      <c r="AII524" s="33"/>
      <c r="AIJ524" s="33"/>
      <c r="AIK524" s="33"/>
      <c r="AIL524" s="33"/>
      <c r="AIM524" s="33"/>
      <c r="AIN524" s="33"/>
      <c r="AIO524" s="33"/>
      <c r="AIP524" s="33"/>
      <c r="AIQ524" s="33"/>
      <c r="AIR524" s="33"/>
      <c r="AIS524" s="33"/>
      <c r="AIT524" s="33"/>
      <c r="AIU524" s="33"/>
      <c r="AIV524" s="33"/>
      <c r="AIW524" s="33"/>
      <c r="AIX524" s="33"/>
      <c r="AIY524" s="33"/>
      <c r="AIZ524" s="33"/>
      <c r="AJA524" s="33"/>
      <c r="AJB524" s="33"/>
      <c r="AJC524" s="33"/>
      <c r="AJD524" s="33"/>
      <c r="AJE524" s="33"/>
      <c r="AJF524" s="33"/>
      <c r="AJG524" s="33"/>
      <c r="AJH524" s="33"/>
      <c r="AJI524" s="33"/>
      <c r="AJJ524" s="33"/>
      <c r="AJK524" s="33"/>
      <c r="AJL524" s="33"/>
      <c r="AJM524" s="33"/>
      <c r="AJN524" s="33"/>
      <c r="AJO524" s="33"/>
      <c r="AJP524" s="33"/>
      <c r="AJQ524" s="33"/>
      <c r="AJR524" s="33"/>
      <c r="AJS524" s="33"/>
      <c r="AJT524" s="33"/>
      <c r="AJU524" s="33"/>
      <c r="AJV524" s="33"/>
      <c r="AJW524" s="33"/>
      <c r="AJX524" s="33"/>
      <c r="AJY524" s="33"/>
      <c r="AJZ524" s="33"/>
      <c r="AKA524" s="33"/>
      <c r="AKB524" s="33"/>
      <c r="AKC524" s="33"/>
      <c r="AKD524" s="33"/>
      <c r="AKE524" s="33"/>
      <c r="AKF524" s="33"/>
      <c r="AKG524" s="33"/>
      <c r="AKH524" s="33"/>
      <c r="AKI524" s="33"/>
      <c r="AKJ524" s="33"/>
      <c r="AKK524" s="33"/>
      <c r="AKL524" s="33"/>
      <c r="AKM524" s="33"/>
      <c r="AKN524" s="33"/>
      <c r="AKO524" s="33"/>
      <c r="AKP524" s="33"/>
      <c r="AKQ524" s="33"/>
      <c r="AKR524" s="33"/>
      <c r="AKS524" s="33"/>
      <c r="AKT524" s="33"/>
      <c r="AKU524" s="33"/>
      <c r="AKV524" s="33"/>
      <c r="AKW524" s="33"/>
      <c r="AKX524" s="33"/>
      <c r="AKY524" s="33"/>
      <c r="AKZ524" s="33"/>
      <c r="ALA524" s="33"/>
      <c r="ALB524" s="33"/>
      <c r="ALC524" s="33"/>
      <c r="ALD524" s="33"/>
      <c r="ALE524" s="33"/>
      <c r="ALF524" s="33"/>
      <c r="ALG524" s="33"/>
      <c r="ALH524" s="33"/>
      <c r="ALI524" s="33"/>
      <c r="ALJ524" s="33"/>
      <c r="ALK524" s="33"/>
      <c r="ALL524" s="33"/>
      <c r="ALM524" s="33"/>
      <c r="ALN524" s="33"/>
      <c r="ALO524" s="33"/>
      <c r="ALP524" s="33"/>
      <c r="ALQ524" s="33"/>
      <c r="ALR524" s="33"/>
      <c r="ALS524" s="33"/>
      <c r="ALT524" s="33"/>
      <c r="ALU524" s="33"/>
      <c r="ALV524" s="33"/>
      <c r="ALW524" s="33"/>
      <c r="ALX524" s="33"/>
      <c r="ALY524" s="33"/>
      <c r="ALZ524" s="33"/>
      <c r="AMA524" s="33"/>
      <c r="AMB524" s="33"/>
      <c r="AMC524" s="33"/>
      <c r="AMD524" s="33"/>
      <c r="AME524" s="33"/>
      <c r="AMF524" s="33"/>
      <c r="AMG524" s="33"/>
      <c r="AMH524" s="33"/>
      <c r="AMI524" s="33"/>
      <c r="AMJ524" s="33"/>
      <c r="AMK524" s="33"/>
      <c r="AML524" s="33"/>
      <c r="AMM524" s="33"/>
      <c r="AMN524" s="33"/>
      <c r="AMO524" s="33"/>
      <c r="AMP524" s="33"/>
      <c r="AMQ524" s="33"/>
      <c r="AMR524" s="33"/>
      <c r="AMS524" s="33"/>
      <c r="AMT524" s="33"/>
      <c r="AMU524" s="33"/>
      <c r="AMV524" s="33"/>
      <c r="AMW524" s="33"/>
      <c r="AMX524" s="33"/>
      <c r="AMY524" s="33"/>
      <c r="AMZ524" s="33"/>
      <c r="ANA524" s="33"/>
      <c r="ANB524" s="33"/>
      <c r="ANC524" s="33"/>
      <c r="AND524" s="33"/>
      <c r="ANE524" s="33"/>
      <c r="ANF524" s="33"/>
      <c r="ANG524" s="33"/>
      <c r="ANH524" s="33"/>
      <c r="ANI524" s="33"/>
      <c r="ANJ524" s="33"/>
      <c r="ANK524" s="33"/>
      <c r="ANL524" s="33"/>
      <c r="ANM524" s="33"/>
      <c r="ANN524" s="33"/>
      <c r="ANO524" s="33"/>
      <c r="ANP524" s="33"/>
      <c r="ANQ524" s="33"/>
      <c r="ANR524" s="33"/>
      <c r="ANS524" s="33"/>
      <c r="ANT524" s="33"/>
      <c r="ANU524" s="33"/>
      <c r="ANV524" s="33"/>
      <c r="ANW524" s="33"/>
      <c r="ANX524" s="33"/>
      <c r="ANY524" s="33"/>
      <c r="ANZ524" s="33"/>
      <c r="AOA524" s="33"/>
      <c r="AOB524" s="33"/>
      <c r="AOC524" s="33"/>
      <c r="AOD524" s="33"/>
      <c r="AOE524" s="33"/>
      <c r="AOF524" s="33"/>
      <c r="AOG524" s="33"/>
      <c r="AOH524" s="33"/>
      <c r="AOI524" s="33"/>
      <c r="AOJ524" s="33"/>
      <c r="AOK524" s="33"/>
      <c r="AOL524" s="33"/>
      <c r="AOM524" s="33"/>
      <c r="AON524" s="33"/>
      <c r="AOO524" s="33"/>
      <c r="AOP524" s="33"/>
      <c r="AOQ524" s="33"/>
      <c r="AOR524" s="33"/>
      <c r="AOS524" s="33"/>
      <c r="AOT524" s="33"/>
      <c r="AOU524" s="33"/>
      <c r="AOV524" s="33"/>
      <c r="AOW524" s="33"/>
      <c r="AOX524" s="33"/>
      <c r="AOY524" s="33"/>
      <c r="AOZ524" s="33"/>
      <c r="APA524" s="33"/>
      <c r="APB524" s="33"/>
      <c r="APC524" s="33"/>
      <c r="APD524" s="33"/>
      <c r="APE524" s="33"/>
      <c r="APF524" s="33"/>
      <c r="APG524" s="33"/>
      <c r="APH524" s="33"/>
      <c r="API524" s="33"/>
      <c r="APJ524" s="33"/>
      <c r="APK524" s="33"/>
      <c r="APL524" s="33"/>
      <c r="APM524" s="33"/>
      <c r="APN524" s="33"/>
      <c r="APO524" s="33"/>
      <c r="APP524" s="33"/>
      <c r="APQ524" s="33"/>
      <c r="APR524" s="33"/>
      <c r="APS524" s="33"/>
      <c r="APT524" s="33"/>
      <c r="APU524" s="33"/>
      <c r="APV524" s="33"/>
      <c r="APW524" s="33"/>
      <c r="APX524" s="33"/>
      <c r="APY524" s="33"/>
      <c r="APZ524" s="33"/>
      <c r="AQA524" s="33"/>
      <c r="AQB524" s="33"/>
      <c r="AQC524" s="33"/>
      <c r="AQD524" s="33"/>
      <c r="AQE524" s="33"/>
      <c r="AQF524" s="33"/>
      <c r="AQG524" s="33"/>
      <c r="AQH524" s="33"/>
      <c r="AQI524" s="33"/>
      <c r="AQJ524" s="33"/>
      <c r="AQK524" s="33"/>
      <c r="AQL524" s="33"/>
      <c r="AQM524" s="33"/>
      <c r="AQN524" s="33"/>
      <c r="AQO524" s="33"/>
      <c r="AQP524" s="33"/>
      <c r="AQQ524" s="33"/>
      <c r="AQR524" s="33"/>
      <c r="AQS524" s="33"/>
      <c r="AQT524" s="33"/>
      <c r="AQU524" s="33"/>
      <c r="AQV524" s="33"/>
      <c r="AQW524" s="33"/>
      <c r="AQX524" s="33"/>
      <c r="AQY524" s="33"/>
      <c r="AQZ524" s="33"/>
      <c r="ARA524" s="33"/>
      <c r="ARB524" s="33"/>
      <c r="ARC524" s="33"/>
      <c r="ARD524" s="33"/>
      <c r="ARE524" s="33"/>
      <c r="ARF524" s="33"/>
      <c r="ARG524" s="33"/>
      <c r="ARH524" s="33"/>
      <c r="ARI524" s="33"/>
      <c r="ARJ524" s="33"/>
      <c r="ARK524" s="33"/>
      <c r="ARL524" s="33"/>
      <c r="ARM524" s="33"/>
      <c r="ARN524" s="33"/>
      <c r="ARO524" s="33"/>
      <c r="ARP524" s="33"/>
      <c r="ARQ524" s="33"/>
      <c r="ARR524" s="33"/>
      <c r="ARS524" s="33"/>
      <c r="ART524" s="33"/>
      <c r="ARU524" s="33"/>
      <c r="ARV524" s="33"/>
      <c r="ARW524" s="33"/>
      <c r="ARX524" s="33"/>
      <c r="ARY524" s="33"/>
      <c r="ARZ524" s="33"/>
      <c r="ASA524" s="33"/>
      <c r="ASB524" s="33"/>
      <c r="ASC524" s="33"/>
      <c r="ASD524" s="33"/>
      <c r="ASE524" s="33"/>
      <c r="ASF524" s="33"/>
      <c r="ASG524" s="33"/>
      <c r="ASH524" s="33"/>
      <c r="ASI524" s="33"/>
      <c r="ASJ524" s="33"/>
      <c r="ASK524" s="33"/>
      <c r="ASL524" s="33"/>
      <c r="ASM524" s="33"/>
      <c r="ASN524" s="33"/>
      <c r="ASO524" s="33"/>
      <c r="ASP524" s="33"/>
      <c r="ASQ524" s="33"/>
      <c r="ASR524" s="33"/>
      <c r="ASS524" s="33"/>
      <c r="AST524" s="33"/>
      <c r="ASU524" s="33"/>
      <c r="ASV524" s="33"/>
      <c r="ASW524" s="33"/>
      <c r="ASX524" s="33"/>
      <c r="ASY524" s="33"/>
      <c r="ASZ524" s="33"/>
      <c r="ATA524" s="33"/>
      <c r="ATB524" s="33"/>
      <c r="ATC524" s="33"/>
      <c r="ATD524" s="33"/>
      <c r="ATE524" s="33"/>
      <c r="ATF524" s="33"/>
      <c r="ATG524" s="33"/>
      <c r="ATH524" s="33"/>
      <c r="ATI524" s="33"/>
      <c r="ATJ524" s="33"/>
      <c r="ATK524" s="33"/>
      <c r="ATL524" s="33"/>
      <c r="ATM524" s="33"/>
      <c r="ATN524" s="33"/>
      <c r="ATO524" s="33"/>
      <c r="ATP524" s="33"/>
      <c r="ATQ524" s="33"/>
      <c r="ATR524" s="33"/>
      <c r="ATS524" s="33"/>
      <c r="ATT524" s="33"/>
      <c r="ATU524" s="33"/>
      <c r="ATV524" s="33"/>
      <c r="ATW524" s="33"/>
      <c r="ATX524" s="33"/>
      <c r="ATY524" s="33"/>
      <c r="ATZ524" s="33"/>
      <c r="AUA524" s="33"/>
      <c r="AUB524" s="33"/>
      <c r="AUC524" s="33"/>
      <c r="AUD524" s="33"/>
      <c r="AUE524" s="33"/>
      <c r="AUF524" s="33"/>
      <c r="AUG524" s="33"/>
      <c r="AUH524" s="33"/>
      <c r="AUI524" s="33"/>
      <c r="AUJ524" s="33"/>
      <c r="AUK524" s="33"/>
      <c r="AUL524" s="33"/>
      <c r="AUM524" s="33"/>
      <c r="AUN524" s="33"/>
      <c r="AUO524" s="33"/>
      <c r="AUP524" s="33"/>
      <c r="AUQ524" s="33"/>
      <c r="AUR524" s="33"/>
      <c r="AUS524" s="33"/>
      <c r="AUT524" s="33"/>
      <c r="AUU524" s="33"/>
      <c r="AUV524" s="33"/>
      <c r="AUW524" s="33"/>
      <c r="AUX524" s="33"/>
      <c r="AUY524" s="33"/>
      <c r="AUZ524" s="33"/>
      <c r="AVA524" s="33"/>
      <c r="AVB524" s="33"/>
      <c r="AVC524" s="33"/>
      <c r="AVD524" s="33"/>
      <c r="AVE524" s="33"/>
      <c r="AVF524" s="33"/>
      <c r="AVG524" s="33"/>
      <c r="AVH524" s="33"/>
      <c r="AVI524" s="33"/>
      <c r="AVJ524" s="33"/>
      <c r="AVK524" s="33"/>
      <c r="AVL524" s="33"/>
      <c r="AVM524" s="33"/>
      <c r="AVN524" s="33"/>
      <c r="AVO524" s="33"/>
      <c r="AVP524" s="33"/>
      <c r="AVQ524" s="33"/>
      <c r="AVR524" s="33"/>
      <c r="AVS524" s="33"/>
      <c r="AVT524" s="33"/>
      <c r="AVU524" s="33"/>
      <c r="AVV524" s="33"/>
      <c r="AVW524" s="33"/>
      <c r="AVX524" s="33"/>
      <c r="AVY524" s="33"/>
      <c r="AVZ524" s="33"/>
      <c r="AWA524" s="33"/>
      <c r="AWB524" s="33"/>
      <c r="AWC524" s="33"/>
      <c r="AWD524" s="33"/>
      <c r="AWE524" s="33"/>
      <c r="AWF524" s="33"/>
      <c r="AWG524" s="33"/>
      <c r="AWH524" s="33"/>
      <c r="AWI524" s="33"/>
      <c r="AWJ524" s="33"/>
      <c r="AWK524" s="33"/>
      <c r="AWL524" s="33"/>
      <c r="AWM524" s="33"/>
      <c r="AWN524" s="33"/>
      <c r="AWO524" s="33"/>
      <c r="AWP524" s="33"/>
      <c r="AWQ524" s="33"/>
      <c r="AWR524" s="33"/>
      <c r="AWS524" s="33"/>
      <c r="AWT524" s="33"/>
      <c r="AWU524" s="33"/>
      <c r="AWV524" s="33"/>
      <c r="AWW524" s="33"/>
      <c r="AWX524" s="33"/>
      <c r="AWY524" s="33"/>
      <c r="AWZ524" s="33"/>
      <c r="AXA524" s="33"/>
      <c r="AXB524" s="33"/>
      <c r="AXC524" s="33"/>
      <c r="AXD524" s="33"/>
      <c r="AXE524" s="33"/>
      <c r="AXF524" s="33"/>
      <c r="AXG524" s="33"/>
      <c r="AXH524" s="33"/>
      <c r="AXI524" s="33"/>
      <c r="AXJ524" s="33"/>
      <c r="AXK524" s="33"/>
      <c r="AXL524" s="33"/>
      <c r="AXM524" s="33"/>
      <c r="AXN524" s="33"/>
      <c r="AXO524" s="33"/>
      <c r="AXP524" s="33"/>
      <c r="AXQ524" s="33"/>
      <c r="AXR524" s="33"/>
      <c r="AXS524" s="33"/>
      <c r="AXT524" s="33"/>
      <c r="AXU524" s="33"/>
      <c r="AXV524" s="33"/>
      <c r="AXW524" s="33"/>
      <c r="AXX524" s="33"/>
      <c r="AXY524" s="33"/>
      <c r="AXZ524" s="33"/>
      <c r="AYA524" s="33"/>
      <c r="AYB524" s="33"/>
      <c r="AYC524" s="33"/>
      <c r="AYD524" s="33"/>
      <c r="AYE524" s="33"/>
      <c r="AYF524" s="33"/>
      <c r="AYG524" s="33"/>
      <c r="AYH524" s="33"/>
      <c r="AYI524" s="33"/>
      <c r="AYJ524" s="33"/>
      <c r="AYK524" s="33"/>
      <c r="AYL524" s="33"/>
      <c r="AYM524" s="33"/>
      <c r="AYN524" s="33"/>
      <c r="AYO524" s="33"/>
      <c r="AYP524" s="33"/>
      <c r="AYQ524" s="33"/>
      <c r="AYR524" s="33"/>
      <c r="AYS524" s="33"/>
      <c r="AYT524" s="33"/>
      <c r="AYU524" s="33"/>
      <c r="AYV524" s="33"/>
      <c r="AYW524" s="33"/>
      <c r="AYX524" s="33"/>
      <c r="AYY524" s="33"/>
      <c r="AYZ524" s="33"/>
      <c r="AZA524" s="33"/>
      <c r="AZB524" s="33"/>
      <c r="AZC524" s="33"/>
      <c r="AZD524" s="33"/>
      <c r="AZE524" s="33"/>
      <c r="AZF524" s="33"/>
      <c r="AZG524" s="33"/>
      <c r="AZH524" s="33"/>
      <c r="AZI524" s="33"/>
      <c r="AZJ524" s="33"/>
      <c r="AZK524" s="33"/>
      <c r="AZL524" s="33"/>
      <c r="AZM524" s="33"/>
      <c r="AZN524" s="33"/>
      <c r="AZO524" s="33"/>
      <c r="AZP524" s="33"/>
      <c r="AZQ524" s="33"/>
      <c r="AZR524" s="33"/>
      <c r="AZS524" s="33"/>
      <c r="AZT524" s="33"/>
      <c r="AZU524" s="33"/>
      <c r="AZV524" s="33"/>
      <c r="AZW524" s="33"/>
      <c r="AZX524" s="33"/>
      <c r="AZY524" s="33"/>
      <c r="AZZ524" s="33"/>
      <c r="BAA524" s="33"/>
      <c r="BAB524" s="33"/>
      <c r="BAC524" s="33"/>
      <c r="BAD524" s="33"/>
      <c r="BAE524" s="33"/>
      <c r="BAF524" s="33"/>
      <c r="BAG524" s="33"/>
      <c r="BAH524" s="33"/>
      <c r="BAI524" s="33"/>
      <c r="BAJ524" s="33"/>
      <c r="BAK524" s="33"/>
      <c r="BAL524" s="33"/>
      <c r="BAM524" s="33"/>
      <c r="BAN524" s="33"/>
      <c r="BAO524" s="33"/>
      <c r="BAP524" s="33"/>
      <c r="BAQ524" s="33"/>
      <c r="BAR524" s="33"/>
      <c r="BAS524" s="33"/>
      <c r="BAT524" s="33"/>
      <c r="BAU524" s="33"/>
      <c r="BAV524" s="33"/>
      <c r="BAW524" s="33"/>
      <c r="BAX524" s="33"/>
      <c r="BAY524" s="33"/>
      <c r="BAZ524" s="33"/>
      <c r="BBA524" s="33"/>
      <c r="BBB524" s="33"/>
      <c r="BBC524" s="33"/>
      <c r="BBD524" s="33"/>
      <c r="BBE524" s="33"/>
      <c r="BBF524" s="33"/>
      <c r="BBG524" s="33"/>
      <c r="BBH524" s="33"/>
      <c r="BBI524" s="33"/>
      <c r="BBJ524" s="33"/>
      <c r="BBK524" s="33"/>
      <c r="BBL524" s="33"/>
      <c r="BBM524" s="33"/>
      <c r="BBN524" s="33"/>
      <c r="BBO524" s="33"/>
      <c r="BBP524" s="33"/>
      <c r="BBQ524" s="33"/>
      <c r="BBR524" s="33"/>
      <c r="BBS524" s="33"/>
      <c r="BBT524" s="33"/>
      <c r="BBU524" s="33"/>
      <c r="BBV524" s="33"/>
      <c r="BBW524" s="33"/>
      <c r="BBX524" s="33"/>
      <c r="BBY524" s="33"/>
      <c r="BBZ524" s="33"/>
      <c r="BCA524" s="33"/>
      <c r="BCB524" s="33"/>
      <c r="BCC524" s="33"/>
      <c r="BCD524" s="33"/>
      <c r="BCE524" s="33"/>
      <c r="BCF524" s="33"/>
      <c r="BCG524" s="33"/>
      <c r="BCH524" s="33"/>
      <c r="BCI524" s="33"/>
      <c r="BCJ524" s="33"/>
      <c r="BCK524" s="33"/>
      <c r="BCL524" s="33"/>
      <c r="BCM524" s="33"/>
      <c r="BCN524" s="33"/>
      <c r="BCO524" s="33"/>
      <c r="BCP524" s="33"/>
      <c r="BCQ524" s="33"/>
      <c r="BCR524" s="33"/>
      <c r="BCS524" s="33"/>
      <c r="BCT524" s="33"/>
      <c r="BCU524" s="33"/>
      <c r="BCV524" s="33"/>
      <c r="BCW524" s="33"/>
      <c r="BCX524" s="33"/>
      <c r="BCY524" s="33"/>
      <c r="BCZ524" s="33"/>
      <c r="BDA524" s="33"/>
      <c r="BDB524" s="33"/>
      <c r="BDC524" s="33"/>
      <c r="BDD524" s="33"/>
      <c r="BDE524" s="33"/>
      <c r="BDF524" s="33"/>
      <c r="BDG524" s="33"/>
      <c r="BDH524" s="33"/>
      <c r="BDI524" s="33"/>
      <c r="BDJ524" s="33"/>
      <c r="BDK524" s="33"/>
      <c r="BDL524" s="33"/>
      <c r="BDM524" s="33"/>
      <c r="BDN524" s="33"/>
      <c r="BDO524" s="33"/>
      <c r="BDP524" s="33"/>
      <c r="BDQ524" s="33"/>
      <c r="BDR524" s="33"/>
      <c r="BDS524" s="33"/>
      <c r="BDT524" s="33"/>
      <c r="BDU524" s="33"/>
      <c r="BDV524" s="33"/>
      <c r="BDW524" s="33"/>
      <c r="BDX524" s="33"/>
      <c r="BDY524" s="33"/>
      <c r="BDZ524" s="33"/>
      <c r="BEA524" s="33"/>
      <c r="BEB524" s="33"/>
      <c r="BEC524" s="33"/>
      <c r="BED524" s="33"/>
      <c r="BEE524" s="33"/>
      <c r="BEF524" s="33"/>
      <c r="BEG524" s="33"/>
      <c r="BEH524" s="33"/>
      <c r="BEI524" s="33"/>
      <c r="BEJ524" s="33"/>
      <c r="BEK524" s="33"/>
      <c r="BEL524" s="33"/>
      <c r="BEM524" s="33"/>
      <c r="BEN524" s="33"/>
      <c r="BEO524" s="33"/>
      <c r="BEP524" s="33"/>
      <c r="BEQ524" s="33"/>
      <c r="BER524" s="33"/>
      <c r="BES524" s="33"/>
      <c r="BET524" s="33"/>
      <c r="BEU524" s="33"/>
      <c r="BEV524" s="33"/>
      <c r="BEW524" s="33"/>
      <c r="BEX524" s="33"/>
      <c r="BEY524" s="33"/>
      <c r="BEZ524" s="33"/>
      <c r="BFA524" s="33"/>
      <c r="BFB524" s="33"/>
      <c r="BFC524" s="33"/>
      <c r="BFD524" s="33"/>
      <c r="BFE524" s="33"/>
      <c r="BFF524" s="33"/>
      <c r="BFG524" s="33"/>
      <c r="BFH524" s="33"/>
      <c r="BFI524" s="33"/>
      <c r="BFJ524" s="33"/>
      <c r="BFK524" s="33"/>
      <c r="BFL524" s="33"/>
      <c r="BFM524" s="33"/>
      <c r="BFN524" s="33"/>
      <c r="BFO524" s="33"/>
      <c r="BFP524" s="33"/>
      <c r="BFQ524" s="33"/>
      <c r="BFR524" s="33"/>
      <c r="BFS524" s="33"/>
      <c r="BFT524" s="33"/>
      <c r="BFU524" s="33"/>
      <c r="BFV524" s="33"/>
      <c r="BFW524" s="33"/>
      <c r="BFX524" s="33"/>
      <c r="BFY524" s="33"/>
      <c r="BFZ524" s="33"/>
      <c r="BGA524" s="33"/>
      <c r="BGB524" s="33"/>
      <c r="BGC524" s="33"/>
      <c r="BGD524" s="33"/>
      <c r="BGE524" s="33"/>
      <c r="BGF524" s="33"/>
      <c r="BGG524" s="33"/>
      <c r="BGH524" s="33"/>
      <c r="BGI524" s="33"/>
      <c r="BGJ524" s="33"/>
      <c r="BGK524" s="33"/>
      <c r="BGL524" s="33"/>
      <c r="BGM524" s="33"/>
      <c r="BGN524" s="33"/>
      <c r="BGO524" s="33"/>
      <c r="BGP524" s="33"/>
      <c r="BGQ524" s="33"/>
      <c r="BGR524" s="33"/>
      <c r="BGS524" s="33"/>
      <c r="BGT524" s="33"/>
      <c r="BGU524" s="33"/>
      <c r="BGV524" s="33"/>
      <c r="BGW524" s="33"/>
      <c r="BGX524" s="33"/>
      <c r="BGY524" s="33"/>
      <c r="BGZ524" s="33"/>
      <c r="BHA524" s="33"/>
      <c r="BHB524" s="33"/>
      <c r="BHC524" s="33"/>
      <c r="BHD524" s="33"/>
      <c r="BHE524" s="33"/>
      <c r="BHF524" s="33"/>
      <c r="BHG524" s="33"/>
      <c r="BHH524" s="33"/>
      <c r="BHI524" s="33"/>
      <c r="BHJ524" s="33"/>
      <c r="BHK524" s="33"/>
      <c r="BHL524" s="33"/>
      <c r="BHM524" s="33"/>
      <c r="BHN524" s="33"/>
      <c r="BHO524" s="33"/>
      <c r="BHP524" s="33"/>
      <c r="BHQ524" s="33"/>
      <c r="BHR524" s="33"/>
      <c r="BHS524" s="33"/>
      <c r="BHT524" s="33"/>
      <c r="BHU524" s="33"/>
      <c r="BHV524" s="33"/>
      <c r="BHW524" s="33"/>
      <c r="BHX524" s="33"/>
      <c r="BHY524" s="33"/>
      <c r="BHZ524" s="33"/>
      <c r="BIA524" s="33"/>
      <c r="BIB524" s="33"/>
      <c r="BIC524" s="33"/>
      <c r="BID524" s="33"/>
      <c r="BIE524" s="33"/>
      <c r="BIF524" s="33"/>
      <c r="BIG524" s="33"/>
      <c r="BIH524" s="33"/>
      <c r="BII524" s="33"/>
      <c r="BIJ524" s="33"/>
      <c r="BIK524" s="33"/>
      <c r="BIL524" s="33"/>
      <c r="BIM524" s="33"/>
      <c r="BIN524" s="33"/>
      <c r="BIO524" s="33"/>
      <c r="BIP524" s="33"/>
      <c r="BIQ524" s="33"/>
      <c r="BIR524" s="33"/>
      <c r="BIS524" s="33"/>
      <c r="BIT524" s="33"/>
      <c r="BIU524" s="33"/>
      <c r="BIV524" s="33"/>
      <c r="BIW524" s="33"/>
      <c r="BIX524" s="33"/>
      <c r="BIY524" s="33"/>
      <c r="BIZ524" s="33"/>
      <c r="BJA524" s="33"/>
      <c r="BJB524" s="33"/>
      <c r="BJC524" s="33"/>
      <c r="BJD524" s="33"/>
      <c r="BJE524" s="33"/>
      <c r="BJF524" s="33"/>
      <c r="BJG524" s="33"/>
      <c r="BJH524" s="33"/>
      <c r="BJI524" s="33"/>
      <c r="BJJ524" s="33"/>
      <c r="BJK524" s="33"/>
      <c r="BJL524" s="33"/>
      <c r="BJM524" s="33"/>
      <c r="BJN524" s="33"/>
      <c r="BJO524" s="33"/>
      <c r="BJP524" s="33"/>
      <c r="BJQ524" s="33"/>
      <c r="BJR524" s="33"/>
      <c r="BJS524" s="33"/>
      <c r="BJT524" s="33"/>
      <c r="BJU524" s="33"/>
      <c r="BJV524" s="33"/>
      <c r="BJW524" s="33"/>
      <c r="BJX524" s="33"/>
      <c r="BJY524" s="33"/>
      <c r="BJZ524" s="33"/>
      <c r="BKA524" s="33"/>
      <c r="BKB524" s="33"/>
      <c r="BKC524" s="33"/>
      <c r="BKD524" s="33"/>
      <c r="BKE524" s="33"/>
      <c r="BKF524" s="33"/>
      <c r="BKG524" s="33"/>
      <c r="BKH524" s="33"/>
      <c r="BKI524" s="33"/>
      <c r="BKJ524" s="33"/>
      <c r="BKK524" s="33"/>
      <c r="BKL524" s="33"/>
      <c r="BKM524" s="33"/>
      <c r="BKN524" s="33"/>
      <c r="BKO524" s="33"/>
      <c r="BKP524" s="33"/>
      <c r="BKQ524" s="33"/>
      <c r="BKR524" s="33"/>
      <c r="BKS524" s="33"/>
      <c r="BKT524" s="33"/>
      <c r="BKU524" s="33"/>
      <c r="BKV524" s="33"/>
      <c r="BKW524" s="33"/>
      <c r="BKX524" s="33"/>
      <c r="BKY524" s="33"/>
      <c r="BKZ524" s="33"/>
      <c r="BLA524" s="33"/>
      <c r="BLB524" s="33"/>
      <c r="BLC524" s="33"/>
      <c r="BLD524" s="33"/>
      <c r="BLE524" s="33"/>
      <c r="BLF524" s="33"/>
      <c r="BLG524" s="33"/>
      <c r="BLH524" s="33"/>
      <c r="BLI524" s="33"/>
      <c r="BLJ524" s="33"/>
      <c r="BLK524" s="33"/>
      <c r="BLL524" s="33"/>
      <c r="BLM524" s="33"/>
      <c r="BLN524" s="33"/>
      <c r="BLO524" s="33"/>
      <c r="BLP524" s="33"/>
      <c r="BLQ524" s="33"/>
      <c r="BLR524" s="33"/>
      <c r="BLS524" s="33"/>
      <c r="BLT524" s="33"/>
      <c r="BLU524" s="33"/>
      <c r="BLV524" s="33"/>
      <c r="BLW524" s="33"/>
      <c r="BLX524" s="33"/>
      <c r="BLY524" s="33"/>
      <c r="BLZ524" s="33"/>
      <c r="BMA524" s="33"/>
      <c r="BMB524" s="33"/>
      <c r="BMC524" s="33"/>
      <c r="BMD524" s="33"/>
      <c r="BME524" s="33"/>
      <c r="BMF524" s="33"/>
      <c r="BMG524" s="33"/>
      <c r="BMH524" s="33"/>
      <c r="BMI524" s="33"/>
      <c r="BMJ524" s="33"/>
      <c r="BMK524" s="33"/>
      <c r="BML524" s="33"/>
      <c r="BMM524" s="33"/>
      <c r="BMN524" s="33"/>
      <c r="BMO524" s="33"/>
      <c r="BMP524" s="33"/>
      <c r="BMQ524" s="33"/>
      <c r="BMR524" s="33"/>
      <c r="BMS524" s="33"/>
      <c r="BMT524" s="33"/>
      <c r="BMU524" s="33"/>
      <c r="BMV524" s="33"/>
      <c r="BMW524" s="33"/>
      <c r="BMX524" s="33"/>
      <c r="BMY524" s="33"/>
      <c r="BMZ524" s="33"/>
      <c r="BNA524" s="33"/>
      <c r="BNB524" s="33"/>
      <c r="BNC524" s="33"/>
      <c r="BND524" s="33"/>
      <c r="BNE524" s="33"/>
      <c r="BNF524" s="33"/>
      <c r="BNG524" s="33"/>
      <c r="BNH524" s="33"/>
      <c r="BNI524" s="33"/>
      <c r="BNJ524" s="33"/>
      <c r="BNK524" s="33"/>
      <c r="BNL524" s="33"/>
      <c r="BNM524" s="33"/>
      <c r="BNN524" s="33"/>
      <c r="BNO524" s="33"/>
      <c r="BNP524" s="33"/>
      <c r="BNQ524" s="33"/>
      <c r="BNR524" s="33"/>
      <c r="BNS524" s="33"/>
      <c r="BNT524" s="33"/>
      <c r="BNU524" s="33"/>
      <c r="BNV524" s="33"/>
      <c r="BNW524" s="33"/>
      <c r="BNX524" s="33"/>
      <c r="BNY524" s="33"/>
      <c r="BNZ524" s="33"/>
      <c r="BOA524" s="33"/>
      <c r="BOB524" s="33"/>
      <c r="BOC524" s="33"/>
      <c r="BOD524" s="33"/>
      <c r="BOE524" s="33"/>
      <c r="BOF524" s="33"/>
      <c r="BOG524" s="33"/>
      <c r="BOH524" s="33"/>
      <c r="BOI524" s="33"/>
      <c r="BOJ524" s="33"/>
      <c r="BOK524" s="33"/>
      <c r="BOL524" s="33"/>
      <c r="BOM524" s="33"/>
      <c r="BON524" s="33"/>
      <c r="BOO524" s="33"/>
      <c r="BOP524" s="33"/>
      <c r="BOQ524" s="33"/>
      <c r="BOR524" s="33"/>
      <c r="BOS524" s="33"/>
      <c r="BOT524" s="33"/>
      <c r="BOU524" s="33"/>
      <c r="BOV524" s="33"/>
      <c r="BOW524" s="33"/>
      <c r="BOX524" s="33"/>
      <c r="BOY524" s="33"/>
      <c r="BOZ524" s="33"/>
      <c r="BPA524" s="33"/>
      <c r="BPB524" s="33"/>
      <c r="BPC524" s="33"/>
      <c r="BPD524" s="33"/>
      <c r="BPE524" s="33"/>
      <c r="BPF524" s="33"/>
      <c r="BPG524" s="33"/>
      <c r="BPH524" s="33"/>
      <c r="BPI524" s="33"/>
      <c r="BPJ524" s="33"/>
      <c r="BPK524" s="33"/>
      <c r="BPL524" s="33"/>
      <c r="BPM524" s="33"/>
      <c r="BPN524" s="33"/>
      <c r="BPO524" s="33"/>
      <c r="BPP524" s="33"/>
      <c r="BPQ524" s="33"/>
      <c r="BPR524" s="33"/>
      <c r="BPS524" s="33"/>
      <c r="BPT524" s="33"/>
      <c r="BPU524" s="33"/>
      <c r="BPV524" s="33"/>
      <c r="BPW524" s="33"/>
      <c r="BPX524" s="33"/>
      <c r="BPY524" s="33"/>
      <c r="BPZ524" s="33"/>
      <c r="BQA524" s="33"/>
      <c r="BQB524" s="33"/>
      <c r="BQC524" s="33"/>
      <c r="BQD524" s="33"/>
      <c r="BQE524" s="33"/>
      <c r="BQF524" s="33"/>
      <c r="BQG524" s="33"/>
      <c r="BQH524" s="33"/>
      <c r="BQI524" s="33"/>
      <c r="BQJ524" s="33"/>
      <c r="BQK524" s="33"/>
      <c r="BQL524" s="33"/>
      <c r="BQM524" s="33"/>
      <c r="BQN524" s="33"/>
      <c r="BQO524" s="33"/>
      <c r="BQP524" s="33"/>
      <c r="BQQ524" s="33"/>
      <c r="BQR524" s="33"/>
      <c r="BQS524" s="33"/>
      <c r="BQT524" s="33"/>
      <c r="BQU524" s="33"/>
      <c r="BQV524" s="33"/>
      <c r="BQW524" s="33"/>
      <c r="BQX524" s="33"/>
      <c r="BQY524" s="33"/>
      <c r="BQZ524" s="33"/>
      <c r="BRA524" s="33"/>
      <c r="BRB524" s="33"/>
      <c r="BRC524" s="33"/>
      <c r="BRD524" s="33"/>
      <c r="BRE524" s="33"/>
      <c r="BRF524" s="33"/>
      <c r="BRG524" s="33"/>
      <c r="BRH524" s="33"/>
      <c r="BRI524" s="33"/>
      <c r="BRJ524" s="33"/>
      <c r="BRK524" s="33"/>
      <c r="BRL524" s="33"/>
      <c r="BRM524" s="33"/>
      <c r="BRN524" s="33"/>
      <c r="BRO524" s="33"/>
      <c r="BRP524" s="33"/>
      <c r="BRQ524" s="33"/>
      <c r="BRR524" s="33"/>
      <c r="BRS524" s="33"/>
      <c r="BRT524" s="33"/>
      <c r="BRU524" s="33"/>
      <c r="BRV524" s="33"/>
      <c r="BRW524" s="33"/>
      <c r="BRX524" s="33"/>
      <c r="BRY524" s="33"/>
      <c r="BRZ524" s="33"/>
      <c r="BSA524" s="33"/>
      <c r="BSB524" s="33"/>
      <c r="BSC524" s="33"/>
      <c r="BSD524" s="33"/>
      <c r="BSE524" s="33"/>
      <c r="BSF524" s="33"/>
      <c r="BSG524" s="33"/>
      <c r="BSH524" s="33"/>
      <c r="BSI524" s="33"/>
      <c r="BSJ524" s="33"/>
      <c r="BSK524" s="33"/>
      <c r="BSL524" s="33"/>
      <c r="BSM524" s="33"/>
      <c r="BSN524" s="33"/>
      <c r="BSO524" s="33"/>
      <c r="BSP524" s="33"/>
      <c r="BSQ524" s="33"/>
      <c r="BSR524" s="33"/>
      <c r="BSS524" s="33"/>
      <c r="BST524" s="33"/>
      <c r="BSU524" s="33"/>
      <c r="BSV524" s="33"/>
      <c r="BSW524" s="33"/>
      <c r="BSX524" s="33"/>
      <c r="BSY524" s="33"/>
      <c r="BSZ524" s="33"/>
      <c r="BTA524" s="33"/>
      <c r="BTB524" s="33"/>
      <c r="BTC524" s="33"/>
      <c r="BTD524" s="33"/>
      <c r="BTE524" s="33"/>
      <c r="BTF524" s="33"/>
      <c r="BTG524" s="33"/>
      <c r="BTH524" s="33"/>
      <c r="BTI524" s="33"/>
      <c r="BTJ524" s="33"/>
      <c r="BTK524" s="33"/>
      <c r="BTL524" s="33"/>
      <c r="BTM524" s="33"/>
      <c r="BTN524" s="33"/>
      <c r="BTO524" s="33"/>
      <c r="BTP524" s="33"/>
      <c r="BTQ524" s="33"/>
      <c r="BTR524" s="33"/>
      <c r="BTS524" s="33"/>
      <c r="BTT524" s="33"/>
      <c r="BTU524" s="33"/>
      <c r="BTV524" s="33"/>
      <c r="BTW524" s="33"/>
      <c r="BTX524" s="33"/>
      <c r="BTY524" s="33"/>
      <c r="BTZ524" s="33"/>
      <c r="BUA524" s="33"/>
      <c r="BUB524" s="33"/>
      <c r="BUC524" s="33"/>
      <c r="BUD524" s="33"/>
      <c r="BUE524" s="33"/>
      <c r="BUF524" s="33"/>
      <c r="BUG524" s="33"/>
      <c r="BUH524" s="33"/>
      <c r="BUI524" s="33"/>
      <c r="BUJ524" s="33"/>
      <c r="BUK524" s="33"/>
      <c r="BUL524" s="33"/>
      <c r="BUM524" s="33"/>
      <c r="BUN524" s="33"/>
      <c r="BUO524" s="33"/>
      <c r="BUP524" s="33"/>
      <c r="BUQ524" s="33"/>
      <c r="BUR524" s="33"/>
      <c r="BUS524" s="33"/>
      <c r="BUT524" s="33"/>
      <c r="BUU524" s="33"/>
      <c r="BUV524" s="33"/>
      <c r="BUW524" s="33"/>
      <c r="BUX524" s="33"/>
      <c r="BUY524" s="33"/>
      <c r="BUZ524" s="33"/>
      <c r="BVA524" s="33"/>
      <c r="BVB524" s="33"/>
      <c r="BVC524" s="33"/>
      <c r="BVD524" s="33"/>
      <c r="BVE524" s="33"/>
      <c r="BVF524" s="33"/>
      <c r="BVG524" s="33"/>
      <c r="BVH524" s="33"/>
      <c r="BVI524" s="33"/>
      <c r="BVJ524" s="33"/>
      <c r="BVK524" s="33"/>
      <c r="BVL524" s="33"/>
      <c r="BVM524" s="33"/>
      <c r="BVN524" s="33"/>
      <c r="BVO524" s="33"/>
      <c r="BVP524" s="33"/>
      <c r="BVQ524" s="33"/>
      <c r="BVR524" s="33"/>
      <c r="BVS524" s="33"/>
      <c r="BVT524" s="33"/>
      <c r="BVU524" s="33"/>
      <c r="BVV524" s="33"/>
      <c r="BVW524" s="33"/>
      <c r="BVX524" s="33"/>
      <c r="BVY524" s="33"/>
      <c r="BVZ524" s="33"/>
      <c r="BWA524" s="33"/>
      <c r="BWB524" s="33"/>
      <c r="BWC524" s="33"/>
      <c r="BWD524" s="33"/>
      <c r="BWE524" s="33"/>
      <c r="BWF524" s="33"/>
      <c r="BWG524" s="33"/>
      <c r="BWH524" s="33"/>
      <c r="BWI524" s="33"/>
      <c r="BWJ524" s="33"/>
      <c r="BWK524" s="33"/>
      <c r="BWL524" s="33"/>
      <c r="BWM524" s="33"/>
      <c r="BWN524" s="33"/>
      <c r="BWO524" s="33"/>
      <c r="BWP524" s="33"/>
      <c r="BWQ524" s="33"/>
      <c r="BWR524" s="33"/>
      <c r="BWS524" s="33"/>
      <c r="BWT524" s="33"/>
      <c r="BWU524" s="33"/>
      <c r="BWV524" s="33"/>
      <c r="BWW524" s="33"/>
      <c r="BWX524" s="33"/>
      <c r="BWY524" s="33"/>
      <c r="BWZ524" s="33"/>
      <c r="BXA524" s="33"/>
      <c r="BXB524" s="33"/>
      <c r="BXC524" s="33"/>
      <c r="BXD524" s="33"/>
      <c r="BXE524" s="33"/>
      <c r="BXF524" s="33"/>
      <c r="BXG524" s="33"/>
      <c r="BXH524" s="33"/>
      <c r="BXI524" s="33"/>
      <c r="BXJ524" s="33"/>
      <c r="BXK524" s="33"/>
      <c r="BXL524" s="33"/>
      <c r="BXM524" s="33"/>
      <c r="BXN524" s="33"/>
      <c r="BXO524" s="33"/>
      <c r="BXP524" s="33"/>
      <c r="BXQ524" s="33"/>
      <c r="BXR524" s="33"/>
      <c r="BXS524" s="33"/>
      <c r="BXT524" s="33"/>
      <c r="BXU524" s="33"/>
      <c r="BXV524" s="33"/>
      <c r="BXW524" s="33"/>
      <c r="BXX524" s="33"/>
      <c r="BXY524" s="33"/>
      <c r="BXZ524" s="33"/>
      <c r="BYA524" s="33"/>
      <c r="BYB524" s="33"/>
      <c r="BYC524" s="33"/>
      <c r="BYD524" s="33"/>
      <c r="BYE524" s="33"/>
      <c r="BYF524" s="33"/>
      <c r="BYG524" s="33"/>
      <c r="BYH524" s="33"/>
      <c r="BYI524" s="33"/>
      <c r="BYJ524" s="33"/>
      <c r="BYK524" s="33"/>
      <c r="BYL524" s="33"/>
      <c r="BYM524" s="33"/>
      <c r="BYN524" s="33"/>
      <c r="BYO524" s="33"/>
      <c r="BYP524" s="33"/>
      <c r="BYQ524" s="33"/>
      <c r="BYR524" s="33"/>
      <c r="BYS524" s="33"/>
      <c r="BYT524" s="33"/>
      <c r="BYU524" s="33"/>
      <c r="BYV524" s="33"/>
      <c r="BYW524" s="33"/>
      <c r="BYX524" s="33"/>
    </row>
    <row r="525" spans="1:2026" s="52" customFormat="1" ht="24.95" customHeight="1" x14ac:dyDescent="0.25">
      <c r="A525" s="205" t="s">
        <v>1662</v>
      </c>
      <c r="B525" s="50" t="s">
        <v>986</v>
      </c>
      <c r="C525" s="4" t="s">
        <v>987</v>
      </c>
      <c r="D525" s="4" t="s">
        <v>62</v>
      </c>
      <c r="E525" s="4" t="s">
        <v>166</v>
      </c>
      <c r="F525" s="4" t="s">
        <v>972</v>
      </c>
      <c r="G525" s="4" t="s">
        <v>105</v>
      </c>
      <c r="H525" s="63" t="s">
        <v>495</v>
      </c>
      <c r="I525" s="4" t="s">
        <v>29</v>
      </c>
      <c r="J525" s="51" t="s">
        <v>345</v>
      </c>
      <c r="K525" s="4" t="s">
        <v>31</v>
      </c>
      <c r="L525" s="4" t="s">
        <v>80</v>
      </c>
      <c r="M525" s="4" t="s">
        <v>33</v>
      </c>
      <c r="N525" s="4" t="s">
        <v>106</v>
      </c>
      <c r="O525" s="6" t="s">
        <v>107</v>
      </c>
      <c r="P525" s="6"/>
      <c r="Q525" s="7" t="s">
        <v>36</v>
      </c>
      <c r="R525" s="7" t="s">
        <v>1476</v>
      </c>
      <c r="S525" s="4" t="s">
        <v>988</v>
      </c>
      <c r="T525" s="152" t="s">
        <v>1512</v>
      </c>
      <c r="U525" s="152" t="s">
        <v>1512</v>
      </c>
      <c r="V525" s="4" t="s">
        <v>11</v>
      </c>
      <c r="W525" s="4" t="s">
        <v>40</v>
      </c>
      <c r="X525" s="4" t="s">
        <v>40</v>
      </c>
      <c r="Y525" s="4"/>
      <c r="Z525" s="4"/>
      <c r="AA525" s="4"/>
      <c r="AB525" s="8"/>
      <c r="AC525" s="8">
        <v>3860</v>
      </c>
      <c r="AD525" s="8"/>
      <c r="AE525" s="8">
        <v>2250</v>
      </c>
      <c r="AF525" s="8"/>
      <c r="AG525" s="8">
        <f t="shared" si="8"/>
        <v>6110</v>
      </c>
      <c r="AH525" s="111">
        <v>21</v>
      </c>
      <c r="AI525" s="8">
        <v>17917.650000000001</v>
      </c>
      <c r="AJ525" s="126">
        <v>4710</v>
      </c>
      <c r="AK525" s="8">
        <f>AI525+AJ525</f>
        <v>22627.65</v>
      </c>
      <c r="AL525" s="5" t="s">
        <v>37</v>
      </c>
      <c r="AM525" s="5" t="s">
        <v>1499</v>
      </c>
      <c r="AN525" s="96">
        <v>43040</v>
      </c>
      <c r="AO525" s="173" t="s">
        <v>1512</v>
      </c>
      <c r="AP525" s="33"/>
      <c r="AQ525" s="33"/>
      <c r="AR525" s="33"/>
      <c r="AS525" s="33"/>
      <c r="AT525" s="33"/>
      <c r="AU525" s="33"/>
      <c r="AV525" s="33"/>
      <c r="AW525" s="33"/>
      <c r="AX525" s="33"/>
      <c r="AY525" s="33"/>
      <c r="AZ525" s="33"/>
      <c r="BA525" s="33"/>
      <c r="BB525" s="33"/>
      <c r="BC525" s="33"/>
      <c r="BD525" s="33"/>
      <c r="BE525" s="33"/>
      <c r="BF525" s="33"/>
      <c r="BG525" s="33"/>
      <c r="BH525" s="33"/>
      <c r="BI525" s="33"/>
      <c r="BJ525" s="33"/>
      <c r="BK525" s="33"/>
      <c r="BL525" s="33"/>
      <c r="BM525" s="33"/>
      <c r="BN525" s="33"/>
      <c r="BO525" s="33"/>
      <c r="BP525" s="33"/>
      <c r="BQ525" s="33"/>
      <c r="BR525" s="33"/>
      <c r="BS525" s="33"/>
      <c r="BT525" s="33"/>
      <c r="BU525" s="33"/>
      <c r="BV525" s="33"/>
      <c r="BW525" s="33"/>
      <c r="BX525" s="33"/>
      <c r="BY525" s="33"/>
      <c r="BZ525" s="33"/>
      <c r="CA525" s="33"/>
      <c r="CB525" s="33"/>
      <c r="CC525" s="33"/>
      <c r="CD525" s="33"/>
      <c r="CE525" s="33"/>
      <c r="CF525" s="33"/>
      <c r="CG525" s="33"/>
      <c r="CH525" s="33"/>
      <c r="CI525" s="33"/>
      <c r="CJ525" s="33"/>
      <c r="CK525" s="33"/>
      <c r="CL525" s="33"/>
      <c r="CM525" s="33"/>
      <c r="CN525" s="33"/>
      <c r="CO525" s="33"/>
      <c r="CP525" s="33"/>
      <c r="CQ525" s="33"/>
      <c r="CR525" s="33"/>
      <c r="CS525" s="33"/>
      <c r="CT525" s="33"/>
      <c r="CU525" s="33"/>
      <c r="CV525" s="33"/>
      <c r="CW525" s="33"/>
      <c r="CX525" s="33"/>
      <c r="CY525" s="33"/>
      <c r="CZ525" s="33"/>
      <c r="DA525" s="33"/>
      <c r="DB525" s="33"/>
      <c r="DC525" s="33"/>
      <c r="DD525" s="33"/>
      <c r="DE525" s="33"/>
      <c r="DF525" s="33"/>
      <c r="DG525" s="33"/>
      <c r="DH525" s="33"/>
      <c r="DI525" s="33"/>
      <c r="DJ525" s="33"/>
      <c r="DK525" s="33"/>
      <c r="DL525" s="33"/>
      <c r="DM525" s="33"/>
      <c r="DN525" s="33"/>
      <c r="DO525" s="33"/>
      <c r="DP525" s="33"/>
      <c r="DQ525" s="33"/>
      <c r="DR525" s="33"/>
      <c r="DS525" s="33"/>
      <c r="DT525" s="33"/>
      <c r="DU525" s="33"/>
      <c r="DV525" s="33"/>
      <c r="DW525" s="33"/>
      <c r="DX525" s="33"/>
      <c r="DY525" s="33"/>
      <c r="DZ525" s="33"/>
      <c r="EA525" s="33"/>
      <c r="EB525" s="33"/>
      <c r="EC525" s="33"/>
      <c r="ED525" s="33"/>
      <c r="EE525" s="33"/>
      <c r="EF525" s="33"/>
      <c r="EG525" s="33"/>
      <c r="EH525" s="33"/>
      <c r="EI525" s="33"/>
      <c r="EJ525" s="33"/>
      <c r="EK525" s="33"/>
      <c r="EL525" s="33"/>
      <c r="EM525" s="33"/>
      <c r="EN525" s="33"/>
      <c r="EO525" s="33"/>
      <c r="EP525" s="33"/>
      <c r="EQ525" s="33"/>
      <c r="ER525" s="33"/>
      <c r="ES525" s="33"/>
      <c r="ET525" s="33"/>
      <c r="EU525" s="33"/>
      <c r="EV525" s="33"/>
      <c r="EW525" s="33"/>
      <c r="EX525" s="33"/>
      <c r="EY525" s="33"/>
      <c r="EZ525" s="33"/>
      <c r="FA525" s="33"/>
      <c r="FB525" s="33"/>
      <c r="FC525" s="33"/>
      <c r="FD525" s="33"/>
      <c r="FE525" s="33"/>
      <c r="FF525" s="33"/>
      <c r="FG525" s="33"/>
      <c r="FH525" s="33"/>
      <c r="FI525" s="33"/>
      <c r="FJ525" s="33"/>
      <c r="FK525" s="33"/>
      <c r="FL525" s="33"/>
      <c r="FM525" s="33"/>
      <c r="FN525" s="33"/>
      <c r="FO525" s="33"/>
      <c r="FP525" s="33"/>
      <c r="FQ525" s="33"/>
      <c r="FR525" s="33"/>
      <c r="FS525" s="33"/>
      <c r="FT525" s="33"/>
      <c r="FU525" s="33"/>
      <c r="FV525" s="33"/>
      <c r="FW525" s="33"/>
      <c r="FX525" s="33"/>
      <c r="FY525" s="33"/>
      <c r="FZ525" s="33"/>
      <c r="GA525" s="33"/>
      <c r="GB525" s="33"/>
      <c r="GC525" s="33"/>
      <c r="GD525" s="33"/>
      <c r="GE525" s="33"/>
      <c r="GF525" s="33"/>
      <c r="GG525" s="33"/>
      <c r="GH525" s="33"/>
      <c r="GI525" s="33"/>
      <c r="GJ525" s="33"/>
      <c r="GK525" s="33"/>
      <c r="GL525" s="33"/>
      <c r="GM525" s="33"/>
      <c r="GN525" s="33"/>
      <c r="GO525" s="33"/>
      <c r="GP525" s="33"/>
      <c r="GQ525" s="33"/>
      <c r="GR525" s="33"/>
      <c r="GS525" s="33"/>
      <c r="GT525" s="33"/>
      <c r="GU525" s="33"/>
      <c r="GV525" s="33"/>
      <c r="GW525" s="33"/>
      <c r="GX525" s="33"/>
      <c r="GY525" s="33"/>
      <c r="GZ525" s="33"/>
      <c r="HA525" s="33"/>
      <c r="HB525" s="33"/>
      <c r="HC525" s="33"/>
      <c r="HD525" s="33"/>
      <c r="HE525" s="33"/>
      <c r="HF525" s="33"/>
      <c r="HG525" s="33"/>
      <c r="HH525" s="33"/>
      <c r="HI525" s="33"/>
      <c r="HJ525" s="33"/>
      <c r="HK525" s="33"/>
      <c r="HL525" s="33"/>
      <c r="HM525" s="33"/>
      <c r="HN525" s="33"/>
      <c r="HO525" s="33"/>
      <c r="HP525" s="33"/>
      <c r="HQ525" s="33"/>
      <c r="HR525" s="33"/>
      <c r="HS525" s="33"/>
      <c r="HT525" s="33"/>
      <c r="HU525" s="33"/>
      <c r="HV525" s="33"/>
      <c r="HW525" s="33"/>
      <c r="HX525" s="33"/>
      <c r="HY525" s="33"/>
      <c r="HZ525" s="33"/>
      <c r="IA525" s="33"/>
      <c r="IB525" s="33"/>
      <c r="IC525" s="33"/>
      <c r="ID525" s="33"/>
      <c r="IE525" s="33"/>
      <c r="IF525" s="33"/>
      <c r="IG525" s="33"/>
      <c r="IH525" s="33"/>
      <c r="II525" s="33"/>
      <c r="IJ525" s="33"/>
      <c r="IK525" s="33"/>
      <c r="IL525" s="33"/>
      <c r="IM525" s="33"/>
      <c r="IN525" s="33"/>
      <c r="IO525" s="33"/>
      <c r="IP525" s="33"/>
      <c r="IQ525" s="33"/>
      <c r="IR525" s="33"/>
      <c r="IS525" s="33"/>
      <c r="IT525" s="33"/>
      <c r="IU525" s="33"/>
      <c r="IV525" s="33"/>
      <c r="IW525" s="33"/>
      <c r="IX525" s="33"/>
      <c r="IY525" s="33"/>
      <c r="IZ525" s="33"/>
      <c r="JA525" s="33"/>
      <c r="JB525" s="33"/>
      <c r="JC525" s="33"/>
      <c r="JD525" s="33"/>
      <c r="JE525" s="33"/>
      <c r="JF525" s="33"/>
      <c r="JG525" s="33"/>
      <c r="JH525" s="33"/>
      <c r="JI525" s="33"/>
      <c r="JJ525" s="33"/>
      <c r="JK525" s="33"/>
      <c r="JL525" s="33"/>
      <c r="JM525" s="33"/>
      <c r="JN525" s="33"/>
      <c r="JO525" s="33"/>
      <c r="JP525" s="33"/>
      <c r="JQ525" s="33"/>
      <c r="JR525" s="33"/>
      <c r="JS525" s="33"/>
      <c r="JT525" s="33"/>
      <c r="JU525" s="33"/>
      <c r="JV525" s="33"/>
      <c r="JW525" s="33"/>
      <c r="JX525" s="33"/>
      <c r="JY525" s="33"/>
      <c r="JZ525" s="33"/>
      <c r="KA525" s="33"/>
      <c r="KB525" s="33"/>
      <c r="KC525" s="33"/>
      <c r="KD525" s="33"/>
      <c r="KE525" s="33"/>
      <c r="KF525" s="33"/>
      <c r="KG525" s="33"/>
      <c r="KH525" s="33"/>
      <c r="KI525" s="33"/>
      <c r="KJ525" s="33"/>
      <c r="KK525" s="33"/>
      <c r="KL525" s="33"/>
      <c r="KM525" s="33"/>
      <c r="KN525" s="33"/>
      <c r="KO525" s="33"/>
      <c r="KP525" s="33"/>
      <c r="KQ525" s="33"/>
      <c r="KR525" s="33"/>
      <c r="KS525" s="33"/>
      <c r="KT525" s="33"/>
      <c r="KU525" s="33"/>
      <c r="KV525" s="33"/>
      <c r="KW525" s="33"/>
      <c r="KX525" s="33"/>
      <c r="KY525" s="33"/>
      <c r="KZ525" s="33"/>
      <c r="LA525" s="33"/>
      <c r="LB525" s="33"/>
      <c r="LC525" s="33"/>
      <c r="LD525" s="33"/>
      <c r="LE525" s="33"/>
      <c r="LF525" s="33"/>
      <c r="LG525" s="33"/>
      <c r="LH525" s="33"/>
      <c r="LI525" s="33"/>
      <c r="LJ525" s="33"/>
      <c r="LK525" s="33"/>
      <c r="LL525" s="33"/>
      <c r="LM525" s="33"/>
      <c r="LN525" s="33"/>
      <c r="LO525" s="33"/>
      <c r="LP525" s="33"/>
      <c r="LQ525" s="33"/>
      <c r="LR525" s="33"/>
      <c r="LS525" s="33"/>
      <c r="LT525" s="33"/>
      <c r="LU525" s="33"/>
      <c r="LV525" s="33"/>
      <c r="LW525" s="33"/>
      <c r="LX525" s="33"/>
      <c r="LY525" s="33"/>
      <c r="LZ525" s="33"/>
      <c r="MA525" s="33"/>
      <c r="MB525" s="33"/>
      <c r="MC525" s="33"/>
      <c r="MD525" s="33"/>
      <c r="ME525" s="33"/>
      <c r="MF525" s="33"/>
      <c r="MG525" s="33"/>
      <c r="MH525" s="33"/>
      <c r="MI525" s="33"/>
      <c r="MJ525" s="33"/>
      <c r="MK525" s="33"/>
      <c r="ML525" s="33"/>
      <c r="MM525" s="33"/>
      <c r="MN525" s="33"/>
      <c r="MO525" s="33"/>
      <c r="MP525" s="33"/>
      <c r="MQ525" s="33"/>
      <c r="MR525" s="33"/>
      <c r="MS525" s="33"/>
      <c r="MT525" s="33"/>
      <c r="MU525" s="33"/>
      <c r="MV525" s="33"/>
      <c r="MW525" s="33"/>
      <c r="MX525" s="33"/>
      <c r="MY525" s="33"/>
      <c r="MZ525" s="33"/>
      <c r="NA525" s="33"/>
      <c r="NB525" s="33"/>
      <c r="NC525" s="33"/>
      <c r="ND525" s="33"/>
      <c r="NE525" s="33"/>
      <c r="NF525" s="33"/>
      <c r="NG525" s="33"/>
      <c r="NH525" s="33"/>
      <c r="NI525" s="33"/>
      <c r="NJ525" s="33"/>
      <c r="NK525" s="33"/>
      <c r="NL525" s="33"/>
      <c r="NM525" s="33"/>
      <c r="NN525" s="33"/>
      <c r="NO525" s="33"/>
      <c r="NP525" s="33"/>
      <c r="NQ525" s="33"/>
      <c r="NR525" s="33"/>
      <c r="NS525" s="33"/>
      <c r="NT525" s="33"/>
      <c r="NU525" s="33"/>
      <c r="NV525" s="33"/>
      <c r="NW525" s="33"/>
      <c r="NX525" s="33"/>
      <c r="NY525" s="33"/>
      <c r="NZ525" s="33"/>
      <c r="OA525" s="33"/>
      <c r="OB525" s="33"/>
      <c r="OC525" s="33"/>
      <c r="OD525" s="33"/>
      <c r="OE525" s="33"/>
      <c r="OF525" s="33"/>
      <c r="OG525" s="33"/>
      <c r="OH525" s="33"/>
      <c r="OI525" s="33"/>
      <c r="OJ525" s="33"/>
      <c r="OK525" s="33"/>
      <c r="OL525" s="33"/>
      <c r="OM525" s="33"/>
      <c r="ON525" s="33"/>
      <c r="OO525" s="33"/>
      <c r="OP525" s="33"/>
      <c r="OQ525" s="33"/>
      <c r="OR525" s="33"/>
      <c r="OS525" s="33"/>
      <c r="OT525" s="33"/>
      <c r="OU525" s="33"/>
      <c r="OV525" s="33"/>
      <c r="OW525" s="33"/>
      <c r="OX525" s="33"/>
      <c r="OY525" s="33"/>
      <c r="OZ525" s="33"/>
      <c r="PA525" s="33"/>
      <c r="PB525" s="33"/>
      <c r="PC525" s="33"/>
      <c r="PD525" s="33"/>
      <c r="PE525" s="33"/>
      <c r="PF525" s="33"/>
      <c r="PG525" s="33"/>
      <c r="PH525" s="33"/>
      <c r="PI525" s="33"/>
      <c r="PJ525" s="33"/>
      <c r="PK525" s="33"/>
      <c r="PL525" s="33"/>
      <c r="PM525" s="33"/>
      <c r="PN525" s="33"/>
      <c r="PO525" s="33"/>
      <c r="PP525" s="33"/>
      <c r="PQ525" s="33"/>
      <c r="PR525" s="33"/>
      <c r="PS525" s="33"/>
      <c r="PT525" s="33"/>
      <c r="PU525" s="33"/>
      <c r="PV525" s="33"/>
      <c r="PW525" s="33"/>
      <c r="PX525" s="33"/>
      <c r="PY525" s="33"/>
      <c r="PZ525" s="33"/>
      <c r="QA525" s="33"/>
      <c r="QB525" s="33"/>
      <c r="QC525" s="33"/>
      <c r="QD525" s="33"/>
      <c r="QE525" s="33"/>
      <c r="QF525" s="33"/>
      <c r="QG525" s="33"/>
      <c r="QH525" s="33"/>
      <c r="QI525" s="33"/>
      <c r="QJ525" s="33"/>
      <c r="QK525" s="33"/>
      <c r="QL525" s="33"/>
      <c r="QM525" s="33"/>
      <c r="QN525" s="33"/>
      <c r="QO525" s="33"/>
      <c r="QP525" s="33"/>
      <c r="QQ525" s="33"/>
      <c r="QR525" s="33"/>
      <c r="QS525" s="33"/>
      <c r="QT525" s="33"/>
      <c r="QU525" s="33"/>
      <c r="QV525" s="33"/>
      <c r="QW525" s="33"/>
      <c r="QX525" s="33"/>
      <c r="QY525" s="33"/>
      <c r="QZ525" s="33"/>
      <c r="RA525" s="33"/>
      <c r="RB525" s="33"/>
      <c r="RC525" s="33"/>
      <c r="RD525" s="33"/>
      <c r="RE525" s="33"/>
      <c r="RF525" s="33"/>
      <c r="RG525" s="33"/>
      <c r="RH525" s="33"/>
      <c r="RI525" s="33"/>
      <c r="RJ525" s="33"/>
      <c r="RK525" s="33"/>
      <c r="RL525" s="33"/>
      <c r="RM525" s="33"/>
      <c r="RN525" s="33"/>
      <c r="RO525" s="33"/>
      <c r="RP525" s="33"/>
      <c r="RQ525" s="33"/>
      <c r="RR525" s="33"/>
      <c r="RS525" s="33"/>
      <c r="RT525" s="33"/>
      <c r="RU525" s="33"/>
      <c r="RV525" s="33"/>
      <c r="RW525" s="33"/>
      <c r="RX525" s="33"/>
      <c r="RY525" s="33"/>
      <c r="RZ525" s="33"/>
      <c r="SA525" s="33"/>
      <c r="SB525" s="33"/>
      <c r="SC525" s="33"/>
      <c r="SD525" s="33"/>
      <c r="SE525" s="33"/>
      <c r="SF525" s="33"/>
      <c r="SG525" s="33"/>
      <c r="SH525" s="33"/>
      <c r="SI525" s="33"/>
      <c r="SJ525" s="33"/>
      <c r="SK525" s="33"/>
      <c r="SL525" s="33"/>
      <c r="SM525" s="33"/>
      <c r="SN525" s="33"/>
      <c r="SO525" s="33"/>
      <c r="SP525" s="33"/>
      <c r="SQ525" s="33"/>
      <c r="SR525" s="33"/>
      <c r="SS525" s="33"/>
      <c r="ST525" s="33"/>
      <c r="SU525" s="33"/>
      <c r="SV525" s="33"/>
      <c r="SW525" s="33"/>
      <c r="SX525" s="33"/>
      <c r="SY525" s="33"/>
      <c r="SZ525" s="33"/>
      <c r="TA525" s="33"/>
      <c r="TB525" s="33"/>
      <c r="TC525" s="33"/>
      <c r="TD525" s="33"/>
      <c r="TE525" s="33"/>
      <c r="TF525" s="33"/>
      <c r="TG525" s="33"/>
      <c r="TH525" s="33"/>
      <c r="TI525" s="33"/>
      <c r="TJ525" s="33"/>
      <c r="TK525" s="33"/>
      <c r="TL525" s="33"/>
      <c r="TM525" s="33"/>
      <c r="TN525" s="33"/>
      <c r="TO525" s="33"/>
      <c r="TP525" s="33"/>
      <c r="TQ525" s="33"/>
      <c r="TR525" s="33"/>
      <c r="TS525" s="33"/>
      <c r="TT525" s="33"/>
      <c r="TU525" s="33"/>
      <c r="TV525" s="33"/>
      <c r="TW525" s="33"/>
      <c r="TX525" s="33"/>
      <c r="TY525" s="33"/>
      <c r="TZ525" s="33"/>
      <c r="UA525" s="33"/>
      <c r="UB525" s="33"/>
      <c r="UC525" s="33"/>
      <c r="UD525" s="33"/>
      <c r="UE525" s="33"/>
      <c r="UF525" s="33"/>
      <c r="UG525" s="33"/>
      <c r="UH525" s="33"/>
      <c r="UI525" s="33"/>
      <c r="UJ525" s="33"/>
      <c r="UK525" s="33"/>
      <c r="UL525" s="33"/>
      <c r="UM525" s="33"/>
      <c r="UN525" s="33"/>
      <c r="UO525" s="33"/>
      <c r="UP525" s="33"/>
      <c r="UQ525" s="33"/>
      <c r="UR525" s="33"/>
      <c r="US525" s="33"/>
      <c r="UT525" s="33"/>
      <c r="UU525" s="33"/>
      <c r="UV525" s="33"/>
      <c r="UW525" s="33"/>
      <c r="UX525" s="33"/>
      <c r="UY525" s="33"/>
      <c r="UZ525" s="33"/>
      <c r="VA525" s="33"/>
      <c r="VB525" s="33"/>
      <c r="VC525" s="33"/>
      <c r="VD525" s="33"/>
      <c r="VE525" s="33"/>
      <c r="VF525" s="33"/>
      <c r="VG525" s="33"/>
      <c r="VH525" s="33"/>
      <c r="VI525" s="33"/>
      <c r="VJ525" s="33"/>
      <c r="VK525" s="33"/>
      <c r="VL525" s="33"/>
      <c r="VM525" s="33"/>
      <c r="VN525" s="33"/>
      <c r="VO525" s="33"/>
      <c r="VP525" s="33"/>
      <c r="VQ525" s="33"/>
      <c r="VR525" s="33"/>
      <c r="VS525" s="33"/>
      <c r="VT525" s="33"/>
      <c r="VU525" s="33"/>
      <c r="VV525" s="33"/>
      <c r="VW525" s="33"/>
      <c r="VX525" s="33"/>
      <c r="VY525" s="33"/>
      <c r="VZ525" s="33"/>
      <c r="WA525" s="33"/>
      <c r="WB525" s="33"/>
      <c r="WC525" s="33"/>
      <c r="WD525" s="33"/>
      <c r="WE525" s="33"/>
      <c r="WF525" s="33"/>
      <c r="WG525" s="33"/>
      <c r="WH525" s="33"/>
      <c r="WI525" s="33"/>
      <c r="WJ525" s="33"/>
      <c r="WK525" s="33"/>
      <c r="WL525" s="33"/>
      <c r="WM525" s="33"/>
      <c r="WN525" s="33"/>
      <c r="WO525" s="33"/>
      <c r="WP525" s="33"/>
      <c r="WQ525" s="33"/>
      <c r="WR525" s="33"/>
      <c r="WS525" s="33"/>
      <c r="WT525" s="33"/>
      <c r="WU525" s="33"/>
      <c r="WV525" s="33"/>
      <c r="WW525" s="33"/>
      <c r="WX525" s="33"/>
      <c r="WY525" s="33"/>
      <c r="WZ525" s="33"/>
      <c r="XA525" s="33"/>
      <c r="XB525" s="33"/>
      <c r="XC525" s="33"/>
      <c r="XD525" s="33"/>
      <c r="XE525" s="33"/>
      <c r="XF525" s="33"/>
      <c r="XG525" s="33"/>
      <c r="XH525" s="33"/>
      <c r="XI525" s="33"/>
      <c r="XJ525" s="33"/>
      <c r="XK525" s="33"/>
      <c r="XL525" s="33"/>
      <c r="XM525" s="33"/>
      <c r="XN525" s="33"/>
      <c r="XO525" s="33"/>
      <c r="XP525" s="33"/>
      <c r="XQ525" s="33"/>
      <c r="XR525" s="33"/>
      <c r="XS525" s="33"/>
      <c r="XT525" s="33"/>
      <c r="XU525" s="33"/>
      <c r="XV525" s="33"/>
      <c r="XW525" s="33"/>
      <c r="XX525" s="33"/>
      <c r="XY525" s="33"/>
      <c r="XZ525" s="33"/>
      <c r="YA525" s="33"/>
      <c r="YB525" s="33"/>
      <c r="YC525" s="33"/>
      <c r="YD525" s="33"/>
      <c r="YE525" s="33"/>
      <c r="YF525" s="33"/>
      <c r="YG525" s="33"/>
      <c r="YH525" s="33"/>
      <c r="YI525" s="33"/>
      <c r="YJ525" s="33"/>
      <c r="YK525" s="33"/>
      <c r="YL525" s="33"/>
      <c r="YM525" s="33"/>
      <c r="YN525" s="33"/>
      <c r="YO525" s="33"/>
      <c r="YP525" s="33"/>
      <c r="YQ525" s="33"/>
      <c r="YR525" s="33"/>
      <c r="YS525" s="33"/>
      <c r="YT525" s="33"/>
      <c r="YU525" s="33"/>
      <c r="YV525" s="33"/>
      <c r="YW525" s="33"/>
      <c r="YX525" s="33"/>
      <c r="YY525" s="33"/>
      <c r="YZ525" s="33"/>
      <c r="ZA525" s="33"/>
      <c r="ZB525" s="33"/>
      <c r="ZC525" s="33"/>
      <c r="ZD525" s="33"/>
      <c r="ZE525" s="33"/>
      <c r="ZF525" s="33"/>
      <c r="ZG525" s="33"/>
      <c r="ZH525" s="33"/>
      <c r="ZI525" s="33"/>
      <c r="ZJ525" s="33"/>
      <c r="ZK525" s="33"/>
      <c r="ZL525" s="33"/>
      <c r="ZM525" s="33"/>
      <c r="ZN525" s="33"/>
      <c r="ZO525" s="33"/>
      <c r="ZP525" s="33"/>
      <c r="ZQ525" s="33"/>
      <c r="ZR525" s="33"/>
      <c r="ZS525" s="33"/>
      <c r="ZT525" s="33"/>
      <c r="ZU525" s="33"/>
      <c r="ZV525" s="33"/>
      <c r="ZW525" s="33"/>
      <c r="ZX525" s="33"/>
      <c r="ZY525" s="33"/>
      <c r="ZZ525" s="33"/>
      <c r="AAA525" s="33"/>
      <c r="AAB525" s="33"/>
      <c r="AAC525" s="33"/>
      <c r="AAD525" s="33"/>
      <c r="AAE525" s="33"/>
      <c r="AAF525" s="33"/>
      <c r="AAG525" s="33"/>
      <c r="AAH525" s="33"/>
      <c r="AAI525" s="33"/>
      <c r="AAJ525" s="33"/>
      <c r="AAK525" s="33"/>
      <c r="AAL525" s="33"/>
      <c r="AAM525" s="33"/>
      <c r="AAN525" s="33"/>
      <c r="AAO525" s="33"/>
      <c r="AAP525" s="33"/>
      <c r="AAQ525" s="33"/>
      <c r="AAR525" s="33"/>
      <c r="AAS525" s="33"/>
      <c r="AAT525" s="33"/>
      <c r="AAU525" s="33"/>
      <c r="AAV525" s="33"/>
      <c r="AAW525" s="33"/>
      <c r="AAX525" s="33"/>
      <c r="AAY525" s="33"/>
      <c r="AAZ525" s="33"/>
      <c r="ABA525" s="33"/>
      <c r="ABB525" s="33"/>
      <c r="ABC525" s="33"/>
      <c r="ABD525" s="33"/>
      <c r="ABE525" s="33"/>
      <c r="ABF525" s="33"/>
      <c r="ABG525" s="33"/>
      <c r="ABH525" s="33"/>
      <c r="ABI525" s="33"/>
      <c r="ABJ525" s="33"/>
      <c r="ABK525" s="33"/>
      <c r="ABL525" s="33"/>
      <c r="ABM525" s="33"/>
      <c r="ABN525" s="33"/>
      <c r="ABO525" s="33"/>
      <c r="ABP525" s="33"/>
      <c r="ABQ525" s="33"/>
      <c r="ABR525" s="33"/>
      <c r="ABS525" s="33"/>
      <c r="ABT525" s="33"/>
      <c r="ABU525" s="33"/>
      <c r="ABV525" s="33"/>
      <c r="ABW525" s="33"/>
      <c r="ABX525" s="33"/>
      <c r="ABY525" s="33"/>
      <c r="ABZ525" s="33"/>
      <c r="ACA525" s="33"/>
      <c r="ACB525" s="33"/>
      <c r="ACC525" s="33"/>
      <c r="ACD525" s="33"/>
      <c r="ACE525" s="33"/>
      <c r="ACF525" s="33"/>
      <c r="ACG525" s="33"/>
      <c r="ACH525" s="33"/>
      <c r="ACI525" s="33"/>
      <c r="ACJ525" s="33"/>
      <c r="ACK525" s="33"/>
      <c r="ACL525" s="33"/>
      <c r="ACM525" s="33"/>
      <c r="ACN525" s="33"/>
      <c r="ACO525" s="33"/>
      <c r="ACP525" s="33"/>
      <c r="ACQ525" s="33"/>
      <c r="ACR525" s="33"/>
      <c r="ACS525" s="33"/>
      <c r="ACT525" s="33"/>
      <c r="ACU525" s="33"/>
      <c r="ACV525" s="33"/>
      <c r="ACW525" s="33"/>
      <c r="ACX525" s="33"/>
      <c r="ACY525" s="33"/>
      <c r="ACZ525" s="33"/>
      <c r="ADA525" s="33"/>
      <c r="ADB525" s="33"/>
      <c r="ADC525" s="33"/>
      <c r="ADD525" s="33"/>
      <c r="ADE525" s="33"/>
      <c r="ADF525" s="33"/>
      <c r="ADG525" s="33"/>
      <c r="ADH525" s="33"/>
      <c r="ADI525" s="33"/>
      <c r="ADJ525" s="33"/>
      <c r="ADK525" s="33"/>
      <c r="ADL525" s="33"/>
      <c r="ADM525" s="33"/>
      <c r="ADN525" s="33"/>
      <c r="ADO525" s="33"/>
      <c r="ADP525" s="33"/>
      <c r="ADQ525" s="33"/>
      <c r="ADR525" s="33"/>
      <c r="ADS525" s="33"/>
      <c r="ADT525" s="33"/>
      <c r="ADU525" s="33"/>
      <c r="ADV525" s="33"/>
      <c r="ADW525" s="33"/>
      <c r="ADX525" s="33"/>
      <c r="ADY525" s="33"/>
      <c r="ADZ525" s="33"/>
      <c r="AEA525" s="33"/>
      <c r="AEB525" s="33"/>
      <c r="AEC525" s="33"/>
      <c r="AED525" s="33"/>
      <c r="AEE525" s="33"/>
      <c r="AEF525" s="33"/>
      <c r="AEG525" s="33"/>
      <c r="AEH525" s="33"/>
      <c r="AEI525" s="33"/>
      <c r="AEJ525" s="33"/>
      <c r="AEK525" s="33"/>
      <c r="AEL525" s="33"/>
      <c r="AEM525" s="33"/>
      <c r="AEN525" s="33"/>
      <c r="AEO525" s="33"/>
      <c r="AEP525" s="33"/>
      <c r="AEQ525" s="33"/>
      <c r="AER525" s="33"/>
      <c r="AES525" s="33"/>
      <c r="AET525" s="33"/>
      <c r="AEU525" s="33"/>
      <c r="AEV525" s="33"/>
      <c r="AEW525" s="33"/>
      <c r="AEX525" s="33"/>
      <c r="AEY525" s="33"/>
      <c r="AEZ525" s="33"/>
      <c r="AFA525" s="33"/>
      <c r="AFB525" s="33"/>
      <c r="AFC525" s="33"/>
      <c r="AFD525" s="33"/>
      <c r="AFE525" s="33"/>
      <c r="AFF525" s="33"/>
      <c r="AFG525" s="33"/>
      <c r="AFH525" s="33"/>
      <c r="AFI525" s="33"/>
      <c r="AFJ525" s="33"/>
      <c r="AFK525" s="33"/>
      <c r="AFL525" s="33"/>
      <c r="AFM525" s="33"/>
      <c r="AFN525" s="33"/>
      <c r="AFO525" s="33"/>
      <c r="AFP525" s="33"/>
      <c r="AFQ525" s="33"/>
      <c r="AFR525" s="33"/>
      <c r="AFS525" s="33"/>
      <c r="AFT525" s="33"/>
      <c r="AFU525" s="33"/>
      <c r="AFV525" s="33"/>
      <c r="AFW525" s="33"/>
      <c r="AFX525" s="33"/>
      <c r="AFY525" s="33"/>
      <c r="AFZ525" s="33"/>
      <c r="AGA525" s="33"/>
      <c r="AGB525" s="33"/>
      <c r="AGC525" s="33"/>
      <c r="AGD525" s="33"/>
      <c r="AGE525" s="33"/>
      <c r="AGF525" s="33"/>
      <c r="AGG525" s="33"/>
      <c r="AGH525" s="33"/>
      <c r="AGI525" s="33"/>
      <c r="AGJ525" s="33"/>
      <c r="AGK525" s="33"/>
      <c r="AGL525" s="33"/>
      <c r="AGM525" s="33"/>
      <c r="AGN525" s="33"/>
      <c r="AGO525" s="33"/>
      <c r="AGP525" s="33"/>
      <c r="AGQ525" s="33"/>
      <c r="AGR525" s="33"/>
      <c r="AGS525" s="33"/>
      <c r="AGT525" s="33"/>
      <c r="AGU525" s="33"/>
      <c r="AGV525" s="33"/>
      <c r="AGW525" s="33"/>
      <c r="AGX525" s="33"/>
      <c r="AGY525" s="33"/>
      <c r="AGZ525" s="33"/>
      <c r="AHA525" s="33"/>
      <c r="AHB525" s="33"/>
      <c r="AHC525" s="33"/>
      <c r="AHD525" s="33"/>
      <c r="AHE525" s="33"/>
      <c r="AHF525" s="33"/>
      <c r="AHG525" s="33"/>
      <c r="AHH525" s="33"/>
      <c r="AHI525" s="33"/>
      <c r="AHJ525" s="33"/>
      <c r="AHK525" s="33"/>
      <c r="AHL525" s="33"/>
      <c r="AHM525" s="33"/>
      <c r="AHN525" s="33"/>
      <c r="AHO525" s="33"/>
      <c r="AHP525" s="33"/>
      <c r="AHQ525" s="33"/>
      <c r="AHR525" s="33"/>
      <c r="AHS525" s="33"/>
      <c r="AHT525" s="33"/>
      <c r="AHU525" s="33"/>
      <c r="AHV525" s="33"/>
      <c r="AHW525" s="33"/>
      <c r="AHX525" s="33"/>
      <c r="AHY525" s="33"/>
      <c r="AHZ525" s="33"/>
      <c r="AIA525" s="33"/>
      <c r="AIB525" s="33"/>
      <c r="AIC525" s="33"/>
      <c r="AID525" s="33"/>
      <c r="AIE525" s="33"/>
      <c r="AIF525" s="33"/>
      <c r="AIG525" s="33"/>
      <c r="AIH525" s="33"/>
      <c r="AII525" s="33"/>
      <c r="AIJ525" s="33"/>
      <c r="AIK525" s="33"/>
      <c r="AIL525" s="33"/>
      <c r="AIM525" s="33"/>
      <c r="AIN525" s="33"/>
      <c r="AIO525" s="33"/>
      <c r="AIP525" s="33"/>
      <c r="AIQ525" s="33"/>
      <c r="AIR525" s="33"/>
      <c r="AIS525" s="33"/>
      <c r="AIT525" s="33"/>
      <c r="AIU525" s="33"/>
      <c r="AIV525" s="33"/>
      <c r="AIW525" s="33"/>
      <c r="AIX525" s="33"/>
      <c r="AIY525" s="33"/>
      <c r="AIZ525" s="33"/>
      <c r="AJA525" s="33"/>
      <c r="AJB525" s="33"/>
      <c r="AJC525" s="33"/>
      <c r="AJD525" s="33"/>
      <c r="AJE525" s="33"/>
      <c r="AJF525" s="33"/>
      <c r="AJG525" s="33"/>
      <c r="AJH525" s="33"/>
      <c r="AJI525" s="33"/>
      <c r="AJJ525" s="33"/>
      <c r="AJK525" s="33"/>
      <c r="AJL525" s="33"/>
      <c r="AJM525" s="33"/>
      <c r="AJN525" s="33"/>
      <c r="AJO525" s="33"/>
      <c r="AJP525" s="33"/>
      <c r="AJQ525" s="33"/>
      <c r="AJR525" s="33"/>
      <c r="AJS525" s="33"/>
      <c r="AJT525" s="33"/>
      <c r="AJU525" s="33"/>
      <c r="AJV525" s="33"/>
      <c r="AJW525" s="33"/>
      <c r="AJX525" s="33"/>
      <c r="AJY525" s="33"/>
      <c r="AJZ525" s="33"/>
      <c r="AKA525" s="33"/>
      <c r="AKB525" s="33"/>
      <c r="AKC525" s="33"/>
      <c r="AKD525" s="33"/>
      <c r="AKE525" s="33"/>
      <c r="AKF525" s="33"/>
      <c r="AKG525" s="33"/>
      <c r="AKH525" s="33"/>
      <c r="AKI525" s="33"/>
      <c r="AKJ525" s="33"/>
      <c r="AKK525" s="33"/>
      <c r="AKL525" s="33"/>
      <c r="AKM525" s="33"/>
      <c r="AKN525" s="33"/>
      <c r="AKO525" s="33"/>
      <c r="AKP525" s="33"/>
      <c r="AKQ525" s="33"/>
      <c r="AKR525" s="33"/>
      <c r="AKS525" s="33"/>
      <c r="AKT525" s="33"/>
      <c r="AKU525" s="33"/>
      <c r="AKV525" s="33"/>
      <c r="AKW525" s="33"/>
      <c r="AKX525" s="33"/>
      <c r="AKY525" s="33"/>
      <c r="AKZ525" s="33"/>
      <c r="ALA525" s="33"/>
      <c r="ALB525" s="33"/>
      <c r="ALC525" s="33"/>
      <c r="ALD525" s="33"/>
      <c r="ALE525" s="33"/>
      <c r="ALF525" s="33"/>
      <c r="ALG525" s="33"/>
      <c r="ALH525" s="33"/>
      <c r="ALI525" s="33"/>
      <c r="ALJ525" s="33"/>
      <c r="ALK525" s="33"/>
      <c r="ALL525" s="33"/>
      <c r="ALM525" s="33"/>
      <c r="ALN525" s="33"/>
      <c r="ALO525" s="33"/>
      <c r="ALP525" s="33"/>
      <c r="ALQ525" s="33"/>
      <c r="ALR525" s="33"/>
      <c r="ALS525" s="33"/>
      <c r="ALT525" s="33"/>
      <c r="ALU525" s="33"/>
      <c r="ALV525" s="33"/>
      <c r="ALW525" s="33"/>
      <c r="ALX525" s="33"/>
      <c r="ALY525" s="33"/>
      <c r="ALZ525" s="33"/>
      <c r="AMA525" s="33"/>
      <c r="AMB525" s="33"/>
      <c r="AMC525" s="33"/>
      <c r="AMD525" s="33"/>
      <c r="AME525" s="33"/>
      <c r="AMF525" s="33"/>
      <c r="AMG525" s="33"/>
      <c r="AMH525" s="33"/>
      <c r="AMI525" s="33"/>
      <c r="AMJ525" s="33"/>
      <c r="AMK525" s="33"/>
      <c r="AML525" s="33"/>
      <c r="AMM525" s="33"/>
      <c r="AMN525" s="33"/>
      <c r="AMO525" s="33"/>
      <c r="AMP525" s="33"/>
      <c r="AMQ525" s="33"/>
      <c r="AMR525" s="33"/>
      <c r="AMS525" s="33"/>
      <c r="AMT525" s="33"/>
      <c r="AMU525" s="33"/>
      <c r="AMV525" s="33"/>
      <c r="AMW525" s="33"/>
      <c r="AMX525" s="33"/>
      <c r="AMY525" s="33"/>
      <c r="AMZ525" s="33"/>
      <c r="ANA525" s="33"/>
      <c r="ANB525" s="33"/>
      <c r="ANC525" s="33"/>
      <c r="AND525" s="33"/>
      <c r="ANE525" s="33"/>
      <c r="ANF525" s="33"/>
      <c r="ANG525" s="33"/>
      <c r="ANH525" s="33"/>
      <c r="ANI525" s="33"/>
      <c r="ANJ525" s="33"/>
      <c r="ANK525" s="33"/>
      <c r="ANL525" s="33"/>
      <c r="ANM525" s="33"/>
      <c r="ANN525" s="33"/>
      <c r="ANO525" s="33"/>
      <c r="ANP525" s="33"/>
      <c r="ANQ525" s="33"/>
      <c r="ANR525" s="33"/>
      <c r="ANS525" s="33"/>
      <c r="ANT525" s="33"/>
      <c r="ANU525" s="33"/>
      <c r="ANV525" s="33"/>
      <c r="ANW525" s="33"/>
      <c r="ANX525" s="33"/>
      <c r="ANY525" s="33"/>
      <c r="ANZ525" s="33"/>
      <c r="AOA525" s="33"/>
      <c r="AOB525" s="33"/>
      <c r="AOC525" s="33"/>
      <c r="AOD525" s="33"/>
      <c r="AOE525" s="33"/>
      <c r="AOF525" s="33"/>
      <c r="AOG525" s="33"/>
      <c r="AOH525" s="33"/>
      <c r="AOI525" s="33"/>
      <c r="AOJ525" s="33"/>
      <c r="AOK525" s="33"/>
      <c r="AOL525" s="33"/>
      <c r="AOM525" s="33"/>
      <c r="AON525" s="33"/>
      <c r="AOO525" s="33"/>
      <c r="AOP525" s="33"/>
      <c r="AOQ525" s="33"/>
      <c r="AOR525" s="33"/>
      <c r="AOS525" s="33"/>
      <c r="AOT525" s="33"/>
      <c r="AOU525" s="33"/>
      <c r="AOV525" s="33"/>
      <c r="AOW525" s="33"/>
      <c r="AOX525" s="33"/>
      <c r="AOY525" s="33"/>
      <c r="AOZ525" s="33"/>
      <c r="APA525" s="33"/>
      <c r="APB525" s="33"/>
      <c r="APC525" s="33"/>
      <c r="APD525" s="33"/>
      <c r="APE525" s="33"/>
      <c r="APF525" s="33"/>
      <c r="APG525" s="33"/>
      <c r="APH525" s="33"/>
      <c r="API525" s="33"/>
      <c r="APJ525" s="33"/>
      <c r="APK525" s="33"/>
      <c r="APL525" s="33"/>
      <c r="APM525" s="33"/>
      <c r="APN525" s="33"/>
      <c r="APO525" s="33"/>
      <c r="APP525" s="33"/>
      <c r="APQ525" s="33"/>
      <c r="APR525" s="33"/>
      <c r="APS525" s="33"/>
      <c r="APT525" s="33"/>
      <c r="APU525" s="33"/>
      <c r="APV525" s="33"/>
      <c r="APW525" s="33"/>
      <c r="APX525" s="33"/>
      <c r="APY525" s="33"/>
      <c r="APZ525" s="33"/>
      <c r="AQA525" s="33"/>
      <c r="AQB525" s="33"/>
      <c r="AQC525" s="33"/>
      <c r="AQD525" s="33"/>
      <c r="AQE525" s="33"/>
      <c r="AQF525" s="33"/>
      <c r="AQG525" s="33"/>
      <c r="AQH525" s="33"/>
      <c r="AQI525" s="33"/>
      <c r="AQJ525" s="33"/>
      <c r="AQK525" s="33"/>
      <c r="AQL525" s="33"/>
      <c r="AQM525" s="33"/>
      <c r="AQN525" s="33"/>
      <c r="AQO525" s="33"/>
      <c r="AQP525" s="33"/>
      <c r="AQQ525" s="33"/>
      <c r="AQR525" s="33"/>
      <c r="AQS525" s="33"/>
      <c r="AQT525" s="33"/>
      <c r="AQU525" s="33"/>
      <c r="AQV525" s="33"/>
      <c r="AQW525" s="33"/>
      <c r="AQX525" s="33"/>
      <c r="AQY525" s="33"/>
      <c r="AQZ525" s="33"/>
      <c r="ARA525" s="33"/>
      <c r="ARB525" s="33"/>
      <c r="ARC525" s="33"/>
      <c r="ARD525" s="33"/>
      <c r="ARE525" s="33"/>
      <c r="ARF525" s="33"/>
      <c r="ARG525" s="33"/>
      <c r="ARH525" s="33"/>
      <c r="ARI525" s="33"/>
      <c r="ARJ525" s="33"/>
      <c r="ARK525" s="33"/>
      <c r="ARL525" s="33"/>
      <c r="ARM525" s="33"/>
      <c r="ARN525" s="33"/>
      <c r="ARO525" s="33"/>
      <c r="ARP525" s="33"/>
      <c r="ARQ525" s="33"/>
      <c r="ARR525" s="33"/>
      <c r="ARS525" s="33"/>
      <c r="ART525" s="33"/>
      <c r="ARU525" s="33"/>
      <c r="ARV525" s="33"/>
      <c r="ARW525" s="33"/>
      <c r="ARX525" s="33"/>
      <c r="ARY525" s="33"/>
      <c r="ARZ525" s="33"/>
      <c r="ASA525" s="33"/>
      <c r="ASB525" s="33"/>
      <c r="ASC525" s="33"/>
      <c r="ASD525" s="33"/>
      <c r="ASE525" s="33"/>
      <c r="ASF525" s="33"/>
      <c r="ASG525" s="33"/>
      <c r="ASH525" s="33"/>
      <c r="ASI525" s="33"/>
      <c r="ASJ525" s="33"/>
      <c r="ASK525" s="33"/>
      <c r="ASL525" s="33"/>
      <c r="ASM525" s="33"/>
      <c r="ASN525" s="33"/>
      <c r="ASO525" s="33"/>
      <c r="ASP525" s="33"/>
      <c r="ASQ525" s="33"/>
      <c r="ASR525" s="33"/>
      <c r="ASS525" s="33"/>
      <c r="AST525" s="33"/>
      <c r="ASU525" s="33"/>
      <c r="ASV525" s="33"/>
      <c r="ASW525" s="33"/>
      <c r="ASX525" s="33"/>
      <c r="ASY525" s="33"/>
      <c r="ASZ525" s="33"/>
      <c r="ATA525" s="33"/>
      <c r="ATB525" s="33"/>
      <c r="ATC525" s="33"/>
      <c r="ATD525" s="33"/>
      <c r="ATE525" s="33"/>
      <c r="ATF525" s="33"/>
      <c r="ATG525" s="33"/>
      <c r="ATH525" s="33"/>
      <c r="ATI525" s="33"/>
      <c r="ATJ525" s="33"/>
      <c r="ATK525" s="33"/>
      <c r="ATL525" s="33"/>
      <c r="ATM525" s="33"/>
      <c r="ATN525" s="33"/>
      <c r="ATO525" s="33"/>
      <c r="ATP525" s="33"/>
      <c r="ATQ525" s="33"/>
      <c r="ATR525" s="33"/>
      <c r="ATS525" s="33"/>
      <c r="ATT525" s="33"/>
      <c r="ATU525" s="33"/>
      <c r="ATV525" s="33"/>
      <c r="ATW525" s="33"/>
      <c r="ATX525" s="33"/>
      <c r="ATY525" s="33"/>
      <c r="ATZ525" s="33"/>
      <c r="AUA525" s="33"/>
      <c r="AUB525" s="33"/>
      <c r="AUC525" s="33"/>
      <c r="AUD525" s="33"/>
      <c r="AUE525" s="33"/>
      <c r="AUF525" s="33"/>
      <c r="AUG525" s="33"/>
      <c r="AUH525" s="33"/>
      <c r="AUI525" s="33"/>
      <c r="AUJ525" s="33"/>
      <c r="AUK525" s="33"/>
      <c r="AUL525" s="33"/>
      <c r="AUM525" s="33"/>
      <c r="AUN525" s="33"/>
      <c r="AUO525" s="33"/>
      <c r="AUP525" s="33"/>
      <c r="AUQ525" s="33"/>
      <c r="AUR525" s="33"/>
      <c r="AUS525" s="33"/>
      <c r="AUT525" s="33"/>
      <c r="AUU525" s="33"/>
      <c r="AUV525" s="33"/>
      <c r="AUW525" s="33"/>
      <c r="AUX525" s="33"/>
      <c r="AUY525" s="33"/>
      <c r="AUZ525" s="33"/>
      <c r="AVA525" s="33"/>
      <c r="AVB525" s="33"/>
      <c r="AVC525" s="33"/>
      <c r="AVD525" s="33"/>
      <c r="AVE525" s="33"/>
      <c r="AVF525" s="33"/>
      <c r="AVG525" s="33"/>
      <c r="AVH525" s="33"/>
      <c r="AVI525" s="33"/>
      <c r="AVJ525" s="33"/>
      <c r="AVK525" s="33"/>
      <c r="AVL525" s="33"/>
      <c r="AVM525" s="33"/>
      <c r="AVN525" s="33"/>
      <c r="AVO525" s="33"/>
      <c r="AVP525" s="33"/>
      <c r="AVQ525" s="33"/>
      <c r="AVR525" s="33"/>
      <c r="AVS525" s="33"/>
      <c r="AVT525" s="33"/>
      <c r="AVU525" s="33"/>
      <c r="AVV525" s="33"/>
      <c r="AVW525" s="33"/>
      <c r="AVX525" s="33"/>
      <c r="AVY525" s="33"/>
      <c r="AVZ525" s="33"/>
      <c r="AWA525" s="33"/>
      <c r="AWB525" s="33"/>
      <c r="AWC525" s="33"/>
      <c r="AWD525" s="33"/>
      <c r="AWE525" s="33"/>
      <c r="AWF525" s="33"/>
      <c r="AWG525" s="33"/>
      <c r="AWH525" s="33"/>
      <c r="AWI525" s="33"/>
      <c r="AWJ525" s="33"/>
      <c r="AWK525" s="33"/>
      <c r="AWL525" s="33"/>
      <c r="AWM525" s="33"/>
      <c r="AWN525" s="33"/>
      <c r="AWO525" s="33"/>
      <c r="AWP525" s="33"/>
      <c r="AWQ525" s="33"/>
      <c r="AWR525" s="33"/>
      <c r="AWS525" s="33"/>
      <c r="AWT525" s="33"/>
      <c r="AWU525" s="33"/>
      <c r="AWV525" s="33"/>
      <c r="AWW525" s="33"/>
      <c r="AWX525" s="33"/>
      <c r="AWY525" s="33"/>
      <c r="AWZ525" s="33"/>
      <c r="AXA525" s="33"/>
      <c r="AXB525" s="33"/>
      <c r="AXC525" s="33"/>
      <c r="AXD525" s="33"/>
      <c r="AXE525" s="33"/>
      <c r="AXF525" s="33"/>
      <c r="AXG525" s="33"/>
      <c r="AXH525" s="33"/>
      <c r="AXI525" s="33"/>
      <c r="AXJ525" s="33"/>
      <c r="AXK525" s="33"/>
      <c r="AXL525" s="33"/>
      <c r="AXM525" s="33"/>
      <c r="AXN525" s="33"/>
      <c r="AXO525" s="33"/>
      <c r="AXP525" s="33"/>
      <c r="AXQ525" s="33"/>
      <c r="AXR525" s="33"/>
      <c r="AXS525" s="33"/>
      <c r="AXT525" s="33"/>
      <c r="AXU525" s="33"/>
      <c r="AXV525" s="33"/>
      <c r="AXW525" s="33"/>
      <c r="AXX525" s="33"/>
      <c r="AXY525" s="33"/>
      <c r="AXZ525" s="33"/>
      <c r="AYA525" s="33"/>
      <c r="AYB525" s="33"/>
      <c r="AYC525" s="33"/>
      <c r="AYD525" s="33"/>
      <c r="AYE525" s="33"/>
      <c r="AYF525" s="33"/>
      <c r="AYG525" s="33"/>
      <c r="AYH525" s="33"/>
      <c r="AYI525" s="33"/>
      <c r="AYJ525" s="33"/>
      <c r="AYK525" s="33"/>
      <c r="AYL525" s="33"/>
      <c r="AYM525" s="33"/>
      <c r="AYN525" s="33"/>
      <c r="AYO525" s="33"/>
      <c r="AYP525" s="33"/>
      <c r="AYQ525" s="33"/>
      <c r="AYR525" s="33"/>
      <c r="AYS525" s="33"/>
      <c r="AYT525" s="33"/>
      <c r="AYU525" s="33"/>
      <c r="AYV525" s="33"/>
      <c r="AYW525" s="33"/>
      <c r="AYX525" s="33"/>
      <c r="AYY525" s="33"/>
      <c r="AYZ525" s="33"/>
      <c r="AZA525" s="33"/>
      <c r="AZB525" s="33"/>
      <c r="AZC525" s="33"/>
      <c r="AZD525" s="33"/>
      <c r="AZE525" s="33"/>
      <c r="AZF525" s="33"/>
      <c r="AZG525" s="33"/>
      <c r="AZH525" s="33"/>
      <c r="AZI525" s="33"/>
      <c r="AZJ525" s="33"/>
      <c r="AZK525" s="33"/>
      <c r="AZL525" s="33"/>
      <c r="AZM525" s="33"/>
      <c r="AZN525" s="33"/>
      <c r="AZO525" s="33"/>
      <c r="AZP525" s="33"/>
      <c r="AZQ525" s="33"/>
      <c r="AZR525" s="33"/>
      <c r="AZS525" s="33"/>
      <c r="AZT525" s="33"/>
      <c r="AZU525" s="33"/>
      <c r="AZV525" s="33"/>
      <c r="AZW525" s="33"/>
      <c r="AZX525" s="33"/>
      <c r="AZY525" s="33"/>
      <c r="AZZ525" s="33"/>
      <c r="BAA525" s="33"/>
      <c r="BAB525" s="33"/>
      <c r="BAC525" s="33"/>
      <c r="BAD525" s="33"/>
      <c r="BAE525" s="33"/>
      <c r="BAF525" s="33"/>
      <c r="BAG525" s="33"/>
      <c r="BAH525" s="33"/>
      <c r="BAI525" s="33"/>
      <c r="BAJ525" s="33"/>
      <c r="BAK525" s="33"/>
      <c r="BAL525" s="33"/>
      <c r="BAM525" s="33"/>
      <c r="BAN525" s="33"/>
      <c r="BAO525" s="33"/>
      <c r="BAP525" s="33"/>
      <c r="BAQ525" s="33"/>
      <c r="BAR525" s="33"/>
      <c r="BAS525" s="33"/>
      <c r="BAT525" s="33"/>
      <c r="BAU525" s="33"/>
      <c r="BAV525" s="33"/>
      <c r="BAW525" s="33"/>
      <c r="BAX525" s="33"/>
      <c r="BAY525" s="33"/>
      <c r="BAZ525" s="33"/>
      <c r="BBA525" s="33"/>
      <c r="BBB525" s="33"/>
      <c r="BBC525" s="33"/>
      <c r="BBD525" s="33"/>
      <c r="BBE525" s="33"/>
      <c r="BBF525" s="33"/>
      <c r="BBG525" s="33"/>
      <c r="BBH525" s="33"/>
      <c r="BBI525" s="33"/>
      <c r="BBJ525" s="33"/>
      <c r="BBK525" s="33"/>
      <c r="BBL525" s="33"/>
      <c r="BBM525" s="33"/>
      <c r="BBN525" s="33"/>
      <c r="BBO525" s="33"/>
      <c r="BBP525" s="33"/>
      <c r="BBQ525" s="33"/>
      <c r="BBR525" s="33"/>
      <c r="BBS525" s="33"/>
      <c r="BBT525" s="33"/>
      <c r="BBU525" s="33"/>
      <c r="BBV525" s="33"/>
      <c r="BBW525" s="33"/>
      <c r="BBX525" s="33"/>
      <c r="BBY525" s="33"/>
      <c r="BBZ525" s="33"/>
      <c r="BCA525" s="33"/>
      <c r="BCB525" s="33"/>
      <c r="BCC525" s="33"/>
      <c r="BCD525" s="33"/>
      <c r="BCE525" s="33"/>
      <c r="BCF525" s="33"/>
      <c r="BCG525" s="33"/>
      <c r="BCH525" s="33"/>
      <c r="BCI525" s="33"/>
      <c r="BCJ525" s="33"/>
      <c r="BCK525" s="33"/>
      <c r="BCL525" s="33"/>
      <c r="BCM525" s="33"/>
      <c r="BCN525" s="33"/>
      <c r="BCO525" s="33"/>
      <c r="BCP525" s="33"/>
      <c r="BCQ525" s="33"/>
      <c r="BCR525" s="33"/>
      <c r="BCS525" s="33"/>
      <c r="BCT525" s="33"/>
      <c r="BCU525" s="33"/>
      <c r="BCV525" s="33"/>
      <c r="BCW525" s="33"/>
      <c r="BCX525" s="33"/>
      <c r="BCY525" s="33"/>
      <c r="BCZ525" s="33"/>
      <c r="BDA525" s="33"/>
      <c r="BDB525" s="33"/>
      <c r="BDC525" s="33"/>
      <c r="BDD525" s="33"/>
      <c r="BDE525" s="33"/>
      <c r="BDF525" s="33"/>
      <c r="BDG525" s="33"/>
      <c r="BDH525" s="33"/>
      <c r="BDI525" s="33"/>
      <c r="BDJ525" s="33"/>
      <c r="BDK525" s="33"/>
      <c r="BDL525" s="33"/>
      <c r="BDM525" s="33"/>
      <c r="BDN525" s="33"/>
      <c r="BDO525" s="33"/>
      <c r="BDP525" s="33"/>
      <c r="BDQ525" s="33"/>
      <c r="BDR525" s="33"/>
      <c r="BDS525" s="33"/>
      <c r="BDT525" s="33"/>
      <c r="BDU525" s="33"/>
      <c r="BDV525" s="33"/>
      <c r="BDW525" s="33"/>
      <c r="BDX525" s="33"/>
      <c r="BDY525" s="33"/>
      <c r="BDZ525" s="33"/>
      <c r="BEA525" s="33"/>
      <c r="BEB525" s="33"/>
      <c r="BEC525" s="33"/>
      <c r="BED525" s="33"/>
      <c r="BEE525" s="33"/>
      <c r="BEF525" s="33"/>
      <c r="BEG525" s="33"/>
      <c r="BEH525" s="33"/>
      <c r="BEI525" s="33"/>
      <c r="BEJ525" s="33"/>
      <c r="BEK525" s="33"/>
      <c r="BEL525" s="33"/>
      <c r="BEM525" s="33"/>
      <c r="BEN525" s="33"/>
      <c r="BEO525" s="33"/>
      <c r="BEP525" s="33"/>
      <c r="BEQ525" s="33"/>
      <c r="BER525" s="33"/>
      <c r="BES525" s="33"/>
      <c r="BET525" s="33"/>
      <c r="BEU525" s="33"/>
      <c r="BEV525" s="33"/>
      <c r="BEW525" s="33"/>
      <c r="BEX525" s="33"/>
      <c r="BEY525" s="33"/>
      <c r="BEZ525" s="33"/>
      <c r="BFA525" s="33"/>
      <c r="BFB525" s="33"/>
      <c r="BFC525" s="33"/>
      <c r="BFD525" s="33"/>
      <c r="BFE525" s="33"/>
      <c r="BFF525" s="33"/>
      <c r="BFG525" s="33"/>
      <c r="BFH525" s="33"/>
      <c r="BFI525" s="33"/>
      <c r="BFJ525" s="33"/>
      <c r="BFK525" s="33"/>
      <c r="BFL525" s="33"/>
      <c r="BFM525" s="33"/>
      <c r="BFN525" s="33"/>
      <c r="BFO525" s="33"/>
      <c r="BFP525" s="33"/>
      <c r="BFQ525" s="33"/>
      <c r="BFR525" s="33"/>
      <c r="BFS525" s="33"/>
      <c r="BFT525" s="33"/>
      <c r="BFU525" s="33"/>
      <c r="BFV525" s="33"/>
      <c r="BFW525" s="33"/>
      <c r="BFX525" s="33"/>
      <c r="BFY525" s="33"/>
      <c r="BFZ525" s="33"/>
      <c r="BGA525" s="33"/>
      <c r="BGB525" s="33"/>
      <c r="BGC525" s="33"/>
      <c r="BGD525" s="33"/>
      <c r="BGE525" s="33"/>
      <c r="BGF525" s="33"/>
      <c r="BGG525" s="33"/>
      <c r="BGH525" s="33"/>
      <c r="BGI525" s="33"/>
      <c r="BGJ525" s="33"/>
      <c r="BGK525" s="33"/>
      <c r="BGL525" s="33"/>
      <c r="BGM525" s="33"/>
      <c r="BGN525" s="33"/>
      <c r="BGO525" s="33"/>
      <c r="BGP525" s="33"/>
      <c r="BGQ525" s="33"/>
      <c r="BGR525" s="33"/>
      <c r="BGS525" s="33"/>
      <c r="BGT525" s="33"/>
      <c r="BGU525" s="33"/>
      <c r="BGV525" s="33"/>
      <c r="BGW525" s="33"/>
      <c r="BGX525" s="33"/>
      <c r="BGY525" s="33"/>
      <c r="BGZ525" s="33"/>
      <c r="BHA525" s="33"/>
      <c r="BHB525" s="33"/>
      <c r="BHC525" s="33"/>
      <c r="BHD525" s="33"/>
      <c r="BHE525" s="33"/>
      <c r="BHF525" s="33"/>
      <c r="BHG525" s="33"/>
      <c r="BHH525" s="33"/>
      <c r="BHI525" s="33"/>
      <c r="BHJ525" s="33"/>
      <c r="BHK525" s="33"/>
      <c r="BHL525" s="33"/>
      <c r="BHM525" s="33"/>
      <c r="BHN525" s="33"/>
      <c r="BHO525" s="33"/>
      <c r="BHP525" s="33"/>
      <c r="BHQ525" s="33"/>
      <c r="BHR525" s="33"/>
      <c r="BHS525" s="33"/>
      <c r="BHT525" s="33"/>
      <c r="BHU525" s="33"/>
      <c r="BHV525" s="33"/>
      <c r="BHW525" s="33"/>
      <c r="BHX525" s="33"/>
      <c r="BHY525" s="33"/>
      <c r="BHZ525" s="33"/>
      <c r="BIA525" s="33"/>
      <c r="BIB525" s="33"/>
      <c r="BIC525" s="33"/>
      <c r="BID525" s="33"/>
      <c r="BIE525" s="33"/>
      <c r="BIF525" s="33"/>
      <c r="BIG525" s="33"/>
      <c r="BIH525" s="33"/>
      <c r="BII525" s="33"/>
      <c r="BIJ525" s="33"/>
      <c r="BIK525" s="33"/>
      <c r="BIL525" s="33"/>
      <c r="BIM525" s="33"/>
      <c r="BIN525" s="33"/>
      <c r="BIO525" s="33"/>
      <c r="BIP525" s="33"/>
      <c r="BIQ525" s="33"/>
      <c r="BIR525" s="33"/>
      <c r="BIS525" s="33"/>
      <c r="BIT525" s="33"/>
      <c r="BIU525" s="33"/>
      <c r="BIV525" s="33"/>
      <c r="BIW525" s="33"/>
      <c r="BIX525" s="33"/>
      <c r="BIY525" s="33"/>
      <c r="BIZ525" s="33"/>
      <c r="BJA525" s="33"/>
      <c r="BJB525" s="33"/>
      <c r="BJC525" s="33"/>
      <c r="BJD525" s="33"/>
      <c r="BJE525" s="33"/>
      <c r="BJF525" s="33"/>
      <c r="BJG525" s="33"/>
      <c r="BJH525" s="33"/>
      <c r="BJI525" s="33"/>
      <c r="BJJ525" s="33"/>
      <c r="BJK525" s="33"/>
      <c r="BJL525" s="33"/>
      <c r="BJM525" s="33"/>
      <c r="BJN525" s="33"/>
      <c r="BJO525" s="33"/>
      <c r="BJP525" s="33"/>
      <c r="BJQ525" s="33"/>
      <c r="BJR525" s="33"/>
      <c r="BJS525" s="33"/>
      <c r="BJT525" s="33"/>
      <c r="BJU525" s="33"/>
      <c r="BJV525" s="33"/>
      <c r="BJW525" s="33"/>
      <c r="BJX525" s="33"/>
      <c r="BJY525" s="33"/>
      <c r="BJZ525" s="33"/>
      <c r="BKA525" s="33"/>
      <c r="BKB525" s="33"/>
      <c r="BKC525" s="33"/>
      <c r="BKD525" s="33"/>
      <c r="BKE525" s="33"/>
      <c r="BKF525" s="33"/>
      <c r="BKG525" s="33"/>
      <c r="BKH525" s="33"/>
      <c r="BKI525" s="33"/>
      <c r="BKJ525" s="33"/>
      <c r="BKK525" s="33"/>
      <c r="BKL525" s="33"/>
      <c r="BKM525" s="33"/>
      <c r="BKN525" s="33"/>
      <c r="BKO525" s="33"/>
      <c r="BKP525" s="33"/>
      <c r="BKQ525" s="33"/>
      <c r="BKR525" s="33"/>
      <c r="BKS525" s="33"/>
      <c r="BKT525" s="33"/>
      <c r="BKU525" s="33"/>
      <c r="BKV525" s="33"/>
      <c r="BKW525" s="33"/>
      <c r="BKX525" s="33"/>
      <c r="BKY525" s="33"/>
      <c r="BKZ525" s="33"/>
      <c r="BLA525" s="33"/>
      <c r="BLB525" s="33"/>
      <c r="BLC525" s="33"/>
      <c r="BLD525" s="33"/>
      <c r="BLE525" s="33"/>
      <c r="BLF525" s="33"/>
      <c r="BLG525" s="33"/>
      <c r="BLH525" s="33"/>
      <c r="BLI525" s="33"/>
      <c r="BLJ525" s="33"/>
      <c r="BLK525" s="33"/>
      <c r="BLL525" s="33"/>
      <c r="BLM525" s="33"/>
      <c r="BLN525" s="33"/>
      <c r="BLO525" s="33"/>
      <c r="BLP525" s="33"/>
      <c r="BLQ525" s="33"/>
      <c r="BLR525" s="33"/>
      <c r="BLS525" s="33"/>
      <c r="BLT525" s="33"/>
      <c r="BLU525" s="33"/>
      <c r="BLV525" s="33"/>
      <c r="BLW525" s="33"/>
      <c r="BLX525" s="33"/>
      <c r="BLY525" s="33"/>
      <c r="BLZ525" s="33"/>
      <c r="BMA525" s="33"/>
      <c r="BMB525" s="33"/>
      <c r="BMC525" s="33"/>
      <c r="BMD525" s="33"/>
      <c r="BME525" s="33"/>
      <c r="BMF525" s="33"/>
      <c r="BMG525" s="33"/>
      <c r="BMH525" s="33"/>
      <c r="BMI525" s="33"/>
      <c r="BMJ525" s="33"/>
      <c r="BMK525" s="33"/>
      <c r="BML525" s="33"/>
      <c r="BMM525" s="33"/>
      <c r="BMN525" s="33"/>
      <c r="BMO525" s="33"/>
      <c r="BMP525" s="33"/>
      <c r="BMQ525" s="33"/>
      <c r="BMR525" s="33"/>
      <c r="BMS525" s="33"/>
      <c r="BMT525" s="33"/>
      <c r="BMU525" s="33"/>
      <c r="BMV525" s="33"/>
      <c r="BMW525" s="33"/>
      <c r="BMX525" s="33"/>
      <c r="BMY525" s="33"/>
      <c r="BMZ525" s="33"/>
      <c r="BNA525" s="33"/>
      <c r="BNB525" s="33"/>
      <c r="BNC525" s="33"/>
      <c r="BND525" s="33"/>
      <c r="BNE525" s="33"/>
      <c r="BNF525" s="33"/>
      <c r="BNG525" s="33"/>
      <c r="BNH525" s="33"/>
      <c r="BNI525" s="33"/>
      <c r="BNJ525" s="33"/>
      <c r="BNK525" s="33"/>
      <c r="BNL525" s="33"/>
      <c r="BNM525" s="33"/>
      <c r="BNN525" s="33"/>
      <c r="BNO525" s="33"/>
      <c r="BNP525" s="33"/>
      <c r="BNQ525" s="33"/>
      <c r="BNR525" s="33"/>
      <c r="BNS525" s="33"/>
      <c r="BNT525" s="33"/>
      <c r="BNU525" s="33"/>
      <c r="BNV525" s="33"/>
      <c r="BNW525" s="33"/>
      <c r="BNX525" s="33"/>
      <c r="BNY525" s="33"/>
      <c r="BNZ525" s="33"/>
      <c r="BOA525" s="33"/>
      <c r="BOB525" s="33"/>
      <c r="BOC525" s="33"/>
      <c r="BOD525" s="33"/>
      <c r="BOE525" s="33"/>
      <c r="BOF525" s="33"/>
      <c r="BOG525" s="33"/>
      <c r="BOH525" s="33"/>
      <c r="BOI525" s="33"/>
      <c r="BOJ525" s="33"/>
      <c r="BOK525" s="33"/>
      <c r="BOL525" s="33"/>
      <c r="BOM525" s="33"/>
      <c r="BON525" s="33"/>
      <c r="BOO525" s="33"/>
      <c r="BOP525" s="33"/>
      <c r="BOQ525" s="33"/>
      <c r="BOR525" s="33"/>
      <c r="BOS525" s="33"/>
      <c r="BOT525" s="33"/>
      <c r="BOU525" s="33"/>
      <c r="BOV525" s="33"/>
      <c r="BOW525" s="33"/>
      <c r="BOX525" s="33"/>
      <c r="BOY525" s="33"/>
      <c r="BOZ525" s="33"/>
      <c r="BPA525" s="33"/>
      <c r="BPB525" s="33"/>
      <c r="BPC525" s="33"/>
      <c r="BPD525" s="33"/>
      <c r="BPE525" s="33"/>
      <c r="BPF525" s="33"/>
      <c r="BPG525" s="33"/>
      <c r="BPH525" s="33"/>
      <c r="BPI525" s="33"/>
      <c r="BPJ525" s="33"/>
      <c r="BPK525" s="33"/>
      <c r="BPL525" s="33"/>
      <c r="BPM525" s="33"/>
      <c r="BPN525" s="33"/>
      <c r="BPO525" s="33"/>
      <c r="BPP525" s="33"/>
      <c r="BPQ525" s="33"/>
      <c r="BPR525" s="33"/>
      <c r="BPS525" s="33"/>
      <c r="BPT525" s="33"/>
      <c r="BPU525" s="33"/>
      <c r="BPV525" s="33"/>
      <c r="BPW525" s="33"/>
      <c r="BPX525" s="33"/>
      <c r="BPY525" s="33"/>
      <c r="BPZ525" s="33"/>
      <c r="BQA525" s="33"/>
      <c r="BQB525" s="33"/>
      <c r="BQC525" s="33"/>
      <c r="BQD525" s="33"/>
      <c r="BQE525" s="33"/>
      <c r="BQF525" s="33"/>
      <c r="BQG525" s="33"/>
      <c r="BQH525" s="33"/>
      <c r="BQI525" s="33"/>
      <c r="BQJ525" s="33"/>
      <c r="BQK525" s="33"/>
      <c r="BQL525" s="33"/>
      <c r="BQM525" s="33"/>
      <c r="BQN525" s="33"/>
      <c r="BQO525" s="33"/>
      <c r="BQP525" s="33"/>
      <c r="BQQ525" s="33"/>
      <c r="BQR525" s="33"/>
      <c r="BQS525" s="33"/>
      <c r="BQT525" s="33"/>
      <c r="BQU525" s="33"/>
      <c r="BQV525" s="33"/>
      <c r="BQW525" s="33"/>
      <c r="BQX525" s="33"/>
      <c r="BQY525" s="33"/>
      <c r="BQZ525" s="33"/>
      <c r="BRA525" s="33"/>
      <c r="BRB525" s="33"/>
      <c r="BRC525" s="33"/>
      <c r="BRD525" s="33"/>
      <c r="BRE525" s="33"/>
      <c r="BRF525" s="33"/>
      <c r="BRG525" s="33"/>
      <c r="BRH525" s="33"/>
      <c r="BRI525" s="33"/>
      <c r="BRJ525" s="33"/>
      <c r="BRK525" s="33"/>
      <c r="BRL525" s="33"/>
      <c r="BRM525" s="33"/>
      <c r="BRN525" s="33"/>
      <c r="BRO525" s="33"/>
      <c r="BRP525" s="33"/>
      <c r="BRQ525" s="33"/>
      <c r="BRR525" s="33"/>
      <c r="BRS525" s="33"/>
      <c r="BRT525" s="33"/>
      <c r="BRU525" s="33"/>
      <c r="BRV525" s="33"/>
      <c r="BRW525" s="33"/>
      <c r="BRX525" s="33"/>
      <c r="BRY525" s="33"/>
      <c r="BRZ525" s="33"/>
      <c r="BSA525" s="33"/>
      <c r="BSB525" s="33"/>
      <c r="BSC525" s="33"/>
      <c r="BSD525" s="33"/>
      <c r="BSE525" s="33"/>
      <c r="BSF525" s="33"/>
      <c r="BSG525" s="33"/>
      <c r="BSH525" s="33"/>
      <c r="BSI525" s="33"/>
      <c r="BSJ525" s="33"/>
      <c r="BSK525" s="33"/>
      <c r="BSL525" s="33"/>
      <c r="BSM525" s="33"/>
      <c r="BSN525" s="33"/>
      <c r="BSO525" s="33"/>
      <c r="BSP525" s="33"/>
      <c r="BSQ525" s="33"/>
      <c r="BSR525" s="33"/>
      <c r="BSS525" s="33"/>
      <c r="BST525" s="33"/>
      <c r="BSU525" s="33"/>
      <c r="BSV525" s="33"/>
      <c r="BSW525" s="33"/>
      <c r="BSX525" s="33"/>
      <c r="BSY525" s="33"/>
      <c r="BSZ525" s="33"/>
      <c r="BTA525" s="33"/>
      <c r="BTB525" s="33"/>
      <c r="BTC525" s="33"/>
      <c r="BTD525" s="33"/>
      <c r="BTE525" s="33"/>
      <c r="BTF525" s="33"/>
      <c r="BTG525" s="33"/>
      <c r="BTH525" s="33"/>
      <c r="BTI525" s="33"/>
      <c r="BTJ525" s="33"/>
      <c r="BTK525" s="33"/>
      <c r="BTL525" s="33"/>
      <c r="BTM525" s="33"/>
      <c r="BTN525" s="33"/>
      <c r="BTO525" s="33"/>
      <c r="BTP525" s="33"/>
      <c r="BTQ525" s="33"/>
      <c r="BTR525" s="33"/>
      <c r="BTS525" s="33"/>
      <c r="BTT525" s="33"/>
      <c r="BTU525" s="33"/>
      <c r="BTV525" s="33"/>
      <c r="BTW525" s="33"/>
      <c r="BTX525" s="33"/>
      <c r="BTY525" s="33"/>
      <c r="BTZ525" s="33"/>
      <c r="BUA525" s="33"/>
      <c r="BUB525" s="33"/>
      <c r="BUC525" s="33"/>
      <c r="BUD525" s="33"/>
      <c r="BUE525" s="33"/>
      <c r="BUF525" s="33"/>
      <c r="BUG525" s="33"/>
      <c r="BUH525" s="33"/>
      <c r="BUI525" s="33"/>
      <c r="BUJ525" s="33"/>
      <c r="BUK525" s="33"/>
      <c r="BUL525" s="33"/>
      <c r="BUM525" s="33"/>
      <c r="BUN525" s="33"/>
      <c r="BUO525" s="33"/>
      <c r="BUP525" s="33"/>
      <c r="BUQ525" s="33"/>
      <c r="BUR525" s="33"/>
      <c r="BUS525" s="33"/>
      <c r="BUT525" s="33"/>
      <c r="BUU525" s="33"/>
      <c r="BUV525" s="33"/>
      <c r="BUW525" s="33"/>
      <c r="BUX525" s="33"/>
      <c r="BUY525" s="33"/>
      <c r="BUZ525" s="33"/>
      <c r="BVA525" s="33"/>
      <c r="BVB525" s="33"/>
      <c r="BVC525" s="33"/>
      <c r="BVD525" s="33"/>
      <c r="BVE525" s="33"/>
      <c r="BVF525" s="33"/>
      <c r="BVG525" s="33"/>
      <c r="BVH525" s="33"/>
      <c r="BVI525" s="33"/>
      <c r="BVJ525" s="33"/>
      <c r="BVK525" s="33"/>
      <c r="BVL525" s="33"/>
      <c r="BVM525" s="33"/>
      <c r="BVN525" s="33"/>
      <c r="BVO525" s="33"/>
      <c r="BVP525" s="33"/>
      <c r="BVQ525" s="33"/>
      <c r="BVR525" s="33"/>
      <c r="BVS525" s="33"/>
      <c r="BVT525" s="33"/>
      <c r="BVU525" s="33"/>
      <c r="BVV525" s="33"/>
      <c r="BVW525" s="33"/>
      <c r="BVX525" s="33"/>
      <c r="BVY525" s="33"/>
      <c r="BVZ525" s="33"/>
      <c r="BWA525" s="33"/>
      <c r="BWB525" s="33"/>
      <c r="BWC525" s="33"/>
      <c r="BWD525" s="33"/>
      <c r="BWE525" s="33"/>
      <c r="BWF525" s="33"/>
      <c r="BWG525" s="33"/>
      <c r="BWH525" s="33"/>
      <c r="BWI525" s="33"/>
      <c r="BWJ525" s="33"/>
      <c r="BWK525" s="33"/>
      <c r="BWL525" s="33"/>
      <c r="BWM525" s="33"/>
      <c r="BWN525" s="33"/>
      <c r="BWO525" s="33"/>
      <c r="BWP525" s="33"/>
      <c r="BWQ525" s="33"/>
      <c r="BWR525" s="33"/>
      <c r="BWS525" s="33"/>
      <c r="BWT525" s="33"/>
      <c r="BWU525" s="33"/>
      <c r="BWV525" s="33"/>
      <c r="BWW525" s="33"/>
      <c r="BWX525" s="33"/>
      <c r="BWY525" s="33"/>
      <c r="BWZ525" s="33"/>
      <c r="BXA525" s="33"/>
      <c r="BXB525" s="33"/>
      <c r="BXC525" s="33"/>
      <c r="BXD525" s="33"/>
      <c r="BXE525" s="33"/>
      <c r="BXF525" s="33"/>
      <c r="BXG525" s="33"/>
      <c r="BXH525" s="33"/>
      <c r="BXI525" s="33"/>
      <c r="BXJ525" s="33"/>
      <c r="BXK525" s="33"/>
      <c r="BXL525" s="33"/>
      <c r="BXM525" s="33"/>
      <c r="BXN525" s="33"/>
      <c r="BXO525" s="33"/>
      <c r="BXP525" s="33"/>
      <c r="BXQ525" s="33"/>
      <c r="BXR525" s="33"/>
      <c r="BXS525" s="33"/>
      <c r="BXT525" s="33"/>
      <c r="BXU525" s="33"/>
      <c r="BXV525" s="33"/>
      <c r="BXW525" s="33"/>
      <c r="BXX525" s="33"/>
      <c r="BXY525" s="33"/>
      <c r="BXZ525" s="33"/>
      <c r="BYA525" s="33"/>
      <c r="BYB525" s="33"/>
      <c r="BYC525" s="33"/>
      <c r="BYD525" s="33"/>
      <c r="BYE525" s="33"/>
      <c r="BYF525" s="33"/>
      <c r="BYG525" s="33"/>
      <c r="BYH525" s="33"/>
      <c r="BYI525" s="33"/>
      <c r="BYJ525" s="33"/>
      <c r="BYK525" s="33"/>
      <c r="BYL525" s="33"/>
      <c r="BYM525" s="33"/>
      <c r="BYN525" s="33"/>
      <c r="BYO525" s="33"/>
      <c r="BYP525" s="33"/>
      <c r="BYQ525" s="33"/>
      <c r="BYR525" s="33"/>
      <c r="BYS525" s="33"/>
      <c r="BYT525" s="33"/>
      <c r="BYU525" s="33"/>
      <c r="BYV525" s="33"/>
      <c r="BYW525" s="33"/>
      <c r="BYX525" s="33"/>
    </row>
    <row r="526" spans="1:2026" s="52" customFormat="1" ht="24.95" customHeight="1" x14ac:dyDescent="0.25">
      <c r="A526" s="205" t="s">
        <v>1662</v>
      </c>
      <c r="B526" s="50" t="s">
        <v>989</v>
      </c>
      <c r="C526" s="4" t="s">
        <v>987</v>
      </c>
      <c r="D526" s="4" t="s">
        <v>295</v>
      </c>
      <c r="E526" s="4" t="s">
        <v>166</v>
      </c>
      <c r="F526" s="4" t="s">
        <v>972</v>
      </c>
      <c r="G526" s="4" t="s">
        <v>105</v>
      </c>
      <c r="H526" s="63" t="s">
        <v>495</v>
      </c>
      <c r="I526" s="4" t="s">
        <v>29</v>
      </c>
      <c r="J526" s="51" t="s">
        <v>345</v>
      </c>
      <c r="K526" s="4" t="s">
        <v>31</v>
      </c>
      <c r="L526" s="4" t="s">
        <v>80</v>
      </c>
      <c r="M526" s="4" t="s">
        <v>33</v>
      </c>
      <c r="N526" s="4" t="s">
        <v>106</v>
      </c>
      <c r="O526" s="6" t="s">
        <v>107</v>
      </c>
      <c r="P526" s="6"/>
      <c r="Q526" s="7" t="s">
        <v>36</v>
      </c>
      <c r="R526" s="7" t="s">
        <v>1476</v>
      </c>
      <c r="S526" s="4" t="s">
        <v>990</v>
      </c>
      <c r="T526" s="152" t="s">
        <v>1512</v>
      </c>
      <c r="U526" s="152" t="s">
        <v>1512</v>
      </c>
      <c r="V526" s="4" t="s">
        <v>11</v>
      </c>
      <c r="W526" s="4" t="s">
        <v>40</v>
      </c>
      <c r="X526" s="4" t="s">
        <v>40</v>
      </c>
      <c r="Y526" s="4"/>
      <c r="Z526" s="4"/>
      <c r="AA526" s="4"/>
      <c r="AB526" s="8"/>
      <c r="AC526" s="8">
        <v>3860</v>
      </c>
      <c r="AD526" s="8"/>
      <c r="AE526" s="8">
        <v>2250</v>
      </c>
      <c r="AF526" s="8"/>
      <c r="AG526" s="8">
        <f t="shared" si="8"/>
        <v>6110</v>
      </c>
      <c r="AH526" s="111">
        <v>18</v>
      </c>
      <c r="AI526" s="8">
        <v>15357.99</v>
      </c>
      <c r="AJ526" s="126"/>
      <c r="AK526" s="8">
        <f>SUBTOTAL(9,AH526:AJ526)</f>
        <v>15375.99</v>
      </c>
      <c r="AL526" s="5" t="s">
        <v>37</v>
      </c>
      <c r="AM526" s="5" t="s">
        <v>1499</v>
      </c>
      <c r="AN526" s="96">
        <v>43040</v>
      </c>
      <c r="AO526" s="173" t="s">
        <v>1512</v>
      </c>
      <c r="AP526" s="33"/>
      <c r="AQ526" s="33"/>
      <c r="AR526" s="33"/>
      <c r="AS526" s="33"/>
      <c r="AT526" s="33"/>
      <c r="AU526" s="33"/>
      <c r="AV526" s="33"/>
      <c r="AW526" s="33"/>
      <c r="AX526" s="33"/>
      <c r="AY526" s="33"/>
      <c r="AZ526" s="33"/>
      <c r="BA526" s="33"/>
      <c r="BB526" s="33"/>
      <c r="BC526" s="33"/>
      <c r="BD526" s="33"/>
      <c r="BE526" s="33"/>
      <c r="BF526" s="33"/>
      <c r="BG526" s="33"/>
      <c r="BH526" s="33"/>
      <c r="BI526" s="33"/>
      <c r="BJ526" s="33"/>
      <c r="BK526" s="33"/>
      <c r="BL526" s="33"/>
      <c r="BM526" s="33"/>
      <c r="BN526" s="33"/>
      <c r="BO526" s="33"/>
      <c r="BP526" s="33"/>
      <c r="BQ526" s="33"/>
      <c r="BR526" s="33"/>
      <c r="BS526" s="33"/>
      <c r="BT526" s="33"/>
      <c r="BU526" s="33"/>
      <c r="BV526" s="33"/>
      <c r="BW526" s="33"/>
      <c r="BX526" s="33"/>
      <c r="BY526" s="33"/>
      <c r="BZ526" s="33"/>
      <c r="CA526" s="33"/>
      <c r="CB526" s="33"/>
      <c r="CC526" s="33"/>
      <c r="CD526" s="33"/>
      <c r="CE526" s="33"/>
      <c r="CF526" s="33"/>
      <c r="CG526" s="33"/>
      <c r="CH526" s="33"/>
      <c r="CI526" s="33"/>
      <c r="CJ526" s="33"/>
      <c r="CK526" s="33"/>
      <c r="CL526" s="33"/>
      <c r="CM526" s="33"/>
      <c r="CN526" s="33"/>
      <c r="CO526" s="33"/>
      <c r="CP526" s="33"/>
      <c r="CQ526" s="33"/>
      <c r="CR526" s="33"/>
      <c r="CS526" s="33"/>
      <c r="CT526" s="33"/>
      <c r="CU526" s="33"/>
      <c r="CV526" s="33"/>
      <c r="CW526" s="33"/>
      <c r="CX526" s="33"/>
      <c r="CY526" s="33"/>
      <c r="CZ526" s="33"/>
      <c r="DA526" s="33"/>
      <c r="DB526" s="33"/>
      <c r="DC526" s="33"/>
      <c r="DD526" s="33"/>
      <c r="DE526" s="33"/>
      <c r="DF526" s="33"/>
      <c r="DG526" s="33"/>
      <c r="DH526" s="33"/>
      <c r="DI526" s="33"/>
      <c r="DJ526" s="33"/>
      <c r="DK526" s="33"/>
      <c r="DL526" s="33"/>
      <c r="DM526" s="33"/>
      <c r="DN526" s="33"/>
      <c r="DO526" s="33"/>
      <c r="DP526" s="33"/>
      <c r="DQ526" s="33"/>
      <c r="DR526" s="33"/>
      <c r="DS526" s="33"/>
      <c r="DT526" s="33"/>
      <c r="DU526" s="33"/>
      <c r="DV526" s="33"/>
      <c r="DW526" s="33"/>
      <c r="DX526" s="33"/>
      <c r="DY526" s="33"/>
      <c r="DZ526" s="33"/>
      <c r="EA526" s="33"/>
      <c r="EB526" s="33"/>
      <c r="EC526" s="33"/>
      <c r="ED526" s="33"/>
      <c r="EE526" s="33"/>
      <c r="EF526" s="33"/>
      <c r="EG526" s="33"/>
      <c r="EH526" s="33"/>
      <c r="EI526" s="33"/>
      <c r="EJ526" s="33"/>
      <c r="EK526" s="33"/>
      <c r="EL526" s="33"/>
      <c r="EM526" s="33"/>
      <c r="EN526" s="33"/>
      <c r="EO526" s="33"/>
      <c r="EP526" s="33"/>
      <c r="EQ526" s="33"/>
      <c r="ER526" s="33"/>
      <c r="ES526" s="33"/>
      <c r="ET526" s="33"/>
      <c r="EU526" s="33"/>
      <c r="EV526" s="33"/>
      <c r="EW526" s="33"/>
      <c r="EX526" s="33"/>
      <c r="EY526" s="33"/>
      <c r="EZ526" s="33"/>
      <c r="FA526" s="33"/>
      <c r="FB526" s="33"/>
      <c r="FC526" s="33"/>
      <c r="FD526" s="33"/>
      <c r="FE526" s="33"/>
      <c r="FF526" s="33"/>
      <c r="FG526" s="33"/>
      <c r="FH526" s="33"/>
      <c r="FI526" s="33"/>
      <c r="FJ526" s="33"/>
      <c r="FK526" s="33"/>
      <c r="FL526" s="33"/>
      <c r="FM526" s="33"/>
      <c r="FN526" s="33"/>
      <c r="FO526" s="33"/>
      <c r="FP526" s="33"/>
      <c r="FQ526" s="33"/>
      <c r="FR526" s="33"/>
      <c r="FS526" s="33"/>
      <c r="FT526" s="33"/>
      <c r="FU526" s="33"/>
      <c r="FV526" s="33"/>
      <c r="FW526" s="33"/>
      <c r="FX526" s="33"/>
      <c r="FY526" s="33"/>
      <c r="FZ526" s="33"/>
      <c r="GA526" s="33"/>
      <c r="GB526" s="33"/>
      <c r="GC526" s="33"/>
      <c r="GD526" s="33"/>
      <c r="GE526" s="33"/>
      <c r="GF526" s="33"/>
      <c r="GG526" s="33"/>
      <c r="GH526" s="33"/>
      <c r="GI526" s="33"/>
      <c r="GJ526" s="33"/>
      <c r="GK526" s="33"/>
      <c r="GL526" s="33"/>
      <c r="GM526" s="33"/>
      <c r="GN526" s="33"/>
      <c r="GO526" s="33"/>
      <c r="GP526" s="33"/>
      <c r="GQ526" s="33"/>
      <c r="GR526" s="33"/>
      <c r="GS526" s="33"/>
      <c r="GT526" s="33"/>
      <c r="GU526" s="33"/>
      <c r="GV526" s="33"/>
      <c r="GW526" s="33"/>
      <c r="GX526" s="33"/>
      <c r="GY526" s="33"/>
      <c r="GZ526" s="33"/>
      <c r="HA526" s="33"/>
      <c r="HB526" s="33"/>
      <c r="HC526" s="33"/>
      <c r="HD526" s="33"/>
      <c r="HE526" s="33"/>
      <c r="HF526" s="33"/>
      <c r="HG526" s="33"/>
      <c r="HH526" s="33"/>
      <c r="HI526" s="33"/>
      <c r="HJ526" s="33"/>
      <c r="HK526" s="33"/>
      <c r="HL526" s="33"/>
      <c r="HM526" s="33"/>
      <c r="HN526" s="33"/>
      <c r="HO526" s="33"/>
      <c r="HP526" s="33"/>
      <c r="HQ526" s="33"/>
      <c r="HR526" s="33"/>
      <c r="HS526" s="33"/>
      <c r="HT526" s="33"/>
      <c r="HU526" s="33"/>
      <c r="HV526" s="33"/>
      <c r="HW526" s="33"/>
      <c r="HX526" s="33"/>
      <c r="HY526" s="33"/>
      <c r="HZ526" s="33"/>
      <c r="IA526" s="33"/>
      <c r="IB526" s="33"/>
      <c r="IC526" s="33"/>
      <c r="ID526" s="33"/>
      <c r="IE526" s="33"/>
      <c r="IF526" s="33"/>
      <c r="IG526" s="33"/>
      <c r="IH526" s="33"/>
      <c r="II526" s="33"/>
      <c r="IJ526" s="33"/>
      <c r="IK526" s="33"/>
      <c r="IL526" s="33"/>
      <c r="IM526" s="33"/>
      <c r="IN526" s="33"/>
      <c r="IO526" s="33"/>
      <c r="IP526" s="33"/>
      <c r="IQ526" s="33"/>
      <c r="IR526" s="33"/>
      <c r="IS526" s="33"/>
      <c r="IT526" s="33"/>
      <c r="IU526" s="33"/>
      <c r="IV526" s="33"/>
      <c r="IW526" s="33"/>
      <c r="IX526" s="33"/>
      <c r="IY526" s="33"/>
      <c r="IZ526" s="33"/>
      <c r="JA526" s="33"/>
      <c r="JB526" s="33"/>
      <c r="JC526" s="33"/>
      <c r="JD526" s="33"/>
      <c r="JE526" s="33"/>
      <c r="JF526" s="33"/>
      <c r="JG526" s="33"/>
      <c r="JH526" s="33"/>
      <c r="JI526" s="33"/>
      <c r="JJ526" s="33"/>
      <c r="JK526" s="33"/>
      <c r="JL526" s="33"/>
      <c r="JM526" s="33"/>
      <c r="JN526" s="33"/>
      <c r="JO526" s="33"/>
      <c r="JP526" s="33"/>
      <c r="JQ526" s="33"/>
      <c r="JR526" s="33"/>
      <c r="JS526" s="33"/>
      <c r="JT526" s="33"/>
      <c r="JU526" s="33"/>
      <c r="JV526" s="33"/>
      <c r="JW526" s="33"/>
      <c r="JX526" s="33"/>
      <c r="JY526" s="33"/>
      <c r="JZ526" s="33"/>
      <c r="KA526" s="33"/>
      <c r="KB526" s="33"/>
      <c r="KC526" s="33"/>
      <c r="KD526" s="33"/>
      <c r="KE526" s="33"/>
      <c r="KF526" s="33"/>
      <c r="KG526" s="33"/>
      <c r="KH526" s="33"/>
      <c r="KI526" s="33"/>
      <c r="KJ526" s="33"/>
      <c r="KK526" s="33"/>
      <c r="KL526" s="33"/>
      <c r="KM526" s="33"/>
      <c r="KN526" s="33"/>
      <c r="KO526" s="33"/>
      <c r="KP526" s="33"/>
      <c r="KQ526" s="33"/>
      <c r="KR526" s="33"/>
      <c r="KS526" s="33"/>
      <c r="KT526" s="33"/>
      <c r="KU526" s="33"/>
      <c r="KV526" s="33"/>
      <c r="KW526" s="33"/>
      <c r="KX526" s="33"/>
      <c r="KY526" s="33"/>
      <c r="KZ526" s="33"/>
      <c r="LA526" s="33"/>
      <c r="LB526" s="33"/>
      <c r="LC526" s="33"/>
      <c r="LD526" s="33"/>
      <c r="LE526" s="33"/>
      <c r="LF526" s="33"/>
      <c r="LG526" s="33"/>
      <c r="LH526" s="33"/>
      <c r="LI526" s="33"/>
      <c r="LJ526" s="33"/>
      <c r="LK526" s="33"/>
      <c r="LL526" s="33"/>
      <c r="LM526" s="33"/>
      <c r="LN526" s="33"/>
      <c r="LO526" s="33"/>
      <c r="LP526" s="33"/>
      <c r="LQ526" s="33"/>
      <c r="LR526" s="33"/>
      <c r="LS526" s="33"/>
      <c r="LT526" s="33"/>
      <c r="LU526" s="33"/>
      <c r="LV526" s="33"/>
      <c r="LW526" s="33"/>
      <c r="LX526" s="33"/>
      <c r="LY526" s="33"/>
      <c r="LZ526" s="33"/>
      <c r="MA526" s="33"/>
      <c r="MB526" s="33"/>
      <c r="MC526" s="33"/>
      <c r="MD526" s="33"/>
      <c r="ME526" s="33"/>
      <c r="MF526" s="33"/>
      <c r="MG526" s="33"/>
      <c r="MH526" s="33"/>
      <c r="MI526" s="33"/>
      <c r="MJ526" s="33"/>
      <c r="MK526" s="33"/>
      <c r="ML526" s="33"/>
      <c r="MM526" s="33"/>
      <c r="MN526" s="33"/>
      <c r="MO526" s="33"/>
      <c r="MP526" s="33"/>
      <c r="MQ526" s="33"/>
      <c r="MR526" s="33"/>
      <c r="MS526" s="33"/>
      <c r="MT526" s="33"/>
      <c r="MU526" s="33"/>
      <c r="MV526" s="33"/>
      <c r="MW526" s="33"/>
      <c r="MX526" s="33"/>
      <c r="MY526" s="33"/>
      <c r="MZ526" s="33"/>
      <c r="NA526" s="33"/>
      <c r="NB526" s="33"/>
      <c r="NC526" s="33"/>
      <c r="ND526" s="33"/>
      <c r="NE526" s="33"/>
      <c r="NF526" s="33"/>
      <c r="NG526" s="33"/>
      <c r="NH526" s="33"/>
      <c r="NI526" s="33"/>
      <c r="NJ526" s="33"/>
      <c r="NK526" s="33"/>
      <c r="NL526" s="33"/>
      <c r="NM526" s="33"/>
      <c r="NN526" s="33"/>
      <c r="NO526" s="33"/>
      <c r="NP526" s="33"/>
      <c r="NQ526" s="33"/>
      <c r="NR526" s="33"/>
      <c r="NS526" s="33"/>
      <c r="NT526" s="33"/>
      <c r="NU526" s="33"/>
      <c r="NV526" s="33"/>
      <c r="NW526" s="33"/>
      <c r="NX526" s="33"/>
      <c r="NY526" s="33"/>
      <c r="NZ526" s="33"/>
      <c r="OA526" s="33"/>
      <c r="OB526" s="33"/>
      <c r="OC526" s="33"/>
      <c r="OD526" s="33"/>
      <c r="OE526" s="33"/>
      <c r="OF526" s="33"/>
      <c r="OG526" s="33"/>
      <c r="OH526" s="33"/>
      <c r="OI526" s="33"/>
      <c r="OJ526" s="33"/>
      <c r="OK526" s="33"/>
      <c r="OL526" s="33"/>
      <c r="OM526" s="33"/>
      <c r="ON526" s="33"/>
      <c r="OO526" s="33"/>
      <c r="OP526" s="33"/>
      <c r="OQ526" s="33"/>
      <c r="OR526" s="33"/>
      <c r="OS526" s="33"/>
      <c r="OT526" s="33"/>
      <c r="OU526" s="33"/>
      <c r="OV526" s="33"/>
      <c r="OW526" s="33"/>
      <c r="OX526" s="33"/>
      <c r="OY526" s="33"/>
      <c r="OZ526" s="33"/>
      <c r="PA526" s="33"/>
      <c r="PB526" s="33"/>
      <c r="PC526" s="33"/>
      <c r="PD526" s="33"/>
      <c r="PE526" s="33"/>
      <c r="PF526" s="33"/>
      <c r="PG526" s="33"/>
      <c r="PH526" s="33"/>
      <c r="PI526" s="33"/>
      <c r="PJ526" s="33"/>
      <c r="PK526" s="33"/>
      <c r="PL526" s="33"/>
      <c r="PM526" s="33"/>
      <c r="PN526" s="33"/>
      <c r="PO526" s="33"/>
      <c r="PP526" s="33"/>
      <c r="PQ526" s="33"/>
      <c r="PR526" s="33"/>
      <c r="PS526" s="33"/>
      <c r="PT526" s="33"/>
      <c r="PU526" s="33"/>
      <c r="PV526" s="33"/>
      <c r="PW526" s="33"/>
      <c r="PX526" s="33"/>
      <c r="PY526" s="33"/>
      <c r="PZ526" s="33"/>
      <c r="QA526" s="33"/>
      <c r="QB526" s="33"/>
      <c r="QC526" s="33"/>
      <c r="QD526" s="33"/>
      <c r="QE526" s="33"/>
      <c r="QF526" s="33"/>
      <c r="QG526" s="33"/>
      <c r="QH526" s="33"/>
      <c r="QI526" s="33"/>
      <c r="QJ526" s="33"/>
      <c r="QK526" s="33"/>
      <c r="QL526" s="33"/>
      <c r="QM526" s="33"/>
      <c r="QN526" s="33"/>
      <c r="QO526" s="33"/>
      <c r="QP526" s="33"/>
      <c r="QQ526" s="33"/>
      <c r="QR526" s="33"/>
      <c r="QS526" s="33"/>
      <c r="QT526" s="33"/>
      <c r="QU526" s="33"/>
      <c r="QV526" s="33"/>
      <c r="QW526" s="33"/>
      <c r="QX526" s="33"/>
      <c r="QY526" s="33"/>
      <c r="QZ526" s="33"/>
      <c r="RA526" s="33"/>
      <c r="RB526" s="33"/>
      <c r="RC526" s="33"/>
      <c r="RD526" s="33"/>
      <c r="RE526" s="33"/>
      <c r="RF526" s="33"/>
      <c r="RG526" s="33"/>
      <c r="RH526" s="33"/>
      <c r="RI526" s="33"/>
      <c r="RJ526" s="33"/>
      <c r="RK526" s="33"/>
      <c r="RL526" s="33"/>
      <c r="RM526" s="33"/>
      <c r="RN526" s="33"/>
      <c r="RO526" s="33"/>
      <c r="RP526" s="33"/>
      <c r="RQ526" s="33"/>
      <c r="RR526" s="33"/>
      <c r="RS526" s="33"/>
      <c r="RT526" s="33"/>
      <c r="RU526" s="33"/>
      <c r="RV526" s="33"/>
      <c r="RW526" s="33"/>
      <c r="RX526" s="33"/>
      <c r="RY526" s="33"/>
      <c r="RZ526" s="33"/>
      <c r="SA526" s="33"/>
      <c r="SB526" s="33"/>
      <c r="SC526" s="33"/>
      <c r="SD526" s="33"/>
      <c r="SE526" s="33"/>
      <c r="SF526" s="33"/>
      <c r="SG526" s="33"/>
      <c r="SH526" s="33"/>
      <c r="SI526" s="33"/>
      <c r="SJ526" s="33"/>
      <c r="SK526" s="33"/>
      <c r="SL526" s="33"/>
      <c r="SM526" s="33"/>
      <c r="SN526" s="33"/>
      <c r="SO526" s="33"/>
      <c r="SP526" s="33"/>
      <c r="SQ526" s="33"/>
      <c r="SR526" s="33"/>
      <c r="SS526" s="33"/>
      <c r="ST526" s="33"/>
      <c r="SU526" s="33"/>
      <c r="SV526" s="33"/>
      <c r="SW526" s="33"/>
      <c r="SX526" s="33"/>
      <c r="SY526" s="33"/>
      <c r="SZ526" s="33"/>
      <c r="TA526" s="33"/>
      <c r="TB526" s="33"/>
      <c r="TC526" s="33"/>
      <c r="TD526" s="33"/>
      <c r="TE526" s="33"/>
      <c r="TF526" s="33"/>
      <c r="TG526" s="33"/>
      <c r="TH526" s="33"/>
      <c r="TI526" s="33"/>
      <c r="TJ526" s="33"/>
      <c r="TK526" s="33"/>
      <c r="TL526" s="33"/>
      <c r="TM526" s="33"/>
      <c r="TN526" s="33"/>
      <c r="TO526" s="33"/>
      <c r="TP526" s="33"/>
      <c r="TQ526" s="33"/>
      <c r="TR526" s="33"/>
      <c r="TS526" s="33"/>
      <c r="TT526" s="33"/>
      <c r="TU526" s="33"/>
      <c r="TV526" s="33"/>
      <c r="TW526" s="33"/>
      <c r="TX526" s="33"/>
      <c r="TY526" s="33"/>
      <c r="TZ526" s="33"/>
      <c r="UA526" s="33"/>
      <c r="UB526" s="33"/>
      <c r="UC526" s="33"/>
      <c r="UD526" s="33"/>
      <c r="UE526" s="33"/>
      <c r="UF526" s="33"/>
      <c r="UG526" s="33"/>
      <c r="UH526" s="33"/>
      <c r="UI526" s="33"/>
      <c r="UJ526" s="33"/>
      <c r="UK526" s="33"/>
      <c r="UL526" s="33"/>
      <c r="UM526" s="33"/>
      <c r="UN526" s="33"/>
      <c r="UO526" s="33"/>
      <c r="UP526" s="33"/>
      <c r="UQ526" s="33"/>
      <c r="UR526" s="33"/>
      <c r="US526" s="33"/>
      <c r="UT526" s="33"/>
      <c r="UU526" s="33"/>
      <c r="UV526" s="33"/>
      <c r="UW526" s="33"/>
      <c r="UX526" s="33"/>
      <c r="UY526" s="33"/>
      <c r="UZ526" s="33"/>
      <c r="VA526" s="33"/>
      <c r="VB526" s="33"/>
      <c r="VC526" s="33"/>
      <c r="VD526" s="33"/>
      <c r="VE526" s="33"/>
      <c r="VF526" s="33"/>
      <c r="VG526" s="33"/>
      <c r="VH526" s="33"/>
      <c r="VI526" s="33"/>
      <c r="VJ526" s="33"/>
      <c r="VK526" s="33"/>
      <c r="VL526" s="33"/>
      <c r="VM526" s="33"/>
      <c r="VN526" s="33"/>
      <c r="VO526" s="33"/>
      <c r="VP526" s="33"/>
      <c r="VQ526" s="33"/>
      <c r="VR526" s="33"/>
      <c r="VS526" s="33"/>
      <c r="VT526" s="33"/>
      <c r="VU526" s="33"/>
      <c r="VV526" s="33"/>
      <c r="VW526" s="33"/>
      <c r="VX526" s="33"/>
      <c r="VY526" s="33"/>
      <c r="VZ526" s="33"/>
      <c r="WA526" s="33"/>
      <c r="WB526" s="33"/>
      <c r="WC526" s="33"/>
      <c r="WD526" s="33"/>
      <c r="WE526" s="33"/>
      <c r="WF526" s="33"/>
      <c r="WG526" s="33"/>
      <c r="WH526" s="33"/>
      <c r="WI526" s="33"/>
      <c r="WJ526" s="33"/>
      <c r="WK526" s="33"/>
      <c r="WL526" s="33"/>
      <c r="WM526" s="33"/>
      <c r="WN526" s="33"/>
      <c r="WO526" s="33"/>
      <c r="WP526" s="33"/>
      <c r="WQ526" s="33"/>
      <c r="WR526" s="33"/>
      <c r="WS526" s="33"/>
      <c r="WT526" s="33"/>
      <c r="WU526" s="33"/>
      <c r="WV526" s="33"/>
      <c r="WW526" s="33"/>
      <c r="WX526" s="33"/>
      <c r="WY526" s="33"/>
      <c r="WZ526" s="33"/>
      <c r="XA526" s="33"/>
      <c r="XB526" s="33"/>
      <c r="XC526" s="33"/>
      <c r="XD526" s="33"/>
      <c r="XE526" s="33"/>
      <c r="XF526" s="33"/>
      <c r="XG526" s="33"/>
      <c r="XH526" s="33"/>
      <c r="XI526" s="33"/>
      <c r="XJ526" s="33"/>
      <c r="XK526" s="33"/>
      <c r="XL526" s="33"/>
      <c r="XM526" s="33"/>
      <c r="XN526" s="33"/>
      <c r="XO526" s="33"/>
      <c r="XP526" s="33"/>
      <c r="XQ526" s="33"/>
      <c r="XR526" s="33"/>
      <c r="XS526" s="33"/>
      <c r="XT526" s="33"/>
      <c r="XU526" s="33"/>
      <c r="XV526" s="33"/>
      <c r="XW526" s="33"/>
      <c r="XX526" s="33"/>
      <c r="XY526" s="33"/>
      <c r="XZ526" s="33"/>
      <c r="YA526" s="33"/>
      <c r="YB526" s="33"/>
      <c r="YC526" s="33"/>
      <c r="YD526" s="33"/>
      <c r="YE526" s="33"/>
      <c r="YF526" s="33"/>
      <c r="YG526" s="33"/>
      <c r="YH526" s="33"/>
      <c r="YI526" s="33"/>
      <c r="YJ526" s="33"/>
      <c r="YK526" s="33"/>
      <c r="YL526" s="33"/>
      <c r="YM526" s="33"/>
      <c r="YN526" s="33"/>
      <c r="YO526" s="33"/>
      <c r="YP526" s="33"/>
      <c r="YQ526" s="33"/>
      <c r="YR526" s="33"/>
      <c r="YS526" s="33"/>
      <c r="YT526" s="33"/>
      <c r="YU526" s="33"/>
      <c r="YV526" s="33"/>
      <c r="YW526" s="33"/>
      <c r="YX526" s="33"/>
      <c r="YY526" s="33"/>
      <c r="YZ526" s="33"/>
      <c r="ZA526" s="33"/>
      <c r="ZB526" s="33"/>
      <c r="ZC526" s="33"/>
      <c r="ZD526" s="33"/>
      <c r="ZE526" s="33"/>
      <c r="ZF526" s="33"/>
      <c r="ZG526" s="33"/>
      <c r="ZH526" s="33"/>
      <c r="ZI526" s="33"/>
      <c r="ZJ526" s="33"/>
      <c r="ZK526" s="33"/>
      <c r="ZL526" s="33"/>
      <c r="ZM526" s="33"/>
      <c r="ZN526" s="33"/>
      <c r="ZO526" s="33"/>
      <c r="ZP526" s="33"/>
      <c r="ZQ526" s="33"/>
      <c r="ZR526" s="33"/>
      <c r="ZS526" s="33"/>
      <c r="ZT526" s="33"/>
      <c r="ZU526" s="33"/>
      <c r="ZV526" s="33"/>
      <c r="ZW526" s="33"/>
      <c r="ZX526" s="33"/>
      <c r="ZY526" s="33"/>
      <c r="ZZ526" s="33"/>
      <c r="AAA526" s="33"/>
      <c r="AAB526" s="33"/>
      <c r="AAC526" s="33"/>
      <c r="AAD526" s="33"/>
      <c r="AAE526" s="33"/>
      <c r="AAF526" s="33"/>
      <c r="AAG526" s="33"/>
      <c r="AAH526" s="33"/>
      <c r="AAI526" s="33"/>
      <c r="AAJ526" s="33"/>
      <c r="AAK526" s="33"/>
      <c r="AAL526" s="33"/>
      <c r="AAM526" s="33"/>
      <c r="AAN526" s="33"/>
      <c r="AAO526" s="33"/>
      <c r="AAP526" s="33"/>
      <c r="AAQ526" s="33"/>
      <c r="AAR526" s="33"/>
      <c r="AAS526" s="33"/>
      <c r="AAT526" s="33"/>
      <c r="AAU526" s="33"/>
      <c r="AAV526" s="33"/>
      <c r="AAW526" s="33"/>
      <c r="AAX526" s="33"/>
      <c r="AAY526" s="33"/>
      <c r="AAZ526" s="33"/>
      <c r="ABA526" s="33"/>
      <c r="ABB526" s="33"/>
      <c r="ABC526" s="33"/>
      <c r="ABD526" s="33"/>
      <c r="ABE526" s="33"/>
      <c r="ABF526" s="33"/>
      <c r="ABG526" s="33"/>
      <c r="ABH526" s="33"/>
      <c r="ABI526" s="33"/>
      <c r="ABJ526" s="33"/>
      <c r="ABK526" s="33"/>
      <c r="ABL526" s="33"/>
      <c r="ABM526" s="33"/>
      <c r="ABN526" s="33"/>
      <c r="ABO526" s="33"/>
      <c r="ABP526" s="33"/>
      <c r="ABQ526" s="33"/>
      <c r="ABR526" s="33"/>
      <c r="ABS526" s="33"/>
      <c r="ABT526" s="33"/>
      <c r="ABU526" s="33"/>
      <c r="ABV526" s="33"/>
      <c r="ABW526" s="33"/>
      <c r="ABX526" s="33"/>
      <c r="ABY526" s="33"/>
      <c r="ABZ526" s="33"/>
      <c r="ACA526" s="33"/>
      <c r="ACB526" s="33"/>
      <c r="ACC526" s="33"/>
      <c r="ACD526" s="33"/>
      <c r="ACE526" s="33"/>
      <c r="ACF526" s="33"/>
      <c r="ACG526" s="33"/>
      <c r="ACH526" s="33"/>
      <c r="ACI526" s="33"/>
      <c r="ACJ526" s="33"/>
      <c r="ACK526" s="33"/>
      <c r="ACL526" s="33"/>
      <c r="ACM526" s="33"/>
      <c r="ACN526" s="33"/>
      <c r="ACO526" s="33"/>
      <c r="ACP526" s="33"/>
      <c r="ACQ526" s="33"/>
      <c r="ACR526" s="33"/>
      <c r="ACS526" s="33"/>
      <c r="ACT526" s="33"/>
      <c r="ACU526" s="33"/>
      <c r="ACV526" s="33"/>
      <c r="ACW526" s="33"/>
      <c r="ACX526" s="33"/>
      <c r="ACY526" s="33"/>
      <c r="ACZ526" s="33"/>
      <c r="ADA526" s="33"/>
      <c r="ADB526" s="33"/>
      <c r="ADC526" s="33"/>
      <c r="ADD526" s="33"/>
      <c r="ADE526" s="33"/>
      <c r="ADF526" s="33"/>
      <c r="ADG526" s="33"/>
      <c r="ADH526" s="33"/>
      <c r="ADI526" s="33"/>
      <c r="ADJ526" s="33"/>
      <c r="ADK526" s="33"/>
      <c r="ADL526" s="33"/>
      <c r="ADM526" s="33"/>
      <c r="ADN526" s="33"/>
      <c r="ADO526" s="33"/>
      <c r="ADP526" s="33"/>
      <c r="ADQ526" s="33"/>
      <c r="ADR526" s="33"/>
      <c r="ADS526" s="33"/>
      <c r="ADT526" s="33"/>
      <c r="ADU526" s="33"/>
      <c r="ADV526" s="33"/>
      <c r="ADW526" s="33"/>
      <c r="ADX526" s="33"/>
      <c r="ADY526" s="33"/>
      <c r="ADZ526" s="33"/>
      <c r="AEA526" s="33"/>
      <c r="AEB526" s="33"/>
      <c r="AEC526" s="33"/>
      <c r="AED526" s="33"/>
      <c r="AEE526" s="33"/>
      <c r="AEF526" s="33"/>
      <c r="AEG526" s="33"/>
      <c r="AEH526" s="33"/>
      <c r="AEI526" s="33"/>
      <c r="AEJ526" s="33"/>
      <c r="AEK526" s="33"/>
      <c r="AEL526" s="33"/>
      <c r="AEM526" s="33"/>
      <c r="AEN526" s="33"/>
      <c r="AEO526" s="33"/>
      <c r="AEP526" s="33"/>
      <c r="AEQ526" s="33"/>
      <c r="AER526" s="33"/>
      <c r="AES526" s="33"/>
      <c r="AET526" s="33"/>
      <c r="AEU526" s="33"/>
      <c r="AEV526" s="33"/>
      <c r="AEW526" s="33"/>
      <c r="AEX526" s="33"/>
      <c r="AEY526" s="33"/>
      <c r="AEZ526" s="33"/>
      <c r="AFA526" s="33"/>
      <c r="AFB526" s="33"/>
      <c r="AFC526" s="33"/>
      <c r="AFD526" s="33"/>
      <c r="AFE526" s="33"/>
      <c r="AFF526" s="33"/>
      <c r="AFG526" s="33"/>
      <c r="AFH526" s="33"/>
      <c r="AFI526" s="33"/>
      <c r="AFJ526" s="33"/>
      <c r="AFK526" s="33"/>
      <c r="AFL526" s="33"/>
      <c r="AFM526" s="33"/>
      <c r="AFN526" s="33"/>
      <c r="AFO526" s="33"/>
      <c r="AFP526" s="33"/>
      <c r="AFQ526" s="33"/>
      <c r="AFR526" s="33"/>
      <c r="AFS526" s="33"/>
      <c r="AFT526" s="33"/>
      <c r="AFU526" s="33"/>
      <c r="AFV526" s="33"/>
      <c r="AFW526" s="33"/>
      <c r="AFX526" s="33"/>
      <c r="AFY526" s="33"/>
      <c r="AFZ526" s="33"/>
      <c r="AGA526" s="33"/>
      <c r="AGB526" s="33"/>
      <c r="AGC526" s="33"/>
      <c r="AGD526" s="33"/>
      <c r="AGE526" s="33"/>
      <c r="AGF526" s="33"/>
      <c r="AGG526" s="33"/>
      <c r="AGH526" s="33"/>
      <c r="AGI526" s="33"/>
      <c r="AGJ526" s="33"/>
      <c r="AGK526" s="33"/>
      <c r="AGL526" s="33"/>
      <c r="AGM526" s="33"/>
      <c r="AGN526" s="33"/>
      <c r="AGO526" s="33"/>
      <c r="AGP526" s="33"/>
      <c r="AGQ526" s="33"/>
      <c r="AGR526" s="33"/>
      <c r="AGS526" s="33"/>
      <c r="AGT526" s="33"/>
      <c r="AGU526" s="33"/>
      <c r="AGV526" s="33"/>
      <c r="AGW526" s="33"/>
      <c r="AGX526" s="33"/>
      <c r="AGY526" s="33"/>
      <c r="AGZ526" s="33"/>
      <c r="AHA526" s="33"/>
      <c r="AHB526" s="33"/>
      <c r="AHC526" s="33"/>
      <c r="AHD526" s="33"/>
      <c r="AHE526" s="33"/>
      <c r="AHF526" s="33"/>
      <c r="AHG526" s="33"/>
      <c r="AHH526" s="33"/>
      <c r="AHI526" s="33"/>
      <c r="AHJ526" s="33"/>
      <c r="AHK526" s="33"/>
      <c r="AHL526" s="33"/>
      <c r="AHM526" s="33"/>
      <c r="AHN526" s="33"/>
      <c r="AHO526" s="33"/>
      <c r="AHP526" s="33"/>
      <c r="AHQ526" s="33"/>
      <c r="AHR526" s="33"/>
      <c r="AHS526" s="33"/>
      <c r="AHT526" s="33"/>
      <c r="AHU526" s="33"/>
      <c r="AHV526" s="33"/>
      <c r="AHW526" s="33"/>
      <c r="AHX526" s="33"/>
      <c r="AHY526" s="33"/>
      <c r="AHZ526" s="33"/>
      <c r="AIA526" s="33"/>
      <c r="AIB526" s="33"/>
      <c r="AIC526" s="33"/>
      <c r="AID526" s="33"/>
      <c r="AIE526" s="33"/>
      <c r="AIF526" s="33"/>
      <c r="AIG526" s="33"/>
      <c r="AIH526" s="33"/>
      <c r="AII526" s="33"/>
      <c r="AIJ526" s="33"/>
      <c r="AIK526" s="33"/>
      <c r="AIL526" s="33"/>
      <c r="AIM526" s="33"/>
      <c r="AIN526" s="33"/>
      <c r="AIO526" s="33"/>
      <c r="AIP526" s="33"/>
      <c r="AIQ526" s="33"/>
      <c r="AIR526" s="33"/>
      <c r="AIS526" s="33"/>
      <c r="AIT526" s="33"/>
      <c r="AIU526" s="33"/>
      <c r="AIV526" s="33"/>
      <c r="AIW526" s="33"/>
      <c r="AIX526" s="33"/>
      <c r="AIY526" s="33"/>
      <c r="AIZ526" s="33"/>
      <c r="AJA526" s="33"/>
      <c r="AJB526" s="33"/>
      <c r="AJC526" s="33"/>
      <c r="AJD526" s="33"/>
      <c r="AJE526" s="33"/>
      <c r="AJF526" s="33"/>
      <c r="AJG526" s="33"/>
      <c r="AJH526" s="33"/>
      <c r="AJI526" s="33"/>
      <c r="AJJ526" s="33"/>
      <c r="AJK526" s="33"/>
      <c r="AJL526" s="33"/>
      <c r="AJM526" s="33"/>
      <c r="AJN526" s="33"/>
      <c r="AJO526" s="33"/>
      <c r="AJP526" s="33"/>
      <c r="AJQ526" s="33"/>
      <c r="AJR526" s="33"/>
      <c r="AJS526" s="33"/>
      <c r="AJT526" s="33"/>
      <c r="AJU526" s="33"/>
      <c r="AJV526" s="33"/>
      <c r="AJW526" s="33"/>
      <c r="AJX526" s="33"/>
      <c r="AJY526" s="33"/>
      <c r="AJZ526" s="33"/>
      <c r="AKA526" s="33"/>
      <c r="AKB526" s="33"/>
      <c r="AKC526" s="33"/>
      <c r="AKD526" s="33"/>
      <c r="AKE526" s="33"/>
      <c r="AKF526" s="33"/>
      <c r="AKG526" s="33"/>
      <c r="AKH526" s="33"/>
      <c r="AKI526" s="33"/>
      <c r="AKJ526" s="33"/>
      <c r="AKK526" s="33"/>
      <c r="AKL526" s="33"/>
      <c r="AKM526" s="33"/>
      <c r="AKN526" s="33"/>
      <c r="AKO526" s="33"/>
      <c r="AKP526" s="33"/>
      <c r="AKQ526" s="33"/>
      <c r="AKR526" s="33"/>
      <c r="AKS526" s="33"/>
      <c r="AKT526" s="33"/>
      <c r="AKU526" s="33"/>
      <c r="AKV526" s="33"/>
      <c r="AKW526" s="33"/>
      <c r="AKX526" s="33"/>
      <c r="AKY526" s="33"/>
      <c r="AKZ526" s="33"/>
      <c r="ALA526" s="33"/>
      <c r="ALB526" s="33"/>
      <c r="ALC526" s="33"/>
      <c r="ALD526" s="33"/>
      <c r="ALE526" s="33"/>
      <c r="ALF526" s="33"/>
      <c r="ALG526" s="33"/>
      <c r="ALH526" s="33"/>
      <c r="ALI526" s="33"/>
      <c r="ALJ526" s="33"/>
      <c r="ALK526" s="33"/>
      <c r="ALL526" s="33"/>
      <c r="ALM526" s="33"/>
      <c r="ALN526" s="33"/>
      <c r="ALO526" s="33"/>
      <c r="ALP526" s="33"/>
      <c r="ALQ526" s="33"/>
      <c r="ALR526" s="33"/>
      <c r="ALS526" s="33"/>
      <c r="ALT526" s="33"/>
      <c r="ALU526" s="33"/>
      <c r="ALV526" s="33"/>
      <c r="ALW526" s="33"/>
      <c r="ALX526" s="33"/>
      <c r="ALY526" s="33"/>
      <c r="ALZ526" s="33"/>
      <c r="AMA526" s="33"/>
      <c r="AMB526" s="33"/>
      <c r="AMC526" s="33"/>
      <c r="AMD526" s="33"/>
      <c r="AME526" s="33"/>
      <c r="AMF526" s="33"/>
      <c r="AMG526" s="33"/>
      <c r="AMH526" s="33"/>
      <c r="AMI526" s="33"/>
      <c r="AMJ526" s="33"/>
      <c r="AMK526" s="33"/>
      <c r="AML526" s="33"/>
      <c r="AMM526" s="33"/>
      <c r="AMN526" s="33"/>
      <c r="AMO526" s="33"/>
      <c r="AMP526" s="33"/>
      <c r="AMQ526" s="33"/>
      <c r="AMR526" s="33"/>
      <c r="AMS526" s="33"/>
      <c r="AMT526" s="33"/>
      <c r="AMU526" s="33"/>
      <c r="AMV526" s="33"/>
      <c r="AMW526" s="33"/>
      <c r="AMX526" s="33"/>
      <c r="AMY526" s="33"/>
      <c r="AMZ526" s="33"/>
      <c r="ANA526" s="33"/>
      <c r="ANB526" s="33"/>
      <c r="ANC526" s="33"/>
      <c r="AND526" s="33"/>
      <c r="ANE526" s="33"/>
      <c r="ANF526" s="33"/>
      <c r="ANG526" s="33"/>
      <c r="ANH526" s="33"/>
      <c r="ANI526" s="33"/>
      <c r="ANJ526" s="33"/>
      <c r="ANK526" s="33"/>
      <c r="ANL526" s="33"/>
      <c r="ANM526" s="33"/>
      <c r="ANN526" s="33"/>
      <c r="ANO526" s="33"/>
      <c r="ANP526" s="33"/>
      <c r="ANQ526" s="33"/>
      <c r="ANR526" s="33"/>
      <c r="ANS526" s="33"/>
      <c r="ANT526" s="33"/>
      <c r="ANU526" s="33"/>
      <c r="ANV526" s="33"/>
      <c r="ANW526" s="33"/>
      <c r="ANX526" s="33"/>
      <c r="ANY526" s="33"/>
      <c r="ANZ526" s="33"/>
      <c r="AOA526" s="33"/>
      <c r="AOB526" s="33"/>
      <c r="AOC526" s="33"/>
      <c r="AOD526" s="33"/>
      <c r="AOE526" s="33"/>
      <c r="AOF526" s="33"/>
      <c r="AOG526" s="33"/>
      <c r="AOH526" s="33"/>
      <c r="AOI526" s="33"/>
      <c r="AOJ526" s="33"/>
      <c r="AOK526" s="33"/>
      <c r="AOL526" s="33"/>
      <c r="AOM526" s="33"/>
      <c r="AON526" s="33"/>
      <c r="AOO526" s="33"/>
      <c r="AOP526" s="33"/>
      <c r="AOQ526" s="33"/>
      <c r="AOR526" s="33"/>
      <c r="AOS526" s="33"/>
      <c r="AOT526" s="33"/>
      <c r="AOU526" s="33"/>
      <c r="AOV526" s="33"/>
      <c r="AOW526" s="33"/>
      <c r="AOX526" s="33"/>
      <c r="AOY526" s="33"/>
      <c r="AOZ526" s="33"/>
      <c r="APA526" s="33"/>
      <c r="APB526" s="33"/>
      <c r="APC526" s="33"/>
      <c r="APD526" s="33"/>
      <c r="APE526" s="33"/>
      <c r="APF526" s="33"/>
      <c r="APG526" s="33"/>
      <c r="APH526" s="33"/>
      <c r="API526" s="33"/>
      <c r="APJ526" s="33"/>
      <c r="APK526" s="33"/>
      <c r="APL526" s="33"/>
      <c r="APM526" s="33"/>
      <c r="APN526" s="33"/>
      <c r="APO526" s="33"/>
      <c r="APP526" s="33"/>
      <c r="APQ526" s="33"/>
      <c r="APR526" s="33"/>
      <c r="APS526" s="33"/>
      <c r="APT526" s="33"/>
      <c r="APU526" s="33"/>
      <c r="APV526" s="33"/>
      <c r="APW526" s="33"/>
      <c r="APX526" s="33"/>
      <c r="APY526" s="33"/>
      <c r="APZ526" s="33"/>
      <c r="AQA526" s="33"/>
      <c r="AQB526" s="33"/>
      <c r="AQC526" s="33"/>
      <c r="AQD526" s="33"/>
      <c r="AQE526" s="33"/>
      <c r="AQF526" s="33"/>
      <c r="AQG526" s="33"/>
      <c r="AQH526" s="33"/>
      <c r="AQI526" s="33"/>
      <c r="AQJ526" s="33"/>
      <c r="AQK526" s="33"/>
      <c r="AQL526" s="33"/>
      <c r="AQM526" s="33"/>
      <c r="AQN526" s="33"/>
      <c r="AQO526" s="33"/>
      <c r="AQP526" s="33"/>
      <c r="AQQ526" s="33"/>
      <c r="AQR526" s="33"/>
      <c r="AQS526" s="33"/>
      <c r="AQT526" s="33"/>
      <c r="AQU526" s="33"/>
      <c r="AQV526" s="33"/>
      <c r="AQW526" s="33"/>
      <c r="AQX526" s="33"/>
      <c r="AQY526" s="33"/>
      <c r="AQZ526" s="33"/>
      <c r="ARA526" s="33"/>
      <c r="ARB526" s="33"/>
      <c r="ARC526" s="33"/>
      <c r="ARD526" s="33"/>
      <c r="ARE526" s="33"/>
      <c r="ARF526" s="33"/>
      <c r="ARG526" s="33"/>
      <c r="ARH526" s="33"/>
      <c r="ARI526" s="33"/>
      <c r="ARJ526" s="33"/>
      <c r="ARK526" s="33"/>
      <c r="ARL526" s="33"/>
      <c r="ARM526" s="33"/>
      <c r="ARN526" s="33"/>
      <c r="ARO526" s="33"/>
      <c r="ARP526" s="33"/>
      <c r="ARQ526" s="33"/>
      <c r="ARR526" s="33"/>
      <c r="ARS526" s="33"/>
      <c r="ART526" s="33"/>
      <c r="ARU526" s="33"/>
      <c r="ARV526" s="33"/>
      <c r="ARW526" s="33"/>
      <c r="ARX526" s="33"/>
      <c r="ARY526" s="33"/>
      <c r="ARZ526" s="33"/>
      <c r="ASA526" s="33"/>
      <c r="ASB526" s="33"/>
      <c r="ASC526" s="33"/>
      <c r="ASD526" s="33"/>
      <c r="ASE526" s="33"/>
      <c r="ASF526" s="33"/>
      <c r="ASG526" s="33"/>
      <c r="ASH526" s="33"/>
      <c r="ASI526" s="33"/>
      <c r="ASJ526" s="33"/>
      <c r="ASK526" s="33"/>
      <c r="ASL526" s="33"/>
      <c r="ASM526" s="33"/>
      <c r="ASN526" s="33"/>
      <c r="ASO526" s="33"/>
      <c r="ASP526" s="33"/>
      <c r="ASQ526" s="33"/>
      <c r="ASR526" s="33"/>
      <c r="ASS526" s="33"/>
      <c r="AST526" s="33"/>
      <c r="ASU526" s="33"/>
      <c r="ASV526" s="33"/>
      <c r="ASW526" s="33"/>
      <c r="ASX526" s="33"/>
      <c r="ASY526" s="33"/>
      <c r="ASZ526" s="33"/>
      <c r="ATA526" s="33"/>
      <c r="ATB526" s="33"/>
      <c r="ATC526" s="33"/>
      <c r="ATD526" s="33"/>
      <c r="ATE526" s="33"/>
      <c r="ATF526" s="33"/>
      <c r="ATG526" s="33"/>
      <c r="ATH526" s="33"/>
      <c r="ATI526" s="33"/>
      <c r="ATJ526" s="33"/>
      <c r="ATK526" s="33"/>
      <c r="ATL526" s="33"/>
      <c r="ATM526" s="33"/>
      <c r="ATN526" s="33"/>
      <c r="ATO526" s="33"/>
      <c r="ATP526" s="33"/>
      <c r="ATQ526" s="33"/>
      <c r="ATR526" s="33"/>
      <c r="ATS526" s="33"/>
      <c r="ATT526" s="33"/>
      <c r="ATU526" s="33"/>
      <c r="ATV526" s="33"/>
      <c r="ATW526" s="33"/>
      <c r="ATX526" s="33"/>
      <c r="ATY526" s="33"/>
      <c r="ATZ526" s="33"/>
      <c r="AUA526" s="33"/>
      <c r="AUB526" s="33"/>
      <c r="AUC526" s="33"/>
      <c r="AUD526" s="33"/>
      <c r="AUE526" s="33"/>
      <c r="AUF526" s="33"/>
      <c r="AUG526" s="33"/>
      <c r="AUH526" s="33"/>
      <c r="AUI526" s="33"/>
      <c r="AUJ526" s="33"/>
      <c r="AUK526" s="33"/>
      <c r="AUL526" s="33"/>
      <c r="AUM526" s="33"/>
      <c r="AUN526" s="33"/>
      <c r="AUO526" s="33"/>
      <c r="AUP526" s="33"/>
      <c r="AUQ526" s="33"/>
      <c r="AUR526" s="33"/>
      <c r="AUS526" s="33"/>
      <c r="AUT526" s="33"/>
      <c r="AUU526" s="33"/>
      <c r="AUV526" s="33"/>
      <c r="AUW526" s="33"/>
      <c r="AUX526" s="33"/>
      <c r="AUY526" s="33"/>
      <c r="AUZ526" s="33"/>
      <c r="AVA526" s="33"/>
      <c r="AVB526" s="33"/>
      <c r="AVC526" s="33"/>
      <c r="AVD526" s="33"/>
      <c r="AVE526" s="33"/>
      <c r="AVF526" s="33"/>
      <c r="AVG526" s="33"/>
      <c r="AVH526" s="33"/>
      <c r="AVI526" s="33"/>
      <c r="AVJ526" s="33"/>
      <c r="AVK526" s="33"/>
      <c r="AVL526" s="33"/>
      <c r="AVM526" s="33"/>
      <c r="AVN526" s="33"/>
      <c r="AVO526" s="33"/>
      <c r="AVP526" s="33"/>
      <c r="AVQ526" s="33"/>
      <c r="AVR526" s="33"/>
      <c r="AVS526" s="33"/>
      <c r="AVT526" s="33"/>
      <c r="AVU526" s="33"/>
      <c r="AVV526" s="33"/>
      <c r="AVW526" s="33"/>
      <c r="AVX526" s="33"/>
      <c r="AVY526" s="33"/>
      <c r="AVZ526" s="33"/>
      <c r="AWA526" s="33"/>
      <c r="AWB526" s="33"/>
      <c r="AWC526" s="33"/>
      <c r="AWD526" s="33"/>
      <c r="AWE526" s="33"/>
      <c r="AWF526" s="33"/>
      <c r="AWG526" s="33"/>
      <c r="AWH526" s="33"/>
      <c r="AWI526" s="33"/>
      <c r="AWJ526" s="33"/>
      <c r="AWK526" s="33"/>
      <c r="AWL526" s="33"/>
      <c r="AWM526" s="33"/>
      <c r="AWN526" s="33"/>
      <c r="AWO526" s="33"/>
      <c r="AWP526" s="33"/>
      <c r="AWQ526" s="33"/>
      <c r="AWR526" s="33"/>
      <c r="AWS526" s="33"/>
      <c r="AWT526" s="33"/>
      <c r="AWU526" s="33"/>
      <c r="AWV526" s="33"/>
      <c r="AWW526" s="33"/>
      <c r="AWX526" s="33"/>
      <c r="AWY526" s="33"/>
      <c r="AWZ526" s="33"/>
      <c r="AXA526" s="33"/>
      <c r="AXB526" s="33"/>
      <c r="AXC526" s="33"/>
      <c r="AXD526" s="33"/>
      <c r="AXE526" s="33"/>
      <c r="AXF526" s="33"/>
      <c r="AXG526" s="33"/>
      <c r="AXH526" s="33"/>
      <c r="AXI526" s="33"/>
      <c r="AXJ526" s="33"/>
      <c r="AXK526" s="33"/>
      <c r="AXL526" s="33"/>
      <c r="AXM526" s="33"/>
      <c r="AXN526" s="33"/>
      <c r="AXO526" s="33"/>
      <c r="AXP526" s="33"/>
      <c r="AXQ526" s="33"/>
      <c r="AXR526" s="33"/>
      <c r="AXS526" s="33"/>
      <c r="AXT526" s="33"/>
      <c r="AXU526" s="33"/>
      <c r="AXV526" s="33"/>
      <c r="AXW526" s="33"/>
      <c r="AXX526" s="33"/>
      <c r="AXY526" s="33"/>
      <c r="AXZ526" s="33"/>
      <c r="AYA526" s="33"/>
      <c r="AYB526" s="33"/>
      <c r="AYC526" s="33"/>
      <c r="AYD526" s="33"/>
      <c r="AYE526" s="33"/>
      <c r="AYF526" s="33"/>
      <c r="AYG526" s="33"/>
      <c r="AYH526" s="33"/>
      <c r="AYI526" s="33"/>
      <c r="AYJ526" s="33"/>
      <c r="AYK526" s="33"/>
      <c r="AYL526" s="33"/>
      <c r="AYM526" s="33"/>
      <c r="AYN526" s="33"/>
      <c r="AYO526" s="33"/>
      <c r="AYP526" s="33"/>
      <c r="AYQ526" s="33"/>
      <c r="AYR526" s="33"/>
      <c r="AYS526" s="33"/>
      <c r="AYT526" s="33"/>
      <c r="AYU526" s="33"/>
      <c r="AYV526" s="33"/>
      <c r="AYW526" s="33"/>
      <c r="AYX526" s="33"/>
      <c r="AYY526" s="33"/>
      <c r="AYZ526" s="33"/>
      <c r="AZA526" s="33"/>
      <c r="AZB526" s="33"/>
      <c r="AZC526" s="33"/>
      <c r="AZD526" s="33"/>
      <c r="AZE526" s="33"/>
      <c r="AZF526" s="33"/>
      <c r="AZG526" s="33"/>
      <c r="AZH526" s="33"/>
      <c r="AZI526" s="33"/>
      <c r="AZJ526" s="33"/>
      <c r="AZK526" s="33"/>
      <c r="AZL526" s="33"/>
      <c r="AZM526" s="33"/>
      <c r="AZN526" s="33"/>
      <c r="AZO526" s="33"/>
      <c r="AZP526" s="33"/>
      <c r="AZQ526" s="33"/>
      <c r="AZR526" s="33"/>
      <c r="AZS526" s="33"/>
      <c r="AZT526" s="33"/>
      <c r="AZU526" s="33"/>
      <c r="AZV526" s="33"/>
      <c r="AZW526" s="33"/>
      <c r="AZX526" s="33"/>
      <c r="AZY526" s="33"/>
      <c r="AZZ526" s="33"/>
      <c r="BAA526" s="33"/>
      <c r="BAB526" s="33"/>
      <c r="BAC526" s="33"/>
      <c r="BAD526" s="33"/>
      <c r="BAE526" s="33"/>
      <c r="BAF526" s="33"/>
      <c r="BAG526" s="33"/>
      <c r="BAH526" s="33"/>
      <c r="BAI526" s="33"/>
      <c r="BAJ526" s="33"/>
      <c r="BAK526" s="33"/>
      <c r="BAL526" s="33"/>
      <c r="BAM526" s="33"/>
      <c r="BAN526" s="33"/>
      <c r="BAO526" s="33"/>
      <c r="BAP526" s="33"/>
      <c r="BAQ526" s="33"/>
      <c r="BAR526" s="33"/>
      <c r="BAS526" s="33"/>
      <c r="BAT526" s="33"/>
      <c r="BAU526" s="33"/>
      <c r="BAV526" s="33"/>
      <c r="BAW526" s="33"/>
      <c r="BAX526" s="33"/>
      <c r="BAY526" s="33"/>
      <c r="BAZ526" s="33"/>
      <c r="BBA526" s="33"/>
      <c r="BBB526" s="33"/>
      <c r="BBC526" s="33"/>
      <c r="BBD526" s="33"/>
      <c r="BBE526" s="33"/>
      <c r="BBF526" s="33"/>
      <c r="BBG526" s="33"/>
      <c r="BBH526" s="33"/>
      <c r="BBI526" s="33"/>
      <c r="BBJ526" s="33"/>
      <c r="BBK526" s="33"/>
      <c r="BBL526" s="33"/>
      <c r="BBM526" s="33"/>
      <c r="BBN526" s="33"/>
      <c r="BBO526" s="33"/>
      <c r="BBP526" s="33"/>
      <c r="BBQ526" s="33"/>
      <c r="BBR526" s="33"/>
      <c r="BBS526" s="33"/>
      <c r="BBT526" s="33"/>
      <c r="BBU526" s="33"/>
      <c r="BBV526" s="33"/>
      <c r="BBW526" s="33"/>
      <c r="BBX526" s="33"/>
      <c r="BBY526" s="33"/>
      <c r="BBZ526" s="33"/>
      <c r="BCA526" s="33"/>
      <c r="BCB526" s="33"/>
      <c r="BCC526" s="33"/>
      <c r="BCD526" s="33"/>
      <c r="BCE526" s="33"/>
      <c r="BCF526" s="33"/>
      <c r="BCG526" s="33"/>
      <c r="BCH526" s="33"/>
      <c r="BCI526" s="33"/>
      <c r="BCJ526" s="33"/>
      <c r="BCK526" s="33"/>
      <c r="BCL526" s="33"/>
      <c r="BCM526" s="33"/>
      <c r="BCN526" s="33"/>
      <c r="BCO526" s="33"/>
      <c r="BCP526" s="33"/>
      <c r="BCQ526" s="33"/>
      <c r="BCR526" s="33"/>
      <c r="BCS526" s="33"/>
      <c r="BCT526" s="33"/>
      <c r="BCU526" s="33"/>
      <c r="BCV526" s="33"/>
      <c r="BCW526" s="33"/>
      <c r="BCX526" s="33"/>
      <c r="BCY526" s="33"/>
      <c r="BCZ526" s="33"/>
      <c r="BDA526" s="33"/>
      <c r="BDB526" s="33"/>
      <c r="BDC526" s="33"/>
      <c r="BDD526" s="33"/>
      <c r="BDE526" s="33"/>
      <c r="BDF526" s="33"/>
      <c r="BDG526" s="33"/>
      <c r="BDH526" s="33"/>
      <c r="BDI526" s="33"/>
      <c r="BDJ526" s="33"/>
      <c r="BDK526" s="33"/>
      <c r="BDL526" s="33"/>
      <c r="BDM526" s="33"/>
      <c r="BDN526" s="33"/>
      <c r="BDO526" s="33"/>
      <c r="BDP526" s="33"/>
      <c r="BDQ526" s="33"/>
      <c r="BDR526" s="33"/>
      <c r="BDS526" s="33"/>
      <c r="BDT526" s="33"/>
      <c r="BDU526" s="33"/>
      <c r="BDV526" s="33"/>
      <c r="BDW526" s="33"/>
      <c r="BDX526" s="33"/>
      <c r="BDY526" s="33"/>
      <c r="BDZ526" s="33"/>
      <c r="BEA526" s="33"/>
      <c r="BEB526" s="33"/>
      <c r="BEC526" s="33"/>
      <c r="BED526" s="33"/>
      <c r="BEE526" s="33"/>
      <c r="BEF526" s="33"/>
      <c r="BEG526" s="33"/>
      <c r="BEH526" s="33"/>
      <c r="BEI526" s="33"/>
      <c r="BEJ526" s="33"/>
      <c r="BEK526" s="33"/>
      <c r="BEL526" s="33"/>
      <c r="BEM526" s="33"/>
      <c r="BEN526" s="33"/>
      <c r="BEO526" s="33"/>
      <c r="BEP526" s="33"/>
      <c r="BEQ526" s="33"/>
      <c r="BER526" s="33"/>
      <c r="BES526" s="33"/>
      <c r="BET526" s="33"/>
      <c r="BEU526" s="33"/>
      <c r="BEV526" s="33"/>
      <c r="BEW526" s="33"/>
      <c r="BEX526" s="33"/>
      <c r="BEY526" s="33"/>
      <c r="BEZ526" s="33"/>
      <c r="BFA526" s="33"/>
      <c r="BFB526" s="33"/>
      <c r="BFC526" s="33"/>
      <c r="BFD526" s="33"/>
      <c r="BFE526" s="33"/>
      <c r="BFF526" s="33"/>
      <c r="BFG526" s="33"/>
      <c r="BFH526" s="33"/>
      <c r="BFI526" s="33"/>
      <c r="BFJ526" s="33"/>
      <c r="BFK526" s="33"/>
      <c r="BFL526" s="33"/>
      <c r="BFM526" s="33"/>
      <c r="BFN526" s="33"/>
      <c r="BFO526" s="33"/>
      <c r="BFP526" s="33"/>
      <c r="BFQ526" s="33"/>
      <c r="BFR526" s="33"/>
      <c r="BFS526" s="33"/>
      <c r="BFT526" s="33"/>
      <c r="BFU526" s="33"/>
      <c r="BFV526" s="33"/>
      <c r="BFW526" s="33"/>
      <c r="BFX526" s="33"/>
      <c r="BFY526" s="33"/>
      <c r="BFZ526" s="33"/>
      <c r="BGA526" s="33"/>
      <c r="BGB526" s="33"/>
      <c r="BGC526" s="33"/>
      <c r="BGD526" s="33"/>
      <c r="BGE526" s="33"/>
      <c r="BGF526" s="33"/>
      <c r="BGG526" s="33"/>
      <c r="BGH526" s="33"/>
      <c r="BGI526" s="33"/>
      <c r="BGJ526" s="33"/>
      <c r="BGK526" s="33"/>
      <c r="BGL526" s="33"/>
      <c r="BGM526" s="33"/>
      <c r="BGN526" s="33"/>
      <c r="BGO526" s="33"/>
      <c r="BGP526" s="33"/>
      <c r="BGQ526" s="33"/>
      <c r="BGR526" s="33"/>
      <c r="BGS526" s="33"/>
      <c r="BGT526" s="33"/>
      <c r="BGU526" s="33"/>
      <c r="BGV526" s="33"/>
      <c r="BGW526" s="33"/>
      <c r="BGX526" s="33"/>
      <c r="BGY526" s="33"/>
      <c r="BGZ526" s="33"/>
      <c r="BHA526" s="33"/>
      <c r="BHB526" s="33"/>
      <c r="BHC526" s="33"/>
      <c r="BHD526" s="33"/>
      <c r="BHE526" s="33"/>
      <c r="BHF526" s="33"/>
      <c r="BHG526" s="33"/>
      <c r="BHH526" s="33"/>
      <c r="BHI526" s="33"/>
      <c r="BHJ526" s="33"/>
      <c r="BHK526" s="33"/>
      <c r="BHL526" s="33"/>
      <c r="BHM526" s="33"/>
      <c r="BHN526" s="33"/>
      <c r="BHO526" s="33"/>
      <c r="BHP526" s="33"/>
      <c r="BHQ526" s="33"/>
      <c r="BHR526" s="33"/>
      <c r="BHS526" s="33"/>
      <c r="BHT526" s="33"/>
      <c r="BHU526" s="33"/>
      <c r="BHV526" s="33"/>
      <c r="BHW526" s="33"/>
      <c r="BHX526" s="33"/>
      <c r="BHY526" s="33"/>
      <c r="BHZ526" s="33"/>
      <c r="BIA526" s="33"/>
      <c r="BIB526" s="33"/>
      <c r="BIC526" s="33"/>
      <c r="BID526" s="33"/>
      <c r="BIE526" s="33"/>
      <c r="BIF526" s="33"/>
      <c r="BIG526" s="33"/>
      <c r="BIH526" s="33"/>
      <c r="BII526" s="33"/>
      <c r="BIJ526" s="33"/>
      <c r="BIK526" s="33"/>
      <c r="BIL526" s="33"/>
      <c r="BIM526" s="33"/>
      <c r="BIN526" s="33"/>
      <c r="BIO526" s="33"/>
      <c r="BIP526" s="33"/>
      <c r="BIQ526" s="33"/>
      <c r="BIR526" s="33"/>
      <c r="BIS526" s="33"/>
      <c r="BIT526" s="33"/>
      <c r="BIU526" s="33"/>
      <c r="BIV526" s="33"/>
      <c r="BIW526" s="33"/>
      <c r="BIX526" s="33"/>
      <c r="BIY526" s="33"/>
      <c r="BIZ526" s="33"/>
      <c r="BJA526" s="33"/>
      <c r="BJB526" s="33"/>
      <c r="BJC526" s="33"/>
      <c r="BJD526" s="33"/>
      <c r="BJE526" s="33"/>
      <c r="BJF526" s="33"/>
      <c r="BJG526" s="33"/>
      <c r="BJH526" s="33"/>
      <c r="BJI526" s="33"/>
      <c r="BJJ526" s="33"/>
      <c r="BJK526" s="33"/>
      <c r="BJL526" s="33"/>
      <c r="BJM526" s="33"/>
      <c r="BJN526" s="33"/>
      <c r="BJO526" s="33"/>
      <c r="BJP526" s="33"/>
      <c r="BJQ526" s="33"/>
      <c r="BJR526" s="33"/>
      <c r="BJS526" s="33"/>
      <c r="BJT526" s="33"/>
      <c r="BJU526" s="33"/>
      <c r="BJV526" s="33"/>
      <c r="BJW526" s="33"/>
      <c r="BJX526" s="33"/>
      <c r="BJY526" s="33"/>
      <c r="BJZ526" s="33"/>
      <c r="BKA526" s="33"/>
      <c r="BKB526" s="33"/>
      <c r="BKC526" s="33"/>
      <c r="BKD526" s="33"/>
      <c r="BKE526" s="33"/>
      <c r="BKF526" s="33"/>
      <c r="BKG526" s="33"/>
      <c r="BKH526" s="33"/>
      <c r="BKI526" s="33"/>
      <c r="BKJ526" s="33"/>
      <c r="BKK526" s="33"/>
      <c r="BKL526" s="33"/>
      <c r="BKM526" s="33"/>
      <c r="BKN526" s="33"/>
      <c r="BKO526" s="33"/>
      <c r="BKP526" s="33"/>
      <c r="BKQ526" s="33"/>
      <c r="BKR526" s="33"/>
      <c r="BKS526" s="33"/>
      <c r="BKT526" s="33"/>
      <c r="BKU526" s="33"/>
      <c r="BKV526" s="33"/>
      <c r="BKW526" s="33"/>
      <c r="BKX526" s="33"/>
      <c r="BKY526" s="33"/>
      <c r="BKZ526" s="33"/>
      <c r="BLA526" s="33"/>
      <c r="BLB526" s="33"/>
      <c r="BLC526" s="33"/>
      <c r="BLD526" s="33"/>
      <c r="BLE526" s="33"/>
      <c r="BLF526" s="33"/>
      <c r="BLG526" s="33"/>
      <c r="BLH526" s="33"/>
      <c r="BLI526" s="33"/>
      <c r="BLJ526" s="33"/>
      <c r="BLK526" s="33"/>
      <c r="BLL526" s="33"/>
      <c r="BLM526" s="33"/>
      <c r="BLN526" s="33"/>
      <c r="BLO526" s="33"/>
      <c r="BLP526" s="33"/>
      <c r="BLQ526" s="33"/>
      <c r="BLR526" s="33"/>
      <c r="BLS526" s="33"/>
      <c r="BLT526" s="33"/>
      <c r="BLU526" s="33"/>
      <c r="BLV526" s="33"/>
      <c r="BLW526" s="33"/>
      <c r="BLX526" s="33"/>
      <c r="BLY526" s="33"/>
      <c r="BLZ526" s="33"/>
      <c r="BMA526" s="33"/>
      <c r="BMB526" s="33"/>
      <c r="BMC526" s="33"/>
      <c r="BMD526" s="33"/>
      <c r="BME526" s="33"/>
      <c r="BMF526" s="33"/>
      <c r="BMG526" s="33"/>
      <c r="BMH526" s="33"/>
      <c r="BMI526" s="33"/>
      <c r="BMJ526" s="33"/>
      <c r="BMK526" s="33"/>
      <c r="BML526" s="33"/>
      <c r="BMM526" s="33"/>
      <c r="BMN526" s="33"/>
      <c r="BMO526" s="33"/>
      <c r="BMP526" s="33"/>
      <c r="BMQ526" s="33"/>
      <c r="BMR526" s="33"/>
      <c r="BMS526" s="33"/>
      <c r="BMT526" s="33"/>
      <c r="BMU526" s="33"/>
      <c r="BMV526" s="33"/>
      <c r="BMW526" s="33"/>
      <c r="BMX526" s="33"/>
      <c r="BMY526" s="33"/>
      <c r="BMZ526" s="33"/>
      <c r="BNA526" s="33"/>
      <c r="BNB526" s="33"/>
      <c r="BNC526" s="33"/>
      <c r="BND526" s="33"/>
      <c r="BNE526" s="33"/>
      <c r="BNF526" s="33"/>
      <c r="BNG526" s="33"/>
      <c r="BNH526" s="33"/>
      <c r="BNI526" s="33"/>
      <c r="BNJ526" s="33"/>
      <c r="BNK526" s="33"/>
      <c r="BNL526" s="33"/>
      <c r="BNM526" s="33"/>
      <c r="BNN526" s="33"/>
      <c r="BNO526" s="33"/>
      <c r="BNP526" s="33"/>
      <c r="BNQ526" s="33"/>
      <c r="BNR526" s="33"/>
      <c r="BNS526" s="33"/>
      <c r="BNT526" s="33"/>
      <c r="BNU526" s="33"/>
      <c r="BNV526" s="33"/>
      <c r="BNW526" s="33"/>
      <c r="BNX526" s="33"/>
      <c r="BNY526" s="33"/>
      <c r="BNZ526" s="33"/>
      <c r="BOA526" s="33"/>
      <c r="BOB526" s="33"/>
      <c r="BOC526" s="33"/>
      <c r="BOD526" s="33"/>
      <c r="BOE526" s="33"/>
      <c r="BOF526" s="33"/>
      <c r="BOG526" s="33"/>
      <c r="BOH526" s="33"/>
      <c r="BOI526" s="33"/>
      <c r="BOJ526" s="33"/>
      <c r="BOK526" s="33"/>
      <c r="BOL526" s="33"/>
      <c r="BOM526" s="33"/>
      <c r="BON526" s="33"/>
      <c r="BOO526" s="33"/>
      <c r="BOP526" s="33"/>
      <c r="BOQ526" s="33"/>
      <c r="BOR526" s="33"/>
      <c r="BOS526" s="33"/>
      <c r="BOT526" s="33"/>
      <c r="BOU526" s="33"/>
      <c r="BOV526" s="33"/>
      <c r="BOW526" s="33"/>
      <c r="BOX526" s="33"/>
      <c r="BOY526" s="33"/>
      <c r="BOZ526" s="33"/>
      <c r="BPA526" s="33"/>
      <c r="BPB526" s="33"/>
      <c r="BPC526" s="33"/>
      <c r="BPD526" s="33"/>
      <c r="BPE526" s="33"/>
      <c r="BPF526" s="33"/>
      <c r="BPG526" s="33"/>
      <c r="BPH526" s="33"/>
      <c r="BPI526" s="33"/>
      <c r="BPJ526" s="33"/>
      <c r="BPK526" s="33"/>
      <c r="BPL526" s="33"/>
      <c r="BPM526" s="33"/>
      <c r="BPN526" s="33"/>
      <c r="BPO526" s="33"/>
      <c r="BPP526" s="33"/>
      <c r="BPQ526" s="33"/>
      <c r="BPR526" s="33"/>
      <c r="BPS526" s="33"/>
      <c r="BPT526" s="33"/>
      <c r="BPU526" s="33"/>
      <c r="BPV526" s="33"/>
      <c r="BPW526" s="33"/>
      <c r="BPX526" s="33"/>
      <c r="BPY526" s="33"/>
      <c r="BPZ526" s="33"/>
      <c r="BQA526" s="33"/>
      <c r="BQB526" s="33"/>
      <c r="BQC526" s="33"/>
      <c r="BQD526" s="33"/>
      <c r="BQE526" s="33"/>
      <c r="BQF526" s="33"/>
      <c r="BQG526" s="33"/>
      <c r="BQH526" s="33"/>
      <c r="BQI526" s="33"/>
      <c r="BQJ526" s="33"/>
      <c r="BQK526" s="33"/>
      <c r="BQL526" s="33"/>
      <c r="BQM526" s="33"/>
      <c r="BQN526" s="33"/>
      <c r="BQO526" s="33"/>
      <c r="BQP526" s="33"/>
      <c r="BQQ526" s="33"/>
      <c r="BQR526" s="33"/>
      <c r="BQS526" s="33"/>
      <c r="BQT526" s="33"/>
      <c r="BQU526" s="33"/>
      <c r="BQV526" s="33"/>
      <c r="BQW526" s="33"/>
      <c r="BQX526" s="33"/>
      <c r="BQY526" s="33"/>
      <c r="BQZ526" s="33"/>
      <c r="BRA526" s="33"/>
      <c r="BRB526" s="33"/>
      <c r="BRC526" s="33"/>
      <c r="BRD526" s="33"/>
      <c r="BRE526" s="33"/>
      <c r="BRF526" s="33"/>
      <c r="BRG526" s="33"/>
      <c r="BRH526" s="33"/>
      <c r="BRI526" s="33"/>
      <c r="BRJ526" s="33"/>
      <c r="BRK526" s="33"/>
      <c r="BRL526" s="33"/>
      <c r="BRM526" s="33"/>
      <c r="BRN526" s="33"/>
      <c r="BRO526" s="33"/>
      <c r="BRP526" s="33"/>
      <c r="BRQ526" s="33"/>
      <c r="BRR526" s="33"/>
      <c r="BRS526" s="33"/>
      <c r="BRT526" s="33"/>
      <c r="BRU526" s="33"/>
      <c r="BRV526" s="33"/>
      <c r="BRW526" s="33"/>
      <c r="BRX526" s="33"/>
      <c r="BRY526" s="33"/>
      <c r="BRZ526" s="33"/>
      <c r="BSA526" s="33"/>
      <c r="BSB526" s="33"/>
      <c r="BSC526" s="33"/>
      <c r="BSD526" s="33"/>
      <c r="BSE526" s="33"/>
      <c r="BSF526" s="33"/>
      <c r="BSG526" s="33"/>
      <c r="BSH526" s="33"/>
      <c r="BSI526" s="33"/>
      <c r="BSJ526" s="33"/>
      <c r="BSK526" s="33"/>
      <c r="BSL526" s="33"/>
      <c r="BSM526" s="33"/>
      <c r="BSN526" s="33"/>
      <c r="BSO526" s="33"/>
      <c r="BSP526" s="33"/>
      <c r="BSQ526" s="33"/>
      <c r="BSR526" s="33"/>
      <c r="BSS526" s="33"/>
      <c r="BST526" s="33"/>
      <c r="BSU526" s="33"/>
      <c r="BSV526" s="33"/>
      <c r="BSW526" s="33"/>
      <c r="BSX526" s="33"/>
      <c r="BSY526" s="33"/>
      <c r="BSZ526" s="33"/>
      <c r="BTA526" s="33"/>
      <c r="BTB526" s="33"/>
      <c r="BTC526" s="33"/>
      <c r="BTD526" s="33"/>
      <c r="BTE526" s="33"/>
      <c r="BTF526" s="33"/>
      <c r="BTG526" s="33"/>
      <c r="BTH526" s="33"/>
      <c r="BTI526" s="33"/>
      <c r="BTJ526" s="33"/>
      <c r="BTK526" s="33"/>
      <c r="BTL526" s="33"/>
      <c r="BTM526" s="33"/>
      <c r="BTN526" s="33"/>
      <c r="BTO526" s="33"/>
      <c r="BTP526" s="33"/>
      <c r="BTQ526" s="33"/>
      <c r="BTR526" s="33"/>
      <c r="BTS526" s="33"/>
      <c r="BTT526" s="33"/>
      <c r="BTU526" s="33"/>
      <c r="BTV526" s="33"/>
      <c r="BTW526" s="33"/>
      <c r="BTX526" s="33"/>
      <c r="BTY526" s="33"/>
      <c r="BTZ526" s="33"/>
      <c r="BUA526" s="33"/>
      <c r="BUB526" s="33"/>
      <c r="BUC526" s="33"/>
      <c r="BUD526" s="33"/>
      <c r="BUE526" s="33"/>
      <c r="BUF526" s="33"/>
      <c r="BUG526" s="33"/>
      <c r="BUH526" s="33"/>
      <c r="BUI526" s="33"/>
      <c r="BUJ526" s="33"/>
      <c r="BUK526" s="33"/>
      <c r="BUL526" s="33"/>
      <c r="BUM526" s="33"/>
      <c r="BUN526" s="33"/>
      <c r="BUO526" s="33"/>
      <c r="BUP526" s="33"/>
      <c r="BUQ526" s="33"/>
      <c r="BUR526" s="33"/>
      <c r="BUS526" s="33"/>
      <c r="BUT526" s="33"/>
      <c r="BUU526" s="33"/>
      <c r="BUV526" s="33"/>
      <c r="BUW526" s="33"/>
      <c r="BUX526" s="33"/>
      <c r="BUY526" s="33"/>
      <c r="BUZ526" s="33"/>
      <c r="BVA526" s="33"/>
      <c r="BVB526" s="33"/>
      <c r="BVC526" s="33"/>
      <c r="BVD526" s="33"/>
      <c r="BVE526" s="33"/>
      <c r="BVF526" s="33"/>
      <c r="BVG526" s="33"/>
      <c r="BVH526" s="33"/>
      <c r="BVI526" s="33"/>
      <c r="BVJ526" s="33"/>
      <c r="BVK526" s="33"/>
      <c r="BVL526" s="33"/>
      <c r="BVM526" s="33"/>
      <c r="BVN526" s="33"/>
      <c r="BVO526" s="33"/>
      <c r="BVP526" s="33"/>
      <c r="BVQ526" s="33"/>
      <c r="BVR526" s="33"/>
      <c r="BVS526" s="33"/>
      <c r="BVT526" s="33"/>
      <c r="BVU526" s="33"/>
      <c r="BVV526" s="33"/>
      <c r="BVW526" s="33"/>
      <c r="BVX526" s="33"/>
      <c r="BVY526" s="33"/>
      <c r="BVZ526" s="33"/>
      <c r="BWA526" s="33"/>
      <c r="BWB526" s="33"/>
      <c r="BWC526" s="33"/>
      <c r="BWD526" s="33"/>
      <c r="BWE526" s="33"/>
      <c r="BWF526" s="33"/>
      <c r="BWG526" s="33"/>
      <c r="BWH526" s="33"/>
      <c r="BWI526" s="33"/>
      <c r="BWJ526" s="33"/>
      <c r="BWK526" s="33"/>
      <c r="BWL526" s="33"/>
      <c r="BWM526" s="33"/>
      <c r="BWN526" s="33"/>
      <c r="BWO526" s="33"/>
      <c r="BWP526" s="33"/>
      <c r="BWQ526" s="33"/>
      <c r="BWR526" s="33"/>
      <c r="BWS526" s="33"/>
      <c r="BWT526" s="33"/>
      <c r="BWU526" s="33"/>
      <c r="BWV526" s="33"/>
      <c r="BWW526" s="33"/>
      <c r="BWX526" s="33"/>
      <c r="BWY526" s="33"/>
      <c r="BWZ526" s="33"/>
      <c r="BXA526" s="33"/>
      <c r="BXB526" s="33"/>
      <c r="BXC526" s="33"/>
      <c r="BXD526" s="33"/>
      <c r="BXE526" s="33"/>
      <c r="BXF526" s="33"/>
      <c r="BXG526" s="33"/>
      <c r="BXH526" s="33"/>
      <c r="BXI526" s="33"/>
      <c r="BXJ526" s="33"/>
      <c r="BXK526" s="33"/>
      <c r="BXL526" s="33"/>
      <c r="BXM526" s="33"/>
      <c r="BXN526" s="33"/>
      <c r="BXO526" s="33"/>
      <c r="BXP526" s="33"/>
      <c r="BXQ526" s="33"/>
      <c r="BXR526" s="33"/>
      <c r="BXS526" s="33"/>
      <c r="BXT526" s="33"/>
      <c r="BXU526" s="33"/>
      <c r="BXV526" s="33"/>
      <c r="BXW526" s="33"/>
      <c r="BXX526" s="33"/>
      <c r="BXY526" s="33"/>
      <c r="BXZ526" s="33"/>
      <c r="BYA526" s="33"/>
      <c r="BYB526" s="33"/>
      <c r="BYC526" s="33"/>
      <c r="BYD526" s="33"/>
      <c r="BYE526" s="33"/>
      <c r="BYF526" s="33"/>
      <c r="BYG526" s="33"/>
      <c r="BYH526" s="33"/>
      <c r="BYI526" s="33"/>
      <c r="BYJ526" s="33"/>
      <c r="BYK526" s="33"/>
      <c r="BYL526" s="33"/>
      <c r="BYM526" s="33"/>
      <c r="BYN526" s="33"/>
      <c r="BYO526" s="33"/>
      <c r="BYP526" s="33"/>
      <c r="BYQ526" s="33"/>
      <c r="BYR526" s="33"/>
      <c r="BYS526" s="33"/>
      <c r="BYT526" s="33"/>
      <c r="BYU526" s="33"/>
      <c r="BYV526" s="33"/>
      <c r="BYW526" s="33"/>
      <c r="BYX526" s="33"/>
    </row>
    <row r="527" spans="1:2026" s="52" customFormat="1" ht="24.95" customHeight="1" x14ac:dyDescent="0.25">
      <c r="A527" s="205" t="s">
        <v>1662</v>
      </c>
      <c r="B527" s="50" t="s">
        <v>991</v>
      </c>
      <c r="C527" s="4" t="s">
        <v>859</v>
      </c>
      <c r="D527" s="4" t="s">
        <v>62</v>
      </c>
      <c r="E527" s="4" t="s">
        <v>301</v>
      </c>
      <c r="F527" s="4" t="s">
        <v>972</v>
      </c>
      <c r="G527" s="4" t="s">
        <v>27</v>
      </c>
      <c r="H527" s="11" t="s">
        <v>528</v>
      </c>
      <c r="I527" s="4" t="s">
        <v>29</v>
      </c>
      <c r="J527" s="51" t="s">
        <v>345</v>
      </c>
      <c r="K527" s="4" t="s">
        <v>208</v>
      </c>
      <c r="L527" s="4" t="s">
        <v>32</v>
      </c>
      <c r="M527" s="4" t="s">
        <v>33</v>
      </c>
      <c r="N527" s="4" t="s">
        <v>34</v>
      </c>
      <c r="O527" s="6" t="s">
        <v>35</v>
      </c>
      <c r="P527" s="6"/>
      <c r="Q527" s="7" t="s">
        <v>57</v>
      </c>
      <c r="R527" s="7" t="s">
        <v>1476</v>
      </c>
      <c r="S527" s="4" t="s">
        <v>992</v>
      </c>
      <c r="T527" s="152" t="s">
        <v>1512</v>
      </c>
      <c r="U527" s="152" t="s">
        <v>1512</v>
      </c>
      <c r="V527" s="4" t="s">
        <v>11</v>
      </c>
      <c r="W527" s="4" t="s">
        <v>40</v>
      </c>
      <c r="X527" s="4"/>
      <c r="Y527" s="4"/>
      <c r="Z527" s="4"/>
      <c r="AA527" s="4"/>
      <c r="AB527" s="8"/>
      <c r="AC527" s="8">
        <v>2650</v>
      </c>
      <c r="AD527" s="8"/>
      <c r="AE527" s="8">
        <v>12750</v>
      </c>
      <c r="AF527" s="8">
        <v>650</v>
      </c>
      <c r="AG527" s="8">
        <f t="shared" si="8"/>
        <v>16050</v>
      </c>
      <c r="AH527" s="111">
        <v>21</v>
      </c>
      <c r="AI527" s="8">
        <v>17917.650000000001</v>
      </c>
      <c r="AJ527" s="126">
        <f>4710*2</f>
        <v>9420</v>
      </c>
      <c r="AK527" s="8">
        <f>AI527+AJ527</f>
        <v>27337.65</v>
      </c>
      <c r="AL527" s="5" t="s">
        <v>37</v>
      </c>
      <c r="AM527" s="5" t="s">
        <v>1499</v>
      </c>
      <c r="AN527" s="96">
        <v>43040</v>
      </c>
      <c r="AO527" s="173" t="s">
        <v>1512</v>
      </c>
      <c r="AP527" s="33"/>
      <c r="AQ527" s="33"/>
      <c r="AR527" s="33"/>
      <c r="AS527" s="33"/>
      <c r="AT527" s="33"/>
      <c r="AU527" s="33"/>
      <c r="AV527" s="33"/>
      <c r="AW527" s="33"/>
      <c r="AX527" s="33"/>
      <c r="AY527" s="33"/>
      <c r="AZ527" s="33"/>
      <c r="BA527" s="33"/>
      <c r="BB527" s="33"/>
      <c r="BC527" s="33"/>
      <c r="BD527" s="33"/>
      <c r="BE527" s="33"/>
      <c r="BF527" s="33"/>
      <c r="BG527" s="33"/>
      <c r="BH527" s="33"/>
      <c r="BI527" s="33"/>
      <c r="BJ527" s="33"/>
      <c r="BK527" s="33"/>
      <c r="BL527" s="33"/>
      <c r="BM527" s="33"/>
      <c r="BN527" s="33"/>
      <c r="BO527" s="33"/>
      <c r="BP527" s="33"/>
      <c r="BQ527" s="33"/>
      <c r="BR527" s="33"/>
      <c r="BS527" s="33"/>
      <c r="BT527" s="33"/>
      <c r="BU527" s="33"/>
      <c r="BV527" s="33"/>
      <c r="BW527" s="33"/>
      <c r="BX527" s="33"/>
      <c r="BY527" s="33"/>
      <c r="BZ527" s="33"/>
      <c r="CA527" s="33"/>
      <c r="CB527" s="33"/>
      <c r="CC527" s="33"/>
      <c r="CD527" s="33"/>
      <c r="CE527" s="33"/>
      <c r="CF527" s="33"/>
      <c r="CG527" s="33"/>
      <c r="CH527" s="33"/>
      <c r="CI527" s="33"/>
      <c r="CJ527" s="33"/>
      <c r="CK527" s="33"/>
      <c r="CL527" s="33"/>
      <c r="CM527" s="33"/>
      <c r="CN527" s="33"/>
      <c r="CO527" s="33"/>
      <c r="CP527" s="33"/>
      <c r="CQ527" s="33"/>
      <c r="CR527" s="33"/>
      <c r="CS527" s="33"/>
      <c r="CT527" s="33"/>
      <c r="CU527" s="33"/>
      <c r="CV527" s="33"/>
      <c r="CW527" s="33"/>
      <c r="CX527" s="33"/>
      <c r="CY527" s="33"/>
      <c r="CZ527" s="33"/>
      <c r="DA527" s="33"/>
      <c r="DB527" s="33"/>
      <c r="DC527" s="33"/>
      <c r="DD527" s="33"/>
      <c r="DE527" s="33"/>
      <c r="DF527" s="33"/>
      <c r="DG527" s="33"/>
      <c r="DH527" s="33"/>
      <c r="DI527" s="33"/>
      <c r="DJ527" s="33"/>
      <c r="DK527" s="33"/>
      <c r="DL527" s="33"/>
      <c r="DM527" s="33"/>
      <c r="DN527" s="33"/>
      <c r="DO527" s="33"/>
      <c r="DP527" s="33"/>
      <c r="DQ527" s="33"/>
      <c r="DR527" s="33"/>
      <c r="DS527" s="33"/>
      <c r="DT527" s="33"/>
      <c r="DU527" s="33"/>
      <c r="DV527" s="33"/>
      <c r="DW527" s="33"/>
      <c r="DX527" s="33"/>
      <c r="DY527" s="33"/>
      <c r="DZ527" s="33"/>
      <c r="EA527" s="33"/>
      <c r="EB527" s="33"/>
      <c r="EC527" s="33"/>
      <c r="ED527" s="33"/>
      <c r="EE527" s="33"/>
      <c r="EF527" s="33"/>
      <c r="EG527" s="33"/>
      <c r="EH527" s="33"/>
      <c r="EI527" s="33"/>
      <c r="EJ527" s="33"/>
      <c r="EK527" s="33"/>
      <c r="EL527" s="33"/>
      <c r="EM527" s="33"/>
      <c r="EN527" s="33"/>
      <c r="EO527" s="33"/>
      <c r="EP527" s="33"/>
      <c r="EQ527" s="33"/>
      <c r="ER527" s="33"/>
      <c r="ES527" s="33"/>
      <c r="ET527" s="33"/>
      <c r="EU527" s="33"/>
      <c r="EV527" s="33"/>
      <c r="EW527" s="33"/>
      <c r="EX527" s="33"/>
      <c r="EY527" s="33"/>
      <c r="EZ527" s="33"/>
      <c r="FA527" s="33"/>
      <c r="FB527" s="33"/>
      <c r="FC527" s="33"/>
      <c r="FD527" s="33"/>
      <c r="FE527" s="33"/>
      <c r="FF527" s="33"/>
      <c r="FG527" s="33"/>
      <c r="FH527" s="33"/>
      <c r="FI527" s="33"/>
      <c r="FJ527" s="33"/>
      <c r="FK527" s="33"/>
      <c r="FL527" s="33"/>
      <c r="FM527" s="33"/>
      <c r="FN527" s="33"/>
      <c r="FO527" s="33"/>
      <c r="FP527" s="33"/>
      <c r="FQ527" s="33"/>
      <c r="FR527" s="33"/>
      <c r="FS527" s="33"/>
      <c r="FT527" s="33"/>
      <c r="FU527" s="33"/>
      <c r="FV527" s="33"/>
      <c r="FW527" s="33"/>
      <c r="FX527" s="33"/>
      <c r="FY527" s="33"/>
      <c r="FZ527" s="33"/>
      <c r="GA527" s="33"/>
      <c r="GB527" s="33"/>
      <c r="GC527" s="33"/>
      <c r="GD527" s="33"/>
      <c r="GE527" s="33"/>
      <c r="GF527" s="33"/>
      <c r="GG527" s="33"/>
      <c r="GH527" s="33"/>
      <c r="GI527" s="33"/>
      <c r="GJ527" s="33"/>
      <c r="GK527" s="33"/>
      <c r="GL527" s="33"/>
      <c r="GM527" s="33"/>
      <c r="GN527" s="33"/>
      <c r="GO527" s="33"/>
      <c r="GP527" s="33"/>
      <c r="GQ527" s="33"/>
      <c r="GR527" s="33"/>
      <c r="GS527" s="33"/>
      <c r="GT527" s="33"/>
      <c r="GU527" s="33"/>
      <c r="GV527" s="33"/>
      <c r="GW527" s="33"/>
      <c r="GX527" s="33"/>
      <c r="GY527" s="33"/>
      <c r="GZ527" s="33"/>
      <c r="HA527" s="33"/>
      <c r="HB527" s="33"/>
      <c r="HC527" s="33"/>
      <c r="HD527" s="33"/>
      <c r="HE527" s="33"/>
      <c r="HF527" s="33"/>
      <c r="HG527" s="33"/>
      <c r="HH527" s="33"/>
      <c r="HI527" s="33"/>
      <c r="HJ527" s="33"/>
      <c r="HK527" s="33"/>
      <c r="HL527" s="33"/>
      <c r="HM527" s="33"/>
      <c r="HN527" s="33"/>
      <c r="HO527" s="33"/>
      <c r="HP527" s="33"/>
      <c r="HQ527" s="33"/>
      <c r="HR527" s="33"/>
      <c r="HS527" s="33"/>
      <c r="HT527" s="33"/>
      <c r="HU527" s="33"/>
      <c r="HV527" s="33"/>
      <c r="HW527" s="33"/>
      <c r="HX527" s="33"/>
      <c r="HY527" s="33"/>
      <c r="HZ527" s="33"/>
      <c r="IA527" s="33"/>
      <c r="IB527" s="33"/>
      <c r="IC527" s="33"/>
      <c r="ID527" s="33"/>
      <c r="IE527" s="33"/>
      <c r="IF527" s="33"/>
      <c r="IG527" s="33"/>
      <c r="IH527" s="33"/>
      <c r="II527" s="33"/>
      <c r="IJ527" s="33"/>
      <c r="IK527" s="33"/>
      <c r="IL527" s="33"/>
      <c r="IM527" s="33"/>
      <c r="IN527" s="33"/>
      <c r="IO527" s="33"/>
      <c r="IP527" s="33"/>
      <c r="IQ527" s="33"/>
      <c r="IR527" s="33"/>
      <c r="IS527" s="33"/>
      <c r="IT527" s="33"/>
      <c r="IU527" s="33"/>
      <c r="IV527" s="33"/>
      <c r="IW527" s="33"/>
      <c r="IX527" s="33"/>
      <c r="IY527" s="33"/>
      <c r="IZ527" s="33"/>
      <c r="JA527" s="33"/>
      <c r="JB527" s="33"/>
      <c r="JC527" s="33"/>
      <c r="JD527" s="33"/>
      <c r="JE527" s="33"/>
      <c r="JF527" s="33"/>
      <c r="JG527" s="33"/>
      <c r="JH527" s="33"/>
      <c r="JI527" s="33"/>
      <c r="JJ527" s="33"/>
      <c r="JK527" s="33"/>
      <c r="JL527" s="33"/>
      <c r="JM527" s="33"/>
      <c r="JN527" s="33"/>
      <c r="JO527" s="33"/>
      <c r="JP527" s="33"/>
      <c r="JQ527" s="33"/>
      <c r="JR527" s="33"/>
      <c r="JS527" s="33"/>
      <c r="JT527" s="33"/>
      <c r="JU527" s="33"/>
      <c r="JV527" s="33"/>
      <c r="JW527" s="33"/>
      <c r="JX527" s="33"/>
      <c r="JY527" s="33"/>
      <c r="JZ527" s="33"/>
      <c r="KA527" s="33"/>
      <c r="KB527" s="33"/>
      <c r="KC527" s="33"/>
      <c r="KD527" s="33"/>
      <c r="KE527" s="33"/>
      <c r="KF527" s="33"/>
      <c r="KG527" s="33"/>
      <c r="KH527" s="33"/>
      <c r="KI527" s="33"/>
      <c r="KJ527" s="33"/>
      <c r="KK527" s="33"/>
      <c r="KL527" s="33"/>
      <c r="KM527" s="33"/>
      <c r="KN527" s="33"/>
      <c r="KO527" s="33"/>
      <c r="KP527" s="33"/>
      <c r="KQ527" s="33"/>
      <c r="KR527" s="33"/>
      <c r="KS527" s="33"/>
      <c r="KT527" s="33"/>
      <c r="KU527" s="33"/>
      <c r="KV527" s="33"/>
      <c r="KW527" s="33"/>
      <c r="KX527" s="33"/>
      <c r="KY527" s="33"/>
      <c r="KZ527" s="33"/>
      <c r="LA527" s="33"/>
      <c r="LB527" s="33"/>
      <c r="LC527" s="33"/>
      <c r="LD527" s="33"/>
      <c r="LE527" s="33"/>
      <c r="LF527" s="33"/>
      <c r="LG527" s="33"/>
      <c r="LH527" s="33"/>
      <c r="LI527" s="33"/>
      <c r="LJ527" s="33"/>
      <c r="LK527" s="33"/>
      <c r="LL527" s="33"/>
      <c r="LM527" s="33"/>
      <c r="LN527" s="33"/>
      <c r="LO527" s="33"/>
      <c r="LP527" s="33"/>
      <c r="LQ527" s="33"/>
      <c r="LR527" s="33"/>
      <c r="LS527" s="33"/>
      <c r="LT527" s="33"/>
      <c r="LU527" s="33"/>
      <c r="LV527" s="33"/>
      <c r="LW527" s="33"/>
      <c r="LX527" s="33"/>
      <c r="LY527" s="33"/>
      <c r="LZ527" s="33"/>
      <c r="MA527" s="33"/>
      <c r="MB527" s="33"/>
      <c r="MC527" s="33"/>
      <c r="MD527" s="33"/>
      <c r="ME527" s="33"/>
      <c r="MF527" s="33"/>
      <c r="MG527" s="33"/>
      <c r="MH527" s="33"/>
      <c r="MI527" s="33"/>
      <c r="MJ527" s="33"/>
      <c r="MK527" s="33"/>
      <c r="ML527" s="33"/>
      <c r="MM527" s="33"/>
      <c r="MN527" s="33"/>
      <c r="MO527" s="33"/>
      <c r="MP527" s="33"/>
      <c r="MQ527" s="33"/>
      <c r="MR527" s="33"/>
      <c r="MS527" s="33"/>
      <c r="MT527" s="33"/>
      <c r="MU527" s="33"/>
      <c r="MV527" s="33"/>
      <c r="MW527" s="33"/>
      <c r="MX527" s="33"/>
      <c r="MY527" s="33"/>
      <c r="MZ527" s="33"/>
      <c r="NA527" s="33"/>
      <c r="NB527" s="33"/>
      <c r="NC527" s="33"/>
      <c r="ND527" s="33"/>
      <c r="NE527" s="33"/>
      <c r="NF527" s="33"/>
      <c r="NG527" s="33"/>
      <c r="NH527" s="33"/>
      <c r="NI527" s="33"/>
      <c r="NJ527" s="33"/>
      <c r="NK527" s="33"/>
      <c r="NL527" s="33"/>
      <c r="NM527" s="33"/>
      <c r="NN527" s="33"/>
      <c r="NO527" s="33"/>
      <c r="NP527" s="33"/>
      <c r="NQ527" s="33"/>
      <c r="NR527" s="33"/>
      <c r="NS527" s="33"/>
      <c r="NT527" s="33"/>
      <c r="NU527" s="33"/>
      <c r="NV527" s="33"/>
      <c r="NW527" s="33"/>
      <c r="NX527" s="33"/>
      <c r="NY527" s="33"/>
      <c r="NZ527" s="33"/>
      <c r="OA527" s="33"/>
      <c r="OB527" s="33"/>
      <c r="OC527" s="33"/>
      <c r="OD527" s="33"/>
      <c r="OE527" s="33"/>
      <c r="OF527" s="33"/>
      <c r="OG527" s="33"/>
      <c r="OH527" s="33"/>
      <c r="OI527" s="33"/>
      <c r="OJ527" s="33"/>
      <c r="OK527" s="33"/>
      <c r="OL527" s="33"/>
      <c r="OM527" s="33"/>
      <c r="ON527" s="33"/>
      <c r="OO527" s="33"/>
      <c r="OP527" s="33"/>
      <c r="OQ527" s="33"/>
      <c r="OR527" s="33"/>
      <c r="OS527" s="33"/>
      <c r="OT527" s="33"/>
      <c r="OU527" s="33"/>
      <c r="OV527" s="33"/>
      <c r="OW527" s="33"/>
      <c r="OX527" s="33"/>
      <c r="OY527" s="33"/>
      <c r="OZ527" s="33"/>
      <c r="PA527" s="33"/>
      <c r="PB527" s="33"/>
      <c r="PC527" s="33"/>
      <c r="PD527" s="33"/>
      <c r="PE527" s="33"/>
      <c r="PF527" s="33"/>
      <c r="PG527" s="33"/>
      <c r="PH527" s="33"/>
      <c r="PI527" s="33"/>
      <c r="PJ527" s="33"/>
      <c r="PK527" s="33"/>
      <c r="PL527" s="33"/>
      <c r="PM527" s="33"/>
      <c r="PN527" s="33"/>
      <c r="PO527" s="33"/>
      <c r="PP527" s="33"/>
      <c r="PQ527" s="33"/>
      <c r="PR527" s="33"/>
      <c r="PS527" s="33"/>
      <c r="PT527" s="33"/>
      <c r="PU527" s="33"/>
      <c r="PV527" s="33"/>
      <c r="PW527" s="33"/>
      <c r="PX527" s="33"/>
      <c r="PY527" s="33"/>
      <c r="PZ527" s="33"/>
      <c r="QA527" s="33"/>
      <c r="QB527" s="33"/>
      <c r="QC527" s="33"/>
      <c r="QD527" s="33"/>
      <c r="QE527" s="33"/>
      <c r="QF527" s="33"/>
      <c r="QG527" s="33"/>
      <c r="QH527" s="33"/>
      <c r="QI527" s="33"/>
      <c r="QJ527" s="33"/>
      <c r="QK527" s="33"/>
      <c r="QL527" s="33"/>
      <c r="QM527" s="33"/>
      <c r="QN527" s="33"/>
      <c r="QO527" s="33"/>
      <c r="QP527" s="33"/>
      <c r="QQ527" s="33"/>
      <c r="QR527" s="33"/>
      <c r="QS527" s="33"/>
      <c r="QT527" s="33"/>
      <c r="QU527" s="33"/>
      <c r="QV527" s="33"/>
      <c r="QW527" s="33"/>
      <c r="QX527" s="33"/>
      <c r="QY527" s="33"/>
      <c r="QZ527" s="33"/>
      <c r="RA527" s="33"/>
      <c r="RB527" s="33"/>
      <c r="RC527" s="33"/>
      <c r="RD527" s="33"/>
      <c r="RE527" s="33"/>
      <c r="RF527" s="33"/>
      <c r="RG527" s="33"/>
      <c r="RH527" s="33"/>
      <c r="RI527" s="33"/>
      <c r="RJ527" s="33"/>
      <c r="RK527" s="33"/>
      <c r="RL527" s="33"/>
      <c r="RM527" s="33"/>
      <c r="RN527" s="33"/>
      <c r="RO527" s="33"/>
      <c r="RP527" s="33"/>
      <c r="RQ527" s="33"/>
      <c r="RR527" s="33"/>
      <c r="RS527" s="33"/>
      <c r="RT527" s="33"/>
      <c r="RU527" s="33"/>
      <c r="RV527" s="33"/>
      <c r="RW527" s="33"/>
      <c r="RX527" s="33"/>
      <c r="RY527" s="33"/>
      <c r="RZ527" s="33"/>
      <c r="SA527" s="33"/>
      <c r="SB527" s="33"/>
      <c r="SC527" s="33"/>
      <c r="SD527" s="33"/>
      <c r="SE527" s="33"/>
      <c r="SF527" s="33"/>
      <c r="SG527" s="33"/>
      <c r="SH527" s="33"/>
      <c r="SI527" s="33"/>
      <c r="SJ527" s="33"/>
      <c r="SK527" s="33"/>
      <c r="SL527" s="33"/>
      <c r="SM527" s="33"/>
      <c r="SN527" s="33"/>
      <c r="SO527" s="33"/>
      <c r="SP527" s="33"/>
      <c r="SQ527" s="33"/>
      <c r="SR527" s="33"/>
      <c r="SS527" s="33"/>
      <c r="ST527" s="33"/>
      <c r="SU527" s="33"/>
      <c r="SV527" s="33"/>
      <c r="SW527" s="33"/>
      <c r="SX527" s="33"/>
      <c r="SY527" s="33"/>
      <c r="SZ527" s="33"/>
      <c r="TA527" s="33"/>
      <c r="TB527" s="33"/>
      <c r="TC527" s="33"/>
      <c r="TD527" s="33"/>
      <c r="TE527" s="33"/>
      <c r="TF527" s="33"/>
      <c r="TG527" s="33"/>
      <c r="TH527" s="33"/>
      <c r="TI527" s="33"/>
      <c r="TJ527" s="33"/>
      <c r="TK527" s="33"/>
      <c r="TL527" s="33"/>
      <c r="TM527" s="33"/>
      <c r="TN527" s="33"/>
      <c r="TO527" s="33"/>
      <c r="TP527" s="33"/>
      <c r="TQ527" s="33"/>
      <c r="TR527" s="33"/>
      <c r="TS527" s="33"/>
      <c r="TT527" s="33"/>
      <c r="TU527" s="33"/>
      <c r="TV527" s="33"/>
      <c r="TW527" s="33"/>
      <c r="TX527" s="33"/>
      <c r="TY527" s="33"/>
      <c r="TZ527" s="33"/>
      <c r="UA527" s="33"/>
      <c r="UB527" s="33"/>
      <c r="UC527" s="33"/>
      <c r="UD527" s="33"/>
      <c r="UE527" s="33"/>
      <c r="UF527" s="33"/>
      <c r="UG527" s="33"/>
      <c r="UH527" s="33"/>
      <c r="UI527" s="33"/>
      <c r="UJ527" s="33"/>
      <c r="UK527" s="33"/>
      <c r="UL527" s="33"/>
      <c r="UM527" s="33"/>
      <c r="UN527" s="33"/>
      <c r="UO527" s="33"/>
      <c r="UP527" s="33"/>
      <c r="UQ527" s="33"/>
      <c r="UR527" s="33"/>
      <c r="US527" s="33"/>
      <c r="UT527" s="33"/>
      <c r="UU527" s="33"/>
      <c r="UV527" s="33"/>
      <c r="UW527" s="33"/>
      <c r="UX527" s="33"/>
      <c r="UY527" s="33"/>
      <c r="UZ527" s="33"/>
      <c r="VA527" s="33"/>
      <c r="VB527" s="33"/>
      <c r="VC527" s="33"/>
      <c r="VD527" s="33"/>
      <c r="VE527" s="33"/>
      <c r="VF527" s="33"/>
      <c r="VG527" s="33"/>
      <c r="VH527" s="33"/>
      <c r="VI527" s="33"/>
      <c r="VJ527" s="33"/>
      <c r="VK527" s="33"/>
      <c r="VL527" s="33"/>
      <c r="VM527" s="33"/>
      <c r="VN527" s="33"/>
      <c r="VO527" s="33"/>
      <c r="VP527" s="33"/>
      <c r="VQ527" s="33"/>
      <c r="VR527" s="33"/>
      <c r="VS527" s="33"/>
      <c r="VT527" s="33"/>
      <c r="VU527" s="33"/>
      <c r="VV527" s="33"/>
      <c r="VW527" s="33"/>
      <c r="VX527" s="33"/>
      <c r="VY527" s="33"/>
      <c r="VZ527" s="33"/>
      <c r="WA527" s="33"/>
      <c r="WB527" s="33"/>
      <c r="WC527" s="33"/>
      <c r="WD527" s="33"/>
      <c r="WE527" s="33"/>
      <c r="WF527" s="33"/>
      <c r="WG527" s="33"/>
      <c r="WH527" s="33"/>
      <c r="WI527" s="33"/>
      <c r="WJ527" s="33"/>
      <c r="WK527" s="33"/>
      <c r="WL527" s="33"/>
      <c r="WM527" s="33"/>
      <c r="WN527" s="33"/>
      <c r="WO527" s="33"/>
      <c r="WP527" s="33"/>
      <c r="WQ527" s="33"/>
      <c r="WR527" s="33"/>
      <c r="WS527" s="33"/>
      <c r="WT527" s="33"/>
      <c r="WU527" s="33"/>
      <c r="WV527" s="33"/>
      <c r="WW527" s="33"/>
      <c r="WX527" s="33"/>
      <c r="WY527" s="33"/>
      <c r="WZ527" s="33"/>
      <c r="XA527" s="33"/>
      <c r="XB527" s="33"/>
      <c r="XC527" s="33"/>
      <c r="XD527" s="33"/>
      <c r="XE527" s="33"/>
      <c r="XF527" s="33"/>
      <c r="XG527" s="33"/>
      <c r="XH527" s="33"/>
      <c r="XI527" s="33"/>
      <c r="XJ527" s="33"/>
      <c r="XK527" s="33"/>
      <c r="XL527" s="33"/>
      <c r="XM527" s="33"/>
      <c r="XN527" s="33"/>
      <c r="XO527" s="33"/>
      <c r="XP527" s="33"/>
      <c r="XQ527" s="33"/>
      <c r="XR527" s="33"/>
      <c r="XS527" s="33"/>
      <c r="XT527" s="33"/>
      <c r="XU527" s="33"/>
      <c r="XV527" s="33"/>
      <c r="XW527" s="33"/>
      <c r="XX527" s="33"/>
      <c r="XY527" s="33"/>
      <c r="XZ527" s="33"/>
      <c r="YA527" s="33"/>
      <c r="YB527" s="33"/>
      <c r="YC527" s="33"/>
      <c r="YD527" s="33"/>
      <c r="YE527" s="33"/>
      <c r="YF527" s="33"/>
      <c r="YG527" s="33"/>
      <c r="YH527" s="33"/>
      <c r="YI527" s="33"/>
      <c r="YJ527" s="33"/>
      <c r="YK527" s="33"/>
      <c r="YL527" s="33"/>
      <c r="YM527" s="33"/>
      <c r="YN527" s="33"/>
      <c r="YO527" s="33"/>
      <c r="YP527" s="33"/>
      <c r="YQ527" s="33"/>
      <c r="YR527" s="33"/>
      <c r="YS527" s="33"/>
      <c r="YT527" s="33"/>
      <c r="YU527" s="33"/>
      <c r="YV527" s="33"/>
      <c r="YW527" s="33"/>
      <c r="YX527" s="33"/>
      <c r="YY527" s="33"/>
      <c r="YZ527" s="33"/>
      <c r="ZA527" s="33"/>
      <c r="ZB527" s="33"/>
      <c r="ZC527" s="33"/>
      <c r="ZD527" s="33"/>
      <c r="ZE527" s="33"/>
      <c r="ZF527" s="33"/>
      <c r="ZG527" s="33"/>
      <c r="ZH527" s="33"/>
      <c r="ZI527" s="33"/>
      <c r="ZJ527" s="33"/>
      <c r="ZK527" s="33"/>
      <c r="ZL527" s="33"/>
      <c r="ZM527" s="33"/>
      <c r="ZN527" s="33"/>
      <c r="ZO527" s="33"/>
      <c r="ZP527" s="33"/>
      <c r="ZQ527" s="33"/>
      <c r="ZR527" s="33"/>
      <c r="ZS527" s="33"/>
      <c r="ZT527" s="33"/>
      <c r="ZU527" s="33"/>
      <c r="ZV527" s="33"/>
      <c r="ZW527" s="33"/>
      <c r="ZX527" s="33"/>
      <c r="ZY527" s="33"/>
      <c r="ZZ527" s="33"/>
      <c r="AAA527" s="33"/>
      <c r="AAB527" s="33"/>
      <c r="AAC527" s="33"/>
      <c r="AAD527" s="33"/>
      <c r="AAE527" s="33"/>
      <c r="AAF527" s="33"/>
      <c r="AAG527" s="33"/>
      <c r="AAH527" s="33"/>
      <c r="AAI527" s="33"/>
      <c r="AAJ527" s="33"/>
      <c r="AAK527" s="33"/>
      <c r="AAL527" s="33"/>
      <c r="AAM527" s="33"/>
      <c r="AAN527" s="33"/>
      <c r="AAO527" s="33"/>
      <c r="AAP527" s="33"/>
      <c r="AAQ527" s="33"/>
      <c r="AAR527" s="33"/>
      <c r="AAS527" s="33"/>
      <c r="AAT527" s="33"/>
      <c r="AAU527" s="33"/>
      <c r="AAV527" s="33"/>
      <c r="AAW527" s="33"/>
      <c r="AAX527" s="33"/>
      <c r="AAY527" s="33"/>
      <c r="AAZ527" s="33"/>
      <c r="ABA527" s="33"/>
      <c r="ABB527" s="33"/>
      <c r="ABC527" s="33"/>
      <c r="ABD527" s="33"/>
      <c r="ABE527" s="33"/>
      <c r="ABF527" s="33"/>
      <c r="ABG527" s="33"/>
      <c r="ABH527" s="33"/>
      <c r="ABI527" s="33"/>
      <c r="ABJ527" s="33"/>
      <c r="ABK527" s="33"/>
      <c r="ABL527" s="33"/>
      <c r="ABM527" s="33"/>
      <c r="ABN527" s="33"/>
      <c r="ABO527" s="33"/>
      <c r="ABP527" s="33"/>
      <c r="ABQ527" s="33"/>
      <c r="ABR527" s="33"/>
      <c r="ABS527" s="33"/>
      <c r="ABT527" s="33"/>
      <c r="ABU527" s="33"/>
      <c r="ABV527" s="33"/>
      <c r="ABW527" s="33"/>
      <c r="ABX527" s="33"/>
      <c r="ABY527" s="33"/>
      <c r="ABZ527" s="33"/>
      <c r="ACA527" s="33"/>
      <c r="ACB527" s="33"/>
      <c r="ACC527" s="33"/>
      <c r="ACD527" s="33"/>
      <c r="ACE527" s="33"/>
      <c r="ACF527" s="33"/>
      <c r="ACG527" s="33"/>
      <c r="ACH527" s="33"/>
      <c r="ACI527" s="33"/>
      <c r="ACJ527" s="33"/>
      <c r="ACK527" s="33"/>
      <c r="ACL527" s="33"/>
      <c r="ACM527" s="33"/>
      <c r="ACN527" s="33"/>
      <c r="ACO527" s="33"/>
      <c r="ACP527" s="33"/>
      <c r="ACQ527" s="33"/>
      <c r="ACR527" s="33"/>
      <c r="ACS527" s="33"/>
      <c r="ACT527" s="33"/>
      <c r="ACU527" s="33"/>
      <c r="ACV527" s="33"/>
      <c r="ACW527" s="33"/>
      <c r="ACX527" s="33"/>
      <c r="ACY527" s="33"/>
      <c r="ACZ527" s="33"/>
      <c r="ADA527" s="33"/>
      <c r="ADB527" s="33"/>
      <c r="ADC527" s="33"/>
      <c r="ADD527" s="33"/>
      <c r="ADE527" s="33"/>
      <c r="ADF527" s="33"/>
      <c r="ADG527" s="33"/>
      <c r="ADH527" s="33"/>
      <c r="ADI527" s="33"/>
      <c r="ADJ527" s="33"/>
      <c r="ADK527" s="33"/>
      <c r="ADL527" s="33"/>
      <c r="ADM527" s="33"/>
      <c r="ADN527" s="33"/>
      <c r="ADO527" s="33"/>
      <c r="ADP527" s="33"/>
      <c r="ADQ527" s="33"/>
      <c r="ADR527" s="33"/>
      <c r="ADS527" s="33"/>
      <c r="ADT527" s="33"/>
      <c r="ADU527" s="33"/>
      <c r="ADV527" s="33"/>
      <c r="ADW527" s="33"/>
      <c r="ADX527" s="33"/>
      <c r="ADY527" s="33"/>
      <c r="ADZ527" s="33"/>
      <c r="AEA527" s="33"/>
      <c r="AEB527" s="33"/>
      <c r="AEC527" s="33"/>
      <c r="AED527" s="33"/>
      <c r="AEE527" s="33"/>
      <c r="AEF527" s="33"/>
      <c r="AEG527" s="33"/>
      <c r="AEH527" s="33"/>
      <c r="AEI527" s="33"/>
      <c r="AEJ527" s="33"/>
      <c r="AEK527" s="33"/>
      <c r="AEL527" s="33"/>
      <c r="AEM527" s="33"/>
      <c r="AEN527" s="33"/>
      <c r="AEO527" s="33"/>
      <c r="AEP527" s="33"/>
      <c r="AEQ527" s="33"/>
      <c r="AER527" s="33"/>
      <c r="AES527" s="33"/>
      <c r="AET527" s="33"/>
      <c r="AEU527" s="33"/>
      <c r="AEV527" s="33"/>
      <c r="AEW527" s="33"/>
      <c r="AEX527" s="33"/>
      <c r="AEY527" s="33"/>
      <c r="AEZ527" s="33"/>
      <c r="AFA527" s="33"/>
      <c r="AFB527" s="33"/>
      <c r="AFC527" s="33"/>
      <c r="AFD527" s="33"/>
      <c r="AFE527" s="33"/>
      <c r="AFF527" s="33"/>
      <c r="AFG527" s="33"/>
      <c r="AFH527" s="33"/>
      <c r="AFI527" s="33"/>
      <c r="AFJ527" s="33"/>
      <c r="AFK527" s="33"/>
      <c r="AFL527" s="33"/>
      <c r="AFM527" s="33"/>
      <c r="AFN527" s="33"/>
      <c r="AFO527" s="33"/>
      <c r="AFP527" s="33"/>
      <c r="AFQ527" s="33"/>
      <c r="AFR527" s="33"/>
      <c r="AFS527" s="33"/>
      <c r="AFT527" s="33"/>
      <c r="AFU527" s="33"/>
      <c r="AFV527" s="33"/>
      <c r="AFW527" s="33"/>
      <c r="AFX527" s="33"/>
      <c r="AFY527" s="33"/>
      <c r="AFZ527" s="33"/>
      <c r="AGA527" s="33"/>
      <c r="AGB527" s="33"/>
      <c r="AGC527" s="33"/>
      <c r="AGD527" s="33"/>
      <c r="AGE527" s="33"/>
      <c r="AGF527" s="33"/>
      <c r="AGG527" s="33"/>
      <c r="AGH527" s="33"/>
      <c r="AGI527" s="33"/>
      <c r="AGJ527" s="33"/>
      <c r="AGK527" s="33"/>
      <c r="AGL527" s="33"/>
      <c r="AGM527" s="33"/>
      <c r="AGN527" s="33"/>
      <c r="AGO527" s="33"/>
      <c r="AGP527" s="33"/>
      <c r="AGQ527" s="33"/>
      <c r="AGR527" s="33"/>
      <c r="AGS527" s="33"/>
      <c r="AGT527" s="33"/>
      <c r="AGU527" s="33"/>
      <c r="AGV527" s="33"/>
      <c r="AGW527" s="33"/>
      <c r="AGX527" s="33"/>
      <c r="AGY527" s="33"/>
      <c r="AGZ527" s="33"/>
      <c r="AHA527" s="33"/>
      <c r="AHB527" s="33"/>
      <c r="AHC527" s="33"/>
      <c r="AHD527" s="33"/>
      <c r="AHE527" s="33"/>
      <c r="AHF527" s="33"/>
      <c r="AHG527" s="33"/>
      <c r="AHH527" s="33"/>
      <c r="AHI527" s="33"/>
      <c r="AHJ527" s="33"/>
      <c r="AHK527" s="33"/>
      <c r="AHL527" s="33"/>
      <c r="AHM527" s="33"/>
      <c r="AHN527" s="33"/>
      <c r="AHO527" s="33"/>
      <c r="AHP527" s="33"/>
      <c r="AHQ527" s="33"/>
      <c r="AHR527" s="33"/>
      <c r="AHS527" s="33"/>
      <c r="AHT527" s="33"/>
      <c r="AHU527" s="33"/>
      <c r="AHV527" s="33"/>
      <c r="AHW527" s="33"/>
      <c r="AHX527" s="33"/>
      <c r="AHY527" s="33"/>
      <c r="AHZ527" s="33"/>
      <c r="AIA527" s="33"/>
      <c r="AIB527" s="33"/>
      <c r="AIC527" s="33"/>
      <c r="AID527" s="33"/>
      <c r="AIE527" s="33"/>
      <c r="AIF527" s="33"/>
      <c r="AIG527" s="33"/>
      <c r="AIH527" s="33"/>
      <c r="AII527" s="33"/>
      <c r="AIJ527" s="33"/>
      <c r="AIK527" s="33"/>
      <c r="AIL527" s="33"/>
      <c r="AIM527" s="33"/>
      <c r="AIN527" s="33"/>
      <c r="AIO527" s="33"/>
      <c r="AIP527" s="33"/>
      <c r="AIQ527" s="33"/>
      <c r="AIR527" s="33"/>
      <c r="AIS527" s="33"/>
      <c r="AIT527" s="33"/>
      <c r="AIU527" s="33"/>
      <c r="AIV527" s="33"/>
      <c r="AIW527" s="33"/>
      <c r="AIX527" s="33"/>
      <c r="AIY527" s="33"/>
      <c r="AIZ527" s="33"/>
      <c r="AJA527" s="33"/>
      <c r="AJB527" s="33"/>
      <c r="AJC527" s="33"/>
      <c r="AJD527" s="33"/>
      <c r="AJE527" s="33"/>
      <c r="AJF527" s="33"/>
      <c r="AJG527" s="33"/>
      <c r="AJH527" s="33"/>
      <c r="AJI527" s="33"/>
      <c r="AJJ527" s="33"/>
      <c r="AJK527" s="33"/>
      <c r="AJL527" s="33"/>
      <c r="AJM527" s="33"/>
      <c r="AJN527" s="33"/>
      <c r="AJO527" s="33"/>
      <c r="AJP527" s="33"/>
      <c r="AJQ527" s="33"/>
      <c r="AJR527" s="33"/>
      <c r="AJS527" s="33"/>
      <c r="AJT527" s="33"/>
      <c r="AJU527" s="33"/>
      <c r="AJV527" s="33"/>
      <c r="AJW527" s="33"/>
      <c r="AJX527" s="33"/>
      <c r="AJY527" s="33"/>
      <c r="AJZ527" s="33"/>
      <c r="AKA527" s="33"/>
      <c r="AKB527" s="33"/>
      <c r="AKC527" s="33"/>
      <c r="AKD527" s="33"/>
      <c r="AKE527" s="33"/>
      <c r="AKF527" s="33"/>
      <c r="AKG527" s="33"/>
      <c r="AKH527" s="33"/>
      <c r="AKI527" s="33"/>
      <c r="AKJ527" s="33"/>
      <c r="AKK527" s="33"/>
      <c r="AKL527" s="33"/>
      <c r="AKM527" s="33"/>
      <c r="AKN527" s="33"/>
      <c r="AKO527" s="33"/>
      <c r="AKP527" s="33"/>
      <c r="AKQ527" s="33"/>
      <c r="AKR527" s="33"/>
      <c r="AKS527" s="33"/>
      <c r="AKT527" s="33"/>
      <c r="AKU527" s="33"/>
      <c r="AKV527" s="33"/>
      <c r="AKW527" s="33"/>
      <c r="AKX527" s="33"/>
      <c r="AKY527" s="33"/>
      <c r="AKZ527" s="33"/>
      <c r="ALA527" s="33"/>
      <c r="ALB527" s="33"/>
      <c r="ALC527" s="33"/>
      <c r="ALD527" s="33"/>
      <c r="ALE527" s="33"/>
      <c r="ALF527" s="33"/>
      <c r="ALG527" s="33"/>
      <c r="ALH527" s="33"/>
      <c r="ALI527" s="33"/>
      <c r="ALJ527" s="33"/>
      <c r="ALK527" s="33"/>
      <c r="ALL527" s="33"/>
      <c r="ALM527" s="33"/>
      <c r="ALN527" s="33"/>
      <c r="ALO527" s="33"/>
      <c r="ALP527" s="33"/>
      <c r="ALQ527" s="33"/>
      <c r="ALR527" s="33"/>
      <c r="ALS527" s="33"/>
      <c r="ALT527" s="33"/>
      <c r="ALU527" s="33"/>
      <c r="ALV527" s="33"/>
      <c r="ALW527" s="33"/>
      <c r="ALX527" s="33"/>
      <c r="ALY527" s="33"/>
      <c r="ALZ527" s="33"/>
      <c r="AMA527" s="33"/>
      <c r="AMB527" s="33"/>
      <c r="AMC527" s="33"/>
      <c r="AMD527" s="33"/>
      <c r="AME527" s="33"/>
      <c r="AMF527" s="33"/>
      <c r="AMG527" s="33"/>
      <c r="AMH527" s="33"/>
      <c r="AMI527" s="33"/>
      <c r="AMJ527" s="33"/>
      <c r="AMK527" s="33"/>
      <c r="AML527" s="33"/>
      <c r="AMM527" s="33"/>
      <c r="AMN527" s="33"/>
      <c r="AMO527" s="33"/>
      <c r="AMP527" s="33"/>
      <c r="AMQ527" s="33"/>
      <c r="AMR527" s="33"/>
      <c r="AMS527" s="33"/>
      <c r="AMT527" s="33"/>
      <c r="AMU527" s="33"/>
      <c r="AMV527" s="33"/>
      <c r="AMW527" s="33"/>
      <c r="AMX527" s="33"/>
      <c r="AMY527" s="33"/>
      <c r="AMZ527" s="33"/>
      <c r="ANA527" s="33"/>
      <c r="ANB527" s="33"/>
      <c r="ANC527" s="33"/>
      <c r="AND527" s="33"/>
      <c r="ANE527" s="33"/>
      <c r="ANF527" s="33"/>
      <c r="ANG527" s="33"/>
      <c r="ANH527" s="33"/>
      <c r="ANI527" s="33"/>
      <c r="ANJ527" s="33"/>
      <c r="ANK527" s="33"/>
      <c r="ANL527" s="33"/>
      <c r="ANM527" s="33"/>
      <c r="ANN527" s="33"/>
      <c r="ANO527" s="33"/>
      <c r="ANP527" s="33"/>
      <c r="ANQ527" s="33"/>
      <c r="ANR527" s="33"/>
      <c r="ANS527" s="33"/>
      <c r="ANT527" s="33"/>
      <c r="ANU527" s="33"/>
      <c r="ANV527" s="33"/>
      <c r="ANW527" s="33"/>
      <c r="ANX527" s="33"/>
      <c r="ANY527" s="33"/>
      <c r="ANZ527" s="33"/>
      <c r="AOA527" s="33"/>
      <c r="AOB527" s="33"/>
      <c r="AOC527" s="33"/>
      <c r="AOD527" s="33"/>
      <c r="AOE527" s="33"/>
      <c r="AOF527" s="33"/>
      <c r="AOG527" s="33"/>
      <c r="AOH527" s="33"/>
      <c r="AOI527" s="33"/>
      <c r="AOJ527" s="33"/>
      <c r="AOK527" s="33"/>
      <c r="AOL527" s="33"/>
      <c r="AOM527" s="33"/>
      <c r="AON527" s="33"/>
      <c r="AOO527" s="33"/>
      <c r="AOP527" s="33"/>
      <c r="AOQ527" s="33"/>
      <c r="AOR527" s="33"/>
      <c r="AOS527" s="33"/>
      <c r="AOT527" s="33"/>
      <c r="AOU527" s="33"/>
      <c r="AOV527" s="33"/>
      <c r="AOW527" s="33"/>
      <c r="AOX527" s="33"/>
      <c r="AOY527" s="33"/>
      <c r="AOZ527" s="33"/>
      <c r="APA527" s="33"/>
      <c r="APB527" s="33"/>
      <c r="APC527" s="33"/>
      <c r="APD527" s="33"/>
      <c r="APE527" s="33"/>
      <c r="APF527" s="33"/>
      <c r="APG527" s="33"/>
      <c r="APH527" s="33"/>
      <c r="API527" s="33"/>
      <c r="APJ527" s="33"/>
      <c r="APK527" s="33"/>
      <c r="APL527" s="33"/>
      <c r="APM527" s="33"/>
      <c r="APN527" s="33"/>
      <c r="APO527" s="33"/>
      <c r="APP527" s="33"/>
      <c r="APQ527" s="33"/>
      <c r="APR527" s="33"/>
      <c r="APS527" s="33"/>
      <c r="APT527" s="33"/>
      <c r="APU527" s="33"/>
      <c r="APV527" s="33"/>
      <c r="APW527" s="33"/>
      <c r="APX527" s="33"/>
      <c r="APY527" s="33"/>
      <c r="APZ527" s="33"/>
      <c r="AQA527" s="33"/>
      <c r="AQB527" s="33"/>
      <c r="AQC527" s="33"/>
      <c r="AQD527" s="33"/>
      <c r="AQE527" s="33"/>
      <c r="AQF527" s="33"/>
      <c r="AQG527" s="33"/>
      <c r="AQH527" s="33"/>
      <c r="AQI527" s="33"/>
      <c r="AQJ527" s="33"/>
      <c r="AQK527" s="33"/>
      <c r="AQL527" s="33"/>
      <c r="AQM527" s="33"/>
      <c r="AQN527" s="33"/>
      <c r="AQO527" s="33"/>
      <c r="AQP527" s="33"/>
      <c r="AQQ527" s="33"/>
      <c r="AQR527" s="33"/>
      <c r="AQS527" s="33"/>
      <c r="AQT527" s="33"/>
      <c r="AQU527" s="33"/>
      <c r="AQV527" s="33"/>
      <c r="AQW527" s="33"/>
      <c r="AQX527" s="33"/>
      <c r="AQY527" s="33"/>
      <c r="AQZ527" s="33"/>
      <c r="ARA527" s="33"/>
      <c r="ARB527" s="33"/>
      <c r="ARC527" s="33"/>
      <c r="ARD527" s="33"/>
      <c r="ARE527" s="33"/>
      <c r="ARF527" s="33"/>
      <c r="ARG527" s="33"/>
      <c r="ARH527" s="33"/>
      <c r="ARI527" s="33"/>
      <c r="ARJ527" s="33"/>
      <c r="ARK527" s="33"/>
      <c r="ARL527" s="33"/>
      <c r="ARM527" s="33"/>
      <c r="ARN527" s="33"/>
      <c r="ARO527" s="33"/>
      <c r="ARP527" s="33"/>
      <c r="ARQ527" s="33"/>
      <c r="ARR527" s="33"/>
      <c r="ARS527" s="33"/>
      <c r="ART527" s="33"/>
      <c r="ARU527" s="33"/>
      <c r="ARV527" s="33"/>
      <c r="ARW527" s="33"/>
      <c r="ARX527" s="33"/>
      <c r="ARY527" s="33"/>
      <c r="ARZ527" s="33"/>
      <c r="ASA527" s="33"/>
      <c r="ASB527" s="33"/>
      <c r="ASC527" s="33"/>
      <c r="ASD527" s="33"/>
      <c r="ASE527" s="33"/>
      <c r="ASF527" s="33"/>
      <c r="ASG527" s="33"/>
      <c r="ASH527" s="33"/>
      <c r="ASI527" s="33"/>
      <c r="ASJ527" s="33"/>
      <c r="ASK527" s="33"/>
      <c r="ASL527" s="33"/>
      <c r="ASM527" s="33"/>
      <c r="ASN527" s="33"/>
      <c r="ASO527" s="33"/>
      <c r="ASP527" s="33"/>
      <c r="ASQ527" s="33"/>
      <c r="ASR527" s="33"/>
      <c r="ASS527" s="33"/>
      <c r="AST527" s="33"/>
      <c r="ASU527" s="33"/>
      <c r="ASV527" s="33"/>
      <c r="ASW527" s="33"/>
      <c r="ASX527" s="33"/>
      <c r="ASY527" s="33"/>
      <c r="ASZ527" s="33"/>
      <c r="ATA527" s="33"/>
      <c r="ATB527" s="33"/>
      <c r="ATC527" s="33"/>
      <c r="ATD527" s="33"/>
      <c r="ATE527" s="33"/>
      <c r="ATF527" s="33"/>
      <c r="ATG527" s="33"/>
      <c r="ATH527" s="33"/>
      <c r="ATI527" s="33"/>
      <c r="ATJ527" s="33"/>
      <c r="ATK527" s="33"/>
      <c r="ATL527" s="33"/>
      <c r="ATM527" s="33"/>
      <c r="ATN527" s="33"/>
      <c r="ATO527" s="33"/>
      <c r="ATP527" s="33"/>
      <c r="ATQ527" s="33"/>
      <c r="ATR527" s="33"/>
      <c r="ATS527" s="33"/>
      <c r="ATT527" s="33"/>
      <c r="ATU527" s="33"/>
      <c r="ATV527" s="33"/>
      <c r="ATW527" s="33"/>
      <c r="ATX527" s="33"/>
      <c r="ATY527" s="33"/>
      <c r="ATZ527" s="33"/>
      <c r="AUA527" s="33"/>
      <c r="AUB527" s="33"/>
      <c r="AUC527" s="33"/>
      <c r="AUD527" s="33"/>
      <c r="AUE527" s="33"/>
      <c r="AUF527" s="33"/>
      <c r="AUG527" s="33"/>
      <c r="AUH527" s="33"/>
      <c r="AUI527" s="33"/>
      <c r="AUJ527" s="33"/>
      <c r="AUK527" s="33"/>
      <c r="AUL527" s="33"/>
      <c r="AUM527" s="33"/>
      <c r="AUN527" s="33"/>
      <c r="AUO527" s="33"/>
      <c r="AUP527" s="33"/>
      <c r="AUQ527" s="33"/>
      <c r="AUR527" s="33"/>
      <c r="AUS527" s="33"/>
      <c r="AUT527" s="33"/>
      <c r="AUU527" s="33"/>
      <c r="AUV527" s="33"/>
      <c r="AUW527" s="33"/>
      <c r="AUX527" s="33"/>
      <c r="AUY527" s="33"/>
      <c r="AUZ527" s="33"/>
      <c r="AVA527" s="33"/>
      <c r="AVB527" s="33"/>
      <c r="AVC527" s="33"/>
      <c r="AVD527" s="33"/>
      <c r="AVE527" s="33"/>
      <c r="AVF527" s="33"/>
      <c r="AVG527" s="33"/>
      <c r="AVH527" s="33"/>
      <c r="AVI527" s="33"/>
      <c r="AVJ527" s="33"/>
      <c r="AVK527" s="33"/>
      <c r="AVL527" s="33"/>
      <c r="AVM527" s="33"/>
      <c r="AVN527" s="33"/>
      <c r="AVO527" s="33"/>
      <c r="AVP527" s="33"/>
      <c r="AVQ527" s="33"/>
      <c r="AVR527" s="33"/>
      <c r="AVS527" s="33"/>
      <c r="AVT527" s="33"/>
      <c r="AVU527" s="33"/>
      <c r="AVV527" s="33"/>
      <c r="AVW527" s="33"/>
      <c r="AVX527" s="33"/>
      <c r="AVY527" s="33"/>
      <c r="AVZ527" s="33"/>
      <c r="AWA527" s="33"/>
      <c r="AWB527" s="33"/>
      <c r="AWC527" s="33"/>
      <c r="AWD527" s="33"/>
      <c r="AWE527" s="33"/>
      <c r="AWF527" s="33"/>
      <c r="AWG527" s="33"/>
      <c r="AWH527" s="33"/>
      <c r="AWI527" s="33"/>
      <c r="AWJ527" s="33"/>
      <c r="AWK527" s="33"/>
      <c r="AWL527" s="33"/>
      <c r="AWM527" s="33"/>
      <c r="AWN527" s="33"/>
      <c r="AWO527" s="33"/>
      <c r="AWP527" s="33"/>
      <c r="AWQ527" s="33"/>
      <c r="AWR527" s="33"/>
      <c r="AWS527" s="33"/>
      <c r="AWT527" s="33"/>
      <c r="AWU527" s="33"/>
      <c r="AWV527" s="33"/>
      <c r="AWW527" s="33"/>
      <c r="AWX527" s="33"/>
      <c r="AWY527" s="33"/>
      <c r="AWZ527" s="33"/>
      <c r="AXA527" s="33"/>
      <c r="AXB527" s="33"/>
      <c r="AXC527" s="33"/>
      <c r="AXD527" s="33"/>
      <c r="AXE527" s="33"/>
      <c r="AXF527" s="33"/>
      <c r="AXG527" s="33"/>
      <c r="AXH527" s="33"/>
      <c r="AXI527" s="33"/>
      <c r="AXJ527" s="33"/>
      <c r="AXK527" s="33"/>
      <c r="AXL527" s="33"/>
      <c r="AXM527" s="33"/>
      <c r="AXN527" s="33"/>
      <c r="AXO527" s="33"/>
      <c r="AXP527" s="33"/>
      <c r="AXQ527" s="33"/>
      <c r="AXR527" s="33"/>
      <c r="AXS527" s="33"/>
      <c r="AXT527" s="33"/>
      <c r="AXU527" s="33"/>
      <c r="AXV527" s="33"/>
      <c r="AXW527" s="33"/>
      <c r="AXX527" s="33"/>
      <c r="AXY527" s="33"/>
      <c r="AXZ527" s="33"/>
      <c r="AYA527" s="33"/>
      <c r="AYB527" s="33"/>
      <c r="AYC527" s="33"/>
      <c r="AYD527" s="33"/>
      <c r="AYE527" s="33"/>
      <c r="AYF527" s="33"/>
      <c r="AYG527" s="33"/>
      <c r="AYH527" s="33"/>
      <c r="AYI527" s="33"/>
      <c r="AYJ527" s="33"/>
      <c r="AYK527" s="33"/>
      <c r="AYL527" s="33"/>
      <c r="AYM527" s="33"/>
      <c r="AYN527" s="33"/>
      <c r="AYO527" s="33"/>
      <c r="AYP527" s="33"/>
      <c r="AYQ527" s="33"/>
      <c r="AYR527" s="33"/>
      <c r="AYS527" s="33"/>
      <c r="AYT527" s="33"/>
      <c r="AYU527" s="33"/>
      <c r="AYV527" s="33"/>
      <c r="AYW527" s="33"/>
      <c r="AYX527" s="33"/>
      <c r="AYY527" s="33"/>
      <c r="AYZ527" s="33"/>
      <c r="AZA527" s="33"/>
      <c r="AZB527" s="33"/>
      <c r="AZC527" s="33"/>
      <c r="AZD527" s="33"/>
      <c r="AZE527" s="33"/>
      <c r="AZF527" s="33"/>
      <c r="AZG527" s="33"/>
      <c r="AZH527" s="33"/>
      <c r="AZI527" s="33"/>
      <c r="AZJ527" s="33"/>
      <c r="AZK527" s="33"/>
      <c r="AZL527" s="33"/>
      <c r="AZM527" s="33"/>
      <c r="AZN527" s="33"/>
      <c r="AZO527" s="33"/>
      <c r="AZP527" s="33"/>
      <c r="AZQ527" s="33"/>
      <c r="AZR527" s="33"/>
      <c r="AZS527" s="33"/>
      <c r="AZT527" s="33"/>
      <c r="AZU527" s="33"/>
      <c r="AZV527" s="33"/>
      <c r="AZW527" s="33"/>
      <c r="AZX527" s="33"/>
      <c r="AZY527" s="33"/>
      <c r="AZZ527" s="33"/>
      <c r="BAA527" s="33"/>
      <c r="BAB527" s="33"/>
      <c r="BAC527" s="33"/>
      <c r="BAD527" s="33"/>
      <c r="BAE527" s="33"/>
      <c r="BAF527" s="33"/>
      <c r="BAG527" s="33"/>
      <c r="BAH527" s="33"/>
      <c r="BAI527" s="33"/>
      <c r="BAJ527" s="33"/>
      <c r="BAK527" s="33"/>
      <c r="BAL527" s="33"/>
      <c r="BAM527" s="33"/>
      <c r="BAN527" s="33"/>
      <c r="BAO527" s="33"/>
      <c r="BAP527" s="33"/>
      <c r="BAQ527" s="33"/>
      <c r="BAR527" s="33"/>
      <c r="BAS527" s="33"/>
      <c r="BAT527" s="33"/>
      <c r="BAU527" s="33"/>
      <c r="BAV527" s="33"/>
      <c r="BAW527" s="33"/>
      <c r="BAX527" s="33"/>
      <c r="BAY527" s="33"/>
      <c r="BAZ527" s="33"/>
      <c r="BBA527" s="33"/>
      <c r="BBB527" s="33"/>
      <c r="BBC527" s="33"/>
      <c r="BBD527" s="33"/>
      <c r="BBE527" s="33"/>
      <c r="BBF527" s="33"/>
      <c r="BBG527" s="33"/>
      <c r="BBH527" s="33"/>
      <c r="BBI527" s="33"/>
      <c r="BBJ527" s="33"/>
      <c r="BBK527" s="33"/>
      <c r="BBL527" s="33"/>
      <c r="BBM527" s="33"/>
      <c r="BBN527" s="33"/>
      <c r="BBO527" s="33"/>
      <c r="BBP527" s="33"/>
      <c r="BBQ527" s="33"/>
      <c r="BBR527" s="33"/>
      <c r="BBS527" s="33"/>
      <c r="BBT527" s="33"/>
      <c r="BBU527" s="33"/>
      <c r="BBV527" s="33"/>
      <c r="BBW527" s="33"/>
      <c r="BBX527" s="33"/>
      <c r="BBY527" s="33"/>
      <c r="BBZ527" s="33"/>
      <c r="BCA527" s="33"/>
      <c r="BCB527" s="33"/>
      <c r="BCC527" s="33"/>
      <c r="BCD527" s="33"/>
      <c r="BCE527" s="33"/>
      <c r="BCF527" s="33"/>
      <c r="BCG527" s="33"/>
      <c r="BCH527" s="33"/>
      <c r="BCI527" s="33"/>
      <c r="BCJ527" s="33"/>
      <c r="BCK527" s="33"/>
      <c r="BCL527" s="33"/>
      <c r="BCM527" s="33"/>
      <c r="BCN527" s="33"/>
      <c r="BCO527" s="33"/>
      <c r="BCP527" s="33"/>
      <c r="BCQ527" s="33"/>
      <c r="BCR527" s="33"/>
      <c r="BCS527" s="33"/>
      <c r="BCT527" s="33"/>
      <c r="BCU527" s="33"/>
      <c r="BCV527" s="33"/>
      <c r="BCW527" s="33"/>
      <c r="BCX527" s="33"/>
      <c r="BCY527" s="33"/>
      <c r="BCZ527" s="33"/>
      <c r="BDA527" s="33"/>
      <c r="BDB527" s="33"/>
      <c r="BDC527" s="33"/>
      <c r="BDD527" s="33"/>
      <c r="BDE527" s="33"/>
      <c r="BDF527" s="33"/>
      <c r="BDG527" s="33"/>
      <c r="BDH527" s="33"/>
      <c r="BDI527" s="33"/>
      <c r="BDJ527" s="33"/>
      <c r="BDK527" s="33"/>
      <c r="BDL527" s="33"/>
      <c r="BDM527" s="33"/>
      <c r="BDN527" s="33"/>
      <c r="BDO527" s="33"/>
      <c r="BDP527" s="33"/>
      <c r="BDQ527" s="33"/>
      <c r="BDR527" s="33"/>
      <c r="BDS527" s="33"/>
      <c r="BDT527" s="33"/>
      <c r="BDU527" s="33"/>
      <c r="BDV527" s="33"/>
      <c r="BDW527" s="33"/>
      <c r="BDX527" s="33"/>
      <c r="BDY527" s="33"/>
      <c r="BDZ527" s="33"/>
      <c r="BEA527" s="33"/>
      <c r="BEB527" s="33"/>
      <c r="BEC527" s="33"/>
      <c r="BED527" s="33"/>
      <c r="BEE527" s="33"/>
      <c r="BEF527" s="33"/>
      <c r="BEG527" s="33"/>
      <c r="BEH527" s="33"/>
      <c r="BEI527" s="33"/>
      <c r="BEJ527" s="33"/>
      <c r="BEK527" s="33"/>
      <c r="BEL527" s="33"/>
      <c r="BEM527" s="33"/>
      <c r="BEN527" s="33"/>
      <c r="BEO527" s="33"/>
      <c r="BEP527" s="33"/>
      <c r="BEQ527" s="33"/>
      <c r="BER527" s="33"/>
      <c r="BES527" s="33"/>
      <c r="BET527" s="33"/>
      <c r="BEU527" s="33"/>
      <c r="BEV527" s="33"/>
      <c r="BEW527" s="33"/>
      <c r="BEX527" s="33"/>
      <c r="BEY527" s="33"/>
      <c r="BEZ527" s="33"/>
      <c r="BFA527" s="33"/>
      <c r="BFB527" s="33"/>
      <c r="BFC527" s="33"/>
      <c r="BFD527" s="33"/>
      <c r="BFE527" s="33"/>
      <c r="BFF527" s="33"/>
      <c r="BFG527" s="33"/>
      <c r="BFH527" s="33"/>
      <c r="BFI527" s="33"/>
      <c r="BFJ527" s="33"/>
      <c r="BFK527" s="33"/>
      <c r="BFL527" s="33"/>
      <c r="BFM527" s="33"/>
      <c r="BFN527" s="33"/>
      <c r="BFO527" s="33"/>
      <c r="BFP527" s="33"/>
      <c r="BFQ527" s="33"/>
      <c r="BFR527" s="33"/>
      <c r="BFS527" s="33"/>
      <c r="BFT527" s="33"/>
      <c r="BFU527" s="33"/>
      <c r="BFV527" s="33"/>
      <c r="BFW527" s="33"/>
      <c r="BFX527" s="33"/>
      <c r="BFY527" s="33"/>
      <c r="BFZ527" s="33"/>
      <c r="BGA527" s="33"/>
      <c r="BGB527" s="33"/>
      <c r="BGC527" s="33"/>
      <c r="BGD527" s="33"/>
      <c r="BGE527" s="33"/>
      <c r="BGF527" s="33"/>
      <c r="BGG527" s="33"/>
      <c r="BGH527" s="33"/>
      <c r="BGI527" s="33"/>
      <c r="BGJ527" s="33"/>
      <c r="BGK527" s="33"/>
      <c r="BGL527" s="33"/>
      <c r="BGM527" s="33"/>
      <c r="BGN527" s="33"/>
      <c r="BGO527" s="33"/>
      <c r="BGP527" s="33"/>
      <c r="BGQ527" s="33"/>
      <c r="BGR527" s="33"/>
      <c r="BGS527" s="33"/>
      <c r="BGT527" s="33"/>
      <c r="BGU527" s="33"/>
      <c r="BGV527" s="33"/>
      <c r="BGW527" s="33"/>
      <c r="BGX527" s="33"/>
      <c r="BGY527" s="33"/>
      <c r="BGZ527" s="33"/>
      <c r="BHA527" s="33"/>
      <c r="BHB527" s="33"/>
      <c r="BHC527" s="33"/>
      <c r="BHD527" s="33"/>
      <c r="BHE527" s="33"/>
      <c r="BHF527" s="33"/>
      <c r="BHG527" s="33"/>
      <c r="BHH527" s="33"/>
      <c r="BHI527" s="33"/>
      <c r="BHJ527" s="33"/>
      <c r="BHK527" s="33"/>
      <c r="BHL527" s="33"/>
      <c r="BHM527" s="33"/>
      <c r="BHN527" s="33"/>
      <c r="BHO527" s="33"/>
      <c r="BHP527" s="33"/>
      <c r="BHQ527" s="33"/>
      <c r="BHR527" s="33"/>
      <c r="BHS527" s="33"/>
      <c r="BHT527" s="33"/>
      <c r="BHU527" s="33"/>
      <c r="BHV527" s="33"/>
      <c r="BHW527" s="33"/>
      <c r="BHX527" s="33"/>
      <c r="BHY527" s="33"/>
      <c r="BHZ527" s="33"/>
      <c r="BIA527" s="33"/>
      <c r="BIB527" s="33"/>
      <c r="BIC527" s="33"/>
      <c r="BID527" s="33"/>
      <c r="BIE527" s="33"/>
      <c r="BIF527" s="33"/>
      <c r="BIG527" s="33"/>
      <c r="BIH527" s="33"/>
      <c r="BII527" s="33"/>
      <c r="BIJ527" s="33"/>
      <c r="BIK527" s="33"/>
      <c r="BIL527" s="33"/>
      <c r="BIM527" s="33"/>
      <c r="BIN527" s="33"/>
      <c r="BIO527" s="33"/>
      <c r="BIP527" s="33"/>
      <c r="BIQ527" s="33"/>
      <c r="BIR527" s="33"/>
      <c r="BIS527" s="33"/>
      <c r="BIT527" s="33"/>
      <c r="BIU527" s="33"/>
      <c r="BIV527" s="33"/>
      <c r="BIW527" s="33"/>
      <c r="BIX527" s="33"/>
      <c r="BIY527" s="33"/>
      <c r="BIZ527" s="33"/>
      <c r="BJA527" s="33"/>
      <c r="BJB527" s="33"/>
      <c r="BJC527" s="33"/>
      <c r="BJD527" s="33"/>
      <c r="BJE527" s="33"/>
      <c r="BJF527" s="33"/>
      <c r="BJG527" s="33"/>
      <c r="BJH527" s="33"/>
      <c r="BJI527" s="33"/>
      <c r="BJJ527" s="33"/>
      <c r="BJK527" s="33"/>
      <c r="BJL527" s="33"/>
      <c r="BJM527" s="33"/>
      <c r="BJN527" s="33"/>
      <c r="BJO527" s="33"/>
      <c r="BJP527" s="33"/>
      <c r="BJQ527" s="33"/>
      <c r="BJR527" s="33"/>
      <c r="BJS527" s="33"/>
      <c r="BJT527" s="33"/>
      <c r="BJU527" s="33"/>
      <c r="BJV527" s="33"/>
      <c r="BJW527" s="33"/>
      <c r="BJX527" s="33"/>
      <c r="BJY527" s="33"/>
      <c r="BJZ527" s="33"/>
      <c r="BKA527" s="33"/>
      <c r="BKB527" s="33"/>
      <c r="BKC527" s="33"/>
      <c r="BKD527" s="33"/>
      <c r="BKE527" s="33"/>
      <c r="BKF527" s="33"/>
      <c r="BKG527" s="33"/>
      <c r="BKH527" s="33"/>
      <c r="BKI527" s="33"/>
      <c r="BKJ527" s="33"/>
      <c r="BKK527" s="33"/>
      <c r="BKL527" s="33"/>
      <c r="BKM527" s="33"/>
      <c r="BKN527" s="33"/>
      <c r="BKO527" s="33"/>
      <c r="BKP527" s="33"/>
      <c r="BKQ527" s="33"/>
      <c r="BKR527" s="33"/>
      <c r="BKS527" s="33"/>
      <c r="BKT527" s="33"/>
      <c r="BKU527" s="33"/>
      <c r="BKV527" s="33"/>
      <c r="BKW527" s="33"/>
      <c r="BKX527" s="33"/>
      <c r="BKY527" s="33"/>
      <c r="BKZ527" s="33"/>
      <c r="BLA527" s="33"/>
      <c r="BLB527" s="33"/>
      <c r="BLC527" s="33"/>
      <c r="BLD527" s="33"/>
      <c r="BLE527" s="33"/>
      <c r="BLF527" s="33"/>
      <c r="BLG527" s="33"/>
      <c r="BLH527" s="33"/>
      <c r="BLI527" s="33"/>
      <c r="BLJ527" s="33"/>
      <c r="BLK527" s="33"/>
      <c r="BLL527" s="33"/>
      <c r="BLM527" s="33"/>
      <c r="BLN527" s="33"/>
      <c r="BLO527" s="33"/>
      <c r="BLP527" s="33"/>
      <c r="BLQ527" s="33"/>
      <c r="BLR527" s="33"/>
      <c r="BLS527" s="33"/>
      <c r="BLT527" s="33"/>
      <c r="BLU527" s="33"/>
      <c r="BLV527" s="33"/>
      <c r="BLW527" s="33"/>
      <c r="BLX527" s="33"/>
      <c r="BLY527" s="33"/>
      <c r="BLZ527" s="33"/>
      <c r="BMA527" s="33"/>
      <c r="BMB527" s="33"/>
      <c r="BMC527" s="33"/>
      <c r="BMD527" s="33"/>
      <c r="BME527" s="33"/>
      <c r="BMF527" s="33"/>
      <c r="BMG527" s="33"/>
      <c r="BMH527" s="33"/>
      <c r="BMI527" s="33"/>
      <c r="BMJ527" s="33"/>
      <c r="BMK527" s="33"/>
      <c r="BML527" s="33"/>
      <c r="BMM527" s="33"/>
      <c r="BMN527" s="33"/>
      <c r="BMO527" s="33"/>
      <c r="BMP527" s="33"/>
      <c r="BMQ527" s="33"/>
      <c r="BMR527" s="33"/>
      <c r="BMS527" s="33"/>
      <c r="BMT527" s="33"/>
      <c r="BMU527" s="33"/>
      <c r="BMV527" s="33"/>
      <c r="BMW527" s="33"/>
      <c r="BMX527" s="33"/>
      <c r="BMY527" s="33"/>
      <c r="BMZ527" s="33"/>
      <c r="BNA527" s="33"/>
      <c r="BNB527" s="33"/>
      <c r="BNC527" s="33"/>
      <c r="BND527" s="33"/>
      <c r="BNE527" s="33"/>
      <c r="BNF527" s="33"/>
      <c r="BNG527" s="33"/>
      <c r="BNH527" s="33"/>
      <c r="BNI527" s="33"/>
      <c r="BNJ527" s="33"/>
      <c r="BNK527" s="33"/>
      <c r="BNL527" s="33"/>
      <c r="BNM527" s="33"/>
      <c r="BNN527" s="33"/>
      <c r="BNO527" s="33"/>
      <c r="BNP527" s="33"/>
      <c r="BNQ527" s="33"/>
      <c r="BNR527" s="33"/>
      <c r="BNS527" s="33"/>
      <c r="BNT527" s="33"/>
      <c r="BNU527" s="33"/>
      <c r="BNV527" s="33"/>
      <c r="BNW527" s="33"/>
      <c r="BNX527" s="33"/>
      <c r="BNY527" s="33"/>
      <c r="BNZ527" s="33"/>
      <c r="BOA527" s="33"/>
      <c r="BOB527" s="33"/>
      <c r="BOC527" s="33"/>
      <c r="BOD527" s="33"/>
      <c r="BOE527" s="33"/>
      <c r="BOF527" s="33"/>
      <c r="BOG527" s="33"/>
      <c r="BOH527" s="33"/>
      <c r="BOI527" s="33"/>
      <c r="BOJ527" s="33"/>
      <c r="BOK527" s="33"/>
      <c r="BOL527" s="33"/>
      <c r="BOM527" s="33"/>
      <c r="BON527" s="33"/>
      <c r="BOO527" s="33"/>
      <c r="BOP527" s="33"/>
      <c r="BOQ527" s="33"/>
      <c r="BOR527" s="33"/>
      <c r="BOS527" s="33"/>
      <c r="BOT527" s="33"/>
      <c r="BOU527" s="33"/>
      <c r="BOV527" s="33"/>
      <c r="BOW527" s="33"/>
      <c r="BOX527" s="33"/>
      <c r="BOY527" s="33"/>
      <c r="BOZ527" s="33"/>
      <c r="BPA527" s="33"/>
      <c r="BPB527" s="33"/>
      <c r="BPC527" s="33"/>
      <c r="BPD527" s="33"/>
      <c r="BPE527" s="33"/>
      <c r="BPF527" s="33"/>
      <c r="BPG527" s="33"/>
      <c r="BPH527" s="33"/>
      <c r="BPI527" s="33"/>
      <c r="BPJ527" s="33"/>
      <c r="BPK527" s="33"/>
      <c r="BPL527" s="33"/>
      <c r="BPM527" s="33"/>
      <c r="BPN527" s="33"/>
      <c r="BPO527" s="33"/>
      <c r="BPP527" s="33"/>
      <c r="BPQ527" s="33"/>
      <c r="BPR527" s="33"/>
      <c r="BPS527" s="33"/>
      <c r="BPT527" s="33"/>
      <c r="BPU527" s="33"/>
      <c r="BPV527" s="33"/>
      <c r="BPW527" s="33"/>
      <c r="BPX527" s="33"/>
      <c r="BPY527" s="33"/>
      <c r="BPZ527" s="33"/>
      <c r="BQA527" s="33"/>
      <c r="BQB527" s="33"/>
      <c r="BQC527" s="33"/>
      <c r="BQD527" s="33"/>
      <c r="BQE527" s="33"/>
      <c r="BQF527" s="33"/>
      <c r="BQG527" s="33"/>
      <c r="BQH527" s="33"/>
      <c r="BQI527" s="33"/>
      <c r="BQJ527" s="33"/>
      <c r="BQK527" s="33"/>
      <c r="BQL527" s="33"/>
      <c r="BQM527" s="33"/>
      <c r="BQN527" s="33"/>
      <c r="BQO527" s="33"/>
      <c r="BQP527" s="33"/>
      <c r="BQQ527" s="33"/>
      <c r="BQR527" s="33"/>
      <c r="BQS527" s="33"/>
      <c r="BQT527" s="33"/>
      <c r="BQU527" s="33"/>
      <c r="BQV527" s="33"/>
      <c r="BQW527" s="33"/>
      <c r="BQX527" s="33"/>
      <c r="BQY527" s="33"/>
      <c r="BQZ527" s="33"/>
      <c r="BRA527" s="33"/>
      <c r="BRB527" s="33"/>
      <c r="BRC527" s="33"/>
      <c r="BRD527" s="33"/>
      <c r="BRE527" s="33"/>
      <c r="BRF527" s="33"/>
      <c r="BRG527" s="33"/>
      <c r="BRH527" s="33"/>
      <c r="BRI527" s="33"/>
      <c r="BRJ527" s="33"/>
      <c r="BRK527" s="33"/>
      <c r="BRL527" s="33"/>
      <c r="BRM527" s="33"/>
      <c r="BRN527" s="33"/>
      <c r="BRO527" s="33"/>
      <c r="BRP527" s="33"/>
      <c r="BRQ527" s="33"/>
      <c r="BRR527" s="33"/>
      <c r="BRS527" s="33"/>
      <c r="BRT527" s="33"/>
      <c r="BRU527" s="33"/>
      <c r="BRV527" s="33"/>
      <c r="BRW527" s="33"/>
      <c r="BRX527" s="33"/>
      <c r="BRY527" s="33"/>
      <c r="BRZ527" s="33"/>
      <c r="BSA527" s="33"/>
      <c r="BSB527" s="33"/>
      <c r="BSC527" s="33"/>
      <c r="BSD527" s="33"/>
      <c r="BSE527" s="33"/>
      <c r="BSF527" s="33"/>
      <c r="BSG527" s="33"/>
      <c r="BSH527" s="33"/>
      <c r="BSI527" s="33"/>
      <c r="BSJ527" s="33"/>
      <c r="BSK527" s="33"/>
      <c r="BSL527" s="33"/>
      <c r="BSM527" s="33"/>
      <c r="BSN527" s="33"/>
      <c r="BSO527" s="33"/>
      <c r="BSP527" s="33"/>
      <c r="BSQ527" s="33"/>
      <c r="BSR527" s="33"/>
      <c r="BSS527" s="33"/>
      <c r="BST527" s="33"/>
      <c r="BSU527" s="33"/>
      <c r="BSV527" s="33"/>
      <c r="BSW527" s="33"/>
      <c r="BSX527" s="33"/>
      <c r="BSY527" s="33"/>
      <c r="BSZ527" s="33"/>
      <c r="BTA527" s="33"/>
      <c r="BTB527" s="33"/>
      <c r="BTC527" s="33"/>
      <c r="BTD527" s="33"/>
      <c r="BTE527" s="33"/>
      <c r="BTF527" s="33"/>
      <c r="BTG527" s="33"/>
      <c r="BTH527" s="33"/>
      <c r="BTI527" s="33"/>
      <c r="BTJ527" s="33"/>
      <c r="BTK527" s="33"/>
      <c r="BTL527" s="33"/>
      <c r="BTM527" s="33"/>
      <c r="BTN527" s="33"/>
      <c r="BTO527" s="33"/>
      <c r="BTP527" s="33"/>
      <c r="BTQ527" s="33"/>
      <c r="BTR527" s="33"/>
      <c r="BTS527" s="33"/>
      <c r="BTT527" s="33"/>
      <c r="BTU527" s="33"/>
      <c r="BTV527" s="33"/>
      <c r="BTW527" s="33"/>
      <c r="BTX527" s="33"/>
      <c r="BTY527" s="33"/>
      <c r="BTZ527" s="33"/>
      <c r="BUA527" s="33"/>
      <c r="BUB527" s="33"/>
      <c r="BUC527" s="33"/>
      <c r="BUD527" s="33"/>
      <c r="BUE527" s="33"/>
      <c r="BUF527" s="33"/>
      <c r="BUG527" s="33"/>
      <c r="BUH527" s="33"/>
      <c r="BUI527" s="33"/>
      <c r="BUJ527" s="33"/>
      <c r="BUK527" s="33"/>
      <c r="BUL527" s="33"/>
      <c r="BUM527" s="33"/>
      <c r="BUN527" s="33"/>
      <c r="BUO527" s="33"/>
      <c r="BUP527" s="33"/>
      <c r="BUQ527" s="33"/>
      <c r="BUR527" s="33"/>
      <c r="BUS527" s="33"/>
      <c r="BUT527" s="33"/>
      <c r="BUU527" s="33"/>
      <c r="BUV527" s="33"/>
      <c r="BUW527" s="33"/>
      <c r="BUX527" s="33"/>
      <c r="BUY527" s="33"/>
      <c r="BUZ527" s="33"/>
      <c r="BVA527" s="33"/>
      <c r="BVB527" s="33"/>
      <c r="BVC527" s="33"/>
      <c r="BVD527" s="33"/>
      <c r="BVE527" s="33"/>
      <c r="BVF527" s="33"/>
      <c r="BVG527" s="33"/>
      <c r="BVH527" s="33"/>
      <c r="BVI527" s="33"/>
      <c r="BVJ527" s="33"/>
      <c r="BVK527" s="33"/>
      <c r="BVL527" s="33"/>
      <c r="BVM527" s="33"/>
      <c r="BVN527" s="33"/>
      <c r="BVO527" s="33"/>
      <c r="BVP527" s="33"/>
      <c r="BVQ527" s="33"/>
      <c r="BVR527" s="33"/>
      <c r="BVS527" s="33"/>
      <c r="BVT527" s="33"/>
      <c r="BVU527" s="33"/>
      <c r="BVV527" s="33"/>
      <c r="BVW527" s="33"/>
      <c r="BVX527" s="33"/>
      <c r="BVY527" s="33"/>
      <c r="BVZ527" s="33"/>
      <c r="BWA527" s="33"/>
      <c r="BWB527" s="33"/>
      <c r="BWC527" s="33"/>
      <c r="BWD527" s="33"/>
      <c r="BWE527" s="33"/>
      <c r="BWF527" s="33"/>
      <c r="BWG527" s="33"/>
      <c r="BWH527" s="33"/>
      <c r="BWI527" s="33"/>
      <c r="BWJ527" s="33"/>
      <c r="BWK527" s="33"/>
      <c r="BWL527" s="33"/>
      <c r="BWM527" s="33"/>
      <c r="BWN527" s="33"/>
      <c r="BWO527" s="33"/>
      <c r="BWP527" s="33"/>
      <c r="BWQ527" s="33"/>
      <c r="BWR527" s="33"/>
      <c r="BWS527" s="33"/>
      <c r="BWT527" s="33"/>
      <c r="BWU527" s="33"/>
      <c r="BWV527" s="33"/>
      <c r="BWW527" s="33"/>
      <c r="BWX527" s="33"/>
      <c r="BWY527" s="33"/>
      <c r="BWZ527" s="33"/>
      <c r="BXA527" s="33"/>
      <c r="BXB527" s="33"/>
      <c r="BXC527" s="33"/>
      <c r="BXD527" s="33"/>
      <c r="BXE527" s="33"/>
      <c r="BXF527" s="33"/>
      <c r="BXG527" s="33"/>
      <c r="BXH527" s="33"/>
      <c r="BXI527" s="33"/>
      <c r="BXJ527" s="33"/>
      <c r="BXK527" s="33"/>
      <c r="BXL527" s="33"/>
      <c r="BXM527" s="33"/>
      <c r="BXN527" s="33"/>
      <c r="BXO527" s="33"/>
      <c r="BXP527" s="33"/>
      <c r="BXQ527" s="33"/>
      <c r="BXR527" s="33"/>
      <c r="BXS527" s="33"/>
      <c r="BXT527" s="33"/>
      <c r="BXU527" s="33"/>
      <c r="BXV527" s="33"/>
      <c r="BXW527" s="33"/>
      <c r="BXX527" s="33"/>
      <c r="BXY527" s="33"/>
      <c r="BXZ527" s="33"/>
      <c r="BYA527" s="33"/>
      <c r="BYB527" s="33"/>
      <c r="BYC527" s="33"/>
      <c r="BYD527" s="33"/>
      <c r="BYE527" s="33"/>
      <c r="BYF527" s="33"/>
      <c r="BYG527" s="33"/>
      <c r="BYH527" s="33"/>
      <c r="BYI527" s="33"/>
      <c r="BYJ527" s="33"/>
      <c r="BYK527" s="33"/>
      <c r="BYL527" s="33"/>
      <c r="BYM527" s="33"/>
      <c r="BYN527" s="33"/>
      <c r="BYO527" s="33"/>
      <c r="BYP527" s="33"/>
      <c r="BYQ527" s="33"/>
      <c r="BYR527" s="33"/>
      <c r="BYS527" s="33"/>
      <c r="BYT527" s="33"/>
      <c r="BYU527" s="33"/>
      <c r="BYV527" s="33"/>
      <c r="BYW527" s="33"/>
      <c r="BYX527" s="33"/>
    </row>
    <row r="528" spans="1:2026" ht="24.95" customHeight="1" x14ac:dyDescent="0.25">
      <c r="A528" s="205" t="s">
        <v>1662</v>
      </c>
      <c r="B528" s="34" t="s">
        <v>993</v>
      </c>
      <c r="C528" s="1" t="s">
        <v>994</v>
      </c>
      <c r="D528" s="1" t="s">
        <v>62</v>
      </c>
      <c r="E528" s="1" t="s">
        <v>995</v>
      </c>
      <c r="F528" s="1" t="s">
        <v>972</v>
      </c>
      <c r="G528" s="1" t="s">
        <v>27</v>
      </c>
      <c r="H528" s="29" t="s">
        <v>528</v>
      </c>
      <c r="I528" s="1" t="s">
        <v>29</v>
      </c>
      <c r="J528" s="35" t="s">
        <v>345</v>
      </c>
      <c r="K528" s="36" t="s">
        <v>31</v>
      </c>
      <c r="L528" s="1" t="s">
        <v>51</v>
      </c>
      <c r="M528" s="37" t="s">
        <v>33</v>
      </c>
      <c r="N528" s="1" t="s">
        <v>34</v>
      </c>
      <c r="O528" s="38" t="s">
        <v>35</v>
      </c>
      <c r="P528" s="38"/>
      <c r="Q528" s="39" t="s">
        <v>36</v>
      </c>
      <c r="R528" s="39"/>
      <c r="S528" s="1" t="s">
        <v>996</v>
      </c>
      <c r="T528" s="145"/>
      <c r="U528" s="145"/>
      <c r="V528" s="1" t="s">
        <v>11</v>
      </c>
      <c r="W528" s="1" t="s">
        <v>40</v>
      </c>
      <c r="X528" s="1"/>
      <c r="Y528" s="1"/>
      <c r="Z528" s="1"/>
      <c r="AA528" s="1"/>
      <c r="AB528" s="30"/>
      <c r="AC528" s="30">
        <v>2650</v>
      </c>
      <c r="AD528" s="30"/>
      <c r="AE528" s="30"/>
      <c r="AF528" s="30"/>
      <c r="AG528" s="30">
        <f t="shared" si="8"/>
        <v>2650</v>
      </c>
      <c r="AH528" s="110"/>
      <c r="AI528" s="30"/>
      <c r="AJ528" s="125"/>
      <c r="AK528" s="30"/>
      <c r="AL528" s="2" t="s">
        <v>38</v>
      </c>
      <c r="AM528" s="2"/>
      <c r="AN528" s="2"/>
      <c r="AO528" s="174"/>
    </row>
    <row r="529" spans="1:2026" s="52" customFormat="1" ht="24.95" customHeight="1" x14ac:dyDescent="0.25">
      <c r="A529" s="205" t="s">
        <v>1662</v>
      </c>
      <c r="B529" s="50" t="s">
        <v>997</v>
      </c>
      <c r="C529" s="4" t="s">
        <v>859</v>
      </c>
      <c r="D529" s="4" t="s">
        <v>295</v>
      </c>
      <c r="E529" s="4" t="s">
        <v>301</v>
      </c>
      <c r="F529" s="4" t="s">
        <v>972</v>
      </c>
      <c r="G529" s="4" t="s">
        <v>27</v>
      </c>
      <c r="H529" s="11" t="s">
        <v>528</v>
      </c>
      <c r="I529" s="4" t="s">
        <v>29</v>
      </c>
      <c r="J529" s="51" t="s">
        <v>345</v>
      </c>
      <c r="K529" s="4" t="s">
        <v>208</v>
      </c>
      <c r="L529" s="4" t="s">
        <v>51</v>
      </c>
      <c r="M529" s="4" t="s">
        <v>33</v>
      </c>
      <c r="N529" s="4" t="s">
        <v>34</v>
      </c>
      <c r="O529" s="6" t="s">
        <v>35</v>
      </c>
      <c r="P529" s="6"/>
      <c r="Q529" s="7" t="s">
        <v>57</v>
      </c>
      <c r="R529" s="7" t="s">
        <v>1236</v>
      </c>
      <c r="S529" s="4" t="s">
        <v>992</v>
      </c>
      <c r="T529" s="152" t="s">
        <v>1512</v>
      </c>
      <c r="U529" s="152" t="s">
        <v>1512</v>
      </c>
      <c r="V529" s="4" t="s">
        <v>11</v>
      </c>
      <c r="W529" s="4" t="s">
        <v>40</v>
      </c>
      <c r="X529" s="4"/>
      <c r="Y529" s="4"/>
      <c r="Z529" s="4"/>
      <c r="AA529" s="4"/>
      <c r="AB529" s="8">
        <v>12500</v>
      </c>
      <c r="AC529" s="8">
        <v>2650</v>
      </c>
      <c r="AD529" s="8"/>
      <c r="AE529" s="8">
        <v>12750</v>
      </c>
      <c r="AF529" s="8">
        <v>5250</v>
      </c>
      <c r="AG529" s="8">
        <f t="shared" si="8"/>
        <v>33150</v>
      </c>
      <c r="AH529" s="111"/>
      <c r="AI529" s="8">
        <v>15357.99</v>
      </c>
      <c r="AJ529" s="126"/>
      <c r="AK529" s="8">
        <f>SUBTOTAL(9,AI529:AJ529)</f>
        <v>15357.99</v>
      </c>
      <c r="AL529" s="5" t="s">
        <v>37</v>
      </c>
      <c r="AM529" s="5" t="s">
        <v>1499</v>
      </c>
      <c r="AN529" s="96">
        <v>43040</v>
      </c>
      <c r="AO529" s="173" t="s">
        <v>1512</v>
      </c>
      <c r="AP529" s="33"/>
      <c r="AQ529" s="33"/>
      <c r="AR529" s="33"/>
      <c r="AS529" s="33"/>
      <c r="AT529" s="33"/>
      <c r="AU529" s="33"/>
      <c r="AV529" s="33"/>
      <c r="AW529" s="33"/>
      <c r="AX529" s="33"/>
      <c r="AY529" s="33"/>
      <c r="AZ529" s="33"/>
      <c r="BA529" s="33"/>
      <c r="BB529" s="33"/>
      <c r="BC529" s="33"/>
      <c r="BD529" s="33"/>
      <c r="BE529" s="33"/>
      <c r="BF529" s="33"/>
      <c r="BG529" s="33"/>
      <c r="BH529" s="33"/>
      <c r="BI529" s="33"/>
      <c r="BJ529" s="33"/>
      <c r="BK529" s="33"/>
      <c r="BL529" s="33"/>
      <c r="BM529" s="33"/>
      <c r="BN529" s="33"/>
      <c r="BO529" s="33"/>
      <c r="BP529" s="33"/>
      <c r="BQ529" s="33"/>
      <c r="BR529" s="33"/>
      <c r="BS529" s="33"/>
      <c r="BT529" s="33"/>
      <c r="BU529" s="33"/>
      <c r="BV529" s="33"/>
      <c r="BW529" s="33"/>
      <c r="BX529" s="33"/>
      <c r="BY529" s="33"/>
      <c r="BZ529" s="33"/>
      <c r="CA529" s="33"/>
      <c r="CB529" s="33"/>
      <c r="CC529" s="33"/>
      <c r="CD529" s="33"/>
      <c r="CE529" s="33"/>
      <c r="CF529" s="33"/>
      <c r="CG529" s="33"/>
      <c r="CH529" s="33"/>
      <c r="CI529" s="33"/>
      <c r="CJ529" s="33"/>
      <c r="CK529" s="33"/>
      <c r="CL529" s="33"/>
      <c r="CM529" s="33"/>
      <c r="CN529" s="33"/>
      <c r="CO529" s="33"/>
      <c r="CP529" s="33"/>
      <c r="CQ529" s="33"/>
      <c r="CR529" s="33"/>
      <c r="CS529" s="33"/>
      <c r="CT529" s="33"/>
      <c r="CU529" s="33"/>
      <c r="CV529" s="33"/>
      <c r="CW529" s="33"/>
      <c r="CX529" s="33"/>
      <c r="CY529" s="33"/>
      <c r="CZ529" s="33"/>
      <c r="DA529" s="33"/>
      <c r="DB529" s="33"/>
      <c r="DC529" s="33"/>
      <c r="DD529" s="33"/>
      <c r="DE529" s="33"/>
      <c r="DF529" s="33"/>
      <c r="DG529" s="33"/>
      <c r="DH529" s="33"/>
      <c r="DI529" s="33"/>
      <c r="DJ529" s="33"/>
      <c r="DK529" s="33"/>
      <c r="DL529" s="33"/>
      <c r="DM529" s="33"/>
      <c r="DN529" s="33"/>
      <c r="DO529" s="33"/>
      <c r="DP529" s="33"/>
      <c r="DQ529" s="33"/>
      <c r="DR529" s="33"/>
      <c r="DS529" s="33"/>
      <c r="DT529" s="33"/>
      <c r="DU529" s="33"/>
      <c r="DV529" s="33"/>
      <c r="DW529" s="33"/>
      <c r="DX529" s="33"/>
      <c r="DY529" s="33"/>
      <c r="DZ529" s="33"/>
      <c r="EA529" s="33"/>
      <c r="EB529" s="33"/>
      <c r="EC529" s="33"/>
      <c r="ED529" s="33"/>
      <c r="EE529" s="33"/>
      <c r="EF529" s="33"/>
      <c r="EG529" s="33"/>
      <c r="EH529" s="33"/>
      <c r="EI529" s="33"/>
      <c r="EJ529" s="33"/>
      <c r="EK529" s="33"/>
      <c r="EL529" s="33"/>
      <c r="EM529" s="33"/>
      <c r="EN529" s="33"/>
      <c r="EO529" s="33"/>
      <c r="EP529" s="33"/>
      <c r="EQ529" s="33"/>
      <c r="ER529" s="33"/>
      <c r="ES529" s="33"/>
      <c r="ET529" s="33"/>
      <c r="EU529" s="33"/>
      <c r="EV529" s="33"/>
      <c r="EW529" s="33"/>
      <c r="EX529" s="33"/>
      <c r="EY529" s="33"/>
      <c r="EZ529" s="33"/>
      <c r="FA529" s="33"/>
      <c r="FB529" s="33"/>
      <c r="FC529" s="33"/>
      <c r="FD529" s="33"/>
      <c r="FE529" s="33"/>
      <c r="FF529" s="33"/>
      <c r="FG529" s="33"/>
      <c r="FH529" s="33"/>
      <c r="FI529" s="33"/>
      <c r="FJ529" s="33"/>
      <c r="FK529" s="33"/>
      <c r="FL529" s="33"/>
      <c r="FM529" s="33"/>
      <c r="FN529" s="33"/>
      <c r="FO529" s="33"/>
      <c r="FP529" s="33"/>
      <c r="FQ529" s="33"/>
      <c r="FR529" s="33"/>
      <c r="FS529" s="33"/>
      <c r="FT529" s="33"/>
      <c r="FU529" s="33"/>
      <c r="FV529" s="33"/>
      <c r="FW529" s="33"/>
      <c r="FX529" s="33"/>
      <c r="FY529" s="33"/>
      <c r="FZ529" s="33"/>
      <c r="GA529" s="33"/>
      <c r="GB529" s="33"/>
      <c r="GC529" s="33"/>
      <c r="GD529" s="33"/>
      <c r="GE529" s="33"/>
      <c r="GF529" s="33"/>
      <c r="GG529" s="33"/>
      <c r="GH529" s="33"/>
      <c r="GI529" s="33"/>
      <c r="GJ529" s="33"/>
      <c r="GK529" s="33"/>
      <c r="GL529" s="33"/>
      <c r="GM529" s="33"/>
      <c r="GN529" s="33"/>
      <c r="GO529" s="33"/>
      <c r="GP529" s="33"/>
      <c r="GQ529" s="33"/>
      <c r="GR529" s="33"/>
      <c r="GS529" s="33"/>
      <c r="GT529" s="33"/>
      <c r="GU529" s="33"/>
      <c r="GV529" s="33"/>
      <c r="GW529" s="33"/>
      <c r="GX529" s="33"/>
      <c r="GY529" s="33"/>
      <c r="GZ529" s="33"/>
      <c r="HA529" s="33"/>
      <c r="HB529" s="33"/>
      <c r="HC529" s="33"/>
      <c r="HD529" s="33"/>
      <c r="HE529" s="33"/>
      <c r="HF529" s="33"/>
      <c r="HG529" s="33"/>
      <c r="HH529" s="33"/>
      <c r="HI529" s="33"/>
      <c r="HJ529" s="33"/>
      <c r="HK529" s="33"/>
      <c r="HL529" s="33"/>
      <c r="HM529" s="33"/>
      <c r="HN529" s="33"/>
      <c r="HO529" s="33"/>
      <c r="HP529" s="33"/>
      <c r="HQ529" s="33"/>
      <c r="HR529" s="33"/>
      <c r="HS529" s="33"/>
      <c r="HT529" s="33"/>
      <c r="HU529" s="33"/>
      <c r="HV529" s="33"/>
      <c r="HW529" s="33"/>
      <c r="HX529" s="33"/>
      <c r="HY529" s="33"/>
      <c r="HZ529" s="33"/>
      <c r="IA529" s="33"/>
      <c r="IB529" s="33"/>
      <c r="IC529" s="33"/>
      <c r="ID529" s="33"/>
      <c r="IE529" s="33"/>
      <c r="IF529" s="33"/>
      <c r="IG529" s="33"/>
      <c r="IH529" s="33"/>
      <c r="II529" s="33"/>
      <c r="IJ529" s="33"/>
      <c r="IK529" s="33"/>
      <c r="IL529" s="33"/>
      <c r="IM529" s="33"/>
      <c r="IN529" s="33"/>
      <c r="IO529" s="33"/>
      <c r="IP529" s="33"/>
      <c r="IQ529" s="33"/>
      <c r="IR529" s="33"/>
      <c r="IS529" s="33"/>
      <c r="IT529" s="33"/>
      <c r="IU529" s="33"/>
      <c r="IV529" s="33"/>
      <c r="IW529" s="33"/>
      <c r="IX529" s="33"/>
      <c r="IY529" s="33"/>
      <c r="IZ529" s="33"/>
      <c r="JA529" s="33"/>
      <c r="JB529" s="33"/>
      <c r="JC529" s="33"/>
      <c r="JD529" s="33"/>
      <c r="JE529" s="33"/>
      <c r="JF529" s="33"/>
      <c r="JG529" s="33"/>
      <c r="JH529" s="33"/>
      <c r="JI529" s="33"/>
      <c r="JJ529" s="33"/>
      <c r="JK529" s="33"/>
      <c r="JL529" s="33"/>
      <c r="JM529" s="33"/>
      <c r="JN529" s="33"/>
      <c r="JO529" s="33"/>
      <c r="JP529" s="33"/>
      <c r="JQ529" s="33"/>
      <c r="JR529" s="33"/>
      <c r="JS529" s="33"/>
      <c r="JT529" s="33"/>
      <c r="JU529" s="33"/>
      <c r="JV529" s="33"/>
      <c r="JW529" s="33"/>
      <c r="JX529" s="33"/>
      <c r="JY529" s="33"/>
      <c r="JZ529" s="33"/>
      <c r="KA529" s="33"/>
      <c r="KB529" s="33"/>
      <c r="KC529" s="33"/>
      <c r="KD529" s="33"/>
      <c r="KE529" s="33"/>
      <c r="KF529" s="33"/>
      <c r="KG529" s="33"/>
      <c r="KH529" s="33"/>
      <c r="KI529" s="33"/>
      <c r="KJ529" s="33"/>
      <c r="KK529" s="33"/>
      <c r="KL529" s="33"/>
      <c r="KM529" s="33"/>
      <c r="KN529" s="33"/>
      <c r="KO529" s="33"/>
      <c r="KP529" s="33"/>
      <c r="KQ529" s="33"/>
      <c r="KR529" s="33"/>
      <c r="KS529" s="33"/>
      <c r="KT529" s="33"/>
      <c r="KU529" s="33"/>
      <c r="KV529" s="33"/>
      <c r="KW529" s="33"/>
      <c r="KX529" s="33"/>
      <c r="KY529" s="33"/>
      <c r="KZ529" s="33"/>
      <c r="LA529" s="33"/>
      <c r="LB529" s="33"/>
      <c r="LC529" s="33"/>
      <c r="LD529" s="33"/>
      <c r="LE529" s="33"/>
      <c r="LF529" s="33"/>
      <c r="LG529" s="33"/>
      <c r="LH529" s="33"/>
      <c r="LI529" s="33"/>
      <c r="LJ529" s="33"/>
      <c r="LK529" s="33"/>
      <c r="LL529" s="33"/>
      <c r="LM529" s="33"/>
      <c r="LN529" s="33"/>
      <c r="LO529" s="33"/>
      <c r="LP529" s="33"/>
      <c r="LQ529" s="33"/>
      <c r="LR529" s="33"/>
      <c r="LS529" s="33"/>
      <c r="LT529" s="33"/>
      <c r="LU529" s="33"/>
      <c r="LV529" s="33"/>
      <c r="LW529" s="33"/>
      <c r="LX529" s="33"/>
      <c r="LY529" s="33"/>
      <c r="LZ529" s="33"/>
      <c r="MA529" s="33"/>
      <c r="MB529" s="33"/>
      <c r="MC529" s="33"/>
      <c r="MD529" s="33"/>
      <c r="ME529" s="33"/>
      <c r="MF529" s="33"/>
      <c r="MG529" s="33"/>
      <c r="MH529" s="33"/>
      <c r="MI529" s="33"/>
      <c r="MJ529" s="33"/>
      <c r="MK529" s="33"/>
      <c r="ML529" s="33"/>
      <c r="MM529" s="33"/>
      <c r="MN529" s="33"/>
      <c r="MO529" s="33"/>
      <c r="MP529" s="33"/>
      <c r="MQ529" s="33"/>
      <c r="MR529" s="33"/>
      <c r="MS529" s="33"/>
      <c r="MT529" s="33"/>
      <c r="MU529" s="33"/>
      <c r="MV529" s="33"/>
      <c r="MW529" s="33"/>
      <c r="MX529" s="33"/>
      <c r="MY529" s="33"/>
      <c r="MZ529" s="33"/>
      <c r="NA529" s="33"/>
      <c r="NB529" s="33"/>
      <c r="NC529" s="33"/>
      <c r="ND529" s="33"/>
      <c r="NE529" s="33"/>
      <c r="NF529" s="33"/>
      <c r="NG529" s="33"/>
      <c r="NH529" s="33"/>
      <c r="NI529" s="33"/>
      <c r="NJ529" s="33"/>
      <c r="NK529" s="33"/>
      <c r="NL529" s="33"/>
      <c r="NM529" s="33"/>
      <c r="NN529" s="33"/>
      <c r="NO529" s="33"/>
      <c r="NP529" s="33"/>
      <c r="NQ529" s="33"/>
      <c r="NR529" s="33"/>
      <c r="NS529" s="33"/>
      <c r="NT529" s="33"/>
      <c r="NU529" s="33"/>
      <c r="NV529" s="33"/>
      <c r="NW529" s="33"/>
      <c r="NX529" s="33"/>
      <c r="NY529" s="33"/>
      <c r="NZ529" s="33"/>
      <c r="OA529" s="33"/>
      <c r="OB529" s="33"/>
      <c r="OC529" s="33"/>
      <c r="OD529" s="33"/>
      <c r="OE529" s="33"/>
      <c r="OF529" s="33"/>
      <c r="OG529" s="33"/>
      <c r="OH529" s="33"/>
      <c r="OI529" s="33"/>
      <c r="OJ529" s="33"/>
      <c r="OK529" s="33"/>
      <c r="OL529" s="33"/>
      <c r="OM529" s="33"/>
      <c r="ON529" s="33"/>
      <c r="OO529" s="33"/>
      <c r="OP529" s="33"/>
      <c r="OQ529" s="33"/>
      <c r="OR529" s="33"/>
      <c r="OS529" s="33"/>
      <c r="OT529" s="33"/>
      <c r="OU529" s="33"/>
      <c r="OV529" s="33"/>
      <c r="OW529" s="33"/>
      <c r="OX529" s="33"/>
      <c r="OY529" s="33"/>
      <c r="OZ529" s="33"/>
      <c r="PA529" s="33"/>
      <c r="PB529" s="33"/>
      <c r="PC529" s="33"/>
      <c r="PD529" s="33"/>
      <c r="PE529" s="33"/>
      <c r="PF529" s="33"/>
      <c r="PG529" s="33"/>
      <c r="PH529" s="33"/>
      <c r="PI529" s="33"/>
      <c r="PJ529" s="33"/>
      <c r="PK529" s="33"/>
      <c r="PL529" s="33"/>
      <c r="PM529" s="33"/>
      <c r="PN529" s="33"/>
      <c r="PO529" s="33"/>
      <c r="PP529" s="33"/>
      <c r="PQ529" s="33"/>
      <c r="PR529" s="33"/>
      <c r="PS529" s="33"/>
      <c r="PT529" s="33"/>
      <c r="PU529" s="33"/>
      <c r="PV529" s="33"/>
      <c r="PW529" s="33"/>
      <c r="PX529" s="33"/>
      <c r="PY529" s="33"/>
      <c r="PZ529" s="33"/>
      <c r="QA529" s="33"/>
      <c r="QB529" s="33"/>
      <c r="QC529" s="33"/>
      <c r="QD529" s="33"/>
      <c r="QE529" s="33"/>
      <c r="QF529" s="33"/>
      <c r="QG529" s="33"/>
      <c r="QH529" s="33"/>
      <c r="QI529" s="33"/>
      <c r="QJ529" s="33"/>
      <c r="QK529" s="33"/>
      <c r="QL529" s="33"/>
      <c r="QM529" s="33"/>
      <c r="QN529" s="33"/>
      <c r="QO529" s="33"/>
      <c r="QP529" s="33"/>
      <c r="QQ529" s="33"/>
      <c r="QR529" s="33"/>
      <c r="QS529" s="33"/>
      <c r="QT529" s="33"/>
      <c r="QU529" s="33"/>
      <c r="QV529" s="33"/>
      <c r="QW529" s="33"/>
      <c r="QX529" s="33"/>
      <c r="QY529" s="33"/>
      <c r="QZ529" s="33"/>
      <c r="RA529" s="33"/>
      <c r="RB529" s="33"/>
      <c r="RC529" s="33"/>
      <c r="RD529" s="33"/>
      <c r="RE529" s="33"/>
      <c r="RF529" s="33"/>
      <c r="RG529" s="33"/>
      <c r="RH529" s="33"/>
      <c r="RI529" s="33"/>
      <c r="RJ529" s="33"/>
      <c r="RK529" s="33"/>
      <c r="RL529" s="33"/>
      <c r="RM529" s="33"/>
      <c r="RN529" s="33"/>
      <c r="RO529" s="33"/>
      <c r="RP529" s="33"/>
      <c r="RQ529" s="33"/>
      <c r="RR529" s="33"/>
      <c r="RS529" s="33"/>
      <c r="RT529" s="33"/>
      <c r="RU529" s="33"/>
      <c r="RV529" s="33"/>
      <c r="RW529" s="33"/>
      <c r="RX529" s="33"/>
      <c r="RY529" s="33"/>
      <c r="RZ529" s="33"/>
      <c r="SA529" s="33"/>
      <c r="SB529" s="33"/>
      <c r="SC529" s="33"/>
      <c r="SD529" s="33"/>
      <c r="SE529" s="33"/>
      <c r="SF529" s="33"/>
      <c r="SG529" s="33"/>
      <c r="SH529" s="33"/>
      <c r="SI529" s="33"/>
      <c r="SJ529" s="33"/>
      <c r="SK529" s="33"/>
      <c r="SL529" s="33"/>
      <c r="SM529" s="33"/>
      <c r="SN529" s="33"/>
      <c r="SO529" s="33"/>
      <c r="SP529" s="33"/>
      <c r="SQ529" s="33"/>
      <c r="SR529" s="33"/>
      <c r="SS529" s="33"/>
      <c r="ST529" s="33"/>
      <c r="SU529" s="33"/>
      <c r="SV529" s="33"/>
      <c r="SW529" s="33"/>
      <c r="SX529" s="33"/>
      <c r="SY529" s="33"/>
      <c r="SZ529" s="33"/>
      <c r="TA529" s="33"/>
      <c r="TB529" s="33"/>
      <c r="TC529" s="33"/>
      <c r="TD529" s="33"/>
      <c r="TE529" s="33"/>
      <c r="TF529" s="33"/>
      <c r="TG529" s="33"/>
      <c r="TH529" s="33"/>
      <c r="TI529" s="33"/>
      <c r="TJ529" s="33"/>
      <c r="TK529" s="33"/>
      <c r="TL529" s="33"/>
      <c r="TM529" s="33"/>
      <c r="TN529" s="33"/>
      <c r="TO529" s="33"/>
      <c r="TP529" s="33"/>
      <c r="TQ529" s="33"/>
      <c r="TR529" s="33"/>
      <c r="TS529" s="33"/>
      <c r="TT529" s="33"/>
      <c r="TU529" s="33"/>
      <c r="TV529" s="33"/>
      <c r="TW529" s="33"/>
      <c r="TX529" s="33"/>
      <c r="TY529" s="33"/>
      <c r="TZ529" s="33"/>
      <c r="UA529" s="33"/>
      <c r="UB529" s="33"/>
      <c r="UC529" s="33"/>
      <c r="UD529" s="33"/>
      <c r="UE529" s="33"/>
      <c r="UF529" s="33"/>
      <c r="UG529" s="33"/>
      <c r="UH529" s="33"/>
      <c r="UI529" s="33"/>
      <c r="UJ529" s="33"/>
      <c r="UK529" s="33"/>
      <c r="UL529" s="33"/>
      <c r="UM529" s="33"/>
      <c r="UN529" s="33"/>
      <c r="UO529" s="33"/>
      <c r="UP529" s="33"/>
      <c r="UQ529" s="33"/>
      <c r="UR529" s="33"/>
      <c r="US529" s="33"/>
      <c r="UT529" s="33"/>
      <c r="UU529" s="33"/>
      <c r="UV529" s="33"/>
      <c r="UW529" s="33"/>
      <c r="UX529" s="33"/>
      <c r="UY529" s="33"/>
      <c r="UZ529" s="33"/>
      <c r="VA529" s="33"/>
      <c r="VB529" s="33"/>
      <c r="VC529" s="33"/>
      <c r="VD529" s="33"/>
      <c r="VE529" s="33"/>
      <c r="VF529" s="33"/>
      <c r="VG529" s="33"/>
      <c r="VH529" s="33"/>
      <c r="VI529" s="33"/>
      <c r="VJ529" s="33"/>
      <c r="VK529" s="33"/>
      <c r="VL529" s="33"/>
      <c r="VM529" s="33"/>
      <c r="VN529" s="33"/>
      <c r="VO529" s="33"/>
      <c r="VP529" s="33"/>
      <c r="VQ529" s="33"/>
      <c r="VR529" s="33"/>
      <c r="VS529" s="33"/>
      <c r="VT529" s="33"/>
      <c r="VU529" s="33"/>
      <c r="VV529" s="33"/>
      <c r="VW529" s="33"/>
      <c r="VX529" s="33"/>
      <c r="VY529" s="33"/>
      <c r="VZ529" s="33"/>
      <c r="WA529" s="33"/>
      <c r="WB529" s="33"/>
      <c r="WC529" s="33"/>
      <c r="WD529" s="33"/>
      <c r="WE529" s="33"/>
      <c r="WF529" s="33"/>
      <c r="WG529" s="33"/>
      <c r="WH529" s="33"/>
      <c r="WI529" s="33"/>
      <c r="WJ529" s="33"/>
      <c r="WK529" s="33"/>
      <c r="WL529" s="33"/>
      <c r="WM529" s="33"/>
      <c r="WN529" s="33"/>
      <c r="WO529" s="33"/>
      <c r="WP529" s="33"/>
      <c r="WQ529" s="33"/>
      <c r="WR529" s="33"/>
      <c r="WS529" s="33"/>
      <c r="WT529" s="33"/>
      <c r="WU529" s="33"/>
      <c r="WV529" s="33"/>
      <c r="WW529" s="33"/>
      <c r="WX529" s="33"/>
      <c r="WY529" s="33"/>
      <c r="WZ529" s="33"/>
      <c r="XA529" s="33"/>
      <c r="XB529" s="33"/>
      <c r="XC529" s="33"/>
      <c r="XD529" s="33"/>
      <c r="XE529" s="33"/>
      <c r="XF529" s="33"/>
      <c r="XG529" s="33"/>
      <c r="XH529" s="33"/>
      <c r="XI529" s="33"/>
      <c r="XJ529" s="33"/>
      <c r="XK529" s="33"/>
      <c r="XL529" s="33"/>
      <c r="XM529" s="33"/>
      <c r="XN529" s="33"/>
      <c r="XO529" s="33"/>
      <c r="XP529" s="33"/>
      <c r="XQ529" s="33"/>
      <c r="XR529" s="33"/>
      <c r="XS529" s="33"/>
      <c r="XT529" s="33"/>
      <c r="XU529" s="33"/>
      <c r="XV529" s="33"/>
      <c r="XW529" s="33"/>
      <c r="XX529" s="33"/>
      <c r="XY529" s="33"/>
      <c r="XZ529" s="33"/>
      <c r="YA529" s="33"/>
      <c r="YB529" s="33"/>
      <c r="YC529" s="33"/>
      <c r="YD529" s="33"/>
      <c r="YE529" s="33"/>
      <c r="YF529" s="33"/>
      <c r="YG529" s="33"/>
      <c r="YH529" s="33"/>
      <c r="YI529" s="33"/>
      <c r="YJ529" s="33"/>
      <c r="YK529" s="33"/>
      <c r="YL529" s="33"/>
      <c r="YM529" s="33"/>
      <c r="YN529" s="33"/>
      <c r="YO529" s="33"/>
      <c r="YP529" s="33"/>
      <c r="YQ529" s="33"/>
      <c r="YR529" s="33"/>
      <c r="YS529" s="33"/>
      <c r="YT529" s="33"/>
      <c r="YU529" s="33"/>
      <c r="YV529" s="33"/>
      <c r="YW529" s="33"/>
      <c r="YX529" s="33"/>
      <c r="YY529" s="33"/>
      <c r="YZ529" s="33"/>
      <c r="ZA529" s="33"/>
      <c r="ZB529" s="33"/>
      <c r="ZC529" s="33"/>
      <c r="ZD529" s="33"/>
      <c r="ZE529" s="33"/>
      <c r="ZF529" s="33"/>
      <c r="ZG529" s="33"/>
      <c r="ZH529" s="33"/>
      <c r="ZI529" s="33"/>
      <c r="ZJ529" s="33"/>
      <c r="ZK529" s="33"/>
      <c r="ZL529" s="33"/>
      <c r="ZM529" s="33"/>
      <c r="ZN529" s="33"/>
      <c r="ZO529" s="33"/>
      <c r="ZP529" s="33"/>
      <c r="ZQ529" s="33"/>
      <c r="ZR529" s="33"/>
      <c r="ZS529" s="33"/>
      <c r="ZT529" s="33"/>
      <c r="ZU529" s="33"/>
      <c r="ZV529" s="33"/>
      <c r="ZW529" s="33"/>
      <c r="ZX529" s="33"/>
      <c r="ZY529" s="33"/>
      <c r="ZZ529" s="33"/>
      <c r="AAA529" s="33"/>
      <c r="AAB529" s="33"/>
      <c r="AAC529" s="33"/>
      <c r="AAD529" s="33"/>
      <c r="AAE529" s="33"/>
      <c r="AAF529" s="33"/>
      <c r="AAG529" s="33"/>
      <c r="AAH529" s="33"/>
      <c r="AAI529" s="33"/>
      <c r="AAJ529" s="33"/>
      <c r="AAK529" s="33"/>
      <c r="AAL529" s="33"/>
      <c r="AAM529" s="33"/>
      <c r="AAN529" s="33"/>
      <c r="AAO529" s="33"/>
      <c r="AAP529" s="33"/>
      <c r="AAQ529" s="33"/>
      <c r="AAR529" s="33"/>
      <c r="AAS529" s="33"/>
      <c r="AAT529" s="33"/>
      <c r="AAU529" s="33"/>
      <c r="AAV529" s="33"/>
      <c r="AAW529" s="33"/>
      <c r="AAX529" s="33"/>
      <c r="AAY529" s="33"/>
      <c r="AAZ529" s="33"/>
      <c r="ABA529" s="33"/>
      <c r="ABB529" s="33"/>
      <c r="ABC529" s="33"/>
      <c r="ABD529" s="33"/>
      <c r="ABE529" s="33"/>
      <c r="ABF529" s="33"/>
      <c r="ABG529" s="33"/>
      <c r="ABH529" s="33"/>
      <c r="ABI529" s="33"/>
      <c r="ABJ529" s="33"/>
      <c r="ABK529" s="33"/>
      <c r="ABL529" s="33"/>
      <c r="ABM529" s="33"/>
      <c r="ABN529" s="33"/>
      <c r="ABO529" s="33"/>
      <c r="ABP529" s="33"/>
      <c r="ABQ529" s="33"/>
      <c r="ABR529" s="33"/>
      <c r="ABS529" s="33"/>
      <c r="ABT529" s="33"/>
      <c r="ABU529" s="33"/>
      <c r="ABV529" s="33"/>
      <c r="ABW529" s="33"/>
      <c r="ABX529" s="33"/>
      <c r="ABY529" s="33"/>
      <c r="ABZ529" s="33"/>
      <c r="ACA529" s="33"/>
      <c r="ACB529" s="33"/>
      <c r="ACC529" s="33"/>
      <c r="ACD529" s="33"/>
      <c r="ACE529" s="33"/>
      <c r="ACF529" s="33"/>
      <c r="ACG529" s="33"/>
      <c r="ACH529" s="33"/>
      <c r="ACI529" s="33"/>
      <c r="ACJ529" s="33"/>
      <c r="ACK529" s="33"/>
      <c r="ACL529" s="33"/>
      <c r="ACM529" s="33"/>
      <c r="ACN529" s="33"/>
      <c r="ACO529" s="33"/>
      <c r="ACP529" s="33"/>
      <c r="ACQ529" s="33"/>
      <c r="ACR529" s="33"/>
      <c r="ACS529" s="33"/>
      <c r="ACT529" s="33"/>
      <c r="ACU529" s="33"/>
      <c r="ACV529" s="33"/>
      <c r="ACW529" s="33"/>
      <c r="ACX529" s="33"/>
      <c r="ACY529" s="33"/>
      <c r="ACZ529" s="33"/>
      <c r="ADA529" s="33"/>
      <c r="ADB529" s="33"/>
      <c r="ADC529" s="33"/>
      <c r="ADD529" s="33"/>
      <c r="ADE529" s="33"/>
      <c r="ADF529" s="33"/>
      <c r="ADG529" s="33"/>
      <c r="ADH529" s="33"/>
      <c r="ADI529" s="33"/>
      <c r="ADJ529" s="33"/>
      <c r="ADK529" s="33"/>
      <c r="ADL529" s="33"/>
      <c r="ADM529" s="33"/>
      <c r="ADN529" s="33"/>
      <c r="ADO529" s="33"/>
      <c r="ADP529" s="33"/>
      <c r="ADQ529" s="33"/>
      <c r="ADR529" s="33"/>
      <c r="ADS529" s="33"/>
      <c r="ADT529" s="33"/>
      <c r="ADU529" s="33"/>
      <c r="ADV529" s="33"/>
      <c r="ADW529" s="33"/>
      <c r="ADX529" s="33"/>
      <c r="ADY529" s="33"/>
      <c r="ADZ529" s="33"/>
      <c r="AEA529" s="33"/>
      <c r="AEB529" s="33"/>
      <c r="AEC529" s="33"/>
      <c r="AED529" s="33"/>
      <c r="AEE529" s="33"/>
      <c r="AEF529" s="33"/>
      <c r="AEG529" s="33"/>
      <c r="AEH529" s="33"/>
      <c r="AEI529" s="33"/>
      <c r="AEJ529" s="33"/>
      <c r="AEK529" s="33"/>
      <c r="AEL529" s="33"/>
      <c r="AEM529" s="33"/>
      <c r="AEN529" s="33"/>
      <c r="AEO529" s="33"/>
      <c r="AEP529" s="33"/>
      <c r="AEQ529" s="33"/>
      <c r="AER529" s="33"/>
      <c r="AES529" s="33"/>
      <c r="AET529" s="33"/>
      <c r="AEU529" s="33"/>
      <c r="AEV529" s="33"/>
      <c r="AEW529" s="33"/>
      <c r="AEX529" s="33"/>
      <c r="AEY529" s="33"/>
      <c r="AEZ529" s="33"/>
      <c r="AFA529" s="33"/>
      <c r="AFB529" s="33"/>
      <c r="AFC529" s="33"/>
      <c r="AFD529" s="33"/>
      <c r="AFE529" s="33"/>
      <c r="AFF529" s="33"/>
      <c r="AFG529" s="33"/>
      <c r="AFH529" s="33"/>
      <c r="AFI529" s="33"/>
      <c r="AFJ529" s="33"/>
      <c r="AFK529" s="33"/>
      <c r="AFL529" s="33"/>
      <c r="AFM529" s="33"/>
      <c r="AFN529" s="33"/>
      <c r="AFO529" s="33"/>
      <c r="AFP529" s="33"/>
      <c r="AFQ529" s="33"/>
      <c r="AFR529" s="33"/>
      <c r="AFS529" s="33"/>
      <c r="AFT529" s="33"/>
      <c r="AFU529" s="33"/>
      <c r="AFV529" s="33"/>
      <c r="AFW529" s="33"/>
      <c r="AFX529" s="33"/>
      <c r="AFY529" s="33"/>
      <c r="AFZ529" s="33"/>
      <c r="AGA529" s="33"/>
      <c r="AGB529" s="33"/>
      <c r="AGC529" s="33"/>
      <c r="AGD529" s="33"/>
      <c r="AGE529" s="33"/>
      <c r="AGF529" s="33"/>
      <c r="AGG529" s="33"/>
      <c r="AGH529" s="33"/>
      <c r="AGI529" s="33"/>
      <c r="AGJ529" s="33"/>
      <c r="AGK529" s="33"/>
      <c r="AGL529" s="33"/>
      <c r="AGM529" s="33"/>
      <c r="AGN529" s="33"/>
      <c r="AGO529" s="33"/>
      <c r="AGP529" s="33"/>
      <c r="AGQ529" s="33"/>
      <c r="AGR529" s="33"/>
      <c r="AGS529" s="33"/>
      <c r="AGT529" s="33"/>
      <c r="AGU529" s="33"/>
      <c r="AGV529" s="33"/>
      <c r="AGW529" s="33"/>
      <c r="AGX529" s="33"/>
      <c r="AGY529" s="33"/>
      <c r="AGZ529" s="33"/>
      <c r="AHA529" s="33"/>
      <c r="AHB529" s="33"/>
      <c r="AHC529" s="33"/>
      <c r="AHD529" s="33"/>
      <c r="AHE529" s="33"/>
      <c r="AHF529" s="33"/>
      <c r="AHG529" s="33"/>
      <c r="AHH529" s="33"/>
      <c r="AHI529" s="33"/>
      <c r="AHJ529" s="33"/>
      <c r="AHK529" s="33"/>
      <c r="AHL529" s="33"/>
      <c r="AHM529" s="33"/>
      <c r="AHN529" s="33"/>
      <c r="AHO529" s="33"/>
      <c r="AHP529" s="33"/>
      <c r="AHQ529" s="33"/>
      <c r="AHR529" s="33"/>
      <c r="AHS529" s="33"/>
      <c r="AHT529" s="33"/>
      <c r="AHU529" s="33"/>
      <c r="AHV529" s="33"/>
      <c r="AHW529" s="33"/>
      <c r="AHX529" s="33"/>
      <c r="AHY529" s="33"/>
      <c r="AHZ529" s="33"/>
      <c r="AIA529" s="33"/>
      <c r="AIB529" s="33"/>
      <c r="AIC529" s="33"/>
      <c r="AID529" s="33"/>
      <c r="AIE529" s="33"/>
      <c r="AIF529" s="33"/>
      <c r="AIG529" s="33"/>
      <c r="AIH529" s="33"/>
      <c r="AII529" s="33"/>
      <c r="AIJ529" s="33"/>
      <c r="AIK529" s="33"/>
      <c r="AIL529" s="33"/>
      <c r="AIM529" s="33"/>
      <c r="AIN529" s="33"/>
      <c r="AIO529" s="33"/>
      <c r="AIP529" s="33"/>
      <c r="AIQ529" s="33"/>
      <c r="AIR529" s="33"/>
      <c r="AIS529" s="33"/>
      <c r="AIT529" s="33"/>
      <c r="AIU529" s="33"/>
      <c r="AIV529" s="33"/>
      <c r="AIW529" s="33"/>
      <c r="AIX529" s="33"/>
      <c r="AIY529" s="33"/>
      <c r="AIZ529" s="33"/>
      <c r="AJA529" s="33"/>
      <c r="AJB529" s="33"/>
      <c r="AJC529" s="33"/>
      <c r="AJD529" s="33"/>
      <c r="AJE529" s="33"/>
      <c r="AJF529" s="33"/>
      <c r="AJG529" s="33"/>
      <c r="AJH529" s="33"/>
      <c r="AJI529" s="33"/>
      <c r="AJJ529" s="33"/>
      <c r="AJK529" s="33"/>
      <c r="AJL529" s="33"/>
      <c r="AJM529" s="33"/>
      <c r="AJN529" s="33"/>
      <c r="AJO529" s="33"/>
      <c r="AJP529" s="33"/>
      <c r="AJQ529" s="33"/>
      <c r="AJR529" s="33"/>
      <c r="AJS529" s="33"/>
      <c r="AJT529" s="33"/>
      <c r="AJU529" s="33"/>
      <c r="AJV529" s="33"/>
      <c r="AJW529" s="33"/>
      <c r="AJX529" s="33"/>
      <c r="AJY529" s="33"/>
      <c r="AJZ529" s="33"/>
      <c r="AKA529" s="33"/>
      <c r="AKB529" s="33"/>
      <c r="AKC529" s="33"/>
      <c r="AKD529" s="33"/>
      <c r="AKE529" s="33"/>
      <c r="AKF529" s="33"/>
      <c r="AKG529" s="33"/>
      <c r="AKH529" s="33"/>
      <c r="AKI529" s="33"/>
      <c r="AKJ529" s="33"/>
      <c r="AKK529" s="33"/>
      <c r="AKL529" s="33"/>
      <c r="AKM529" s="33"/>
      <c r="AKN529" s="33"/>
      <c r="AKO529" s="33"/>
      <c r="AKP529" s="33"/>
      <c r="AKQ529" s="33"/>
      <c r="AKR529" s="33"/>
      <c r="AKS529" s="33"/>
      <c r="AKT529" s="33"/>
      <c r="AKU529" s="33"/>
      <c r="AKV529" s="33"/>
      <c r="AKW529" s="33"/>
      <c r="AKX529" s="33"/>
      <c r="AKY529" s="33"/>
      <c r="AKZ529" s="33"/>
      <c r="ALA529" s="33"/>
      <c r="ALB529" s="33"/>
      <c r="ALC529" s="33"/>
      <c r="ALD529" s="33"/>
      <c r="ALE529" s="33"/>
      <c r="ALF529" s="33"/>
      <c r="ALG529" s="33"/>
      <c r="ALH529" s="33"/>
      <c r="ALI529" s="33"/>
      <c r="ALJ529" s="33"/>
      <c r="ALK529" s="33"/>
      <c r="ALL529" s="33"/>
      <c r="ALM529" s="33"/>
      <c r="ALN529" s="33"/>
      <c r="ALO529" s="33"/>
      <c r="ALP529" s="33"/>
      <c r="ALQ529" s="33"/>
      <c r="ALR529" s="33"/>
      <c r="ALS529" s="33"/>
      <c r="ALT529" s="33"/>
      <c r="ALU529" s="33"/>
      <c r="ALV529" s="33"/>
      <c r="ALW529" s="33"/>
      <c r="ALX529" s="33"/>
      <c r="ALY529" s="33"/>
      <c r="ALZ529" s="33"/>
      <c r="AMA529" s="33"/>
      <c r="AMB529" s="33"/>
      <c r="AMC529" s="33"/>
      <c r="AMD529" s="33"/>
      <c r="AME529" s="33"/>
      <c r="AMF529" s="33"/>
      <c r="AMG529" s="33"/>
      <c r="AMH529" s="33"/>
      <c r="AMI529" s="33"/>
      <c r="AMJ529" s="33"/>
      <c r="AMK529" s="33"/>
      <c r="AML529" s="33"/>
      <c r="AMM529" s="33"/>
      <c r="AMN529" s="33"/>
      <c r="AMO529" s="33"/>
      <c r="AMP529" s="33"/>
      <c r="AMQ529" s="33"/>
      <c r="AMR529" s="33"/>
      <c r="AMS529" s="33"/>
      <c r="AMT529" s="33"/>
      <c r="AMU529" s="33"/>
      <c r="AMV529" s="33"/>
      <c r="AMW529" s="33"/>
      <c r="AMX529" s="33"/>
      <c r="AMY529" s="33"/>
      <c r="AMZ529" s="33"/>
      <c r="ANA529" s="33"/>
      <c r="ANB529" s="33"/>
      <c r="ANC529" s="33"/>
      <c r="AND529" s="33"/>
      <c r="ANE529" s="33"/>
      <c r="ANF529" s="33"/>
      <c r="ANG529" s="33"/>
      <c r="ANH529" s="33"/>
      <c r="ANI529" s="33"/>
      <c r="ANJ529" s="33"/>
      <c r="ANK529" s="33"/>
      <c r="ANL529" s="33"/>
      <c r="ANM529" s="33"/>
      <c r="ANN529" s="33"/>
      <c r="ANO529" s="33"/>
      <c r="ANP529" s="33"/>
      <c r="ANQ529" s="33"/>
      <c r="ANR529" s="33"/>
      <c r="ANS529" s="33"/>
      <c r="ANT529" s="33"/>
      <c r="ANU529" s="33"/>
      <c r="ANV529" s="33"/>
      <c r="ANW529" s="33"/>
      <c r="ANX529" s="33"/>
      <c r="ANY529" s="33"/>
      <c r="ANZ529" s="33"/>
      <c r="AOA529" s="33"/>
      <c r="AOB529" s="33"/>
      <c r="AOC529" s="33"/>
      <c r="AOD529" s="33"/>
      <c r="AOE529" s="33"/>
      <c r="AOF529" s="33"/>
      <c r="AOG529" s="33"/>
      <c r="AOH529" s="33"/>
      <c r="AOI529" s="33"/>
      <c r="AOJ529" s="33"/>
      <c r="AOK529" s="33"/>
      <c r="AOL529" s="33"/>
      <c r="AOM529" s="33"/>
      <c r="AON529" s="33"/>
      <c r="AOO529" s="33"/>
      <c r="AOP529" s="33"/>
      <c r="AOQ529" s="33"/>
      <c r="AOR529" s="33"/>
      <c r="AOS529" s="33"/>
      <c r="AOT529" s="33"/>
      <c r="AOU529" s="33"/>
      <c r="AOV529" s="33"/>
      <c r="AOW529" s="33"/>
      <c r="AOX529" s="33"/>
      <c r="AOY529" s="33"/>
      <c r="AOZ529" s="33"/>
      <c r="APA529" s="33"/>
      <c r="APB529" s="33"/>
      <c r="APC529" s="33"/>
      <c r="APD529" s="33"/>
      <c r="APE529" s="33"/>
      <c r="APF529" s="33"/>
      <c r="APG529" s="33"/>
      <c r="APH529" s="33"/>
      <c r="API529" s="33"/>
      <c r="APJ529" s="33"/>
      <c r="APK529" s="33"/>
      <c r="APL529" s="33"/>
      <c r="APM529" s="33"/>
      <c r="APN529" s="33"/>
      <c r="APO529" s="33"/>
      <c r="APP529" s="33"/>
      <c r="APQ529" s="33"/>
      <c r="APR529" s="33"/>
      <c r="APS529" s="33"/>
      <c r="APT529" s="33"/>
      <c r="APU529" s="33"/>
      <c r="APV529" s="33"/>
      <c r="APW529" s="33"/>
      <c r="APX529" s="33"/>
      <c r="APY529" s="33"/>
      <c r="APZ529" s="33"/>
      <c r="AQA529" s="33"/>
      <c r="AQB529" s="33"/>
      <c r="AQC529" s="33"/>
      <c r="AQD529" s="33"/>
      <c r="AQE529" s="33"/>
      <c r="AQF529" s="33"/>
      <c r="AQG529" s="33"/>
      <c r="AQH529" s="33"/>
      <c r="AQI529" s="33"/>
      <c r="AQJ529" s="33"/>
      <c r="AQK529" s="33"/>
      <c r="AQL529" s="33"/>
      <c r="AQM529" s="33"/>
      <c r="AQN529" s="33"/>
      <c r="AQO529" s="33"/>
      <c r="AQP529" s="33"/>
      <c r="AQQ529" s="33"/>
      <c r="AQR529" s="33"/>
      <c r="AQS529" s="33"/>
      <c r="AQT529" s="33"/>
      <c r="AQU529" s="33"/>
      <c r="AQV529" s="33"/>
      <c r="AQW529" s="33"/>
      <c r="AQX529" s="33"/>
      <c r="AQY529" s="33"/>
      <c r="AQZ529" s="33"/>
      <c r="ARA529" s="33"/>
      <c r="ARB529" s="33"/>
      <c r="ARC529" s="33"/>
      <c r="ARD529" s="33"/>
      <c r="ARE529" s="33"/>
      <c r="ARF529" s="33"/>
      <c r="ARG529" s="33"/>
      <c r="ARH529" s="33"/>
      <c r="ARI529" s="33"/>
      <c r="ARJ529" s="33"/>
      <c r="ARK529" s="33"/>
      <c r="ARL529" s="33"/>
      <c r="ARM529" s="33"/>
      <c r="ARN529" s="33"/>
      <c r="ARO529" s="33"/>
      <c r="ARP529" s="33"/>
      <c r="ARQ529" s="33"/>
      <c r="ARR529" s="33"/>
      <c r="ARS529" s="33"/>
      <c r="ART529" s="33"/>
      <c r="ARU529" s="33"/>
      <c r="ARV529" s="33"/>
      <c r="ARW529" s="33"/>
      <c r="ARX529" s="33"/>
      <c r="ARY529" s="33"/>
      <c r="ARZ529" s="33"/>
      <c r="ASA529" s="33"/>
      <c r="ASB529" s="33"/>
      <c r="ASC529" s="33"/>
      <c r="ASD529" s="33"/>
      <c r="ASE529" s="33"/>
      <c r="ASF529" s="33"/>
      <c r="ASG529" s="33"/>
      <c r="ASH529" s="33"/>
      <c r="ASI529" s="33"/>
      <c r="ASJ529" s="33"/>
      <c r="ASK529" s="33"/>
      <c r="ASL529" s="33"/>
      <c r="ASM529" s="33"/>
      <c r="ASN529" s="33"/>
      <c r="ASO529" s="33"/>
      <c r="ASP529" s="33"/>
      <c r="ASQ529" s="33"/>
      <c r="ASR529" s="33"/>
      <c r="ASS529" s="33"/>
      <c r="AST529" s="33"/>
      <c r="ASU529" s="33"/>
      <c r="ASV529" s="33"/>
      <c r="ASW529" s="33"/>
      <c r="ASX529" s="33"/>
      <c r="ASY529" s="33"/>
      <c r="ASZ529" s="33"/>
      <c r="ATA529" s="33"/>
      <c r="ATB529" s="33"/>
      <c r="ATC529" s="33"/>
      <c r="ATD529" s="33"/>
      <c r="ATE529" s="33"/>
      <c r="ATF529" s="33"/>
      <c r="ATG529" s="33"/>
      <c r="ATH529" s="33"/>
      <c r="ATI529" s="33"/>
      <c r="ATJ529" s="33"/>
      <c r="ATK529" s="33"/>
      <c r="ATL529" s="33"/>
      <c r="ATM529" s="33"/>
      <c r="ATN529" s="33"/>
      <c r="ATO529" s="33"/>
      <c r="ATP529" s="33"/>
      <c r="ATQ529" s="33"/>
      <c r="ATR529" s="33"/>
      <c r="ATS529" s="33"/>
      <c r="ATT529" s="33"/>
      <c r="ATU529" s="33"/>
      <c r="ATV529" s="33"/>
      <c r="ATW529" s="33"/>
      <c r="ATX529" s="33"/>
      <c r="ATY529" s="33"/>
      <c r="ATZ529" s="33"/>
      <c r="AUA529" s="33"/>
      <c r="AUB529" s="33"/>
      <c r="AUC529" s="33"/>
      <c r="AUD529" s="33"/>
      <c r="AUE529" s="33"/>
      <c r="AUF529" s="33"/>
      <c r="AUG529" s="33"/>
      <c r="AUH529" s="33"/>
      <c r="AUI529" s="33"/>
      <c r="AUJ529" s="33"/>
      <c r="AUK529" s="33"/>
      <c r="AUL529" s="33"/>
      <c r="AUM529" s="33"/>
      <c r="AUN529" s="33"/>
      <c r="AUO529" s="33"/>
      <c r="AUP529" s="33"/>
      <c r="AUQ529" s="33"/>
      <c r="AUR529" s="33"/>
      <c r="AUS529" s="33"/>
      <c r="AUT529" s="33"/>
      <c r="AUU529" s="33"/>
      <c r="AUV529" s="33"/>
      <c r="AUW529" s="33"/>
      <c r="AUX529" s="33"/>
      <c r="AUY529" s="33"/>
      <c r="AUZ529" s="33"/>
      <c r="AVA529" s="33"/>
      <c r="AVB529" s="33"/>
      <c r="AVC529" s="33"/>
      <c r="AVD529" s="33"/>
      <c r="AVE529" s="33"/>
      <c r="AVF529" s="33"/>
      <c r="AVG529" s="33"/>
      <c r="AVH529" s="33"/>
      <c r="AVI529" s="33"/>
      <c r="AVJ529" s="33"/>
      <c r="AVK529" s="33"/>
      <c r="AVL529" s="33"/>
      <c r="AVM529" s="33"/>
      <c r="AVN529" s="33"/>
      <c r="AVO529" s="33"/>
      <c r="AVP529" s="33"/>
      <c r="AVQ529" s="33"/>
      <c r="AVR529" s="33"/>
      <c r="AVS529" s="33"/>
      <c r="AVT529" s="33"/>
      <c r="AVU529" s="33"/>
      <c r="AVV529" s="33"/>
      <c r="AVW529" s="33"/>
      <c r="AVX529" s="33"/>
      <c r="AVY529" s="33"/>
      <c r="AVZ529" s="33"/>
      <c r="AWA529" s="33"/>
      <c r="AWB529" s="33"/>
      <c r="AWC529" s="33"/>
      <c r="AWD529" s="33"/>
      <c r="AWE529" s="33"/>
      <c r="AWF529" s="33"/>
      <c r="AWG529" s="33"/>
      <c r="AWH529" s="33"/>
      <c r="AWI529" s="33"/>
      <c r="AWJ529" s="33"/>
      <c r="AWK529" s="33"/>
      <c r="AWL529" s="33"/>
      <c r="AWM529" s="33"/>
      <c r="AWN529" s="33"/>
      <c r="AWO529" s="33"/>
      <c r="AWP529" s="33"/>
      <c r="AWQ529" s="33"/>
      <c r="AWR529" s="33"/>
      <c r="AWS529" s="33"/>
      <c r="AWT529" s="33"/>
      <c r="AWU529" s="33"/>
      <c r="AWV529" s="33"/>
      <c r="AWW529" s="33"/>
      <c r="AWX529" s="33"/>
      <c r="AWY529" s="33"/>
      <c r="AWZ529" s="33"/>
      <c r="AXA529" s="33"/>
      <c r="AXB529" s="33"/>
      <c r="AXC529" s="33"/>
      <c r="AXD529" s="33"/>
      <c r="AXE529" s="33"/>
      <c r="AXF529" s="33"/>
      <c r="AXG529" s="33"/>
      <c r="AXH529" s="33"/>
      <c r="AXI529" s="33"/>
      <c r="AXJ529" s="33"/>
      <c r="AXK529" s="33"/>
      <c r="AXL529" s="33"/>
      <c r="AXM529" s="33"/>
      <c r="AXN529" s="33"/>
      <c r="AXO529" s="33"/>
      <c r="AXP529" s="33"/>
      <c r="AXQ529" s="33"/>
      <c r="AXR529" s="33"/>
      <c r="AXS529" s="33"/>
      <c r="AXT529" s="33"/>
      <c r="AXU529" s="33"/>
      <c r="AXV529" s="33"/>
      <c r="AXW529" s="33"/>
      <c r="AXX529" s="33"/>
      <c r="AXY529" s="33"/>
      <c r="AXZ529" s="33"/>
      <c r="AYA529" s="33"/>
      <c r="AYB529" s="33"/>
      <c r="AYC529" s="33"/>
      <c r="AYD529" s="33"/>
      <c r="AYE529" s="33"/>
      <c r="AYF529" s="33"/>
      <c r="AYG529" s="33"/>
      <c r="AYH529" s="33"/>
      <c r="AYI529" s="33"/>
      <c r="AYJ529" s="33"/>
      <c r="AYK529" s="33"/>
      <c r="AYL529" s="33"/>
      <c r="AYM529" s="33"/>
      <c r="AYN529" s="33"/>
      <c r="AYO529" s="33"/>
      <c r="AYP529" s="33"/>
      <c r="AYQ529" s="33"/>
      <c r="AYR529" s="33"/>
      <c r="AYS529" s="33"/>
      <c r="AYT529" s="33"/>
      <c r="AYU529" s="33"/>
      <c r="AYV529" s="33"/>
      <c r="AYW529" s="33"/>
      <c r="AYX529" s="33"/>
      <c r="AYY529" s="33"/>
      <c r="AYZ529" s="33"/>
      <c r="AZA529" s="33"/>
      <c r="AZB529" s="33"/>
      <c r="AZC529" s="33"/>
      <c r="AZD529" s="33"/>
      <c r="AZE529" s="33"/>
      <c r="AZF529" s="33"/>
      <c r="AZG529" s="33"/>
      <c r="AZH529" s="33"/>
      <c r="AZI529" s="33"/>
      <c r="AZJ529" s="33"/>
      <c r="AZK529" s="33"/>
      <c r="AZL529" s="33"/>
      <c r="AZM529" s="33"/>
      <c r="AZN529" s="33"/>
      <c r="AZO529" s="33"/>
      <c r="AZP529" s="33"/>
      <c r="AZQ529" s="33"/>
      <c r="AZR529" s="33"/>
      <c r="AZS529" s="33"/>
      <c r="AZT529" s="33"/>
      <c r="AZU529" s="33"/>
      <c r="AZV529" s="33"/>
      <c r="AZW529" s="33"/>
      <c r="AZX529" s="33"/>
      <c r="AZY529" s="33"/>
      <c r="AZZ529" s="33"/>
      <c r="BAA529" s="33"/>
      <c r="BAB529" s="33"/>
      <c r="BAC529" s="33"/>
      <c r="BAD529" s="33"/>
      <c r="BAE529" s="33"/>
      <c r="BAF529" s="33"/>
      <c r="BAG529" s="33"/>
      <c r="BAH529" s="33"/>
      <c r="BAI529" s="33"/>
      <c r="BAJ529" s="33"/>
      <c r="BAK529" s="33"/>
      <c r="BAL529" s="33"/>
      <c r="BAM529" s="33"/>
      <c r="BAN529" s="33"/>
      <c r="BAO529" s="33"/>
      <c r="BAP529" s="33"/>
      <c r="BAQ529" s="33"/>
      <c r="BAR529" s="33"/>
      <c r="BAS529" s="33"/>
      <c r="BAT529" s="33"/>
      <c r="BAU529" s="33"/>
      <c r="BAV529" s="33"/>
      <c r="BAW529" s="33"/>
      <c r="BAX529" s="33"/>
      <c r="BAY529" s="33"/>
      <c r="BAZ529" s="33"/>
      <c r="BBA529" s="33"/>
      <c r="BBB529" s="33"/>
      <c r="BBC529" s="33"/>
      <c r="BBD529" s="33"/>
      <c r="BBE529" s="33"/>
      <c r="BBF529" s="33"/>
      <c r="BBG529" s="33"/>
      <c r="BBH529" s="33"/>
      <c r="BBI529" s="33"/>
      <c r="BBJ529" s="33"/>
      <c r="BBK529" s="33"/>
      <c r="BBL529" s="33"/>
      <c r="BBM529" s="33"/>
      <c r="BBN529" s="33"/>
      <c r="BBO529" s="33"/>
      <c r="BBP529" s="33"/>
      <c r="BBQ529" s="33"/>
      <c r="BBR529" s="33"/>
      <c r="BBS529" s="33"/>
      <c r="BBT529" s="33"/>
      <c r="BBU529" s="33"/>
      <c r="BBV529" s="33"/>
      <c r="BBW529" s="33"/>
      <c r="BBX529" s="33"/>
      <c r="BBY529" s="33"/>
      <c r="BBZ529" s="33"/>
      <c r="BCA529" s="33"/>
      <c r="BCB529" s="33"/>
      <c r="BCC529" s="33"/>
      <c r="BCD529" s="33"/>
      <c r="BCE529" s="33"/>
      <c r="BCF529" s="33"/>
      <c r="BCG529" s="33"/>
      <c r="BCH529" s="33"/>
      <c r="BCI529" s="33"/>
      <c r="BCJ529" s="33"/>
      <c r="BCK529" s="33"/>
      <c r="BCL529" s="33"/>
      <c r="BCM529" s="33"/>
      <c r="BCN529" s="33"/>
      <c r="BCO529" s="33"/>
      <c r="BCP529" s="33"/>
      <c r="BCQ529" s="33"/>
      <c r="BCR529" s="33"/>
      <c r="BCS529" s="33"/>
      <c r="BCT529" s="33"/>
      <c r="BCU529" s="33"/>
      <c r="BCV529" s="33"/>
      <c r="BCW529" s="33"/>
      <c r="BCX529" s="33"/>
      <c r="BCY529" s="33"/>
      <c r="BCZ529" s="33"/>
      <c r="BDA529" s="33"/>
      <c r="BDB529" s="33"/>
      <c r="BDC529" s="33"/>
      <c r="BDD529" s="33"/>
      <c r="BDE529" s="33"/>
      <c r="BDF529" s="33"/>
      <c r="BDG529" s="33"/>
      <c r="BDH529" s="33"/>
      <c r="BDI529" s="33"/>
      <c r="BDJ529" s="33"/>
      <c r="BDK529" s="33"/>
      <c r="BDL529" s="33"/>
      <c r="BDM529" s="33"/>
      <c r="BDN529" s="33"/>
      <c r="BDO529" s="33"/>
      <c r="BDP529" s="33"/>
      <c r="BDQ529" s="33"/>
      <c r="BDR529" s="33"/>
      <c r="BDS529" s="33"/>
      <c r="BDT529" s="33"/>
      <c r="BDU529" s="33"/>
      <c r="BDV529" s="33"/>
      <c r="BDW529" s="33"/>
      <c r="BDX529" s="33"/>
      <c r="BDY529" s="33"/>
      <c r="BDZ529" s="33"/>
      <c r="BEA529" s="33"/>
      <c r="BEB529" s="33"/>
      <c r="BEC529" s="33"/>
      <c r="BED529" s="33"/>
      <c r="BEE529" s="33"/>
      <c r="BEF529" s="33"/>
      <c r="BEG529" s="33"/>
      <c r="BEH529" s="33"/>
      <c r="BEI529" s="33"/>
      <c r="BEJ529" s="33"/>
      <c r="BEK529" s="33"/>
      <c r="BEL529" s="33"/>
      <c r="BEM529" s="33"/>
      <c r="BEN529" s="33"/>
      <c r="BEO529" s="33"/>
      <c r="BEP529" s="33"/>
      <c r="BEQ529" s="33"/>
      <c r="BER529" s="33"/>
      <c r="BES529" s="33"/>
      <c r="BET529" s="33"/>
      <c r="BEU529" s="33"/>
      <c r="BEV529" s="33"/>
      <c r="BEW529" s="33"/>
      <c r="BEX529" s="33"/>
      <c r="BEY529" s="33"/>
      <c r="BEZ529" s="33"/>
      <c r="BFA529" s="33"/>
      <c r="BFB529" s="33"/>
      <c r="BFC529" s="33"/>
      <c r="BFD529" s="33"/>
      <c r="BFE529" s="33"/>
      <c r="BFF529" s="33"/>
      <c r="BFG529" s="33"/>
      <c r="BFH529" s="33"/>
      <c r="BFI529" s="33"/>
      <c r="BFJ529" s="33"/>
      <c r="BFK529" s="33"/>
      <c r="BFL529" s="33"/>
      <c r="BFM529" s="33"/>
      <c r="BFN529" s="33"/>
      <c r="BFO529" s="33"/>
      <c r="BFP529" s="33"/>
      <c r="BFQ529" s="33"/>
      <c r="BFR529" s="33"/>
      <c r="BFS529" s="33"/>
      <c r="BFT529" s="33"/>
      <c r="BFU529" s="33"/>
      <c r="BFV529" s="33"/>
      <c r="BFW529" s="33"/>
      <c r="BFX529" s="33"/>
      <c r="BFY529" s="33"/>
      <c r="BFZ529" s="33"/>
      <c r="BGA529" s="33"/>
      <c r="BGB529" s="33"/>
      <c r="BGC529" s="33"/>
      <c r="BGD529" s="33"/>
      <c r="BGE529" s="33"/>
      <c r="BGF529" s="33"/>
      <c r="BGG529" s="33"/>
      <c r="BGH529" s="33"/>
      <c r="BGI529" s="33"/>
      <c r="BGJ529" s="33"/>
      <c r="BGK529" s="33"/>
      <c r="BGL529" s="33"/>
      <c r="BGM529" s="33"/>
      <c r="BGN529" s="33"/>
      <c r="BGO529" s="33"/>
      <c r="BGP529" s="33"/>
      <c r="BGQ529" s="33"/>
      <c r="BGR529" s="33"/>
      <c r="BGS529" s="33"/>
      <c r="BGT529" s="33"/>
      <c r="BGU529" s="33"/>
      <c r="BGV529" s="33"/>
      <c r="BGW529" s="33"/>
      <c r="BGX529" s="33"/>
      <c r="BGY529" s="33"/>
      <c r="BGZ529" s="33"/>
      <c r="BHA529" s="33"/>
      <c r="BHB529" s="33"/>
      <c r="BHC529" s="33"/>
      <c r="BHD529" s="33"/>
      <c r="BHE529" s="33"/>
      <c r="BHF529" s="33"/>
      <c r="BHG529" s="33"/>
      <c r="BHH529" s="33"/>
      <c r="BHI529" s="33"/>
      <c r="BHJ529" s="33"/>
      <c r="BHK529" s="33"/>
      <c r="BHL529" s="33"/>
      <c r="BHM529" s="33"/>
      <c r="BHN529" s="33"/>
      <c r="BHO529" s="33"/>
      <c r="BHP529" s="33"/>
      <c r="BHQ529" s="33"/>
      <c r="BHR529" s="33"/>
      <c r="BHS529" s="33"/>
      <c r="BHT529" s="33"/>
      <c r="BHU529" s="33"/>
      <c r="BHV529" s="33"/>
      <c r="BHW529" s="33"/>
      <c r="BHX529" s="33"/>
      <c r="BHY529" s="33"/>
      <c r="BHZ529" s="33"/>
      <c r="BIA529" s="33"/>
      <c r="BIB529" s="33"/>
      <c r="BIC529" s="33"/>
      <c r="BID529" s="33"/>
      <c r="BIE529" s="33"/>
      <c r="BIF529" s="33"/>
      <c r="BIG529" s="33"/>
      <c r="BIH529" s="33"/>
      <c r="BII529" s="33"/>
      <c r="BIJ529" s="33"/>
      <c r="BIK529" s="33"/>
      <c r="BIL529" s="33"/>
      <c r="BIM529" s="33"/>
      <c r="BIN529" s="33"/>
      <c r="BIO529" s="33"/>
      <c r="BIP529" s="33"/>
      <c r="BIQ529" s="33"/>
      <c r="BIR529" s="33"/>
      <c r="BIS529" s="33"/>
      <c r="BIT529" s="33"/>
      <c r="BIU529" s="33"/>
      <c r="BIV529" s="33"/>
      <c r="BIW529" s="33"/>
      <c r="BIX529" s="33"/>
      <c r="BIY529" s="33"/>
      <c r="BIZ529" s="33"/>
      <c r="BJA529" s="33"/>
      <c r="BJB529" s="33"/>
      <c r="BJC529" s="33"/>
      <c r="BJD529" s="33"/>
      <c r="BJE529" s="33"/>
      <c r="BJF529" s="33"/>
      <c r="BJG529" s="33"/>
      <c r="BJH529" s="33"/>
      <c r="BJI529" s="33"/>
      <c r="BJJ529" s="33"/>
      <c r="BJK529" s="33"/>
      <c r="BJL529" s="33"/>
      <c r="BJM529" s="33"/>
      <c r="BJN529" s="33"/>
      <c r="BJO529" s="33"/>
      <c r="BJP529" s="33"/>
      <c r="BJQ529" s="33"/>
      <c r="BJR529" s="33"/>
      <c r="BJS529" s="33"/>
      <c r="BJT529" s="33"/>
      <c r="BJU529" s="33"/>
      <c r="BJV529" s="33"/>
      <c r="BJW529" s="33"/>
      <c r="BJX529" s="33"/>
      <c r="BJY529" s="33"/>
      <c r="BJZ529" s="33"/>
      <c r="BKA529" s="33"/>
      <c r="BKB529" s="33"/>
      <c r="BKC529" s="33"/>
      <c r="BKD529" s="33"/>
      <c r="BKE529" s="33"/>
      <c r="BKF529" s="33"/>
      <c r="BKG529" s="33"/>
      <c r="BKH529" s="33"/>
      <c r="BKI529" s="33"/>
      <c r="BKJ529" s="33"/>
      <c r="BKK529" s="33"/>
      <c r="BKL529" s="33"/>
      <c r="BKM529" s="33"/>
      <c r="BKN529" s="33"/>
      <c r="BKO529" s="33"/>
      <c r="BKP529" s="33"/>
      <c r="BKQ529" s="33"/>
      <c r="BKR529" s="33"/>
      <c r="BKS529" s="33"/>
      <c r="BKT529" s="33"/>
      <c r="BKU529" s="33"/>
      <c r="BKV529" s="33"/>
      <c r="BKW529" s="33"/>
      <c r="BKX529" s="33"/>
      <c r="BKY529" s="33"/>
      <c r="BKZ529" s="33"/>
      <c r="BLA529" s="33"/>
      <c r="BLB529" s="33"/>
      <c r="BLC529" s="33"/>
      <c r="BLD529" s="33"/>
      <c r="BLE529" s="33"/>
      <c r="BLF529" s="33"/>
      <c r="BLG529" s="33"/>
      <c r="BLH529" s="33"/>
      <c r="BLI529" s="33"/>
      <c r="BLJ529" s="33"/>
      <c r="BLK529" s="33"/>
      <c r="BLL529" s="33"/>
      <c r="BLM529" s="33"/>
      <c r="BLN529" s="33"/>
      <c r="BLO529" s="33"/>
      <c r="BLP529" s="33"/>
      <c r="BLQ529" s="33"/>
      <c r="BLR529" s="33"/>
      <c r="BLS529" s="33"/>
      <c r="BLT529" s="33"/>
      <c r="BLU529" s="33"/>
      <c r="BLV529" s="33"/>
      <c r="BLW529" s="33"/>
      <c r="BLX529" s="33"/>
      <c r="BLY529" s="33"/>
      <c r="BLZ529" s="33"/>
      <c r="BMA529" s="33"/>
      <c r="BMB529" s="33"/>
      <c r="BMC529" s="33"/>
      <c r="BMD529" s="33"/>
      <c r="BME529" s="33"/>
      <c r="BMF529" s="33"/>
      <c r="BMG529" s="33"/>
      <c r="BMH529" s="33"/>
      <c r="BMI529" s="33"/>
      <c r="BMJ529" s="33"/>
      <c r="BMK529" s="33"/>
      <c r="BML529" s="33"/>
      <c r="BMM529" s="33"/>
      <c r="BMN529" s="33"/>
      <c r="BMO529" s="33"/>
      <c r="BMP529" s="33"/>
      <c r="BMQ529" s="33"/>
      <c r="BMR529" s="33"/>
      <c r="BMS529" s="33"/>
      <c r="BMT529" s="33"/>
      <c r="BMU529" s="33"/>
      <c r="BMV529" s="33"/>
      <c r="BMW529" s="33"/>
      <c r="BMX529" s="33"/>
      <c r="BMY529" s="33"/>
      <c r="BMZ529" s="33"/>
      <c r="BNA529" s="33"/>
      <c r="BNB529" s="33"/>
      <c r="BNC529" s="33"/>
      <c r="BND529" s="33"/>
      <c r="BNE529" s="33"/>
      <c r="BNF529" s="33"/>
      <c r="BNG529" s="33"/>
      <c r="BNH529" s="33"/>
      <c r="BNI529" s="33"/>
      <c r="BNJ529" s="33"/>
      <c r="BNK529" s="33"/>
      <c r="BNL529" s="33"/>
      <c r="BNM529" s="33"/>
      <c r="BNN529" s="33"/>
      <c r="BNO529" s="33"/>
      <c r="BNP529" s="33"/>
      <c r="BNQ529" s="33"/>
      <c r="BNR529" s="33"/>
      <c r="BNS529" s="33"/>
      <c r="BNT529" s="33"/>
      <c r="BNU529" s="33"/>
      <c r="BNV529" s="33"/>
      <c r="BNW529" s="33"/>
      <c r="BNX529" s="33"/>
      <c r="BNY529" s="33"/>
      <c r="BNZ529" s="33"/>
      <c r="BOA529" s="33"/>
      <c r="BOB529" s="33"/>
      <c r="BOC529" s="33"/>
      <c r="BOD529" s="33"/>
      <c r="BOE529" s="33"/>
      <c r="BOF529" s="33"/>
      <c r="BOG529" s="33"/>
      <c r="BOH529" s="33"/>
      <c r="BOI529" s="33"/>
      <c r="BOJ529" s="33"/>
      <c r="BOK529" s="33"/>
      <c r="BOL529" s="33"/>
      <c r="BOM529" s="33"/>
      <c r="BON529" s="33"/>
      <c r="BOO529" s="33"/>
      <c r="BOP529" s="33"/>
      <c r="BOQ529" s="33"/>
      <c r="BOR529" s="33"/>
      <c r="BOS529" s="33"/>
      <c r="BOT529" s="33"/>
      <c r="BOU529" s="33"/>
      <c r="BOV529" s="33"/>
      <c r="BOW529" s="33"/>
      <c r="BOX529" s="33"/>
      <c r="BOY529" s="33"/>
      <c r="BOZ529" s="33"/>
      <c r="BPA529" s="33"/>
      <c r="BPB529" s="33"/>
      <c r="BPC529" s="33"/>
      <c r="BPD529" s="33"/>
      <c r="BPE529" s="33"/>
      <c r="BPF529" s="33"/>
      <c r="BPG529" s="33"/>
      <c r="BPH529" s="33"/>
      <c r="BPI529" s="33"/>
      <c r="BPJ529" s="33"/>
      <c r="BPK529" s="33"/>
      <c r="BPL529" s="33"/>
      <c r="BPM529" s="33"/>
      <c r="BPN529" s="33"/>
      <c r="BPO529" s="33"/>
      <c r="BPP529" s="33"/>
      <c r="BPQ529" s="33"/>
      <c r="BPR529" s="33"/>
      <c r="BPS529" s="33"/>
      <c r="BPT529" s="33"/>
      <c r="BPU529" s="33"/>
      <c r="BPV529" s="33"/>
      <c r="BPW529" s="33"/>
      <c r="BPX529" s="33"/>
      <c r="BPY529" s="33"/>
      <c r="BPZ529" s="33"/>
      <c r="BQA529" s="33"/>
      <c r="BQB529" s="33"/>
      <c r="BQC529" s="33"/>
      <c r="BQD529" s="33"/>
      <c r="BQE529" s="33"/>
      <c r="BQF529" s="33"/>
      <c r="BQG529" s="33"/>
      <c r="BQH529" s="33"/>
      <c r="BQI529" s="33"/>
      <c r="BQJ529" s="33"/>
      <c r="BQK529" s="33"/>
      <c r="BQL529" s="33"/>
      <c r="BQM529" s="33"/>
      <c r="BQN529" s="33"/>
      <c r="BQO529" s="33"/>
      <c r="BQP529" s="33"/>
      <c r="BQQ529" s="33"/>
      <c r="BQR529" s="33"/>
      <c r="BQS529" s="33"/>
      <c r="BQT529" s="33"/>
      <c r="BQU529" s="33"/>
      <c r="BQV529" s="33"/>
      <c r="BQW529" s="33"/>
      <c r="BQX529" s="33"/>
      <c r="BQY529" s="33"/>
      <c r="BQZ529" s="33"/>
      <c r="BRA529" s="33"/>
      <c r="BRB529" s="33"/>
      <c r="BRC529" s="33"/>
      <c r="BRD529" s="33"/>
      <c r="BRE529" s="33"/>
      <c r="BRF529" s="33"/>
      <c r="BRG529" s="33"/>
      <c r="BRH529" s="33"/>
      <c r="BRI529" s="33"/>
      <c r="BRJ529" s="33"/>
      <c r="BRK529" s="33"/>
      <c r="BRL529" s="33"/>
      <c r="BRM529" s="33"/>
      <c r="BRN529" s="33"/>
      <c r="BRO529" s="33"/>
      <c r="BRP529" s="33"/>
      <c r="BRQ529" s="33"/>
      <c r="BRR529" s="33"/>
      <c r="BRS529" s="33"/>
      <c r="BRT529" s="33"/>
      <c r="BRU529" s="33"/>
      <c r="BRV529" s="33"/>
      <c r="BRW529" s="33"/>
      <c r="BRX529" s="33"/>
      <c r="BRY529" s="33"/>
      <c r="BRZ529" s="33"/>
      <c r="BSA529" s="33"/>
      <c r="BSB529" s="33"/>
      <c r="BSC529" s="33"/>
      <c r="BSD529" s="33"/>
      <c r="BSE529" s="33"/>
      <c r="BSF529" s="33"/>
      <c r="BSG529" s="33"/>
      <c r="BSH529" s="33"/>
      <c r="BSI529" s="33"/>
      <c r="BSJ529" s="33"/>
      <c r="BSK529" s="33"/>
      <c r="BSL529" s="33"/>
      <c r="BSM529" s="33"/>
      <c r="BSN529" s="33"/>
      <c r="BSO529" s="33"/>
      <c r="BSP529" s="33"/>
      <c r="BSQ529" s="33"/>
      <c r="BSR529" s="33"/>
      <c r="BSS529" s="33"/>
      <c r="BST529" s="33"/>
      <c r="BSU529" s="33"/>
      <c r="BSV529" s="33"/>
      <c r="BSW529" s="33"/>
      <c r="BSX529" s="33"/>
      <c r="BSY529" s="33"/>
      <c r="BSZ529" s="33"/>
      <c r="BTA529" s="33"/>
      <c r="BTB529" s="33"/>
      <c r="BTC529" s="33"/>
      <c r="BTD529" s="33"/>
      <c r="BTE529" s="33"/>
      <c r="BTF529" s="33"/>
      <c r="BTG529" s="33"/>
      <c r="BTH529" s="33"/>
      <c r="BTI529" s="33"/>
      <c r="BTJ529" s="33"/>
      <c r="BTK529" s="33"/>
      <c r="BTL529" s="33"/>
      <c r="BTM529" s="33"/>
      <c r="BTN529" s="33"/>
      <c r="BTO529" s="33"/>
      <c r="BTP529" s="33"/>
      <c r="BTQ529" s="33"/>
      <c r="BTR529" s="33"/>
      <c r="BTS529" s="33"/>
      <c r="BTT529" s="33"/>
      <c r="BTU529" s="33"/>
      <c r="BTV529" s="33"/>
      <c r="BTW529" s="33"/>
      <c r="BTX529" s="33"/>
      <c r="BTY529" s="33"/>
      <c r="BTZ529" s="33"/>
      <c r="BUA529" s="33"/>
      <c r="BUB529" s="33"/>
      <c r="BUC529" s="33"/>
      <c r="BUD529" s="33"/>
      <c r="BUE529" s="33"/>
      <c r="BUF529" s="33"/>
      <c r="BUG529" s="33"/>
      <c r="BUH529" s="33"/>
      <c r="BUI529" s="33"/>
      <c r="BUJ529" s="33"/>
      <c r="BUK529" s="33"/>
      <c r="BUL529" s="33"/>
      <c r="BUM529" s="33"/>
      <c r="BUN529" s="33"/>
      <c r="BUO529" s="33"/>
      <c r="BUP529" s="33"/>
      <c r="BUQ529" s="33"/>
      <c r="BUR529" s="33"/>
      <c r="BUS529" s="33"/>
      <c r="BUT529" s="33"/>
      <c r="BUU529" s="33"/>
      <c r="BUV529" s="33"/>
      <c r="BUW529" s="33"/>
      <c r="BUX529" s="33"/>
      <c r="BUY529" s="33"/>
      <c r="BUZ529" s="33"/>
      <c r="BVA529" s="33"/>
      <c r="BVB529" s="33"/>
      <c r="BVC529" s="33"/>
      <c r="BVD529" s="33"/>
      <c r="BVE529" s="33"/>
      <c r="BVF529" s="33"/>
      <c r="BVG529" s="33"/>
      <c r="BVH529" s="33"/>
      <c r="BVI529" s="33"/>
      <c r="BVJ529" s="33"/>
      <c r="BVK529" s="33"/>
      <c r="BVL529" s="33"/>
      <c r="BVM529" s="33"/>
      <c r="BVN529" s="33"/>
      <c r="BVO529" s="33"/>
      <c r="BVP529" s="33"/>
      <c r="BVQ529" s="33"/>
      <c r="BVR529" s="33"/>
      <c r="BVS529" s="33"/>
      <c r="BVT529" s="33"/>
      <c r="BVU529" s="33"/>
      <c r="BVV529" s="33"/>
      <c r="BVW529" s="33"/>
      <c r="BVX529" s="33"/>
      <c r="BVY529" s="33"/>
      <c r="BVZ529" s="33"/>
      <c r="BWA529" s="33"/>
      <c r="BWB529" s="33"/>
      <c r="BWC529" s="33"/>
      <c r="BWD529" s="33"/>
      <c r="BWE529" s="33"/>
      <c r="BWF529" s="33"/>
      <c r="BWG529" s="33"/>
      <c r="BWH529" s="33"/>
      <c r="BWI529" s="33"/>
      <c r="BWJ529" s="33"/>
      <c r="BWK529" s="33"/>
      <c r="BWL529" s="33"/>
      <c r="BWM529" s="33"/>
      <c r="BWN529" s="33"/>
      <c r="BWO529" s="33"/>
      <c r="BWP529" s="33"/>
      <c r="BWQ529" s="33"/>
      <c r="BWR529" s="33"/>
      <c r="BWS529" s="33"/>
      <c r="BWT529" s="33"/>
      <c r="BWU529" s="33"/>
      <c r="BWV529" s="33"/>
      <c r="BWW529" s="33"/>
      <c r="BWX529" s="33"/>
      <c r="BWY529" s="33"/>
      <c r="BWZ529" s="33"/>
      <c r="BXA529" s="33"/>
      <c r="BXB529" s="33"/>
      <c r="BXC529" s="33"/>
      <c r="BXD529" s="33"/>
      <c r="BXE529" s="33"/>
      <c r="BXF529" s="33"/>
      <c r="BXG529" s="33"/>
      <c r="BXH529" s="33"/>
      <c r="BXI529" s="33"/>
      <c r="BXJ529" s="33"/>
      <c r="BXK529" s="33"/>
      <c r="BXL529" s="33"/>
      <c r="BXM529" s="33"/>
      <c r="BXN529" s="33"/>
      <c r="BXO529" s="33"/>
      <c r="BXP529" s="33"/>
      <c r="BXQ529" s="33"/>
      <c r="BXR529" s="33"/>
      <c r="BXS529" s="33"/>
      <c r="BXT529" s="33"/>
      <c r="BXU529" s="33"/>
      <c r="BXV529" s="33"/>
      <c r="BXW529" s="33"/>
      <c r="BXX529" s="33"/>
      <c r="BXY529" s="33"/>
      <c r="BXZ529" s="33"/>
      <c r="BYA529" s="33"/>
      <c r="BYB529" s="33"/>
      <c r="BYC529" s="33"/>
      <c r="BYD529" s="33"/>
      <c r="BYE529" s="33"/>
      <c r="BYF529" s="33"/>
      <c r="BYG529" s="33"/>
      <c r="BYH529" s="33"/>
      <c r="BYI529" s="33"/>
      <c r="BYJ529" s="33"/>
      <c r="BYK529" s="33"/>
      <c r="BYL529" s="33"/>
      <c r="BYM529" s="33"/>
      <c r="BYN529" s="33"/>
      <c r="BYO529" s="33"/>
      <c r="BYP529" s="33"/>
      <c r="BYQ529" s="33"/>
      <c r="BYR529" s="33"/>
      <c r="BYS529" s="33"/>
      <c r="BYT529" s="33"/>
      <c r="BYU529" s="33"/>
      <c r="BYV529" s="33"/>
      <c r="BYW529" s="33"/>
      <c r="BYX529" s="33"/>
    </row>
    <row r="530" spans="1:2026" ht="24.95" customHeight="1" x14ac:dyDescent="0.25">
      <c r="A530" s="205" t="s">
        <v>1662</v>
      </c>
      <c r="B530" s="34" t="s">
        <v>998</v>
      </c>
      <c r="C530" s="1" t="s">
        <v>994</v>
      </c>
      <c r="D530" s="1" t="s">
        <v>295</v>
      </c>
      <c r="E530" s="1" t="s">
        <v>995</v>
      </c>
      <c r="F530" s="1" t="s">
        <v>972</v>
      </c>
      <c r="G530" s="1" t="s">
        <v>27</v>
      </c>
      <c r="H530" s="29" t="s">
        <v>528</v>
      </c>
      <c r="I530" s="1" t="s">
        <v>29</v>
      </c>
      <c r="J530" s="35" t="s">
        <v>345</v>
      </c>
      <c r="K530" s="36" t="s">
        <v>31</v>
      </c>
      <c r="L530" s="1" t="s">
        <v>32</v>
      </c>
      <c r="M530" s="37" t="s">
        <v>33</v>
      </c>
      <c r="N530" s="1" t="s">
        <v>34</v>
      </c>
      <c r="O530" s="38" t="s">
        <v>35</v>
      </c>
      <c r="P530" s="38"/>
      <c r="Q530" s="39" t="s">
        <v>36</v>
      </c>
      <c r="R530" s="39"/>
      <c r="S530" s="1" t="s">
        <v>996</v>
      </c>
      <c r="T530" s="145"/>
      <c r="U530" s="145"/>
      <c r="V530" s="1" t="s">
        <v>11</v>
      </c>
      <c r="W530" s="1" t="s">
        <v>40</v>
      </c>
      <c r="X530" s="1"/>
      <c r="Y530" s="1"/>
      <c r="Z530" s="1"/>
      <c r="AA530" s="1"/>
      <c r="AB530" s="30"/>
      <c r="AC530" s="30">
        <v>2650</v>
      </c>
      <c r="AD530" s="30"/>
      <c r="AE530" s="30"/>
      <c r="AF530" s="30"/>
      <c r="AG530" s="30">
        <f t="shared" si="8"/>
        <v>2650</v>
      </c>
      <c r="AH530" s="110"/>
      <c r="AI530" s="30"/>
      <c r="AJ530" s="125"/>
      <c r="AK530" s="30"/>
      <c r="AL530" s="2" t="s">
        <v>38</v>
      </c>
      <c r="AM530" s="2"/>
      <c r="AN530" s="2"/>
      <c r="AO530" s="174"/>
    </row>
    <row r="531" spans="1:2026" ht="24.95" customHeight="1" x14ac:dyDescent="0.25">
      <c r="A531" s="205" t="s">
        <v>1662</v>
      </c>
      <c r="B531" s="34" t="s">
        <v>999</v>
      </c>
      <c r="C531" s="1" t="s">
        <v>1000</v>
      </c>
      <c r="D531" s="1" t="s">
        <v>62</v>
      </c>
      <c r="E531" s="1" t="s">
        <v>215</v>
      </c>
      <c r="F531" s="1" t="s">
        <v>972</v>
      </c>
      <c r="G531" s="1" t="s">
        <v>27</v>
      </c>
      <c r="H531" s="29" t="s">
        <v>528</v>
      </c>
      <c r="I531" s="1" t="s">
        <v>29</v>
      </c>
      <c r="J531" s="35" t="s">
        <v>345</v>
      </c>
      <c r="K531" s="36" t="s">
        <v>31</v>
      </c>
      <c r="L531" s="1" t="s">
        <v>51</v>
      </c>
      <c r="M531" s="37" t="s">
        <v>33</v>
      </c>
      <c r="N531" s="1" t="s">
        <v>34</v>
      </c>
      <c r="O531" s="38" t="s">
        <v>35</v>
      </c>
      <c r="P531" s="38"/>
      <c r="Q531" s="39" t="s">
        <v>36</v>
      </c>
      <c r="R531" s="39"/>
      <c r="S531" s="1" t="s">
        <v>1001</v>
      </c>
      <c r="T531" s="145"/>
      <c r="U531" s="145"/>
      <c r="V531" s="1" t="s">
        <v>11</v>
      </c>
      <c r="W531" s="1" t="s">
        <v>40</v>
      </c>
      <c r="X531" s="1"/>
      <c r="Y531" s="1"/>
      <c r="Z531" s="1"/>
      <c r="AA531" s="1"/>
      <c r="AB531" s="30"/>
      <c r="AC531" s="30">
        <v>2650</v>
      </c>
      <c r="AD531" s="30"/>
      <c r="AE531" s="30">
        <v>12750</v>
      </c>
      <c r="AF531" s="30">
        <v>650</v>
      </c>
      <c r="AG531" s="30">
        <f t="shared" si="8"/>
        <v>16050</v>
      </c>
      <c r="AH531" s="110"/>
      <c r="AI531" s="30"/>
      <c r="AJ531" s="125"/>
      <c r="AK531" s="30"/>
      <c r="AL531" s="2" t="s">
        <v>38</v>
      </c>
      <c r="AM531" s="2"/>
      <c r="AN531" s="2"/>
      <c r="AO531" s="174"/>
    </row>
    <row r="532" spans="1:2026" s="52" customFormat="1" ht="24.95" customHeight="1" x14ac:dyDescent="0.25">
      <c r="A532" s="205" t="s">
        <v>1662</v>
      </c>
      <c r="B532" s="50" t="s">
        <v>1002</v>
      </c>
      <c r="C532" s="4" t="s">
        <v>1000</v>
      </c>
      <c r="D532" s="4" t="s">
        <v>295</v>
      </c>
      <c r="E532" s="4" t="s">
        <v>215</v>
      </c>
      <c r="F532" s="4" t="s">
        <v>972</v>
      </c>
      <c r="G532" s="4" t="s">
        <v>27</v>
      </c>
      <c r="H532" s="11" t="s">
        <v>528</v>
      </c>
      <c r="I532" s="4" t="s">
        <v>29</v>
      </c>
      <c r="J532" s="51" t="s">
        <v>345</v>
      </c>
      <c r="K532" s="4" t="s">
        <v>31</v>
      </c>
      <c r="L532" s="4" t="s">
        <v>32</v>
      </c>
      <c r="M532" s="4" t="s">
        <v>33</v>
      </c>
      <c r="N532" s="4" t="s">
        <v>34</v>
      </c>
      <c r="O532" s="6" t="s">
        <v>35</v>
      </c>
      <c r="P532" s="6"/>
      <c r="Q532" s="7" t="s">
        <v>374</v>
      </c>
      <c r="R532" s="7" t="s">
        <v>1236</v>
      </c>
      <c r="S532" s="4" t="s">
        <v>1001</v>
      </c>
      <c r="T532" s="152" t="s">
        <v>1512</v>
      </c>
      <c r="U532" s="152" t="s">
        <v>1512</v>
      </c>
      <c r="V532" s="4" t="s">
        <v>11</v>
      </c>
      <c r="W532" s="4" t="s">
        <v>40</v>
      </c>
      <c r="X532" s="4"/>
      <c r="Y532" s="4"/>
      <c r="Z532" s="4"/>
      <c r="AA532" s="4"/>
      <c r="AB532" s="8"/>
      <c r="AC532" s="8">
        <v>2650</v>
      </c>
      <c r="AD532" s="8"/>
      <c r="AE532" s="8">
        <v>12750</v>
      </c>
      <c r="AF532" s="8">
        <v>650</v>
      </c>
      <c r="AG532" s="8">
        <f t="shared" si="8"/>
        <v>16050</v>
      </c>
      <c r="AH532" s="111">
        <v>18</v>
      </c>
      <c r="AI532" s="8">
        <v>15357.99</v>
      </c>
      <c r="AJ532" s="126"/>
      <c r="AK532" s="8">
        <f>SUBTOTAL(9,AH532:AJ532)</f>
        <v>15375.99</v>
      </c>
      <c r="AL532" s="5" t="s">
        <v>37</v>
      </c>
      <c r="AM532" s="5" t="s">
        <v>1499</v>
      </c>
      <c r="AN532" s="96">
        <v>43040</v>
      </c>
      <c r="AO532" s="173" t="s">
        <v>1512</v>
      </c>
      <c r="AP532" s="33"/>
      <c r="AQ532" s="33"/>
      <c r="AR532" s="33"/>
      <c r="AS532" s="33"/>
      <c r="AT532" s="33"/>
      <c r="AU532" s="33"/>
      <c r="AV532" s="33"/>
      <c r="AW532" s="33"/>
      <c r="AX532" s="33"/>
      <c r="AY532" s="33"/>
      <c r="AZ532" s="33"/>
      <c r="BA532" s="33"/>
      <c r="BB532" s="33"/>
      <c r="BC532" s="33"/>
      <c r="BD532" s="33"/>
      <c r="BE532" s="33"/>
      <c r="BF532" s="33"/>
      <c r="BG532" s="33"/>
      <c r="BH532" s="33"/>
      <c r="BI532" s="33"/>
      <c r="BJ532" s="33"/>
      <c r="BK532" s="33"/>
      <c r="BL532" s="33"/>
      <c r="BM532" s="33"/>
      <c r="BN532" s="33"/>
      <c r="BO532" s="33"/>
      <c r="BP532" s="33"/>
      <c r="BQ532" s="33"/>
      <c r="BR532" s="33"/>
      <c r="BS532" s="33"/>
      <c r="BT532" s="33"/>
      <c r="BU532" s="33"/>
      <c r="BV532" s="33"/>
      <c r="BW532" s="33"/>
      <c r="BX532" s="33"/>
      <c r="BY532" s="33"/>
      <c r="BZ532" s="33"/>
      <c r="CA532" s="33"/>
      <c r="CB532" s="33"/>
      <c r="CC532" s="33"/>
      <c r="CD532" s="33"/>
      <c r="CE532" s="33"/>
      <c r="CF532" s="33"/>
      <c r="CG532" s="33"/>
      <c r="CH532" s="33"/>
      <c r="CI532" s="33"/>
      <c r="CJ532" s="33"/>
      <c r="CK532" s="33"/>
      <c r="CL532" s="33"/>
      <c r="CM532" s="33"/>
      <c r="CN532" s="33"/>
      <c r="CO532" s="33"/>
      <c r="CP532" s="33"/>
      <c r="CQ532" s="33"/>
      <c r="CR532" s="33"/>
      <c r="CS532" s="33"/>
      <c r="CT532" s="33"/>
      <c r="CU532" s="33"/>
      <c r="CV532" s="33"/>
      <c r="CW532" s="33"/>
      <c r="CX532" s="33"/>
      <c r="CY532" s="33"/>
      <c r="CZ532" s="33"/>
      <c r="DA532" s="33"/>
      <c r="DB532" s="33"/>
      <c r="DC532" s="33"/>
      <c r="DD532" s="33"/>
      <c r="DE532" s="33"/>
      <c r="DF532" s="33"/>
      <c r="DG532" s="33"/>
      <c r="DH532" s="33"/>
      <c r="DI532" s="33"/>
      <c r="DJ532" s="33"/>
      <c r="DK532" s="33"/>
      <c r="DL532" s="33"/>
      <c r="DM532" s="33"/>
      <c r="DN532" s="33"/>
      <c r="DO532" s="33"/>
      <c r="DP532" s="33"/>
      <c r="DQ532" s="33"/>
      <c r="DR532" s="33"/>
      <c r="DS532" s="33"/>
      <c r="DT532" s="33"/>
      <c r="DU532" s="33"/>
      <c r="DV532" s="33"/>
      <c r="DW532" s="33"/>
      <c r="DX532" s="33"/>
      <c r="DY532" s="33"/>
      <c r="DZ532" s="33"/>
      <c r="EA532" s="33"/>
      <c r="EB532" s="33"/>
      <c r="EC532" s="33"/>
      <c r="ED532" s="33"/>
      <c r="EE532" s="33"/>
      <c r="EF532" s="33"/>
      <c r="EG532" s="33"/>
      <c r="EH532" s="33"/>
      <c r="EI532" s="33"/>
      <c r="EJ532" s="33"/>
      <c r="EK532" s="33"/>
      <c r="EL532" s="33"/>
      <c r="EM532" s="33"/>
      <c r="EN532" s="33"/>
      <c r="EO532" s="33"/>
      <c r="EP532" s="33"/>
      <c r="EQ532" s="33"/>
      <c r="ER532" s="33"/>
      <c r="ES532" s="33"/>
      <c r="ET532" s="33"/>
      <c r="EU532" s="33"/>
      <c r="EV532" s="33"/>
      <c r="EW532" s="33"/>
      <c r="EX532" s="33"/>
      <c r="EY532" s="33"/>
      <c r="EZ532" s="33"/>
      <c r="FA532" s="33"/>
      <c r="FB532" s="33"/>
      <c r="FC532" s="33"/>
      <c r="FD532" s="33"/>
      <c r="FE532" s="33"/>
      <c r="FF532" s="33"/>
      <c r="FG532" s="33"/>
      <c r="FH532" s="33"/>
      <c r="FI532" s="33"/>
      <c r="FJ532" s="33"/>
      <c r="FK532" s="33"/>
      <c r="FL532" s="33"/>
      <c r="FM532" s="33"/>
      <c r="FN532" s="33"/>
      <c r="FO532" s="33"/>
      <c r="FP532" s="33"/>
      <c r="FQ532" s="33"/>
      <c r="FR532" s="33"/>
      <c r="FS532" s="33"/>
      <c r="FT532" s="33"/>
      <c r="FU532" s="33"/>
      <c r="FV532" s="33"/>
      <c r="FW532" s="33"/>
      <c r="FX532" s="33"/>
      <c r="FY532" s="33"/>
      <c r="FZ532" s="33"/>
      <c r="GA532" s="33"/>
      <c r="GB532" s="33"/>
      <c r="GC532" s="33"/>
      <c r="GD532" s="33"/>
      <c r="GE532" s="33"/>
      <c r="GF532" s="33"/>
      <c r="GG532" s="33"/>
      <c r="GH532" s="33"/>
      <c r="GI532" s="33"/>
      <c r="GJ532" s="33"/>
      <c r="GK532" s="33"/>
      <c r="GL532" s="33"/>
      <c r="GM532" s="33"/>
      <c r="GN532" s="33"/>
      <c r="GO532" s="33"/>
      <c r="GP532" s="33"/>
      <c r="GQ532" s="33"/>
      <c r="GR532" s="33"/>
      <c r="GS532" s="33"/>
      <c r="GT532" s="33"/>
      <c r="GU532" s="33"/>
      <c r="GV532" s="33"/>
      <c r="GW532" s="33"/>
      <c r="GX532" s="33"/>
      <c r="GY532" s="33"/>
      <c r="GZ532" s="33"/>
      <c r="HA532" s="33"/>
      <c r="HB532" s="33"/>
      <c r="HC532" s="33"/>
      <c r="HD532" s="33"/>
      <c r="HE532" s="33"/>
      <c r="HF532" s="33"/>
      <c r="HG532" s="33"/>
      <c r="HH532" s="33"/>
      <c r="HI532" s="33"/>
      <c r="HJ532" s="33"/>
      <c r="HK532" s="33"/>
      <c r="HL532" s="33"/>
      <c r="HM532" s="33"/>
      <c r="HN532" s="33"/>
      <c r="HO532" s="33"/>
      <c r="HP532" s="33"/>
      <c r="HQ532" s="33"/>
      <c r="HR532" s="33"/>
      <c r="HS532" s="33"/>
      <c r="HT532" s="33"/>
      <c r="HU532" s="33"/>
      <c r="HV532" s="33"/>
      <c r="HW532" s="33"/>
      <c r="HX532" s="33"/>
      <c r="HY532" s="33"/>
      <c r="HZ532" s="33"/>
      <c r="IA532" s="33"/>
      <c r="IB532" s="33"/>
      <c r="IC532" s="33"/>
      <c r="ID532" s="33"/>
      <c r="IE532" s="33"/>
      <c r="IF532" s="33"/>
      <c r="IG532" s="33"/>
      <c r="IH532" s="33"/>
      <c r="II532" s="33"/>
      <c r="IJ532" s="33"/>
      <c r="IK532" s="33"/>
      <c r="IL532" s="33"/>
      <c r="IM532" s="33"/>
      <c r="IN532" s="33"/>
      <c r="IO532" s="33"/>
      <c r="IP532" s="33"/>
      <c r="IQ532" s="33"/>
      <c r="IR532" s="33"/>
      <c r="IS532" s="33"/>
      <c r="IT532" s="33"/>
      <c r="IU532" s="33"/>
      <c r="IV532" s="33"/>
      <c r="IW532" s="33"/>
      <c r="IX532" s="33"/>
      <c r="IY532" s="33"/>
      <c r="IZ532" s="33"/>
      <c r="JA532" s="33"/>
      <c r="JB532" s="33"/>
      <c r="JC532" s="33"/>
      <c r="JD532" s="33"/>
      <c r="JE532" s="33"/>
      <c r="JF532" s="33"/>
      <c r="JG532" s="33"/>
      <c r="JH532" s="33"/>
      <c r="JI532" s="33"/>
      <c r="JJ532" s="33"/>
      <c r="JK532" s="33"/>
      <c r="JL532" s="33"/>
      <c r="JM532" s="33"/>
      <c r="JN532" s="33"/>
      <c r="JO532" s="33"/>
      <c r="JP532" s="33"/>
      <c r="JQ532" s="33"/>
      <c r="JR532" s="33"/>
      <c r="JS532" s="33"/>
      <c r="JT532" s="33"/>
      <c r="JU532" s="33"/>
      <c r="JV532" s="33"/>
      <c r="JW532" s="33"/>
      <c r="JX532" s="33"/>
      <c r="JY532" s="33"/>
      <c r="JZ532" s="33"/>
      <c r="KA532" s="33"/>
      <c r="KB532" s="33"/>
      <c r="KC532" s="33"/>
      <c r="KD532" s="33"/>
      <c r="KE532" s="33"/>
      <c r="KF532" s="33"/>
      <c r="KG532" s="33"/>
      <c r="KH532" s="33"/>
      <c r="KI532" s="33"/>
      <c r="KJ532" s="33"/>
      <c r="KK532" s="33"/>
      <c r="KL532" s="33"/>
      <c r="KM532" s="33"/>
      <c r="KN532" s="33"/>
      <c r="KO532" s="33"/>
      <c r="KP532" s="33"/>
      <c r="KQ532" s="33"/>
      <c r="KR532" s="33"/>
      <c r="KS532" s="33"/>
      <c r="KT532" s="33"/>
      <c r="KU532" s="33"/>
      <c r="KV532" s="33"/>
      <c r="KW532" s="33"/>
      <c r="KX532" s="33"/>
      <c r="KY532" s="33"/>
      <c r="KZ532" s="33"/>
      <c r="LA532" s="33"/>
      <c r="LB532" s="33"/>
      <c r="LC532" s="33"/>
      <c r="LD532" s="33"/>
      <c r="LE532" s="33"/>
      <c r="LF532" s="33"/>
      <c r="LG532" s="33"/>
      <c r="LH532" s="33"/>
      <c r="LI532" s="33"/>
      <c r="LJ532" s="33"/>
      <c r="LK532" s="33"/>
      <c r="LL532" s="33"/>
      <c r="LM532" s="33"/>
      <c r="LN532" s="33"/>
      <c r="LO532" s="33"/>
      <c r="LP532" s="33"/>
      <c r="LQ532" s="33"/>
      <c r="LR532" s="33"/>
      <c r="LS532" s="33"/>
      <c r="LT532" s="33"/>
      <c r="LU532" s="33"/>
      <c r="LV532" s="33"/>
      <c r="LW532" s="33"/>
      <c r="LX532" s="33"/>
      <c r="LY532" s="33"/>
      <c r="LZ532" s="33"/>
      <c r="MA532" s="33"/>
      <c r="MB532" s="33"/>
      <c r="MC532" s="33"/>
      <c r="MD532" s="33"/>
      <c r="ME532" s="33"/>
      <c r="MF532" s="33"/>
      <c r="MG532" s="33"/>
      <c r="MH532" s="33"/>
      <c r="MI532" s="33"/>
      <c r="MJ532" s="33"/>
      <c r="MK532" s="33"/>
      <c r="ML532" s="33"/>
      <c r="MM532" s="33"/>
      <c r="MN532" s="33"/>
      <c r="MO532" s="33"/>
      <c r="MP532" s="33"/>
      <c r="MQ532" s="33"/>
      <c r="MR532" s="33"/>
      <c r="MS532" s="33"/>
      <c r="MT532" s="33"/>
      <c r="MU532" s="33"/>
      <c r="MV532" s="33"/>
      <c r="MW532" s="33"/>
      <c r="MX532" s="33"/>
      <c r="MY532" s="33"/>
      <c r="MZ532" s="33"/>
      <c r="NA532" s="33"/>
      <c r="NB532" s="33"/>
      <c r="NC532" s="33"/>
      <c r="ND532" s="33"/>
      <c r="NE532" s="33"/>
      <c r="NF532" s="33"/>
      <c r="NG532" s="33"/>
      <c r="NH532" s="33"/>
      <c r="NI532" s="33"/>
      <c r="NJ532" s="33"/>
      <c r="NK532" s="33"/>
      <c r="NL532" s="33"/>
      <c r="NM532" s="33"/>
      <c r="NN532" s="33"/>
      <c r="NO532" s="33"/>
      <c r="NP532" s="33"/>
      <c r="NQ532" s="33"/>
      <c r="NR532" s="33"/>
      <c r="NS532" s="33"/>
      <c r="NT532" s="33"/>
      <c r="NU532" s="33"/>
      <c r="NV532" s="33"/>
      <c r="NW532" s="33"/>
      <c r="NX532" s="33"/>
      <c r="NY532" s="33"/>
      <c r="NZ532" s="33"/>
      <c r="OA532" s="33"/>
      <c r="OB532" s="33"/>
      <c r="OC532" s="33"/>
      <c r="OD532" s="33"/>
      <c r="OE532" s="33"/>
      <c r="OF532" s="33"/>
      <c r="OG532" s="33"/>
      <c r="OH532" s="33"/>
      <c r="OI532" s="33"/>
      <c r="OJ532" s="33"/>
      <c r="OK532" s="33"/>
      <c r="OL532" s="33"/>
      <c r="OM532" s="33"/>
      <c r="ON532" s="33"/>
      <c r="OO532" s="33"/>
      <c r="OP532" s="33"/>
      <c r="OQ532" s="33"/>
      <c r="OR532" s="33"/>
      <c r="OS532" s="33"/>
      <c r="OT532" s="33"/>
      <c r="OU532" s="33"/>
      <c r="OV532" s="33"/>
      <c r="OW532" s="33"/>
      <c r="OX532" s="33"/>
      <c r="OY532" s="33"/>
      <c r="OZ532" s="33"/>
      <c r="PA532" s="33"/>
      <c r="PB532" s="33"/>
      <c r="PC532" s="33"/>
      <c r="PD532" s="33"/>
      <c r="PE532" s="33"/>
      <c r="PF532" s="33"/>
      <c r="PG532" s="33"/>
      <c r="PH532" s="33"/>
      <c r="PI532" s="33"/>
      <c r="PJ532" s="33"/>
      <c r="PK532" s="33"/>
      <c r="PL532" s="33"/>
      <c r="PM532" s="33"/>
      <c r="PN532" s="33"/>
      <c r="PO532" s="33"/>
      <c r="PP532" s="33"/>
      <c r="PQ532" s="33"/>
      <c r="PR532" s="33"/>
      <c r="PS532" s="33"/>
      <c r="PT532" s="33"/>
      <c r="PU532" s="33"/>
      <c r="PV532" s="33"/>
      <c r="PW532" s="33"/>
      <c r="PX532" s="33"/>
      <c r="PY532" s="33"/>
      <c r="PZ532" s="33"/>
      <c r="QA532" s="33"/>
      <c r="QB532" s="33"/>
      <c r="QC532" s="33"/>
      <c r="QD532" s="33"/>
      <c r="QE532" s="33"/>
      <c r="QF532" s="33"/>
      <c r="QG532" s="33"/>
      <c r="QH532" s="33"/>
      <c r="QI532" s="33"/>
      <c r="QJ532" s="33"/>
      <c r="QK532" s="33"/>
      <c r="QL532" s="33"/>
      <c r="QM532" s="33"/>
      <c r="QN532" s="33"/>
      <c r="QO532" s="33"/>
      <c r="QP532" s="33"/>
      <c r="QQ532" s="33"/>
      <c r="QR532" s="33"/>
      <c r="QS532" s="33"/>
      <c r="QT532" s="33"/>
      <c r="QU532" s="33"/>
      <c r="QV532" s="33"/>
      <c r="QW532" s="33"/>
      <c r="QX532" s="33"/>
      <c r="QY532" s="33"/>
      <c r="QZ532" s="33"/>
      <c r="RA532" s="33"/>
      <c r="RB532" s="33"/>
      <c r="RC532" s="33"/>
      <c r="RD532" s="33"/>
      <c r="RE532" s="33"/>
      <c r="RF532" s="33"/>
      <c r="RG532" s="33"/>
      <c r="RH532" s="33"/>
      <c r="RI532" s="33"/>
      <c r="RJ532" s="33"/>
      <c r="RK532" s="33"/>
      <c r="RL532" s="33"/>
      <c r="RM532" s="33"/>
      <c r="RN532" s="33"/>
      <c r="RO532" s="33"/>
      <c r="RP532" s="33"/>
      <c r="RQ532" s="33"/>
      <c r="RR532" s="33"/>
      <c r="RS532" s="33"/>
      <c r="RT532" s="33"/>
      <c r="RU532" s="33"/>
      <c r="RV532" s="33"/>
      <c r="RW532" s="33"/>
      <c r="RX532" s="33"/>
      <c r="RY532" s="33"/>
      <c r="RZ532" s="33"/>
      <c r="SA532" s="33"/>
      <c r="SB532" s="33"/>
      <c r="SC532" s="33"/>
      <c r="SD532" s="33"/>
      <c r="SE532" s="33"/>
      <c r="SF532" s="33"/>
      <c r="SG532" s="33"/>
      <c r="SH532" s="33"/>
      <c r="SI532" s="33"/>
      <c r="SJ532" s="33"/>
      <c r="SK532" s="33"/>
      <c r="SL532" s="33"/>
      <c r="SM532" s="33"/>
      <c r="SN532" s="33"/>
      <c r="SO532" s="33"/>
      <c r="SP532" s="33"/>
      <c r="SQ532" s="33"/>
      <c r="SR532" s="33"/>
      <c r="SS532" s="33"/>
      <c r="ST532" s="33"/>
      <c r="SU532" s="33"/>
      <c r="SV532" s="33"/>
      <c r="SW532" s="33"/>
      <c r="SX532" s="33"/>
      <c r="SY532" s="33"/>
      <c r="SZ532" s="33"/>
      <c r="TA532" s="33"/>
      <c r="TB532" s="33"/>
      <c r="TC532" s="33"/>
      <c r="TD532" s="33"/>
      <c r="TE532" s="33"/>
      <c r="TF532" s="33"/>
      <c r="TG532" s="33"/>
      <c r="TH532" s="33"/>
      <c r="TI532" s="33"/>
      <c r="TJ532" s="33"/>
      <c r="TK532" s="33"/>
      <c r="TL532" s="33"/>
      <c r="TM532" s="33"/>
      <c r="TN532" s="33"/>
      <c r="TO532" s="33"/>
      <c r="TP532" s="33"/>
      <c r="TQ532" s="33"/>
      <c r="TR532" s="33"/>
      <c r="TS532" s="33"/>
      <c r="TT532" s="33"/>
      <c r="TU532" s="33"/>
      <c r="TV532" s="33"/>
      <c r="TW532" s="33"/>
      <c r="TX532" s="33"/>
      <c r="TY532" s="33"/>
      <c r="TZ532" s="33"/>
      <c r="UA532" s="33"/>
      <c r="UB532" s="33"/>
      <c r="UC532" s="33"/>
      <c r="UD532" s="33"/>
      <c r="UE532" s="33"/>
      <c r="UF532" s="33"/>
      <c r="UG532" s="33"/>
      <c r="UH532" s="33"/>
      <c r="UI532" s="33"/>
      <c r="UJ532" s="33"/>
      <c r="UK532" s="33"/>
      <c r="UL532" s="33"/>
      <c r="UM532" s="33"/>
      <c r="UN532" s="33"/>
      <c r="UO532" s="33"/>
      <c r="UP532" s="33"/>
      <c r="UQ532" s="33"/>
      <c r="UR532" s="33"/>
      <c r="US532" s="33"/>
      <c r="UT532" s="33"/>
      <c r="UU532" s="33"/>
      <c r="UV532" s="33"/>
      <c r="UW532" s="33"/>
      <c r="UX532" s="33"/>
      <c r="UY532" s="33"/>
      <c r="UZ532" s="33"/>
      <c r="VA532" s="33"/>
      <c r="VB532" s="33"/>
      <c r="VC532" s="33"/>
      <c r="VD532" s="33"/>
      <c r="VE532" s="33"/>
      <c r="VF532" s="33"/>
      <c r="VG532" s="33"/>
      <c r="VH532" s="33"/>
      <c r="VI532" s="33"/>
      <c r="VJ532" s="33"/>
      <c r="VK532" s="33"/>
      <c r="VL532" s="33"/>
      <c r="VM532" s="33"/>
      <c r="VN532" s="33"/>
      <c r="VO532" s="33"/>
      <c r="VP532" s="33"/>
      <c r="VQ532" s="33"/>
      <c r="VR532" s="33"/>
      <c r="VS532" s="33"/>
      <c r="VT532" s="33"/>
      <c r="VU532" s="33"/>
      <c r="VV532" s="33"/>
      <c r="VW532" s="33"/>
      <c r="VX532" s="33"/>
      <c r="VY532" s="33"/>
      <c r="VZ532" s="33"/>
      <c r="WA532" s="33"/>
      <c r="WB532" s="33"/>
      <c r="WC532" s="33"/>
      <c r="WD532" s="33"/>
      <c r="WE532" s="33"/>
      <c r="WF532" s="33"/>
      <c r="WG532" s="33"/>
      <c r="WH532" s="33"/>
      <c r="WI532" s="33"/>
      <c r="WJ532" s="33"/>
      <c r="WK532" s="33"/>
      <c r="WL532" s="33"/>
      <c r="WM532" s="33"/>
      <c r="WN532" s="33"/>
      <c r="WO532" s="33"/>
      <c r="WP532" s="33"/>
      <c r="WQ532" s="33"/>
      <c r="WR532" s="33"/>
      <c r="WS532" s="33"/>
      <c r="WT532" s="33"/>
      <c r="WU532" s="33"/>
      <c r="WV532" s="33"/>
      <c r="WW532" s="33"/>
      <c r="WX532" s="33"/>
      <c r="WY532" s="33"/>
      <c r="WZ532" s="33"/>
      <c r="XA532" s="33"/>
      <c r="XB532" s="33"/>
      <c r="XC532" s="33"/>
      <c r="XD532" s="33"/>
      <c r="XE532" s="33"/>
      <c r="XF532" s="33"/>
      <c r="XG532" s="33"/>
      <c r="XH532" s="33"/>
      <c r="XI532" s="33"/>
      <c r="XJ532" s="33"/>
      <c r="XK532" s="33"/>
      <c r="XL532" s="33"/>
      <c r="XM532" s="33"/>
      <c r="XN532" s="33"/>
      <c r="XO532" s="33"/>
      <c r="XP532" s="33"/>
      <c r="XQ532" s="33"/>
      <c r="XR532" s="33"/>
      <c r="XS532" s="33"/>
      <c r="XT532" s="33"/>
      <c r="XU532" s="33"/>
      <c r="XV532" s="33"/>
      <c r="XW532" s="33"/>
      <c r="XX532" s="33"/>
      <c r="XY532" s="33"/>
      <c r="XZ532" s="33"/>
      <c r="YA532" s="33"/>
      <c r="YB532" s="33"/>
      <c r="YC532" s="33"/>
      <c r="YD532" s="33"/>
      <c r="YE532" s="33"/>
      <c r="YF532" s="33"/>
      <c r="YG532" s="33"/>
      <c r="YH532" s="33"/>
      <c r="YI532" s="33"/>
      <c r="YJ532" s="33"/>
      <c r="YK532" s="33"/>
      <c r="YL532" s="33"/>
      <c r="YM532" s="33"/>
      <c r="YN532" s="33"/>
      <c r="YO532" s="33"/>
      <c r="YP532" s="33"/>
      <c r="YQ532" s="33"/>
      <c r="YR532" s="33"/>
      <c r="YS532" s="33"/>
      <c r="YT532" s="33"/>
      <c r="YU532" s="33"/>
      <c r="YV532" s="33"/>
      <c r="YW532" s="33"/>
      <c r="YX532" s="33"/>
      <c r="YY532" s="33"/>
      <c r="YZ532" s="33"/>
      <c r="ZA532" s="33"/>
      <c r="ZB532" s="33"/>
      <c r="ZC532" s="33"/>
      <c r="ZD532" s="33"/>
      <c r="ZE532" s="33"/>
      <c r="ZF532" s="33"/>
      <c r="ZG532" s="33"/>
      <c r="ZH532" s="33"/>
      <c r="ZI532" s="33"/>
      <c r="ZJ532" s="33"/>
      <c r="ZK532" s="33"/>
      <c r="ZL532" s="33"/>
      <c r="ZM532" s="33"/>
      <c r="ZN532" s="33"/>
      <c r="ZO532" s="33"/>
      <c r="ZP532" s="33"/>
      <c r="ZQ532" s="33"/>
      <c r="ZR532" s="33"/>
      <c r="ZS532" s="33"/>
      <c r="ZT532" s="33"/>
      <c r="ZU532" s="33"/>
      <c r="ZV532" s="33"/>
      <c r="ZW532" s="33"/>
      <c r="ZX532" s="33"/>
      <c r="ZY532" s="33"/>
      <c r="ZZ532" s="33"/>
      <c r="AAA532" s="33"/>
      <c r="AAB532" s="33"/>
      <c r="AAC532" s="33"/>
      <c r="AAD532" s="33"/>
      <c r="AAE532" s="33"/>
      <c r="AAF532" s="33"/>
      <c r="AAG532" s="33"/>
      <c r="AAH532" s="33"/>
      <c r="AAI532" s="33"/>
      <c r="AAJ532" s="33"/>
      <c r="AAK532" s="33"/>
      <c r="AAL532" s="33"/>
      <c r="AAM532" s="33"/>
      <c r="AAN532" s="33"/>
      <c r="AAO532" s="33"/>
      <c r="AAP532" s="33"/>
      <c r="AAQ532" s="33"/>
      <c r="AAR532" s="33"/>
      <c r="AAS532" s="33"/>
      <c r="AAT532" s="33"/>
      <c r="AAU532" s="33"/>
      <c r="AAV532" s="33"/>
      <c r="AAW532" s="33"/>
      <c r="AAX532" s="33"/>
      <c r="AAY532" s="33"/>
      <c r="AAZ532" s="33"/>
      <c r="ABA532" s="33"/>
      <c r="ABB532" s="33"/>
      <c r="ABC532" s="33"/>
      <c r="ABD532" s="33"/>
      <c r="ABE532" s="33"/>
      <c r="ABF532" s="33"/>
      <c r="ABG532" s="33"/>
      <c r="ABH532" s="33"/>
      <c r="ABI532" s="33"/>
      <c r="ABJ532" s="33"/>
      <c r="ABK532" s="33"/>
      <c r="ABL532" s="33"/>
      <c r="ABM532" s="33"/>
      <c r="ABN532" s="33"/>
      <c r="ABO532" s="33"/>
      <c r="ABP532" s="33"/>
      <c r="ABQ532" s="33"/>
      <c r="ABR532" s="33"/>
      <c r="ABS532" s="33"/>
      <c r="ABT532" s="33"/>
      <c r="ABU532" s="33"/>
      <c r="ABV532" s="33"/>
      <c r="ABW532" s="33"/>
      <c r="ABX532" s="33"/>
      <c r="ABY532" s="33"/>
      <c r="ABZ532" s="33"/>
      <c r="ACA532" s="33"/>
      <c r="ACB532" s="33"/>
      <c r="ACC532" s="33"/>
      <c r="ACD532" s="33"/>
      <c r="ACE532" s="33"/>
      <c r="ACF532" s="33"/>
      <c r="ACG532" s="33"/>
      <c r="ACH532" s="33"/>
      <c r="ACI532" s="33"/>
      <c r="ACJ532" s="33"/>
      <c r="ACK532" s="33"/>
      <c r="ACL532" s="33"/>
      <c r="ACM532" s="33"/>
      <c r="ACN532" s="33"/>
      <c r="ACO532" s="33"/>
      <c r="ACP532" s="33"/>
      <c r="ACQ532" s="33"/>
      <c r="ACR532" s="33"/>
      <c r="ACS532" s="33"/>
      <c r="ACT532" s="33"/>
      <c r="ACU532" s="33"/>
      <c r="ACV532" s="33"/>
      <c r="ACW532" s="33"/>
      <c r="ACX532" s="33"/>
      <c r="ACY532" s="33"/>
      <c r="ACZ532" s="33"/>
      <c r="ADA532" s="33"/>
      <c r="ADB532" s="33"/>
      <c r="ADC532" s="33"/>
      <c r="ADD532" s="33"/>
      <c r="ADE532" s="33"/>
      <c r="ADF532" s="33"/>
      <c r="ADG532" s="33"/>
      <c r="ADH532" s="33"/>
      <c r="ADI532" s="33"/>
      <c r="ADJ532" s="33"/>
      <c r="ADK532" s="33"/>
      <c r="ADL532" s="33"/>
      <c r="ADM532" s="33"/>
      <c r="ADN532" s="33"/>
      <c r="ADO532" s="33"/>
      <c r="ADP532" s="33"/>
      <c r="ADQ532" s="33"/>
      <c r="ADR532" s="33"/>
      <c r="ADS532" s="33"/>
      <c r="ADT532" s="33"/>
      <c r="ADU532" s="33"/>
      <c r="ADV532" s="33"/>
      <c r="ADW532" s="33"/>
      <c r="ADX532" s="33"/>
      <c r="ADY532" s="33"/>
      <c r="ADZ532" s="33"/>
      <c r="AEA532" s="33"/>
      <c r="AEB532" s="33"/>
      <c r="AEC532" s="33"/>
      <c r="AED532" s="33"/>
      <c r="AEE532" s="33"/>
      <c r="AEF532" s="33"/>
      <c r="AEG532" s="33"/>
      <c r="AEH532" s="33"/>
      <c r="AEI532" s="33"/>
      <c r="AEJ532" s="33"/>
      <c r="AEK532" s="33"/>
      <c r="AEL532" s="33"/>
      <c r="AEM532" s="33"/>
      <c r="AEN532" s="33"/>
      <c r="AEO532" s="33"/>
      <c r="AEP532" s="33"/>
      <c r="AEQ532" s="33"/>
      <c r="AER532" s="33"/>
      <c r="AES532" s="33"/>
      <c r="AET532" s="33"/>
      <c r="AEU532" s="33"/>
      <c r="AEV532" s="33"/>
      <c r="AEW532" s="33"/>
      <c r="AEX532" s="33"/>
      <c r="AEY532" s="33"/>
      <c r="AEZ532" s="33"/>
      <c r="AFA532" s="33"/>
      <c r="AFB532" s="33"/>
      <c r="AFC532" s="33"/>
      <c r="AFD532" s="33"/>
      <c r="AFE532" s="33"/>
      <c r="AFF532" s="33"/>
      <c r="AFG532" s="33"/>
      <c r="AFH532" s="33"/>
      <c r="AFI532" s="33"/>
      <c r="AFJ532" s="33"/>
      <c r="AFK532" s="33"/>
      <c r="AFL532" s="33"/>
      <c r="AFM532" s="33"/>
      <c r="AFN532" s="33"/>
      <c r="AFO532" s="33"/>
      <c r="AFP532" s="33"/>
      <c r="AFQ532" s="33"/>
      <c r="AFR532" s="33"/>
      <c r="AFS532" s="33"/>
      <c r="AFT532" s="33"/>
      <c r="AFU532" s="33"/>
      <c r="AFV532" s="33"/>
      <c r="AFW532" s="33"/>
      <c r="AFX532" s="33"/>
      <c r="AFY532" s="33"/>
      <c r="AFZ532" s="33"/>
      <c r="AGA532" s="33"/>
      <c r="AGB532" s="33"/>
      <c r="AGC532" s="33"/>
      <c r="AGD532" s="33"/>
      <c r="AGE532" s="33"/>
      <c r="AGF532" s="33"/>
      <c r="AGG532" s="33"/>
      <c r="AGH532" s="33"/>
      <c r="AGI532" s="33"/>
      <c r="AGJ532" s="33"/>
      <c r="AGK532" s="33"/>
      <c r="AGL532" s="33"/>
      <c r="AGM532" s="33"/>
      <c r="AGN532" s="33"/>
      <c r="AGO532" s="33"/>
      <c r="AGP532" s="33"/>
      <c r="AGQ532" s="33"/>
      <c r="AGR532" s="33"/>
      <c r="AGS532" s="33"/>
      <c r="AGT532" s="33"/>
      <c r="AGU532" s="33"/>
      <c r="AGV532" s="33"/>
      <c r="AGW532" s="33"/>
      <c r="AGX532" s="33"/>
      <c r="AGY532" s="33"/>
      <c r="AGZ532" s="33"/>
      <c r="AHA532" s="33"/>
      <c r="AHB532" s="33"/>
      <c r="AHC532" s="33"/>
      <c r="AHD532" s="33"/>
      <c r="AHE532" s="33"/>
      <c r="AHF532" s="33"/>
      <c r="AHG532" s="33"/>
      <c r="AHH532" s="33"/>
      <c r="AHI532" s="33"/>
      <c r="AHJ532" s="33"/>
      <c r="AHK532" s="33"/>
      <c r="AHL532" s="33"/>
      <c r="AHM532" s="33"/>
      <c r="AHN532" s="33"/>
      <c r="AHO532" s="33"/>
      <c r="AHP532" s="33"/>
      <c r="AHQ532" s="33"/>
      <c r="AHR532" s="33"/>
      <c r="AHS532" s="33"/>
      <c r="AHT532" s="33"/>
      <c r="AHU532" s="33"/>
      <c r="AHV532" s="33"/>
      <c r="AHW532" s="33"/>
      <c r="AHX532" s="33"/>
      <c r="AHY532" s="33"/>
      <c r="AHZ532" s="33"/>
      <c r="AIA532" s="33"/>
      <c r="AIB532" s="33"/>
      <c r="AIC532" s="33"/>
      <c r="AID532" s="33"/>
      <c r="AIE532" s="33"/>
      <c r="AIF532" s="33"/>
      <c r="AIG532" s="33"/>
      <c r="AIH532" s="33"/>
      <c r="AII532" s="33"/>
      <c r="AIJ532" s="33"/>
      <c r="AIK532" s="33"/>
      <c r="AIL532" s="33"/>
      <c r="AIM532" s="33"/>
      <c r="AIN532" s="33"/>
      <c r="AIO532" s="33"/>
      <c r="AIP532" s="33"/>
      <c r="AIQ532" s="33"/>
      <c r="AIR532" s="33"/>
      <c r="AIS532" s="33"/>
      <c r="AIT532" s="33"/>
      <c r="AIU532" s="33"/>
      <c r="AIV532" s="33"/>
      <c r="AIW532" s="33"/>
      <c r="AIX532" s="33"/>
      <c r="AIY532" s="33"/>
      <c r="AIZ532" s="33"/>
      <c r="AJA532" s="33"/>
      <c r="AJB532" s="33"/>
      <c r="AJC532" s="33"/>
      <c r="AJD532" s="33"/>
      <c r="AJE532" s="33"/>
      <c r="AJF532" s="33"/>
      <c r="AJG532" s="33"/>
      <c r="AJH532" s="33"/>
      <c r="AJI532" s="33"/>
      <c r="AJJ532" s="33"/>
      <c r="AJK532" s="33"/>
      <c r="AJL532" s="33"/>
      <c r="AJM532" s="33"/>
      <c r="AJN532" s="33"/>
      <c r="AJO532" s="33"/>
      <c r="AJP532" s="33"/>
      <c r="AJQ532" s="33"/>
      <c r="AJR532" s="33"/>
      <c r="AJS532" s="33"/>
      <c r="AJT532" s="33"/>
      <c r="AJU532" s="33"/>
      <c r="AJV532" s="33"/>
      <c r="AJW532" s="33"/>
      <c r="AJX532" s="33"/>
      <c r="AJY532" s="33"/>
      <c r="AJZ532" s="33"/>
      <c r="AKA532" s="33"/>
      <c r="AKB532" s="33"/>
      <c r="AKC532" s="33"/>
      <c r="AKD532" s="33"/>
      <c r="AKE532" s="33"/>
      <c r="AKF532" s="33"/>
      <c r="AKG532" s="33"/>
      <c r="AKH532" s="33"/>
      <c r="AKI532" s="33"/>
      <c r="AKJ532" s="33"/>
      <c r="AKK532" s="33"/>
      <c r="AKL532" s="33"/>
      <c r="AKM532" s="33"/>
      <c r="AKN532" s="33"/>
      <c r="AKO532" s="33"/>
      <c r="AKP532" s="33"/>
      <c r="AKQ532" s="33"/>
      <c r="AKR532" s="33"/>
      <c r="AKS532" s="33"/>
      <c r="AKT532" s="33"/>
      <c r="AKU532" s="33"/>
      <c r="AKV532" s="33"/>
      <c r="AKW532" s="33"/>
      <c r="AKX532" s="33"/>
      <c r="AKY532" s="33"/>
      <c r="AKZ532" s="33"/>
      <c r="ALA532" s="33"/>
      <c r="ALB532" s="33"/>
      <c r="ALC532" s="33"/>
      <c r="ALD532" s="33"/>
      <c r="ALE532" s="33"/>
      <c r="ALF532" s="33"/>
      <c r="ALG532" s="33"/>
      <c r="ALH532" s="33"/>
      <c r="ALI532" s="33"/>
      <c r="ALJ532" s="33"/>
      <c r="ALK532" s="33"/>
      <c r="ALL532" s="33"/>
      <c r="ALM532" s="33"/>
      <c r="ALN532" s="33"/>
      <c r="ALO532" s="33"/>
      <c r="ALP532" s="33"/>
      <c r="ALQ532" s="33"/>
      <c r="ALR532" s="33"/>
      <c r="ALS532" s="33"/>
      <c r="ALT532" s="33"/>
      <c r="ALU532" s="33"/>
      <c r="ALV532" s="33"/>
      <c r="ALW532" s="33"/>
      <c r="ALX532" s="33"/>
      <c r="ALY532" s="33"/>
      <c r="ALZ532" s="33"/>
      <c r="AMA532" s="33"/>
      <c r="AMB532" s="33"/>
      <c r="AMC532" s="33"/>
      <c r="AMD532" s="33"/>
      <c r="AME532" s="33"/>
      <c r="AMF532" s="33"/>
      <c r="AMG532" s="33"/>
      <c r="AMH532" s="33"/>
      <c r="AMI532" s="33"/>
      <c r="AMJ532" s="33"/>
      <c r="AMK532" s="33"/>
      <c r="AML532" s="33"/>
      <c r="AMM532" s="33"/>
      <c r="AMN532" s="33"/>
      <c r="AMO532" s="33"/>
      <c r="AMP532" s="33"/>
      <c r="AMQ532" s="33"/>
      <c r="AMR532" s="33"/>
      <c r="AMS532" s="33"/>
      <c r="AMT532" s="33"/>
      <c r="AMU532" s="33"/>
      <c r="AMV532" s="33"/>
      <c r="AMW532" s="33"/>
      <c r="AMX532" s="33"/>
      <c r="AMY532" s="33"/>
      <c r="AMZ532" s="33"/>
      <c r="ANA532" s="33"/>
      <c r="ANB532" s="33"/>
      <c r="ANC532" s="33"/>
      <c r="AND532" s="33"/>
      <c r="ANE532" s="33"/>
      <c r="ANF532" s="33"/>
      <c r="ANG532" s="33"/>
      <c r="ANH532" s="33"/>
      <c r="ANI532" s="33"/>
      <c r="ANJ532" s="33"/>
      <c r="ANK532" s="33"/>
      <c r="ANL532" s="33"/>
      <c r="ANM532" s="33"/>
      <c r="ANN532" s="33"/>
      <c r="ANO532" s="33"/>
      <c r="ANP532" s="33"/>
      <c r="ANQ532" s="33"/>
      <c r="ANR532" s="33"/>
      <c r="ANS532" s="33"/>
      <c r="ANT532" s="33"/>
      <c r="ANU532" s="33"/>
      <c r="ANV532" s="33"/>
      <c r="ANW532" s="33"/>
      <c r="ANX532" s="33"/>
      <c r="ANY532" s="33"/>
      <c r="ANZ532" s="33"/>
      <c r="AOA532" s="33"/>
      <c r="AOB532" s="33"/>
      <c r="AOC532" s="33"/>
      <c r="AOD532" s="33"/>
      <c r="AOE532" s="33"/>
      <c r="AOF532" s="33"/>
      <c r="AOG532" s="33"/>
      <c r="AOH532" s="33"/>
      <c r="AOI532" s="33"/>
      <c r="AOJ532" s="33"/>
      <c r="AOK532" s="33"/>
      <c r="AOL532" s="33"/>
      <c r="AOM532" s="33"/>
      <c r="AON532" s="33"/>
      <c r="AOO532" s="33"/>
      <c r="AOP532" s="33"/>
      <c r="AOQ532" s="33"/>
      <c r="AOR532" s="33"/>
      <c r="AOS532" s="33"/>
      <c r="AOT532" s="33"/>
      <c r="AOU532" s="33"/>
      <c r="AOV532" s="33"/>
      <c r="AOW532" s="33"/>
      <c r="AOX532" s="33"/>
      <c r="AOY532" s="33"/>
      <c r="AOZ532" s="33"/>
      <c r="APA532" s="33"/>
      <c r="APB532" s="33"/>
      <c r="APC532" s="33"/>
      <c r="APD532" s="33"/>
      <c r="APE532" s="33"/>
      <c r="APF532" s="33"/>
      <c r="APG532" s="33"/>
      <c r="APH532" s="33"/>
      <c r="API532" s="33"/>
      <c r="APJ532" s="33"/>
      <c r="APK532" s="33"/>
      <c r="APL532" s="33"/>
      <c r="APM532" s="33"/>
      <c r="APN532" s="33"/>
      <c r="APO532" s="33"/>
      <c r="APP532" s="33"/>
      <c r="APQ532" s="33"/>
      <c r="APR532" s="33"/>
      <c r="APS532" s="33"/>
      <c r="APT532" s="33"/>
      <c r="APU532" s="33"/>
      <c r="APV532" s="33"/>
      <c r="APW532" s="33"/>
      <c r="APX532" s="33"/>
      <c r="APY532" s="33"/>
      <c r="APZ532" s="33"/>
      <c r="AQA532" s="33"/>
      <c r="AQB532" s="33"/>
      <c r="AQC532" s="33"/>
      <c r="AQD532" s="33"/>
      <c r="AQE532" s="33"/>
      <c r="AQF532" s="33"/>
      <c r="AQG532" s="33"/>
      <c r="AQH532" s="33"/>
      <c r="AQI532" s="33"/>
      <c r="AQJ532" s="33"/>
      <c r="AQK532" s="33"/>
      <c r="AQL532" s="33"/>
      <c r="AQM532" s="33"/>
      <c r="AQN532" s="33"/>
      <c r="AQO532" s="33"/>
      <c r="AQP532" s="33"/>
      <c r="AQQ532" s="33"/>
      <c r="AQR532" s="33"/>
      <c r="AQS532" s="33"/>
      <c r="AQT532" s="33"/>
      <c r="AQU532" s="33"/>
      <c r="AQV532" s="33"/>
      <c r="AQW532" s="33"/>
      <c r="AQX532" s="33"/>
      <c r="AQY532" s="33"/>
      <c r="AQZ532" s="33"/>
      <c r="ARA532" s="33"/>
      <c r="ARB532" s="33"/>
      <c r="ARC532" s="33"/>
      <c r="ARD532" s="33"/>
      <c r="ARE532" s="33"/>
      <c r="ARF532" s="33"/>
      <c r="ARG532" s="33"/>
      <c r="ARH532" s="33"/>
      <c r="ARI532" s="33"/>
      <c r="ARJ532" s="33"/>
      <c r="ARK532" s="33"/>
      <c r="ARL532" s="33"/>
      <c r="ARM532" s="33"/>
      <c r="ARN532" s="33"/>
      <c r="ARO532" s="33"/>
      <c r="ARP532" s="33"/>
      <c r="ARQ532" s="33"/>
      <c r="ARR532" s="33"/>
      <c r="ARS532" s="33"/>
      <c r="ART532" s="33"/>
      <c r="ARU532" s="33"/>
      <c r="ARV532" s="33"/>
      <c r="ARW532" s="33"/>
      <c r="ARX532" s="33"/>
      <c r="ARY532" s="33"/>
      <c r="ARZ532" s="33"/>
      <c r="ASA532" s="33"/>
      <c r="ASB532" s="33"/>
      <c r="ASC532" s="33"/>
      <c r="ASD532" s="33"/>
      <c r="ASE532" s="33"/>
      <c r="ASF532" s="33"/>
      <c r="ASG532" s="33"/>
      <c r="ASH532" s="33"/>
      <c r="ASI532" s="33"/>
      <c r="ASJ532" s="33"/>
      <c r="ASK532" s="33"/>
      <c r="ASL532" s="33"/>
      <c r="ASM532" s="33"/>
      <c r="ASN532" s="33"/>
      <c r="ASO532" s="33"/>
      <c r="ASP532" s="33"/>
      <c r="ASQ532" s="33"/>
      <c r="ASR532" s="33"/>
      <c r="ASS532" s="33"/>
      <c r="AST532" s="33"/>
      <c r="ASU532" s="33"/>
      <c r="ASV532" s="33"/>
      <c r="ASW532" s="33"/>
      <c r="ASX532" s="33"/>
      <c r="ASY532" s="33"/>
      <c r="ASZ532" s="33"/>
      <c r="ATA532" s="33"/>
      <c r="ATB532" s="33"/>
      <c r="ATC532" s="33"/>
      <c r="ATD532" s="33"/>
      <c r="ATE532" s="33"/>
      <c r="ATF532" s="33"/>
      <c r="ATG532" s="33"/>
      <c r="ATH532" s="33"/>
      <c r="ATI532" s="33"/>
      <c r="ATJ532" s="33"/>
      <c r="ATK532" s="33"/>
      <c r="ATL532" s="33"/>
      <c r="ATM532" s="33"/>
      <c r="ATN532" s="33"/>
      <c r="ATO532" s="33"/>
      <c r="ATP532" s="33"/>
      <c r="ATQ532" s="33"/>
      <c r="ATR532" s="33"/>
      <c r="ATS532" s="33"/>
      <c r="ATT532" s="33"/>
      <c r="ATU532" s="33"/>
      <c r="ATV532" s="33"/>
      <c r="ATW532" s="33"/>
      <c r="ATX532" s="33"/>
      <c r="ATY532" s="33"/>
      <c r="ATZ532" s="33"/>
      <c r="AUA532" s="33"/>
      <c r="AUB532" s="33"/>
      <c r="AUC532" s="33"/>
      <c r="AUD532" s="33"/>
      <c r="AUE532" s="33"/>
      <c r="AUF532" s="33"/>
      <c r="AUG532" s="33"/>
      <c r="AUH532" s="33"/>
      <c r="AUI532" s="33"/>
      <c r="AUJ532" s="33"/>
      <c r="AUK532" s="33"/>
      <c r="AUL532" s="33"/>
      <c r="AUM532" s="33"/>
      <c r="AUN532" s="33"/>
      <c r="AUO532" s="33"/>
      <c r="AUP532" s="33"/>
      <c r="AUQ532" s="33"/>
      <c r="AUR532" s="33"/>
      <c r="AUS532" s="33"/>
      <c r="AUT532" s="33"/>
      <c r="AUU532" s="33"/>
      <c r="AUV532" s="33"/>
      <c r="AUW532" s="33"/>
      <c r="AUX532" s="33"/>
      <c r="AUY532" s="33"/>
      <c r="AUZ532" s="33"/>
      <c r="AVA532" s="33"/>
      <c r="AVB532" s="33"/>
      <c r="AVC532" s="33"/>
      <c r="AVD532" s="33"/>
      <c r="AVE532" s="33"/>
      <c r="AVF532" s="33"/>
      <c r="AVG532" s="33"/>
      <c r="AVH532" s="33"/>
      <c r="AVI532" s="33"/>
      <c r="AVJ532" s="33"/>
      <c r="AVK532" s="33"/>
      <c r="AVL532" s="33"/>
      <c r="AVM532" s="33"/>
      <c r="AVN532" s="33"/>
      <c r="AVO532" s="33"/>
      <c r="AVP532" s="33"/>
      <c r="AVQ532" s="33"/>
      <c r="AVR532" s="33"/>
      <c r="AVS532" s="33"/>
      <c r="AVT532" s="33"/>
      <c r="AVU532" s="33"/>
      <c r="AVV532" s="33"/>
      <c r="AVW532" s="33"/>
      <c r="AVX532" s="33"/>
      <c r="AVY532" s="33"/>
      <c r="AVZ532" s="33"/>
      <c r="AWA532" s="33"/>
      <c r="AWB532" s="33"/>
      <c r="AWC532" s="33"/>
      <c r="AWD532" s="33"/>
      <c r="AWE532" s="33"/>
      <c r="AWF532" s="33"/>
      <c r="AWG532" s="33"/>
      <c r="AWH532" s="33"/>
      <c r="AWI532" s="33"/>
      <c r="AWJ532" s="33"/>
      <c r="AWK532" s="33"/>
      <c r="AWL532" s="33"/>
      <c r="AWM532" s="33"/>
      <c r="AWN532" s="33"/>
      <c r="AWO532" s="33"/>
      <c r="AWP532" s="33"/>
      <c r="AWQ532" s="33"/>
      <c r="AWR532" s="33"/>
      <c r="AWS532" s="33"/>
      <c r="AWT532" s="33"/>
      <c r="AWU532" s="33"/>
      <c r="AWV532" s="33"/>
      <c r="AWW532" s="33"/>
      <c r="AWX532" s="33"/>
      <c r="AWY532" s="33"/>
      <c r="AWZ532" s="33"/>
      <c r="AXA532" s="33"/>
      <c r="AXB532" s="33"/>
      <c r="AXC532" s="33"/>
      <c r="AXD532" s="33"/>
      <c r="AXE532" s="33"/>
      <c r="AXF532" s="33"/>
      <c r="AXG532" s="33"/>
      <c r="AXH532" s="33"/>
      <c r="AXI532" s="33"/>
      <c r="AXJ532" s="33"/>
      <c r="AXK532" s="33"/>
      <c r="AXL532" s="33"/>
      <c r="AXM532" s="33"/>
      <c r="AXN532" s="33"/>
      <c r="AXO532" s="33"/>
      <c r="AXP532" s="33"/>
      <c r="AXQ532" s="33"/>
      <c r="AXR532" s="33"/>
      <c r="AXS532" s="33"/>
      <c r="AXT532" s="33"/>
      <c r="AXU532" s="33"/>
      <c r="AXV532" s="33"/>
      <c r="AXW532" s="33"/>
      <c r="AXX532" s="33"/>
      <c r="AXY532" s="33"/>
      <c r="AXZ532" s="33"/>
      <c r="AYA532" s="33"/>
      <c r="AYB532" s="33"/>
      <c r="AYC532" s="33"/>
      <c r="AYD532" s="33"/>
      <c r="AYE532" s="33"/>
      <c r="AYF532" s="33"/>
      <c r="AYG532" s="33"/>
      <c r="AYH532" s="33"/>
      <c r="AYI532" s="33"/>
      <c r="AYJ532" s="33"/>
      <c r="AYK532" s="33"/>
      <c r="AYL532" s="33"/>
      <c r="AYM532" s="33"/>
      <c r="AYN532" s="33"/>
      <c r="AYO532" s="33"/>
      <c r="AYP532" s="33"/>
      <c r="AYQ532" s="33"/>
      <c r="AYR532" s="33"/>
      <c r="AYS532" s="33"/>
      <c r="AYT532" s="33"/>
      <c r="AYU532" s="33"/>
      <c r="AYV532" s="33"/>
      <c r="AYW532" s="33"/>
      <c r="AYX532" s="33"/>
      <c r="AYY532" s="33"/>
      <c r="AYZ532" s="33"/>
      <c r="AZA532" s="33"/>
      <c r="AZB532" s="33"/>
      <c r="AZC532" s="33"/>
      <c r="AZD532" s="33"/>
      <c r="AZE532" s="33"/>
      <c r="AZF532" s="33"/>
      <c r="AZG532" s="33"/>
      <c r="AZH532" s="33"/>
      <c r="AZI532" s="33"/>
      <c r="AZJ532" s="33"/>
      <c r="AZK532" s="33"/>
      <c r="AZL532" s="33"/>
      <c r="AZM532" s="33"/>
      <c r="AZN532" s="33"/>
      <c r="AZO532" s="33"/>
      <c r="AZP532" s="33"/>
      <c r="AZQ532" s="33"/>
      <c r="AZR532" s="33"/>
      <c r="AZS532" s="33"/>
      <c r="AZT532" s="33"/>
      <c r="AZU532" s="33"/>
      <c r="AZV532" s="33"/>
      <c r="AZW532" s="33"/>
      <c r="AZX532" s="33"/>
      <c r="AZY532" s="33"/>
      <c r="AZZ532" s="33"/>
      <c r="BAA532" s="33"/>
      <c r="BAB532" s="33"/>
      <c r="BAC532" s="33"/>
      <c r="BAD532" s="33"/>
      <c r="BAE532" s="33"/>
      <c r="BAF532" s="33"/>
      <c r="BAG532" s="33"/>
      <c r="BAH532" s="33"/>
      <c r="BAI532" s="33"/>
      <c r="BAJ532" s="33"/>
      <c r="BAK532" s="33"/>
      <c r="BAL532" s="33"/>
      <c r="BAM532" s="33"/>
      <c r="BAN532" s="33"/>
      <c r="BAO532" s="33"/>
      <c r="BAP532" s="33"/>
      <c r="BAQ532" s="33"/>
      <c r="BAR532" s="33"/>
      <c r="BAS532" s="33"/>
      <c r="BAT532" s="33"/>
      <c r="BAU532" s="33"/>
      <c r="BAV532" s="33"/>
      <c r="BAW532" s="33"/>
      <c r="BAX532" s="33"/>
      <c r="BAY532" s="33"/>
      <c r="BAZ532" s="33"/>
      <c r="BBA532" s="33"/>
      <c r="BBB532" s="33"/>
      <c r="BBC532" s="33"/>
      <c r="BBD532" s="33"/>
      <c r="BBE532" s="33"/>
      <c r="BBF532" s="33"/>
      <c r="BBG532" s="33"/>
      <c r="BBH532" s="33"/>
      <c r="BBI532" s="33"/>
      <c r="BBJ532" s="33"/>
      <c r="BBK532" s="33"/>
      <c r="BBL532" s="33"/>
      <c r="BBM532" s="33"/>
      <c r="BBN532" s="33"/>
      <c r="BBO532" s="33"/>
      <c r="BBP532" s="33"/>
      <c r="BBQ532" s="33"/>
      <c r="BBR532" s="33"/>
      <c r="BBS532" s="33"/>
      <c r="BBT532" s="33"/>
      <c r="BBU532" s="33"/>
      <c r="BBV532" s="33"/>
      <c r="BBW532" s="33"/>
      <c r="BBX532" s="33"/>
      <c r="BBY532" s="33"/>
      <c r="BBZ532" s="33"/>
      <c r="BCA532" s="33"/>
      <c r="BCB532" s="33"/>
      <c r="BCC532" s="33"/>
      <c r="BCD532" s="33"/>
      <c r="BCE532" s="33"/>
      <c r="BCF532" s="33"/>
      <c r="BCG532" s="33"/>
      <c r="BCH532" s="33"/>
      <c r="BCI532" s="33"/>
      <c r="BCJ532" s="33"/>
      <c r="BCK532" s="33"/>
      <c r="BCL532" s="33"/>
      <c r="BCM532" s="33"/>
      <c r="BCN532" s="33"/>
      <c r="BCO532" s="33"/>
      <c r="BCP532" s="33"/>
      <c r="BCQ532" s="33"/>
      <c r="BCR532" s="33"/>
      <c r="BCS532" s="33"/>
      <c r="BCT532" s="33"/>
      <c r="BCU532" s="33"/>
      <c r="BCV532" s="33"/>
      <c r="BCW532" s="33"/>
      <c r="BCX532" s="33"/>
      <c r="BCY532" s="33"/>
      <c r="BCZ532" s="33"/>
      <c r="BDA532" s="33"/>
      <c r="BDB532" s="33"/>
      <c r="BDC532" s="33"/>
      <c r="BDD532" s="33"/>
      <c r="BDE532" s="33"/>
      <c r="BDF532" s="33"/>
      <c r="BDG532" s="33"/>
      <c r="BDH532" s="33"/>
      <c r="BDI532" s="33"/>
      <c r="BDJ532" s="33"/>
      <c r="BDK532" s="33"/>
      <c r="BDL532" s="33"/>
      <c r="BDM532" s="33"/>
      <c r="BDN532" s="33"/>
      <c r="BDO532" s="33"/>
      <c r="BDP532" s="33"/>
      <c r="BDQ532" s="33"/>
      <c r="BDR532" s="33"/>
      <c r="BDS532" s="33"/>
      <c r="BDT532" s="33"/>
      <c r="BDU532" s="33"/>
      <c r="BDV532" s="33"/>
      <c r="BDW532" s="33"/>
      <c r="BDX532" s="33"/>
      <c r="BDY532" s="33"/>
      <c r="BDZ532" s="33"/>
      <c r="BEA532" s="33"/>
      <c r="BEB532" s="33"/>
      <c r="BEC532" s="33"/>
      <c r="BED532" s="33"/>
      <c r="BEE532" s="33"/>
      <c r="BEF532" s="33"/>
      <c r="BEG532" s="33"/>
      <c r="BEH532" s="33"/>
      <c r="BEI532" s="33"/>
      <c r="BEJ532" s="33"/>
      <c r="BEK532" s="33"/>
      <c r="BEL532" s="33"/>
      <c r="BEM532" s="33"/>
      <c r="BEN532" s="33"/>
      <c r="BEO532" s="33"/>
      <c r="BEP532" s="33"/>
      <c r="BEQ532" s="33"/>
      <c r="BER532" s="33"/>
      <c r="BES532" s="33"/>
      <c r="BET532" s="33"/>
      <c r="BEU532" s="33"/>
      <c r="BEV532" s="33"/>
      <c r="BEW532" s="33"/>
      <c r="BEX532" s="33"/>
      <c r="BEY532" s="33"/>
      <c r="BEZ532" s="33"/>
      <c r="BFA532" s="33"/>
      <c r="BFB532" s="33"/>
      <c r="BFC532" s="33"/>
      <c r="BFD532" s="33"/>
      <c r="BFE532" s="33"/>
      <c r="BFF532" s="33"/>
      <c r="BFG532" s="33"/>
      <c r="BFH532" s="33"/>
      <c r="BFI532" s="33"/>
      <c r="BFJ532" s="33"/>
      <c r="BFK532" s="33"/>
      <c r="BFL532" s="33"/>
      <c r="BFM532" s="33"/>
      <c r="BFN532" s="33"/>
      <c r="BFO532" s="33"/>
      <c r="BFP532" s="33"/>
      <c r="BFQ532" s="33"/>
      <c r="BFR532" s="33"/>
      <c r="BFS532" s="33"/>
      <c r="BFT532" s="33"/>
      <c r="BFU532" s="33"/>
      <c r="BFV532" s="33"/>
      <c r="BFW532" s="33"/>
      <c r="BFX532" s="33"/>
      <c r="BFY532" s="33"/>
      <c r="BFZ532" s="33"/>
      <c r="BGA532" s="33"/>
      <c r="BGB532" s="33"/>
      <c r="BGC532" s="33"/>
      <c r="BGD532" s="33"/>
      <c r="BGE532" s="33"/>
      <c r="BGF532" s="33"/>
      <c r="BGG532" s="33"/>
      <c r="BGH532" s="33"/>
      <c r="BGI532" s="33"/>
      <c r="BGJ532" s="33"/>
      <c r="BGK532" s="33"/>
      <c r="BGL532" s="33"/>
      <c r="BGM532" s="33"/>
      <c r="BGN532" s="33"/>
      <c r="BGO532" s="33"/>
      <c r="BGP532" s="33"/>
      <c r="BGQ532" s="33"/>
      <c r="BGR532" s="33"/>
      <c r="BGS532" s="33"/>
      <c r="BGT532" s="33"/>
      <c r="BGU532" s="33"/>
      <c r="BGV532" s="33"/>
      <c r="BGW532" s="33"/>
      <c r="BGX532" s="33"/>
      <c r="BGY532" s="33"/>
      <c r="BGZ532" s="33"/>
      <c r="BHA532" s="33"/>
      <c r="BHB532" s="33"/>
      <c r="BHC532" s="33"/>
      <c r="BHD532" s="33"/>
      <c r="BHE532" s="33"/>
      <c r="BHF532" s="33"/>
      <c r="BHG532" s="33"/>
      <c r="BHH532" s="33"/>
      <c r="BHI532" s="33"/>
      <c r="BHJ532" s="33"/>
      <c r="BHK532" s="33"/>
      <c r="BHL532" s="33"/>
      <c r="BHM532" s="33"/>
      <c r="BHN532" s="33"/>
      <c r="BHO532" s="33"/>
      <c r="BHP532" s="33"/>
      <c r="BHQ532" s="33"/>
      <c r="BHR532" s="33"/>
      <c r="BHS532" s="33"/>
      <c r="BHT532" s="33"/>
      <c r="BHU532" s="33"/>
      <c r="BHV532" s="33"/>
      <c r="BHW532" s="33"/>
      <c r="BHX532" s="33"/>
      <c r="BHY532" s="33"/>
      <c r="BHZ532" s="33"/>
      <c r="BIA532" s="33"/>
      <c r="BIB532" s="33"/>
      <c r="BIC532" s="33"/>
      <c r="BID532" s="33"/>
      <c r="BIE532" s="33"/>
      <c r="BIF532" s="33"/>
      <c r="BIG532" s="33"/>
      <c r="BIH532" s="33"/>
      <c r="BII532" s="33"/>
      <c r="BIJ532" s="33"/>
      <c r="BIK532" s="33"/>
      <c r="BIL532" s="33"/>
      <c r="BIM532" s="33"/>
      <c r="BIN532" s="33"/>
      <c r="BIO532" s="33"/>
      <c r="BIP532" s="33"/>
      <c r="BIQ532" s="33"/>
      <c r="BIR532" s="33"/>
      <c r="BIS532" s="33"/>
      <c r="BIT532" s="33"/>
      <c r="BIU532" s="33"/>
      <c r="BIV532" s="33"/>
      <c r="BIW532" s="33"/>
      <c r="BIX532" s="33"/>
      <c r="BIY532" s="33"/>
      <c r="BIZ532" s="33"/>
      <c r="BJA532" s="33"/>
      <c r="BJB532" s="33"/>
      <c r="BJC532" s="33"/>
      <c r="BJD532" s="33"/>
      <c r="BJE532" s="33"/>
      <c r="BJF532" s="33"/>
      <c r="BJG532" s="33"/>
      <c r="BJH532" s="33"/>
      <c r="BJI532" s="33"/>
      <c r="BJJ532" s="33"/>
      <c r="BJK532" s="33"/>
      <c r="BJL532" s="33"/>
      <c r="BJM532" s="33"/>
      <c r="BJN532" s="33"/>
      <c r="BJO532" s="33"/>
      <c r="BJP532" s="33"/>
      <c r="BJQ532" s="33"/>
      <c r="BJR532" s="33"/>
      <c r="BJS532" s="33"/>
      <c r="BJT532" s="33"/>
      <c r="BJU532" s="33"/>
      <c r="BJV532" s="33"/>
      <c r="BJW532" s="33"/>
      <c r="BJX532" s="33"/>
      <c r="BJY532" s="33"/>
      <c r="BJZ532" s="33"/>
      <c r="BKA532" s="33"/>
      <c r="BKB532" s="33"/>
      <c r="BKC532" s="33"/>
      <c r="BKD532" s="33"/>
      <c r="BKE532" s="33"/>
      <c r="BKF532" s="33"/>
      <c r="BKG532" s="33"/>
      <c r="BKH532" s="33"/>
      <c r="BKI532" s="33"/>
      <c r="BKJ532" s="33"/>
      <c r="BKK532" s="33"/>
      <c r="BKL532" s="33"/>
      <c r="BKM532" s="33"/>
      <c r="BKN532" s="33"/>
      <c r="BKO532" s="33"/>
      <c r="BKP532" s="33"/>
      <c r="BKQ532" s="33"/>
      <c r="BKR532" s="33"/>
      <c r="BKS532" s="33"/>
      <c r="BKT532" s="33"/>
      <c r="BKU532" s="33"/>
      <c r="BKV532" s="33"/>
      <c r="BKW532" s="33"/>
      <c r="BKX532" s="33"/>
      <c r="BKY532" s="33"/>
      <c r="BKZ532" s="33"/>
      <c r="BLA532" s="33"/>
      <c r="BLB532" s="33"/>
      <c r="BLC532" s="33"/>
      <c r="BLD532" s="33"/>
      <c r="BLE532" s="33"/>
      <c r="BLF532" s="33"/>
      <c r="BLG532" s="33"/>
      <c r="BLH532" s="33"/>
      <c r="BLI532" s="33"/>
      <c r="BLJ532" s="33"/>
      <c r="BLK532" s="33"/>
      <c r="BLL532" s="33"/>
      <c r="BLM532" s="33"/>
      <c r="BLN532" s="33"/>
      <c r="BLO532" s="33"/>
      <c r="BLP532" s="33"/>
      <c r="BLQ532" s="33"/>
      <c r="BLR532" s="33"/>
      <c r="BLS532" s="33"/>
      <c r="BLT532" s="33"/>
      <c r="BLU532" s="33"/>
      <c r="BLV532" s="33"/>
      <c r="BLW532" s="33"/>
      <c r="BLX532" s="33"/>
      <c r="BLY532" s="33"/>
      <c r="BLZ532" s="33"/>
      <c r="BMA532" s="33"/>
      <c r="BMB532" s="33"/>
      <c r="BMC532" s="33"/>
      <c r="BMD532" s="33"/>
      <c r="BME532" s="33"/>
      <c r="BMF532" s="33"/>
      <c r="BMG532" s="33"/>
      <c r="BMH532" s="33"/>
      <c r="BMI532" s="33"/>
      <c r="BMJ532" s="33"/>
      <c r="BMK532" s="33"/>
      <c r="BML532" s="33"/>
      <c r="BMM532" s="33"/>
      <c r="BMN532" s="33"/>
      <c r="BMO532" s="33"/>
      <c r="BMP532" s="33"/>
      <c r="BMQ532" s="33"/>
      <c r="BMR532" s="33"/>
      <c r="BMS532" s="33"/>
      <c r="BMT532" s="33"/>
      <c r="BMU532" s="33"/>
      <c r="BMV532" s="33"/>
      <c r="BMW532" s="33"/>
      <c r="BMX532" s="33"/>
      <c r="BMY532" s="33"/>
      <c r="BMZ532" s="33"/>
      <c r="BNA532" s="33"/>
      <c r="BNB532" s="33"/>
      <c r="BNC532" s="33"/>
      <c r="BND532" s="33"/>
      <c r="BNE532" s="33"/>
      <c r="BNF532" s="33"/>
      <c r="BNG532" s="33"/>
      <c r="BNH532" s="33"/>
      <c r="BNI532" s="33"/>
      <c r="BNJ532" s="33"/>
      <c r="BNK532" s="33"/>
      <c r="BNL532" s="33"/>
      <c r="BNM532" s="33"/>
      <c r="BNN532" s="33"/>
      <c r="BNO532" s="33"/>
      <c r="BNP532" s="33"/>
      <c r="BNQ532" s="33"/>
      <c r="BNR532" s="33"/>
      <c r="BNS532" s="33"/>
      <c r="BNT532" s="33"/>
      <c r="BNU532" s="33"/>
      <c r="BNV532" s="33"/>
      <c r="BNW532" s="33"/>
      <c r="BNX532" s="33"/>
      <c r="BNY532" s="33"/>
      <c r="BNZ532" s="33"/>
      <c r="BOA532" s="33"/>
      <c r="BOB532" s="33"/>
      <c r="BOC532" s="33"/>
      <c r="BOD532" s="33"/>
      <c r="BOE532" s="33"/>
      <c r="BOF532" s="33"/>
      <c r="BOG532" s="33"/>
      <c r="BOH532" s="33"/>
      <c r="BOI532" s="33"/>
      <c r="BOJ532" s="33"/>
      <c r="BOK532" s="33"/>
      <c r="BOL532" s="33"/>
      <c r="BOM532" s="33"/>
      <c r="BON532" s="33"/>
      <c r="BOO532" s="33"/>
      <c r="BOP532" s="33"/>
      <c r="BOQ532" s="33"/>
      <c r="BOR532" s="33"/>
      <c r="BOS532" s="33"/>
      <c r="BOT532" s="33"/>
      <c r="BOU532" s="33"/>
      <c r="BOV532" s="33"/>
      <c r="BOW532" s="33"/>
      <c r="BOX532" s="33"/>
      <c r="BOY532" s="33"/>
      <c r="BOZ532" s="33"/>
      <c r="BPA532" s="33"/>
      <c r="BPB532" s="33"/>
      <c r="BPC532" s="33"/>
      <c r="BPD532" s="33"/>
      <c r="BPE532" s="33"/>
      <c r="BPF532" s="33"/>
      <c r="BPG532" s="33"/>
      <c r="BPH532" s="33"/>
      <c r="BPI532" s="33"/>
      <c r="BPJ532" s="33"/>
      <c r="BPK532" s="33"/>
      <c r="BPL532" s="33"/>
      <c r="BPM532" s="33"/>
      <c r="BPN532" s="33"/>
      <c r="BPO532" s="33"/>
      <c r="BPP532" s="33"/>
      <c r="BPQ532" s="33"/>
      <c r="BPR532" s="33"/>
      <c r="BPS532" s="33"/>
      <c r="BPT532" s="33"/>
      <c r="BPU532" s="33"/>
      <c r="BPV532" s="33"/>
      <c r="BPW532" s="33"/>
      <c r="BPX532" s="33"/>
      <c r="BPY532" s="33"/>
      <c r="BPZ532" s="33"/>
      <c r="BQA532" s="33"/>
      <c r="BQB532" s="33"/>
      <c r="BQC532" s="33"/>
      <c r="BQD532" s="33"/>
      <c r="BQE532" s="33"/>
      <c r="BQF532" s="33"/>
      <c r="BQG532" s="33"/>
      <c r="BQH532" s="33"/>
      <c r="BQI532" s="33"/>
      <c r="BQJ532" s="33"/>
      <c r="BQK532" s="33"/>
      <c r="BQL532" s="33"/>
      <c r="BQM532" s="33"/>
      <c r="BQN532" s="33"/>
      <c r="BQO532" s="33"/>
      <c r="BQP532" s="33"/>
      <c r="BQQ532" s="33"/>
      <c r="BQR532" s="33"/>
      <c r="BQS532" s="33"/>
      <c r="BQT532" s="33"/>
      <c r="BQU532" s="33"/>
      <c r="BQV532" s="33"/>
      <c r="BQW532" s="33"/>
      <c r="BQX532" s="33"/>
      <c r="BQY532" s="33"/>
      <c r="BQZ532" s="33"/>
      <c r="BRA532" s="33"/>
      <c r="BRB532" s="33"/>
      <c r="BRC532" s="33"/>
      <c r="BRD532" s="33"/>
      <c r="BRE532" s="33"/>
      <c r="BRF532" s="33"/>
      <c r="BRG532" s="33"/>
      <c r="BRH532" s="33"/>
      <c r="BRI532" s="33"/>
      <c r="BRJ532" s="33"/>
      <c r="BRK532" s="33"/>
      <c r="BRL532" s="33"/>
      <c r="BRM532" s="33"/>
      <c r="BRN532" s="33"/>
      <c r="BRO532" s="33"/>
      <c r="BRP532" s="33"/>
      <c r="BRQ532" s="33"/>
      <c r="BRR532" s="33"/>
      <c r="BRS532" s="33"/>
      <c r="BRT532" s="33"/>
      <c r="BRU532" s="33"/>
      <c r="BRV532" s="33"/>
      <c r="BRW532" s="33"/>
      <c r="BRX532" s="33"/>
      <c r="BRY532" s="33"/>
      <c r="BRZ532" s="33"/>
      <c r="BSA532" s="33"/>
      <c r="BSB532" s="33"/>
      <c r="BSC532" s="33"/>
      <c r="BSD532" s="33"/>
      <c r="BSE532" s="33"/>
      <c r="BSF532" s="33"/>
      <c r="BSG532" s="33"/>
      <c r="BSH532" s="33"/>
      <c r="BSI532" s="33"/>
      <c r="BSJ532" s="33"/>
      <c r="BSK532" s="33"/>
      <c r="BSL532" s="33"/>
      <c r="BSM532" s="33"/>
      <c r="BSN532" s="33"/>
      <c r="BSO532" s="33"/>
      <c r="BSP532" s="33"/>
      <c r="BSQ532" s="33"/>
      <c r="BSR532" s="33"/>
      <c r="BSS532" s="33"/>
      <c r="BST532" s="33"/>
      <c r="BSU532" s="33"/>
      <c r="BSV532" s="33"/>
      <c r="BSW532" s="33"/>
      <c r="BSX532" s="33"/>
      <c r="BSY532" s="33"/>
      <c r="BSZ532" s="33"/>
      <c r="BTA532" s="33"/>
      <c r="BTB532" s="33"/>
      <c r="BTC532" s="33"/>
      <c r="BTD532" s="33"/>
      <c r="BTE532" s="33"/>
      <c r="BTF532" s="33"/>
      <c r="BTG532" s="33"/>
      <c r="BTH532" s="33"/>
      <c r="BTI532" s="33"/>
      <c r="BTJ532" s="33"/>
      <c r="BTK532" s="33"/>
      <c r="BTL532" s="33"/>
      <c r="BTM532" s="33"/>
      <c r="BTN532" s="33"/>
      <c r="BTO532" s="33"/>
      <c r="BTP532" s="33"/>
      <c r="BTQ532" s="33"/>
      <c r="BTR532" s="33"/>
      <c r="BTS532" s="33"/>
      <c r="BTT532" s="33"/>
      <c r="BTU532" s="33"/>
      <c r="BTV532" s="33"/>
      <c r="BTW532" s="33"/>
      <c r="BTX532" s="33"/>
      <c r="BTY532" s="33"/>
      <c r="BTZ532" s="33"/>
      <c r="BUA532" s="33"/>
      <c r="BUB532" s="33"/>
      <c r="BUC532" s="33"/>
      <c r="BUD532" s="33"/>
      <c r="BUE532" s="33"/>
      <c r="BUF532" s="33"/>
      <c r="BUG532" s="33"/>
      <c r="BUH532" s="33"/>
      <c r="BUI532" s="33"/>
      <c r="BUJ532" s="33"/>
      <c r="BUK532" s="33"/>
      <c r="BUL532" s="33"/>
      <c r="BUM532" s="33"/>
      <c r="BUN532" s="33"/>
      <c r="BUO532" s="33"/>
      <c r="BUP532" s="33"/>
      <c r="BUQ532" s="33"/>
      <c r="BUR532" s="33"/>
      <c r="BUS532" s="33"/>
      <c r="BUT532" s="33"/>
      <c r="BUU532" s="33"/>
      <c r="BUV532" s="33"/>
      <c r="BUW532" s="33"/>
      <c r="BUX532" s="33"/>
      <c r="BUY532" s="33"/>
      <c r="BUZ532" s="33"/>
      <c r="BVA532" s="33"/>
      <c r="BVB532" s="33"/>
      <c r="BVC532" s="33"/>
      <c r="BVD532" s="33"/>
      <c r="BVE532" s="33"/>
      <c r="BVF532" s="33"/>
      <c r="BVG532" s="33"/>
      <c r="BVH532" s="33"/>
      <c r="BVI532" s="33"/>
      <c r="BVJ532" s="33"/>
      <c r="BVK532" s="33"/>
      <c r="BVL532" s="33"/>
      <c r="BVM532" s="33"/>
      <c r="BVN532" s="33"/>
      <c r="BVO532" s="33"/>
      <c r="BVP532" s="33"/>
      <c r="BVQ532" s="33"/>
      <c r="BVR532" s="33"/>
      <c r="BVS532" s="33"/>
      <c r="BVT532" s="33"/>
      <c r="BVU532" s="33"/>
      <c r="BVV532" s="33"/>
      <c r="BVW532" s="33"/>
      <c r="BVX532" s="33"/>
      <c r="BVY532" s="33"/>
      <c r="BVZ532" s="33"/>
      <c r="BWA532" s="33"/>
      <c r="BWB532" s="33"/>
      <c r="BWC532" s="33"/>
      <c r="BWD532" s="33"/>
      <c r="BWE532" s="33"/>
      <c r="BWF532" s="33"/>
      <c r="BWG532" s="33"/>
      <c r="BWH532" s="33"/>
      <c r="BWI532" s="33"/>
      <c r="BWJ532" s="33"/>
      <c r="BWK532" s="33"/>
      <c r="BWL532" s="33"/>
      <c r="BWM532" s="33"/>
      <c r="BWN532" s="33"/>
      <c r="BWO532" s="33"/>
      <c r="BWP532" s="33"/>
      <c r="BWQ532" s="33"/>
      <c r="BWR532" s="33"/>
      <c r="BWS532" s="33"/>
      <c r="BWT532" s="33"/>
      <c r="BWU532" s="33"/>
      <c r="BWV532" s="33"/>
      <c r="BWW532" s="33"/>
      <c r="BWX532" s="33"/>
      <c r="BWY532" s="33"/>
      <c r="BWZ532" s="33"/>
      <c r="BXA532" s="33"/>
      <c r="BXB532" s="33"/>
      <c r="BXC532" s="33"/>
      <c r="BXD532" s="33"/>
      <c r="BXE532" s="33"/>
      <c r="BXF532" s="33"/>
      <c r="BXG532" s="33"/>
      <c r="BXH532" s="33"/>
      <c r="BXI532" s="33"/>
      <c r="BXJ532" s="33"/>
      <c r="BXK532" s="33"/>
      <c r="BXL532" s="33"/>
      <c r="BXM532" s="33"/>
      <c r="BXN532" s="33"/>
      <c r="BXO532" s="33"/>
      <c r="BXP532" s="33"/>
      <c r="BXQ532" s="33"/>
      <c r="BXR532" s="33"/>
      <c r="BXS532" s="33"/>
      <c r="BXT532" s="33"/>
      <c r="BXU532" s="33"/>
      <c r="BXV532" s="33"/>
      <c r="BXW532" s="33"/>
      <c r="BXX532" s="33"/>
      <c r="BXY532" s="33"/>
      <c r="BXZ532" s="33"/>
      <c r="BYA532" s="33"/>
      <c r="BYB532" s="33"/>
      <c r="BYC532" s="33"/>
      <c r="BYD532" s="33"/>
      <c r="BYE532" s="33"/>
      <c r="BYF532" s="33"/>
      <c r="BYG532" s="33"/>
      <c r="BYH532" s="33"/>
      <c r="BYI532" s="33"/>
      <c r="BYJ532" s="33"/>
      <c r="BYK532" s="33"/>
      <c r="BYL532" s="33"/>
      <c r="BYM532" s="33"/>
      <c r="BYN532" s="33"/>
      <c r="BYO532" s="33"/>
      <c r="BYP532" s="33"/>
      <c r="BYQ532" s="33"/>
      <c r="BYR532" s="33"/>
      <c r="BYS532" s="33"/>
      <c r="BYT532" s="33"/>
      <c r="BYU532" s="33"/>
      <c r="BYV532" s="33"/>
      <c r="BYW532" s="33"/>
      <c r="BYX532" s="33"/>
    </row>
    <row r="533" spans="1:2026" ht="15" customHeight="1" x14ac:dyDescent="0.25">
      <c r="A533" s="205" t="s">
        <v>1662</v>
      </c>
      <c r="B533" s="40" t="s">
        <v>1003</v>
      </c>
      <c r="C533" s="1" t="s">
        <v>1004</v>
      </c>
      <c r="D533" s="1" t="s">
        <v>24</v>
      </c>
      <c r="E533" s="1" t="s">
        <v>1005</v>
      </c>
      <c r="F533" s="1" t="s">
        <v>972</v>
      </c>
      <c r="G533" s="1" t="s">
        <v>27</v>
      </c>
      <c r="H533" s="29" t="s">
        <v>28</v>
      </c>
      <c r="I533" s="1" t="s">
        <v>29</v>
      </c>
      <c r="J533" s="35" t="s">
        <v>30</v>
      </c>
      <c r="K533" s="36" t="s">
        <v>31</v>
      </c>
      <c r="L533" s="1" t="s">
        <v>51</v>
      </c>
      <c r="M533" s="37" t="s">
        <v>33</v>
      </c>
      <c r="N533" s="1" t="s">
        <v>34</v>
      </c>
      <c r="O533" s="38" t="s">
        <v>35</v>
      </c>
      <c r="P533" s="38"/>
      <c r="Q533" s="39" t="s">
        <v>36</v>
      </c>
      <c r="R533" s="39"/>
      <c r="S533" s="1" t="s">
        <v>1006</v>
      </c>
      <c r="T533" s="145"/>
      <c r="U533" s="145"/>
      <c r="V533" s="1" t="s">
        <v>59</v>
      </c>
      <c r="W533" s="1"/>
      <c r="X533" s="1"/>
      <c r="Y533" s="1"/>
      <c r="Z533" s="1"/>
      <c r="AA533" s="1"/>
      <c r="AB533" s="30"/>
      <c r="AC533" s="30">
        <v>2650</v>
      </c>
      <c r="AD533" s="30"/>
      <c r="AE533" s="30"/>
      <c r="AF533" s="30"/>
      <c r="AG533" s="30">
        <f t="shared" si="8"/>
        <v>2650</v>
      </c>
      <c r="AH533" s="110"/>
      <c r="AI533" s="30"/>
      <c r="AJ533" s="125"/>
      <c r="AK533" s="30"/>
      <c r="AL533" s="2" t="s">
        <v>38</v>
      </c>
      <c r="AM533" s="2"/>
      <c r="AN533" s="2"/>
      <c r="AO533" s="2"/>
    </row>
    <row r="534" spans="1:2026" ht="15" customHeight="1" x14ac:dyDescent="0.25">
      <c r="A534" s="205" t="s">
        <v>1662</v>
      </c>
      <c r="B534" s="40"/>
      <c r="C534" s="1" t="s">
        <v>1004</v>
      </c>
      <c r="D534" s="1" t="s">
        <v>42</v>
      </c>
      <c r="E534" s="1" t="s">
        <v>1005</v>
      </c>
      <c r="F534" s="1" t="s">
        <v>972</v>
      </c>
      <c r="G534" s="1" t="s">
        <v>27</v>
      </c>
      <c r="H534" s="29" t="s">
        <v>28</v>
      </c>
      <c r="I534" s="1"/>
      <c r="J534" s="35"/>
      <c r="K534" s="36"/>
      <c r="L534" s="1"/>
      <c r="M534" s="37"/>
      <c r="N534" s="1"/>
      <c r="O534" s="38"/>
      <c r="P534" s="38"/>
      <c r="Q534" s="39"/>
      <c r="R534" s="39"/>
      <c r="S534" s="1"/>
      <c r="T534" s="145"/>
      <c r="U534" s="145"/>
      <c r="V534" s="1"/>
      <c r="W534" s="1"/>
      <c r="X534" s="1"/>
      <c r="Y534" s="1"/>
      <c r="Z534" s="1"/>
      <c r="AA534" s="1"/>
      <c r="AB534" s="30"/>
      <c r="AC534" s="30"/>
      <c r="AD534" s="30"/>
      <c r="AE534" s="30"/>
      <c r="AF534" s="30"/>
      <c r="AG534" s="30"/>
      <c r="AH534" s="110"/>
      <c r="AI534" s="30"/>
      <c r="AJ534" s="125"/>
      <c r="AK534" s="30"/>
      <c r="AL534" s="2"/>
      <c r="AM534" s="2"/>
      <c r="AN534" s="2"/>
      <c r="AO534" s="2"/>
    </row>
    <row r="535" spans="1:2026" s="52" customFormat="1" ht="24.95" customHeight="1" x14ac:dyDescent="0.25">
      <c r="A535" s="205" t="s">
        <v>1662</v>
      </c>
      <c r="B535" s="50" t="s">
        <v>1007</v>
      </c>
      <c r="C535" s="4" t="s">
        <v>1004</v>
      </c>
      <c r="D535" s="4" t="s">
        <v>295</v>
      </c>
      <c r="E535" s="4" t="s">
        <v>1008</v>
      </c>
      <c r="F535" s="4" t="s">
        <v>972</v>
      </c>
      <c r="G535" s="4" t="s">
        <v>105</v>
      </c>
      <c r="H535" s="90" t="s">
        <v>528</v>
      </c>
      <c r="I535" s="4" t="s">
        <v>29</v>
      </c>
      <c r="J535" s="51" t="s">
        <v>345</v>
      </c>
      <c r="K535" s="4" t="s">
        <v>31</v>
      </c>
      <c r="L535" s="4" t="s">
        <v>51</v>
      </c>
      <c r="M535" s="4" t="s">
        <v>33</v>
      </c>
      <c r="N535" s="4" t="s">
        <v>106</v>
      </c>
      <c r="O535" s="6" t="s">
        <v>107</v>
      </c>
      <c r="P535" s="6"/>
      <c r="Q535" s="7" t="s">
        <v>36</v>
      </c>
      <c r="R535" s="7"/>
      <c r="S535" s="4" t="s">
        <v>1009</v>
      </c>
      <c r="T535" s="152" t="s">
        <v>1512</v>
      </c>
      <c r="U535" s="152" t="s">
        <v>1512</v>
      </c>
      <c r="V535" s="4" t="s">
        <v>11</v>
      </c>
      <c r="W535" s="4" t="s">
        <v>40</v>
      </c>
      <c r="X535" s="4"/>
      <c r="Y535" s="4"/>
      <c r="Z535" s="4"/>
      <c r="AA535" s="4"/>
      <c r="AB535" s="8">
        <v>12500</v>
      </c>
      <c r="AC535" s="8">
        <v>2650</v>
      </c>
      <c r="AD535" s="8"/>
      <c r="AE535" s="8">
        <v>2250</v>
      </c>
      <c r="AF535" s="8"/>
      <c r="AG535" s="8">
        <f t="shared" si="8"/>
        <v>17400</v>
      </c>
      <c r="AH535" s="111">
        <v>18</v>
      </c>
      <c r="AI535" s="8">
        <v>15357.99</v>
      </c>
      <c r="AJ535" s="126"/>
      <c r="AK535" s="8">
        <f>SUBTOTAL(9,AH535:AJ535)</f>
        <v>15375.99</v>
      </c>
      <c r="AL535" s="5" t="s">
        <v>37</v>
      </c>
      <c r="AM535" s="5" t="s">
        <v>1499</v>
      </c>
      <c r="AN535" s="96">
        <v>43040</v>
      </c>
      <c r="AO535" s="173" t="s">
        <v>1512</v>
      </c>
      <c r="AP535" s="33"/>
      <c r="AQ535" s="33"/>
      <c r="AR535" s="33"/>
      <c r="AS535" s="33"/>
      <c r="AT535" s="33"/>
      <c r="AU535" s="33"/>
      <c r="AV535" s="33"/>
      <c r="AW535" s="33"/>
      <c r="AX535" s="33"/>
      <c r="AY535" s="33"/>
      <c r="AZ535" s="33"/>
      <c r="BA535" s="33"/>
      <c r="BB535" s="33"/>
      <c r="BC535" s="33"/>
      <c r="BD535" s="33"/>
      <c r="BE535" s="33"/>
      <c r="BF535" s="33"/>
      <c r="BG535" s="33"/>
      <c r="BH535" s="33"/>
      <c r="BI535" s="33"/>
      <c r="BJ535" s="33"/>
      <c r="BK535" s="33"/>
      <c r="BL535" s="33"/>
      <c r="BM535" s="33"/>
      <c r="BN535" s="33"/>
      <c r="BO535" s="33"/>
      <c r="BP535" s="33"/>
      <c r="BQ535" s="33"/>
      <c r="BR535" s="33"/>
      <c r="BS535" s="33"/>
      <c r="BT535" s="33"/>
      <c r="BU535" s="33"/>
      <c r="BV535" s="33"/>
      <c r="BW535" s="33"/>
      <c r="BX535" s="33"/>
      <c r="BY535" s="33"/>
      <c r="BZ535" s="33"/>
      <c r="CA535" s="33"/>
      <c r="CB535" s="33"/>
      <c r="CC535" s="33"/>
      <c r="CD535" s="33"/>
      <c r="CE535" s="33"/>
      <c r="CF535" s="33"/>
      <c r="CG535" s="33"/>
      <c r="CH535" s="33"/>
      <c r="CI535" s="33"/>
      <c r="CJ535" s="33"/>
      <c r="CK535" s="33"/>
      <c r="CL535" s="33"/>
      <c r="CM535" s="33"/>
      <c r="CN535" s="33"/>
      <c r="CO535" s="33"/>
      <c r="CP535" s="33"/>
      <c r="CQ535" s="33"/>
      <c r="CR535" s="33"/>
      <c r="CS535" s="33"/>
      <c r="CT535" s="33"/>
      <c r="CU535" s="33"/>
      <c r="CV535" s="33"/>
      <c r="CW535" s="33"/>
      <c r="CX535" s="33"/>
      <c r="CY535" s="33"/>
      <c r="CZ535" s="33"/>
      <c r="DA535" s="33"/>
      <c r="DB535" s="33"/>
      <c r="DC535" s="33"/>
      <c r="DD535" s="33"/>
      <c r="DE535" s="33"/>
      <c r="DF535" s="33"/>
      <c r="DG535" s="33"/>
      <c r="DH535" s="33"/>
      <c r="DI535" s="33"/>
      <c r="DJ535" s="33"/>
      <c r="DK535" s="33"/>
      <c r="DL535" s="33"/>
      <c r="DM535" s="33"/>
      <c r="DN535" s="33"/>
      <c r="DO535" s="33"/>
      <c r="DP535" s="33"/>
      <c r="DQ535" s="33"/>
      <c r="DR535" s="33"/>
      <c r="DS535" s="33"/>
      <c r="DT535" s="33"/>
      <c r="DU535" s="33"/>
      <c r="DV535" s="33"/>
      <c r="DW535" s="33"/>
      <c r="DX535" s="33"/>
      <c r="DY535" s="33"/>
      <c r="DZ535" s="33"/>
      <c r="EA535" s="33"/>
      <c r="EB535" s="33"/>
      <c r="EC535" s="33"/>
      <c r="ED535" s="33"/>
      <c r="EE535" s="33"/>
      <c r="EF535" s="33"/>
      <c r="EG535" s="33"/>
      <c r="EH535" s="33"/>
      <c r="EI535" s="33"/>
      <c r="EJ535" s="33"/>
      <c r="EK535" s="33"/>
      <c r="EL535" s="33"/>
      <c r="EM535" s="33"/>
      <c r="EN535" s="33"/>
      <c r="EO535" s="33"/>
      <c r="EP535" s="33"/>
      <c r="EQ535" s="33"/>
      <c r="ER535" s="33"/>
      <c r="ES535" s="33"/>
      <c r="ET535" s="33"/>
      <c r="EU535" s="33"/>
      <c r="EV535" s="33"/>
      <c r="EW535" s="33"/>
      <c r="EX535" s="33"/>
      <c r="EY535" s="33"/>
      <c r="EZ535" s="33"/>
      <c r="FA535" s="33"/>
      <c r="FB535" s="33"/>
      <c r="FC535" s="33"/>
      <c r="FD535" s="33"/>
      <c r="FE535" s="33"/>
      <c r="FF535" s="33"/>
      <c r="FG535" s="33"/>
      <c r="FH535" s="33"/>
      <c r="FI535" s="33"/>
      <c r="FJ535" s="33"/>
      <c r="FK535" s="33"/>
      <c r="FL535" s="33"/>
      <c r="FM535" s="33"/>
      <c r="FN535" s="33"/>
      <c r="FO535" s="33"/>
      <c r="FP535" s="33"/>
      <c r="FQ535" s="33"/>
      <c r="FR535" s="33"/>
      <c r="FS535" s="33"/>
      <c r="FT535" s="33"/>
      <c r="FU535" s="33"/>
      <c r="FV535" s="33"/>
      <c r="FW535" s="33"/>
      <c r="FX535" s="33"/>
      <c r="FY535" s="33"/>
      <c r="FZ535" s="33"/>
      <c r="GA535" s="33"/>
      <c r="GB535" s="33"/>
      <c r="GC535" s="33"/>
      <c r="GD535" s="33"/>
      <c r="GE535" s="33"/>
      <c r="GF535" s="33"/>
      <c r="GG535" s="33"/>
      <c r="GH535" s="33"/>
      <c r="GI535" s="33"/>
      <c r="GJ535" s="33"/>
      <c r="GK535" s="33"/>
      <c r="GL535" s="33"/>
      <c r="GM535" s="33"/>
      <c r="GN535" s="33"/>
      <c r="GO535" s="33"/>
      <c r="GP535" s="33"/>
      <c r="GQ535" s="33"/>
      <c r="GR535" s="33"/>
      <c r="GS535" s="33"/>
      <c r="GT535" s="33"/>
      <c r="GU535" s="33"/>
      <c r="GV535" s="33"/>
      <c r="GW535" s="33"/>
      <c r="GX535" s="33"/>
      <c r="GY535" s="33"/>
      <c r="GZ535" s="33"/>
      <c r="HA535" s="33"/>
      <c r="HB535" s="33"/>
      <c r="HC535" s="33"/>
      <c r="HD535" s="33"/>
      <c r="HE535" s="33"/>
      <c r="HF535" s="33"/>
      <c r="HG535" s="33"/>
      <c r="HH535" s="33"/>
      <c r="HI535" s="33"/>
      <c r="HJ535" s="33"/>
      <c r="HK535" s="33"/>
      <c r="HL535" s="33"/>
      <c r="HM535" s="33"/>
      <c r="HN535" s="33"/>
      <c r="HO535" s="33"/>
      <c r="HP535" s="33"/>
      <c r="HQ535" s="33"/>
      <c r="HR535" s="33"/>
      <c r="HS535" s="33"/>
      <c r="HT535" s="33"/>
      <c r="HU535" s="33"/>
      <c r="HV535" s="33"/>
      <c r="HW535" s="33"/>
      <c r="HX535" s="33"/>
      <c r="HY535" s="33"/>
      <c r="HZ535" s="33"/>
      <c r="IA535" s="33"/>
      <c r="IB535" s="33"/>
      <c r="IC535" s="33"/>
      <c r="ID535" s="33"/>
      <c r="IE535" s="33"/>
      <c r="IF535" s="33"/>
      <c r="IG535" s="33"/>
      <c r="IH535" s="33"/>
      <c r="II535" s="33"/>
      <c r="IJ535" s="33"/>
      <c r="IK535" s="33"/>
      <c r="IL535" s="33"/>
      <c r="IM535" s="33"/>
      <c r="IN535" s="33"/>
      <c r="IO535" s="33"/>
      <c r="IP535" s="33"/>
      <c r="IQ535" s="33"/>
      <c r="IR535" s="33"/>
      <c r="IS535" s="33"/>
      <c r="IT535" s="33"/>
      <c r="IU535" s="33"/>
      <c r="IV535" s="33"/>
      <c r="IW535" s="33"/>
      <c r="IX535" s="33"/>
      <c r="IY535" s="33"/>
      <c r="IZ535" s="33"/>
      <c r="JA535" s="33"/>
      <c r="JB535" s="33"/>
      <c r="JC535" s="33"/>
      <c r="JD535" s="33"/>
      <c r="JE535" s="33"/>
      <c r="JF535" s="33"/>
      <c r="JG535" s="33"/>
      <c r="JH535" s="33"/>
      <c r="JI535" s="33"/>
      <c r="JJ535" s="33"/>
      <c r="JK535" s="33"/>
      <c r="JL535" s="33"/>
      <c r="JM535" s="33"/>
      <c r="JN535" s="33"/>
      <c r="JO535" s="33"/>
      <c r="JP535" s="33"/>
      <c r="JQ535" s="33"/>
      <c r="JR535" s="33"/>
      <c r="JS535" s="33"/>
      <c r="JT535" s="33"/>
      <c r="JU535" s="33"/>
      <c r="JV535" s="33"/>
      <c r="JW535" s="33"/>
      <c r="JX535" s="33"/>
      <c r="JY535" s="33"/>
      <c r="JZ535" s="33"/>
      <c r="KA535" s="33"/>
      <c r="KB535" s="33"/>
      <c r="KC535" s="33"/>
      <c r="KD535" s="33"/>
      <c r="KE535" s="33"/>
      <c r="KF535" s="33"/>
      <c r="KG535" s="33"/>
      <c r="KH535" s="33"/>
      <c r="KI535" s="33"/>
      <c r="KJ535" s="33"/>
      <c r="KK535" s="33"/>
      <c r="KL535" s="33"/>
      <c r="KM535" s="33"/>
      <c r="KN535" s="33"/>
      <c r="KO535" s="33"/>
      <c r="KP535" s="33"/>
      <c r="KQ535" s="33"/>
      <c r="KR535" s="33"/>
      <c r="KS535" s="33"/>
      <c r="KT535" s="33"/>
      <c r="KU535" s="33"/>
      <c r="KV535" s="33"/>
      <c r="KW535" s="33"/>
      <c r="KX535" s="33"/>
      <c r="KY535" s="33"/>
      <c r="KZ535" s="33"/>
      <c r="LA535" s="33"/>
      <c r="LB535" s="33"/>
      <c r="LC535" s="33"/>
      <c r="LD535" s="33"/>
      <c r="LE535" s="33"/>
      <c r="LF535" s="33"/>
      <c r="LG535" s="33"/>
      <c r="LH535" s="33"/>
      <c r="LI535" s="33"/>
      <c r="LJ535" s="33"/>
      <c r="LK535" s="33"/>
      <c r="LL535" s="33"/>
      <c r="LM535" s="33"/>
      <c r="LN535" s="33"/>
      <c r="LO535" s="33"/>
      <c r="LP535" s="33"/>
      <c r="LQ535" s="33"/>
      <c r="LR535" s="33"/>
      <c r="LS535" s="33"/>
      <c r="LT535" s="33"/>
      <c r="LU535" s="33"/>
      <c r="LV535" s="33"/>
      <c r="LW535" s="33"/>
      <c r="LX535" s="33"/>
      <c r="LY535" s="33"/>
      <c r="LZ535" s="33"/>
      <c r="MA535" s="33"/>
      <c r="MB535" s="33"/>
      <c r="MC535" s="33"/>
      <c r="MD535" s="33"/>
      <c r="ME535" s="33"/>
      <c r="MF535" s="33"/>
      <c r="MG535" s="33"/>
      <c r="MH535" s="33"/>
      <c r="MI535" s="33"/>
      <c r="MJ535" s="33"/>
      <c r="MK535" s="33"/>
      <c r="ML535" s="33"/>
      <c r="MM535" s="33"/>
      <c r="MN535" s="33"/>
      <c r="MO535" s="33"/>
      <c r="MP535" s="33"/>
      <c r="MQ535" s="33"/>
      <c r="MR535" s="33"/>
      <c r="MS535" s="33"/>
      <c r="MT535" s="33"/>
      <c r="MU535" s="33"/>
      <c r="MV535" s="33"/>
      <c r="MW535" s="33"/>
      <c r="MX535" s="33"/>
      <c r="MY535" s="33"/>
      <c r="MZ535" s="33"/>
      <c r="NA535" s="33"/>
      <c r="NB535" s="33"/>
      <c r="NC535" s="33"/>
      <c r="ND535" s="33"/>
      <c r="NE535" s="33"/>
      <c r="NF535" s="33"/>
      <c r="NG535" s="33"/>
      <c r="NH535" s="33"/>
      <c r="NI535" s="33"/>
      <c r="NJ535" s="33"/>
      <c r="NK535" s="33"/>
      <c r="NL535" s="33"/>
      <c r="NM535" s="33"/>
      <c r="NN535" s="33"/>
      <c r="NO535" s="33"/>
      <c r="NP535" s="33"/>
      <c r="NQ535" s="33"/>
      <c r="NR535" s="33"/>
      <c r="NS535" s="33"/>
      <c r="NT535" s="33"/>
      <c r="NU535" s="33"/>
      <c r="NV535" s="33"/>
      <c r="NW535" s="33"/>
      <c r="NX535" s="33"/>
      <c r="NY535" s="33"/>
      <c r="NZ535" s="33"/>
      <c r="OA535" s="33"/>
      <c r="OB535" s="33"/>
      <c r="OC535" s="33"/>
      <c r="OD535" s="33"/>
      <c r="OE535" s="33"/>
      <c r="OF535" s="33"/>
      <c r="OG535" s="33"/>
      <c r="OH535" s="33"/>
      <c r="OI535" s="33"/>
      <c r="OJ535" s="33"/>
      <c r="OK535" s="33"/>
      <c r="OL535" s="33"/>
      <c r="OM535" s="33"/>
      <c r="ON535" s="33"/>
      <c r="OO535" s="33"/>
      <c r="OP535" s="33"/>
      <c r="OQ535" s="33"/>
      <c r="OR535" s="33"/>
      <c r="OS535" s="33"/>
      <c r="OT535" s="33"/>
      <c r="OU535" s="33"/>
      <c r="OV535" s="33"/>
      <c r="OW535" s="33"/>
      <c r="OX535" s="33"/>
      <c r="OY535" s="33"/>
      <c r="OZ535" s="33"/>
      <c r="PA535" s="33"/>
      <c r="PB535" s="33"/>
      <c r="PC535" s="33"/>
      <c r="PD535" s="33"/>
      <c r="PE535" s="33"/>
      <c r="PF535" s="33"/>
      <c r="PG535" s="33"/>
      <c r="PH535" s="33"/>
      <c r="PI535" s="33"/>
      <c r="PJ535" s="33"/>
      <c r="PK535" s="33"/>
      <c r="PL535" s="33"/>
      <c r="PM535" s="33"/>
      <c r="PN535" s="33"/>
      <c r="PO535" s="33"/>
      <c r="PP535" s="33"/>
      <c r="PQ535" s="33"/>
      <c r="PR535" s="33"/>
      <c r="PS535" s="33"/>
      <c r="PT535" s="33"/>
      <c r="PU535" s="33"/>
      <c r="PV535" s="33"/>
      <c r="PW535" s="33"/>
      <c r="PX535" s="33"/>
      <c r="PY535" s="33"/>
      <c r="PZ535" s="33"/>
      <c r="QA535" s="33"/>
      <c r="QB535" s="33"/>
      <c r="QC535" s="33"/>
      <c r="QD535" s="33"/>
      <c r="QE535" s="33"/>
      <c r="QF535" s="33"/>
      <c r="QG535" s="33"/>
      <c r="QH535" s="33"/>
      <c r="QI535" s="33"/>
      <c r="QJ535" s="33"/>
      <c r="QK535" s="33"/>
      <c r="QL535" s="33"/>
      <c r="QM535" s="33"/>
      <c r="QN535" s="33"/>
      <c r="QO535" s="33"/>
      <c r="QP535" s="33"/>
      <c r="QQ535" s="33"/>
      <c r="QR535" s="33"/>
      <c r="QS535" s="33"/>
      <c r="QT535" s="33"/>
      <c r="QU535" s="33"/>
      <c r="QV535" s="33"/>
      <c r="QW535" s="33"/>
      <c r="QX535" s="33"/>
      <c r="QY535" s="33"/>
      <c r="QZ535" s="33"/>
      <c r="RA535" s="33"/>
      <c r="RB535" s="33"/>
      <c r="RC535" s="33"/>
      <c r="RD535" s="33"/>
      <c r="RE535" s="33"/>
      <c r="RF535" s="33"/>
      <c r="RG535" s="33"/>
      <c r="RH535" s="33"/>
      <c r="RI535" s="33"/>
      <c r="RJ535" s="33"/>
      <c r="RK535" s="33"/>
      <c r="RL535" s="33"/>
      <c r="RM535" s="33"/>
      <c r="RN535" s="33"/>
      <c r="RO535" s="33"/>
      <c r="RP535" s="33"/>
      <c r="RQ535" s="33"/>
      <c r="RR535" s="33"/>
      <c r="RS535" s="33"/>
      <c r="RT535" s="33"/>
      <c r="RU535" s="33"/>
      <c r="RV535" s="33"/>
      <c r="RW535" s="33"/>
      <c r="RX535" s="33"/>
      <c r="RY535" s="33"/>
      <c r="RZ535" s="33"/>
      <c r="SA535" s="33"/>
      <c r="SB535" s="33"/>
      <c r="SC535" s="33"/>
      <c r="SD535" s="33"/>
      <c r="SE535" s="33"/>
      <c r="SF535" s="33"/>
      <c r="SG535" s="33"/>
      <c r="SH535" s="33"/>
      <c r="SI535" s="33"/>
      <c r="SJ535" s="33"/>
      <c r="SK535" s="33"/>
      <c r="SL535" s="33"/>
      <c r="SM535" s="33"/>
      <c r="SN535" s="33"/>
      <c r="SO535" s="33"/>
      <c r="SP535" s="33"/>
      <c r="SQ535" s="33"/>
      <c r="SR535" s="33"/>
      <c r="SS535" s="33"/>
      <c r="ST535" s="33"/>
      <c r="SU535" s="33"/>
      <c r="SV535" s="33"/>
      <c r="SW535" s="33"/>
      <c r="SX535" s="33"/>
      <c r="SY535" s="33"/>
      <c r="SZ535" s="33"/>
      <c r="TA535" s="33"/>
      <c r="TB535" s="33"/>
      <c r="TC535" s="33"/>
      <c r="TD535" s="33"/>
      <c r="TE535" s="33"/>
      <c r="TF535" s="33"/>
      <c r="TG535" s="33"/>
      <c r="TH535" s="33"/>
      <c r="TI535" s="33"/>
      <c r="TJ535" s="33"/>
      <c r="TK535" s="33"/>
      <c r="TL535" s="33"/>
      <c r="TM535" s="33"/>
      <c r="TN535" s="33"/>
      <c r="TO535" s="33"/>
      <c r="TP535" s="33"/>
      <c r="TQ535" s="33"/>
      <c r="TR535" s="33"/>
      <c r="TS535" s="33"/>
      <c r="TT535" s="33"/>
      <c r="TU535" s="33"/>
      <c r="TV535" s="33"/>
      <c r="TW535" s="33"/>
      <c r="TX535" s="33"/>
      <c r="TY535" s="33"/>
      <c r="TZ535" s="33"/>
      <c r="UA535" s="33"/>
      <c r="UB535" s="33"/>
      <c r="UC535" s="33"/>
      <c r="UD535" s="33"/>
      <c r="UE535" s="33"/>
      <c r="UF535" s="33"/>
      <c r="UG535" s="33"/>
      <c r="UH535" s="33"/>
      <c r="UI535" s="33"/>
      <c r="UJ535" s="33"/>
      <c r="UK535" s="33"/>
      <c r="UL535" s="33"/>
      <c r="UM535" s="33"/>
      <c r="UN535" s="33"/>
      <c r="UO535" s="33"/>
      <c r="UP535" s="33"/>
      <c r="UQ535" s="33"/>
      <c r="UR535" s="33"/>
      <c r="US535" s="33"/>
      <c r="UT535" s="33"/>
      <c r="UU535" s="33"/>
      <c r="UV535" s="33"/>
      <c r="UW535" s="33"/>
      <c r="UX535" s="33"/>
      <c r="UY535" s="33"/>
      <c r="UZ535" s="33"/>
      <c r="VA535" s="33"/>
      <c r="VB535" s="33"/>
      <c r="VC535" s="33"/>
      <c r="VD535" s="33"/>
      <c r="VE535" s="33"/>
      <c r="VF535" s="33"/>
      <c r="VG535" s="33"/>
      <c r="VH535" s="33"/>
      <c r="VI535" s="33"/>
      <c r="VJ535" s="33"/>
      <c r="VK535" s="33"/>
      <c r="VL535" s="33"/>
      <c r="VM535" s="33"/>
      <c r="VN535" s="33"/>
      <c r="VO535" s="33"/>
      <c r="VP535" s="33"/>
      <c r="VQ535" s="33"/>
      <c r="VR535" s="33"/>
      <c r="VS535" s="33"/>
      <c r="VT535" s="33"/>
      <c r="VU535" s="33"/>
      <c r="VV535" s="33"/>
      <c r="VW535" s="33"/>
      <c r="VX535" s="33"/>
      <c r="VY535" s="33"/>
      <c r="VZ535" s="33"/>
      <c r="WA535" s="33"/>
      <c r="WB535" s="33"/>
      <c r="WC535" s="33"/>
      <c r="WD535" s="33"/>
      <c r="WE535" s="33"/>
      <c r="WF535" s="33"/>
      <c r="WG535" s="33"/>
      <c r="WH535" s="33"/>
      <c r="WI535" s="33"/>
      <c r="WJ535" s="33"/>
      <c r="WK535" s="33"/>
      <c r="WL535" s="33"/>
      <c r="WM535" s="33"/>
      <c r="WN535" s="33"/>
      <c r="WO535" s="33"/>
      <c r="WP535" s="33"/>
      <c r="WQ535" s="33"/>
      <c r="WR535" s="33"/>
      <c r="WS535" s="33"/>
      <c r="WT535" s="33"/>
      <c r="WU535" s="33"/>
      <c r="WV535" s="33"/>
      <c r="WW535" s="33"/>
      <c r="WX535" s="33"/>
      <c r="WY535" s="33"/>
      <c r="WZ535" s="33"/>
      <c r="XA535" s="33"/>
      <c r="XB535" s="33"/>
      <c r="XC535" s="33"/>
      <c r="XD535" s="33"/>
      <c r="XE535" s="33"/>
      <c r="XF535" s="33"/>
      <c r="XG535" s="33"/>
      <c r="XH535" s="33"/>
      <c r="XI535" s="33"/>
      <c r="XJ535" s="33"/>
      <c r="XK535" s="33"/>
      <c r="XL535" s="33"/>
      <c r="XM535" s="33"/>
      <c r="XN535" s="33"/>
      <c r="XO535" s="33"/>
      <c r="XP535" s="33"/>
      <c r="XQ535" s="33"/>
      <c r="XR535" s="33"/>
      <c r="XS535" s="33"/>
      <c r="XT535" s="33"/>
      <c r="XU535" s="33"/>
      <c r="XV535" s="33"/>
      <c r="XW535" s="33"/>
      <c r="XX535" s="33"/>
      <c r="XY535" s="33"/>
      <c r="XZ535" s="33"/>
      <c r="YA535" s="33"/>
      <c r="YB535" s="33"/>
      <c r="YC535" s="33"/>
      <c r="YD535" s="33"/>
      <c r="YE535" s="33"/>
      <c r="YF535" s="33"/>
      <c r="YG535" s="33"/>
      <c r="YH535" s="33"/>
      <c r="YI535" s="33"/>
      <c r="YJ535" s="33"/>
      <c r="YK535" s="33"/>
      <c r="YL535" s="33"/>
      <c r="YM535" s="33"/>
      <c r="YN535" s="33"/>
      <c r="YO535" s="33"/>
      <c r="YP535" s="33"/>
      <c r="YQ535" s="33"/>
      <c r="YR535" s="33"/>
      <c r="YS535" s="33"/>
      <c r="YT535" s="33"/>
      <c r="YU535" s="33"/>
      <c r="YV535" s="33"/>
      <c r="YW535" s="33"/>
      <c r="YX535" s="33"/>
      <c r="YY535" s="33"/>
      <c r="YZ535" s="33"/>
      <c r="ZA535" s="33"/>
      <c r="ZB535" s="33"/>
      <c r="ZC535" s="33"/>
      <c r="ZD535" s="33"/>
      <c r="ZE535" s="33"/>
      <c r="ZF535" s="33"/>
      <c r="ZG535" s="33"/>
      <c r="ZH535" s="33"/>
      <c r="ZI535" s="33"/>
      <c r="ZJ535" s="33"/>
      <c r="ZK535" s="33"/>
      <c r="ZL535" s="33"/>
      <c r="ZM535" s="33"/>
      <c r="ZN535" s="33"/>
      <c r="ZO535" s="33"/>
      <c r="ZP535" s="33"/>
      <c r="ZQ535" s="33"/>
      <c r="ZR535" s="33"/>
      <c r="ZS535" s="33"/>
      <c r="ZT535" s="33"/>
      <c r="ZU535" s="33"/>
      <c r="ZV535" s="33"/>
      <c r="ZW535" s="33"/>
      <c r="ZX535" s="33"/>
      <c r="ZY535" s="33"/>
      <c r="ZZ535" s="33"/>
      <c r="AAA535" s="33"/>
      <c r="AAB535" s="33"/>
      <c r="AAC535" s="33"/>
      <c r="AAD535" s="33"/>
      <c r="AAE535" s="33"/>
      <c r="AAF535" s="33"/>
      <c r="AAG535" s="33"/>
      <c r="AAH535" s="33"/>
      <c r="AAI535" s="33"/>
      <c r="AAJ535" s="33"/>
      <c r="AAK535" s="33"/>
      <c r="AAL535" s="33"/>
      <c r="AAM535" s="33"/>
      <c r="AAN535" s="33"/>
      <c r="AAO535" s="33"/>
      <c r="AAP535" s="33"/>
      <c r="AAQ535" s="33"/>
      <c r="AAR535" s="33"/>
      <c r="AAS535" s="33"/>
      <c r="AAT535" s="33"/>
      <c r="AAU535" s="33"/>
      <c r="AAV535" s="33"/>
      <c r="AAW535" s="33"/>
      <c r="AAX535" s="33"/>
      <c r="AAY535" s="33"/>
      <c r="AAZ535" s="33"/>
      <c r="ABA535" s="33"/>
      <c r="ABB535" s="33"/>
      <c r="ABC535" s="33"/>
      <c r="ABD535" s="33"/>
      <c r="ABE535" s="33"/>
      <c r="ABF535" s="33"/>
      <c r="ABG535" s="33"/>
      <c r="ABH535" s="33"/>
      <c r="ABI535" s="33"/>
      <c r="ABJ535" s="33"/>
      <c r="ABK535" s="33"/>
      <c r="ABL535" s="33"/>
      <c r="ABM535" s="33"/>
      <c r="ABN535" s="33"/>
      <c r="ABO535" s="33"/>
      <c r="ABP535" s="33"/>
      <c r="ABQ535" s="33"/>
      <c r="ABR535" s="33"/>
      <c r="ABS535" s="33"/>
      <c r="ABT535" s="33"/>
      <c r="ABU535" s="33"/>
      <c r="ABV535" s="33"/>
      <c r="ABW535" s="33"/>
      <c r="ABX535" s="33"/>
      <c r="ABY535" s="33"/>
      <c r="ABZ535" s="33"/>
      <c r="ACA535" s="33"/>
      <c r="ACB535" s="33"/>
      <c r="ACC535" s="33"/>
      <c r="ACD535" s="33"/>
      <c r="ACE535" s="33"/>
      <c r="ACF535" s="33"/>
      <c r="ACG535" s="33"/>
      <c r="ACH535" s="33"/>
      <c r="ACI535" s="33"/>
      <c r="ACJ535" s="33"/>
      <c r="ACK535" s="33"/>
      <c r="ACL535" s="33"/>
      <c r="ACM535" s="33"/>
      <c r="ACN535" s="33"/>
      <c r="ACO535" s="33"/>
      <c r="ACP535" s="33"/>
      <c r="ACQ535" s="33"/>
      <c r="ACR535" s="33"/>
      <c r="ACS535" s="33"/>
      <c r="ACT535" s="33"/>
      <c r="ACU535" s="33"/>
      <c r="ACV535" s="33"/>
      <c r="ACW535" s="33"/>
      <c r="ACX535" s="33"/>
      <c r="ACY535" s="33"/>
      <c r="ACZ535" s="33"/>
      <c r="ADA535" s="33"/>
      <c r="ADB535" s="33"/>
      <c r="ADC535" s="33"/>
      <c r="ADD535" s="33"/>
      <c r="ADE535" s="33"/>
      <c r="ADF535" s="33"/>
      <c r="ADG535" s="33"/>
      <c r="ADH535" s="33"/>
      <c r="ADI535" s="33"/>
      <c r="ADJ535" s="33"/>
      <c r="ADK535" s="33"/>
      <c r="ADL535" s="33"/>
      <c r="ADM535" s="33"/>
      <c r="ADN535" s="33"/>
      <c r="ADO535" s="33"/>
      <c r="ADP535" s="33"/>
      <c r="ADQ535" s="33"/>
      <c r="ADR535" s="33"/>
      <c r="ADS535" s="33"/>
      <c r="ADT535" s="33"/>
      <c r="ADU535" s="33"/>
      <c r="ADV535" s="33"/>
      <c r="ADW535" s="33"/>
      <c r="ADX535" s="33"/>
      <c r="ADY535" s="33"/>
      <c r="ADZ535" s="33"/>
      <c r="AEA535" s="33"/>
      <c r="AEB535" s="33"/>
      <c r="AEC535" s="33"/>
      <c r="AED535" s="33"/>
      <c r="AEE535" s="33"/>
      <c r="AEF535" s="33"/>
      <c r="AEG535" s="33"/>
      <c r="AEH535" s="33"/>
      <c r="AEI535" s="33"/>
      <c r="AEJ535" s="33"/>
      <c r="AEK535" s="33"/>
      <c r="AEL535" s="33"/>
      <c r="AEM535" s="33"/>
      <c r="AEN535" s="33"/>
      <c r="AEO535" s="33"/>
      <c r="AEP535" s="33"/>
      <c r="AEQ535" s="33"/>
      <c r="AER535" s="33"/>
      <c r="AES535" s="33"/>
      <c r="AET535" s="33"/>
      <c r="AEU535" s="33"/>
      <c r="AEV535" s="33"/>
      <c r="AEW535" s="33"/>
      <c r="AEX535" s="33"/>
      <c r="AEY535" s="33"/>
      <c r="AEZ535" s="33"/>
      <c r="AFA535" s="33"/>
      <c r="AFB535" s="33"/>
      <c r="AFC535" s="33"/>
      <c r="AFD535" s="33"/>
      <c r="AFE535" s="33"/>
      <c r="AFF535" s="33"/>
      <c r="AFG535" s="33"/>
      <c r="AFH535" s="33"/>
      <c r="AFI535" s="33"/>
      <c r="AFJ535" s="33"/>
      <c r="AFK535" s="33"/>
      <c r="AFL535" s="33"/>
      <c r="AFM535" s="33"/>
      <c r="AFN535" s="33"/>
      <c r="AFO535" s="33"/>
      <c r="AFP535" s="33"/>
      <c r="AFQ535" s="33"/>
      <c r="AFR535" s="33"/>
      <c r="AFS535" s="33"/>
      <c r="AFT535" s="33"/>
      <c r="AFU535" s="33"/>
      <c r="AFV535" s="33"/>
      <c r="AFW535" s="33"/>
      <c r="AFX535" s="33"/>
      <c r="AFY535" s="33"/>
      <c r="AFZ535" s="33"/>
      <c r="AGA535" s="33"/>
      <c r="AGB535" s="33"/>
      <c r="AGC535" s="33"/>
      <c r="AGD535" s="33"/>
      <c r="AGE535" s="33"/>
      <c r="AGF535" s="33"/>
      <c r="AGG535" s="33"/>
      <c r="AGH535" s="33"/>
      <c r="AGI535" s="33"/>
      <c r="AGJ535" s="33"/>
      <c r="AGK535" s="33"/>
      <c r="AGL535" s="33"/>
      <c r="AGM535" s="33"/>
      <c r="AGN535" s="33"/>
      <c r="AGO535" s="33"/>
      <c r="AGP535" s="33"/>
      <c r="AGQ535" s="33"/>
      <c r="AGR535" s="33"/>
      <c r="AGS535" s="33"/>
      <c r="AGT535" s="33"/>
      <c r="AGU535" s="33"/>
      <c r="AGV535" s="33"/>
      <c r="AGW535" s="33"/>
      <c r="AGX535" s="33"/>
      <c r="AGY535" s="33"/>
      <c r="AGZ535" s="33"/>
      <c r="AHA535" s="33"/>
      <c r="AHB535" s="33"/>
      <c r="AHC535" s="33"/>
      <c r="AHD535" s="33"/>
      <c r="AHE535" s="33"/>
      <c r="AHF535" s="33"/>
      <c r="AHG535" s="33"/>
      <c r="AHH535" s="33"/>
      <c r="AHI535" s="33"/>
      <c r="AHJ535" s="33"/>
      <c r="AHK535" s="33"/>
      <c r="AHL535" s="33"/>
      <c r="AHM535" s="33"/>
      <c r="AHN535" s="33"/>
      <c r="AHO535" s="33"/>
      <c r="AHP535" s="33"/>
      <c r="AHQ535" s="33"/>
      <c r="AHR535" s="33"/>
      <c r="AHS535" s="33"/>
      <c r="AHT535" s="33"/>
      <c r="AHU535" s="33"/>
      <c r="AHV535" s="33"/>
      <c r="AHW535" s="33"/>
      <c r="AHX535" s="33"/>
      <c r="AHY535" s="33"/>
      <c r="AHZ535" s="33"/>
      <c r="AIA535" s="33"/>
      <c r="AIB535" s="33"/>
      <c r="AIC535" s="33"/>
      <c r="AID535" s="33"/>
      <c r="AIE535" s="33"/>
      <c r="AIF535" s="33"/>
      <c r="AIG535" s="33"/>
      <c r="AIH535" s="33"/>
      <c r="AII535" s="33"/>
      <c r="AIJ535" s="33"/>
      <c r="AIK535" s="33"/>
      <c r="AIL535" s="33"/>
      <c r="AIM535" s="33"/>
      <c r="AIN535" s="33"/>
      <c r="AIO535" s="33"/>
      <c r="AIP535" s="33"/>
      <c r="AIQ535" s="33"/>
      <c r="AIR535" s="33"/>
      <c r="AIS535" s="33"/>
      <c r="AIT535" s="33"/>
      <c r="AIU535" s="33"/>
      <c r="AIV535" s="33"/>
      <c r="AIW535" s="33"/>
      <c r="AIX535" s="33"/>
      <c r="AIY535" s="33"/>
      <c r="AIZ535" s="33"/>
      <c r="AJA535" s="33"/>
      <c r="AJB535" s="33"/>
      <c r="AJC535" s="33"/>
      <c r="AJD535" s="33"/>
      <c r="AJE535" s="33"/>
      <c r="AJF535" s="33"/>
      <c r="AJG535" s="33"/>
      <c r="AJH535" s="33"/>
      <c r="AJI535" s="33"/>
      <c r="AJJ535" s="33"/>
      <c r="AJK535" s="33"/>
      <c r="AJL535" s="33"/>
      <c r="AJM535" s="33"/>
      <c r="AJN535" s="33"/>
      <c r="AJO535" s="33"/>
      <c r="AJP535" s="33"/>
      <c r="AJQ535" s="33"/>
      <c r="AJR535" s="33"/>
      <c r="AJS535" s="33"/>
      <c r="AJT535" s="33"/>
      <c r="AJU535" s="33"/>
      <c r="AJV535" s="33"/>
      <c r="AJW535" s="33"/>
      <c r="AJX535" s="33"/>
      <c r="AJY535" s="33"/>
      <c r="AJZ535" s="33"/>
      <c r="AKA535" s="33"/>
      <c r="AKB535" s="33"/>
      <c r="AKC535" s="33"/>
      <c r="AKD535" s="33"/>
      <c r="AKE535" s="33"/>
      <c r="AKF535" s="33"/>
      <c r="AKG535" s="33"/>
      <c r="AKH535" s="33"/>
      <c r="AKI535" s="33"/>
      <c r="AKJ535" s="33"/>
      <c r="AKK535" s="33"/>
      <c r="AKL535" s="33"/>
      <c r="AKM535" s="33"/>
      <c r="AKN535" s="33"/>
      <c r="AKO535" s="33"/>
      <c r="AKP535" s="33"/>
      <c r="AKQ535" s="33"/>
      <c r="AKR535" s="33"/>
      <c r="AKS535" s="33"/>
      <c r="AKT535" s="33"/>
      <c r="AKU535" s="33"/>
      <c r="AKV535" s="33"/>
      <c r="AKW535" s="33"/>
      <c r="AKX535" s="33"/>
      <c r="AKY535" s="33"/>
      <c r="AKZ535" s="33"/>
      <c r="ALA535" s="33"/>
      <c r="ALB535" s="33"/>
      <c r="ALC535" s="33"/>
      <c r="ALD535" s="33"/>
      <c r="ALE535" s="33"/>
      <c r="ALF535" s="33"/>
      <c r="ALG535" s="33"/>
      <c r="ALH535" s="33"/>
      <c r="ALI535" s="33"/>
      <c r="ALJ535" s="33"/>
      <c r="ALK535" s="33"/>
      <c r="ALL535" s="33"/>
      <c r="ALM535" s="33"/>
      <c r="ALN535" s="33"/>
      <c r="ALO535" s="33"/>
      <c r="ALP535" s="33"/>
      <c r="ALQ535" s="33"/>
      <c r="ALR535" s="33"/>
      <c r="ALS535" s="33"/>
      <c r="ALT535" s="33"/>
      <c r="ALU535" s="33"/>
      <c r="ALV535" s="33"/>
      <c r="ALW535" s="33"/>
      <c r="ALX535" s="33"/>
      <c r="ALY535" s="33"/>
      <c r="ALZ535" s="33"/>
      <c r="AMA535" s="33"/>
      <c r="AMB535" s="33"/>
      <c r="AMC535" s="33"/>
      <c r="AMD535" s="33"/>
      <c r="AME535" s="33"/>
      <c r="AMF535" s="33"/>
      <c r="AMG535" s="33"/>
      <c r="AMH535" s="33"/>
      <c r="AMI535" s="33"/>
      <c r="AMJ535" s="33"/>
      <c r="AMK535" s="33"/>
      <c r="AML535" s="33"/>
      <c r="AMM535" s="33"/>
      <c r="AMN535" s="33"/>
      <c r="AMO535" s="33"/>
      <c r="AMP535" s="33"/>
      <c r="AMQ535" s="33"/>
      <c r="AMR535" s="33"/>
      <c r="AMS535" s="33"/>
      <c r="AMT535" s="33"/>
      <c r="AMU535" s="33"/>
      <c r="AMV535" s="33"/>
      <c r="AMW535" s="33"/>
      <c r="AMX535" s="33"/>
      <c r="AMY535" s="33"/>
      <c r="AMZ535" s="33"/>
      <c r="ANA535" s="33"/>
      <c r="ANB535" s="33"/>
      <c r="ANC535" s="33"/>
      <c r="AND535" s="33"/>
      <c r="ANE535" s="33"/>
      <c r="ANF535" s="33"/>
      <c r="ANG535" s="33"/>
      <c r="ANH535" s="33"/>
      <c r="ANI535" s="33"/>
      <c r="ANJ535" s="33"/>
      <c r="ANK535" s="33"/>
      <c r="ANL535" s="33"/>
      <c r="ANM535" s="33"/>
      <c r="ANN535" s="33"/>
      <c r="ANO535" s="33"/>
      <c r="ANP535" s="33"/>
      <c r="ANQ535" s="33"/>
      <c r="ANR535" s="33"/>
      <c r="ANS535" s="33"/>
      <c r="ANT535" s="33"/>
      <c r="ANU535" s="33"/>
      <c r="ANV535" s="33"/>
      <c r="ANW535" s="33"/>
      <c r="ANX535" s="33"/>
      <c r="ANY535" s="33"/>
      <c r="ANZ535" s="33"/>
      <c r="AOA535" s="33"/>
      <c r="AOB535" s="33"/>
      <c r="AOC535" s="33"/>
      <c r="AOD535" s="33"/>
      <c r="AOE535" s="33"/>
      <c r="AOF535" s="33"/>
      <c r="AOG535" s="33"/>
      <c r="AOH535" s="33"/>
      <c r="AOI535" s="33"/>
      <c r="AOJ535" s="33"/>
      <c r="AOK535" s="33"/>
      <c r="AOL535" s="33"/>
      <c r="AOM535" s="33"/>
      <c r="AON535" s="33"/>
      <c r="AOO535" s="33"/>
      <c r="AOP535" s="33"/>
      <c r="AOQ535" s="33"/>
      <c r="AOR535" s="33"/>
      <c r="AOS535" s="33"/>
      <c r="AOT535" s="33"/>
      <c r="AOU535" s="33"/>
      <c r="AOV535" s="33"/>
      <c r="AOW535" s="33"/>
      <c r="AOX535" s="33"/>
      <c r="AOY535" s="33"/>
      <c r="AOZ535" s="33"/>
      <c r="APA535" s="33"/>
      <c r="APB535" s="33"/>
      <c r="APC535" s="33"/>
      <c r="APD535" s="33"/>
      <c r="APE535" s="33"/>
      <c r="APF535" s="33"/>
      <c r="APG535" s="33"/>
      <c r="APH535" s="33"/>
      <c r="API535" s="33"/>
      <c r="APJ535" s="33"/>
      <c r="APK535" s="33"/>
      <c r="APL535" s="33"/>
      <c r="APM535" s="33"/>
      <c r="APN535" s="33"/>
      <c r="APO535" s="33"/>
      <c r="APP535" s="33"/>
      <c r="APQ535" s="33"/>
      <c r="APR535" s="33"/>
      <c r="APS535" s="33"/>
      <c r="APT535" s="33"/>
      <c r="APU535" s="33"/>
      <c r="APV535" s="33"/>
      <c r="APW535" s="33"/>
      <c r="APX535" s="33"/>
      <c r="APY535" s="33"/>
      <c r="APZ535" s="33"/>
      <c r="AQA535" s="33"/>
      <c r="AQB535" s="33"/>
      <c r="AQC535" s="33"/>
      <c r="AQD535" s="33"/>
      <c r="AQE535" s="33"/>
      <c r="AQF535" s="33"/>
      <c r="AQG535" s="33"/>
      <c r="AQH535" s="33"/>
      <c r="AQI535" s="33"/>
      <c r="AQJ535" s="33"/>
      <c r="AQK535" s="33"/>
      <c r="AQL535" s="33"/>
      <c r="AQM535" s="33"/>
      <c r="AQN535" s="33"/>
      <c r="AQO535" s="33"/>
      <c r="AQP535" s="33"/>
      <c r="AQQ535" s="33"/>
      <c r="AQR535" s="33"/>
      <c r="AQS535" s="33"/>
      <c r="AQT535" s="33"/>
      <c r="AQU535" s="33"/>
      <c r="AQV535" s="33"/>
      <c r="AQW535" s="33"/>
      <c r="AQX535" s="33"/>
      <c r="AQY535" s="33"/>
      <c r="AQZ535" s="33"/>
      <c r="ARA535" s="33"/>
      <c r="ARB535" s="33"/>
      <c r="ARC535" s="33"/>
      <c r="ARD535" s="33"/>
      <c r="ARE535" s="33"/>
      <c r="ARF535" s="33"/>
      <c r="ARG535" s="33"/>
      <c r="ARH535" s="33"/>
      <c r="ARI535" s="33"/>
      <c r="ARJ535" s="33"/>
      <c r="ARK535" s="33"/>
      <c r="ARL535" s="33"/>
      <c r="ARM535" s="33"/>
      <c r="ARN535" s="33"/>
      <c r="ARO535" s="33"/>
      <c r="ARP535" s="33"/>
      <c r="ARQ535" s="33"/>
      <c r="ARR535" s="33"/>
      <c r="ARS535" s="33"/>
      <c r="ART535" s="33"/>
      <c r="ARU535" s="33"/>
      <c r="ARV535" s="33"/>
      <c r="ARW535" s="33"/>
      <c r="ARX535" s="33"/>
      <c r="ARY535" s="33"/>
      <c r="ARZ535" s="33"/>
      <c r="ASA535" s="33"/>
      <c r="ASB535" s="33"/>
      <c r="ASC535" s="33"/>
      <c r="ASD535" s="33"/>
      <c r="ASE535" s="33"/>
      <c r="ASF535" s="33"/>
      <c r="ASG535" s="33"/>
      <c r="ASH535" s="33"/>
      <c r="ASI535" s="33"/>
      <c r="ASJ535" s="33"/>
      <c r="ASK535" s="33"/>
      <c r="ASL535" s="33"/>
      <c r="ASM535" s="33"/>
      <c r="ASN535" s="33"/>
      <c r="ASO535" s="33"/>
      <c r="ASP535" s="33"/>
      <c r="ASQ535" s="33"/>
      <c r="ASR535" s="33"/>
      <c r="ASS535" s="33"/>
      <c r="AST535" s="33"/>
      <c r="ASU535" s="33"/>
      <c r="ASV535" s="33"/>
      <c r="ASW535" s="33"/>
      <c r="ASX535" s="33"/>
      <c r="ASY535" s="33"/>
      <c r="ASZ535" s="33"/>
      <c r="ATA535" s="33"/>
      <c r="ATB535" s="33"/>
      <c r="ATC535" s="33"/>
      <c r="ATD535" s="33"/>
      <c r="ATE535" s="33"/>
      <c r="ATF535" s="33"/>
      <c r="ATG535" s="33"/>
      <c r="ATH535" s="33"/>
      <c r="ATI535" s="33"/>
      <c r="ATJ535" s="33"/>
      <c r="ATK535" s="33"/>
      <c r="ATL535" s="33"/>
      <c r="ATM535" s="33"/>
      <c r="ATN535" s="33"/>
      <c r="ATO535" s="33"/>
      <c r="ATP535" s="33"/>
      <c r="ATQ535" s="33"/>
      <c r="ATR535" s="33"/>
      <c r="ATS535" s="33"/>
      <c r="ATT535" s="33"/>
      <c r="ATU535" s="33"/>
      <c r="ATV535" s="33"/>
      <c r="ATW535" s="33"/>
      <c r="ATX535" s="33"/>
      <c r="ATY535" s="33"/>
      <c r="ATZ535" s="33"/>
      <c r="AUA535" s="33"/>
      <c r="AUB535" s="33"/>
      <c r="AUC535" s="33"/>
      <c r="AUD535" s="33"/>
      <c r="AUE535" s="33"/>
      <c r="AUF535" s="33"/>
      <c r="AUG535" s="33"/>
      <c r="AUH535" s="33"/>
      <c r="AUI535" s="33"/>
      <c r="AUJ535" s="33"/>
      <c r="AUK535" s="33"/>
      <c r="AUL535" s="33"/>
      <c r="AUM535" s="33"/>
      <c r="AUN535" s="33"/>
      <c r="AUO535" s="33"/>
      <c r="AUP535" s="33"/>
      <c r="AUQ535" s="33"/>
      <c r="AUR535" s="33"/>
      <c r="AUS535" s="33"/>
      <c r="AUT535" s="33"/>
      <c r="AUU535" s="33"/>
      <c r="AUV535" s="33"/>
      <c r="AUW535" s="33"/>
      <c r="AUX535" s="33"/>
      <c r="AUY535" s="33"/>
      <c r="AUZ535" s="33"/>
      <c r="AVA535" s="33"/>
      <c r="AVB535" s="33"/>
      <c r="AVC535" s="33"/>
      <c r="AVD535" s="33"/>
      <c r="AVE535" s="33"/>
      <c r="AVF535" s="33"/>
      <c r="AVG535" s="33"/>
      <c r="AVH535" s="33"/>
      <c r="AVI535" s="33"/>
      <c r="AVJ535" s="33"/>
      <c r="AVK535" s="33"/>
      <c r="AVL535" s="33"/>
      <c r="AVM535" s="33"/>
      <c r="AVN535" s="33"/>
      <c r="AVO535" s="33"/>
      <c r="AVP535" s="33"/>
      <c r="AVQ535" s="33"/>
      <c r="AVR535" s="33"/>
      <c r="AVS535" s="33"/>
      <c r="AVT535" s="33"/>
      <c r="AVU535" s="33"/>
      <c r="AVV535" s="33"/>
      <c r="AVW535" s="33"/>
      <c r="AVX535" s="33"/>
      <c r="AVY535" s="33"/>
      <c r="AVZ535" s="33"/>
      <c r="AWA535" s="33"/>
      <c r="AWB535" s="33"/>
      <c r="AWC535" s="33"/>
      <c r="AWD535" s="33"/>
      <c r="AWE535" s="33"/>
      <c r="AWF535" s="33"/>
      <c r="AWG535" s="33"/>
      <c r="AWH535" s="33"/>
      <c r="AWI535" s="33"/>
      <c r="AWJ535" s="33"/>
      <c r="AWK535" s="33"/>
      <c r="AWL535" s="33"/>
      <c r="AWM535" s="33"/>
      <c r="AWN535" s="33"/>
      <c r="AWO535" s="33"/>
      <c r="AWP535" s="33"/>
      <c r="AWQ535" s="33"/>
      <c r="AWR535" s="33"/>
      <c r="AWS535" s="33"/>
      <c r="AWT535" s="33"/>
      <c r="AWU535" s="33"/>
      <c r="AWV535" s="33"/>
      <c r="AWW535" s="33"/>
      <c r="AWX535" s="33"/>
      <c r="AWY535" s="33"/>
      <c r="AWZ535" s="33"/>
      <c r="AXA535" s="33"/>
      <c r="AXB535" s="33"/>
      <c r="AXC535" s="33"/>
      <c r="AXD535" s="33"/>
      <c r="AXE535" s="33"/>
      <c r="AXF535" s="33"/>
      <c r="AXG535" s="33"/>
      <c r="AXH535" s="33"/>
      <c r="AXI535" s="33"/>
      <c r="AXJ535" s="33"/>
      <c r="AXK535" s="33"/>
      <c r="AXL535" s="33"/>
      <c r="AXM535" s="33"/>
      <c r="AXN535" s="33"/>
      <c r="AXO535" s="33"/>
      <c r="AXP535" s="33"/>
      <c r="AXQ535" s="33"/>
      <c r="AXR535" s="33"/>
      <c r="AXS535" s="33"/>
      <c r="AXT535" s="33"/>
      <c r="AXU535" s="33"/>
      <c r="AXV535" s="33"/>
      <c r="AXW535" s="33"/>
      <c r="AXX535" s="33"/>
      <c r="AXY535" s="33"/>
      <c r="AXZ535" s="33"/>
      <c r="AYA535" s="33"/>
      <c r="AYB535" s="33"/>
      <c r="AYC535" s="33"/>
      <c r="AYD535" s="33"/>
      <c r="AYE535" s="33"/>
      <c r="AYF535" s="33"/>
      <c r="AYG535" s="33"/>
      <c r="AYH535" s="33"/>
      <c r="AYI535" s="33"/>
      <c r="AYJ535" s="33"/>
      <c r="AYK535" s="33"/>
      <c r="AYL535" s="33"/>
      <c r="AYM535" s="33"/>
      <c r="AYN535" s="33"/>
      <c r="AYO535" s="33"/>
      <c r="AYP535" s="33"/>
      <c r="AYQ535" s="33"/>
      <c r="AYR535" s="33"/>
      <c r="AYS535" s="33"/>
      <c r="AYT535" s="33"/>
      <c r="AYU535" s="33"/>
      <c r="AYV535" s="33"/>
      <c r="AYW535" s="33"/>
      <c r="AYX535" s="33"/>
      <c r="AYY535" s="33"/>
      <c r="AYZ535" s="33"/>
      <c r="AZA535" s="33"/>
      <c r="AZB535" s="33"/>
      <c r="AZC535" s="33"/>
      <c r="AZD535" s="33"/>
      <c r="AZE535" s="33"/>
      <c r="AZF535" s="33"/>
      <c r="AZG535" s="33"/>
      <c r="AZH535" s="33"/>
      <c r="AZI535" s="33"/>
      <c r="AZJ535" s="33"/>
      <c r="AZK535" s="33"/>
      <c r="AZL535" s="33"/>
      <c r="AZM535" s="33"/>
      <c r="AZN535" s="33"/>
      <c r="AZO535" s="33"/>
      <c r="AZP535" s="33"/>
      <c r="AZQ535" s="33"/>
      <c r="AZR535" s="33"/>
      <c r="AZS535" s="33"/>
      <c r="AZT535" s="33"/>
      <c r="AZU535" s="33"/>
      <c r="AZV535" s="33"/>
      <c r="AZW535" s="33"/>
      <c r="AZX535" s="33"/>
      <c r="AZY535" s="33"/>
      <c r="AZZ535" s="33"/>
      <c r="BAA535" s="33"/>
      <c r="BAB535" s="33"/>
      <c r="BAC535" s="33"/>
      <c r="BAD535" s="33"/>
      <c r="BAE535" s="33"/>
      <c r="BAF535" s="33"/>
      <c r="BAG535" s="33"/>
      <c r="BAH535" s="33"/>
      <c r="BAI535" s="33"/>
      <c r="BAJ535" s="33"/>
      <c r="BAK535" s="33"/>
      <c r="BAL535" s="33"/>
      <c r="BAM535" s="33"/>
      <c r="BAN535" s="33"/>
      <c r="BAO535" s="33"/>
      <c r="BAP535" s="33"/>
      <c r="BAQ535" s="33"/>
      <c r="BAR535" s="33"/>
      <c r="BAS535" s="33"/>
      <c r="BAT535" s="33"/>
      <c r="BAU535" s="33"/>
      <c r="BAV535" s="33"/>
      <c r="BAW535" s="33"/>
      <c r="BAX535" s="33"/>
      <c r="BAY535" s="33"/>
      <c r="BAZ535" s="33"/>
      <c r="BBA535" s="33"/>
      <c r="BBB535" s="33"/>
      <c r="BBC535" s="33"/>
      <c r="BBD535" s="33"/>
      <c r="BBE535" s="33"/>
      <c r="BBF535" s="33"/>
      <c r="BBG535" s="33"/>
      <c r="BBH535" s="33"/>
      <c r="BBI535" s="33"/>
      <c r="BBJ535" s="33"/>
      <c r="BBK535" s="33"/>
      <c r="BBL535" s="33"/>
      <c r="BBM535" s="33"/>
      <c r="BBN535" s="33"/>
      <c r="BBO535" s="33"/>
      <c r="BBP535" s="33"/>
      <c r="BBQ535" s="33"/>
      <c r="BBR535" s="33"/>
      <c r="BBS535" s="33"/>
      <c r="BBT535" s="33"/>
      <c r="BBU535" s="33"/>
      <c r="BBV535" s="33"/>
      <c r="BBW535" s="33"/>
      <c r="BBX535" s="33"/>
      <c r="BBY535" s="33"/>
      <c r="BBZ535" s="33"/>
      <c r="BCA535" s="33"/>
      <c r="BCB535" s="33"/>
      <c r="BCC535" s="33"/>
      <c r="BCD535" s="33"/>
      <c r="BCE535" s="33"/>
      <c r="BCF535" s="33"/>
      <c r="BCG535" s="33"/>
      <c r="BCH535" s="33"/>
      <c r="BCI535" s="33"/>
      <c r="BCJ535" s="33"/>
      <c r="BCK535" s="33"/>
      <c r="BCL535" s="33"/>
      <c r="BCM535" s="33"/>
      <c r="BCN535" s="33"/>
      <c r="BCO535" s="33"/>
      <c r="BCP535" s="33"/>
      <c r="BCQ535" s="33"/>
      <c r="BCR535" s="33"/>
      <c r="BCS535" s="33"/>
      <c r="BCT535" s="33"/>
      <c r="BCU535" s="33"/>
      <c r="BCV535" s="33"/>
      <c r="BCW535" s="33"/>
      <c r="BCX535" s="33"/>
      <c r="BCY535" s="33"/>
      <c r="BCZ535" s="33"/>
      <c r="BDA535" s="33"/>
      <c r="BDB535" s="33"/>
      <c r="BDC535" s="33"/>
      <c r="BDD535" s="33"/>
      <c r="BDE535" s="33"/>
      <c r="BDF535" s="33"/>
      <c r="BDG535" s="33"/>
      <c r="BDH535" s="33"/>
      <c r="BDI535" s="33"/>
      <c r="BDJ535" s="33"/>
      <c r="BDK535" s="33"/>
      <c r="BDL535" s="33"/>
      <c r="BDM535" s="33"/>
      <c r="BDN535" s="33"/>
      <c r="BDO535" s="33"/>
      <c r="BDP535" s="33"/>
      <c r="BDQ535" s="33"/>
      <c r="BDR535" s="33"/>
      <c r="BDS535" s="33"/>
      <c r="BDT535" s="33"/>
      <c r="BDU535" s="33"/>
      <c r="BDV535" s="33"/>
      <c r="BDW535" s="33"/>
      <c r="BDX535" s="33"/>
      <c r="BDY535" s="33"/>
      <c r="BDZ535" s="33"/>
      <c r="BEA535" s="33"/>
      <c r="BEB535" s="33"/>
      <c r="BEC535" s="33"/>
      <c r="BED535" s="33"/>
      <c r="BEE535" s="33"/>
      <c r="BEF535" s="33"/>
      <c r="BEG535" s="33"/>
      <c r="BEH535" s="33"/>
      <c r="BEI535" s="33"/>
      <c r="BEJ535" s="33"/>
      <c r="BEK535" s="33"/>
      <c r="BEL535" s="33"/>
      <c r="BEM535" s="33"/>
      <c r="BEN535" s="33"/>
      <c r="BEO535" s="33"/>
      <c r="BEP535" s="33"/>
      <c r="BEQ535" s="33"/>
      <c r="BER535" s="33"/>
      <c r="BES535" s="33"/>
      <c r="BET535" s="33"/>
      <c r="BEU535" s="33"/>
      <c r="BEV535" s="33"/>
      <c r="BEW535" s="33"/>
      <c r="BEX535" s="33"/>
      <c r="BEY535" s="33"/>
      <c r="BEZ535" s="33"/>
      <c r="BFA535" s="33"/>
      <c r="BFB535" s="33"/>
      <c r="BFC535" s="33"/>
      <c r="BFD535" s="33"/>
      <c r="BFE535" s="33"/>
      <c r="BFF535" s="33"/>
      <c r="BFG535" s="33"/>
      <c r="BFH535" s="33"/>
      <c r="BFI535" s="33"/>
      <c r="BFJ535" s="33"/>
      <c r="BFK535" s="33"/>
      <c r="BFL535" s="33"/>
      <c r="BFM535" s="33"/>
      <c r="BFN535" s="33"/>
      <c r="BFO535" s="33"/>
      <c r="BFP535" s="33"/>
      <c r="BFQ535" s="33"/>
      <c r="BFR535" s="33"/>
      <c r="BFS535" s="33"/>
      <c r="BFT535" s="33"/>
      <c r="BFU535" s="33"/>
      <c r="BFV535" s="33"/>
      <c r="BFW535" s="33"/>
      <c r="BFX535" s="33"/>
      <c r="BFY535" s="33"/>
      <c r="BFZ535" s="33"/>
      <c r="BGA535" s="33"/>
      <c r="BGB535" s="33"/>
      <c r="BGC535" s="33"/>
      <c r="BGD535" s="33"/>
      <c r="BGE535" s="33"/>
      <c r="BGF535" s="33"/>
      <c r="BGG535" s="33"/>
      <c r="BGH535" s="33"/>
      <c r="BGI535" s="33"/>
      <c r="BGJ535" s="33"/>
      <c r="BGK535" s="33"/>
      <c r="BGL535" s="33"/>
      <c r="BGM535" s="33"/>
      <c r="BGN535" s="33"/>
      <c r="BGO535" s="33"/>
      <c r="BGP535" s="33"/>
      <c r="BGQ535" s="33"/>
      <c r="BGR535" s="33"/>
      <c r="BGS535" s="33"/>
      <c r="BGT535" s="33"/>
      <c r="BGU535" s="33"/>
      <c r="BGV535" s="33"/>
      <c r="BGW535" s="33"/>
      <c r="BGX535" s="33"/>
      <c r="BGY535" s="33"/>
      <c r="BGZ535" s="33"/>
      <c r="BHA535" s="33"/>
      <c r="BHB535" s="33"/>
      <c r="BHC535" s="33"/>
      <c r="BHD535" s="33"/>
      <c r="BHE535" s="33"/>
      <c r="BHF535" s="33"/>
      <c r="BHG535" s="33"/>
      <c r="BHH535" s="33"/>
      <c r="BHI535" s="33"/>
      <c r="BHJ535" s="33"/>
      <c r="BHK535" s="33"/>
      <c r="BHL535" s="33"/>
      <c r="BHM535" s="33"/>
      <c r="BHN535" s="33"/>
      <c r="BHO535" s="33"/>
      <c r="BHP535" s="33"/>
      <c r="BHQ535" s="33"/>
      <c r="BHR535" s="33"/>
      <c r="BHS535" s="33"/>
      <c r="BHT535" s="33"/>
      <c r="BHU535" s="33"/>
      <c r="BHV535" s="33"/>
      <c r="BHW535" s="33"/>
      <c r="BHX535" s="33"/>
      <c r="BHY535" s="33"/>
      <c r="BHZ535" s="33"/>
      <c r="BIA535" s="33"/>
      <c r="BIB535" s="33"/>
      <c r="BIC535" s="33"/>
      <c r="BID535" s="33"/>
      <c r="BIE535" s="33"/>
      <c r="BIF535" s="33"/>
      <c r="BIG535" s="33"/>
      <c r="BIH535" s="33"/>
      <c r="BII535" s="33"/>
      <c r="BIJ535" s="33"/>
      <c r="BIK535" s="33"/>
      <c r="BIL535" s="33"/>
      <c r="BIM535" s="33"/>
      <c r="BIN535" s="33"/>
      <c r="BIO535" s="33"/>
      <c r="BIP535" s="33"/>
      <c r="BIQ535" s="33"/>
      <c r="BIR535" s="33"/>
      <c r="BIS535" s="33"/>
      <c r="BIT535" s="33"/>
      <c r="BIU535" s="33"/>
      <c r="BIV535" s="33"/>
      <c r="BIW535" s="33"/>
      <c r="BIX535" s="33"/>
      <c r="BIY535" s="33"/>
      <c r="BIZ535" s="33"/>
      <c r="BJA535" s="33"/>
      <c r="BJB535" s="33"/>
      <c r="BJC535" s="33"/>
      <c r="BJD535" s="33"/>
      <c r="BJE535" s="33"/>
      <c r="BJF535" s="33"/>
      <c r="BJG535" s="33"/>
      <c r="BJH535" s="33"/>
      <c r="BJI535" s="33"/>
      <c r="BJJ535" s="33"/>
      <c r="BJK535" s="33"/>
      <c r="BJL535" s="33"/>
      <c r="BJM535" s="33"/>
      <c r="BJN535" s="33"/>
      <c r="BJO535" s="33"/>
      <c r="BJP535" s="33"/>
      <c r="BJQ535" s="33"/>
      <c r="BJR535" s="33"/>
      <c r="BJS535" s="33"/>
      <c r="BJT535" s="33"/>
      <c r="BJU535" s="33"/>
      <c r="BJV535" s="33"/>
      <c r="BJW535" s="33"/>
      <c r="BJX535" s="33"/>
      <c r="BJY535" s="33"/>
      <c r="BJZ535" s="33"/>
      <c r="BKA535" s="33"/>
      <c r="BKB535" s="33"/>
      <c r="BKC535" s="33"/>
      <c r="BKD535" s="33"/>
      <c r="BKE535" s="33"/>
      <c r="BKF535" s="33"/>
      <c r="BKG535" s="33"/>
      <c r="BKH535" s="33"/>
      <c r="BKI535" s="33"/>
      <c r="BKJ535" s="33"/>
      <c r="BKK535" s="33"/>
      <c r="BKL535" s="33"/>
      <c r="BKM535" s="33"/>
      <c r="BKN535" s="33"/>
      <c r="BKO535" s="33"/>
      <c r="BKP535" s="33"/>
      <c r="BKQ535" s="33"/>
      <c r="BKR535" s="33"/>
      <c r="BKS535" s="33"/>
      <c r="BKT535" s="33"/>
      <c r="BKU535" s="33"/>
      <c r="BKV535" s="33"/>
      <c r="BKW535" s="33"/>
      <c r="BKX535" s="33"/>
      <c r="BKY535" s="33"/>
      <c r="BKZ535" s="33"/>
      <c r="BLA535" s="33"/>
      <c r="BLB535" s="33"/>
      <c r="BLC535" s="33"/>
      <c r="BLD535" s="33"/>
      <c r="BLE535" s="33"/>
      <c r="BLF535" s="33"/>
      <c r="BLG535" s="33"/>
      <c r="BLH535" s="33"/>
      <c r="BLI535" s="33"/>
      <c r="BLJ535" s="33"/>
      <c r="BLK535" s="33"/>
      <c r="BLL535" s="33"/>
      <c r="BLM535" s="33"/>
      <c r="BLN535" s="33"/>
      <c r="BLO535" s="33"/>
      <c r="BLP535" s="33"/>
      <c r="BLQ535" s="33"/>
      <c r="BLR535" s="33"/>
      <c r="BLS535" s="33"/>
      <c r="BLT535" s="33"/>
      <c r="BLU535" s="33"/>
      <c r="BLV535" s="33"/>
      <c r="BLW535" s="33"/>
      <c r="BLX535" s="33"/>
      <c r="BLY535" s="33"/>
      <c r="BLZ535" s="33"/>
      <c r="BMA535" s="33"/>
      <c r="BMB535" s="33"/>
      <c r="BMC535" s="33"/>
      <c r="BMD535" s="33"/>
      <c r="BME535" s="33"/>
      <c r="BMF535" s="33"/>
      <c r="BMG535" s="33"/>
      <c r="BMH535" s="33"/>
      <c r="BMI535" s="33"/>
      <c r="BMJ535" s="33"/>
      <c r="BMK535" s="33"/>
      <c r="BML535" s="33"/>
      <c r="BMM535" s="33"/>
      <c r="BMN535" s="33"/>
      <c r="BMO535" s="33"/>
      <c r="BMP535" s="33"/>
      <c r="BMQ535" s="33"/>
      <c r="BMR535" s="33"/>
      <c r="BMS535" s="33"/>
      <c r="BMT535" s="33"/>
      <c r="BMU535" s="33"/>
      <c r="BMV535" s="33"/>
      <c r="BMW535" s="33"/>
      <c r="BMX535" s="33"/>
      <c r="BMY535" s="33"/>
      <c r="BMZ535" s="33"/>
      <c r="BNA535" s="33"/>
      <c r="BNB535" s="33"/>
      <c r="BNC535" s="33"/>
      <c r="BND535" s="33"/>
      <c r="BNE535" s="33"/>
      <c r="BNF535" s="33"/>
      <c r="BNG535" s="33"/>
      <c r="BNH535" s="33"/>
      <c r="BNI535" s="33"/>
      <c r="BNJ535" s="33"/>
      <c r="BNK535" s="33"/>
      <c r="BNL535" s="33"/>
      <c r="BNM535" s="33"/>
      <c r="BNN535" s="33"/>
      <c r="BNO535" s="33"/>
      <c r="BNP535" s="33"/>
      <c r="BNQ535" s="33"/>
      <c r="BNR535" s="33"/>
      <c r="BNS535" s="33"/>
      <c r="BNT535" s="33"/>
      <c r="BNU535" s="33"/>
      <c r="BNV535" s="33"/>
      <c r="BNW535" s="33"/>
      <c r="BNX535" s="33"/>
      <c r="BNY535" s="33"/>
      <c r="BNZ535" s="33"/>
      <c r="BOA535" s="33"/>
      <c r="BOB535" s="33"/>
      <c r="BOC535" s="33"/>
      <c r="BOD535" s="33"/>
      <c r="BOE535" s="33"/>
      <c r="BOF535" s="33"/>
      <c r="BOG535" s="33"/>
      <c r="BOH535" s="33"/>
      <c r="BOI535" s="33"/>
      <c r="BOJ535" s="33"/>
      <c r="BOK535" s="33"/>
      <c r="BOL535" s="33"/>
      <c r="BOM535" s="33"/>
      <c r="BON535" s="33"/>
      <c r="BOO535" s="33"/>
      <c r="BOP535" s="33"/>
      <c r="BOQ535" s="33"/>
      <c r="BOR535" s="33"/>
      <c r="BOS535" s="33"/>
      <c r="BOT535" s="33"/>
      <c r="BOU535" s="33"/>
      <c r="BOV535" s="33"/>
      <c r="BOW535" s="33"/>
      <c r="BOX535" s="33"/>
      <c r="BOY535" s="33"/>
      <c r="BOZ535" s="33"/>
      <c r="BPA535" s="33"/>
      <c r="BPB535" s="33"/>
      <c r="BPC535" s="33"/>
      <c r="BPD535" s="33"/>
      <c r="BPE535" s="33"/>
      <c r="BPF535" s="33"/>
      <c r="BPG535" s="33"/>
      <c r="BPH535" s="33"/>
      <c r="BPI535" s="33"/>
      <c r="BPJ535" s="33"/>
      <c r="BPK535" s="33"/>
      <c r="BPL535" s="33"/>
      <c r="BPM535" s="33"/>
      <c r="BPN535" s="33"/>
      <c r="BPO535" s="33"/>
      <c r="BPP535" s="33"/>
      <c r="BPQ535" s="33"/>
      <c r="BPR535" s="33"/>
      <c r="BPS535" s="33"/>
      <c r="BPT535" s="33"/>
      <c r="BPU535" s="33"/>
      <c r="BPV535" s="33"/>
      <c r="BPW535" s="33"/>
      <c r="BPX535" s="33"/>
      <c r="BPY535" s="33"/>
      <c r="BPZ535" s="33"/>
      <c r="BQA535" s="33"/>
      <c r="BQB535" s="33"/>
      <c r="BQC535" s="33"/>
      <c r="BQD535" s="33"/>
      <c r="BQE535" s="33"/>
      <c r="BQF535" s="33"/>
      <c r="BQG535" s="33"/>
      <c r="BQH535" s="33"/>
      <c r="BQI535" s="33"/>
      <c r="BQJ535" s="33"/>
      <c r="BQK535" s="33"/>
      <c r="BQL535" s="33"/>
      <c r="BQM535" s="33"/>
      <c r="BQN535" s="33"/>
      <c r="BQO535" s="33"/>
      <c r="BQP535" s="33"/>
      <c r="BQQ535" s="33"/>
      <c r="BQR535" s="33"/>
      <c r="BQS535" s="33"/>
      <c r="BQT535" s="33"/>
      <c r="BQU535" s="33"/>
      <c r="BQV535" s="33"/>
      <c r="BQW535" s="33"/>
      <c r="BQX535" s="33"/>
      <c r="BQY535" s="33"/>
      <c r="BQZ535" s="33"/>
      <c r="BRA535" s="33"/>
      <c r="BRB535" s="33"/>
      <c r="BRC535" s="33"/>
      <c r="BRD535" s="33"/>
      <c r="BRE535" s="33"/>
      <c r="BRF535" s="33"/>
      <c r="BRG535" s="33"/>
      <c r="BRH535" s="33"/>
      <c r="BRI535" s="33"/>
      <c r="BRJ535" s="33"/>
      <c r="BRK535" s="33"/>
      <c r="BRL535" s="33"/>
      <c r="BRM535" s="33"/>
      <c r="BRN535" s="33"/>
      <c r="BRO535" s="33"/>
      <c r="BRP535" s="33"/>
      <c r="BRQ535" s="33"/>
      <c r="BRR535" s="33"/>
      <c r="BRS535" s="33"/>
      <c r="BRT535" s="33"/>
      <c r="BRU535" s="33"/>
      <c r="BRV535" s="33"/>
      <c r="BRW535" s="33"/>
      <c r="BRX535" s="33"/>
      <c r="BRY535" s="33"/>
      <c r="BRZ535" s="33"/>
      <c r="BSA535" s="33"/>
      <c r="BSB535" s="33"/>
      <c r="BSC535" s="33"/>
      <c r="BSD535" s="33"/>
      <c r="BSE535" s="33"/>
      <c r="BSF535" s="33"/>
      <c r="BSG535" s="33"/>
      <c r="BSH535" s="33"/>
      <c r="BSI535" s="33"/>
      <c r="BSJ535" s="33"/>
      <c r="BSK535" s="33"/>
      <c r="BSL535" s="33"/>
      <c r="BSM535" s="33"/>
      <c r="BSN535" s="33"/>
      <c r="BSO535" s="33"/>
      <c r="BSP535" s="33"/>
      <c r="BSQ535" s="33"/>
      <c r="BSR535" s="33"/>
      <c r="BSS535" s="33"/>
      <c r="BST535" s="33"/>
      <c r="BSU535" s="33"/>
      <c r="BSV535" s="33"/>
      <c r="BSW535" s="33"/>
      <c r="BSX535" s="33"/>
      <c r="BSY535" s="33"/>
      <c r="BSZ535" s="33"/>
      <c r="BTA535" s="33"/>
      <c r="BTB535" s="33"/>
      <c r="BTC535" s="33"/>
      <c r="BTD535" s="33"/>
      <c r="BTE535" s="33"/>
      <c r="BTF535" s="33"/>
      <c r="BTG535" s="33"/>
      <c r="BTH535" s="33"/>
      <c r="BTI535" s="33"/>
      <c r="BTJ535" s="33"/>
      <c r="BTK535" s="33"/>
      <c r="BTL535" s="33"/>
      <c r="BTM535" s="33"/>
      <c r="BTN535" s="33"/>
      <c r="BTO535" s="33"/>
      <c r="BTP535" s="33"/>
      <c r="BTQ535" s="33"/>
      <c r="BTR535" s="33"/>
      <c r="BTS535" s="33"/>
      <c r="BTT535" s="33"/>
      <c r="BTU535" s="33"/>
      <c r="BTV535" s="33"/>
      <c r="BTW535" s="33"/>
      <c r="BTX535" s="33"/>
      <c r="BTY535" s="33"/>
      <c r="BTZ535" s="33"/>
      <c r="BUA535" s="33"/>
      <c r="BUB535" s="33"/>
      <c r="BUC535" s="33"/>
      <c r="BUD535" s="33"/>
      <c r="BUE535" s="33"/>
      <c r="BUF535" s="33"/>
      <c r="BUG535" s="33"/>
      <c r="BUH535" s="33"/>
      <c r="BUI535" s="33"/>
      <c r="BUJ535" s="33"/>
      <c r="BUK535" s="33"/>
      <c r="BUL535" s="33"/>
      <c r="BUM535" s="33"/>
      <c r="BUN535" s="33"/>
      <c r="BUO535" s="33"/>
      <c r="BUP535" s="33"/>
      <c r="BUQ535" s="33"/>
      <c r="BUR535" s="33"/>
      <c r="BUS535" s="33"/>
      <c r="BUT535" s="33"/>
      <c r="BUU535" s="33"/>
      <c r="BUV535" s="33"/>
      <c r="BUW535" s="33"/>
      <c r="BUX535" s="33"/>
      <c r="BUY535" s="33"/>
      <c r="BUZ535" s="33"/>
      <c r="BVA535" s="33"/>
      <c r="BVB535" s="33"/>
      <c r="BVC535" s="33"/>
      <c r="BVD535" s="33"/>
      <c r="BVE535" s="33"/>
      <c r="BVF535" s="33"/>
      <c r="BVG535" s="33"/>
      <c r="BVH535" s="33"/>
      <c r="BVI535" s="33"/>
      <c r="BVJ535" s="33"/>
      <c r="BVK535" s="33"/>
      <c r="BVL535" s="33"/>
      <c r="BVM535" s="33"/>
      <c r="BVN535" s="33"/>
      <c r="BVO535" s="33"/>
      <c r="BVP535" s="33"/>
      <c r="BVQ535" s="33"/>
      <c r="BVR535" s="33"/>
      <c r="BVS535" s="33"/>
      <c r="BVT535" s="33"/>
      <c r="BVU535" s="33"/>
      <c r="BVV535" s="33"/>
      <c r="BVW535" s="33"/>
      <c r="BVX535" s="33"/>
      <c r="BVY535" s="33"/>
      <c r="BVZ535" s="33"/>
      <c r="BWA535" s="33"/>
      <c r="BWB535" s="33"/>
      <c r="BWC535" s="33"/>
      <c r="BWD535" s="33"/>
      <c r="BWE535" s="33"/>
      <c r="BWF535" s="33"/>
      <c r="BWG535" s="33"/>
      <c r="BWH535" s="33"/>
      <c r="BWI535" s="33"/>
      <c r="BWJ535" s="33"/>
      <c r="BWK535" s="33"/>
      <c r="BWL535" s="33"/>
      <c r="BWM535" s="33"/>
      <c r="BWN535" s="33"/>
      <c r="BWO535" s="33"/>
      <c r="BWP535" s="33"/>
      <c r="BWQ535" s="33"/>
      <c r="BWR535" s="33"/>
      <c r="BWS535" s="33"/>
      <c r="BWT535" s="33"/>
      <c r="BWU535" s="33"/>
      <c r="BWV535" s="33"/>
      <c r="BWW535" s="33"/>
      <c r="BWX535" s="33"/>
      <c r="BWY535" s="33"/>
      <c r="BWZ535" s="33"/>
      <c r="BXA535" s="33"/>
      <c r="BXB535" s="33"/>
      <c r="BXC535" s="33"/>
      <c r="BXD535" s="33"/>
      <c r="BXE535" s="33"/>
      <c r="BXF535" s="33"/>
      <c r="BXG535" s="33"/>
      <c r="BXH535" s="33"/>
      <c r="BXI535" s="33"/>
      <c r="BXJ535" s="33"/>
      <c r="BXK535" s="33"/>
      <c r="BXL535" s="33"/>
      <c r="BXM535" s="33"/>
      <c r="BXN535" s="33"/>
      <c r="BXO535" s="33"/>
      <c r="BXP535" s="33"/>
      <c r="BXQ535" s="33"/>
      <c r="BXR535" s="33"/>
      <c r="BXS535" s="33"/>
      <c r="BXT535" s="33"/>
      <c r="BXU535" s="33"/>
      <c r="BXV535" s="33"/>
      <c r="BXW535" s="33"/>
      <c r="BXX535" s="33"/>
      <c r="BXY535" s="33"/>
      <c r="BXZ535" s="33"/>
      <c r="BYA535" s="33"/>
      <c r="BYB535" s="33"/>
      <c r="BYC535" s="33"/>
      <c r="BYD535" s="33"/>
      <c r="BYE535" s="33"/>
      <c r="BYF535" s="33"/>
      <c r="BYG535" s="33"/>
      <c r="BYH535" s="33"/>
      <c r="BYI535" s="33"/>
      <c r="BYJ535" s="33"/>
      <c r="BYK535" s="33"/>
      <c r="BYL535" s="33"/>
      <c r="BYM535" s="33"/>
      <c r="BYN535" s="33"/>
      <c r="BYO535" s="33"/>
      <c r="BYP535" s="33"/>
      <c r="BYQ535" s="33"/>
      <c r="BYR535" s="33"/>
      <c r="BYS535" s="33"/>
      <c r="BYT535" s="33"/>
      <c r="BYU535" s="33"/>
      <c r="BYV535" s="33"/>
      <c r="BYW535" s="33"/>
      <c r="BYX535" s="33"/>
    </row>
    <row r="536" spans="1:2026" s="52" customFormat="1" ht="15" customHeight="1" x14ac:dyDescent="0.25">
      <c r="A536" s="205" t="s">
        <v>1662</v>
      </c>
      <c r="B536" s="53" t="s">
        <v>1010</v>
      </c>
      <c r="C536" s="4" t="s">
        <v>1004</v>
      </c>
      <c r="D536" s="4" t="s">
        <v>42</v>
      </c>
      <c r="E536" s="4" t="s">
        <v>1008</v>
      </c>
      <c r="F536" s="4" t="s">
        <v>972</v>
      </c>
      <c r="G536" s="4" t="s">
        <v>27</v>
      </c>
      <c r="H536" s="11" t="s">
        <v>528</v>
      </c>
      <c r="I536" s="4" t="s">
        <v>29</v>
      </c>
      <c r="J536" s="51" t="s">
        <v>30</v>
      </c>
      <c r="K536" s="4" t="s">
        <v>31</v>
      </c>
      <c r="L536" s="4" t="s">
        <v>32</v>
      </c>
      <c r="M536" s="4" t="s">
        <v>33</v>
      </c>
      <c r="N536" s="4" t="s">
        <v>34</v>
      </c>
      <c r="O536" s="6" t="s">
        <v>35</v>
      </c>
      <c r="P536" s="6"/>
      <c r="Q536" s="7" t="s">
        <v>36</v>
      </c>
      <c r="R536" s="7"/>
      <c r="S536" s="4" t="s">
        <v>1006</v>
      </c>
      <c r="T536" s="152" t="s">
        <v>1512</v>
      </c>
      <c r="U536" s="152" t="s">
        <v>1512</v>
      </c>
      <c r="V536" s="4" t="s">
        <v>59</v>
      </c>
      <c r="W536" s="4"/>
      <c r="X536" s="4"/>
      <c r="Y536" s="4"/>
      <c r="Z536" s="4"/>
      <c r="AA536" s="4"/>
      <c r="AB536" s="8"/>
      <c r="AC536" s="8">
        <v>2650</v>
      </c>
      <c r="AD536" s="8"/>
      <c r="AE536" s="8">
        <v>12750</v>
      </c>
      <c r="AF536" s="8">
        <v>650</v>
      </c>
      <c r="AG536" s="8">
        <f t="shared" si="8"/>
        <v>16050</v>
      </c>
      <c r="AH536" s="111">
        <f>21</f>
        <v>21</v>
      </c>
      <c r="AI536" s="8">
        <f>17917.65</f>
        <v>17917.650000000001</v>
      </c>
      <c r="AJ536" s="126"/>
      <c r="AK536" s="8">
        <f>AI536</f>
        <v>17917.650000000001</v>
      </c>
      <c r="AL536" s="5" t="s">
        <v>37</v>
      </c>
      <c r="AM536" s="5" t="s">
        <v>1499</v>
      </c>
      <c r="AN536" s="96">
        <v>43040</v>
      </c>
      <c r="AO536" s="173" t="s">
        <v>1512</v>
      </c>
      <c r="AP536" s="33"/>
      <c r="AQ536" s="33"/>
      <c r="AR536" s="33"/>
      <c r="AS536" s="33"/>
      <c r="AT536" s="33"/>
      <c r="AU536" s="33"/>
      <c r="AV536" s="33"/>
      <c r="AW536" s="33"/>
      <c r="AX536" s="33"/>
      <c r="AY536" s="33"/>
      <c r="AZ536" s="33"/>
      <c r="BA536" s="33"/>
      <c r="BB536" s="33"/>
      <c r="BC536" s="33"/>
      <c r="BD536" s="33"/>
      <c r="BE536" s="33"/>
      <c r="BF536" s="33"/>
      <c r="BG536" s="33"/>
      <c r="BH536" s="33"/>
      <c r="BI536" s="33"/>
      <c r="BJ536" s="33"/>
      <c r="BK536" s="33"/>
      <c r="BL536" s="33"/>
      <c r="BM536" s="33"/>
      <c r="BN536" s="33"/>
      <c r="BO536" s="33"/>
      <c r="BP536" s="33"/>
      <c r="BQ536" s="33"/>
      <c r="BR536" s="33"/>
      <c r="BS536" s="33"/>
      <c r="BT536" s="33"/>
      <c r="BU536" s="33"/>
      <c r="BV536" s="33"/>
      <c r="BW536" s="33"/>
      <c r="BX536" s="33"/>
      <c r="BY536" s="33"/>
      <c r="BZ536" s="33"/>
      <c r="CA536" s="33"/>
      <c r="CB536" s="33"/>
      <c r="CC536" s="33"/>
      <c r="CD536" s="33"/>
      <c r="CE536" s="33"/>
      <c r="CF536" s="33"/>
      <c r="CG536" s="33"/>
      <c r="CH536" s="33"/>
      <c r="CI536" s="33"/>
      <c r="CJ536" s="33"/>
      <c r="CK536" s="33"/>
      <c r="CL536" s="33"/>
      <c r="CM536" s="33"/>
      <c r="CN536" s="33"/>
      <c r="CO536" s="33"/>
      <c r="CP536" s="33"/>
      <c r="CQ536" s="33"/>
      <c r="CR536" s="33"/>
      <c r="CS536" s="33"/>
      <c r="CT536" s="33"/>
      <c r="CU536" s="33"/>
      <c r="CV536" s="33"/>
      <c r="CW536" s="33"/>
      <c r="CX536" s="33"/>
      <c r="CY536" s="33"/>
      <c r="CZ536" s="33"/>
      <c r="DA536" s="33"/>
      <c r="DB536" s="33"/>
      <c r="DC536" s="33"/>
      <c r="DD536" s="33"/>
      <c r="DE536" s="33"/>
      <c r="DF536" s="33"/>
      <c r="DG536" s="33"/>
      <c r="DH536" s="33"/>
      <c r="DI536" s="33"/>
      <c r="DJ536" s="33"/>
      <c r="DK536" s="33"/>
      <c r="DL536" s="33"/>
      <c r="DM536" s="33"/>
      <c r="DN536" s="33"/>
      <c r="DO536" s="33"/>
      <c r="DP536" s="33"/>
      <c r="DQ536" s="33"/>
      <c r="DR536" s="33"/>
      <c r="DS536" s="33"/>
      <c r="DT536" s="33"/>
      <c r="DU536" s="33"/>
      <c r="DV536" s="33"/>
      <c r="DW536" s="33"/>
      <c r="DX536" s="33"/>
      <c r="DY536" s="33"/>
      <c r="DZ536" s="33"/>
      <c r="EA536" s="33"/>
      <c r="EB536" s="33"/>
      <c r="EC536" s="33"/>
      <c r="ED536" s="33"/>
      <c r="EE536" s="33"/>
      <c r="EF536" s="33"/>
      <c r="EG536" s="33"/>
      <c r="EH536" s="33"/>
      <c r="EI536" s="33"/>
      <c r="EJ536" s="33"/>
      <c r="EK536" s="33"/>
      <c r="EL536" s="33"/>
      <c r="EM536" s="33"/>
      <c r="EN536" s="33"/>
      <c r="EO536" s="33"/>
      <c r="EP536" s="33"/>
      <c r="EQ536" s="33"/>
      <c r="ER536" s="33"/>
      <c r="ES536" s="33"/>
      <c r="ET536" s="33"/>
      <c r="EU536" s="33"/>
      <c r="EV536" s="33"/>
      <c r="EW536" s="33"/>
      <c r="EX536" s="33"/>
      <c r="EY536" s="33"/>
      <c r="EZ536" s="33"/>
      <c r="FA536" s="33"/>
      <c r="FB536" s="33"/>
      <c r="FC536" s="33"/>
      <c r="FD536" s="33"/>
      <c r="FE536" s="33"/>
      <c r="FF536" s="33"/>
      <c r="FG536" s="33"/>
      <c r="FH536" s="33"/>
      <c r="FI536" s="33"/>
      <c r="FJ536" s="33"/>
      <c r="FK536" s="33"/>
      <c r="FL536" s="33"/>
      <c r="FM536" s="33"/>
      <c r="FN536" s="33"/>
      <c r="FO536" s="33"/>
      <c r="FP536" s="33"/>
      <c r="FQ536" s="33"/>
      <c r="FR536" s="33"/>
      <c r="FS536" s="33"/>
      <c r="FT536" s="33"/>
      <c r="FU536" s="33"/>
      <c r="FV536" s="33"/>
      <c r="FW536" s="33"/>
      <c r="FX536" s="33"/>
      <c r="FY536" s="33"/>
      <c r="FZ536" s="33"/>
      <c r="GA536" s="33"/>
      <c r="GB536" s="33"/>
      <c r="GC536" s="33"/>
      <c r="GD536" s="33"/>
      <c r="GE536" s="33"/>
      <c r="GF536" s="33"/>
      <c r="GG536" s="33"/>
      <c r="GH536" s="33"/>
      <c r="GI536" s="33"/>
      <c r="GJ536" s="33"/>
      <c r="GK536" s="33"/>
      <c r="GL536" s="33"/>
      <c r="GM536" s="33"/>
      <c r="GN536" s="33"/>
      <c r="GO536" s="33"/>
      <c r="GP536" s="33"/>
      <c r="GQ536" s="33"/>
      <c r="GR536" s="33"/>
      <c r="GS536" s="33"/>
      <c r="GT536" s="33"/>
      <c r="GU536" s="33"/>
      <c r="GV536" s="33"/>
      <c r="GW536" s="33"/>
      <c r="GX536" s="33"/>
      <c r="GY536" s="33"/>
      <c r="GZ536" s="33"/>
      <c r="HA536" s="33"/>
      <c r="HB536" s="33"/>
      <c r="HC536" s="33"/>
      <c r="HD536" s="33"/>
      <c r="HE536" s="33"/>
      <c r="HF536" s="33"/>
      <c r="HG536" s="33"/>
      <c r="HH536" s="33"/>
      <c r="HI536" s="33"/>
      <c r="HJ536" s="33"/>
      <c r="HK536" s="33"/>
      <c r="HL536" s="33"/>
      <c r="HM536" s="33"/>
      <c r="HN536" s="33"/>
      <c r="HO536" s="33"/>
      <c r="HP536" s="33"/>
      <c r="HQ536" s="33"/>
      <c r="HR536" s="33"/>
      <c r="HS536" s="33"/>
      <c r="HT536" s="33"/>
      <c r="HU536" s="33"/>
      <c r="HV536" s="33"/>
      <c r="HW536" s="33"/>
      <c r="HX536" s="33"/>
      <c r="HY536" s="33"/>
      <c r="HZ536" s="33"/>
      <c r="IA536" s="33"/>
      <c r="IB536" s="33"/>
      <c r="IC536" s="33"/>
      <c r="ID536" s="33"/>
      <c r="IE536" s="33"/>
      <c r="IF536" s="33"/>
      <c r="IG536" s="33"/>
      <c r="IH536" s="33"/>
      <c r="II536" s="33"/>
      <c r="IJ536" s="33"/>
      <c r="IK536" s="33"/>
      <c r="IL536" s="33"/>
      <c r="IM536" s="33"/>
      <c r="IN536" s="33"/>
      <c r="IO536" s="33"/>
      <c r="IP536" s="33"/>
      <c r="IQ536" s="33"/>
      <c r="IR536" s="33"/>
      <c r="IS536" s="33"/>
      <c r="IT536" s="33"/>
      <c r="IU536" s="33"/>
      <c r="IV536" s="33"/>
      <c r="IW536" s="33"/>
      <c r="IX536" s="33"/>
      <c r="IY536" s="33"/>
      <c r="IZ536" s="33"/>
      <c r="JA536" s="33"/>
      <c r="JB536" s="33"/>
      <c r="JC536" s="33"/>
      <c r="JD536" s="33"/>
      <c r="JE536" s="33"/>
      <c r="JF536" s="33"/>
      <c r="JG536" s="33"/>
      <c r="JH536" s="33"/>
      <c r="JI536" s="33"/>
      <c r="JJ536" s="33"/>
      <c r="JK536" s="33"/>
      <c r="JL536" s="33"/>
      <c r="JM536" s="33"/>
      <c r="JN536" s="33"/>
      <c r="JO536" s="33"/>
      <c r="JP536" s="33"/>
      <c r="JQ536" s="33"/>
      <c r="JR536" s="33"/>
      <c r="JS536" s="33"/>
      <c r="JT536" s="33"/>
      <c r="JU536" s="33"/>
      <c r="JV536" s="33"/>
      <c r="JW536" s="33"/>
      <c r="JX536" s="33"/>
      <c r="JY536" s="33"/>
      <c r="JZ536" s="33"/>
      <c r="KA536" s="33"/>
      <c r="KB536" s="33"/>
      <c r="KC536" s="33"/>
      <c r="KD536" s="33"/>
      <c r="KE536" s="33"/>
      <c r="KF536" s="33"/>
      <c r="KG536" s="33"/>
      <c r="KH536" s="33"/>
      <c r="KI536" s="33"/>
      <c r="KJ536" s="33"/>
      <c r="KK536" s="33"/>
      <c r="KL536" s="33"/>
      <c r="KM536" s="33"/>
      <c r="KN536" s="33"/>
      <c r="KO536" s="33"/>
      <c r="KP536" s="33"/>
      <c r="KQ536" s="33"/>
      <c r="KR536" s="33"/>
      <c r="KS536" s="33"/>
      <c r="KT536" s="33"/>
      <c r="KU536" s="33"/>
      <c r="KV536" s="33"/>
      <c r="KW536" s="33"/>
      <c r="KX536" s="33"/>
      <c r="KY536" s="33"/>
      <c r="KZ536" s="33"/>
      <c r="LA536" s="33"/>
      <c r="LB536" s="33"/>
      <c r="LC536" s="33"/>
      <c r="LD536" s="33"/>
      <c r="LE536" s="33"/>
      <c r="LF536" s="33"/>
      <c r="LG536" s="33"/>
      <c r="LH536" s="33"/>
      <c r="LI536" s="33"/>
      <c r="LJ536" s="33"/>
      <c r="LK536" s="33"/>
      <c r="LL536" s="33"/>
      <c r="LM536" s="33"/>
      <c r="LN536" s="33"/>
      <c r="LO536" s="33"/>
      <c r="LP536" s="33"/>
      <c r="LQ536" s="33"/>
      <c r="LR536" s="33"/>
      <c r="LS536" s="33"/>
      <c r="LT536" s="33"/>
      <c r="LU536" s="33"/>
      <c r="LV536" s="33"/>
      <c r="LW536" s="33"/>
      <c r="LX536" s="33"/>
      <c r="LY536" s="33"/>
      <c r="LZ536" s="33"/>
      <c r="MA536" s="33"/>
      <c r="MB536" s="33"/>
      <c r="MC536" s="33"/>
      <c r="MD536" s="33"/>
      <c r="ME536" s="33"/>
      <c r="MF536" s="33"/>
      <c r="MG536" s="33"/>
      <c r="MH536" s="33"/>
      <c r="MI536" s="33"/>
      <c r="MJ536" s="33"/>
      <c r="MK536" s="33"/>
      <c r="ML536" s="33"/>
      <c r="MM536" s="33"/>
      <c r="MN536" s="33"/>
      <c r="MO536" s="33"/>
      <c r="MP536" s="33"/>
      <c r="MQ536" s="33"/>
      <c r="MR536" s="33"/>
      <c r="MS536" s="33"/>
      <c r="MT536" s="33"/>
      <c r="MU536" s="33"/>
      <c r="MV536" s="33"/>
      <c r="MW536" s="33"/>
      <c r="MX536" s="33"/>
      <c r="MY536" s="33"/>
      <c r="MZ536" s="33"/>
      <c r="NA536" s="33"/>
      <c r="NB536" s="33"/>
      <c r="NC536" s="33"/>
      <c r="ND536" s="33"/>
      <c r="NE536" s="33"/>
      <c r="NF536" s="33"/>
      <c r="NG536" s="33"/>
      <c r="NH536" s="33"/>
      <c r="NI536" s="33"/>
      <c r="NJ536" s="33"/>
      <c r="NK536" s="33"/>
      <c r="NL536" s="33"/>
      <c r="NM536" s="33"/>
      <c r="NN536" s="33"/>
      <c r="NO536" s="33"/>
      <c r="NP536" s="33"/>
      <c r="NQ536" s="33"/>
      <c r="NR536" s="33"/>
      <c r="NS536" s="33"/>
      <c r="NT536" s="33"/>
      <c r="NU536" s="33"/>
      <c r="NV536" s="33"/>
      <c r="NW536" s="33"/>
      <c r="NX536" s="33"/>
      <c r="NY536" s="33"/>
      <c r="NZ536" s="33"/>
      <c r="OA536" s="33"/>
      <c r="OB536" s="33"/>
      <c r="OC536" s="33"/>
      <c r="OD536" s="33"/>
      <c r="OE536" s="33"/>
      <c r="OF536" s="33"/>
      <c r="OG536" s="33"/>
      <c r="OH536" s="33"/>
      <c r="OI536" s="33"/>
      <c r="OJ536" s="33"/>
      <c r="OK536" s="33"/>
      <c r="OL536" s="33"/>
      <c r="OM536" s="33"/>
      <c r="ON536" s="33"/>
      <c r="OO536" s="33"/>
      <c r="OP536" s="33"/>
      <c r="OQ536" s="33"/>
      <c r="OR536" s="33"/>
      <c r="OS536" s="33"/>
      <c r="OT536" s="33"/>
      <c r="OU536" s="33"/>
      <c r="OV536" s="33"/>
      <c r="OW536" s="33"/>
      <c r="OX536" s="33"/>
      <c r="OY536" s="33"/>
      <c r="OZ536" s="33"/>
      <c r="PA536" s="33"/>
      <c r="PB536" s="33"/>
      <c r="PC536" s="33"/>
      <c r="PD536" s="33"/>
      <c r="PE536" s="33"/>
      <c r="PF536" s="33"/>
      <c r="PG536" s="33"/>
      <c r="PH536" s="33"/>
      <c r="PI536" s="33"/>
      <c r="PJ536" s="33"/>
      <c r="PK536" s="33"/>
      <c r="PL536" s="33"/>
      <c r="PM536" s="33"/>
      <c r="PN536" s="33"/>
      <c r="PO536" s="33"/>
      <c r="PP536" s="33"/>
      <c r="PQ536" s="33"/>
      <c r="PR536" s="33"/>
      <c r="PS536" s="33"/>
      <c r="PT536" s="33"/>
      <c r="PU536" s="33"/>
      <c r="PV536" s="33"/>
      <c r="PW536" s="33"/>
      <c r="PX536" s="33"/>
      <c r="PY536" s="33"/>
      <c r="PZ536" s="33"/>
      <c r="QA536" s="33"/>
      <c r="QB536" s="33"/>
      <c r="QC536" s="33"/>
      <c r="QD536" s="33"/>
      <c r="QE536" s="33"/>
      <c r="QF536" s="33"/>
      <c r="QG536" s="33"/>
      <c r="QH536" s="33"/>
      <c r="QI536" s="33"/>
      <c r="QJ536" s="33"/>
      <c r="QK536" s="33"/>
      <c r="QL536" s="33"/>
      <c r="QM536" s="33"/>
      <c r="QN536" s="33"/>
      <c r="QO536" s="33"/>
      <c r="QP536" s="33"/>
      <c r="QQ536" s="33"/>
      <c r="QR536" s="33"/>
      <c r="QS536" s="33"/>
      <c r="QT536" s="33"/>
      <c r="QU536" s="33"/>
      <c r="QV536" s="33"/>
      <c r="QW536" s="33"/>
      <c r="QX536" s="33"/>
      <c r="QY536" s="33"/>
      <c r="QZ536" s="33"/>
      <c r="RA536" s="33"/>
      <c r="RB536" s="33"/>
      <c r="RC536" s="33"/>
      <c r="RD536" s="33"/>
      <c r="RE536" s="33"/>
      <c r="RF536" s="33"/>
      <c r="RG536" s="33"/>
      <c r="RH536" s="33"/>
      <c r="RI536" s="33"/>
      <c r="RJ536" s="33"/>
      <c r="RK536" s="33"/>
      <c r="RL536" s="33"/>
      <c r="RM536" s="33"/>
      <c r="RN536" s="33"/>
      <c r="RO536" s="33"/>
      <c r="RP536" s="33"/>
      <c r="RQ536" s="33"/>
      <c r="RR536" s="33"/>
      <c r="RS536" s="33"/>
      <c r="RT536" s="33"/>
      <c r="RU536" s="33"/>
      <c r="RV536" s="33"/>
      <c r="RW536" s="33"/>
      <c r="RX536" s="33"/>
      <c r="RY536" s="33"/>
      <c r="RZ536" s="33"/>
      <c r="SA536" s="33"/>
      <c r="SB536" s="33"/>
      <c r="SC536" s="33"/>
      <c r="SD536" s="33"/>
      <c r="SE536" s="33"/>
      <c r="SF536" s="33"/>
      <c r="SG536" s="33"/>
      <c r="SH536" s="33"/>
      <c r="SI536" s="33"/>
      <c r="SJ536" s="33"/>
      <c r="SK536" s="33"/>
      <c r="SL536" s="33"/>
      <c r="SM536" s="33"/>
      <c r="SN536" s="33"/>
      <c r="SO536" s="33"/>
      <c r="SP536" s="33"/>
      <c r="SQ536" s="33"/>
      <c r="SR536" s="33"/>
      <c r="SS536" s="33"/>
      <c r="ST536" s="33"/>
      <c r="SU536" s="33"/>
      <c r="SV536" s="33"/>
      <c r="SW536" s="33"/>
      <c r="SX536" s="33"/>
      <c r="SY536" s="33"/>
      <c r="SZ536" s="33"/>
      <c r="TA536" s="33"/>
      <c r="TB536" s="33"/>
      <c r="TC536" s="33"/>
      <c r="TD536" s="33"/>
      <c r="TE536" s="33"/>
      <c r="TF536" s="33"/>
      <c r="TG536" s="33"/>
      <c r="TH536" s="33"/>
      <c r="TI536" s="33"/>
      <c r="TJ536" s="33"/>
      <c r="TK536" s="33"/>
      <c r="TL536" s="33"/>
      <c r="TM536" s="33"/>
      <c r="TN536" s="33"/>
      <c r="TO536" s="33"/>
      <c r="TP536" s="33"/>
      <c r="TQ536" s="33"/>
      <c r="TR536" s="33"/>
      <c r="TS536" s="33"/>
      <c r="TT536" s="33"/>
      <c r="TU536" s="33"/>
      <c r="TV536" s="33"/>
      <c r="TW536" s="33"/>
      <c r="TX536" s="33"/>
      <c r="TY536" s="33"/>
      <c r="TZ536" s="33"/>
      <c r="UA536" s="33"/>
      <c r="UB536" s="33"/>
      <c r="UC536" s="33"/>
      <c r="UD536" s="33"/>
      <c r="UE536" s="33"/>
      <c r="UF536" s="33"/>
      <c r="UG536" s="33"/>
      <c r="UH536" s="33"/>
      <c r="UI536" s="33"/>
      <c r="UJ536" s="33"/>
      <c r="UK536" s="33"/>
      <c r="UL536" s="33"/>
      <c r="UM536" s="33"/>
      <c r="UN536" s="33"/>
      <c r="UO536" s="33"/>
      <c r="UP536" s="33"/>
      <c r="UQ536" s="33"/>
      <c r="UR536" s="33"/>
      <c r="US536" s="33"/>
      <c r="UT536" s="33"/>
      <c r="UU536" s="33"/>
      <c r="UV536" s="33"/>
      <c r="UW536" s="33"/>
      <c r="UX536" s="33"/>
      <c r="UY536" s="33"/>
      <c r="UZ536" s="33"/>
      <c r="VA536" s="33"/>
      <c r="VB536" s="33"/>
      <c r="VC536" s="33"/>
      <c r="VD536" s="33"/>
      <c r="VE536" s="33"/>
      <c r="VF536" s="33"/>
      <c r="VG536" s="33"/>
      <c r="VH536" s="33"/>
      <c r="VI536" s="33"/>
      <c r="VJ536" s="33"/>
      <c r="VK536" s="33"/>
      <c r="VL536" s="33"/>
      <c r="VM536" s="33"/>
      <c r="VN536" s="33"/>
      <c r="VO536" s="33"/>
      <c r="VP536" s="33"/>
      <c r="VQ536" s="33"/>
      <c r="VR536" s="33"/>
      <c r="VS536" s="33"/>
      <c r="VT536" s="33"/>
      <c r="VU536" s="33"/>
      <c r="VV536" s="33"/>
      <c r="VW536" s="33"/>
      <c r="VX536" s="33"/>
      <c r="VY536" s="33"/>
      <c r="VZ536" s="33"/>
      <c r="WA536" s="33"/>
      <c r="WB536" s="33"/>
      <c r="WC536" s="33"/>
      <c r="WD536" s="33"/>
      <c r="WE536" s="33"/>
      <c r="WF536" s="33"/>
      <c r="WG536" s="33"/>
      <c r="WH536" s="33"/>
      <c r="WI536" s="33"/>
      <c r="WJ536" s="33"/>
      <c r="WK536" s="33"/>
      <c r="WL536" s="33"/>
      <c r="WM536" s="33"/>
      <c r="WN536" s="33"/>
      <c r="WO536" s="33"/>
      <c r="WP536" s="33"/>
      <c r="WQ536" s="33"/>
      <c r="WR536" s="33"/>
      <c r="WS536" s="33"/>
      <c r="WT536" s="33"/>
      <c r="WU536" s="33"/>
      <c r="WV536" s="33"/>
      <c r="WW536" s="33"/>
      <c r="WX536" s="33"/>
      <c r="WY536" s="33"/>
      <c r="WZ536" s="33"/>
      <c r="XA536" s="33"/>
      <c r="XB536" s="33"/>
      <c r="XC536" s="33"/>
      <c r="XD536" s="33"/>
      <c r="XE536" s="33"/>
      <c r="XF536" s="33"/>
      <c r="XG536" s="33"/>
      <c r="XH536" s="33"/>
      <c r="XI536" s="33"/>
      <c r="XJ536" s="33"/>
      <c r="XK536" s="33"/>
      <c r="XL536" s="33"/>
      <c r="XM536" s="33"/>
      <c r="XN536" s="33"/>
      <c r="XO536" s="33"/>
      <c r="XP536" s="33"/>
      <c r="XQ536" s="33"/>
      <c r="XR536" s="33"/>
      <c r="XS536" s="33"/>
      <c r="XT536" s="33"/>
      <c r="XU536" s="33"/>
      <c r="XV536" s="33"/>
      <c r="XW536" s="33"/>
      <c r="XX536" s="33"/>
      <c r="XY536" s="33"/>
      <c r="XZ536" s="33"/>
      <c r="YA536" s="33"/>
      <c r="YB536" s="33"/>
      <c r="YC536" s="33"/>
      <c r="YD536" s="33"/>
      <c r="YE536" s="33"/>
      <c r="YF536" s="33"/>
      <c r="YG536" s="33"/>
      <c r="YH536" s="33"/>
      <c r="YI536" s="33"/>
      <c r="YJ536" s="33"/>
      <c r="YK536" s="33"/>
      <c r="YL536" s="33"/>
      <c r="YM536" s="33"/>
      <c r="YN536" s="33"/>
      <c r="YO536" s="33"/>
      <c r="YP536" s="33"/>
      <c r="YQ536" s="33"/>
      <c r="YR536" s="33"/>
      <c r="YS536" s="33"/>
      <c r="YT536" s="33"/>
      <c r="YU536" s="33"/>
      <c r="YV536" s="33"/>
      <c r="YW536" s="33"/>
      <c r="YX536" s="33"/>
      <c r="YY536" s="33"/>
      <c r="YZ536" s="33"/>
      <c r="ZA536" s="33"/>
      <c r="ZB536" s="33"/>
      <c r="ZC536" s="33"/>
      <c r="ZD536" s="33"/>
      <c r="ZE536" s="33"/>
      <c r="ZF536" s="33"/>
      <c r="ZG536" s="33"/>
      <c r="ZH536" s="33"/>
      <c r="ZI536" s="33"/>
      <c r="ZJ536" s="33"/>
      <c r="ZK536" s="33"/>
      <c r="ZL536" s="33"/>
      <c r="ZM536" s="33"/>
      <c r="ZN536" s="33"/>
      <c r="ZO536" s="33"/>
      <c r="ZP536" s="33"/>
      <c r="ZQ536" s="33"/>
      <c r="ZR536" s="33"/>
      <c r="ZS536" s="33"/>
      <c r="ZT536" s="33"/>
      <c r="ZU536" s="33"/>
      <c r="ZV536" s="33"/>
      <c r="ZW536" s="33"/>
      <c r="ZX536" s="33"/>
      <c r="ZY536" s="33"/>
      <c r="ZZ536" s="33"/>
      <c r="AAA536" s="33"/>
      <c r="AAB536" s="33"/>
      <c r="AAC536" s="33"/>
      <c r="AAD536" s="33"/>
      <c r="AAE536" s="33"/>
      <c r="AAF536" s="33"/>
      <c r="AAG536" s="33"/>
      <c r="AAH536" s="33"/>
      <c r="AAI536" s="33"/>
      <c r="AAJ536" s="33"/>
      <c r="AAK536" s="33"/>
      <c r="AAL536" s="33"/>
      <c r="AAM536" s="33"/>
      <c r="AAN536" s="33"/>
      <c r="AAO536" s="33"/>
      <c r="AAP536" s="33"/>
      <c r="AAQ536" s="33"/>
      <c r="AAR536" s="33"/>
      <c r="AAS536" s="33"/>
      <c r="AAT536" s="33"/>
      <c r="AAU536" s="33"/>
      <c r="AAV536" s="33"/>
      <c r="AAW536" s="33"/>
      <c r="AAX536" s="33"/>
      <c r="AAY536" s="33"/>
      <c r="AAZ536" s="33"/>
      <c r="ABA536" s="33"/>
      <c r="ABB536" s="33"/>
      <c r="ABC536" s="33"/>
      <c r="ABD536" s="33"/>
      <c r="ABE536" s="33"/>
      <c r="ABF536" s="33"/>
      <c r="ABG536" s="33"/>
      <c r="ABH536" s="33"/>
      <c r="ABI536" s="33"/>
      <c r="ABJ536" s="33"/>
      <c r="ABK536" s="33"/>
      <c r="ABL536" s="33"/>
      <c r="ABM536" s="33"/>
      <c r="ABN536" s="33"/>
      <c r="ABO536" s="33"/>
      <c r="ABP536" s="33"/>
      <c r="ABQ536" s="33"/>
      <c r="ABR536" s="33"/>
      <c r="ABS536" s="33"/>
      <c r="ABT536" s="33"/>
      <c r="ABU536" s="33"/>
      <c r="ABV536" s="33"/>
      <c r="ABW536" s="33"/>
      <c r="ABX536" s="33"/>
      <c r="ABY536" s="33"/>
      <c r="ABZ536" s="33"/>
      <c r="ACA536" s="33"/>
      <c r="ACB536" s="33"/>
      <c r="ACC536" s="33"/>
      <c r="ACD536" s="33"/>
      <c r="ACE536" s="33"/>
      <c r="ACF536" s="33"/>
      <c r="ACG536" s="33"/>
      <c r="ACH536" s="33"/>
      <c r="ACI536" s="33"/>
      <c r="ACJ536" s="33"/>
      <c r="ACK536" s="33"/>
      <c r="ACL536" s="33"/>
      <c r="ACM536" s="33"/>
      <c r="ACN536" s="33"/>
      <c r="ACO536" s="33"/>
      <c r="ACP536" s="33"/>
      <c r="ACQ536" s="33"/>
      <c r="ACR536" s="33"/>
      <c r="ACS536" s="33"/>
      <c r="ACT536" s="33"/>
      <c r="ACU536" s="33"/>
      <c r="ACV536" s="33"/>
      <c r="ACW536" s="33"/>
      <c r="ACX536" s="33"/>
      <c r="ACY536" s="33"/>
      <c r="ACZ536" s="33"/>
      <c r="ADA536" s="33"/>
      <c r="ADB536" s="33"/>
      <c r="ADC536" s="33"/>
      <c r="ADD536" s="33"/>
      <c r="ADE536" s="33"/>
      <c r="ADF536" s="33"/>
      <c r="ADG536" s="33"/>
      <c r="ADH536" s="33"/>
      <c r="ADI536" s="33"/>
      <c r="ADJ536" s="33"/>
      <c r="ADK536" s="33"/>
      <c r="ADL536" s="33"/>
      <c r="ADM536" s="33"/>
      <c r="ADN536" s="33"/>
      <c r="ADO536" s="33"/>
      <c r="ADP536" s="33"/>
      <c r="ADQ536" s="33"/>
      <c r="ADR536" s="33"/>
      <c r="ADS536" s="33"/>
      <c r="ADT536" s="33"/>
      <c r="ADU536" s="33"/>
      <c r="ADV536" s="33"/>
      <c r="ADW536" s="33"/>
      <c r="ADX536" s="33"/>
      <c r="ADY536" s="33"/>
      <c r="ADZ536" s="33"/>
      <c r="AEA536" s="33"/>
      <c r="AEB536" s="33"/>
      <c r="AEC536" s="33"/>
      <c r="AED536" s="33"/>
      <c r="AEE536" s="33"/>
      <c r="AEF536" s="33"/>
      <c r="AEG536" s="33"/>
      <c r="AEH536" s="33"/>
      <c r="AEI536" s="33"/>
      <c r="AEJ536" s="33"/>
      <c r="AEK536" s="33"/>
      <c r="AEL536" s="33"/>
      <c r="AEM536" s="33"/>
      <c r="AEN536" s="33"/>
      <c r="AEO536" s="33"/>
      <c r="AEP536" s="33"/>
      <c r="AEQ536" s="33"/>
      <c r="AER536" s="33"/>
      <c r="AES536" s="33"/>
      <c r="AET536" s="33"/>
      <c r="AEU536" s="33"/>
      <c r="AEV536" s="33"/>
      <c r="AEW536" s="33"/>
      <c r="AEX536" s="33"/>
      <c r="AEY536" s="33"/>
      <c r="AEZ536" s="33"/>
      <c r="AFA536" s="33"/>
      <c r="AFB536" s="33"/>
      <c r="AFC536" s="33"/>
      <c r="AFD536" s="33"/>
      <c r="AFE536" s="33"/>
      <c r="AFF536" s="33"/>
      <c r="AFG536" s="33"/>
      <c r="AFH536" s="33"/>
      <c r="AFI536" s="33"/>
      <c r="AFJ536" s="33"/>
      <c r="AFK536" s="33"/>
      <c r="AFL536" s="33"/>
      <c r="AFM536" s="33"/>
      <c r="AFN536" s="33"/>
      <c r="AFO536" s="33"/>
      <c r="AFP536" s="33"/>
      <c r="AFQ536" s="33"/>
      <c r="AFR536" s="33"/>
      <c r="AFS536" s="33"/>
      <c r="AFT536" s="33"/>
      <c r="AFU536" s="33"/>
      <c r="AFV536" s="33"/>
      <c r="AFW536" s="33"/>
      <c r="AFX536" s="33"/>
      <c r="AFY536" s="33"/>
      <c r="AFZ536" s="33"/>
      <c r="AGA536" s="33"/>
      <c r="AGB536" s="33"/>
      <c r="AGC536" s="33"/>
      <c r="AGD536" s="33"/>
      <c r="AGE536" s="33"/>
      <c r="AGF536" s="33"/>
      <c r="AGG536" s="33"/>
      <c r="AGH536" s="33"/>
      <c r="AGI536" s="33"/>
      <c r="AGJ536" s="33"/>
      <c r="AGK536" s="33"/>
      <c r="AGL536" s="33"/>
      <c r="AGM536" s="33"/>
      <c r="AGN536" s="33"/>
      <c r="AGO536" s="33"/>
      <c r="AGP536" s="33"/>
      <c r="AGQ536" s="33"/>
      <c r="AGR536" s="33"/>
      <c r="AGS536" s="33"/>
      <c r="AGT536" s="33"/>
      <c r="AGU536" s="33"/>
      <c r="AGV536" s="33"/>
      <c r="AGW536" s="33"/>
      <c r="AGX536" s="33"/>
      <c r="AGY536" s="33"/>
      <c r="AGZ536" s="33"/>
      <c r="AHA536" s="33"/>
      <c r="AHB536" s="33"/>
      <c r="AHC536" s="33"/>
      <c r="AHD536" s="33"/>
      <c r="AHE536" s="33"/>
      <c r="AHF536" s="33"/>
      <c r="AHG536" s="33"/>
      <c r="AHH536" s="33"/>
      <c r="AHI536" s="33"/>
      <c r="AHJ536" s="33"/>
      <c r="AHK536" s="33"/>
      <c r="AHL536" s="33"/>
      <c r="AHM536" s="33"/>
      <c r="AHN536" s="33"/>
      <c r="AHO536" s="33"/>
      <c r="AHP536" s="33"/>
      <c r="AHQ536" s="33"/>
      <c r="AHR536" s="33"/>
      <c r="AHS536" s="33"/>
      <c r="AHT536" s="33"/>
      <c r="AHU536" s="33"/>
      <c r="AHV536" s="33"/>
      <c r="AHW536" s="33"/>
      <c r="AHX536" s="33"/>
      <c r="AHY536" s="33"/>
      <c r="AHZ536" s="33"/>
      <c r="AIA536" s="33"/>
      <c r="AIB536" s="33"/>
      <c r="AIC536" s="33"/>
      <c r="AID536" s="33"/>
      <c r="AIE536" s="33"/>
      <c r="AIF536" s="33"/>
      <c r="AIG536" s="33"/>
      <c r="AIH536" s="33"/>
      <c r="AII536" s="33"/>
      <c r="AIJ536" s="33"/>
      <c r="AIK536" s="33"/>
      <c r="AIL536" s="33"/>
      <c r="AIM536" s="33"/>
      <c r="AIN536" s="33"/>
      <c r="AIO536" s="33"/>
      <c r="AIP536" s="33"/>
      <c r="AIQ536" s="33"/>
      <c r="AIR536" s="33"/>
      <c r="AIS536" s="33"/>
      <c r="AIT536" s="33"/>
      <c r="AIU536" s="33"/>
      <c r="AIV536" s="33"/>
      <c r="AIW536" s="33"/>
      <c r="AIX536" s="33"/>
      <c r="AIY536" s="33"/>
      <c r="AIZ536" s="33"/>
      <c r="AJA536" s="33"/>
      <c r="AJB536" s="33"/>
      <c r="AJC536" s="33"/>
      <c r="AJD536" s="33"/>
      <c r="AJE536" s="33"/>
      <c r="AJF536" s="33"/>
      <c r="AJG536" s="33"/>
      <c r="AJH536" s="33"/>
      <c r="AJI536" s="33"/>
      <c r="AJJ536" s="33"/>
      <c r="AJK536" s="33"/>
      <c r="AJL536" s="33"/>
      <c r="AJM536" s="33"/>
      <c r="AJN536" s="33"/>
      <c r="AJO536" s="33"/>
      <c r="AJP536" s="33"/>
      <c r="AJQ536" s="33"/>
      <c r="AJR536" s="33"/>
      <c r="AJS536" s="33"/>
      <c r="AJT536" s="33"/>
      <c r="AJU536" s="33"/>
      <c r="AJV536" s="33"/>
      <c r="AJW536" s="33"/>
      <c r="AJX536" s="33"/>
      <c r="AJY536" s="33"/>
      <c r="AJZ536" s="33"/>
      <c r="AKA536" s="33"/>
      <c r="AKB536" s="33"/>
      <c r="AKC536" s="33"/>
      <c r="AKD536" s="33"/>
      <c r="AKE536" s="33"/>
      <c r="AKF536" s="33"/>
      <c r="AKG536" s="33"/>
      <c r="AKH536" s="33"/>
      <c r="AKI536" s="33"/>
      <c r="AKJ536" s="33"/>
      <c r="AKK536" s="33"/>
      <c r="AKL536" s="33"/>
      <c r="AKM536" s="33"/>
      <c r="AKN536" s="33"/>
      <c r="AKO536" s="33"/>
      <c r="AKP536" s="33"/>
      <c r="AKQ536" s="33"/>
      <c r="AKR536" s="33"/>
      <c r="AKS536" s="33"/>
      <c r="AKT536" s="33"/>
      <c r="AKU536" s="33"/>
      <c r="AKV536" s="33"/>
      <c r="AKW536" s="33"/>
      <c r="AKX536" s="33"/>
      <c r="AKY536" s="33"/>
      <c r="AKZ536" s="33"/>
      <c r="ALA536" s="33"/>
      <c r="ALB536" s="33"/>
      <c r="ALC536" s="33"/>
      <c r="ALD536" s="33"/>
      <c r="ALE536" s="33"/>
      <c r="ALF536" s="33"/>
      <c r="ALG536" s="33"/>
      <c r="ALH536" s="33"/>
      <c r="ALI536" s="33"/>
      <c r="ALJ536" s="33"/>
      <c r="ALK536" s="33"/>
      <c r="ALL536" s="33"/>
      <c r="ALM536" s="33"/>
      <c r="ALN536" s="33"/>
      <c r="ALO536" s="33"/>
      <c r="ALP536" s="33"/>
      <c r="ALQ536" s="33"/>
      <c r="ALR536" s="33"/>
      <c r="ALS536" s="33"/>
      <c r="ALT536" s="33"/>
      <c r="ALU536" s="33"/>
      <c r="ALV536" s="33"/>
      <c r="ALW536" s="33"/>
      <c r="ALX536" s="33"/>
      <c r="ALY536" s="33"/>
      <c r="ALZ536" s="33"/>
      <c r="AMA536" s="33"/>
      <c r="AMB536" s="33"/>
      <c r="AMC536" s="33"/>
      <c r="AMD536" s="33"/>
      <c r="AME536" s="33"/>
      <c r="AMF536" s="33"/>
      <c r="AMG536" s="33"/>
      <c r="AMH536" s="33"/>
      <c r="AMI536" s="33"/>
      <c r="AMJ536" s="33"/>
      <c r="AMK536" s="33"/>
      <c r="AML536" s="33"/>
      <c r="AMM536" s="33"/>
      <c r="AMN536" s="33"/>
      <c r="AMO536" s="33"/>
      <c r="AMP536" s="33"/>
      <c r="AMQ536" s="33"/>
      <c r="AMR536" s="33"/>
      <c r="AMS536" s="33"/>
      <c r="AMT536" s="33"/>
      <c r="AMU536" s="33"/>
      <c r="AMV536" s="33"/>
      <c r="AMW536" s="33"/>
      <c r="AMX536" s="33"/>
      <c r="AMY536" s="33"/>
      <c r="AMZ536" s="33"/>
      <c r="ANA536" s="33"/>
      <c r="ANB536" s="33"/>
      <c r="ANC536" s="33"/>
      <c r="AND536" s="33"/>
      <c r="ANE536" s="33"/>
      <c r="ANF536" s="33"/>
      <c r="ANG536" s="33"/>
      <c r="ANH536" s="33"/>
      <c r="ANI536" s="33"/>
      <c r="ANJ536" s="33"/>
      <c r="ANK536" s="33"/>
      <c r="ANL536" s="33"/>
      <c r="ANM536" s="33"/>
      <c r="ANN536" s="33"/>
      <c r="ANO536" s="33"/>
      <c r="ANP536" s="33"/>
      <c r="ANQ536" s="33"/>
      <c r="ANR536" s="33"/>
      <c r="ANS536" s="33"/>
      <c r="ANT536" s="33"/>
      <c r="ANU536" s="33"/>
      <c r="ANV536" s="33"/>
      <c r="ANW536" s="33"/>
      <c r="ANX536" s="33"/>
      <c r="ANY536" s="33"/>
      <c r="ANZ536" s="33"/>
      <c r="AOA536" s="33"/>
      <c r="AOB536" s="33"/>
      <c r="AOC536" s="33"/>
      <c r="AOD536" s="33"/>
      <c r="AOE536" s="33"/>
      <c r="AOF536" s="33"/>
      <c r="AOG536" s="33"/>
      <c r="AOH536" s="33"/>
      <c r="AOI536" s="33"/>
      <c r="AOJ536" s="33"/>
      <c r="AOK536" s="33"/>
      <c r="AOL536" s="33"/>
      <c r="AOM536" s="33"/>
      <c r="AON536" s="33"/>
      <c r="AOO536" s="33"/>
      <c r="AOP536" s="33"/>
      <c r="AOQ536" s="33"/>
      <c r="AOR536" s="33"/>
      <c r="AOS536" s="33"/>
      <c r="AOT536" s="33"/>
      <c r="AOU536" s="33"/>
      <c r="AOV536" s="33"/>
      <c r="AOW536" s="33"/>
      <c r="AOX536" s="33"/>
      <c r="AOY536" s="33"/>
      <c r="AOZ536" s="33"/>
      <c r="APA536" s="33"/>
      <c r="APB536" s="33"/>
      <c r="APC536" s="33"/>
      <c r="APD536" s="33"/>
      <c r="APE536" s="33"/>
      <c r="APF536" s="33"/>
      <c r="APG536" s="33"/>
      <c r="APH536" s="33"/>
      <c r="API536" s="33"/>
      <c r="APJ536" s="33"/>
      <c r="APK536" s="33"/>
      <c r="APL536" s="33"/>
      <c r="APM536" s="33"/>
      <c r="APN536" s="33"/>
      <c r="APO536" s="33"/>
      <c r="APP536" s="33"/>
      <c r="APQ536" s="33"/>
      <c r="APR536" s="33"/>
      <c r="APS536" s="33"/>
      <c r="APT536" s="33"/>
      <c r="APU536" s="33"/>
      <c r="APV536" s="33"/>
      <c r="APW536" s="33"/>
      <c r="APX536" s="33"/>
      <c r="APY536" s="33"/>
      <c r="APZ536" s="33"/>
      <c r="AQA536" s="33"/>
      <c r="AQB536" s="33"/>
      <c r="AQC536" s="33"/>
      <c r="AQD536" s="33"/>
      <c r="AQE536" s="33"/>
      <c r="AQF536" s="33"/>
      <c r="AQG536" s="33"/>
      <c r="AQH536" s="33"/>
      <c r="AQI536" s="33"/>
      <c r="AQJ536" s="33"/>
      <c r="AQK536" s="33"/>
      <c r="AQL536" s="33"/>
      <c r="AQM536" s="33"/>
      <c r="AQN536" s="33"/>
      <c r="AQO536" s="33"/>
      <c r="AQP536" s="33"/>
      <c r="AQQ536" s="33"/>
      <c r="AQR536" s="33"/>
      <c r="AQS536" s="33"/>
      <c r="AQT536" s="33"/>
      <c r="AQU536" s="33"/>
      <c r="AQV536" s="33"/>
      <c r="AQW536" s="33"/>
      <c r="AQX536" s="33"/>
      <c r="AQY536" s="33"/>
      <c r="AQZ536" s="33"/>
      <c r="ARA536" s="33"/>
      <c r="ARB536" s="33"/>
      <c r="ARC536" s="33"/>
      <c r="ARD536" s="33"/>
      <c r="ARE536" s="33"/>
      <c r="ARF536" s="33"/>
      <c r="ARG536" s="33"/>
      <c r="ARH536" s="33"/>
      <c r="ARI536" s="33"/>
      <c r="ARJ536" s="33"/>
      <c r="ARK536" s="33"/>
      <c r="ARL536" s="33"/>
      <c r="ARM536" s="33"/>
      <c r="ARN536" s="33"/>
      <c r="ARO536" s="33"/>
      <c r="ARP536" s="33"/>
      <c r="ARQ536" s="33"/>
      <c r="ARR536" s="33"/>
      <c r="ARS536" s="33"/>
      <c r="ART536" s="33"/>
      <c r="ARU536" s="33"/>
      <c r="ARV536" s="33"/>
      <c r="ARW536" s="33"/>
      <c r="ARX536" s="33"/>
      <c r="ARY536" s="33"/>
      <c r="ARZ536" s="33"/>
      <c r="ASA536" s="33"/>
      <c r="ASB536" s="33"/>
      <c r="ASC536" s="33"/>
      <c r="ASD536" s="33"/>
      <c r="ASE536" s="33"/>
      <c r="ASF536" s="33"/>
      <c r="ASG536" s="33"/>
      <c r="ASH536" s="33"/>
      <c r="ASI536" s="33"/>
      <c r="ASJ536" s="33"/>
      <c r="ASK536" s="33"/>
      <c r="ASL536" s="33"/>
      <c r="ASM536" s="33"/>
      <c r="ASN536" s="33"/>
      <c r="ASO536" s="33"/>
      <c r="ASP536" s="33"/>
      <c r="ASQ536" s="33"/>
      <c r="ASR536" s="33"/>
      <c r="ASS536" s="33"/>
      <c r="AST536" s="33"/>
      <c r="ASU536" s="33"/>
      <c r="ASV536" s="33"/>
      <c r="ASW536" s="33"/>
      <c r="ASX536" s="33"/>
      <c r="ASY536" s="33"/>
      <c r="ASZ536" s="33"/>
      <c r="ATA536" s="33"/>
      <c r="ATB536" s="33"/>
      <c r="ATC536" s="33"/>
      <c r="ATD536" s="33"/>
      <c r="ATE536" s="33"/>
      <c r="ATF536" s="33"/>
      <c r="ATG536" s="33"/>
      <c r="ATH536" s="33"/>
      <c r="ATI536" s="33"/>
      <c r="ATJ536" s="33"/>
      <c r="ATK536" s="33"/>
      <c r="ATL536" s="33"/>
      <c r="ATM536" s="33"/>
      <c r="ATN536" s="33"/>
      <c r="ATO536" s="33"/>
      <c r="ATP536" s="33"/>
      <c r="ATQ536" s="33"/>
      <c r="ATR536" s="33"/>
      <c r="ATS536" s="33"/>
      <c r="ATT536" s="33"/>
      <c r="ATU536" s="33"/>
      <c r="ATV536" s="33"/>
      <c r="ATW536" s="33"/>
      <c r="ATX536" s="33"/>
      <c r="ATY536" s="33"/>
      <c r="ATZ536" s="33"/>
      <c r="AUA536" s="33"/>
      <c r="AUB536" s="33"/>
      <c r="AUC536" s="33"/>
      <c r="AUD536" s="33"/>
      <c r="AUE536" s="33"/>
      <c r="AUF536" s="33"/>
      <c r="AUG536" s="33"/>
      <c r="AUH536" s="33"/>
      <c r="AUI536" s="33"/>
      <c r="AUJ536" s="33"/>
      <c r="AUK536" s="33"/>
      <c r="AUL536" s="33"/>
      <c r="AUM536" s="33"/>
      <c r="AUN536" s="33"/>
      <c r="AUO536" s="33"/>
      <c r="AUP536" s="33"/>
      <c r="AUQ536" s="33"/>
      <c r="AUR536" s="33"/>
      <c r="AUS536" s="33"/>
      <c r="AUT536" s="33"/>
      <c r="AUU536" s="33"/>
      <c r="AUV536" s="33"/>
      <c r="AUW536" s="33"/>
      <c r="AUX536" s="33"/>
      <c r="AUY536" s="33"/>
      <c r="AUZ536" s="33"/>
      <c r="AVA536" s="33"/>
      <c r="AVB536" s="33"/>
      <c r="AVC536" s="33"/>
      <c r="AVD536" s="33"/>
      <c r="AVE536" s="33"/>
      <c r="AVF536" s="33"/>
      <c r="AVG536" s="33"/>
      <c r="AVH536" s="33"/>
      <c r="AVI536" s="33"/>
      <c r="AVJ536" s="33"/>
      <c r="AVK536" s="33"/>
      <c r="AVL536" s="33"/>
      <c r="AVM536" s="33"/>
      <c r="AVN536" s="33"/>
      <c r="AVO536" s="33"/>
      <c r="AVP536" s="33"/>
      <c r="AVQ536" s="33"/>
      <c r="AVR536" s="33"/>
      <c r="AVS536" s="33"/>
      <c r="AVT536" s="33"/>
      <c r="AVU536" s="33"/>
      <c r="AVV536" s="33"/>
      <c r="AVW536" s="33"/>
      <c r="AVX536" s="33"/>
      <c r="AVY536" s="33"/>
      <c r="AVZ536" s="33"/>
      <c r="AWA536" s="33"/>
      <c r="AWB536" s="33"/>
      <c r="AWC536" s="33"/>
      <c r="AWD536" s="33"/>
      <c r="AWE536" s="33"/>
      <c r="AWF536" s="33"/>
      <c r="AWG536" s="33"/>
      <c r="AWH536" s="33"/>
      <c r="AWI536" s="33"/>
      <c r="AWJ536" s="33"/>
      <c r="AWK536" s="33"/>
      <c r="AWL536" s="33"/>
      <c r="AWM536" s="33"/>
      <c r="AWN536" s="33"/>
      <c r="AWO536" s="33"/>
      <c r="AWP536" s="33"/>
      <c r="AWQ536" s="33"/>
      <c r="AWR536" s="33"/>
      <c r="AWS536" s="33"/>
      <c r="AWT536" s="33"/>
      <c r="AWU536" s="33"/>
      <c r="AWV536" s="33"/>
      <c r="AWW536" s="33"/>
      <c r="AWX536" s="33"/>
      <c r="AWY536" s="33"/>
      <c r="AWZ536" s="33"/>
      <c r="AXA536" s="33"/>
      <c r="AXB536" s="33"/>
      <c r="AXC536" s="33"/>
      <c r="AXD536" s="33"/>
      <c r="AXE536" s="33"/>
      <c r="AXF536" s="33"/>
      <c r="AXG536" s="33"/>
      <c r="AXH536" s="33"/>
      <c r="AXI536" s="33"/>
      <c r="AXJ536" s="33"/>
      <c r="AXK536" s="33"/>
      <c r="AXL536" s="33"/>
      <c r="AXM536" s="33"/>
      <c r="AXN536" s="33"/>
      <c r="AXO536" s="33"/>
      <c r="AXP536" s="33"/>
      <c r="AXQ536" s="33"/>
      <c r="AXR536" s="33"/>
      <c r="AXS536" s="33"/>
      <c r="AXT536" s="33"/>
      <c r="AXU536" s="33"/>
      <c r="AXV536" s="33"/>
      <c r="AXW536" s="33"/>
      <c r="AXX536" s="33"/>
      <c r="AXY536" s="33"/>
      <c r="AXZ536" s="33"/>
      <c r="AYA536" s="33"/>
      <c r="AYB536" s="33"/>
      <c r="AYC536" s="33"/>
      <c r="AYD536" s="33"/>
      <c r="AYE536" s="33"/>
      <c r="AYF536" s="33"/>
      <c r="AYG536" s="33"/>
      <c r="AYH536" s="33"/>
      <c r="AYI536" s="33"/>
      <c r="AYJ536" s="33"/>
      <c r="AYK536" s="33"/>
      <c r="AYL536" s="33"/>
      <c r="AYM536" s="33"/>
      <c r="AYN536" s="33"/>
      <c r="AYO536" s="33"/>
      <c r="AYP536" s="33"/>
      <c r="AYQ536" s="33"/>
      <c r="AYR536" s="33"/>
      <c r="AYS536" s="33"/>
      <c r="AYT536" s="33"/>
      <c r="AYU536" s="33"/>
      <c r="AYV536" s="33"/>
      <c r="AYW536" s="33"/>
      <c r="AYX536" s="33"/>
      <c r="AYY536" s="33"/>
      <c r="AYZ536" s="33"/>
      <c r="AZA536" s="33"/>
      <c r="AZB536" s="33"/>
      <c r="AZC536" s="33"/>
      <c r="AZD536" s="33"/>
      <c r="AZE536" s="33"/>
      <c r="AZF536" s="33"/>
      <c r="AZG536" s="33"/>
      <c r="AZH536" s="33"/>
      <c r="AZI536" s="33"/>
      <c r="AZJ536" s="33"/>
      <c r="AZK536" s="33"/>
      <c r="AZL536" s="33"/>
      <c r="AZM536" s="33"/>
      <c r="AZN536" s="33"/>
      <c r="AZO536" s="33"/>
      <c r="AZP536" s="33"/>
      <c r="AZQ536" s="33"/>
      <c r="AZR536" s="33"/>
      <c r="AZS536" s="33"/>
      <c r="AZT536" s="33"/>
      <c r="AZU536" s="33"/>
      <c r="AZV536" s="33"/>
      <c r="AZW536" s="33"/>
      <c r="AZX536" s="33"/>
      <c r="AZY536" s="33"/>
      <c r="AZZ536" s="33"/>
      <c r="BAA536" s="33"/>
      <c r="BAB536" s="33"/>
      <c r="BAC536" s="33"/>
      <c r="BAD536" s="33"/>
      <c r="BAE536" s="33"/>
      <c r="BAF536" s="33"/>
      <c r="BAG536" s="33"/>
      <c r="BAH536" s="33"/>
      <c r="BAI536" s="33"/>
      <c r="BAJ536" s="33"/>
      <c r="BAK536" s="33"/>
      <c r="BAL536" s="33"/>
      <c r="BAM536" s="33"/>
      <c r="BAN536" s="33"/>
      <c r="BAO536" s="33"/>
      <c r="BAP536" s="33"/>
      <c r="BAQ536" s="33"/>
      <c r="BAR536" s="33"/>
      <c r="BAS536" s="33"/>
      <c r="BAT536" s="33"/>
      <c r="BAU536" s="33"/>
      <c r="BAV536" s="33"/>
      <c r="BAW536" s="33"/>
      <c r="BAX536" s="33"/>
      <c r="BAY536" s="33"/>
      <c r="BAZ536" s="33"/>
      <c r="BBA536" s="33"/>
      <c r="BBB536" s="33"/>
      <c r="BBC536" s="33"/>
      <c r="BBD536" s="33"/>
      <c r="BBE536" s="33"/>
      <c r="BBF536" s="33"/>
      <c r="BBG536" s="33"/>
      <c r="BBH536" s="33"/>
      <c r="BBI536" s="33"/>
      <c r="BBJ536" s="33"/>
      <c r="BBK536" s="33"/>
      <c r="BBL536" s="33"/>
      <c r="BBM536" s="33"/>
      <c r="BBN536" s="33"/>
      <c r="BBO536" s="33"/>
      <c r="BBP536" s="33"/>
      <c r="BBQ536" s="33"/>
      <c r="BBR536" s="33"/>
      <c r="BBS536" s="33"/>
      <c r="BBT536" s="33"/>
      <c r="BBU536" s="33"/>
      <c r="BBV536" s="33"/>
      <c r="BBW536" s="33"/>
      <c r="BBX536" s="33"/>
      <c r="BBY536" s="33"/>
      <c r="BBZ536" s="33"/>
      <c r="BCA536" s="33"/>
      <c r="BCB536" s="33"/>
      <c r="BCC536" s="33"/>
      <c r="BCD536" s="33"/>
      <c r="BCE536" s="33"/>
      <c r="BCF536" s="33"/>
      <c r="BCG536" s="33"/>
      <c r="BCH536" s="33"/>
      <c r="BCI536" s="33"/>
      <c r="BCJ536" s="33"/>
      <c r="BCK536" s="33"/>
      <c r="BCL536" s="33"/>
      <c r="BCM536" s="33"/>
      <c r="BCN536" s="33"/>
      <c r="BCO536" s="33"/>
      <c r="BCP536" s="33"/>
      <c r="BCQ536" s="33"/>
      <c r="BCR536" s="33"/>
      <c r="BCS536" s="33"/>
      <c r="BCT536" s="33"/>
      <c r="BCU536" s="33"/>
      <c r="BCV536" s="33"/>
      <c r="BCW536" s="33"/>
      <c r="BCX536" s="33"/>
      <c r="BCY536" s="33"/>
      <c r="BCZ536" s="33"/>
      <c r="BDA536" s="33"/>
      <c r="BDB536" s="33"/>
      <c r="BDC536" s="33"/>
      <c r="BDD536" s="33"/>
      <c r="BDE536" s="33"/>
      <c r="BDF536" s="33"/>
      <c r="BDG536" s="33"/>
      <c r="BDH536" s="33"/>
      <c r="BDI536" s="33"/>
      <c r="BDJ536" s="33"/>
      <c r="BDK536" s="33"/>
      <c r="BDL536" s="33"/>
      <c r="BDM536" s="33"/>
      <c r="BDN536" s="33"/>
      <c r="BDO536" s="33"/>
      <c r="BDP536" s="33"/>
      <c r="BDQ536" s="33"/>
      <c r="BDR536" s="33"/>
      <c r="BDS536" s="33"/>
      <c r="BDT536" s="33"/>
      <c r="BDU536" s="33"/>
      <c r="BDV536" s="33"/>
      <c r="BDW536" s="33"/>
      <c r="BDX536" s="33"/>
      <c r="BDY536" s="33"/>
      <c r="BDZ536" s="33"/>
      <c r="BEA536" s="33"/>
      <c r="BEB536" s="33"/>
      <c r="BEC536" s="33"/>
      <c r="BED536" s="33"/>
      <c r="BEE536" s="33"/>
      <c r="BEF536" s="33"/>
      <c r="BEG536" s="33"/>
      <c r="BEH536" s="33"/>
      <c r="BEI536" s="33"/>
      <c r="BEJ536" s="33"/>
      <c r="BEK536" s="33"/>
      <c r="BEL536" s="33"/>
      <c r="BEM536" s="33"/>
      <c r="BEN536" s="33"/>
      <c r="BEO536" s="33"/>
      <c r="BEP536" s="33"/>
      <c r="BEQ536" s="33"/>
      <c r="BER536" s="33"/>
      <c r="BES536" s="33"/>
      <c r="BET536" s="33"/>
      <c r="BEU536" s="33"/>
      <c r="BEV536" s="33"/>
      <c r="BEW536" s="33"/>
      <c r="BEX536" s="33"/>
      <c r="BEY536" s="33"/>
      <c r="BEZ536" s="33"/>
      <c r="BFA536" s="33"/>
      <c r="BFB536" s="33"/>
      <c r="BFC536" s="33"/>
      <c r="BFD536" s="33"/>
      <c r="BFE536" s="33"/>
      <c r="BFF536" s="33"/>
      <c r="BFG536" s="33"/>
      <c r="BFH536" s="33"/>
      <c r="BFI536" s="33"/>
      <c r="BFJ536" s="33"/>
      <c r="BFK536" s="33"/>
      <c r="BFL536" s="33"/>
      <c r="BFM536" s="33"/>
      <c r="BFN536" s="33"/>
      <c r="BFO536" s="33"/>
      <c r="BFP536" s="33"/>
      <c r="BFQ536" s="33"/>
      <c r="BFR536" s="33"/>
      <c r="BFS536" s="33"/>
      <c r="BFT536" s="33"/>
      <c r="BFU536" s="33"/>
      <c r="BFV536" s="33"/>
      <c r="BFW536" s="33"/>
      <c r="BFX536" s="33"/>
      <c r="BFY536" s="33"/>
      <c r="BFZ536" s="33"/>
      <c r="BGA536" s="33"/>
      <c r="BGB536" s="33"/>
      <c r="BGC536" s="33"/>
      <c r="BGD536" s="33"/>
      <c r="BGE536" s="33"/>
      <c r="BGF536" s="33"/>
      <c r="BGG536" s="33"/>
      <c r="BGH536" s="33"/>
      <c r="BGI536" s="33"/>
      <c r="BGJ536" s="33"/>
      <c r="BGK536" s="33"/>
      <c r="BGL536" s="33"/>
      <c r="BGM536" s="33"/>
      <c r="BGN536" s="33"/>
      <c r="BGO536" s="33"/>
      <c r="BGP536" s="33"/>
      <c r="BGQ536" s="33"/>
      <c r="BGR536" s="33"/>
      <c r="BGS536" s="33"/>
      <c r="BGT536" s="33"/>
      <c r="BGU536" s="33"/>
      <c r="BGV536" s="33"/>
      <c r="BGW536" s="33"/>
      <c r="BGX536" s="33"/>
      <c r="BGY536" s="33"/>
      <c r="BGZ536" s="33"/>
      <c r="BHA536" s="33"/>
      <c r="BHB536" s="33"/>
      <c r="BHC536" s="33"/>
      <c r="BHD536" s="33"/>
      <c r="BHE536" s="33"/>
      <c r="BHF536" s="33"/>
      <c r="BHG536" s="33"/>
      <c r="BHH536" s="33"/>
      <c r="BHI536" s="33"/>
      <c r="BHJ536" s="33"/>
      <c r="BHK536" s="33"/>
      <c r="BHL536" s="33"/>
      <c r="BHM536" s="33"/>
      <c r="BHN536" s="33"/>
      <c r="BHO536" s="33"/>
      <c r="BHP536" s="33"/>
      <c r="BHQ536" s="33"/>
      <c r="BHR536" s="33"/>
      <c r="BHS536" s="33"/>
      <c r="BHT536" s="33"/>
      <c r="BHU536" s="33"/>
      <c r="BHV536" s="33"/>
      <c r="BHW536" s="33"/>
      <c r="BHX536" s="33"/>
      <c r="BHY536" s="33"/>
      <c r="BHZ536" s="33"/>
      <c r="BIA536" s="33"/>
      <c r="BIB536" s="33"/>
      <c r="BIC536" s="33"/>
      <c r="BID536" s="33"/>
      <c r="BIE536" s="33"/>
      <c r="BIF536" s="33"/>
      <c r="BIG536" s="33"/>
      <c r="BIH536" s="33"/>
      <c r="BII536" s="33"/>
      <c r="BIJ536" s="33"/>
      <c r="BIK536" s="33"/>
      <c r="BIL536" s="33"/>
      <c r="BIM536" s="33"/>
      <c r="BIN536" s="33"/>
      <c r="BIO536" s="33"/>
      <c r="BIP536" s="33"/>
      <c r="BIQ536" s="33"/>
      <c r="BIR536" s="33"/>
      <c r="BIS536" s="33"/>
      <c r="BIT536" s="33"/>
      <c r="BIU536" s="33"/>
      <c r="BIV536" s="33"/>
      <c r="BIW536" s="33"/>
      <c r="BIX536" s="33"/>
      <c r="BIY536" s="33"/>
      <c r="BIZ536" s="33"/>
      <c r="BJA536" s="33"/>
      <c r="BJB536" s="33"/>
      <c r="BJC536" s="33"/>
      <c r="BJD536" s="33"/>
      <c r="BJE536" s="33"/>
      <c r="BJF536" s="33"/>
      <c r="BJG536" s="33"/>
      <c r="BJH536" s="33"/>
      <c r="BJI536" s="33"/>
      <c r="BJJ536" s="33"/>
      <c r="BJK536" s="33"/>
      <c r="BJL536" s="33"/>
      <c r="BJM536" s="33"/>
      <c r="BJN536" s="33"/>
      <c r="BJO536" s="33"/>
      <c r="BJP536" s="33"/>
      <c r="BJQ536" s="33"/>
      <c r="BJR536" s="33"/>
      <c r="BJS536" s="33"/>
      <c r="BJT536" s="33"/>
      <c r="BJU536" s="33"/>
      <c r="BJV536" s="33"/>
      <c r="BJW536" s="33"/>
      <c r="BJX536" s="33"/>
      <c r="BJY536" s="33"/>
      <c r="BJZ536" s="33"/>
      <c r="BKA536" s="33"/>
      <c r="BKB536" s="33"/>
      <c r="BKC536" s="33"/>
      <c r="BKD536" s="33"/>
      <c r="BKE536" s="33"/>
      <c r="BKF536" s="33"/>
      <c r="BKG536" s="33"/>
      <c r="BKH536" s="33"/>
      <c r="BKI536" s="33"/>
      <c r="BKJ536" s="33"/>
      <c r="BKK536" s="33"/>
      <c r="BKL536" s="33"/>
      <c r="BKM536" s="33"/>
      <c r="BKN536" s="33"/>
      <c r="BKO536" s="33"/>
      <c r="BKP536" s="33"/>
      <c r="BKQ536" s="33"/>
      <c r="BKR536" s="33"/>
      <c r="BKS536" s="33"/>
      <c r="BKT536" s="33"/>
      <c r="BKU536" s="33"/>
      <c r="BKV536" s="33"/>
      <c r="BKW536" s="33"/>
      <c r="BKX536" s="33"/>
      <c r="BKY536" s="33"/>
      <c r="BKZ536" s="33"/>
      <c r="BLA536" s="33"/>
      <c r="BLB536" s="33"/>
      <c r="BLC536" s="33"/>
      <c r="BLD536" s="33"/>
      <c r="BLE536" s="33"/>
      <c r="BLF536" s="33"/>
      <c r="BLG536" s="33"/>
      <c r="BLH536" s="33"/>
      <c r="BLI536" s="33"/>
      <c r="BLJ536" s="33"/>
      <c r="BLK536" s="33"/>
      <c r="BLL536" s="33"/>
      <c r="BLM536" s="33"/>
      <c r="BLN536" s="33"/>
      <c r="BLO536" s="33"/>
      <c r="BLP536" s="33"/>
      <c r="BLQ536" s="33"/>
      <c r="BLR536" s="33"/>
      <c r="BLS536" s="33"/>
      <c r="BLT536" s="33"/>
      <c r="BLU536" s="33"/>
      <c r="BLV536" s="33"/>
      <c r="BLW536" s="33"/>
      <c r="BLX536" s="33"/>
      <c r="BLY536" s="33"/>
      <c r="BLZ536" s="33"/>
      <c r="BMA536" s="33"/>
      <c r="BMB536" s="33"/>
      <c r="BMC536" s="33"/>
      <c r="BMD536" s="33"/>
      <c r="BME536" s="33"/>
      <c r="BMF536" s="33"/>
      <c r="BMG536" s="33"/>
      <c r="BMH536" s="33"/>
      <c r="BMI536" s="33"/>
      <c r="BMJ536" s="33"/>
      <c r="BMK536" s="33"/>
      <c r="BML536" s="33"/>
      <c r="BMM536" s="33"/>
      <c r="BMN536" s="33"/>
      <c r="BMO536" s="33"/>
      <c r="BMP536" s="33"/>
      <c r="BMQ536" s="33"/>
      <c r="BMR536" s="33"/>
      <c r="BMS536" s="33"/>
      <c r="BMT536" s="33"/>
      <c r="BMU536" s="33"/>
      <c r="BMV536" s="33"/>
      <c r="BMW536" s="33"/>
      <c r="BMX536" s="33"/>
      <c r="BMY536" s="33"/>
      <c r="BMZ536" s="33"/>
      <c r="BNA536" s="33"/>
      <c r="BNB536" s="33"/>
      <c r="BNC536" s="33"/>
      <c r="BND536" s="33"/>
      <c r="BNE536" s="33"/>
      <c r="BNF536" s="33"/>
      <c r="BNG536" s="33"/>
      <c r="BNH536" s="33"/>
      <c r="BNI536" s="33"/>
      <c r="BNJ536" s="33"/>
      <c r="BNK536" s="33"/>
      <c r="BNL536" s="33"/>
      <c r="BNM536" s="33"/>
      <c r="BNN536" s="33"/>
      <c r="BNO536" s="33"/>
      <c r="BNP536" s="33"/>
      <c r="BNQ536" s="33"/>
      <c r="BNR536" s="33"/>
      <c r="BNS536" s="33"/>
      <c r="BNT536" s="33"/>
      <c r="BNU536" s="33"/>
      <c r="BNV536" s="33"/>
      <c r="BNW536" s="33"/>
      <c r="BNX536" s="33"/>
      <c r="BNY536" s="33"/>
      <c r="BNZ536" s="33"/>
      <c r="BOA536" s="33"/>
      <c r="BOB536" s="33"/>
      <c r="BOC536" s="33"/>
      <c r="BOD536" s="33"/>
      <c r="BOE536" s="33"/>
      <c r="BOF536" s="33"/>
      <c r="BOG536" s="33"/>
      <c r="BOH536" s="33"/>
      <c r="BOI536" s="33"/>
      <c r="BOJ536" s="33"/>
      <c r="BOK536" s="33"/>
      <c r="BOL536" s="33"/>
      <c r="BOM536" s="33"/>
      <c r="BON536" s="33"/>
      <c r="BOO536" s="33"/>
      <c r="BOP536" s="33"/>
      <c r="BOQ536" s="33"/>
      <c r="BOR536" s="33"/>
      <c r="BOS536" s="33"/>
      <c r="BOT536" s="33"/>
      <c r="BOU536" s="33"/>
      <c r="BOV536" s="33"/>
      <c r="BOW536" s="33"/>
      <c r="BOX536" s="33"/>
      <c r="BOY536" s="33"/>
      <c r="BOZ536" s="33"/>
      <c r="BPA536" s="33"/>
      <c r="BPB536" s="33"/>
      <c r="BPC536" s="33"/>
      <c r="BPD536" s="33"/>
      <c r="BPE536" s="33"/>
      <c r="BPF536" s="33"/>
      <c r="BPG536" s="33"/>
      <c r="BPH536" s="33"/>
      <c r="BPI536" s="33"/>
      <c r="BPJ536" s="33"/>
      <c r="BPK536" s="33"/>
      <c r="BPL536" s="33"/>
      <c r="BPM536" s="33"/>
      <c r="BPN536" s="33"/>
      <c r="BPO536" s="33"/>
      <c r="BPP536" s="33"/>
      <c r="BPQ536" s="33"/>
      <c r="BPR536" s="33"/>
      <c r="BPS536" s="33"/>
      <c r="BPT536" s="33"/>
      <c r="BPU536" s="33"/>
      <c r="BPV536" s="33"/>
      <c r="BPW536" s="33"/>
      <c r="BPX536" s="33"/>
      <c r="BPY536" s="33"/>
      <c r="BPZ536" s="33"/>
      <c r="BQA536" s="33"/>
      <c r="BQB536" s="33"/>
      <c r="BQC536" s="33"/>
      <c r="BQD536" s="33"/>
      <c r="BQE536" s="33"/>
      <c r="BQF536" s="33"/>
      <c r="BQG536" s="33"/>
      <c r="BQH536" s="33"/>
      <c r="BQI536" s="33"/>
      <c r="BQJ536" s="33"/>
      <c r="BQK536" s="33"/>
      <c r="BQL536" s="33"/>
      <c r="BQM536" s="33"/>
      <c r="BQN536" s="33"/>
      <c r="BQO536" s="33"/>
      <c r="BQP536" s="33"/>
      <c r="BQQ536" s="33"/>
      <c r="BQR536" s="33"/>
      <c r="BQS536" s="33"/>
      <c r="BQT536" s="33"/>
      <c r="BQU536" s="33"/>
      <c r="BQV536" s="33"/>
      <c r="BQW536" s="33"/>
      <c r="BQX536" s="33"/>
      <c r="BQY536" s="33"/>
      <c r="BQZ536" s="33"/>
      <c r="BRA536" s="33"/>
      <c r="BRB536" s="33"/>
      <c r="BRC536" s="33"/>
      <c r="BRD536" s="33"/>
      <c r="BRE536" s="33"/>
      <c r="BRF536" s="33"/>
      <c r="BRG536" s="33"/>
      <c r="BRH536" s="33"/>
      <c r="BRI536" s="33"/>
      <c r="BRJ536" s="33"/>
      <c r="BRK536" s="33"/>
      <c r="BRL536" s="33"/>
      <c r="BRM536" s="33"/>
      <c r="BRN536" s="33"/>
      <c r="BRO536" s="33"/>
      <c r="BRP536" s="33"/>
      <c r="BRQ536" s="33"/>
      <c r="BRR536" s="33"/>
      <c r="BRS536" s="33"/>
      <c r="BRT536" s="33"/>
      <c r="BRU536" s="33"/>
      <c r="BRV536" s="33"/>
      <c r="BRW536" s="33"/>
      <c r="BRX536" s="33"/>
      <c r="BRY536" s="33"/>
      <c r="BRZ536" s="33"/>
      <c r="BSA536" s="33"/>
      <c r="BSB536" s="33"/>
      <c r="BSC536" s="33"/>
      <c r="BSD536" s="33"/>
      <c r="BSE536" s="33"/>
      <c r="BSF536" s="33"/>
      <c r="BSG536" s="33"/>
      <c r="BSH536" s="33"/>
      <c r="BSI536" s="33"/>
      <c r="BSJ536" s="33"/>
      <c r="BSK536" s="33"/>
      <c r="BSL536" s="33"/>
      <c r="BSM536" s="33"/>
      <c r="BSN536" s="33"/>
      <c r="BSO536" s="33"/>
      <c r="BSP536" s="33"/>
      <c r="BSQ536" s="33"/>
      <c r="BSR536" s="33"/>
      <c r="BSS536" s="33"/>
      <c r="BST536" s="33"/>
      <c r="BSU536" s="33"/>
      <c r="BSV536" s="33"/>
      <c r="BSW536" s="33"/>
      <c r="BSX536" s="33"/>
      <c r="BSY536" s="33"/>
      <c r="BSZ536" s="33"/>
      <c r="BTA536" s="33"/>
      <c r="BTB536" s="33"/>
      <c r="BTC536" s="33"/>
      <c r="BTD536" s="33"/>
      <c r="BTE536" s="33"/>
      <c r="BTF536" s="33"/>
      <c r="BTG536" s="33"/>
      <c r="BTH536" s="33"/>
      <c r="BTI536" s="33"/>
      <c r="BTJ536" s="33"/>
      <c r="BTK536" s="33"/>
      <c r="BTL536" s="33"/>
      <c r="BTM536" s="33"/>
      <c r="BTN536" s="33"/>
      <c r="BTO536" s="33"/>
      <c r="BTP536" s="33"/>
      <c r="BTQ536" s="33"/>
      <c r="BTR536" s="33"/>
      <c r="BTS536" s="33"/>
      <c r="BTT536" s="33"/>
      <c r="BTU536" s="33"/>
      <c r="BTV536" s="33"/>
      <c r="BTW536" s="33"/>
      <c r="BTX536" s="33"/>
      <c r="BTY536" s="33"/>
      <c r="BTZ536" s="33"/>
      <c r="BUA536" s="33"/>
      <c r="BUB536" s="33"/>
      <c r="BUC536" s="33"/>
      <c r="BUD536" s="33"/>
      <c r="BUE536" s="33"/>
      <c r="BUF536" s="33"/>
      <c r="BUG536" s="33"/>
      <c r="BUH536" s="33"/>
      <c r="BUI536" s="33"/>
      <c r="BUJ536" s="33"/>
      <c r="BUK536" s="33"/>
      <c r="BUL536" s="33"/>
      <c r="BUM536" s="33"/>
      <c r="BUN536" s="33"/>
      <c r="BUO536" s="33"/>
      <c r="BUP536" s="33"/>
      <c r="BUQ536" s="33"/>
      <c r="BUR536" s="33"/>
      <c r="BUS536" s="33"/>
      <c r="BUT536" s="33"/>
      <c r="BUU536" s="33"/>
      <c r="BUV536" s="33"/>
      <c r="BUW536" s="33"/>
      <c r="BUX536" s="33"/>
      <c r="BUY536" s="33"/>
      <c r="BUZ536" s="33"/>
      <c r="BVA536" s="33"/>
      <c r="BVB536" s="33"/>
      <c r="BVC536" s="33"/>
      <c r="BVD536" s="33"/>
      <c r="BVE536" s="33"/>
      <c r="BVF536" s="33"/>
      <c r="BVG536" s="33"/>
      <c r="BVH536" s="33"/>
      <c r="BVI536" s="33"/>
      <c r="BVJ536" s="33"/>
      <c r="BVK536" s="33"/>
      <c r="BVL536" s="33"/>
      <c r="BVM536" s="33"/>
      <c r="BVN536" s="33"/>
      <c r="BVO536" s="33"/>
      <c r="BVP536" s="33"/>
      <c r="BVQ536" s="33"/>
      <c r="BVR536" s="33"/>
      <c r="BVS536" s="33"/>
      <c r="BVT536" s="33"/>
      <c r="BVU536" s="33"/>
      <c r="BVV536" s="33"/>
      <c r="BVW536" s="33"/>
      <c r="BVX536" s="33"/>
      <c r="BVY536" s="33"/>
      <c r="BVZ536" s="33"/>
      <c r="BWA536" s="33"/>
      <c r="BWB536" s="33"/>
      <c r="BWC536" s="33"/>
      <c r="BWD536" s="33"/>
      <c r="BWE536" s="33"/>
      <c r="BWF536" s="33"/>
      <c r="BWG536" s="33"/>
      <c r="BWH536" s="33"/>
      <c r="BWI536" s="33"/>
      <c r="BWJ536" s="33"/>
      <c r="BWK536" s="33"/>
      <c r="BWL536" s="33"/>
      <c r="BWM536" s="33"/>
      <c r="BWN536" s="33"/>
      <c r="BWO536" s="33"/>
      <c r="BWP536" s="33"/>
      <c r="BWQ536" s="33"/>
      <c r="BWR536" s="33"/>
      <c r="BWS536" s="33"/>
      <c r="BWT536" s="33"/>
      <c r="BWU536" s="33"/>
      <c r="BWV536" s="33"/>
      <c r="BWW536" s="33"/>
      <c r="BWX536" s="33"/>
      <c r="BWY536" s="33"/>
      <c r="BWZ536" s="33"/>
      <c r="BXA536" s="33"/>
      <c r="BXB536" s="33"/>
      <c r="BXC536" s="33"/>
      <c r="BXD536" s="33"/>
      <c r="BXE536" s="33"/>
      <c r="BXF536" s="33"/>
      <c r="BXG536" s="33"/>
      <c r="BXH536" s="33"/>
      <c r="BXI536" s="33"/>
      <c r="BXJ536" s="33"/>
      <c r="BXK536" s="33"/>
      <c r="BXL536" s="33"/>
      <c r="BXM536" s="33"/>
      <c r="BXN536" s="33"/>
      <c r="BXO536" s="33"/>
      <c r="BXP536" s="33"/>
      <c r="BXQ536" s="33"/>
      <c r="BXR536" s="33"/>
      <c r="BXS536" s="33"/>
      <c r="BXT536" s="33"/>
      <c r="BXU536" s="33"/>
      <c r="BXV536" s="33"/>
      <c r="BXW536" s="33"/>
      <c r="BXX536" s="33"/>
      <c r="BXY536" s="33"/>
      <c r="BXZ536" s="33"/>
      <c r="BYA536" s="33"/>
      <c r="BYB536" s="33"/>
      <c r="BYC536" s="33"/>
      <c r="BYD536" s="33"/>
      <c r="BYE536" s="33"/>
      <c r="BYF536" s="33"/>
      <c r="BYG536" s="33"/>
      <c r="BYH536" s="33"/>
      <c r="BYI536" s="33"/>
      <c r="BYJ536" s="33"/>
      <c r="BYK536" s="33"/>
      <c r="BYL536" s="33"/>
      <c r="BYM536" s="33"/>
      <c r="BYN536" s="33"/>
      <c r="BYO536" s="33"/>
      <c r="BYP536" s="33"/>
      <c r="BYQ536" s="33"/>
      <c r="BYR536" s="33"/>
      <c r="BYS536" s="33"/>
      <c r="BYT536" s="33"/>
      <c r="BYU536" s="33"/>
      <c r="BYV536" s="33"/>
      <c r="BYW536" s="33"/>
      <c r="BYX536" s="33"/>
    </row>
    <row r="537" spans="1:2026" ht="15" customHeight="1" x14ac:dyDescent="0.25">
      <c r="A537" s="205" t="s">
        <v>1662</v>
      </c>
      <c r="B537" s="40" t="s">
        <v>1011</v>
      </c>
      <c r="C537" s="1" t="s">
        <v>1012</v>
      </c>
      <c r="D537" s="1" t="s">
        <v>185</v>
      </c>
      <c r="E537" s="1" t="s">
        <v>1013</v>
      </c>
      <c r="F537" s="2" t="s">
        <v>1014</v>
      </c>
      <c r="G537" s="1" t="s">
        <v>27</v>
      </c>
      <c r="H537" s="29" t="s">
        <v>187</v>
      </c>
      <c r="I537" s="1" t="s">
        <v>29</v>
      </c>
      <c r="J537" s="35" t="s">
        <v>30</v>
      </c>
      <c r="K537" s="36" t="s">
        <v>31</v>
      </c>
      <c r="L537" s="1" t="s">
        <v>32</v>
      </c>
      <c r="M537" s="37" t="s">
        <v>33</v>
      </c>
      <c r="N537" s="1" t="s">
        <v>34</v>
      </c>
      <c r="O537" s="38" t="s">
        <v>35</v>
      </c>
      <c r="P537" s="38"/>
      <c r="Q537" s="39" t="s">
        <v>36</v>
      </c>
      <c r="R537" s="39"/>
      <c r="S537" s="1" t="s">
        <v>1015</v>
      </c>
      <c r="T537" s="145"/>
      <c r="U537" s="145"/>
      <c r="V537" s="1" t="s">
        <v>59</v>
      </c>
      <c r="W537" s="1"/>
      <c r="X537" s="1"/>
      <c r="Y537" s="1"/>
      <c r="Z537" s="1"/>
      <c r="AA537" s="1"/>
      <c r="AB537" s="30"/>
      <c r="AC537" s="30">
        <v>2650</v>
      </c>
      <c r="AD537" s="30"/>
      <c r="AE537" s="30">
        <v>12750</v>
      </c>
      <c r="AF537" s="30">
        <v>5250</v>
      </c>
      <c r="AG537" s="30">
        <f t="shared" si="8"/>
        <v>20650</v>
      </c>
      <c r="AH537" s="110"/>
      <c r="AI537" s="30"/>
      <c r="AJ537" s="125"/>
      <c r="AK537" s="30"/>
      <c r="AL537" s="2" t="s">
        <v>37</v>
      </c>
      <c r="AM537" s="2"/>
      <c r="AN537" s="2"/>
      <c r="AO537" s="2"/>
    </row>
    <row r="538" spans="1:2026" ht="15" customHeight="1" x14ac:dyDescent="0.25">
      <c r="A538" s="205" t="s">
        <v>1662</v>
      </c>
      <c r="B538" s="40" t="s">
        <v>1016</v>
      </c>
      <c r="C538" s="1" t="s">
        <v>1012</v>
      </c>
      <c r="D538" s="1" t="s">
        <v>1017</v>
      </c>
      <c r="E538" s="1" t="s">
        <v>1013</v>
      </c>
      <c r="F538" s="2" t="s">
        <v>1014</v>
      </c>
      <c r="G538" s="1" t="s">
        <v>27</v>
      </c>
      <c r="H538" s="29" t="s">
        <v>187</v>
      </c>
      <c r="I538" s="1" t="s">
        <v>29</v>
      </c>
      <c r="J538" s="35" t="s">
        <v>30</v>
      </c>
      <c r="K538" s="36" t="s">
        <v>31</v>
      </c>
      <c r="L538" s="1" t="s">
        <v>51</v>
      </c>
      <c r="M538" s="37" t="s">
        <v>33</v>
      </c>
      <c r="N538" s="1" t="s">
        <v>34</v>
      </c>
      <c r="O538" s="38" t="s">
        <v>35</v>
      </c>
      <c r="P538" s="38"/>
      <c r="Q538" s="39" t="s">
        <v>57</v>
      </c>
      <c r="R538" s="39"/>
      <c r="S538" s="1" t="s">
        <v>1018</v>
      </c>
      <c r="T538" s="145"/>
      <c r="U538" s="145"/>
      <c r="V538" s="1" t="s">
        <v>59</v>
      </c>
      <c r="W538" s="1"/>
      <c r="X538" s="1"/>
      <c r="Y538" s="1"/>
      <c r="Z538" s="1"/>
      <c r="AA538" s="1"/>
      <c r="AB538" s="30"/>
      <c r="AC538" s="30">
        <v>2650</v>
      </c>
      <c r="AD538" s="30"/>
      <c r="AE538" s="30">
        <v>12750</v>
      </c>
      <c r="AF538" s="30">
        <v>650</v>
      </c>
      <c r="AG538" s="30">
        <f t="shared" si="8"/>
        <v>16050</v>
      </c>
      <c r="AH538" s="110"/>
      <c r="AI538" s="30"/>
      <c r="AJ538" s="125"/>
      <c r="AK538" s="30"/>
      <c r="AL538" s="2" t="s">
        <v>37</v>
      </c>
      <c r="AM538" s="2"/>
      <c r="AN538" s="2"/>
      <c r="AO538" s="2"/>
    </row>
    <row r="539" spans="1:2026" ht="15" customHeight="1" x14ac:dyDescent="0.25">
      <c r="A539" s="205" t="s">
        <v>1662</v>
      </c>
      <c r="B539" s="53" t="s">
        <v>1019</v>
      </c>
      <c r="C539" s="4" t="s">
        <v>23</v>
      </c>
      <c r="D539" s="4" t="s">
        <v>185</v>
      </c>
      <c r="E539" s="4" t="s">
        <v>224</v>
      </c>
      <c r="F539" s="5" t="s">
        <v>1014</v>
      </c>
      <c r="G539" s="4" t="s">
        <v>27</v>
      </c>
      <c r="H539" s="90" t="s">
        <v>187</v>
      </c>
      <c r="I539" s="4" t="s">
        <v>29</v>
      </c>
      <c r="J539" s="51" t="s">
        <v>30</v>
      </c>
      <c r="K539" s="4" t="s">
        <v>31</v>
      </c>
      <c r="L539" s="4" t="s">
        <v>32</v>
      </c>
      <c r="M539" s="4" t="s">
        <v>33</v>
      </c>
      <c r="N539" s="4" t="s">
        <v>34</v>
      </c>
      <c r="O539" s="6" t="s">
        <v>35</v>
      </c>
      <c r="P539" s="6"/>
      <c r="Q539" s="7" t="s">
        <v>36</v>
      </c>
      <c r="R539" s="7"/>
      <c r="S539" s="4" t="s">
        <v>1020</v>
      </c>
      <c r="T539" s="172" t="s">
        <v>1561</v>
      </c>
      <c r="U539" s="172" t="s">
        <v>1562</v>
      </c>
      <c r="V539" s="4" t="s">
        <v>59</v>
      </c>
      <c r="W539" s="4"/>
      <c r="X539" s="4"/>
      <c r="Y539" s="4"/>
      <c r="Z539" s="4"/>
      <c r="AA539" s="4"/>
      <c r="AB539" s="8"/>
      <c r="AC539" s="8">
        <v>2650</v>
      </c>
      <c r="AD539" s="8"/>
      <c r="AE539" s="8">
        <v>12750</v>
      </c>
      <c r="AF539" s="8">
        <v>650</v>
      </c>
      <c r="AG539" s="8">
        <f t="shared" si="8"/>
        <v>16050</v>
      </c>
      <c r="AH539" s="111">
        <f>15</f>
        <v>15</v>
      </c>
      <c r="AI539" s="8">
        <f>12375.4</f>
        <v>12375.4</v>
      </c>
      <c r="AJ539" s="126"/>
      <c r="AK539" s="8">
        <f>12375.4</f>
        <v>12375.4</v>
      </c>
      <c r="AL539" s="5" t="s">
        <v>37</v>
      </c>
      <c r="AM539" s="5"/>
      <c r="AN539" s="5"/>
      <c r="AO539" s="5"/>
    </row>
    <row r="540" spans="1:2026" ht="15" customHeight="1" x14ac:dyDescent="0.25">
      <c r="A540" s="205" t="s">
        <v>1662</v>
      </c>
      <c r="B540" s="40" t="s">
        <v>1021</v>
      </c>
      <c r="C540" s="1" t="s">
        <v>23</v>
      </c>
      <c r="D540" s="1" t="s">
        <v>190</v>
      </c>
      <c r="E540" s="1" t="s">
        <v>224</v>
      </c>
      <c r="F540" s="2" t="s">
        <v>1014</v>
      </c>
      <c r="G540" s="1" t="s">
        <v>27</v>
      </c>
      <c r="H540" s="29" t="s">
        <v>187</v>
      </c>
      <c r="I540" s="1" t="s">
        <v>29</v>
      </c>
      <c r="J540" s="35" t="s">
        <v>30</v>
      </c>
      <c r="K540" s="36" t="s">
        <v>31</v>
      </c>
      <c r="L540" s="1" t="s">
        <v>32</v>
      </c>
      <c r="M540" s="37" t="s">
        <v>33</v>
      </c>
      <c r="N540" s="1" t="s">
        <v>34</v>
      </c>
      <c r="O540" s="38" t="s">
        <v>35</v>
      </c>
      <c r="P540" s="38"/>
      <c r="Q540" s="39" t="s">
        <v>57</v>
      </c>
      <c r="R540" s="39"/>
      <c r="S540" s="1" t="s">
        <v>1022</v>
      </c>
      <c r="T540" s="145"/>
      <c r="U540" s="145"/>
      <c r="V540" s="1" t="s">
        <v>59</v>
      </c>
      <c r="W540" s="1"/>
      <c r="X540" s="1"/>
      <c r="Y540" s="1"/>
      <c r="Z540" s="1"/>
      <c r="AA540" s="1"/>
      <c r="AB540" s="30"/>
      <c r="AC540" s="30">
        <v>2650</v>
      </c>
      <c r="AD540" s="30"/>
      <c r="AE540" s="30">
        <v>12750</v>
      </c>
      <c r="AF540" s="30">
        <v>650</v>
      </c>
      <c r="AG540" s="30">
        <f t="shared" ref="AG540:AG579" si="9">SUM(AB540:AF540)</f>
        <v>16050</v>
      </c>
      <c r="AH540" s="110"/>
      <c r="AI540" s="30"/>
      <c r="AJ540" s="125"/>
      <c r="AK540" s="30"/>
      <c r="AL540" s="2" t="s">
        <v>37</v>
      </c>
      <c r="AM540" s="2"/>
      <c r="AN540" s="2"/>
      <c r="AO540" s="2"/>
    </row>
    <row r="541" spans="1:2026" ht="15" customHeight="1" x14ac:dyDescent="0.25">
      <c r="A541" s="205" t="s">
        <v>1662</v>
      </c>
      <c r="B541" s="40" t="s">
        <v>1023</v>
      </c>
      <c r="C541" s="1" t="s">
        <v>1024</v>
      </c>
      <c r="D541" s="1" t="s">
        <v>334</v>
      </c>
      <c r="E541" s="1" t="s">
        <v>460</v>
      </c>
      <c r="F541" s="2" t="s">
        <v>1014</v>
      </c>
      <c r="G541" s="1" t="s">
        <v>27</v>
      </c>
      <c r="H541" s="29" t="s">
        <v>461</v>
      </c>
      <c r="I541" s="1" t="s">
        <v>29</v>
      </c>
      <c r="J541" s="35" t="s">
        <v>30</v>
      </c>
      <c r="K541" s="36" t="s">
        <v>31</v>
      </c>
      <c r="L541" s="1" t="s">
        <v>80</v>
      </c>
      <c r="M541" s="37" t="s">
        <v>33</v>
      </c>
      <c r="N541" s="1" t="s">
        <v>34</v>
      </c>
      <c r="O541" s="38" t="s">
        <v>35</v>
      </c>
      <c r="P541" s="38"/>
      <c r="Q541" s="39" t="s">
        <v>36</v>
      </c>
      <c r="R541" s="39"/>
      <c r="S541" s="1" t="s">
        <v>1025</v>
      </c>
      <c r="T541" s="145"/>
      <c r="U541" s="145"/>
      <c r="V541" s="1" t="s">
        <v>59</v>
      </c>
      <c r="W541" s="1"/>
      <c r="X541" s="1"/>
      <c r="Y541" s="1"/>
      <c r="Z541" s="1"/>
      <c r="AA541" s="1"/>
      <c r="AB541" s="30">
        <v>12500</v>
      </c>
      <c r="AC541" s="30">
        <v>3860</v>
      </c>
      <c r="AD541" s="30"/>
      <c r="AE541" s="30">
        <v>12750</v>
      </c>
      <c r="AF541" s="30">
        <v>650</v>
      </c>
      <c r="AG541" s="30">
        <f t="shared" si="9"/>
        <v>29760</v>
      </c>
      <c r="AH541" s="110"/>
      <c r="AI541" s="30"/>
      <c r="AJ541" s="125"/>
      <c r="AK541" s="30"/>
      <c r="AL541" s="2" t="s">
        <v>37</v>
      </c>
      <c r="AM541" s="2"/>
      <c r="AN541" s="2"/>
      <c r="AO541" s="2"/>
    </row>
    <row r="542" spans="1:2026" ht="15" customHeight="1" x14ac:dyDescent="0.25">
      <c r="A542" s="205" t="s">
        <v>1662</v>
      </c>
      <c r="B542" s="40" t="s">
        <v>1026</v>
      </c>
      <c r="C542" s="1" t="s">
        <v>1024</v>
      </c>
      <c r="D542" s="1" t="s">
        <v>410</v>
      </c>
      <c r="E542" s="1" t="s">
        <v>460</v>
      </c>
      <c r="F542" s="2" t="s">
        <v>1014</v>
      </c>
      <c r="G542" s="1" t="s">
        <v>27</v>
      </c>
      <c r="H542" s="29" t="s">
        <v>461</v>
      </c>
      <c r="I542" s="1" t="s">
        <v>29</v>
      </c>
      <c r="J542" s="35" t="s">
        <v>30</v>
      </c>
      <c r="K542" s="36" t="s">
        <v>31</v>
      </c>
      <c r="L542" s="1" t="s">
        <v>80</v>
      </c>
      <c r="M542" s="37" t="s">
        <v>33</v>
      </c>
      <c r="N542" s="1" t="s">
        <v>34</v>
      </c>
      <c r="O542" s="38" t="s">
        <v>35</v>
      </c>
      <c r="P542" s="38"/>
      <c r="Q542" s="39" t="s">
        <v>36</v>
      </c>
      <c r="R542" s="39"/>
      <c r="S542" s="1" t="s">
        <v>1025</v>
      </c>
      <c r="T542" s="145"/>
      <c r="U542" s="145"/>
      <c r="V542" s="1" t="s">
        <v>59</v>
      </c>
      <c r="W542" s="1"/>
      <c r="X542" s="1"/>
      <c r="Y542" s="1"/>
      <c r="Z542" s="1"/>
      <c r="AA542" s="1"/>
      <c r="AB542" s="30">
        <v>12500</v>
      </c>
      <c r="AC542" s="30">
        <v>3860</v>
      </c>
      <c r="AD542" s="30"/>
      <c r="AE542" s="30">
        <v>12750</v>
      </c>
      <c r="AF542" s="30">
        <v>650</v>
      </c>
      <c r="AG542" s="30">
        <f t="shared" si="9"/>
        <v>29760</v>
      </c>
      <c r="AH542" s="110"/>
      <c r="AI542" s="30"/>
      <c r="AJ542" s="125"/>
      <c r="AK542" s="30"/>
      <c r="AL542" s="2" t="s">
        <v>37</v>
      </c>
      <c r="AM542" s="2"/>
      <c r="AN542" s="2"/>
      <c r="AO542" s="2"/>
    </row>
    <row r="543" spans="1:2026" ht="15" customHeight="1" x14ac:dyDescent="0.25">
      <c r="A543" s="205" t="s">
        <v>1662</v>
      </c>
      <c r="B543" s="40" t="s">
        <v>1027</v>
      </c>
      <c r="C543" s="1" t="s">
        <v>148</v>
      </c>
      <c r="D543" s="1" t="s">
        <v>334</v>
      </c>
      <c r="E543" s="1" t="s">
        <v>1028</v>
      </c>
      <c r="F543" s="2" t="s">
        <v>1014</v>
      </c>
      <c r="G543" s="1" t="s">
        <v>27</v>
      </c>
      <c r="H543" s="29" t="s">
        <v>461</v>
      </c>
      <c r="I543" s="1" t="s">
        <v>29</v>
      </c>
      <c r="J543" s="35" t="s">
        <v>30</v>
      </c>
      <c r="K543" s="36" t="s">
        <v>31</v>
      </c>
      <c r="L543" s="1" t="s">
        <v>51</v>
      </c>
      <c r="M543" s="37" t="s">
        <v>33</v>
      </c>
      <c r="N543" s="1" t="s">
        <v>34</v>
      </c>
      <c r="O543" s="38" t="s">
        <v>35</v>
      </c>
      <c r="P543" s="38"/>
      <c r="Q543" s="39" t="s">
        <v>36</v>
      </c>
      <c r="R543" s="39"/>
      <c r="S543" s="1" t="s">
        <v>1029</v>
      </c>
      <c r="T543" s="145"/>
      <c r="U543" s="145"/>
      <c r="V543" s="1" t="s">
        <v>59</v>
      </c>
      <c r="W543" s="1"/>
      <c r="X543" s="1"/>
      <c r="Y543" s="1"/>
      <c r="Z543" s="1"/>
      <c r="AA543" s="1"/>
      <c r="AB543" s="30">
        <v>12500</v>
      </c>
      <c r="AC543" s="30">
        <v>2650</v>
      </c>
      <c r="AD543" s="30"/>
      <c r="AE543" s="30">
        <v>12750</v>
      </c>
      <c r="AF543" s="30">
        <v>650</v>
      </c>
      <c r="AG543" s="30">
        <f t="shared" si="9"/>
        <v>28550</v>
      </c>
      <c r="AH543" s="110"/>
      <c r="AI543" s="30"/>
      <c r="AJ543" s="125"/>
      <c r="AK543" s="30"/>
      <c r="AL543" s="2" t="s">
        <v>37</v>
      </c>
      <c r="AM543" s="2"/>
      <c r="AN543" s="2"/>
      <c r="AO543" s="2"/>
    </row>
    <row r="544" spans="1:2026" ht="15" customHeight="1" x14ac:dyDescent="0.25">
      <c r="A544" s="205" t="s">
        <v>1662</v>
      </c>
      <c r="B544" s="40" t="s">
        <v>1027</v>
      </c>
      <c r="C544" s="1" t="s">
        <v>148</v>
      </c>
      <c r="D544" s="1" t="s">
        <v>185</v>
      </c>
      <c r="E544" s="1" t="s">
        <v>1028</v>
      </c>
      <c r="F544" s="2" t="s">
        <v>1014</v>
      </c>
      <c r="G544" s="1" t="s">
        <v>27</v>
      </c>
      <c r="H544" s="29" t="s">
        <v>461</v>
      </c>
      <c r="I544" s="1" t="s">
        <v>29</v>
      </c>
      <c r="J544" s="35" t="s">
        <v>30</v>
      </c>
      <c r="K544" s="36" t="s">
        <v>31</v>
      </c>
      <c r="L544" s="1" t="s">
        <v>51</v>
      </c>
      <c r="M544" s="37" t="s">
        <v>33</v>
      </c>
      <c r="N544" s="1" t="s">
        <v>34</v>
      </c>
      <c r="O544" s="38" t="s">
        <v>35</v>
      </c>
      <c r="P544" s="38"/>
      <c r="Q544" s="39" t="s">
        <v>36</v>
      </c>
      <c r="R544" s="39"/>
      <c r="S544" s="1" t="s">
        <v>1030</v>
      </c>
      <c r="T544" s="145"/>
      <c r="U544" s="145"/>
      <c r="V544" s="1" t="s">
        <v>59</v>
      </c>
      <c r="W544" s="1"/>
      <c r="X544" s="1"/>
      <c r="Y544" s="1"/>
      <c r="Z544" s="1"/>
      <c r="AA544" s="1"/>
      <c r="AB544" s="30"/>
      <c r="AC544" s="30">
        <v>2650</v>
      </c>
      <c r="AD544" s="30"/>
      <c r="AE544" s="30">
        <v>12750</v>
      </c>
      <c r="AF544" s="30">
        <v>650</v>
      </c>
      <c r="AG544" s="30">
        <f t="shared" si="9"/>
        <v>16050</v>
      </c>
      <c r="AH544" s="110"/>
      <c r="AI544" s="30"/>
      <c r="AJ544" s="125"/>
      <c r="AK544" s="30"/>
      <c r="AL544" s="2" t="s">
        <v>37</v>
      </c>
      <c r="AM544" s="2"/>
      <c r="AN544" s="2"/>
      <c r="AO544" s="2"/>
    </row>
    <row r="545" spans="1:41" ht="15" customHeight="1" x14ac:dyDescent="0.25">
      <c r="A545" s="205" t="s">
        <v>1662</v>
      </c>
      <c r="B545" s="40" t="s">
        <v>1031</v>
      </c>
      <c r="C545" s="1" t="s">
        <v>148</v>
      </c>
      <c r="D545" s="1" t="s">
        <v>1032</v>
      </c>
      <c r="E545" s="1" t="s">
        <v>527</v>
      </c>
      <c r="F545" s="2" t="s">
        <v>1014</v>
      </c>
      <c r="G545" s="1" t="s">
        <v>27</v>
      </c>
      <c r="H545" s="29" t="s">
        <v>435</v>
      </c>
      <c r="I545" s="1" t="s">
        <v>29</v>
      </c>
      <c r="J545" s="35" t="s">
        <v>30</v>
      </c>
      <c r="K545" s="36" t="s">
        <v>31</v>
      </c>
      <c r="L545" s="1" t="s">
        <v>51</v>
      </c>
      <c r="M545" s="37" t="s">
        <v>33</v>
      </c>
      <c r="N545" s="1" t="s">
        <v>34</v>
      </c>
      <c r="O545" s="38" t="s">
        <v>35</v>
      </c>
      <c r="P545" s="38"/>
      <c r="Q545" s="39" t="s">
        <v>36</v>
      </c>
      <c r="R545" s="39"/>
      <c r="S545" s="1" t="s">
        <v>1033</v>
      </c>
      <c r="T545" s="145"/>
      <c r="U545" s="145"/>
      <c r="V545" s="1" t="s">
        <v>59</v>
      </c>
      <c r="W545" s="1"/>
      <c r="X545" s="1"/>
      <c r="Y545" s="1"/>
      <c r="Z545" s="1"/>
      <c r="AA545" s="1"/>
      <c r="AB545" s="30"/>
      <c r="AC545" s="30">
        <v>2650</v>
      </c>
      <c r="AD545" s="30"/>
      <c r="AE545" s="30">
        <v>12750</v>
      </c>
      <c r="AF545" s="30">
        <v>650</v>
      </c>
      <c r="AG545" s="30">
        <f t="shared" si="9"/>
        <v>16050</v>
      </c>
      <c r="AH545" s="110"/>
      <c r="AI545" s="30"/>
      <c r="AJ545" s="125"/>
      <c r="AK545" s="30"/>
      <c r="AL545" s="2" t="s">
        <v>37</v>
      </c>
      <c r="AM545" s="2"/>
      <c r="AN545" s="2"/>
      <c r="AO545" s="2"/>
    </row>
    <row r="546" spans="1:41" ht="24.95" customHeight="1" x14ac:dyDescent="0.25">
      <c r="A546" s="205" t="s">
        <v>1662</v>
      </c>
      <c r="B546" s="4" t="s">
        <v>1034</v>
      </c>
      <c r="C546" s="4" t="s">
        <v>1035</v>
      </c>
      <c r="D546" s="4" t="s">
        <v>185</v>
      </c>
      <c r="E546" s="4" t="s">
        <v>1013</v>
      </c>
      <c r="F546" s="5" t="s">
        <v>1014</v>
      </c>
      <c r="G546" s="1" t="s">
        <v>27</v>
      </c>
      <c r="H546" s="11" t="s">
        <v>187</v>
      </c>
      <c r="I546" s="1" t="s">
        <v>29</v>
      </c>
      <c r="J546" s="35" t="s">
        <v>30</v>
      </c>
      <c r="K546" s="36" t="s">
        <v>31</v>
      </c>
      <c r="L546" s="1" t="s">
        <v>32</v>
      </c>
      <c r="M546" s="37" t="s">
        <v>33</v>
      </c>
      <c r="N546" s="1" t="s">
        <v>34</v>
      </c>
      <c r="O546" s="6" t="s">
        <v>35</v>
      </c>
      <c r="P546" s="6"/>
      <c r="Q546" s="7" t="s">
        <v>57</v>
      </c>
      <c r="R546" s="7"/>
      <c r="S546" s="4" t="s">
        <v>1036</v>
      </c>
      <c r="T546" s="172" t="s">
        <v>1571</v>
      </c>
      <c r="U546" s="172" t="s">
        <v>1572</v>
      </c>
      <c r="V546" s="4" t="s">
        <v>11</v>
      </c>
      <c r="W546" s="1"/>
      <c r="X546" s="1" t="s">
        <v>40</v>
      </c>
      <c r="Y546" s="1"/>
      <c r="Z546" s="1"/>
      <c r="AA546" s="1"/>
      <c r="AB546" s="8">
        <v>7500</v>
      </c>
      <c r="AC546" s="8">
        <v>2650</v>
      </c>
      <c r="AD546" s="8"/>
      <c r="AE546" s="8">
        <v>14000</v>
      </c>
      <c r="AF546" s="8">
        <v>650</v>
      </c>
      <c r="AG546" s="8">
        <f t="shared" si="9"/>
        <v>24800</v>
      </c>
      <c r="AH546" s="111">
        <v>15</v>
      </c>
      <c r="AI546" s="94">
        <f>10371.9</f>
        <v>10371.9</v>
      </c>
      <c r="AJ546" s="129"/>
      <c r="AK546" s="94">
        <f>10371.9</f>
        <v>10371.9</v>
      </c>
      <c r="AL546" s="5" t="s">
        <v>37</v>
      </c>
      <c r="AM546" s="5" t="s">
        <v>1499</v>
      </c>
      <c r="AN546" s="96">
        <v>43709</v>
      </c>
      <c r="AO546" s="97">
        <v>43800</v>
      </c>
    </row>
    <row r="547" spans="1:41" ht="24.95" customHeight="1" x14ac:dyDescent="0.25">
      <c r="A547" s="205" t="s">
        <v>1662</v>
      </c>
      <c r="B547" s="4" t="s">
        <v>1037</v>
      </c>
      <c r="C547" s="4" t="s">
        <v>1035</v>
      </c>
      <c r="D547" s="4" t="s">
        <v>190</v>
      </c>
      <c r="E547" s="4" t="s">
        <v>1013</v>
      </c>
      <c r="F547" s="5" t="s">
        <v>1014</v>
      </c>
      <c r="G547" s="1" t="s">
        <v>27</v>
      </c>
      <c r="H547" s="11" t="s">
        <v>187</v>
      </c>
      <c r="I547" s="1" t="s">
        <v>29</v>
      </c>
      <c r="J547" s="35" t="s">
        <v>30</v>
      </c>
      <c r="K547" s="36" t="s">
        <v>31</v>
      </c>
      <c r="L547" s="1" t="s">
        <v>51</v>
      </c>
      <c r="M547" s="37" t="s">
        <v>33</v>
      </c>
      <c r="N547" s="1" t="s">
        <v>34</v>
      </c>
      <c r="O547" s="6" t="s">
        <v>35</v>
      </c>
      <c r="P547" s="6"/>
      <c r="Q547" s="7" t="s">
        <v>57</v>
      </c>
      <c r="R547" s="7"/>
      <c r="S547" s="4" t="s">
        <v>1038</v>
      </c>
      <c r="T547" s="172" t="s">
        <v>1573</v>
      </c>
      <c r="U547" s="172" t="s">
        <v>1574</v>
      </c>
      <c r="V547" s="4" t="s">
        <v>11</v>
      </c>
      <c r="W547" s="1"/>
      <c r="X547" s="1" t="s">
        <v>40</v>
      </c>
      <c r="Y547" s="1"/>
      <c r="Z547" s="1"/>
      <c r="AA547" s="1"/>
      <c r="AB547" s="8">
        <v>12500</v>
      </c>
      <c r="AC547" s="8">
        <v>2650</v>
      </c>
      <c r="AD547" s="8"/>
      <c r="AE547" s="8">
        <v>14000</v>
      </c>
      <c r="AF547" s="8">
        <v>650</v>
      </c>
      <c r="AG547" s="8">
        <f t="shared" si="9"/>
        <v>29800</v>
      </c>
      <c r="AH547" s="111">
        <v>12</v>
      </c>
      <c r="AI547" s="104">
        <f>18611.1</f>
        <v>18611.099999999999</v>
      </c>
      <c r="AJ547" s="130"/>
      <c r="AK547" s="104">
        <f>18611.1</f>
        <v>18611.099999999999</v>
      </c>
      <c r="AL547" s="5" t="s">
        <v>37</v>
      </c>
      <c r="AM547" s="5" t="s">
        <v>1499</v>
      </c>
      <c r="AN547" s="96">
        <v>43709</v>
      </c>
      <c r="AO547" s="97">
        <v>43800</v>
      </c>
    </row>
    <row r="548" spans="1:41" ht="24.95" customHeight="1" x14ac:dyDescent="0.25">
      <c r="A548" s="205" t="s">
        <v>1662</v>
      </c>
      <c r="B548" s="37" t="s">
        <v>1039</v>
      </c>
      <c r="C548" s="37" t="s">
        <v>1040</v>
      </c>
      <c r="D548" s="37" t="s">
        <v>185</v>
      </c>
      <c r="E548" s="37" t="s">
        <v>1041</v>
      </c>
      <c r="F548" s="41" t="s">
        <v>1014</v>
      </c>
      <c r="G548" s="37" t="s">
        <v>27</v>
      </c>
      <c r="H548" s="71" t="s">
        <v>187</v>
      </c>
      <c r="I548" s="37" t="s">
        <v>29</v>
      </c>
      <c r="J548" s="72" t="s">
        <v>30</v>
      </c>
      <c r="K548" s="37" t="s">
        <v>31</v>
      </c>
      <c r="L548" s="37" t="s">
        <v>51</v>
      </c>
      <c r="M548" s="37" t="s">
        <v>33</v>
      </c>
      <c r="N548" s="37" t="s">
        <v>34</v>
      </c>
      <c r="O548" s="73" t="s">
        <v>35</v>
      </c>
      <c r="P548" s="73"/>
      <c r="Q548" s="74" t="s">
        <v>36</v>
      </c>
      <c r="R548" s="74"/>
      <c r="S548" s="37" t="s">
        <v>1042</v>
      </c>
      <c r="T548" s="156"/>
      <c r="U548" s="156"/>
      <c r="V548" s="37" t="s">
        <v>11</v>
      </c>
      <c r="W548" s="37"/>
      <c r="X548" s="37" t="s">
        <v>40</v>
      </c>
      <c r="Y548" s="37"/>
      <c r="Z548" s="37"/>
      <c r="AA548" s="37"/>
      <c r="AB548" s="75"/>
      <c r="AC548" s="75">
        <v>2650</v>
      </c>
      <c r="AD548" s="75"/>
      <c r="AE548" s="75">
        <v>12750</v>
      </c>
      <c r="AF548" s="75">
        <v>650</v>
      </c>
      <c r="AG548" s="75">
        <f t="shared" si="9"/>
        <v>16050</v>
      </c>
      <c r="AH548" s="117"/>
      <c r="AI548" s="75"/>
      <c r="AJ548" s="135"/>
      <c r="AK548" s="75"/>
      <c r="AL548" s="41" t="s">
        <v>37</v>
      </c>
      <c r="AM548" s="41" t="s">
        <v>1525</v>
      </c>
      <c r="AN548" s="41"/>
      <c r="AO548" s="176"/>
    </row>
    <row r="549" spans="1:41" ht="24.95" customHeight="1" x14ac:dyDescent="0.25">
      <c r="A549" s="205" t="s">
        <v>1662</v>
      </c>
      <c r="B549" s="37" t="s">
        <v>1043</v>
      </c>
      <c r="C549" s="37" t="s">
        <v>859</v>
      </c>
      <c r="D549" s="37" t="s">
        <v>190</v>
      </c>
      <c r="E549" s="37" t="s">
        <v>1041</v>
      </c>
      <c r="F549" s="41" t="s">
        <v>1014</v>
      </c>
      <c r="G549" s="37" t="s">
        <v>27</v>
      </c>
      <c r="H549" s="71" t="s">
        <v>187</v>
      </c>
      <c r="I549" s="37" t="s">
        <v>29</v>
      </c>
      <c r="J549" s="72" t="s">
        <v>30</v>
      </c>
      <c r="K549" s="37" t="s">
        <v>31</v>
      </c>
      <c r="L549" s="37" t="s">
        <v>32</v>
      </c>
      <c r="M549" s="37" t="s">
        <v>33</v>
      </c>
      <c r="N549" s="37" t="s">
        <v>34</v>
      </c>
      <c r="O549" s="73" t="s">
        <v>35</v>
      </c>
      <c r="P549" s="73"/>
      <c r="Q549" s="74" t="s">
        <v>36</v>
      </c>
      <c r="R549" s="74"/>
      <c r="S549" s="37" t="s">
        <v>1042</v>
      </c>
      <c r="T549" s="156"/>
      <c r="U549" s="156"/>
      <c r="V549" s="37" t="s">
        <v>11</v>
      </c>
      <c r="W549" s="37"/>
      <c r="X549" s="37" t="s">
        <v>40</v>
      </c>
      <c r="Y549" s="37"/>
      <c r="Z549" s="37"/>
      <c r="AA549" s="37"/>
      <c r="AB549" s="75"/>
      <c r="AC549" s="75">
        <v>2650</v>
      </c>
      <c r="AD549" s="75"/>
      <c r="AE549" s="75">
        <v>12750</v>
      </c>
      <c r="AF549" s="75">
        <v>650</v>
      </c>
      <c r="AG549" s="75">
        <f t="shared" si="9"/>
        <v>16050</v>
      </c>
      <c r="AH549" s="117"/>
      <c r="AI549" s="75"/>
      <c r="AJ549" s="135"/>
      <c r="AK549" s="75"/>
      <c r="AL549" s="41" t="s">
        <v>37</v>
      </c>
      <c r="AM549" s="41" t="s">
        <v>1525</v>
      </c>
      <c r="AN549" s="41"/>
      <c r="AO549" s="176"/>
    </row>
    <row r="550" spans="1:41" ht="24.95" customHeight="1" x14ac:dyDescent="0.25">
      <c r="A550" s="205" t="s">
        <v>1662</v>
      </c>
      <c r="B550" s="4" t="s">
        <v>1044</v>
      </c>
      <c r="C550" s="4" t="s">
        <v>1045</v>
      </c>
      <c r="D550" s="4" t="s">
        <v>185</v>
      </c>
      <c r="E550" s="4" t="s">
        <v>1046</v>
      </c>
      <c r="F550" s="5" t="s">
        <v>1014</v>
      </c>
      <c r="G550" s="1" t="s">
        <v>27</v>
      </c>
      <c r="H550" s="11" t="s">
        <v>187</v>
      </c>
      <c r="I550" s="1" t="s">
        <v>29</v>
      </c>
      <c r="J550" s="35" t="s">
        <v>30</v>
      </c>
      <c r="K550" s="36" t="s">
        <v>31</v>
      </c>
      <c r="L550" s="1" t="s">
        <v>51</v>
      </c>
      <c r="M550" s="37" t="s">
        <v>33</v>
      </c>
      <c r="N550" s="1" t="s">
        <v>34</v>
      </c>
      <c r="O550" s="6" t="s">
        <v>35</v>
      </c>
      <c r="P550" s="6"/>
      <c r="Q550" s="7" t="s">
        <v>36</v>
      </c>
      <c r="R550" s="7"/>
      <c r="S550" s="4" t="s">
        <v>1047</v>
      </c>
      <c r="T550" s="172" t="s">
        <v>1563</v>
      </c>
      <c r="U550" s="172" t="s">
        <v>1564</v>
      </c>
      <c r="V550" s="4" t="s">
        <v>11</v>
      </c>
      <c r="W550" s="1"/>
      <c r="X550" s="1"/>
      <c r="Y550" s="1"/>
      <c r="Z550" s="1" t="s">
        <v>40</v>
      </c>
      <c r="AA550" s="1" t="s">
        <v>1048</v>
      </c>
      <c r="AB550" s="8">
        <v>7500</v>
      </c>
      <c r="AC550" s="8">
        <v>2650</v>
      </c>
      <c r="AD550" s="8"/>
      <c r="AE550" s="8">
        <v>12750</v>
      </c>
      <c r="AF550" s="8">
        <v>650</v>
      </c>
      <c r="AG550" s="8">
        <f t="shared" si="9"/>
        <v>23550</v>
      </c>
      <c r="AH550" s="111">
        <v>15</v>
      </c>
      <c r="AI550" s="94">
        <f>11371.4</f>
        <v>11371.4</v>
      </c>
      <c r="AJ550" s="129"/>
      <c r="AK550" s="94">
        <f>11371.4</f>
        <v>11371.4</v>
      </c>
      <c r="AL550" s="5" t="s">
        <v>37</v>
      </c>
      <c r="AM550" s="5" t="s">
        <v>1486</v>
      </c>
      <c r="AN550" s="96">
        <v>43709</v>
      </c>
      <c r="AO550" s="97">
        <v>43800</v>
      </c>
    </row>
    <row r="551" spans="1:41" ht="24.95" customHeight="1" x14ac:dyDescent="0.25">
      <c r="A551" s="205" t="s">
        <v>1662</v>
      </c>
      <c r="B551" s="4" t="s">
        <v>1049</v>
      </c>
      <c r="C551" s="4" t="s">
        <v>1045</v>
      </c>
      <c r="D551" s="4" t="s">
        <v>190</v>
      </c>
      <c r="E551" s="4" t="s">
        <v>1046</v>
      </c>
      <c r="F551" s="5" t="s">
        <v>1014</v>
      </c>
      <c r="G551" s="1" t="s">
        <v>27</v>
      </c>
      <c r="H551" s="11" t="s">
        <v>187</v>
      </c>
      <c r="I551" s="1" t="s">
        <v>29</v>
      </c>
      <c r="J551" s="35" t="s">
        <v>30</v>
      </c>
      <c r="K551" s="36" t="s">
        <v>31</v>
      </c>
      <c r="L551" s="1" t="s">
        <v>32</v>
      </c>
      <c r="M551" s="37" t="s">
        <v>33</v>
      </c>
      <c r="N551" s="1" t="s">
        <v>34</v>
      </c>
      <c r="O551" s="6" t="s">
        <v>35</v>
      </c>
      <c r="P551" s="6"/>
      <c r="Q551" s="7" t="s">
        <v>36</v>
      </c>
      <c r="R551" s="7"/>
      <c r="S551" s="4" t="s">
        <v>1047</v>
      </c>
      <c r="T551" s="172" t="s">
        <v>1565</v>
      </c>
      <c r="U551" s="172" t="s">
        <v>1566</v>
      </c>
      <c r="V551" s="4" t="s">
        <v>11</v>
      </c>
      <c r="W551" s="1"/>
      <c r="X551" s="1"/>
      <c r="Y551" s="1"/>
      <c r="Z551" s="1" t="s">
        <v>40</v>
      </c>
      <c r="AA551" s="1" t="s">
        <v>1048</v>
      </c>
      <c r="AB551" s="8"/>
      <c r="AC551" s="8">
        <v>2650</v>
      </c>
      <c r="AD551" s="8"/>
      <c r="AE551" s="8">
        <v>12750</v>
      </c>
      <c r="AF551" s="8">
        <v>650</v>
      </c>
      <c r="AG551" s="8">
        <f t="shared" si="9"/>
        <v>16050</v>
      </c>
      <c r="AH551" s="111">
        <v>15</v>
      </c>
      <c r="AI551" s="94">
        <f>12375.4</f>
        <v>12375.4</v>
      </c>
      <c r="AJ551" s="130"/>
      <c r="AK551" s="94">
        <f>12375.4</f>
        <v>12375.4</v>
      </c>
      <c r="AL551" s="5" t="s">
        <v>37</v>
      </c>
      <c r="AM551" s="5" t="s">
        <v>1486</v>
      </c>
      <c r="AN551" s="96">
        <v>43709</v>
      </c>
      <c r="AO551" s="97">
        <v>43800</v>
      </c>
    </row>
    <row r="552" spans="1:41" ht="15" customHeight="1" x14ac:dyDescent="0.25">
      <c r="A552" s="205" t="s">
        <v>1662</v>
      </c>
      <c r="B552" s="4"/>
      <c r="C552" s="4" t="s">
        <v>1546</v>
      </c>
      <c r="D552" s="4" t="s">
        <v>334</v>
      </c>
      <c r="E552" s="4" t="s">
        <v>1505</v>
      </c>
      <c r="F552" s="5" t="s">
        <v>1014</v>
      </c>
      <c r="G552" s="1"/>
      <c r="H552" s="90" t="s">
        <v>461</v>
      </c>
      <c r="I552" s="1"/>
      <c r="J552" s="35"/>
      <c r="K552" s="36"/>
      <c r="L552" s="1"/>
      <c r="M552" s="37"/>
      <c r="N552" s="1"/>
      <c r="O552" s="6"/>
      <c r="P552" s="6"/>
      <c r="Q552" s="7"/>
      <c r="R552" s="7"/>
      <c r="S552" s="4"/>
      <c r="T552" s="146"/>
      <c r="U552" s="146"/>
      <c r="V552" s="4"/>
      <c r="W552" s="1"/>
      <c r="X552" s="1"/>
      <c r="Y552" s="1"/>
      <c r="Z552" s="1"/>
      <c r="AA552" s="1"/>
      <c r="AB552" s="8"/>
      <c r="AC552" s="8"/>
      <c r="AD552" s="8"/>
      <c r="AE552" s="8"/>
      <c r="AF552" s="8"/>
      <c r="AG552" s="8"/>
      <c r="AH552" s="111">
        <f>12</f>
        <v>12</v>
      </c>
      <c r="AI552" s="94">
        <f>3907.02</f>
        <v>3907.02</v>
      </c>
      <c r="AJ552" s="130"/>
      <c r="AK552" s="94">
        <f>3907.02</f>
        <v>3907.02</v>
      </c>
      <c r="AL552" s="5"/>
      <c r="AM552" s="5" t="s">
        <v>1499</v>
      </c>
      <c r="AN552" s="96"/>
      <c r="AO552" s="105"/>
    </row>
    <row r="553" spans="1:41" ht="15" customHeight="1" x14ac:dyDescent="0.25">
      <c r="A553" s="205" t="s">
        <v>1662</v>
      </c>
      <c r="B553" s="4"/>
      <c r="C553" s="4" t="s">
        <v>1546</v>
      </c>
      <c r="D553" s="4" t="s">
        <v>410</v>
      </c>
      <c r="E553" s="4" t="s">
        <v>1505</v>
      </c>
      <c r="F553" s="5" t="s">
        <v>1014</v>
      </c>
      <c r="G553" s="1"/>
      <c r="H553" s="90" t="s">
        <v>461</v>
      </c>
      <c r="I553" s="1"/>
      <c r="J553" s="35"/>
      <c r="K553" s="36"/>
      <c r="L553" s="1"/>
      <c r="M553" s="37"/>
      <c r="N553" s="1"/>
      <c r="O553" s="6"/>
      <c r="P553" s="6"/>
      <c r="Q553" s="7"/>
      <c r="R553" s="7"/>
      <c r="S553" s="4"/>
      <c r="T553" s="146"/>
      <c r="U553" s="146"/>
      <c r="V553" s="4"/>
      <c r="W553" s="1"/>
      <c r="X553" s="1"/>
      <c r="Y553" s="1"/>
      <c r="Z553" s="1"/>
      <c r="AA553" s="1"/>
      <c r="AB553" s="8"/>
      <c r="AC553" s="8"/>
      <c r="AD553" s="8"/>
      <c r="AE553" s="8"/>
      <c r="AF553" s="8"/>
      <c r="AG553" s="8"/>
      <c r="AH553" s="111">
        <f>15</f>
        <v>15</v>
      </c>
      <c r="AI553" s="94">
        <f>4883.77</f>
        <v>4883.7700000000004</v>
      </c>
      <c r="AJ553" s="130"/>
      <c r="AK553" s="94">
        <f>4883.77</f>
        <v>4883.7700000000004</v>
      </c>
      <c r="AL553" s="5"/>
      <c r="AM553" s="5" t="s">
        <v>1499</v>
      </c>
      <c r="AN553" s="96"/>
      <c r="AO553" s="105"/>
    </row>
    <row r="554" spans="1:41" ht="15" customHeight="1" x14ac:dyDescent="0.25">
      <c r="A554" s="205" t="s">
        <v>1662</v>
      </c>
      <c r="B554" s="53" t="s">
        <v>1050</v>
      </c>
      <c r="C554" s="4" t="s">
        <v>922</v>
      </c>
      <c r="D554" s="4" t="s">
        <v>410</v>
      </c>
      <c r="E554" s="4" t="s">
        <v>1051</v>
      </c>
      <c r="F554" s="5" t="s">
        <v>1014</v>
      </c>
      <c r="G554" s="4" t="s">
        <v>27</v>
      </c>
      <c r="H554" s="90" t="s">
        <v>461</v>
      </c>
      <c r="I554" s="4" t="s">
        <v>29</v>
      </c>
      <c r="J554" s="51" t="s">
        <v>30</v>
      </c>
      <c r="K554" s="4" t="s">
        <v>31</v>
      </c>
      <c r="L554" s="4" t="s">
        <v>51</v>
      </c>
      <c r="M554" s="4" t="s">
        <v>33</v>
      </c>
      <c r="N554" s="4" t="s">
        <v>34</v>
      </c>
      <c r="O554" s="6" t="s">
        <v>35</v>
      </c>
      <c r="P554" s="6"/>
      <c r="Q554" s="7" t="s">
        <v>36</v>
      </c>
      <c r="R554" s="7"/>
      <c r="S554" s="4" t="s">
        <v>1052</v>
      </c>
      <c r="T554" s="171" t="s">
        <v>1559</v>
      </c>
      <c r="U554" s="171" t="s">
        <v>1560</v>
      </c>
      <c r="V554" s="4" t="s">
        <v>59</v>
      </c>
      <c r="W554" s="4"/>
      <c r="X554" s="4"/>
      <c r="Y554" s="4"/>
      <c r="Z554" s="4"/>
      <c r="AA554" s="4"/>
      <c r="AB554" s="8"/>
      <c r="AC554" s="8">
        <v>2650</v>
      </c>
      <c r="AD554" s="8"/>
      <c r="AE554" s="8">
        <v>12750</v>
      </c>
      <c r="AF554" s="8">
        <v>650</v>
      </c>
      <c r="AG554" s="8">
        <f t="shared" si="9"/>
        <v>16050</v>
      </c>
      <c r="AH554" s="111">
        <f>15</f>
        <v>15</v>
      </c>
      <c r="AI554" s="8">
        <f>9729.9</f>
        <v>9729.9</v>
      </c>
      <c r="AJ554" s="126"/>
      <c r="AK554" s="8">
        <f>9729.9</f>
        <v>9729.9</v>
      </c>
      <c r="AL554" s="5" t="s">
        <v>37</v>
      </c>
      <c r="AM554" s="5" t="s">
        <v>1499</v>
      </c>
      <c r="AN554" s="5"/>
      <c r="AO554" s="5"/>
    </row>
    <row r="555" spans="1:41" ht="15" customHeight="1" x14ac:dyDescent="0.25">
      <c r="A555" s="205" t="s">
        <v>1662</v>
      </c>
      <c r="B555" s="40" t="s">
        <v>1053</v>
      </c>
      <c r="C555" s="1" t="s">
        <v>922</v>
      </c>
      <c r="D555" s="1" t="s">
        <v>334</v>
      </c>
      <c r="E555" s="1" t="s">
        <v>1051</v>
      </c>
      <c r="F555" s="2" t="s">
        <v>1014</v>
      </c>
      <c r="G555" s="1" t="s">
        <v>27</v>
      </c>
      <c r="H555" s="29" t="s">
        <v>461</v>
      </c>
      <c r="I555" s="1" t="s">
        <v>29</v>
      </c>
      <c r="J555" s="35" t="s">
        <v>30</v>
      </c>
      <c r="K555" s="36" t="s">
        <v>31</v>
      </c>
      <c r="L555" s="1" t="s">
        <v>32</v>
      </c>
      <c r="M555" s="37" t="s">
        <v>33</v>
      </c>
      <c r="N555" s="1" t="s">
        <v>34</v>
      </c>
      <c r="O555" s="38" t="s">
        <v>35</v>
      </c>
      <c r="P555" s="38"/>
      <c r="Q555" s="39" t="s">
        <v>36</v>
      </c>
      <c r="R555" s="39"/>
      <c r="S555" s="1" t="s">
        <v>1054</v>
      </c>
      <c r="T555" s="145"/>
      <c r="U555" s="145"/>
      <c r="V555" s="1" t="s">
        <v>59</v>
      </c>
      <c r="W555" s="1"/>
      <c r="X555" s="1"/>
      <c r="Y555" s="1"/>
      <c r="Z555" s="1"/>
      <c r="AA555" s="1"/>
      <c r="AB555" s="30"/>
      <c r="AC555" s="30">
        <v>2650</v>
      </c>
      <c r="AD555" s="30"/>
      <c r="AE555" s="30">
        <v>12750</v>
      </c>
      <c r="AF555" s="30">
        <v>650</v>
      </c>
      <c r="AG555" s="30">
        <f t="shared" si="9"/>
        <v>16050</v>
      </c>
      <c r="AH555" s="110"/>
      <c r="AI555" s="30"/>
      <c r="AJ555" s="125"/>
      <c r="AK555" s="30"/>
      <c r="AL555" s="2" t="s">
        <v>37</v>
      </c>
      <c r="AM555" s="2"/>
      <c r="AN555" s="2"/>
      <c r="AO555" s="2"/>
    </row>
    <row r="556" spans="1:41" ht="15" customHeight="1" x14ac:dyDescent="0.25">
      <c r="A556" s="205" t="s">
        <v>1662</v>
      </c>
      <c r="B556" s="40" t="s">
        <v>1055</v>
      </c>
      <c r="C556" s="1" t="s">
        <v>1056</v>
      </c>
      <c r="D556" s="1" t="s">
        <v>334</v>
      </c>
      <c r="E556" s="1" t="s">
        <v>1057</v>
      </c>
      <c r="F556" s="2" t="s">
        <v>1014</v>
      </c>
      <c r="G556" s="1" t="s">
        <v>27</v>
      </c>
      <c r="H556" s="29" t="s">
        <v>461</v>
      </c>
      <c r="I556" s="1" t="s">
        <v>29</v>
      </c>
      <c r="J556" s="35" t="s">
        <v>30</v>
      </c>
      <c r="K556" s="36" t="s">
        <v>31</v>
      </c>
      <c r="L556" s="1" t="s">
        <v>51</v>
      </c>
      <c r="M556" s="37" t="s">
        <v>33</v>
      </c>
      <c r="N556" s="1" t="s">
        <v>34</v>
      </c>
      <c r="O556" s="38" t="s">
        <v>35</v>
      </c>
      <c r="P556" s="38"/>
      <c r="Q556" s="39" t="s">
        <v>57</v>
      </c>
      <c r="R556" s="39"/>
      <c r="S556" s="1" t="s">
        <v>1058</v>
      </c>
      <c r="T556" s="145"/>
      <c r="U556" s="145"/>
      <c r="V556" s="1" t="s">
        <v>59</v>
      </c>
      <c r="W556" s="1"/>
      <c r="X556" s="1"/>
      <c r="Y556" s="1"/>
      <c r="Z556" s="1"/>
      <c r="AA556" s="1"/>
      <c r="AB556" s="30"/>
      <c r="AC556" s="30">
        <v>2650</v>
      </c>
      <c r="AD556" s="30"/>
      <c r="AE556" s="30">
        <v>14000</v>
      </c>
      <c r="AF556" s="30">
        <v>650</v>
      </c>
      <c r="AG556" s="30">
        <f t="shared" si="9"/>
        <v>17300</v>
      </c>
      <c r="AH556" s="110"/>
      <c r="AI556" s="30"/>
      <c r="AJ556" s="125"/>
      <c r="AK556" s="30"/>
      <c r="AL556" s="2" t="s">
        <v>37</v>
      </c>
      <c r="AM556" s="2"/>
      <c r="AN556" s="2"/>
      <c r="AO556" s="2"/>
    </row>
    <row r="557" spans="1:41" ht="15" customHeight="1" x14ac:dyDescent="0.25">
      <c r="A557" s="205" t="s">
        <v>1662</v>
      </c>
      <c r="B557" s="40" t="s">
        <v>1059</v>
      </c>
      <c r="C557" s="1" t="s">
        <v>1056</v>
      </c>
      <c r="D557" s="1" t="s">
        <v>410</v>
      </c>
      <c r="E557" s="1" t="s">
        <v>1057</v>
      </c>
      <c r="F557" s="2" t="s">
        <v>1014</v>
      </c>
      <c r="G557" s="1" t="s">
        <v>27</v>
      </c>
      <c r="H557" s="29" t="s">
        <v>461</v>
      </c>
      <c r="I557" s="1" t="s">
        <v>29</v>
      </c>
      <c r="J557" s="35" t="s">
        <v>30</v>
      </c>
      <c r="K557" s="36" t="s">
        <v>31</v>
      </c>
      <c r="L557" s="1" t="s">
        <v>51</v>
      </c>
      <c r="M557" s="37" t="s">
        <v>33</v>
      </c>
      <c r="N557" s="1" t="s">
        <v>34</v>
      </c>
      <c r="O557" s="38" t="s">
        <v>35</v>
      </c>
      <c r="P557" s="38"/>
      <c r="Q557" s="39" t="s">
        <v>57</v>
      </c>
      <c r="R557" s="39"/>
      <c r="S557" s="1" t="s">
        <v>1060</v>
      </c>
      <c r="T557" s="145"/>
      <c r="U557" s="145"/>
      <c r="V557" s="1" t="s">
        <v>59</v>
      </c>
      <c r="W557" s="1"/>
      <c r="X557" s="1"/>
      <c r="Y557" s="1"/>
      <c r="Z557" s="1"/>
      <c r="AA557" s="1"/>
      <c r="AB557" s="30"/>
      <c r="AC557" s="30">
        <v>2650</v>
      </c>
      <c r="AD557" s="30"/>
      <c r="AE557" s="30">
        <v>1250</v>
      </c>
      <c r="AF557" s="30"/>
      <c r="AG557" s="30">
        <f t="shared" si="9"/>
        <v>3900</v>
      </c>
      <c r="AH557" s="110"/>
      <c r="AI557" s="30"/>
      <c r="AJ557" s="125"/>
      <c r="AK557" s="30"/>
      <c r="AL557" s="2" t="s">
        <v>38</v>
      </c>
      <c r="AM557" s="2"/>
      <c r="AN557" s="2"/>
      <c r="AO557" s="2"/>
    </row>
    <row r="558" spans="1:41" ht="15" customHeight="1" x14ac:dyDescent="0.25">
      <c r="A558" s="205" t="s">
        <v>1662</v>
      </c>
      <c r="B558" s="40" t="s">
        <v>1061</v>
      </c>
      <c r="C558" s="1" t="s">
        <v>527</v>
      </c>
      <c r="D558" s="1" t="s">
        <v>334</v>
      </c>
      <c r="E558" s="1" t="s">
        <v>527</v>
      </c>
      <c r="F558" s="2" t="s">
        <v>1014</v>
      </c>
      <c r="G558" s="1" t="s">
        <v>27</v>
      </c>
      <c r="H558" s="29" t="s">
        <v>435</v>
      </c>
      <c r="I558" s="1" t="s">
        <v>29</v>
      </c>
      <c r="J558" s="35" t="s">
        <v>30</v>
      </c>
      <c r="K558" s="36" t="s">
        <v>31</v>
      </c>
      <c r="L558" s="1" t="s">
        <v>51</v>
      </c>
      <c r="M558" s="37" t="s">
        <v>33</v>
      </c>
      <c r="N558" s="1" t="s">
        <v>34</v>
      </c>
      <c r="O558" s="38" t="s">
        <v>35</v>
      </c>
      <c r="P558" s="38"/>
      <c r="Q558" s="39" t="s">
        <v>36</v>
      </c>
      <c r="R558" s="39"/>
      <c r="S558" s="1" t="s">
        <v>1062</v>
      </c>
      <c r="T558" s="145"/>
      <c r="U558" s="145"/>
      <c r="V558" s="1" t="s">
        <v>59</v>
      </c>
      <c r="W558" s="1"/>
      <c r="X558" s="1"/>
      <c r="Y558" s="1"/>
      <c r="Z558" s="1"/>
      <c r="AA558" s="1"/>
      <c r="AB558" s="30">
        <v>12500</v>
      </c>
      <c r="AC558" s="30">
        <v>2650</v>
      </c>
      <c r="AD558" s="30"/>
      <c r="AE558" s="30">
        <v>12750</v>
      </c>
      <c r="AF558" s="30">
        <v>650</v>
      </c>
      <c r="AG558" s="30">
        <f t="shared" si="9"/>
        <v>28550</v>
      </c>
      <c r="AH558" s="110"/>
      <c r="AI558" s="30"/>
      <c r="AJ558" s="125"/>
      <c r="AK558" s="30"/>
      <c r="AL558" s="2" t="s">
        <v>37</v>
      </c>
      <c r="AM558" s="2"/>
      <c r="AN558" s="2"/>
      <c r="AO558" s="2"/>
    </row>
    <row r="559" spans="1:41" ht="15" customHeight="1" x14ac:dyDescent="0.25">
      <c r="A559" s="205" t="s">
        <v>1662</v>
      </c>
      <c r="B559" s="40" t="s">
        <v>1063</v>
      </c>
      <c r="C559" s="1" t="s">
        <v>527</v>
      </c>
      <c r="D559" s="1" t="s">
        <v>410</v>
      </c>
      <c r="E559" s="1" t="s">
        <v>527</v>
      </c>
      <c r="F559" s="2" t="s">
        <v>1014</v>
      </c>
      <c r="G559" s="1" t="s">
        <v>27</v>
      </c>
      <c r="H559" s="29" t="s">
        <v>435</v>
      </c>
      <c r="I559" s="1" t="s">
        <v>29</v>
      </c>
      <c r="J559" s="35" t="s">
        <v>30</v>
      </c>
      <c r="K559" s="36" t="s">
        <v>31</v>
      </c>
      <c r="L559" s="1" t="s">
        <v>51</v>
      </c>
      <c r="M559" s="37" t="s">
        <v>33</v>
      </c>
      <c r="N559" s="1" t="s">
        <v>34</v>
      </c>
      <c r="O559" s="38" t="s">
        <v>35</v>
      </c>
      <c r="P559" s="38"/>
      <c r="Q559" s="39" t="s">
        <v>36</v>
      </c>
      <c r="R559" s="39"/>
      <c r="S559" s="1" t="s">
        <v>1064</v>
      </c>
      <c r="T559" s="145"/>
      <c r="U559" s="145"/>
      <c r="V559" s="1" t="s">
        <v>59</v>
      </c>
      <c r="W559" s="1"/>
      <c r="X559" s="1"/>
      <c r="Y559" s="1"/>
      <c r="Z559" s="1"/>
      <c r="AA559" s="1"/>
      <c r="AB559" s="30">
        <v>12500</v>
      </c>
      <c r="AC559" s="30">
        <v>2650</v>
      </c>
      <c r="AD559" s="30"/>
      <c r="AE559" s="30">
        <v>12750</v>
      </c>
      <c r="AF559" s="30">
        <v>650</v>
      </c>
      <c r="AG559" s="30">
        <f t="shared" si="9"/>
        <v>28550</v>
      </c>
      <c r="AH559" s="110"/>
      <c r="AI559" s="30"/>
      <c r="AJ559" s="125"/>
      <c r="AK559" s="30"/>
      <c r="AL559" s="2" t="s">
        <v>37</v>
      </c>
      <c r="AM559" s="2"/>
      <c r="AN559" s="2"/>
      <c r="AO559" s="2"/>
    </row>
    <row r="560" spans="1:41" ht="15" customHeight="1" x14ac:dyDescent="0.25">
      <c r="A560" s="205" t="s">
        <v>1662</v>
      </c>
      <c r="B560" s="40" t="s">
        <v>1065</v>
      </c>
      <c r="C560" s="1" t="s">
        <v>1066</v>
      </c>
      <c r="D560" s="1" t="s">
        <v>334</v>
      </c>
      <c r="E560" s="1" t="s">
        <v>1067</v>
      </c>
      <c r="F560" s="2" t="s">
        <v>1014</v>
      </c>
      <c r="G560" s="1" t="s">
        <v>27</v>
      </c>
      <c r="H560" s="29" t="s">
        <v>461</v>
      </c>
      <c r="I560" s="1" t="s">
        <v>29</v>
      </c>
      <c r="J560" s="35" t="s">
        <v>30</v>
      </c>
      <c r="K560" s="36" t="s">
        <v>31</v>
      </c>
      <c r="L560" s="1" t="s">
        <v>51</v>
      </c>
      <c r="M560" s="37" t="s">
        <v>33</v>
      </c>
      <c r="N560" s="1" t="s">
        <v>34</v>
      </c>
      <c r="O560" s="38" t="s">
        <v>35</v>
      </c>
      <c r="P560" s="38"/>
      <c r="Q560" s="39" t="s">
        <v>36</v>
      </c>
      <c r="R560" s="39"/>
      <c r="S560" s="1" t="s">
        <v>1068</v>
      </c>
      <c r="T560" s="145"/>
      <c r="U560" s="145"/>
      <c r="V560" s="1" t="s">
        <v>59</v>
      </c>
      <c r="W560" s="1"/>
      <c r="X560" s="1"/>
      <c r="Y560" s="1"/>
      <c r="Z560" s="1"/>
      <c r="AA560" s="1"/>
      <c r="AB560" s="30"/>
      <c r="AC560" s="30">
        <v>2650</v>
      </c>
      <c r="AD560" s="30"/>
      <c r="AE560" s="30">
        <v>12750</v>
      </c>
      <c r="AF560" s="30">
        <v>650</v>
      </c>
      <c r="AG560" s="30">
        <f t="shared" si="9"/>
        <v>16050</v>
      </c>
      <c r="AH560" s="110"/>
      <c r="AI560" s="30"/>
      <c r="AJ560" s="125"/>
      <c r="AK560" s="30"/>
      <c r="AL560" s="2" t="s">
        <v>37</v>
      </c>
      <c r="AM560" s="2"/>
      <c r="AN560" s="2"/>
      <c r="AO560" s="2"/>
    </row>
    <row r="561" spans="1:2026" ht="15" customHeight="1" x14ac:dyDescent="0.25">
      <c r="A561" s="205" t="s">
        <v>1662</v>
      </c>
      <c r="B561" s="40" t="s">
        <v>1069</v>
      </c>
      <c r="C561" s="1" t="s">
        <v>1066</v>
      </c>
      <c r="D561" s="1" t="s">
        <v>410</v>
      </c>
      <c r="E561" s="1" t="s">
        <v>1067</v>
      </c>
      <c r="F561" s="2" t="s">
        <v>1014</v>
      </c>
      <c r="G561" s="1" t="s">
        <v>27</v>
      </c>
      <c r="H561" s="29" t="s">
        <v>461</v>
      </c>
      <c r="I561" s="1" t="s">
        <v>29</v>
      </c>
      <c r="J561" s="35" t="s">
        <v>30</v>
      </c>
      <c r="K561" s="36" t="s">
        <v>31</v>
      </c>
      <c r="L561" s="1" t="s">
        <v>51</v>
      </c>
      <c r="M561" s="37" t="s">
        <v>33</v>
      </c>
      <c r="N561" s="1" t="s">
        <v>34</v>
      </c>
      <c r="O561" s="38" t="s">
        <v>35</v>
      </c>
      <c r="P561" s="38"/>
      <c r="Q561" s="39" t="s">
        <v>36</v>
      </c>
      <c r="R561" s="39"/>
      <c r="S561" s="1" t="s">
        <v>1070</v>
      </c>
      <c r="T561" s="145"/>
      <c r="U561" s="145"/>
      <c r="V561" s="1" t="s">
        <v>59</v>
      </c>
      <c r="W561" s="1"/>
      <c r="X561" s="1"/>
      <c r="Y561" s="1"/>
      <c r="Z561" s="1"/>
      <c r="AA561" s="1"/>
      <c r="AB561" s="30">
        <v>12500</v>
      </c>
      <c r="AC561" s="30">
        <v>2650</v>
      </c>
      <c r="AD561" s="30"/>
      <c r="AE561" s="30">
        <v>12750</v>
      </c>
      <c r="AF561" s="30">
        <v>650</v>
      </c>
      <c r="AG561" s="30">
        <f t="shared" si="9"/>
        <v>28550</v>
      </c>
      <c r="AH561" s="110"/>
      <c r="AI561" s="30"/>
      <c r="AJ561" s="125"/>
      <c r="AK561" s="30"/>
      <c r="AL561" s="2" t="s">
        <v>37</v>
      </c>
      <c r="AM561" s="2"/>
      <c r="AN561" s="2"/>
      <c r="AO561" s="2"/>
    </row>
    <row r="562" spans="1:2026" ht="24.95" customHeight="1" x14ac:dyDescent="0.25">
      <c r="A562" s="205" t="s">
        <v>1662</v>
      </c>
      <c r="B562" s="4" t="s">
        <v>1071</v>
      </c>
      <c r="C562" s="4" t="s">
        <v>1072</v>
      </c>
      <c r="D562" s="4" t="s">
        <v>185</v>
      </c>
      <c r="E562" s="4" t="s">
        <v>1046</v>
      </c>
      <c r="F562" s="5" t="s">
        <v>1014</v>
      </c>
      <c r="G562" s="1" t="s">
        <v>27</v>
      </c>
      <c r="H562" s="11" t="s">
        <v>187</v>
      </c>
      <c r="I562" s="1" t="s">
        <v>29</v>
      </c>
      <c r="J562" s="35" t="s">
        <v>30</v>
      </c>
      <c r="K562" s="36" t="s">
        <v>31</v>
      </c>
      <c r="L562" s="1" t="s">
        <v>51</v>
      </c>
      <c r="M562" s="37" t="s">
        <v>33</v>
      </c>
      <c r="N562" s="1" t="s">
        <v>34</v>
      </c>
      <c r="O562" s="6" t="s">
        <v>35</v>
      </c>
      <c r="P562" s="6"/>
      <c r="Q562" s="7" t="s">
        <v>36</v>
      </c>
      <c r="R562" s="7"/>
      <c r="S562" s="4" t="s">
        <v>1073</v>
      </c>
      <c r="T562" s="172" t="s">
        <v>1567</v>
      </c>
      <c r="U562" s="172" t="s">
        <v>1568</v>
      </c>
      <c r="V562" s="4" t="s">
        <v>11</v>
      </c>
      <c r="W562" s="1"/>
      <c r="X562" s="1"/>
      <c r="Y562" s="1"/>
      <c r="Z562" s="1" t="s">
        <v>40</v>
      </c>
      <c r="AA562" s="1" t="s">
        <v>1074</v>
      </c>
      <c r="AB562" s="8">
        <v>20000</v>
      </c>
      <c r="AC562" s="8">
        <v>2650</v>
      </c>
      <c r="AD562" s="8"/>
      <c r="AE562" s="8">
        <v>12750</v>
      </c>
      <c r="AF562" s="8">
        <v>5250</v>
      </c>
      <c r="AG562" s="8">
        <f t="shared" si="9"/>
        <v>40650</v>
      </c>
      <c r="AH562" s="111">
        <v>15</v>
      </c>
      <c r="AI562" s="94">
        <f>13878.9</f>
        <v>13878.9</v>
      </c>
      <c r="AJ562" s="129">
        <f>4710</f>
        <v>4710</v>
      </c>
      <c r="AK562" s="94">
        <f>AI562+AJ562</f>
        <v>18588.900000000001</v>
      </c>
      <c r="AL562" s="5" t="s">
        <v>37</v>
      </c>
      <c r="AM562" s="5" t="s">
        <v>1499</v>
      </c>
      <c r="AN562" s="96">
        <v>43709</v>
      </c>
      <c r="AO562" s="97">
        <v>43800</v>
      </c>
    </row>
    <row r="563" spans="1:2026" ht="24.95" customHeight="1" x14ac:dyDescent="0.25">
      <c r="A563" s="205" t="s">
        <v>1662</v>
      </c>
      <c r="B563" s="4" t="s">
        <v>1075</v>
      </c>
      <c r="C563" s="4" t="s">
        <v>1072</v>
      </c>
      <c r="D563" s="4" t="s">
        <v>190</v>
      </c>
      <c r="E563" s="4" t="s">
        <v>1046</v>
      </c>
      <c r="F563" s="5" t="s">
        <v>1014</v>
      </c>
      <c r="G563" s="1" t="s">
        <v>27</v>
      </c>
      <c r="H563" s="11" t="s">
        <v>187</v>
      </c>
      <c r="I563" s="1" t="s">
        <v>29</v>
      </c>
      <c r="J563" s="35" t="s">
        <v>30</v>
      </c>
      <c r="K563" s="36" t="s">
        <v>31</v>
      </c>
      <c r="L563" s="1" t="s">
        <v>32</v>
      </c>
      <c r="M563" s="37" t="s">
        <v>33</v>
      </c>
      <c r="N563" s="1" t="s">
        <v>34</v>
      </c>
      <c r="O563" s="6" t="s">
        <v>35</v>
      </c>
      <c r="P563" s="6"/>
      <c r="Q563" s="7" t="s">
        <v>36</v>
      </c>
      <c r="R563" s="7"/>
      <c r="S563" s="4" t="s">
        <v>1073</v>
      </c>
      <c r="T563" s="172" t="s">
        <v>1569</v>
      </c>
      <c r="U563" s="172" t="s">
        <v>1570</v>
      </c>
      <c r="V563" s="4" t="s">
        <v>11</v>
      </c>
      <c r="W563" s="1"/>
      <c r="X563" s="1"/>
      <c r="Y563" s="1"/>
      <c r="Z563" s="1" t="s">
        <v>40</v>
      </c>
      <c r="AA563" s="1" t="s">
        <v>1074</v>
      </c>
      <c r="AB563" s="8">
        <v>12500</v>
      </c>
      <c r="AC563" s="8">
        <v>2650</v>
      </c>
      <c r="AD563" s="8"/>
      <c r="AE563" s="8">
        <v>12750</v>
      </c>
      <c r="AF563" s="8">
        <v>650</v>
      </c>
      <c r="AG563" s="8">
        <f t="shared" si="9"/>
        <v>28550</v>
      </c>
      <c r="AH563" s="111">
        <v>15</v>
      </c>
      <c r="AI563" s="94">
        <f>18611.1</f>
        <v>18611.099999999999</v>
      </c>
      <c r="AJ563" s="129"/>
      <c r="AK563" s="94">
        <f>18611.1</f>
        <v>18611.099999999999</v>
      </c>
      <c r="AL563" s="5" t="s">
        <v>37</v>
      </c>
      <c r="AM563" s="5" t="s">
        <v>1499</v>
      </c>
      <c r="AN563" s="96">
        <v>43709</v>
      </c>
      <c r="AO563" s="97">
        <v>43800</v>
      </c>
    </row>
    <row r="564" spans="1:2026" ht="24.95" customHeight="1" x14ac:dyDescent="0.25">
      <c r="A564" s="205" t="s">
        <v>1662</v>
      </c>
      <c r="B564" s="21" t="s">
        <v>1076</v>
      </c>
      <c r="C564" s="21" t="s">
        <v>1077</v>
      </c>
      <c r="D564" s="21" t="s">
        <v>140</v>
      </c>
      <c r="E564" s="21" t="s">
        <v>711</v>
      </c>
      <c r="F564" s="26" t="s">
        <v>1014</v>
      </c>
      <c r="G564" s="21" t="s">
        <v>27</v>
      </c>
      <c r="H564" s="27" t="s">
        <v>131</v>
      </c>
      <c r="I564" s="21" t="s">
        <v>29</v>
      </c>
      <c r="J564" s="46" t="s">
        <v>30</v>
      </c>
      <c r="K564" s="21" t="s">
        <v>31</v>
      </c>
      <c r="L564" s="21" t="s">
        <v>32</v>
      </c>
      <c r="M564" s="21" t="s">
        <v>33</v>
      </c>
      <c r="N564" s="21" t="s">
        <v>34</v>
      </c>
      <c r="O564" s="23" t="s">
        <v>35</v>
      </c>
      <c r="P564" s="23"/>
      <c r="Q564" s="24" t="s">
        <v>57</v>
      </c>
      <c r="R564" s="24"/>
      <c r="S564" s="21" t="s">
        <v>1078</v>
      </c>
      <c r="T564" s="149"/>
      <c r="U564" s="149"/>
      <c r="V564" s="21" t="s">
        <v>11</v>
      </c>
      <c r="W564" s="21" t="s">
        <v>40</v>
      </c>
      <c r="X564" s="21"/>
      <c r="Y564" s="21"/>
      <c r="Z564" s="21"/>
      <c r="AA564" s="21"/>
      <c r="AB564" s="25"/>
      <c r="AC564" s="25">
        <v>2650</v>
      </c>
      <c r="AD564" s="25"/>
      <c r="AE564" s="25">
        <v>14000</v>
      </c>
      <c r="AF564" s="25">
        <v>5250</v>
      </c>
      <c r="AG564" s="25">
        <f t="shared" si="9"/>
        <v>21900</v>
      </c>
      <c r="AH564" s="113"/>
      <c r="AI564" s="25"/>
      <c r="AJ564" s="128"/>
      <c r="AK564" s="25"/>
      <c r="AL564" s="26" t="s">
        <v>37</v>
      </c>
      <c r="AM564" s="26" t="s">
        <v>1484</v>
      </c>
      <c r="AN564" s="26"/>
      <c r="AO564" s="26"/>
    </row>
    <row r="565" spans="1:2026" ht="24.95" customHeight="1" x14ac:dyDescent="0.25">
      <c r="A565" s="205" t="s">
        <v>1662</v>
      </c>
      <c r="B565" s="21" t="s">
        <v>1079</v>
      </c>
      <c r="C565" s="21" t="s">
        <v>1077</v>
      </c>
      <c r="D565" s="21" t="s">
        <v>134</v>
      </c>
      <c r="E565" s="21" t="s">
        <v>711</v>
      </c>
      <c r="F565" s="26" t="s">
        <v>1014</v>
      </c>
      <c r="G565" s="21" t="s">
        <v>27</v>
      </c>
      <c r="H565" s="27" t="s">
        <v>131</v>
      </c>
      <c r="I565" s="21" t="s">
        <v>29</v>
      </c>
      <c r="J565" s="46" t="s">
        <v>30</v>
      </c>
      <c r="K565" s="21" t="s">
        <v>31</v>
      </c>
      <c r="L565" s="21" t="s">
        <v>32</v>
      </c>
      <c r="M565" s="21" t="s">
        <v>33</v>
      </c>
      <c r="N565" s="21" t="s">
        <v>34</v>
      </c>
      <c r="O565" s="23" t="s">
        <v>35</v>
      </c>
      <c r="P565" s="23"/>
      <c r="Q565" s="24" t="s">
        <v>36</v>
      </c>
      <c r="R565" s="24"/>
      <c r="S565" s="21" t="s">
        <v>1080</v>
      </c>
      <c r="T565" s="149"/>
      <c r="U565" s="149"/>
      <c r="V565" s="21" t="s">
        <v>11</v>
      </c>
      <c r="W565" s="21" t="s">
        <v>40</v>
      </c>
      <c r="X565" s="21"/>
      <c r="Y565" s="21"/>
      <c r="Z565" s="21"/>
      <c r="AA565" s="21"/>
      <c r="AB565" s="25"/>
      <c r="AC565" s="25">
        <v>2650</v>
      </c>
      <c r="AD565" s="25"/>
      <c r="AE565" s="25">
        <v>12750</v>
      </c>
      <c r="AF565" s="25">
        <v>650</v>
      </c>
      <c r="AG565" s="25">
        <f t="shared" si="9"/>
        <v>16050</v>
      </c>
      <c r="AH565" s="113"/>
      <c r="AI565" s="25"/>
      <c r="AJ565" s="128"/>
      <c r="AK565" s="25"/>
      <c r="AL565" s="26" t="s">
        <v>37</v>
      </c>
      <c r="AM565" s="26" t="s">
        <v>1484</v>
      </c>
      <c r="AN565" s="26"/>
      <c r="AO565" s="26"/>
    </row>
    <row r="566" spans="1:2026" ht="15" customHeight="1" x14ac:dyDescent="0.25">
      <c r="A566" s="205" t="s">
        <v>1662</v>
      </c>
      <c r="B566" s="4"/>
      <c r="C566" s="4" t="s">
        <v>1504</v>
      </c>
      <c r="D566" s="4" t="s">
        <v>410</v>
      </c>
      <c r="E566" s="4" t="s">
        <v>1505</v>
      </c>
      <c r="F566" s="5" t="s">
        <v>1014</v>
      </c>
      <c r="G566" s="4"/>
      <c r="H566" s="11" t="s">
        <v>461</v>
      </c>
      <c r="I566" s="4"/>
      <c r="J566" s="51"/>
      <c r="K566" s="4"/>
      <c r="L566" s="4"/>
      <c r="M566" s="4"/>
      <c r="N566" s="4"/>
      <c r="O566" s="6"/>
      <c r="P566" s="6"/>
      <c r="Q566" s="7"/>
      <c r="R566" s="7"/>
      <c r="S566" s="4"/>
      <c r="T566" s="146"/>
      <c r="U566" s="146"/>
      <c r="V566" s="4"/>
      <c r="W566" s="4"/>
      <c r="X566" s="4"/>
      <c r="Y566" s="4"/>
      <c r="Z566" s="4"/>
      <c r="AA566" s="4"/>
      <c r="AB566" s="8"/>
      <c r="AC566" s="8"/>
      <c r="AD566" s="8"/>
      <c r="AE566" s="8"/>
      <c r="AF566" s="8"/>
      <c r="AG566" s="8"/>
      <c r="AH566" s="111"/>
      <c r="AI566" s="8"/>
      <c r="AJ566" s="126"/>
      <c r="AK566" s="8"/>
      <c r="AL566" s="5"/>
      <c r="AM566" s="5" t="s">
        <v>1499</v>
      </c>
      <c r="AN566" s="173" t="s">
        <v>1512</v>
      </c>
      <c r="AO566" s="173" t="s">
        <v>1512</v>
      </c>
    </row>
    <row r="567" spans="1:2026" ht="15" customHeight="1" x14ac:dyDescent="0.25">
      <c r="A567" s="205" t="s">
        <v>1662</v>
      </c>
      <c r="B567" s="4"/>
      <c r="C567" s="4" t="s">
        <v>1504</v>
      </c>
      <c r="D567" s="4" t="s">
        <v>334</v>
      </c>
      <c r="E567" s="4" t="s">
        <v>1505</v>
      </c>
      <c r="F567" s="5" t="s">
        <v>1014</v>
      </c>
      <c r="G567" s="4"/>
      <c r="H567" s="11" t="s">
        <v>461</v>
      </c>
      <c r="I567" s="4"/>
      <c r="J567" s="51"/>
      <c r="K567" s="4"/>
      <c r="L567" s="4"/>
      <c r="M567" s="4"/>
      <c r="N567" s="4"/>
      <c r="O567" s="6"/>
      <c r="P567" s="6"/>
      <c r="Q567" s="7"/>
      <c r="R567" s="7"/>
      <c r="S567" s="4"/>
      <c r="T567" s="146"/>
      <c r="U567" s="146"/>
      <c r="V567" s="4"/>
      <c r="W567" s="4"/>
      <c r="X567" s="4"/>
      <c r="Y567" s="4"/>
      <c r="Z567" s="4"/>
      <c r="AA567" s="4"/>
      <c r="AB567" s="8"/>
      <c r="AC567" s="8"/>
      <c r="AD567" s="8"/>
      <c r="AE567" s="8"/>
      <c r="AF567" s="8"/>
      <c r="AG567" s="8"/>
      <c r="AH567" s="111"/>
      <c r="AI567" s="8"/>
      <c r="AJ567" s="126"/>
      <c r="AK567" s="8"/>
      <c r="AL567" s="5"/>
      <c r="AM567" s="5" t="s">
        <v>1499</v>
      </c>
      <c r="AN567" s="173" t="s">
        <v>1512</v>
      </c>
      <c r="AO567" s="173" t="s">
        <v>1512</v>
      </c>
    </row>
    <row r="568" spans="1:2026" s="47" customFormat="1" ht="24.95" customHeight="1" x14ac:dyDescent="0.25">
      <c r="A568" s="205" t="s">
        <v>1662</v>
      </c>
      <c r="B568" s="4" t="s">
        <v>1081</v>
      </c>
      <c r="C568" s="4" t="s">
        <v>1082</v>
      </c>
      <c r="D568" s="4" t="s">
        <v>134</v>
      </c>
      <c r="E568" s="4" t="s">
        <v>1083</v>
      </c>
      <c r="F568" s="5" t="s">
        <v>1084</v>
      </c>
      <c r="G568" s="9" t="s">
        <v>105</v>
      </c>
      <c r="H568" s="63" t="s">
        <v>786</v>
      </c>
      <c r="I568" s="9" t="s">
        <v>29</v>
      </c>
      <c r="J568" s="48" t="s">
        <v>168</v>
      </c>
      <c r="K568" s="9" t="s">
        <v>31</v>
      </c>
      <c r="L568" s="9" t="s">
        <v>51</v>
      </c>
      <c r="M568" s="9" t="s">
        <v>33</v>
      </c>
      <c r="N568" s="9" t="s">
        <v>106</v>
      </c>
      <c r="O568" s="6" t="s">
        <v>107</v>
      </c>
      <c r="P568" s="6"/>
      <c r="Q568" s="7" t="s">
        <v>374</v>
      </c>
      <c r="R568" s="7"/>
      <c r="S568" s="4" t="s">
        <v>1085</v>
      </c>
      <c r="T568" s="146"/>
      <c r="U568" s="146"/>
      <c r="V568" s="4" t="s">
        <v>11</v>
      </c>
      <c r="W568" s="9" t="s">
        <v>40</v>
      </c>
      <c r="X568" s="9" t="s">
        <v>40</v>
      </c>
      <c r="Y568" s="9"/>
      <c r="Z568" s="9"/>
      <c r="AA568" s="9"/>
      <c r="AB568" s="8"/>
      <c r="AC568" s="8">
        <v>2650</v>
      </c>
      <c r="AD568" s="8"/>
      <c r="AE568" s="8">
        <v>2250</v>
      </c>
      <c r="AF568" s="8"/>
      <c r="AG568" s="8">
        <f t="shared" si="9"/>
        <v>4900</v>
      </c>
      <c r="AH568" s="111"/>
      <c r="AI568" s="8"/>
      <c r="AJ568" s="126"/>
      <c r="AK568" s="8"/>
      <c r="AL568" s="5" t="s">
        <v>37</v>
      </c>
      <c r="AM568" s="5" t="s">
        <v>1499</v>
      </c>
      <c r="AN568" s="5"/>
      <c r="AO568" s="5"/>
      <c r="AP568" s="33"/>
      <c r="AQ568" s="33"/>
      <c r="AR568" s="33"/>
      <c r="AS568" s="33"/>
      <c r="AT568" s="33"/>
      <c r="AU568" s="33"/>
      <c r="AV568" s="33"/>
      <c r="AW568" s="33"/>
      <c r="AX568" s="33"/>
      <c r="AY568" s="33"/>
      <c r="AZ568" s="33"/>
      <c r="BA568" s="33"/>
      <c r="BB568" s="33"/>
      <c r="BC568" s="33"/>
      <c r="BD568" s="33"/>
      <c r="BE568" s="33"/>
      <c r="BF568" s="33"/>
      <c r="BG568" s="33"/>
      <c r="BH568" s="33"/>
      <c r="BI568" s="33"/>
      <c r="BJ568" s="33"/>
      <c r="BK568" s="33"/>
      <c r="BL568" s="33"/>
      <c r="BM568" s="33"/>
      <c r="BN568" s="33"/>
      <c r="BO568" s="33"/>
      <c r="BP568" s="33"/>
      <c r="BQ568" s="33"/>
      <c r="BR568" s="33"/>
      <c r="BS568" s="33"/>
      <c r="BT568" s="33"/>
      <c r="BU568" s="33"/>
      <c r="BV568" s="33"/>
      <c r="BW568" s="33"/>
      <c r="BX568" s="33"/>
      <c r="BY568" s="33"/>
      <c r="BZ568" s="33"/>
      <c r="CA568" s="33"/>
      <c r="CB568" s="33"/>
      <c r="CC568" s="33"/>
      <c r="CD568" s="33"/>
      <c r="CE568" s="33"/>
      <c r="CF568" s="33"/>
      <c r="CG568" s="33"/>
      <c r="CH568" s="33"/>
      <c r="CI568" s="33"/>
      <c r="CJ568" s="33"/>
      <c r="CK568" s="33"/>
      <c r="CL568" s="33"/>
      <c r="CM568" s="33"/>
      <c r="CN568" s="33"/>
      <c r="CO568" s="33"/>
      <c r="CP568" s="33"/>
      <c r="CQ568" s="33"/>
      <c r="CR568" s="33"/>
      <c r="CS568" s="33"/>
      <c r="CT568" s="33"/>
      <c r="CU568" s="33"/>
      <c r="CV568" s="33"/>
      <c r="CW568" s="33"/>
      <c r="CX568" s="33"/>
      <c r="CY568" s="33"/>
      <c r="CZ568" s="33"/>
      <c r="DA568" s="33"/>
      <c r="DB568" s="33"/>
      <c r="DC568" s="33"/>
      <c r="DD568" s="33"/>
      <c r="DE568" s="33"/>
      <c r="DF568" s="33"/>
      <c r="DG568" s="33"/>
      <c r="DH568" s="33"/>
      <c r="DI568" s="33"/>
      <c r="DJ568" s="33"/>
      <c r="DK568" s="33"/>
      <c r="DL568" s="33"/>
      <c r="DM568" s="33"/>
      <c r="DN568" s="33"/>
      <c r="DO568" s="33"/>
      <c r="DP568" s="33"/>
      <c r="DQ568" s="33"/>
      <c r="DR568" s="33"/>
      <c r="DS568" s="33"/>
      <c r="DT568" s="33"/>
      <c r="DU568" s="33"/>
      <c r="DV568" s="33"/>
      <c r="DW568" s="33"/>
      <c r="DX568" s="33"/>
      <c r="DY568" s="33"/>
      <c r="DZ568" s="33"/>
      <c r="EA568" s="33"/>
      <c r="EB568" s="33"/>
      <c r="EC568" s="33"/>
      <c r="ED568" s="33"/>
      <c r="EE568" s="33"/>
      <c r="EF568" s="33"/>
      <c r="EG568" s="33"/>
      <c r="EH568" s="33"/>
      <c r="EI568" s="33"/>
      <c r="EJ568" s="33"/>
      <c r="EK568" s="33"/>
      <c r="EL568" s="33"/>
      <c r="EM568" s="33"/>
      <c r="EN568" s="33"/>
      <c r="EO568" s="33"/>
      <c r="EP568" s="33"/>
      <c r="EQ568" s="33"/>
      <c r="ER568" s="33"/>
      <c r="ES568" s="33"/>
      <c r="ET568" s="33"/>
      <c r="EU568" s="33"/>
      <c r="EV568" s="33"/>
      <c r="EW568" s="33"/>
      <c r="EX568" s="33"/>
      <c r="EY568" s="33"/>
      <c r="EZ568" s="33"/>
      <c r="FA568" s="33"/>
      <c r="FB568" s="33"/>
      <c r="FC568" s="33"/>
      <c r="FD568" s="33"/>
      <c r="FE568" s="33"/>
      <c r="FF568" s="33"/>
      <c r="FG568" s="33"/>
      <c r="FH568" s="33"/>
      <c r="FI568" s="33"/>
      <c r="FJ568" s="33"/>
      <c r="FK568" s="33"/>
      <c r="FL568" s="33"/>
      <c r="FM568" s="33"/>
      <c r="FN568" s="33"/>
      <c r="FO568" s="33"/>
      <c r="FP568" s="33"/>
      <c r="FQ568" s="33"/>
      <c r="FR568" s="33"/>
      <c r="FS568" s="33"/>
      <c r="FT568" s="33"/>
      <c r="FU568" s="33"/>
      <c r="FV568" s="33"/>
      <c r="FW568" s="33"/>
      <c r="FX568" s="33"/>
      <c r="FY568" s="33"/>
      <c r="FZ568" s="33"/>
      <c r="GA568" s="33"/>
      <c r="GB568" s="33"/>
      <c r="GC568" s="33"/>
      <c r="GD568" s="33"/>
      <c r="GE568" s="33"/>
      <c r="GF568" s="33"/>
      <c r="GG568" s="33"/>
      <c r="GH568" s="33"/>
      <c r="GI568" s="33"/>
      <c r="GJ568" s="33"/>
      <c r="GK568" s="33"/>
      <c r="GL568" s="33"/>
      <c r="GM568" s="33"/>
      <c r="GN568" s="33"/>
      <c r="GO568" s="33"/>
      <c r="GP568" s="33"/>
      <c r="GQ568" s="33"/>
      <c r="GR568" s="33"/>
      <c r="GS568" s="33"/>
      <c r="GT568" s="33"/>
      <c r="GU568" s="33"/>
      <c r="GV568" s="33"/>
      <c r="GW568" s="33"/>
      <c r="GX568" s="33"/>
      <c r="GY568" s="33"/>
      <c r="GZ568" s="33"/>
      <c r="HA568" s="33"/>
      <c r="HB568" s="33"/>
      <c r="HC568" s="33"/>
      <c r="HD568" s="33"/>
      <c r="HE568" s="33"/>
      <c r="HF568" s="33"/>
      <c r="HG568" s="33"/>
      <c r="HH568" s="33"/>
      <c r="HI568" s="33"/>
      <c r="HJ568" s="33"/>
      <c r="HK568" s="33"/>
      <c r="HL568" s="33"/>
      <c r="HM568" s="33"/>
      <c r="HN568" s="33"/>
      <c r="HO568" s="33"/>
      <c r="HP568" s="33"/>
      <c r="HQ568" s="33"/>
      <c r="HR568" s="33"/>
      <c r="HS568" s="33"/>
      <c r="HT568" s="33"/>
      <c r="HU568" s="33"/>
      <c r="HV568" s="33"/>
      <c r="HW568" s="33"/>
      <c r="HX568" s="33"/>
      <c r="HY568" s="33"/>
      <c r="HZ568" s="33"/>
      <c r="IA568" s="33"/>
      <c r="IB568" s="33"/>
      <c r="IC568" s="33"/>
      <c r="ID568" s="33"/>
      <c r="IE568" s="33"/>
      <c r="IF568" s="33"/>
      <c r="IG568" s="33"/>
      <c r="IH568" s="33"/>
      <c r="II568" s="33"/>
      <c r="IJ568" s="33"/>
      <c r="IK568" s="33"/>
      <c r="IL568" s="33"/>
      <c r="IM568" s="33"/>
      <c r="IN568" s="33"/>
      <c r="IO568" s="33"/>
      <c r="IP568" s="33"/>
      <c r="IQ568" s="33"/>
      <c r="IR568" s="33"/>
      <c r="IS568" s="33"/>
      <c r="IT568" s="33"/>
      <c r="IU568" s="33"/>
      <c r="IV568" s="33"/>
      <c r="IW568" s="33"/>
      <c r="IX568" s="33"/>
      <c r="IY568" s="33"/>
      <c r="IZ568" s="33"/>
      <c r="JA568" s="33"/>
      <c r="JB568" s="33"/>
      <c r="JC568" s="33"/>
      <c r="JD568" s="33"/>
      <c r="JE568" s="33"/>
      <c r="JF568" s="33"/>
      <c r="JG568" s="33"/>
      <c r="JH568" s="33"/>
      <c r="JI568" s="33"/>
      <c r="JJ568" s="33"/>
      <c r="JK568" s="33"/>
      <c r="JL568" s="33"/>
      <c r="JM568" s="33"/>
      <c r="JN568" s="33"/>
      <c r="JO568" s="33"/>
      <c r="JP568" s="33"/>
      <c r="JQ568" s="33"/>
      <c r="JR568" s="33"/>
      <c r="JS568" s="33"/>
      <c r="JT568" s="33"/>
      <c r="JU568" s="33"/>
      <c r="JV568" s="33"/>
      <c r="JW568" s="33"/>
      <c r="JX568" s="33"/>
      <c r="JY568" s="33"/>
      <c r="JZ568" s="33"/>
      <c r="KA568" s="33"/>
      <c r="KB568" s="33"/>
      <c r="KC568" s="33"/>
      <c r="KD568" s="33"/>
      <c r="KE568" s="33"/>
      <c r="KF568" s="33"/>
      <c r="KG568" s="33"/>
      <c r="KH568" s="33"/>
      <c r="KI568" s="33"/>
      <c r="KJ568" s="33"/>
      <c r="KK568" s="33"/>
      <c r="KL568" s="33"/>
      <c r="KM568" s="33"/>
      <c r="KN568" s="33"/>
      <c r="KO568" s="33"/>
      <c r="KP568" s="33"/>
      <c r="KQ568" s="33"/>
      <c r="KR568" s="33"/>
      <c r="KS568" s="33"/>
      <c r="KT568" s="33"/>
      <c r="KU568" s="33"/>
      <c r="KV568" s="33"/>
      <c r="KW568" s="33"/>
      <c r="KX568" s="33"/>
      <c r="KY568" s="33"/>
      <c r="KZ568" s="33"/>
      <c r="LA568" s="33"/>
      <c r="LB568" s="33"/>
      <c r="LC568" s="33"/>
      <c r="LD568" s="33"/>
      <c r="LE568" s="33"/>
      <c r="LF568" s="33"/>
      <c r="LG568" s="33"/>
      <c r="LH568" s="33"/>
      <c r="LI568" s="33"/>
      <c r="LJ568" s="33"/>
      <c r="LK568" s="33"/>
      <c r="LL568" s="33"/>
      <c r="LM568" s="33"/>
      <c r="LN568" s="33"/>
      <c r="LO568" s="33"/>
      <c r="LP568" s="33"/>
      <c r="LQ568" s="33"/>
      <c r="LR568" s="33"/>
      <c r="LS568" s="33"/>
      <c r="LT568" s="33"/>
      <c r="LU568" s="33"/>
      <c r="LV568" s="33"/>
      <c r="LW568" s="33"/>
      <c r="LX568" s="33"/>
      <c r="LY568" s="33"/>
      <c r="LZ568" s="33"/>
      <c r="MA568" s="33"/>
      <c r="MB568" s="33"/>
      <c r="MC568" s="33"/>
      <c r="MD568" s="33"/>
      <c r="ME568" s="33"/>
      <c r="MF568" s="33"/>
      <c r="MG568" s="33"/>
      <c r="MH568" s="33"/>
      <c r="MI568" s="33"/>
      <c r="MJ568" s="33"/>
      <c r="MK568" s="33"/>
      <c r="ML568" s="33"/>
      <c r="MM568" s="33"/>
      <c r="MN568" s="33"/>
      <c r="MO568" s="33"/>
      <c r="MP568" s="33"/>
      <c r="MQ568" s="33"/>
      <c r="MR568" s="33"/>
      <c r="MS568" s="33"/>
      <c r="MT568" s="33"/>
      <c r="MU568" s="33"/>
      <c r="MV568" s="33"/>
      <c r="MW568" s="33"/>
      <c r="MX568" s="33"/>
      <c r="MY568" s="33"/>
      <c r="MZ568" s="33"/>
      <c r="NA568" s="33"/>
      <c r="NB568" s="33"/>
      <c r="NC568" s="33"/>
      <c r="ND568" s="33"/>
      <c r="NE568" s="33"/>
      <c r="NF568" s="33"/>
      <c r="NG568" s="33"/>
      <c r="NH568" s="33"/>
      <c r="NI568" s="33"/>
      <c r="NJ568" s="33"/>
      <c r="NK568" s="33"/>
      <c r="NL568" s="33"/>
      <c r="NM568" s="33"/>
      <c r="NN568" s="33"/>
      <c r="NO568" s="33"/>
      <c r="NP568" s="33"/>
      <c r="NQ568" s="33"/>
      <c r="NR568" s="33"/>
      <c r="NS568" s="33"/>
      <c r="NT568" s="33"/>
      <c r="NU568" s="33"/>
      <c r="NV568" s="33"/>
      <c r="NW568" s="33"/>
      <c r="NX568" s="33"/>
      <c r="NY568" s="33"/>
      <c r="NZ568" s="33"/>
      <c r="OA568" s="33"/>
      <c r="OB568" s="33"/>
      <c r="OC568" s="33"/>
      <c r="OD568" s="33"/>
      <c r="OE568" s="33"/>
      <c r="OF568" s="33"/>
      <c r="OG568" s="33"/>
      <c r="OH568" s="33"/>
      <c r="OI568" s="33"/>
      <c r="OJ568" s="33"/>
      <c r="OK568" s="33"/>
      <c r="OL568" s="33"/>
      <c r="OM568" s="33"/>
      <c r="ON568" s="33"/>
      <c r="OO568" s="33"/>
      <c r="OP568" s="33"/>
      <c r="OQ568" s="33"/>
      <c r="OR568" s="33"/>
      <c r="OS568" s="33"/>
      <c r="OT568" s="33"/>
      <c r="OU568" s="33"/>
      <c r="OV568" s="33"/>
      <c r="OW568" s="33"/>
      <c r="OX568" s="33"/>
      <c r="OY568" s="33"/>
      <c r="OZ568" s="33"/>
      <c r="PA568" s="33"/>
      <c r="PB568" s="33"/>
      <c r="PC568" s="33"/>
      <c r="PD568" s="33"/>
      <c r="PE568" s="33"/>
      <c r="PF568" s="33"/>
      <c r="PG568" s="33"/>
      <c r="PH568" s="33"/>
      <c r="PI568" s="33"/>
      <c r="PJ568" s="33"/>
      <c r="PK568" s="33"/>
      <c r="PL568" s="33"/>
      <c r="PM568" s="33"/>
      <c r="PN568" s="33"/>
      <c r="PO568" s="33"/>
      <c r="PP568" s="33"/>
      <c r="PQ568" s="33"/>
      <c r="PR568" s="33"/>
      <c r="PS568" s="33"/>
      <c r="PT568" s="33"/>
      <c r="PU568" s="33"/>
      <c r="PV568" s="33"/>
      <c r="PW568" s="33"/>
      <c r="PX568" s="33"/>
      <c r="PY568" s="33"/>
      <c r="PZ568" s="33"/>
      <c r="QA568" s="33"/>
      <c r="QB568" s="33"/>
      <c r="QC568" s="33"/>
      <c r="QD568" s="33"/>
      <c r="QE568" s="33"/>
      <c r="QF568" s="33"/>
      <c r="QG568" s="33"/>
      <c r="QH568" s="33"/>
      <c r="QI568" s="33"/>
      <c r="QJ568" s="33"/>
      <c r="QK568" s="33"/>
      <c r="QL568" s="33"/>
      <c r="QM568" s="33"/>
      <c r="QN568" s="33"/>
      <c r="QO568" s="33"/>
      <c r="QP568" s="33"/>
      <c r="QQ568" s="33"/>
      <c r="QR568" s="33"/>
      <c r="QS568" s="33"/>
      <c r="QT568" s="33"/>
      <c r="QU568" s="33"/>
      <c r="QV568" s="33"/>
      <c r="QW568" s="33"/>
      <c r="QX568" s="33"/>
      <c r="QY568" s="33"/>
      <c r="QZ568" s="33"/>
      <c r="RA568" s="33"/>
      <c r="RB568" s="33"/>
      <c r="RC568" s="33"/>
      <c r="RD568" s="33"/>
      <c r="RE568" s="33"/>
      <c r="RF568" s="33"/>
      <c r="RG568" s="33"/>
      <c r="RH568" s="33"/>
      <c r="RI568" s="33"/>
      <c r="RJ568" s="33"/>
      <c r="RK568" s="33"/>
      <c r="RL568" s="33"/>
      <c r="RM568" s="33"/>
      <c r="RN568" s="33"/>
      <c r="RO568" s="33"/>
      <c r="RP568" s="33"/>
      <c r="RQ568" s="33"/>
      <c r="RR568" s="33"/>
      <c r="RS568" s="33"/>
      <c r="RT568" s="33"/>
      <c r="RU568" s="33"/>
      <c r="RV568" s="33"/>
      <c r="RW568" s="33"/>
      <c r="RX568" s="33"/>
      <c r="RY568" s="33"/>
      <c r="RZ568" s="33"/>
      <c r="SA568" s="33"/>
      <c r="SB568" s="33"/>
      <c r="SC568" s="33"/>
      <c r="SD568" s="33"/>
      <c r="SE568" s="33"/>
      <c r="SF568" s="33"/>
      <c r="SG568" s="33"/>
      <c r="SH568" s="33"/>
      <c r="SI568" s="33"/>
      <c r="SJ568" s="33"/>
      <c r="SK568" s="33"/>
      <c r="SL568" s="33"/>
      <c r="SM568" s="33"/>
      <c r="SN568" s="33"/>
      <c r="SO568" s="33"/>
      <c r="SP568" s="33"/>
      <c r="SQ568" s="33"/>
      <c r="SR568" s="33"/>
      <c r="SS568" s="33"/>
      <c r="ST568" s="33"/>
      <c r="SU568" s="33"/>
      <c r="SV568" s="33"/>
      <c r="SW568" s="33"/>
      <c r="SX568" s="33"/>
      <c r="SY568" s="33"/>
      <c r="SZ568" s="33"/>
      <c r="TA568" s="33"/>
      <c r="TB568" s="33"/>
      <c r="TC568" s="33"/>
      <c r="TD568" s="33"/>
      <c r="TE568" s="33"/>
      <c r="TF568" s="33"/>
      <c r="TG568" s="33"/>
      <c r="TH568" s="33"/>
      <c r="TI568" s="33"/>
      <c r="TJ568" s="33"/>
      <c r="TK568" s="33"/>
      <c r="TL568" s="33"/>
      <c r="TM568" s="33"/>
      <c r="TN568" s="33"/>
      <c r="TO568" s="33"/>
      <c r="TP568" s="33"/>
      <c r="TQ568" s="33"/>
      <c r="TR568" s="33"/>
      <c r="TS568" s="33"/>
      <c r="TT568" s="33"/>
      <c r="TU568" s="33"/>
      <c r="TV568" s="33"/>
      <c r="TW568" s="33"/>
      <c r="TX568" s="33"/>
      <c r="TY568" s="33"/>
      <c r="TZ568" s="33"/>
      <c r="UA568" s="33"/>
      <c r="UB568" s="33"/>
      <c r="UC568" s="33"/>
      <c r="UD568" s="33"/>
      <c r="UE568" s="33"/>
      <c r="UF568" s="33"/>
      <c r="UG568" s="33"/>
      <c r="UH568" s="33"/>
      <c r="UI568" s="33"/>
      <c r="UJ568" s="33"/>
      <c r="UK568" s="33"/>
      <c r="UL568" s="33"/>
      <c r="UM568" s="33"/>
      <c r="UN568" s="33"/>
      <c r="UO568" s="33"/>
      <c r="UP568" s="33"/>
      <c r="UQ568" s="33"/>
      <c r="UR568" s="33"/>
      <c r="US568" s="33"/>
      <c r="UT568" s="33"/>
      <c r="UU568" s="33"/>
      <c r="UV568" s="33"/>
      <c r="UW568" s="33"/>
      <c r="UX568" s="33"/>
      <c r="UY568" s="33"/>
      <c r="UZ568" s="33"/>
      <c r="VA568" s="33"/>
      <c r="VB568" s="33"/>
      <c r="VC568" s="33"/>
      <c r="VD568" s="33"/>
      <c r="VE568" s="33"/>
      <c r="VF568" s="33"/>
      <c r="VG568" s="33"/>
      <c r="VH568" s="33"/>
      <c r="VI568" s="33"/>
      <c r="VJ568" s="33"/>
      <c r="VK568" s="33"/>
      <c r="VL568" s="33"/>
      <c r="VM568" s="33"/>
      <c r="VN568" s="33"/>
      <c r="VO568" s="33"/>
      <c r="VP568" s="33"/>
      <c r="VQ568" s="33"/>
      <c r="VR568" s="33"/>
      <c r="VS568" s="33"/>
      <c r="VT568" s="33"/>
      <c r="VU568" s="33"/>
      <c r="VV568" s="33"/>
      <c r="VW568" s="33"/>
      <c r="VX568" s="33"/>
      <c r="VY568" s="33"/>
      <c r="VZ568" s="33"/>
      <c r="WA568" s="33"/>
      <c r="WB568" s="33"/>
      <c r="WC568" s="33"/>
      <c r="WD568" s="33"/>
      <c r="WE568" s="33"/>
      <c r="WF568" s="33"/>
      <c r="WG568" s="33"/>
      <c r="WH568" s="33"/>
      <c r="WI568" s="33"/>
      <c r="WJ568" s="33"/>
      <c r="WK568" s="33"/>
      <c r="WL568" s="33"/>
      <c r="WM568" s="33"/>
      <c r="WN568" s="33"/>
      <c r="WO568" s="33"/>
      <c r="WP568" s="33"/>
      <c r="WQ568" s="33"/>
      <c r="WR568" s="33"/>
      <c r="WS568" s="33"/>
      <c r="WT568" s="33"/>
      <c r="WU568" s="33"/>
      <c r="WV568" s="33"/>
      <c r="WW568" s="33"/>
      <c r="WX568" s="33"/>
      <c r="WY568" s="33"/>
      <c r="WZ568" s="33"/>
      <c r="XA568" s="33"/>
      <c r="XB568" s="33"/>
      <c r="XC568" s="33"/>
      <c r="XD568" s="33"/>
      <c r="XE568" s="33"/>
      <c r="XF568" s="33"/>
      <c r="XG568" s="33"/>
      <c r="XH568" s="33"/>
      <c r="XI568" s="33"/>
      <c r="XJ568" s="33"/>
      <c r="XK568" s="33"/>
      <c r="XL568" s="33"/>
      <c r="XM568" s="33"/>
      <c r="XN568" s="33"/>
      <c r="XO568" s="33"/>
      <c r="XP568" s="33"/>
      <c r="XQ568" s="33"/>
      <c r="XR568" s="33"/>
      <c r="XS568" s="33"/>
      <c r="XT568" s="33"/>
      <c r="XU568" s="33"/>
      <c r="XV568" s="33"/>
      <c r="XW568" s="33"/>
      <c r="XX568" s="33"/>
      <c r="XY568" s="33"/>
      <c r="XZ568" s="33"/>
      <c r="YA568" s="33"/>
      <c r="YB568" s="33"/>
      <c r="YC568" s="33"/>
      <c r="YD568" s="33"/>
      <c r="YE568" s="33"/>
      <c r="YF568" s="33"/>
      <c r="YG568" s="33"/>
      <c r="YH568" s="33"/>
      <c r="YI568" s="33"/>
      <c r="YJ568" s="33"/>
      <c r="YK568" s="33"/>
      <c r="YL568" s="33"/>
      <c r="YM568" s="33"/>
      <c r="YN568" s="33"/>
      <c r="YO568" s="33"/>
      <c r="YP568" s="33"/>
      <c r="YQ568" s="33"/>
      <c r="YR568" s="33"/>
      <c r="YS568" s="33"/>
      <c r="YT568" s="33"/>
      <c r="YU568" s="33"/>
      <c r="YV568" s="33"/>
      <c r="YW568" s="33"/>
      <c r="YX568" s="33"/>
      <c r="YY568" s="33"/>
      <c r="YZ568" s="33"/>
      <c r="ZA568" s="33"/>
      <c r="ZB568" s="33"/>
      <c r="ZC568" s="33"/>
      <c r="ZD568" s="33"/>
      <c r="ZE568" s="33"/>
      <c r="ZF568" s="33"/>
      <c r="ZG568" s="33"/>
      <c r="ZH568" s="33"/>
      <c r="ZI568" s="33"/>
      <c r="ZJ568" s="33"/>
      <c r="ZK568" s="33"/>
      <c r="ZL568" s="33"/>
      <c r="ZM568" s="33"/>
      <c r="ZN568" s="33"/>
      <c r="ZO568" s="33"/>
      <c r="ZP568" s="33"/>
      <c r="ZQ568" s="33"/>
      <c r="ZR568" s="33"/>
      <c r="ZS568" s="33"/>
      <c r="ZT568" s="33"/>
      <c r="ZU568" s="33"/>
      <c r="ZV568" s="33"/>
      <c r="ZW568" s="33"/>
      <c r="ZX568" s="33"/>
      <c r="ZY568" s="33"/>
      <c r="ZZ568" s="33"/>
      <c r="AAA568" s="33"/>
      <c r="AAB568" s="33"/>
      <c r="AAC568" s="33"/>
      <c r="AAD568" s="33"/>
      <c r="AAE568" s="33"/>
      <c r="AAF568" s="33"/>
      <c r="AAG568" s="33"/>
      <c r="AAH568" s="33"/>
      <c r="AAI568" s="33"/>
      <c r="AAJ568" s="33"/>
      <c r="AAK568" s="33"/>
      <c r="AAL568" s="33"/>
      <c r="AAM568" s="33"/>
      <c r="AAN568" s="33"/>
      <c r="AAO568" s="33"/>
      <c r="AAP568" s="33"/>
      <c r="AAQ568" s="33"/>
      <c r="AAR568" s="33"/>
      <c r="AAS568" s="33"/>
      <c r="AAT568" s="33"/>
      <c r="AAU568" s="33"/>
      <c r="AAV568" s="33"/>
      <c r="AAW568" s="33"/>
      <c r="AAX568" s="33"/>
      <c r="AAY568" s="33"/>
      <c r="AAZ568" s="33"/>
      <c r="ABA568" s="33"/>
      <c r="ABB568" s="33"/>
      <c r="ABC568" s="33"/>
      <c r="ABD568" s="33"/>
      <c r="ABE568" s="33"/>
      <c r="ABF568" s="33"/>
      <c r="ABG568" s="33"/>
      <c r="ABH568" s="33"/>
      <c r="ABI568" s="33"/>
      <c r="ABJ568" s="33"/>
      <c r="ABK568" s="33"/>
      <c r="ABL568" s="33"/>
      <c r="ABM568" s="33"/>
      <c r="ABN568" s="33"/>
      <c r="ABO568" s="33"/>
      <c r="ABP568" s="33"/>
      <c r="ABQ568" s="33"/>
      <c r="ABR568" s="33"/>
      <c r="ABS568" s="33"/>
      <c r="ABT568" s="33"/>
      <c r="ABU568" s="33"/>
      <c r="ABV568" s="33"/>
      <c r="ABW568" s="33"/>
      <c r="ABX568" s="33"/>
      <c r="ABY568" s="33"/>
      <c r="ABZ568" s="33"/>
      <c r="ACA568" s="33"/>
      <c r="ACB568" s="33"/>
      <c r="ACC568" s="33"/>
      <c r="ACD568" s="33"/>
      <c r="ACE568" s="33"/>
      <c r="ACF568" s="33"/>
      <c r="ACG568" s="33"/>
      <c r="ACH568" s="33"/>
      <c r="ACI568" s="33"/>
      <c r="ACJ568" s="33"/>
      <c r="ACK568" s="33"/>
      <c r="ACL568" s="33"/>
      <c r="ACM568" s="33"/>
      <c r="ACN568" s="33"/>
      <c r="ACO568" s="33"/>
      <c r="ACP568" s="33"/>
      <c r="ACQ568" s="33"/>
      <c r="ACR568" s="33"/>
      <c r="ACS568" s="33"/>
      <c r="ACT568" s="33"/>
      <c r="ACU568" s="33"/>
      <c r="ACV568" s="33"/>
      <c r="ACW568" s="33"/>
      <c r="ACX568" s="33"/>
      <c r="ACY568" s="33"/>
      <c r="ACZ568" s="33"/>
      <c r="ADA568" s="33"/>
      <c r="ADB568" s="33"/>
      <c r="ADC568" s="33"/>
      <c r="ADD568" s="33"/>
      <c r="ADE568" s="33"/>
      <c r="ADF568" s="33"/>
      <c r="ADG568" s="33"/>
      <c r="ADH568" s="33"/>
      <c r="ADI568" s="33"/>
      <c r="ADJ568" s="33"/>
      <c r="ADK568" s="33"/>
      <c r="ADL568" s="33"/>
      <c r="ADM568" s="33"/>
      <c r="ADN568" s="33"/>
      <c r="ADO568" s="33"/>
      <c r="ADP568" s="33"/>
      <c r="ADQ568" s="33"/>
      <c r="ADR568" s="33"/>
      <c r="ADS568" s="33"/>
      <c r="ADT568" s="33"/>
      <c r="ADU568" s="33"/>
      <c r="ADV568" s="33"/>
      <c r="ADW568" s="33"/>
      <c r="ADX568" s="33"/>
      <c r="ADY568" s="33"/>
      <c r="ADZ568" s="33"/>
      <c r="AEA568" s="33"/>
      <c r="AEB568" s="33"/>
      <c r="AEC568" s="33"/>
      <c r="AED568" s="33"/>
      <c r="AEE568" s="33"/>
      <c r="AEF568" s="33"/>
      <c r="AEG568" s="33"/>
      <c r="AEH568" s="33"/>
      <c r="AEI568" s="33"/>
      <c r="AEJ568" s="33"/>
      <c r="AEK568" s="33"/>
      <c r="AEL568" s="33"/>
      <c r="AEM568" s="33"/>
      <c r="AEN568" s="33"/>
      <c r="AEO568" s="33"/>
      <c r="AEP568" s="33"/>
      <c r="AEQ568" s="33"/>
      <c r="AER568" s="33"/>
      <c r="AES568" s="33"/>
      <c r="AET568" s="33"/>
      <c r="AEU568" s="33"/>
      <c r="AEV568" s="33"/>
      <c r="AEW568" s="33"/>
      <c r="AEX568" s="33"/>
      <c r="AEY568" s="33"/>
      <c r="AEZ568" s="33"/>
      <c r="AFA568" s="33"/>
      <c r="AFB568" s="33"/>
      <c r="AFC568" s="33"/>
      <c r="AFD568" s="33"/>
      <c r="AFE568" s="33"/>
      <c r="AFF568" s="33"/>
      <c r="AFG568" s="33"/>
      <c r="AFH568" s="33"/>
      <c r="AFI568" s="33"/>
      <c r="AFJ568" s="33"/>
      <c r="AFK568" s="33"/>
      <c r="AFL568" s="33"/>
      <c r="AFM568" s="33"/>
      <c r="AFN568" s="33"/>
      <c r="AFO568" s="33"/>
      <c r="AFP568" s="33"/>
      <c r="AFQ568" s="33"/>
      <c r="AFR568" s="33"/>
      <c r="AFS568" s="33"/>
      <c r="AFT568" s="33"/>
      <c r="AFU568" s="33"/>
      <c r="AFV568" s="33"/>
      <c r="AFW568" s="33"/>
      <c r="AFX568" s="33"/>
      <c r="AFY568" s="33"/>
      <c r="AFZ568" s="33"/>
      <c r="AGA568" s="33"/>
      <c r="AGB568" s="33"/>
      <c r="AGC568" s="33"/>
      <c r="AGD568" s="33"/>
      <c r="AGE568" s="33"/>
      <c r="AGF568" s="33"/>
      <c r="AGG568" s="33"/>
      <c r="AGH568" s="33"/>
      <c r="AGI568" s="33"/>
      <c r="AGJ568" s="33"/>
      <c r="AGK568" s="33"/>
      <c r="AGL568" s="33"/>
      <c r="AGM568" s="33"/>
      <c r="AGN568" s="33"/>
      <c r="AGO568" s="33"/>
      <c r="AGP568" s="33"/>
      <c r="AGQ568" s="33"/>
      <c r="AGR568" s="33"/>
      <c r="AGS568" s="33"/>
      <c r="AGT568" s="33"/>
      <c r="AGU568" s="33"/>
      <c r="AGV568" s="33"/>
      <c r="AGW568" s="33"/>
      <c r="AGX568" s="33"/>
      <c r="AGY568" s="33"/>
      <c r="AGZ568" s="33"/>
      <c r="AHA568" s="33"/>
      <c r="AHB568" s="33"/>
      <c r="AHC568" s="33"/>
      <c r="AHD568" s="33"/>
      <c r="AHE568" s="33"/>
      <c r="AHF568" s="33"/>
      <c r="AHG568" s="33"/>
      <c r="AHH568" s="33"/>
      <c r="AHI568" s="33"/>
      <c r="AHJ568" s="33"/>
      <c r="AHK568" s="33"/>
      <c r="AHL568" s="33"/>
      <c r="AHM568" s="33"/>
      <c r="AHN568" s="33"/>
      <c r="AHO568" s="33"/>
      <c r="AHP568" s="33"/>
      <c r="AHQ568" s="33"/>
      <c r="AHR568" s="33"/>
      <c r="AHS568" s="33"/>
      <c r="AHT568" s="33"/>
      <c r="AHU568" s="33"/>
      <c r="AHV568" s="33"/>
      <c r="AHW568" s="33"/>
      <c r="AHX568" s="33"/>
      <c r="AHY568" s="33"/>
      <c r="AHZ568" s="33"/>
      <c r="AIA568" s="33"/>
      <c r="AIB568" s="33"/>
      <c r="AIC568" s="33"/>
      <c r="AID568" s="33"/>
      <c r="AIE568" s="33"/>
      <c r="AIF568" s="33"/>
      <c r="AIG568" s="33"/>
      <c r="AIH568" s="33"/>
      <c r="AII568" s="33"/>
      <c r="AIJ568" s="33"/>
      <c r="AIK568" s="33"/>
      <c r="AIL568" s="33"/>
      <c r="AIM568" s="33"/>
      <c r="AIN568" s="33"/>
      <c r="AIO568" s="33"/>
      <c r="AIP568" s="33"/>
      <c r="AIQ568" s="33"/>
      <c r="AIR568" s="33"/>
      <c r="AIS568" s="33"/>
      <c r="AIT568" s="33"/>
      <c r="AIU568" s="33"/>
      <c r="AIV568" s="33"/>
      <c r="AIW568" s="33"/>
      <c r="AIX568" s="33"/>
      <c r="AIY568" s="33"/>
      <c r="AIZ568" s="33"/>
      <c r="AJA568" s="33"/>
      <c r="AJB568" s="33"/>
      <c r="AJC568" s="33"/>
      <c r="AJD568" s="33"/>
      <c r="AJE568" s="33"/>
      <c r="AJF568" s="33"/>
      <c r="AJG568" s="33"/>
      <c r="AJH568" s="33"/>
      <c r="AJI568" s="33"/>
      <c r="AJJ568" s="33"/>
      <c r="AJK568" s="33"/>
      <c r="AJL568" s="33"/>
      <c r="AJM568" s="33"/>
      <c r="AJN568" s="33"/>
      <c r="AJO568" s="33"/>
      <c r="AJP568" s="33"/>
      <c r="AJQ568" s="33"/>
      <c r="AJR568" s="33"/>
      <c r="AJS568" s="33"/>
      <c r="AJT568" s="33"/>
      <c r="AJU568" s="33"/>
      <c r="AJV568" s="33"/>
      <c r="AJW568" s="33"/>
      <c r="AJX568" s="33"/>
      <c r="AJY568" s="33"/>
      <c r="AJZ568" s="33"/>
      <c r="AKA568" s="33"/>
      <c r="AKB568" s="33"/>
      <c r="AKC568" s="33"/>
      <c r="AKD568" s="33"/>
      <c r="AKE568" s="33"/>
      <c r="AKF568" s="33"/>
      <c r="AKG568" s="33"/>
      <c r="AKH568" s="33"/>
      <c r="AKI568" s="33"/>
      <c r="AKJ568" s="33"/>
      <c r="AKK568" s="33"/>
      <c r="AKL568" s="33"/>
      <c r="AKM568" s="33"/>
      <c r="AKN568" s="33"/>
      <c r="AKO568" s="33"/>
      <c r="AKP568" s="33"/>
      <c r="AKQ568" s="33"/>
      <c r="AKR568" s="33"/>
      <c r="AKS568" s="33"/>
      <c r="AKT568" s="33"/>
      <c r="AKU568" s="33"/>
      <c r="AKV568" s="33"/>
      <c r="AKW568" s="33"/>
      <c r="AKX568" s="33"/>
      <c r="AKY568" s="33"/>
      <c r="AKZ568" s="33"/>
      <c r="ALA568" s="33"/>
      <c r="ALB568" s="33"/>
      <c r="ALC568" s="33"/>
      <c r="ALD568" s="33"/>
      <c r="ALE568" s="33"/>
      <c r="ALF568" s="33"/>
      <c r="ALG568" s="33"/>
      <c r="ALH568" s="33"/>
      <c r="ALI568" s="33"/>
      <c r="ALJ568" s="33"/>
      <c r="ALK568" s="33"/>
      <c r="ALL568" s="33"/>
      <c r="ALM568" s="33"/>
      <c r="ALN568" s="33"/>
      <c r="ALO568" s="33"/>
      <c r="ALP568" s="33"/>
      <c r="ALQ568" s="33"/>
      <c r="ALR568" s="33"/>
      <c r="ALS568" s="33"/>
      <c r="ALT568" s="33"/>
      <c r="ALU568" s="33"/>
      <c r="ALV568" s="33"/>
      <c r="ALW568" s="33"/>
      <c r="ALX568" s="33"/>
      <c r="ALY568" s="33"/>
      <c r="ALZ568" s="33"/>
      <c r="AMA568" s="33"/>
      <c r="AMB568" s="33"/>
      <c r="AMC568" s="33"/>
      <c r="AMD568" s="33"/>
      <c r="AME568" s="33"/>
      <c r="AMF568" s="33"/>
      <c r="AMG568" s="33"/>
      <c r="AMH568" s="33"/>
      <c r="AMI568" s="33"/>
      <c r="AMJ568" s="33"/>
      <c r="AMK568" s="33"/>
      <c r="AML568" s="33"/>
      <c r="AMM568" s="33"/>
      <c r="AMN568" s="33"/>
      <c r="AMO568" s="33"/>
      <c r="AMP568" s="33"/>
      <c r="AMQ568" s="33"/>
      <c r="AMR568" s="33"/>
      <c r="AMS568" s="33"/>
      <c r="AMT568" s="33"/>
      <c r="AMU568" s="33"/>
      <c r="AMV568" s="33"/>
      <c r="AMW568" s="33"/>
      <c r="AMX568" s="33"/>
      <c r="AMY568" s="33"/>
      <c r="AMZ568" s="33"/>
      <c r="ANA568" s="33"/>
      <c r="ANB568" s="33"/>
      <c r="ANC568" s="33"/>
      <c r="AND568" s="33"/>
      <c r="ANE568" s="33"/>
      <c r="ANF568" s="33"/>
      <c r="ANG568" s="33"/>
      <c r="ANH568" s="33"/>
      <c r="ANI568" s="33"/>
      <c r="ANJ568" s="33"/>
      <c r="ANK568" s="33"/>
      <c r="ANL568" s="33"/>
      <c r="ANM568" s="33"/>
      <c r="ANN568" s="33"/>
      <c r="ANO568" s="33"/>
      <c r="ANP568" s="33"/>
      <c r="ANQ568" s="33"/>
      <c r="ANR568" s="33"/>
      <c r="ANS568" s="33"/>
      <c r="ANT568" s="33"/>
      <c r="ANU568" s="33"/>
      <c r="ANV568" s="33"/>
      <c r="ANW568" s="33"/>
      <c r="ANX568" s="33"/>
      <c r="ANY568" s="33"/>
      <c r="ANZ568" s="33"/>
      <c r="AOA568" s="33"/>
      <c r="AOB568" s="33"/>
      <c r="AOC568" s="33"/>
      <c r="AOD568" s="33"/>
      <c r="AOE568" s="33"/>
      <c r="AOF568" s="33"/>
      <c r="AOG568" s="33"/>
      <c r="AOH568" s="33"/>
      <c r="AOI568" s="33"/>
      <c r="AOJ568" s="33"/>
      <c r="AOK568" s="33"/>
      <c r="AOL568" s="33"/>
      <c r="AOM568" s="33"/>
      <c r="AON568" s="33"/>
      <c r="AOO568" s="33"/>
      <c r="AOP568" s="33"/>
      <c r="AOQ568" s="33"/>
      <c r="AOR568" s="33"/>
      <c r="AOS568" s="33"/>
      <c r="AOT568" s="33"/>
      <c r="AOU568" s="33"/>
      <c r="AOV568" s="33"/>
      <c r="AOW568" s="33"/>
      <c r="AOX568" s="33"/>
      <c r="AOY568" s="33"/>
      <c r="AOZ568" s="33"/>
      <c r="APA568" s="33"/>
      <c r="APB568" s="33"/>
      <c r="APC568" s="33"/>
      <c r="APD568" s="33"/>
      <c r="APE568" s="33"/>
      <c r="APF568" s="33"/>
      <c r="APG568" s="33"/>
      <c r="APH568" s="33"/>
      <c r="API568" s="33"/>
      <c r="APJ568" s="33"/>
      <c r="APK568" s="33"/>
      <c r="APL568" s="33"/>
      <c r="APM568" s="33"/>
      <c r="APN568" s="33"/>
      <c r="APO568" s="33"/>
      <c r="APP568" s="33"/>
      <c r="APQ568" s="33"/>
      <c r="APR568" s="33"/>
      <c r="APS568" s="33"/>
      <c r="APT568" s="33"/>
      <c r="APU568" s="33"/>
      <c r="APV568" s="33"/>
      <c r="APW568" s="33"/>
      <c r="APX568" s="33"/>
      <c r="APY568" s="33"/>
      <c r="APZ568" s="33"/>
      <c r="AQA568" s="33"/>
      <c r="AQB568" s="33"/>
      <c r="AQC568" s="33"/>
      <c r="AQD568" s="33"/>
      <c r="AQE568" s="33"/>
      <c r="AQF568" s="33"/>
      <c r="AQG568" s="33"/>
      <c r="AQH568" s="33"/>
      <c r="AQI568" s="33"/>
      <c r="AQJ568" s="33"/>
      <c r="AQK568" s="33"/>
      <c r="AQL568" s="33"/>
      <c r="AQM568" s="33"/>
      <c r="AQN568" s="33"/>
      <c r="AQO568" s="33"/>
      <c r="AQP568" s="33"/>
      <c r="AQQ568" s="33"/>
      <c r="AQR568" s="33"/>
      <c r="AQS568" s="33"/>
      <c r="AQT568" s="33"/>
      <c r="AQU568" s="33"/>
      <c r="AQV568" s="33"/>
      <c r="AQW568" s="33"/>
      <c r="AQX568" s="33"/>
      <c r="AQY568" s="33"/>
      <c r="AQZ568" s="33"/>
      <c r="ARA568" s="33"/>
      <c r="ARB568" s="33"/>
      <c r="ARC568" s="33"/>
      <c r="ARD568" s="33"/>
      <c r="ARE568" s="33"/>
      <c r="ARF568" s="33"/>
      <c r="ARG568" s="33"/>
      <c r="ARH568" s="33"/>
      <c r="ARI568" s="33"/>
      <c r="ARJ568" s="33"/>
      <c r="ARK568" s="33"/>
      <c r="ARL568" s="33"/>
      <c r="ARM568" s="33"/>
      <c r="ARN568" s="33"/>
      <c r="ARO568" s="33"/>
      <c r="ARP568" s="33"/>
      <c r="ARQ568" s="33"/>
      <c r="ARR568" s="33"/>
      <c r="ARS568" s="33"/>
      <c r="ART568" s="33"/>
      <c r="ARU568" s="33"/>
      <c r="ARV568" s="33"/>
      <c r="ARW568" s="33"/>
      <c r="ARX568" s="33"/>
      <c r="ARY568" s="33"/>
      <c r="ARZ568" s="33"/>
      <c r="ASA568" s="33"/>
      <c r="ASB568" s="33"/>
      <c r="ASC568" s="33"/>
      <c r="ASD568" s="33"/>
      <c r="ASE568" s="33"/>
      <c r="ASF568" s="33"/>
      <c r="ASG568" s="33"/>
      <c r="ASH568" s="33"/>
      <c r="ASI568" s="33"/>
      <c r="ASJ568" s="33"/>
      <c r="ASK568" s="33"/>
      <c r="ASL568" s="33"/>
      <c r="ASM568" s="33"/>
      <c r="ASN568" s="33"/>
      <c r="ASO568" s="33"/>
      <c r="ASP568" s="33"/>
      <c r="ASQ568" s="33"/>
      <c r="ASR568" s="33"/>
      <c r="ASS568" s="33"/>
      <c r="AST568" s="33"/>
      <c r="ASU568" s="33"/>
      <c r="ASV568" s="33"/>
      <c r="ASW568" s="33"/>
      <c r="ASX568" s="33"/>
      <c r="ASY568" s="33"/>
      <c r="ASZ568" s="33"/>
      <c r="ATA568" s="33"/>
      <c r="ATB568" s="33"/>
      <c r="ATC568" s="33"/>
      <c r="ATD568" s="33"/>
      <c r="ATE568" s="33"/>
      <c r="ATF568" s="33"/>
      <c r="ATG568" s="33"/>
      <c r="ATH568" s="33"/>
      <c r="ATI568" s="33"/>
      <c r="ATJ568" s="33"/>
      <c r="ATK568" s="33"/>
      <c r="ATL568" s="33"/>
      <c r="ATM568" s="33"/>
      <c r="ATN568" s="33"/>
      <c r="ATO568" s="33"/>
      <c r="ATP568" s="33"/>
      <c r="ATQ568" s="33"/>
      <c r="ATR568" s="33"/>
      <c r="ATS568" s="33"/>
      <c r="ATT568" s="33"/>
      <c r="ATU568" s="33"/>
      <c r="ATV568" s="33"/>
      <c r="ATW568" s="33"/>
      <c r="ATX568" s="33"/>
      <c r="ATY568" s="33"/>
      <c r="ATZ568" s="33"/>
      <c r="AUA568" s="33"/>
      <c r="AUB568" s="33"/>
      <c r="AUC568" s="33"/>
      <c r="AUD568" s="33"/>
      <c r="AUE568" s="33"/>
      <c r="AUF568" s="33"/>
      <c r="AUG568" s="33"/>
      <c r="AUH568" s="33"/>
      <c r="AUI568" s="33"/>
      <c r="AUJ568" s="33"/>
      <c r="AUK568" s="33"/>
      <c r="AUL568" s="33"/>
      <c r="AUM568" s="33"/>
      <c r="AUN568" s="33"/>
      <c r="AUO568" s="33"/>
      <c r="AUP568" s="33"/>
      <c r="AUQ568" s="33"/>
      <c r="AUR568" s="33"/>
      <c r="AUS568" s="33"/>
      <c r="AUT568" s="33"/>
      <c r="AUU568" s="33"/>
      <c r="AUV568" s="33"/>
      <c r="AUW568" s="33"/>
      <c r="AUX568" s="33"/>
      <c r="AUY568" s="33"/>
      <c r="AUZ568" s="33"/>
      <c r="AVA568" s="33"/>
      <c r="AVB568" s="33"/>
      <c r="AVC568" s="33"/>
      <c r="AVD568" s="33"/>
      <c r="AVE568" s="33"/>
      <c r="AVF568" s="33"/>
      <c r="AVG568" s="33"/>
      <c r="AVH568" s="33"/>
      <c r="AVI568" s="33"/>
      <c r="AVJ568" s="33"/>
      <c r="AVK568" s="33"/>
      <c r="AVL568" s="33"/>
      <c r="AVM568" s="33"/>
      <c r="AVN568" s="33"/>
      <c r="AVO568" s="33"/>
      <c r="AVP568" s="33"/>
      <c r="AVQ568" s="33"/>
      <c r="AVR568" s="33"/>
      <c r="AVS568" s="33"/>
      <c r="AVT568" s="33"/>
      <c r="AVU568" s="33"/>
      <c r="AVV568" s="33"/>
      <c r="AVW568" s="33"/>
      <c r="AVX568" s="33"/>
      <c r="AVY568" s="33"/>
      <c r="AVZ568" s="33"/>
      <c r="AWA568" s="33"/>
      <c r="AWB568" s="33"/>
      <c r="AWC568" s="33"/>
      <c r="AWD568" s="33"/>
      <c r="AWE568" s="33"/>
      <c r="AWF568" s="33"/>
      <c r="AWG568" s="33"/>
      <c r="AWH568" s="33"/>
      <c r="AWI568" s="33"/>
      <c r="AWJ568" s="33"/>
      <c r="AWK568" s="33"/>
      <c r="AWL568" s="33"/>
      <c r="AWM568" s="33"/>
      <c r="AWN568" s="33"/>
      <c r="AWO568" s="33"/>
      <c r="AWP568" s="33"/>
      <c r="AWQ568" s="33"/>
      <c r="AWR568" s="33"/>
      <c r="AWS568" s="33"/>
      <c r="AWT568" s="33"/>
      <c r="AWU568" s="33"/>
      <c r="AWV568" s="33"/>
      <c r="AWW568" s="33"/>
      <c r="AWX568" s="33"/>
      <c r="AWY568" s="33"/>
      <c r="AWZ568" s="33"/>
      <c r="AXA568" s="33"/>
      <c r="AXB568" s="33"/>
      <c r="AXC568" s="33"/>
      <c r="AXD568" s="33"/>
      <c r="AXE568" s="33"/>
      <c r="AXF568" s="33"/>
      <c r="AXG568" s="33"/>
      <c r="AXH568" s="33"/>
      <c r="AXI568" s="33"/>
      <c r="AXJ568" s="33"/>
      <c r="AXK568" s="33"/>
      <c r="AXL568" s="33"/>
      <c r="AXM568" s="33"/>
      <c r="AXN568" s="33"/>
      <c r="AXO568" s="33"/>
      <c r="AXP568" s="33"/>
      <c r="AXQ568" s="33"/>
      <c r="AXR568" s="33"/>
      <c r="AXS568" s="33"/>
      <c r="AXT568" s="33"/>
      <c r="AXU568" s="33"/>
      <c r="AXV568" s="33"/>
      <c r="AXW568" s="33"/>
      <c r="AXX568" s="33"/>
      <c r="AXY568" s="33"/>
      <c r="AXZ568" s="33"/>
      <c r="AYA568" s="33"/>
      <c r="AYB568" s="33"/>
      <c r="AYC568" s="33"/>
      <c r="AYD568" s="33"/>
      <c r="AYE568" s="33"/>
      <c r="AYF568" s="33"/>
      <c r="AYG568" s="33"/>
      <c r="AYH568" s="33"/>
      <c r="AYI568" s="33"/>
      <c r="AYJ568" s="33"/>
      <c r="AYK568" s="33"/>
      <c r="AYL568" s="33"/>
      <c r="AYM568" s="33"/>
      <c r="AYN568" s="33"/>
      <c r="AYO568" s="33"/>
      <c r="AYP568" s="33"/>
      <c r="AYQ568" s="33"/>
      <c r="AYR568" s="33"/>
      <c r="AYS568" s="33"/>
      <c r="AYT568" s="33"/>
      <c r="AYU568" s="33"/>
      <c r="AYV568" s="33"/>
      <c r="AYW568" s="33"/>
      <c r="AYX568" s="33"/>
      <c r="AYY568" s="33"/>
      <c r="AYZ568" s="33"/>
      <c r="AZA568" s="33"/>
      <c r="AZB568" s="33"/>
      <c r="AZC568" s="33"/>
      <c r="AZD568" s="33"/>
      <c r="AZE568" s="33"/>
      <c r="AZF568" s="33"/>
      <c r="AZG568" s="33"/>
      <c r="AZH568" s="33"/>
      <c r="AZI568" s="33"/>
      <c r="AZJ568" s="33"/>
      <c r="AZK568" s="33"/>
      <c r="AZL568" s="33"/>
      <c r="AZM568" s="33"/>
      <c r="AZN568" s="33"/>
      <c r="AZO568" s="33"/>
      <c r="AZP568" s="33"/>
      <c r="AZQ568" s="33"/>
      <c r="AZR568" s="33"/>
      <c r="AZS568" s="33"/>
      <c r="AZT568" s="33"/>
      <c r="AZU568" s="33"/>
      <c r="AZV568" s="33"/>
      <c r="AZW568" s="33"/>
      <c r="AZX568" s="33"/>
      <c r="AZY568" s="33"/>
      <c r="AZZ568" s="33"/>
      <c r="BAA568" s="33"/>
      <c r="BAB568" s="33"/>
      <c r="BAC568" s="33"/>
      <c r="BAD568" s="33"/>
      <c r="BAE568" s="33"/>
      <c r="BAF568" s="33"/>
      <c r="BAG568" s="33"/>
      <c r="BAH568" s="33"/>
      <c r="BAI568" s="33"/>
      <c r="BAJ568" s="33"/>
      <c r="BAK568" s="33"/>
      <c r="BAL568" s="33"/>
      <c r="BAM568" s="33"/>
      <c r="BAN568" s="33"/>
      <c r="BAO568" s="33"/>
      <c r="BAP568" s="33"/>
      <c r="BAQ568" s="33"/>
      <c r="BAR568" s="33"/>
      <c r="BAS568" s="33"/>
      <c r="BAT568" s="33"/>
      <c r="BAU568" s="33"/>
      <c r="BAV568" s="33"/>
      <c r="BAW568" s="33"/>
      <c r="BAX568" s="33"/>
      <c r="BAY568" s="33"/>
      <c r="BAZ568" s="33"/>
      <c r="BBA568" s="33"/>
      <c r="BBB568" s="33"/>
      <c r="BBC568" s="33"/>
      <c r="BBD568" s="33"/>
      <c r="BBE568" s="33"/>
      <c r="BBF568" s="33"/>
      <c r="BBG568" s="33"/>
      <c r="BBH568" s="33"/>
      <c r="BBI568" s="33"/>
      <c r="BBJ568" s="33"/>
      <c r="BBK568" s="33"/>
      <c r="BBL568" s="33"/>
      <c r="BBM568" s="33"/>
      <c r="BBN568" s="33"/>
      <c r="BBO568" s="33"/>
      <c r="BBP568" s="33"/>
      <c r="BBQ568" s="33"/>
      <c r="BBR568" s="33"/>
      <c r="BBS568" s="33"/>
      <c r="BBT568" s="33"/>
      <c r="BBU568" s="33"/>
      <c r="BBV568" s="33"/>
      <c r="BBW568" s="33"/>
      <c r="BBX568" s="33"/>
      <c r="BBY568" s="33"/>
      <c r="BBZ568" s="33"/>
      <c r="BCA568" s="33"/>
      <c r="BCB568" s="33"/>
      <c r="BCC568" s="33"/>
      <c r="BCD568" s="33"/>
      <c r="BCE568" s="33"/>
      <c r="BCF568" s="33"/>
      <c r="BCG568" s="33"/>
      <c r="BCH568" s="33"/>
      <c r="BCI568" s="33"/>
      <c r="BCJ568" s="33"/>
      <c r="BCK568" s="33"/>
      <c r="BCL568" s="33"/>
      <c r="BCM568" s="33"/>
      <c r="BCN568" s="33"/>
      <c r="BCO568" s="33"/>
      <c r="BCP568" s="33"/>
      <c r="BCQ568" s="33"/>
      <c r="BCR568" s="33"/>
      <c r="BCS568" s="33"/>
      <c r="BCT568" s="33"/>
      <c r="BCU568" s="33"/>
      <c r="BCV568" s="33"/>
      <c r="BCW568" s="33"/>
      <c r="BCX568" s="33"/>
      <c r="BCY568" s="33"/>
      <c r="BCZ568" s="33"/>
      <c r="BDA568" s="33"/>
      <c r="BDB568" s="33"/>
      <c r="BDC568" s="33"/>
      <c r="BDD568" s="33"/>
      <c r="BDE568" s="33"/>
      <c r="BDF568" s="33"/>
      <c r="BDG568" s="33"/>
      <c r="BDH568" s="33"/>
      <c r="BDI568" s="33"/>
      <c r="BDJ568" s="33"/>
      <c r="BDK568" s="33"/>
      <c r="BDL568" s="33"/>
      <c r="BDM568" s="33"/>
      <c r="BDN568" s="33"/>
      <c r="BDO568" s="33"/>
      <c r="BDP568" s="33"/>
      <c r="BDQ568" s="33"/>
      <c r="BDR568" s="33"/>
      <c r="BDS568" s="33"/>
      <c r="BDT568" s="33"/>
      <c r="BDU568" s="33"/>
      <c r="BDV568" s="33"/>
      <c r="BDW568" s="33"/>
      <c r="BDX568" s="33"/>
      <c r="BDY568" s="33"/>
      <c r="BDZ568" s="33"/>
      <c r="BEA568" s="33"/>
      <c r="BEB568" s="33"/>
      <c r="BEC568" s="33"/>
      <c r="BED568" s="33"/>
      <c r="BEE568" s="33"/>
      <c r="BEF568" s="33"/>
      <c r="BEG568" s="33"/>
      <c r="BEH568" s="33"/>
      <c r="BEI568" s="33"/>
      <c r="BEJ568" s="33"/>
      <c r="BEK568" s="33"/>
      <c r="BEL568" s="33"/>
      <c r="BEM568" s="33"/>
      <c r="BEN568" s="33"/>
      <c r="BEO568" s="33"/>
      <c r="BEP568" s="33"/>
      <c r="BEQ568" s="33"/>
      <c r="BER568" s="33"/>
      <c r="BES568" s="33"/>
      <c r="BET568" s="33"/>
      <c r="BEU568" s="33"/>
      <c r="BEV568" s="33"/>
      <c r="BEW568" s="33"/>
      <c r="BEX568" s="33"/>
      <c r="BEY568" s="33"/>
      <c r="BEZ568" s="33"/>
      <c r="BFA568" s="33"/>
      <c r="BFB568" s="33"/>
      <c r="BFC568" s="33"/>
      <c r="BFD568" s="33"/>
      <c r="BFE568" s="33"/>
      <c r="BFF568" s="33"/>
      <c r="BFG568" s="33"/>
      <c r="BFH568" s="33"/>
      <c r="BFI568" s="33"/>
      <c r="BFJ568" s="33"/>
      <c r="BFK568" s="33"/>
      <c r="BFL568" s="33"/>
      <c r="BFM568" s="33"/>
      <c r="BFN568" s="33"/>
      <c r="BFO568" s="33"/>
      <c r="BFP568" s="33"/>
      <c r="BFQ568" s="33"/>
      <c r="BFR568" s="33"/>
      <c r="BFS568" s="33"/>
      <c r="BFT568" s="33"/>
      <c r="BFU568" s="33"/>
      <c r="BFV568" s="33"/>
      <c r="BFW568" s="33"/>
      <c r="BFX568" s="33"/>
      <c r="BFY568" s="33"/>
      <c r="BFZ568" s="33"/>
      <c r="BGA568" s="33"/>
      <c r="BGB568" s="33"/>
      <c r="BGC568" s="33"/>
      <c r="BGD568" s="33"/>
      <c r="BGE568" s="33"/>
      <c r="BGF568" s="33"/>
      <c r="BGG568" s="33"/>
      <c r="BGH568" s="33"/>
      <c r="BGI568" s="33"/>
      <c r="BGJ568" s="33"/>
      <c r="BGK568" s="33"/>
      <c r="BGL568" s="33"/>
      <c r="BGM568" s="33"/>
      <c r="BGN568" s="33"/>
      <c r="BGO568" s="33"/>
      <c r="BGP568" s="33"/>
      <c r="BGQ568" s="33"/>
      <c r="BGR568" s="33"/>
      <c r="BGS568" s="33"/>
      <c r="BGT568" s="33"/>
      <c r="BGU568" s="33"/>
      <c r="BGV568" s="33"/>
      <c r="BGW568" s="33"/>
      <c r="BGX568" s="33"/>
      <c r="BGY568" s="33"/>
      <c r="BGZ568" s="33"/>
      <c r="BHA568" s="33"/>
      <c r="BHB568" s="33"/>
      <c r="BHC568" s="33"/>
      <c r="BHD568" s="33"/>
      <c r="BHE568" s="33"/>
      <c r="BHF568" s="33"/>
      <c r="BHG568" s="33"/>
      <c r="BHH568" s="33"/>
      <c r="BHI568" s="33"/>
      <c r="BHJ568" s="33"/>
      <c r="BHK568" s="33"/>
      <c r="BHL568" s="33"/>
      <c r="BHM568" s="33"/>
      <c r="BHN568" s="33"/>
      <c r="BHO568" s="33"/>
      <c r="BHP568" s="33"/>
      <c r="BHQ568" s="33"/>
      <c r="BHR568" s="33"/>
      <c r="BHS568" s="33"/>
      <c r="BHT568" s="33"/>
      <c r="BHU568" s="33"/>
      <c r="BHV568" s="33"/>
      <c r="BHW568" s="33"/>
      <c r="BHX568" s="33"/>
      <c r="BHY568" s="33"/>
      <c r="BHZ568" s="33"/>
      <c r="BIA568" s="33"/>
      <c r="BIB568" s="33"/>
      <c r="BIC568" s="33"/>
      <c r="BID568" s="33"/>
      <c r="BIE568" s="33"/>
      <c r="BIF568" s="33"/>
      <c r="BIG568" s="33"/>
      <c r="BIH568" s="33"/>
      <c r="BII568" s="33"/>
      <c r="BIJ568" s="33"/>
      <c r="BIK568" s="33"/>
      <c r="BIL568" s="33"/>
      <c r="BIM568" s="33"/>
      <c r="BIN568" s="33"/>
      <c r="BIO568" s="33"/>
      <c r="BIP568" s="33"/>
      <c r="BIQ568" s="33"/>
      <c r="BIR568" s="33"/>
      <c r="BIS568" s="33"/>
      <c r="BIT568" s="33"/>
      <c r="BIU568" s="33"/>
      <c r="BIV568" s="33"/>
      <c r="BIW568" s="33"/>
      <c r="BIX568" s="33"/>
      <c r="BIY568" s="33"/>
      <c r="BIZ568" s="33"/>
      <c r="BJA568" s="33"/>
      <c r="BJB568" s="33"/>
      <c r="BJC568" s="33"/>
      <c r="BJD568" s="33"/>
      <c r="BJE568" s="33"/>
      <c r="BJF568" s="33"/>
      <c r="BJG568" s="33"/>
      <c r="BJH568" s="33"/>
      <c r="BJI568" s="33"/>
      <c r="BJJ568" s="33"/>
      <c r="BJK568" s="33"/>
      <c r="BJL568" s="33"/>
      <c r="BJM568" s="33"/>
      <c r="BJN568" s="33"/>
      <c r="BJO568" s="33"/>
      <c r="BJP568" s="33"/>
      <c r="BJQ568" s="33"/>
      <c r="BJR568" s="33"/>
      <c r="BJS568" s="33"/>
      <c r="BJT568" s="33"/>
      <c r="BJU568" s="33"/>
      <c r="BJV568" s="33"/>
      <c r="BJW568" s="33"/>
      <c r="BJX568" s="33"/>
      <c r="BJY568" s="33"/>
      <c r="BJZ568" s="33"/>
      <c r="BKA568" s="33"/>
      <c r="BKB568" s="33"/>
      <c r="BKC568" s="33"/>
      <c r="BKD568" s="33"/>
      <c r="BKE568" s="33"/>
      <c r="BKF568" s="33"/>
      <c r="BKG568" s="33"/>
      <c r="BKH568" s="33"/>
      <c r="BKI568" s="33"/>
      <c r="BKJ568" s="33"/>
      <c r="BKK568" s="33"/>
      <c r="BKL568" s="33"/>
      <c r="BKM568" s="33"/>
      <c r="BKN568" s="33"/>
      <c r="BKO568" s="33"/>
      <c r="BKP568" s="33"/>
      <c r="BKQ568" s="33"/>
      <c r="BKR568" s="33"/>
      <c r="BKS568" s="33"/>
      <c r="BKT568" s="33"/>
      <c r="BKU568" s="33"/>
      <c r="BKV568" s="33"/>
      <c r="BKW568" s="33"/>
      <c r="BKX568" s="33"/>
      <c r="BKY568" s="33"/>
      <c r="BKZ568" s="33"/>
      <c r="BLA568" s="33"/>
      <c r="BLB568" s="33"/>
      <c r="BLC568" s="33"/>
      <c r="BLD568" s="33"/>
      <c r="BLE568" s="33"/>
      <c r="BLF568" s="33"/>
      <c r="BLG568" s="33"/>
      <c r="BLH568" s="33"/>
      <c r="BLI568" s="33"/>
      <c r="BLJ568" s="33"/>
      <c r="BLK568" s="33"/>
      <c r="BLL568" s="33"/>
      <c r="BLM568" s="33"/>
      <c r="BLN568" s="33"/>
      <c r="BLO568" s="33"/>
      <c r="BLP568" s="33"/>
      <c r="BLQ568" s="33"/>
      <c r="BLR568" s="33"/>
      <c r="BLS568" s="33"/>
      <c r="BLT568" s="33"/>
      <c r="BLU568" s="33"/>
      <c r="BLV568" s="33"/>
      <c r="BLW568" s="33"/>
      <c r="BLX568" s="33"/>
      <c r="BLY568" s="33"/>
      <c r="BLZ568" s="33"/>
      <c r="BMA568" s="33"/>
      <c r="BMB568" s="33"/>
      <c r="BMC568" s="33"/>
      <c r="BMD568" s="33"/>
      <c r="BME568" s="33"/>
      <c r="BMF568" s="33"/>
      <c r="BMG568" s="33"/>
      <c r="BMH568" s="33"/>
      <c r="BMI568" s="33"/>
      <c r="BMJ568" s="33"/>
      <c r="BMK568" s="33"/>
      <c r="BML568" s="33"/>
      <c r="BMM568" s="33"/>
      <c r="BMN568" s="33"/>
      <c r="BMO568" s="33"/>
      <c r="BMP568" s="33"/>
      <c r="BMQ568" s="33"/>
      <c r="BMR568" s="33"/>
      <c r="BMS568" s="33"/>
      <c r="BMT568" s="33"/>
      <c r="BMU568" s="33"/>
      <c r="BMV568" s="33"/>
      <c r="BMW568" s="33"/>
      <c r="BMX568" s="33"/>
      <c r="BMY568" s="33"/>
      <c r="BMZ568" s="33"/>
      <c r="BNA568" s="33"/>
      <c r="BNB568" s="33"/>
      <c r="BNC568" s="33"/>
      <c r="BND568" s="33"/>
      <c r="BNE568" s="33"/>
      <c r="BNF568" s="33"/>
      <c r="BNG568" s="33"/>
      <c r="BNH568" s="33"/>
      <c r="BNI568" s="33"/>
      <c r="BNJ568" s="33"/>
      <c r="BNK568" s="33"/>
      <c r="BNL568" s="33"/>
      <c r="BNM568" s="33"/>
      <c r="BNN568" s="33"/>
      <c r="BNO568" s="33"/>
      <c r="BNP568" s="33"/>
      <c r="BNQ568" s="33"/>
      <c r="BNR568" s="33"/>
      <c r="BNS568" s="33"/>
      <c r="BNT568" s="33"/>
      <c r="BNU568" s="33"/>
      <c r="BNV568" s="33"/>
      <c r="BNW568" s="33"/>
      <c r="BNX568" s="33"/>
      <c r="BNY568" s="33"/>
      <c r="BNZ568" s="33"/>
      <c r="BOA568" s="33"/>
      <c r="BOB568" s="33"/>
      <c r="BOC568" s="33"/>
      <c r="BOD568" s="33"/>
      <c r="BOE568" s="33"/>
      <c r="BOF568" s="33"/>
      <c r="BOG568" s="33"/>
      <c r="BOH568" s="33"/>
      <c r="BOI568" s="33"/>
      <c r="BOJ568" s="33"/>
      <c r="BOK568" s="33"/>
      <c r="BOL568" s="33"/>
      <c r="BOM568" s="33"/>
      <c r="BON568" s="33"/>
      <c r="BOO568" s="33"/>
      <c r="BOP568" s="33"/>
      <c r="BOQ568" s="33"/>
      <c r="BOR568" s="33"/>
      <c r="BOS568" s="33"/>
      <c r="BOT568" s="33"/>
      <c r="BOU568" s="33"/>
      <c r="BOV568" s="33"/>
      <c r="BOW568" s="33"/>
      <c r="BOX568" s="33"/>
      <c r="BOY568" s="33"/>
      <c r="BOZ568" s="33"/>
      <c r="BPA568" s="33"/>
      <c r="BPB568" s="33"/>
      <c r="BPC568" s="33"/>
      <c r="BPD568" s="33"/>
      <c r="BPE568" s="33"/>
      <c r="BPF568" s="33"/>
      <c r="BPG568" s="33"/>
      <c r="BPH568" s="33"/>
      <c r="BPI568" s="33"/>
      <c r="BPJ568" s="33"/>
      <c r="BPK568" s="33"/>
      <c r="BPL568" s="33"/>
      <c r="BPM568" s="33"/>
      <c r="BPN568" s="33"/>
      <c r="BPO568" s="33"/>
      <c r="BPP568" s="33"/>
      <c r="BPQ568" s="33"/>
      <c r="BPR568" s="33"/>
      <c r="BPS568" s="33"/>
      <c r="BPT568" s="33"/>
      <c r="BPU568" s="33"/>
      <c r="BPV568" s="33"/>
      <c r="BPW568" s="33"/>
      <c r="BPX568" s="33"/>
      <c r="BPY568" s="33"/>
      <c r="BPZ568" s="33"/>
      <c r="BQA568" s="33"/>
      <c r="BQB568" s="33"/>
      <c r="BQC568" s="33"/>
      <c r="BQD568" s="33"/>
      <c r="BQE568" s="33"/>
      <c r="BQF568" s="33"/>
      <c r="BQG568" s="33"/>
      <c r="BQH568" s="33"/>
      <c r="BQI568" s="33"/>
      <c r="BQJ568" s="33"/>
      <c r="BQK568" s="33"/>
      <c r="BQL568" s="33"/>
      <c r="BQM568" s="33"/>
      <c r="BQN568" s="33"/>
      <c r="BQO568" s="33"/>
      <c r="BQP568" s="33"/>
      <c r="BQQ568" s="33"/>
      <c r="BQR568" s="33"/>
      <c r="BQS568" s="33"/>
      <c r="BQT568" s="33"/>
      <c r="BQU568" s="33"/>
      <c r="BQV568" s="33"/>
      <c r="BQW568" s="33"/>
      <c r="BQX568" s="33"/>
      <c r="BQY568" s="33"/>
      <c r="BQZ568" s="33"/>
      <c r="BRA568" s="33"/>
      <c r="BRB568" s="33"/>
      <c r="BRC568" s="33"/>
      <c r="BRD568" s="33"/>
      <c r="BRE568" s="33"/>
      <c r="BRF568" s="33"/>
      <c r="BRG568" s="33"/>
      <c r="BRH568" s="33"/>
      <c r="BRI568" s="33"/>
      <c r="BRJ568" s="33"/>
      <c r="BRK568" s="33"/>
      <c r="BRL568" s="33"/>
      <c r="BRM568" s="33"/>
      <c r="BRN568" s="33"/>
      <c r="BRO568" s="33"/>
      <c r="BRP568" s="33"/>
      <c r="BRQ568" s="33"/>
      <c r="BRR568" s="33"/>
      <c r="BRS568" s="33"/>
      <c r="BRT568" s="33"/>
      <c r="BRU568" s="33"/>
      <c r="BRV568" s="33"/>
      <c r="BRW568" s="33"/>
      <c r="BRX568" s="33"/>
      <c r="BRY568" s="33"/>
      <c r="BRZ568" s="33"/>
      <c r="BSA568" s="33"/>
      <c r="BSB568" s="33"/>
      <c r="BSC568" s="33"/>
      <c r="BSD568" s="33"/>
      <c r="BSE568" s="33"/>
      <c r="BSF568" s="33"/>
      <c r="BSG568" s="33"/>
      <c r="BSH568" s="33"/>
      <c r="BSI568" s="33"/>
      <c r="BSJ568" s="33"/>
      <c r="BSK568" s="33"/>
      <c r="BSL568" s="33"/>
      <c r="BSM568" s="33"/>
      <c r="BSN568" s="33"/>
      <c r="BSO568" s="33"/>
      <c r="BSP568" s="33"/>
      <c r="BSQ568" s="33"/>
      <c r="BSR568" s="33"/>
      <c r="BSS568" s="33"/>
      <c r="BST568" s="33"/>
      <c r="BSU568" s="33"/>
      <c r="BSV568" s="33"/>
      <c r="BSW568" s="33"/>
      <c r="BSX568" s="33"/>
      <c r="BSY568" s="33"/>
      <c r="BSZ568" s="33"/>
      <c r="BTA568" s="33"/>
      <c r="BTB568" s="33"/>
      <c r="BTC568" s="33"/>
      <c r="BTD568" s="33"/>
      <c r="BTE568" s="33"/>
      <c r="BTF568" s="33"/>
      <c r="BTG568" s="33"/>
      <c r="BTH568" s="33"/>
      <c r="BTI568" s="33"/>
      <c r="BTJ568" s="33"/>
      <c r="BTK568" s="33"/>
      <c r="BTL568" s="33"/>
      <c r="BTM568" s="33"/>
      <c r="BTN568" s="33"/>
      <c r="BTO568" s="33"/>
      <c r="BTP568" s="33"/>
      <c r="BTQ568" s="33"/>
      <c r="BTR568" s="33"/>
      <c r="BTS568" s="33"/>
      <c r="BTT568" s="33"/>
      <c r="BTU568" s="33"/>
      <c r="BTV568" s="33"/>
      <c r="BTW568" s="33"/>
      <c r="BTX568" s="33"/>
      <c r="BTY568" s="33"/>
      <c r="BTZ568" s="33"/>
      <c r="BUA568" s="33"/>
      <c r="BUB568" s="33"/>
      <c r="BUC568" s="33"/>
      <c r="BUD568" s="33"/>
      <c r="BUE568" s="33"/>
      <c r="BUF568" s="33"/>
      <c r="BUG568" s="33"/>
      <c r="BUH568" s="33"/>
      <c r="BUI568" s="33"/>
      <c r="BUJ568" s="33"/>
      <c r="BUK568" s="33"/>
      <c r="BUL568" s="33"/>
      <c r="BUM568" s="33"/>
      <c r="BUN568" s="33"/>
      <c r="BUO568" s="33"/>
      <c r="BUP568" s="33"/>
      <c r="BUQ568" s="33"/>
      <c r="BUR568" s="33"/>
      <c r="BUS568" s="33"/>
      <c r="BUT568" s="33"/>
      <c r="BUU568" s="33"/>
      <c r="BUV568" s="33"/>
      <c r="BUW568" s="33"/>
      <c r="BUX568" s="33"/>
      <c r="BUY568" s="33"/>
      <c r="BUZ568" s="33"/>
      <c r="BVA568" s="33"/>
      <c r="BVB568" s="33"/>
      <c r="BVC568" s="33"/>
      <c r="BVD568" s="33"/>
      <c r="BVE568" s="33"/>
      <c r="BVF568" s="33"/>
      <c r="BVG568" s="33"/>
      <c r="BVH568" s="33"/>
      <c r="BVI568" s="33"/>
      <c r="BVJ568" s="33"/>
      <c r="BVK568" s="33"/>
      <c r="BVL568" s="33"/>
      <c r="BVM568" s="33"/>
      <c r="BVN568" s="33"/>
      <c r="BVO568" s="33"/>
      <c r="BVP568" s="33"/>
      <c r="BVQ568" s="33"/>
      <c r="BVR568" s="33"/>
      <c r="BVS568" s="33"/>
      <c r="BVT568" s="33"/>
      <c r="BVU568" s="33"/>
      <c r="BVV568" s="33"/>
      <c r="BVW568" s="33"/>
      <c r="BVX568" s="33"/>
      <c r="BVY568" s="33"/>
      <c r="BVZ568" s="33"/>
      <c r="BWA568" s="33"/>
      <c r="BWB568" s="33"/>
      <c r="BWC568" s="33"/>
      <c r="BWD568" s="33"/>
      <c r="BWE568" s="33"/>
      <c r="BWF568" s="33"/>
      <c r="BWG568" s="33"/>
      <c r="BWH568" s="33"/>
      <c r="BWI568" s="33"/>
      <c r="BWJ568" s="33"/>
      <c r="BWK568" s="33"/>
      <c r="BWL568" s="33"/>
      <c r="BWM568" s="33"/>
      <c r="BWN568" s="33"/>
      <c r="BWO568" s="33"/>
      <c r="BWP568" s="33"/>
      <c r="BWQ568" s="33"/>
      <c r="BWR568" s="33"/>
      <c r="BWS568" s="33"/>
      <c r="BWT568" s="33"/>
      <c r="BWU568" s="33"/>
      <c r="BWV568" s="33"/>
      <c r="BWW568" s="33"/>
      <c r="BWX568" s="33"/>
      <c r="BWY568" s="33"/>
      <c r="BWZ568" s="33"/>
      <c r="BXA568" s="33"/>
      <c r="BXB568" s="33"/>
      <c r="BXC568" s="33"/>
      <c r="BXD568" s="33"/>
      <c r="BXE568" s="33"/>
      <c r="BXF568" s="33"/>
      <c r="BXG568" s="33"/>
      <c r="BXH568" s="33"/>
      <c r="BXI568" s="33"/>
      <c r="BXJ568" s="33"/>
      <c r="BXK568" s="33"/>
      <c r="BXL568" s="33"/>
      <c r="BXM568" s="33"/>
      <c r="BXN568" s="33"/>
      <c r="BXO568" s="33"/>
      <c r="BXP568" s="33"/>
      <c r="BXQ568" s="33"/>
      <c r="BXR568" s="33"/>
      <c r="BXS568" s="33"/>
      <c r="BXT568" s="33"/>
      <c r="BXU568" s="33"/>
      <c r="BXV568" s="33"/>
      <c r="BXW568" s="33"/>
      <c r="BXX568" s="33"/>
      <c r="BXY568" s="33"/>
      <c r="BXZ568" s="33"/>
      <c r="BYA568" s="33"/>
      <c r="BYB568" s="33"/>
      <c r="BYC568" s="33"/>
      <c r="BYD568" s="33"/>
      <c r="BYE568" s="33"/>
      <c r="BYF568" s="33"/>
      <c r="BYG568" s="33"/>
      <c r="BYH568" s="33"/>
      <c r="BYI568" s="33"/>
      <c r="BYJ568" s="33"/>
      <c r="BYK568" s="33"/>
      <c r="BYL568" s="33"/>
      <c r="BYM568" s="33"/>
      <c r="BYN568" s="33"/>
      <c r="BYO568" s="33"/>
      <c r="BYP568" s="33"/>
      <c r="BYQ568" s="33"/>
      <c r="BYR568" s="33"/>
      <c r="BYS568" s="33"/>
      <c r="BYT568" s="33"/>
      <c r="BYU568" s="33"/>
      <c r="BYV568" s="33"/>
      <c r="BYW568" s="33"/>
      <c r="BYX568" s="33"/>
    </row>
    <row r="569" spans="1:2026" ht="24.95" customHeight="1" x14ac:dyDescent="0.25">
      <c r="A569" s="205" t="s">
        <v>1662</v>
      </c>
      <c r="B569" s="21" t="s">
        <v>1086</v>
      </c>
      <c r="C569" s="21" t="s">
        <v>1082</v>
      </c>
      <c r="D569" s="21" t="s">
        <v>1087</v>
      </c>
      <c r="E569" s="21" t="s">
        <v>1083</v>
      </c>
      <c r="F569" s="26" t="s">
        <v>1084</v>
      </c>
      <c r="G569" s="21" t="s">
        <v>27</v>
      </c>
      <c r="H569" s="27" t="s">
        <v>786</v>
      </c>
      <c r="I569" s="21" t="s">
        <v>29</v>
      </c>
      <c r="J569" s="46" t="s">
        <v>168</v>
      </c>
      <c r="K569" s="21" t="s">
        <v>31</v>
      </c>
      <c r="L569" s="21" t="s">
        <v>32</v>
      </c>
      <c r="M569" s="21" t="s">
        <v>33</v>
      </c>
      <c r="N569" s="21" t="s">
        <v>34</v>
      </c>
      <c r="O569" s="23" t="s">
        <v>35</v>
      </c>
      <c r="P569" s="23"/>
      <c r="Q569" s="24" t="s">
        <v>36</v>
      </c>
      <c r="R569" s="24"/>
      <c r="S569" s="21" t="s">
        <v>1088</v>
      </c>
      <c r="T569" s="149"/>
      <c r="U569" s="149"/>
      <c r="V569" s="21" t="s">
        <v>11</v>
      </c>
      <c r="W569" s="21" t="s">
        <v>40</v>
      </c>
      <c r="X569" s="21" t="s">
        <v>40</v>
      </c>
      <c r="Y569" s="21"/>
      <c r="Z569" s="21"/>
      <c r="AA569" s="21"/>
      <c r="AB569" s="25"/>
      <c r="AC569" s="25">
        <v>2650</v>
      </c>
      <c r="AD569" s="25"/>
      <c r="AE569" s="25">
        <v>12750</v>
      </c>
      <c r="AF569" s="25">
        <v>650</v>
      </c>
      <c r="AG569" s="25">
        <f t="shared" si="9"/>
        <v>16050</v>
      </c>
      <c r="AH569" s="113"/>
      <c r="AI569" s="25"/>
      <c r="AJ569" s="128"/>
      <c r="AK569" s="25"/>
      <c r="AL569" s="26" t="s">
        <v>37</v>
      </c>
      <c r="AM569" s="26" t="s">
        <v>1484</v>
      </c>
      <c r="AN569" s="26"/>
      <c r="AO569" s="26"/>
    </row>
    <row r="570" spans="1:2026" s="47" customFormat="1" ht="24.95" customHeight="1" x14ac:dyDescent="0.25">
      <c r="A570" s="205" t="s">
        <v>1662</v>
      </c>
      <c r="B570" s="4" t="s">
        <v>1089</v>
      </c>
      <c r="C570" s="4" t="s">
        <v>1090</v>
      </c>
      <c r="D570" s="4" t="s">
        <v>134</v>
      </c>
      <c r="E570" s="4" t="s">
        <v>1083</v>
      </c>
      <c r="F570" s="5" t="s">
        <v>1084</v>
      </c>
      <c r="G570" s="4" t="s">
        <v>105</v>
      </c>
      <c r="H570" s="11" t="s">
        <v>131</v>
      </c>
      <c r="I570" s="4" t="s">
        <v>29</v>
      </c>
      <c r="J570" s="51" t="s">
        <v>168</v>
      </c>
      <c r="K570" s="4" t="s">
        <v>31</v>
      </c>
      <c r="L570" s="4" t="s">
        <v>51</v>
      </c>
      <c r="M570" s="4" t="s">
        <v>33</v>
      </c>
      <c r="N570" s="4" t="s">
        <v>106</v>
      </c>
      <c r="O570" s="6" t="s">
        <v>107</v>
      </c>
      <c r="P570" s="6"/>
      <c r="Q570" s="7" t="s">
        <v>36</v>
      </c>
      <c r="R570" s="7"/>
      <c r="S570" s="4" t="s">
        <v>1091</v>
      </c>
      <c r="T570" s="146"/>
      <c r="U570" s="146"/>
      <c r="V570" s="4" t="s">
        <v>11</v>
      </c>
      <c r="W570" s="4" t="s">
        <v>40</v>
      </c>
      <c r="X570" s="4"/>
      <c r="Y570" s="4"/>
      <c r="Z570" s="4"/>
      <c r="AA570" s="4"/>
      <c r="AB570" s="8"/>
      <c r="AC570" s="8">
        <v>2650</v>
      </c>
      <c r="AD570" s="8"/>
      <c r="AE570" s="8">
        <v>2250</v>
      </c>
      <c r="AF570" s="8"/>
      <c r="AG570" s="8">
        <f t="shared" si="9"/>
        <v>4900</v>
      </c>
      <c r="AH570" s="111"/>
      <c r="AI570" s="8"/>
      <c r="AJ570" s="126"/>
      <c r="AK570" s="8"/>
      <c r="AL570" s="5" t="s">
        <v>37</v>
      </c>
      <c r="AM570" s="5" t="s">
        <v>1499</v>
      </c>
      <c r="AN570" s="5"/>
      <c r="AO570" s="5"/>
      <c r="AP570" s="33"/>
      <c r="AQ570" s="33"/>
      <c r="AR570" s="33"/>
      <c r="AS570" s="33"/>
      <c r="AT570" s="33"/>
      <c r="AU570" s="33"/>
      <c r="AV570" s="33"/>
      <c r="AW570" s="33"/>
      <c r="AX570" s="33"/>
      <c r="AY570" s="33"/>
      <c r="AZ570" s="33"/>
      <c r="BA570" s="33"/>
      <c r="BB570" s="33"/>
      <c r="BC570" s="33"/>
      <c r="BD570" s="33"/>
      <c r="BE570" s="33"/>
      <c r="BF570" s="33"/>
      <c r="BG570" s="33"/>
      <c r="BH570" s="33"/>
      <c r="BI570" s="33"/>
      <c r="BJ570" s="33"/>
      <c r="BK570" s="33"/>
      <c r="BL570" s="33"/>
      <c r="BM570" s="33"/>
      <c r="BN570" s="33"/>
      <c r="BO570" s="33"/>
      <c r="BP570" s="33"/>
      <c r="BQ570" s="33"/>
      <c r="BR570" s="33"/>
      <c r="BS570" s="33"/>
      <c r="BT570" s="33"/>
      <c r="BU570" s="33"/>
      <c r="BV570" s="33"/>
      <c r="BW570" s="33"/>
      <c r="BX570" s="33"/>
      <c r="BY570" s="33"/>
      <c r="BZ570" s="33"/>
      <c r="CA570" s="33"/>
      <c r="CB570" s="33"/>
      <c r="CC570" s="33"/>
      <c r="CD570" s="33"/>
      <c r="CE570" s="33"/>
      <c r="CF570" s="33"/>
      <c r="CG570" s="33"/>
      <c r="CH570" s="33"/>
      <c r="CI570" s="33"/>
      <c r="CJ570" s="33"/>
      <c r="CK570" s="33"/>
      <c r="CL570" s="33"/>
      <c r="CM570" s="33"/>
      <c r="CN570" s="33"/>
      <c r="CO570" s="33"/>
      <c r="CP570" s="33"/>
      <c r="CQ570" s="33"/>
      <c r="CR570" s="33"/>
      <c r="CS570" s="33"/>
      <c r="CT570" s="33"/>
      <c r="CU570" s="33"/>
      <c r="CV570" s="33"/>
      <c r="CW570" s="33"/>
      <c r="CX570" s="33"/>
      <c r="CY570" s="33"/>
      <c r="CZ570" s="33"/>
      <c r="DA570" s="33"/>
      <c r="DB570" s="33"/>
      <c r="DC570" s="33"/>
      <c r="DD570" s="33"/>
      <c r="DE570" s="33"/>
      <c r="DF570" s="33"/>
      <c r="DG570" s="33"/>
      <c r="DH570" s="33"/>
      <c r="DI570" s="33"/>
      <c r="DJ570" s="33"/>
      <c r="DK570" s="33"/>
      <c r="DL570" s="33"/>
      <c r="DM570" s="33"/>
      <c r="DN570" s="33"/>
      <c r="DO570" s="33"/>
      <c r="DP570" s="33"/>
      <c r="DQ570" s="33"/>
      <c r="DR570" s="33"/>
      <c r="DS570" s="33"/>
      <c r="DT570" s="33"/>
      <c r="DU570" s="33"/>
      <c r="DV570" s="33"/>
      <c r="DW570" s="33"/>
      <c r="DX570" s="33"/>
      <c r="DY570" s="33"/>
      <c r="DZ570" s="33"/>
      <c r="EA570" s="33"/>
      <c r="EB570" s="33"/>
      <c r="EC570" s="33"/>
      <c r="ED570" s="33"/>
      <c r="EE570" s="33"/>
      <c r="EF570" s="33"/>
      <c r="EG570" s="33"/>
      <c r="EH570" s="33"/>
      <c r="EI570" s="33"/>
      <c r="EJ570" s="33"/>
      <c r="EK570" s="33"/>
      <c r="EL570" s="33"/>
      <c r="EM570" s="33"/>
      <c r="EN570" s="33"/>
      <c r="EO570" s="33"/>
      <c r="EP570" s="33"/>
      <c r="EQ570" s="33"/>
      <c r="ER570" s="33"/>
      <c r="ES570" s="33"/>
      <c r="ET570" s="33"/>
      <c r="EU570" s="33"/>
      <c r="EV570" s="33"/>
      <c r="EW570" s="33"/>
      <c r="EX570" s="33"/>
      <c r="EY570" s="33"/>
      <c r="EZ570" s="33"/>
      <c r="FA570" s="33"/>
      <c r="FB570" s="33"/>
      <c r="FC570" s="33"/>
      <c r="FD570" s="33"/>
      <c r="FE570" s="33"/>
      <c r="FF570" s="33"/>
      <c r="FG570" s="33"/>
      <c r="FH570" s="33"/>
      <c r="FI570" s="33"/>
      <c r="FJ570" s="33"/>
      <c r="FK570" s="33"/>
      <c r="FL570" s="33"/>
      <c r="FM570" s="33"/>
      <c r="FN570" s="33"/>
      <c r="FO570" s="33"/>
      <c r="FP570" s="33"/>
      <c r="FQ570" s="33"/>
      <c r="FR570" s="33"/>
      <c r="FS570" s="33"/>
      <c r="FT570" s="33"/>
      <c r="FU570" s="33"/>
      <c r="FV570" s="33"/>
      <c r="FW570" s="33"/>
      <c r="FX570" s="33"/>
      <c r="FY570" s="33"/>
      <c r="FZ570" s="33"/>
      <c r="GA570" s="33"/>
      <c r="GB570" s="33"/>
      <c r="GC570" s="33"/>
      <c r="GD570" s="33"/>
      <c r="GE570" s="33"/>
      <c r="GF570" s="33"/>
      <c r="GG570" s="33"/>
      <c r="GH570" s="33"/>
      <c r="GI570" s="33"/>
      <c r="GJ570" s="33"/>
      <c r="GK570" s="33"/>
      <c r="GL570" s="33"/>
      <c r="GM570" s="33"/>
      <c r="GN570" s="33"/>
      <c r="GO570" s="33"/>
      <c r="GP570" s="33"/>
      <c r="GQ570" s="33"/>
      <c r="GR570" s="33"/>
      <c r="GS570" s="33"/>
      <c r="GT570" s="33"/>
      <c r="GU570" s="33"/>
      <c r="GV570" s="33"/>
      <c r="GW570" s="33"/>
      <c r="GX570" s="33"/>
      <c r="GY570" s="33"/>
      <c r="GZ570" s="33"/>
      <c r="HA570" s="33"/>
      <c r="HB570" s="33"/>
      <c r="HC570" s="33"/>
      <c r="HD570" s="33"/>
      <c r="HE570" s="33"/>
      <c r="HF570" s="33"/>
      <c r="HG570" s="33"/>
      <c r="HH570" s="33"/>
      <c r="HI570" s="33"/>
      <c r="HJ570" s="33"/>
      <c r="HK570" s="33"/>
      <c r="HL570" s="33"/>
      <c r="HM570" s="33"/>
      <c r="HN570" s="33"/>
      <c r="HO570" s="33"/>
      <c r="HP570" s="33"/>
      <c r="HQ570" s="33"/>
      <c r="HR570" s="33"/>
      <c r="HS570" s="33"/>
      <c r="HT570" s="33"/>
      <c r="HU570" s="33"/>
      <c r="HV570" s="33"/>
      <c r="HW570" s="33"/>
      <c r="HX570" s="33"/>
      <c r="HY570" s="33"/>
      <c r="HZ570" s="33"/>
      <c r="IA570" s="33"/>
      <c r="IB570" s="33"/>
      <c r="IC570" s="33"/>
      <c r="ID570" s="33"/>
      <c r="IE570" s="33"/>
      <c r="IF570" s="33"/>
      <c r="IG570" s="33"/>
      <c r="IH570" s="33"/>
      <c r="II570" s="33"/>
      <c r="IJ570" s="33"/>
      <c r="IK570" s="33"/>
      <c r="IL570" s="33"/>
      <c r="IM570" s="33"/>
      <c r="IN570" s="33"/>
      <c r="IO570" s="33"/>
      <c r="IP570" s="33"/>
      <c r="IQ570" s="33"/>
      <c r="IR570" s="33"/>
      <c r="IS570" s="33"/>
      <c r="IT570" s="33"/>
      <c r="IU570" s="33"/>
      <c r="IV570" s="33"/>
      <c r="IW570" s="33"/>
      <c r="IX570" s="33"/>
      <c r="IY570" s="33"/>
      <c r="IZ570" s="33"/>
      <c r="JA570" s="33"/>
      <c r="JB570" s="33"/>
      <c r="JC570" s="33"/>
      <c r="JD570" s="33"/>
      <c r="JE570" s="33"/>
      <c r="JF570" s="33"/>
      <c r="JG570" s="33"/>
      <c r="JH570" s="33"/>
      <c r="JI570" s="33"/>
      <c r="JJ570" s="33"/>
      <c r="JK570" s="33"/>
      <c r="JL570" s="33"/>
      <c r="JM570" s="33"/>
      <c r="JN570" s="33"/>
      <c r="JO570" s="33"/>
      <c r="JP570" s="33"/>
      <c r="JQ570" s="33"/>
      <c r="JR570" s="33"/>
      <c r="JS570" s="33"/>
      <c r="JT570" s="33"/>
      <c r="JU570" s="33"/>
      <c r="JV570" s="33"/>
      <c r="JW570" s="33"/>
      <c r="JX570" s="33"/>
      <c r="JY570" s="33"/>
      <c r="JZ570" s="33"/>
      <c r="KA570" s="33"/>
      <c r="KB570" s="33"/>
      <c r="KC570" s="33"/>
      <c r="KD570" s="33"/>
      <c r="KE570" s="33"/>
      <c r="KF570" s="33"/>
      <c r="KG570" s="33"/>
      <c r="KH570" s="33"/>
      <c r="KI570" s="33"/>
      <c r="KJ570" s="33"/>
      <c r="KK570" s="33"/>
      <c r="KL570" s="33"/>
      <c r="KM570" s="33"/>
      <c r="KN570" s="33"/>
      <c r="KO570" s="33"/>
      <c r="KP570" s="33"/>
      <c r="KQ570" s="33"/>
      <c r="KR570" s="33"/>
      <c r="KS570" s="33"/>
      <c r="KT570" s="33"/>
      <c r="KU570" s="33"/>
      <c r="KV570" s="33"/>
      <c r="KW570" s="33"/>
      <c r="KX570" s="33"/>
      <c r="KY570" s="33"/>
      <c r="KZ570" s="33"/>
      <c r="LA570" s="33"/>
      <c r="LB570" s="33"/>
      <c r="LC570" s="33"/>
      <c r="LD570" s="33"/>
      <c r="LE570" s="33"/>
      <c r="LF570" s="33"/>
      <c r="LG570" s="33"/>
      <c r="LH570" s="33"/>
      <c r="LI570" s="33"/>
      <c r="LJ570" s="33"/>
      <c r="LK570" s="33"/>
      <c r="LL570" s="33"/>
      <c r="LM570" s="33"/>
      <c r="LN570" s="33"/>
      <c r="LO570" s="33"/>
      <c r="LP570" s="33"/>
      <c r="LQ570" s="33"/>
      <c r="LR570" s="33"/>
      <c r="LS570" s="33"/>
      <c r="LT570" s="33"/>
      <c r="LU570" s="33"/>
      <c r="LV570" s="33"/>
      <c r="LW570" s="33"/>
      <c r="LX570" s="33"/>
      <c r="LY570" s="33"/>
      <c r="LZ570" s="33"/>
      <c r="MA570" s="33"/>
      <c r="MB570" s="33"/>
      <c r="MC570" s="33"/>
      <c r="MD570" s="33"/>
      <c r="ME570" s="33"/>
      <c r="MF570" s="33"/>
      <c r="MG570" s="33"/>
      <c r="MH570" s="33"/>
      <c r="MI570" s="33"/>
      <c r="MJ570" s="33"/>
      <c r="MK570" s="33"/>
      <c r="ML570" s="33"/>
      <c r="MM570" s="33"/>
      <c r="MN570" s="33"/>
      <c r="MO570" s="33"/>
      <c r="MP570" s="33"/>
      <c r="MQ570" s="33"/>
      <c r="MR570" s="33"/>
      <c r="MS570" s="33"/>
      <c r="MT570" s="33"/>
      <c r="MU570" s="33"/>
      <c r="MV570" s="33"/>
      <c r="MW570" s="33"/>
      <c r="MX570" s="33"/>
      <c r="MY570" s="33"/>
      <c r="MZ570" s="33"/>
      <c r="NA570" s="33"/>
      <c r="NB570" s="33"/>
      <c r="NC570" s="33"/>
      <c r="ND570" s="33"/>
      <c r="NE570" s="33"/>
      <c r="NF570" s="33"/>
      <c r="NG570" s="33"/>
      <c r="NH570" s="33"/>
      <c r="NI570" s="33"/>
      <c r="NJ570" s="33"/>
      <c r="NK570" s="33"/>
      <c r="NL570" s="33"/>
      <c r="NM570" s="33"/>
      <c r="NN570" s="33"/>
      <c r="NO570" s="33"/>
      <c r="NP570" s="33"/>
      <c r="NQ570" s="33"/>
      <c r="NR570" s="33"/>
      <c r="NS570" s="33"/>
      <c r="NT570" s="33"/>
      <c r="NU570" s="33"/>
      <c r="NV570" s="33"/>
      <c r="NW570" s="33"/>
      <c r="NX570" s="33"/>
      <c r="NY570" s="33"/>
      <c r="NZ570" s="33"/>
      <c r="OA570" s="33"/>
      <c r="OB570" s="33"/>
      <c r="OC570" s="33"/>
      <c r="OD570" s="33"/>
      <c r="OE570" s="33"/>
      <c r="OF570" s="33"/>
      <c r="OG570" s="33"/>
      <c r="OH570" s="33"/>
      <c r="OI570" s="33"/>
      <c r="OJ570" s="33"/>
      <c r="OK570" s="33"/>
      <c r="OL570" s="33"/>
      <c r="OM570" s="33"/>
      <c r="ON570" s="33"/>
      <c r="OO570" s="33"/>
      <c r="OP570" s="33"/>
      <c r="OQ570" s="33"/>
      <c r="OR570" s="33"/>
      <c r="OS570" s="33"/>
      <c r="OT570" s="33"/>
      <c r="OU570" s="33"/>
      <c r="OV570" s="33"/>
      <c r="OW570" s="33"/>
      <c r="OX570" s="33"/>
      <c r="OY570" s="33"/>
      <c r="OZ570" s="33"/>
      <c r="PA570" s="33"/>
      <c r="PB570" s="33"/>
      <c r="PC570" s="33"/>
      <c r="PD570" s="33"/>
      <c r="PE570" s="33"/>
      <c r="PF570" s="33"/>
      <c r="PG570" s="33"/>
      <c r="PH570" s="33"/>
      <c r="PI570" s="33"/>
      <c r="PJ570" s="33"/>
      <c r="PK570" s="33"/>
      <c r="PL570" s="33"/>
      <c r="PM570" s="33"/>
      <c r="PN570" s="33"/>
      <c r="PO570" s="33"/>
      <c r="PP570" s="33"/>
      <c r="PQ570" s="33"/>
      <c r="PR570" s="33"/>
      <c r="PS570" s="33"/>
      <c r="PT570" s="33"/>
      <c r="PU570" s="33"/>
      <c r="PV570" s="33"/>
      <c r="PW570" s="33"/>
      <c r="PX570" s="33"/>
      <c r="PY570" s="33"/>
      <c r="PZ570" s="33"/>
      <c r="QA570" s="33"/>
      <c r="QB570" s="33"/>
      <c r="QC570" s="33"/>
      <c r="QD570" s="33"/>
      <c r="QE570" s="33"/>
      <c r="QF570" s="33"/>
      <c r="QG570" s="33"/>
      <c r="QH570" s="33"/>
      <c r="QI570" s="33"/>
      <c r="QJ570" s="33"/>
      <c r="QK570" s="33"/>
      <c r="QL570" s="33"/>
      <c r="QM570" s="33"/>
      <c r="QN570" s="33"/>
      <c r="QO570" s="33"/>
      <c r="QP570" s="33"/>
      <c r="QQ570" s="33"/>
      <c r="QR570" s="33"/>
      <c r="QS570" s="33"/>
      <c r="QT570" s="33"/>
      <c r="QU570" s="33"/>
      <c r="QV570" s="33"/>
      <c r="QW570" s="33"/>
      <c r="QX570" s="33"/>
      <c r="QY570" s="33"/>
      <c r="QZ570" s="33"/>
      <c r="RA570" s="33"/>
      <c r="RB570" s="33"/>
      <c r="RC570" s="33"/>
      <c r="RD570" s="33"/>
      <c r="RE570" s="33"/>
      <c r="RF570" s="33"/>
      <c r="RG570" s="33"/>
      <c r="RH570" s="33"/>
      <c r="RI570" s="33"/>
      <c r="RJ570" s="33"/>
      <c r="RK570" s="33"/>
      <c r="RL570" s="33"/>
      <c r="RM570" s="33"/>
      <c r="RN570" s="33"/>
      <c r="RO570" s="33"/>
      <c r="RP570" s="33"/>
      <c r="RQ570" s="33"/>
      <c r="RR570" s="33"/>
      <c r="RS570" s="33"/>
      <c r="RT570" s="33"/>
      <c r="RU570" s="33"/>
      <c r="RV570" s="33"/>
      <c r="RW570" s="33"/>
      <c r="RX570" s="33"/>
      <c r="RY570" s="33"/>
      <c r="RZ570" s="33"/>
      <c r="SA570" s="33"/>
      <c r="SB570" s="33"/>
      <c r="SC570" s="33"/>
      <c r="SD570" s="33"/>
      <c r="SE570" s="33"/>
      <c r="SF570" s="33"/>
      <c r="SG570" s="33"/>
      <c r="SH570" s="33"/>
      <c r="SI570" s="33"/>
      <c r="SJ570" s="33"/>
      <c r="SK570" s="33"/>
      <c r="SL570" s="33"/>
      <c r="SM570" s="33"/>
      <c r="SN570" s="33"/>
      <c r="SO570" s="33"/>
      <c r="SP570" s="33"/>
      <c r="SQ570" s="33"/>
      <c r="SR570" s="33"/>
      <c r="SS570" s="33"/>
      <c r="ST570" s="33"/>
      <c r="SU570" s="33"/>
      <c r="SV570" s="33"/>
      <c r="SW570" s="33"/>
      <c r="SX570" s="33"/>
      <c r="SY570" s="33"/>
      <c r="SZ570" s="33"/>
      <c r="TA570" s="33"/>
      <c r="TB570" s="33"/>
      <c r="TC570" s="33"/>
      <c r="TD570" s="33"/>
      <c r="TE570" s="33"/>
      <c r="TF570" s="33"/>
      <c r="TG570" s="33"/>
      <c r="TH570" s="33"/>
      <c r="TI570" s="33"/>
      <c r="TJ570" s="33"/>
      <c r="TK570" s="33"/>
      <c r="TL570" s="33"/>
      <c r="TM570" s="33"/>
      <c r="TN570" s="33"/>
      <c r="TO570" s="33"/>
      <c r="TP570" s="33"/>
      <c r="TQ570" s="33"/>
      <c r="TR570" s="33"/>
      <c r="TS570" s="33"/>
      <c r="TT570" s="33"/>
      <c r="TU570" s="33"/>
      <c r="TV570" s="33"/>
      <c r="TW570" s="33"/>
      <c r="TX570" s="33"/>
      <c r="TY570" s="33"/>
      <c r="TZ570" s="33"/>
      <c r="UA570" s="33"/>
      <c r="UB570" s="33"/>
      <c r="UC570" s="33"/>
      <c r="UD570" s="33"/>
      <c r="UE570" s="33"/>
      <c r="UF570" s="33"/>
      <c r="UG570" s="33"/>
      <c r="UH570" s="33"/>
      <c r="UI570" s="33"/>
      <c r="UJ570" s="33"/>
      <c r="UK570" s="33"/>
      <c r="UL570" s="33"/>
      <c r="UM570" s="33"/>
      <c r="UN570" s="33"/>
      <c r="UO570" s="33"/>
      <c r="UP570" s="33"/>
      <c r="UQ570" s="33"/>
      <c r="UR570" s="33"/>
      <c r="US570" s="33"/>
      <c r="UT570" s="33"/>
      <c r="UU570" s="33"/>
      <c r="UV570" s="33"/>
      <c r="UW570" s="33"/>
      <c r="UX570" s="33"/>
      <c r="UY570" s="33"/>
      <c r="UZ570" s="33"/>
      <c r="VA570" s="33"/>
      <c r="VB570" s="33"/>
      <c r="VC570" s="33"/>
      <c r="VD570" s="33"/>
      <c r="VE570" s="33"/>
      <c r="VF570" s="33"/>
      <c r="VG570" s="33"/>
      <c r="VH570" s="33"/>
      <c r="VI570" s="33"/>
      <c r="VJ570" s="33"/>
      <c r="VK570" s="33"/>
      <c r="VL570" s="33"/>
      <c r="VM570" s="33"/>
      <c r="VN570" s="33"/>
      <c r="VO570" s="33"/>
      <c r="VP570" s="33"/>
      <c r="VQ570" s="33"/>
      <c r="VR570" s="33"/>
      <c r="VS570" s="33"/>
      <c r="VT570" s="33"/>
      <c r="VU570" s="33"/>
      <c r="VV570" s="33"/>
      <c r="VW570" s="33"/>
      <c r="VX570" s="33"/>
      <c r="VY570" s="33"/>
      <c r="VZ570" s="33"/>
      <c r="WA570" s="33"/>
      <c r="WB570" s="33"/>
      <c r="WC570" s="33"/>
      <c r="WD570" s="33"/>
      <c r="WE570" s="33"/>
      <c r="WF570" s="33"/>
      <c r="WG570" s="33"/>
      <c r="WH570" s="33"/>
      <c r="WI570" s="33"/>
      <c r="WJ570" s="33"/>
      <c r="WK570" s="33"/>
      <c r="WL570" s="33"/>
      <c r="WM570" s="33"/>
      <c r="WN570" s="33"/>
      <c r="WO570" s="33"/>
      <c r="WP570" s="33"/>
      <c r="WQ570" s="33"/>
      <c r="WR570" s="33"/>
      <c r="WS570" s="33"/>
      <c r="WT570" s="33"/>
      <c r="WU570" s="33"/>
      <c r="WV570" s="33"/>
      <c r="WW570" s="33"/>
      <c r="WX570" s="33"/>
      <c r="WY570" s="33"/>
      <c r="WZ570" s="33"/>
      <c r="XA570" s="33"/>
      <c r="XB570" s="33"/>
      <c r="XC570" s="33"/>
      <c r="XD570" s="33"/>
      <c r="XE570" s="33"/>
      <c r="XF570" s="33"/>
      <c r="XG570" s="33"/>
      <c r="XH570" s="33"/>
      <c r="XI570" s="33"/>
      <c r="XJ570" s="33"/>
      <c r="XK570" s="33"/>
      <c r="XL570" s="33"/>
      <c r="XM570" s="33"/>
      <c r="XN570" s="33"/>
      <c r="XO570" s="33"/>
      <c r="XP570" s="33"/>
      <c r="XQ570" s="33"/>
      <c r="XR570" s="33"/>
      <c r="XS570" s="33"/>
      <c r="XT570" s="33"/>
      <c r="XU570" s="33"/>
      <c r="XV570" s="33"/>
      <c r="XW570" s="33"/>
      <c r="XX570" s="33"/>
      <c r="XY570" s="33"/>
      <c r="XZ570" s="33"/>
      <c r="YA570" s="33"/>
      <c r="YB570" s="33"/>
      <c r="YC570" s="33"/>
      <c r="YD570" s="33"/>
      <c r="YE570" s="33"/>
      <c r="YF570" s="33"/>
      <c r="YG570" s="33"/>
      <c r="YH570" s="33"/>
      <c r="YI570" s="33"/>
      <c r="YJ570" s="33"/>
      <c r="YK570" s="33"/>
      <c r="YL570" s="33"/>
      <c r="YM570" s="33"/>
      <c r="YN570" s="33"/>
      <c r="YO570" s="33"/>
      <c r="YP570" s="33"/>
      <c r="YQ570" s="33"/>
      <c r="YR570" s="33"/>
      <c r="YS570" s="33"/>
      <c r="YT570" s="33"/>
      <c r="YU570" s="33"/>
      <c r="YV570" s="33"/>
      <c r="YW570" s="33"/>
      <c r="YX570" s="33"/>
      <c r="YY570" s="33"/>
      <c r="YZ570" s="33"/>
      <c r="ZA570" s="33"/>
      <c r="ZB570" s="33"/>
      <c r="ZC570" s="33"/>
      <c r="ZD570" s="33"/>
      <c r="ZE570" s="33"/>
      <c r="ZF570" s="33"/>
      <c r="ZG570" s="33"/>
      <c r="ZH570" s="33"/>
      <c r="ZI570" s="33"/>
      <c r="ZJ570" s="33"/>
      <c r="ZK570" s="33"/>
      <c r="ZL570" s="33"/>
      <c r="ZM570" s="33"/>
      <c r="ZN570" s="33"/>
      <c r="ZO570" s="33"/>
      <c r="ZP570" s="33"/>
      <c r="ZQ570" s="33"/>
      <c r="ZR570" s="33"/>
      <c r="ZS570" s="33"/>
      <c r="ZT570" s="33"/>
      <c r="ZU570" s="33"/>
      <c r="ZV570" s="33"/>
      <c r="ZW570" s="33"/>
      <c r="ZX570" s="33"/>
      <c r="ZY570" s="33"/>
      <c r="ZZ570" s="33"/>
      <c r="AAA570" s="33"/>
      <c r="AAB570" s="33"/>
      <c r="AAC570" s="33"/>
      <c r="AAD570" s="33"/>
      <c r="AAE570" s="33"/>
      <c r="AAF570" s="33"/>
      <c r="AAG570" s="33"/>
      <c r="AAH570" s="33"/>
      <c r="AAI570" s="33"/>
      <c r="AAJ570" s="33"/>
      <c r="AAK570" s="33"/>
      <c r="AAL570" s="33"/>
      <c r="AAM570" s="33"/>
      <c r="AAN570" s="33"/>
      <c r="AAO570" s="33"/>
      <c r="AAP570" s="33"/>
      <c r="AAQ570" s="33"/>
      <c r="AAR570" s="33"/>
      <c r="AAS570" s="33"/>
      <c r="AAT570" s="33"/>
      <c r="AAU570" s="33"/>
      <c r="AAV570" s="33"/>
      <c r="AAW570" s="33"/>
      <c r="AAX570" s="33"/>
      <c r="AAY570" s="33"/>
      <c r="AAZ570" s="33"/>
      <c r="ABA570" s="33"/>
      <c r="ABB570" s="33"/>
      <c r="ABC570" s="33"/>
      <c r="ABD570" s="33"/>
      <c r="ABE570" s="33"/>
      <c r="ABF570" s="33"/>
      <c r="ABG570" s="33"/>
      <c r="ABH570" s="33"/>
      <c r="ABI570" s="33"/>
      <c r="ABJ570" s="33"/>
      <c r="ABK570" s="33"/>
      <c r="ABL570" s="33"/>
      <c r="ABM570" s="33"/>
      <c r="ABN570" s="33"/>
      <c r="ABO570" s="33"/>
      <c r="ABP570" s="33"/>
      <c r="ABQ570" s="33"/>
      <c r="ABR570" s="33"/>
      <c r="ABS570" s="33"/>
      <c r="ABT570" s="33"/>
      <c r="ABU570" s="33"/>
      <c r="ABV570" s="33"/>
      <c r="ABW570" s="33"/>
      <c r="ABX570" s="33"/>
      <c r="ABY570" s="33"/>
      <c r="ABZ570" s="33"/>
      <c r="ACA570" s="33"/>
      <c r="ACB570" s="33"/>
      <c r="ACC570" s="33"/>
      <c r="ACD570" s="33"/>
      <c r="ACE570" s="33"/>
      <c r="ACF570" s="33"/>
      <c r="ACG570" s="33"/>
      <c r="ACH570" s="33"/>
      <c r="ACI570" s="33"/>
      <c r="ACJ570" s="33"/>
      <c r="ACK570" s="33"/>
      <c r="ACL570" s="33"/>
      <c r="ACM570" s="33"/>
      <c r="ACN570" s="33"/>
      <c r="ACO570" s="33"/>
      <c r="ACP570" s="33"/>
      <c r="ACQ570" s="33"/>
      <c r="ACR570" s="33"/>
      <c r="ACS570" s="33"/>
      <c r="ACT570" s="33"/>
      <c r="ACU570" s="33"/>
      <c r="ACV570" s="33"/>
      <c r="ACW570" s="33"/>
      <c r="ACX570" s="33"/>
      <c r="ACY570" s="33"/>
      <c r="ACZ570" s="33"/>
      <c r="ADA570" s="33"/>
      <c r="ADB570" s="33"/>
      <c r="ADC570" s="33"/>
      <c r="ADD570" s="33"/>
      <c r="ADE570" s="33"/>
      <c r="ADF570" s="33"/>
      <c r="ADG570" s="33"/>
      <c r="ADH570" s="33"/>
      <c r="ADI570" s="33"/>
      <c r="ADJ570" s="33"/>
      <c r="ADK570" s="33"/>
      <c r="ADL570" s="33"/>
      <c r="ADM570" s="33"/>
      <c r="ADN570" s="33"/>
      <c r="ADO570" s="33"/>
      <c r="ADP570" s="33"/>
      <c r="ADQ570" s="33"/>
      <c r="ADR570" s="33"/>
      <c r="ADS570" s="33"/>
      <c r="ADT570" s="33"/>
      <c r="ADU570" s="33"/>
      <c r="ADV570" s="33"/>
      <c r="ADW570" s="33"/>
      <c r="ADX570" s="33"/>
      <c r="ADY570" s="33"/>
      <c r="ADZ570" s="33"/>
      <c r="AEA570" s="33"/>
      <c r="AEB570" s="33"/>
      <c r="AEC570" s="33"/>
      <c r="AED570" s="33"/>
      <c r="AEE570" s="33"/>
      <c r="AEF570" s="33"/>
      <c r="AEG570" s="33"/>
      <c r="AEH570" s="33"/>
      <c r="AEI570" s="33"/>
      <c r="AEJ570" s="33"/>
      <c r="AEK570" s="33"/>
      <c r="AEL570" s="33"/>
      <c r="AEM570" s="33"/>
      <c r="AEN570" s="33"/>
      <c r="AEO570" s="33"/>
      <c r="AEP570" s="33"/>
      <c r="AEQ570" s="33"/>
      <c r="AER570" s="33"/>
      <c r="AES570" s="33"/>
      <c r="AET570" s="33"/>
      <c r="AEU570" s="33"/>
      <c r="AEV570" s="33"/>
      <c r="AEW570" s="33"/>
      <c r="AEX570" s="33"/>
      <c r="AEY570" s="33"/>
      <c r="AEZ570" s="33"/>
      <c r="AFA570" s="33"/>
      <c r="AFB570" s="33"/>
      <c r="AFC570" s="33"/>
      <c r="AFD570" s="33"/>
      <c r="AFE570" s="33"/>
      <c r="AFF570" s="33"/>
      <c r="AFG570" s="33"/>
      <c r="AFH570" s="33"/>
      <c r="AFI570" s="33"/>
      <c r="AFJ570" s="33"/>
      <c r="AFK570" s="33"/>
      <c r="AFL570" s="33"/>
      <c r="AFM570" s="33"/>
      <c r="AFN570" s="33"/>
      <c r="AFO570" s="33"/>
      <c r="AFP570" s="33"/>
      <c r="AFQ570" s="33"/>
      <c r="AFR570" s="33"/>
      <c r="AFS570" s="33"/>
      <c r="AFT570" s="33"/>
      <c r="AFU570" s="33"/>
      <c r="AFV570" s="33"/>
      <c r="AFW570" s="33"/>
      <c r="AFX570" s="33"/>
      <c r="AFY570" s="33"/>
      <c r="AFZ570" s="33"/>
      <c r="AGA570" s="33"/>
      <c r="AGB570" s="33"/>
      <c r="AGC570" s="33"/>
      <c r="AGD570" s="33"/>
      <c r="AGE570" s="33"/>
      <c r="AGF570" s="33"/>
      <c r="AGG570" s="33"/>
      <c r="AGH570" s="33"/>
      <c r="AGI570" s="33"/>
      <c r="AGJ570" s="33"/>
      <c r="AGK570" s="33"/>
      <c r="AGL570" s="33"/>
      <c r="AGM570" s="33"/>
      <c r="AGN570" s="33"/>
      <c r="AGO570" s="33"/>
      <c r="AGP570" s="33"/>
      <c r="AGQ570" s="33"/>
      <c r="AGR570" s="33"/>
      <c r="AGS570" s="33"/>
      <c r="AGT570" s="33"/>
      <c r="AGU570" s="33"/>
      <c r="AGV570" s="33"/>
      <c r="AGW570" s="33"/>
      <c r="AGX570" s="33"/>
      <c r="AGY570" s="33"/>
      <c r="AGZ570" s="33"/>
      <c r="AHA570" s="33"/>
      <c r="AHB570" s="33"/>
      <c r="AHC570" s="33"/>
      <c r="AHD570" s="33"/>
      <c r="AHE570" s="33"/>
      <c r="AHF570" s="33"/>
      <c r="AHG570" s="33"/>
      <c r="AHH570" s="33"/>
      <c r="AHI570" s="33"/>
      <c r="AHJ570" s="33"/>
      <c r="AHK570" s="33"/>
      <c r="AHL570" s="33"/>
      <c r="AHM570" s="33"/>
      <c r="AHN570" s="33"/>
      <c r="AHO570" s="33"/>
      <c r="AHP570" s="33"/>
      <c r="AHQ570" s="33"/>
      <c r="AHR570" s="33"/>
      <c r="AHS570" s="33"/>
      <c r="AHT570" s="33"/>
      <c r="AHU570" s="33"/>
      <c r="AHV570" s="33"/>
      <c r="AHW570" s="33"/>
      <c r="AHX570" s="33"/>
      <c r="AHY570" s="33"/>
      <c r="AHZ570" s="33"/>
      <c r="AIA570" s="33"/>
      <c r="AIB570" s="33"/>
      <c r="AIC570" s="33"/>
      <c r="AID570" s="33"/>
      <c r="AIE570" s="33"/>
      <c r="AIF570" s="33"/>
      <c r="AIG570" s="33"/>
      <c r="AIH570" s="33"/>
      <c r="AII570" s="33"/>
      <c r="AIJ570" s="33"/>
      <c r="AIK570" s="33"/>
      <c r="AIL570" s="33"/>
      <c r="AIM570" s="33"/>
      <c r="AIN570" s="33"/>
      <c r="AIO570" s="33"/>
      <c r="AIP570" s="33"/>
      <c r="AIQ570" s="33"/>
      <c r="AIR570" s="33"/>
      <c r="AIS570" s="33"/>
      <c r="AIT570" s="33"/>
      <c r="AIU570" s="33"/>
      <c r="AIV570" s="33"/>
      <c r="AIW570" s="33"/>
      <c r="AIX570" s="33"/>
      <c r="AIY570" s="33"/>
      <c r="AIZ570" s="33"/>
      <c r="AJA570" s="33"/>
      <c r="AJB570" s="33"/>
      <c r="AJC570" s="33"/>
      <c r="AJD570" s="33"/>
      <c r="AJE570" s="33"/>
      <c r="AJF570" s="33"/>
      <c r="AJG570" s="33"/>
      <c r="AJH570" s="33"/>
      <c r="AJI570" s="33"/>
      <c r="AJJ570" s="33"/>
      <c r="AJK570" s="33"/>
      <c r="AJL570" s="33"/>
      <c r="AJM570" s="33"/>
      <c r="AJN570" s="33"/>
      <c r="AJO570" s="33"/>
      <c r="AJP570" s="33"/>
      <c r="AJQ570" s="33"/>
      <c r="AJR570" s="33"/>
      <c r="AJS570" s="33"/>
      <c r="AJT570" s="33"/>
      <c r="AJU570" s="33"/>
      <c r="AJV570" s="33"/>
      <c r="AJW570" s="33"/>
      <c r="AJX570" s="33"/>
      <c r="AJY570" s="33"/>
      <c r="AJZ570" s="33"/>
      <c r="AKA570" s="33"/>
      <c r="AKB570" s="33"/>
      <c r="AKC570" s="33"/>
      <c r="AKD570" s="33"/>
      <c r="AKE570" s="33"/>
      <c r="AKF570" s="33"/>
      <c r="AKG570" s="33"/>
      <c r="AKH570" s="33"/>
      <c r="AKI570" s="33"/>
      <c r="AKJ570" s="33"/>
      <c r="AKK570" s="33"/>
      <c r="AKL570" s="33"/>
      <c r="AKM570" s="33"/>
      <c r="AKN570" s="33"/>
      <c r="AKO570" s="33"/>
      <c r="AKP570" s="33"/>
      <c r="AKQ570" s="33"/>
      <c r="AKR570" s="33"/>
      <c r="AKS570" s="33"/>
      <c r="AKT570" s="33"/>
      <c r="AKU570" s="33"/>
      <c r="AKV570" s="33"/>
      <c r="AKW570" s="33"/>
      <c r="AKX570" s="33"/>
      <c r="AKY570" s="33"/>
      <c r="AKZ570" s="33"/>
      <c r="ALA570" s="33"/>
      <c r="ALB570" s="33"/>
      <c r="ALC570" s="33"/>
      <c r="ALD570" s="33"/>
      <c r="ALE570" s="33"/>
      <c r="ALF570" s="33"/>
      <c r="ALG570" s="33"/>
      <c r="ALH570" s="33"/>
      <c r="ALI570" s="33"/>
      <c r="ALJ570" s="33"/>
      <c r="ALK570" s="33"/>
      <c r="ALL570" s="33"/>
      <c r="ALM570" s="33"/>
      <c r="ALN570" s="33"/>
      <c r="ALO570" s="33"/>
      <c r="ALP570" s="33"/>
      <c r="ALQ570" s="33"/>
      <c r="ALR570" s="33"/>
      <c r="ALS570" s="33"/>
      <c r="ALT570" s="33"/>
      <c r="ALU570" s="33"/>
      <c r="ALV570" s="33"/>
      <c r="ALW570" s="33"/>
      <c r="ALX570" s="33"/>
      <c r="ALY570" s="33"/>
      <c r="ALZ570" s="33"/>
      <c r="AMA570" s="33"/>
      <c r="AMB570" s="33"/>
      <c r="AMC570" s="33"/>
      <c r="AMD570" s="33"/>
      <c r="AME570" s="33"/>
      <c r="AMF570" s="33"/>
      <c r="AMG570" s="33"/>
      <c r="AMH570" s="33"/>
      <c r="AMI570" s="33"/>
      <c r="AMJ570" s="33"/>
      <c r="AMK570" s="33"/>
      <c r="AML570" s="33"/>
      <c r="AMM570" s="33"/>
      <c r="AMN570" s="33"/>
      <c r="AMO570" s="33"/>
      <c r="AMP570" s="33"/>
      <c r="AMQ570" s="33"/>
      <c r="AMR570" s="33"/>
      <c r="AMS570" s="33"/>
      <c r="AMT570" s="33"/>
      <c r="AMU570" s="33"/>
      <c r="AMV570" s="33"/>
      <c r="AMW570" s="33"/>
      <c r="AMX570" s="33"/>
      <c r="AMY570" s="33"/>
      <c r="AMZ570" s="33"/>
      <c r="ANA570" s="33"/>
      <c r="ANB570" s="33"/>
      <c r="ANC570" s="33"/>
      <c r="AND570" s="33"/>
      <c r="ANE570" s="33"/>
      <c r="ANF570" s="33"/>
      <c r="ANG570" s="33"/>
      <c r="ANH570" s="33"/>
      <c r="ANI570" s="33"/>
      <c r="ANJ570" s="33"/>
      <c r="ANK570" s="33"/>
      <c r="ANL570" s="33"/>
      <c r="ANM570" s="33"/>
      <c r="ANN570" s="33"/>
      <c r="ANO570" s="33"/>
      <c r="ANP570" s="33"/>
      <c r="ANQ570" s="33"/>
      <c r="ANR570" s="33"/>
      <c r="ANS570" s="33"/>
      <c r="ANT570" s="33"/>
      <c r="ANU570" s="33"/>
      <c r="ANV570" s="33"/>
      <c r="ANW570" s="33"/>
      <c r="ANX570" s="33"/>
      <c r="ANY570" s="33"/>
      <c r="ANZ570" s="33"/>
      <c r="AOA570" s="33"/>
      <c r="AOB570" s="33"/>
      <c r="AOC570" s="33"/>
      <c r="AOD570" s="33"/>
      <c r="AOE570" s="33"/>
      <c r="AOF570" s="33"/>
      <c r="AOG570" s="33"/>
      <c r="AOH570" s="33"/>
      <c r="AOI570" s="33"/>
      <c r="AOJ570" s="33"/>
      <c r="AOK570" s="33"/>
      <c r="AOL570" s="33"/>
      <c r="AOM570" s="33"/>
      <c r="AON570" s="33"/>
      <c r="AOO570" s="33"/>
      <c r="AOP570" s="33"/>
      <c r="AOQ570" s="33"/>
      <c r="AOR570" s="33"/>
      <c r="AOS570" s="33"/>
      <c r="AOT570" s="33"/>
      <c r="AOU570" s="33"/>
      <c r="AOV570" s="33"/>
      <c r="AOW570" s="33"/>
      <c r="AOX570" s="33"/>
      <c r="AOY570" s="33"/>
      <c r="AOZ570" s="33"/>
      <c r="APA570" s="33"/>
      <c r="APB570" s="33"/>
      <c r="APC570" s="33"/>
      <c r="APD570" s="33"/>
      <c r="APE570" s="33"/>
      <c r="APF570" s="33"/>
      <c r="APG570" s="33"/>
      <c r="APH570" s="33"/>
      <c r="API570" s="33"/>
      <c r="APJ570" s="33"/>
      <c r="APK570" s="33"/>
      <c r="APL570" s="33"/>
      <c r="APM570" s="33"/>
      <c r="APN570" s="33"/>
      <c r="APO570" s="33"/>
      <c r="APP570" s="33"/>
      <c r="APQ570" s="33"/>
      <c r="APR570" s="33"/>
      <c r="APS570" s="33"/>
      <c r="APT570" s="33"/>
      <c r="APU570" s="33"/>
      <c r="APV570" s="33"/>
      <c r="APW570" s="33"/>
      <c r="APX570" s="33"/>
      <c r="APY570" s="33"/>
      <c r="APZ570" s="33"/>
      <c r="AQA570" s="33"/>
      <c r="AQB570" s="33"/>
      <c r="AQC570" s="33"/>
      <c r="AQD570" s="33"/>
      <c r="AQE570" s="33"/>
      <c r="AQF570" s="33"/>
      <c r="AQG570" s="33"/>
      <c r="AQH570" s="33"/>
      <c r="AQI570" s="33"/>
      <c r="AQJ570" s="33"/>
      <c r="AQK570" s="33"/>
      <c r="AQL570" s="33"/>
      <c r="AQM570" s="33"/>
      <c r="AQN570" s="33"/>
      <c r="AQO570" s="33"/>
      <c r="AQP570" s="33"/>
      <c r="AQQ570" s="33"/>
      <c r="AQR570" s="33"/>
      <c r="AQS570" s="33"/>
      <c r="AQT570" s="33"/>
      <c r="AQU570" s="33"/>
      <c r="AQV570" s="33"/>
      <c r="AQW570" s="33"/>
      <c r="AQX570" s="33"/>
      <c r="AQY570" s="33"/>
      <c r="AQZ570" s="33"/>
      <c r="ARA570" s="33"/>
      <c r="ARB570" s="33"/>
      <c r="ARC570" s="33"/>
      <c r="ARD570" s="33"/>
      <c r="ARE570" s="33"/>
      <c r="ARF570" s="33"/>
      <c r="ARG570" s="33"/>
      <c r="ARH570" s="33"/>
      <c r="ARI570" s="33"/>
      <c r="ARJ570" s="33"/>
      <c r="ARK570" s="33"/>
      <c r="ARL570" s="33"/>
      <c r="ARM570" s="33"/>
      <c r="ARN570" s="33"/>
      <c r="ARO570" s="33"/>
      <c r="ARP570" s="33"/>
      <c r="ARQ570" s="33"/>
      <c r="ARR570" s="33"/>
      <c r="ARS570" s="33"/>
      <c r="ART570" s="33"/>
      <c r="ARU570" s="33"/>
      <c r="ARV570" s="33"/>
      <c r="ARW570" s="33"/>
      <c r="ARX570" s="33"/>
      <c r="ARY570" s="33"/>
      <c r="ARZ570" s="33"/>
      <c r="ASA570" s="33"/>
      <c r="ASB570" s="33"/>
      <c r="ASC570" s="33"/>
      <c r="ASD570" s="33"/>
      <c r="ASE570" s="33"/>
      <c r="ASF570" s="33"/>
      <c r="ASG570" s="33"/>
      <c r="ASH570" s="33"/>
      <c r="ASI570" s="33"/>
      <c r="ASJ570" s="33"/>
      <c r="ASK570" s="33"/>
      <c r="ASL570" s="33"/>
      <c r="ASM570" s="33"/>
      <c r="ASN570" s="33"/>
      <c r="ASO570" s="33"/>
      <c r="ASP570" s="33"/>
      <c r="ASQ570" s="33"/>
      <c r="ASR570" s="33"/>
      <c r="ASS570" s="33"/>
      <c r="AST570" s="33"/>
      <c r="ASU570" s="33"/>
      <c r="ASV570" s="33"/>
      <c r="ASW570" s="33"/>
      <c r="ASX570" s="33"/>
      <c r="ASY570" s="33"/>
      <c r="ASZ570" s="33"/>
      <c r="ATA570" s="33"/>
      <c r="ATB570" s="33"/>
      <c r="ATC570" s="33"/>
      <c r="ATD570" s="33"/>
      <c r="ATE570" s="33"/>
      <c r="ATF570" s="33"/>
      <c r="ATG570" s="33"/>
      <c r="ATH570" s="33"/>
      <c r="ATI570" s="33"/>
      <c r="ATJ570" s="33"/>
      <c r="ATK570" s="33"/>
      <c r="ATL570" s="33"/>
      <c r="ATM570" s="33"/>
      <c r="ATN570" s="33"/>
      <c r="ATO570" s="33"/>
      <c r="ATP570" s="33"/>
      <c r="ATQ570" s="33"/>
      <c r="ATR570" s="33"/>
      <c r="ATS570" s="33"/>
      <c r="ATT570" s="33"/>
      <c r="ATU570" s="33"/>
      <c r="ATV570" s="33"/>
      <c r="ATW570" s="33"/>
      <c r="ATX570" s="33"/>
      <c r="ATY570" s="33"/>
      <c r="ATZ570" s="33"/>
      <c r="AUA570" s="33"/>
      <c r="AUB570" s="33"/>
      <c r="AUC570" s="33"/>
      <c r="AUD570" s="33"/>
      <c r="AUE570" s="33"/>
      <c r="AUF570" s="33"/>
      <c r="AUG570" s="33"/>
      <c r="AUH570" s="33"/>
      <c r="AUI570" s="33"/>
      <c r="AUJ570" s="33"/>
      <c r="AUK570" s="33"/>
      <c r="AUL570" s="33"/>
      <c r="AUM570" s="33"/>
      <c r="AUN570" s="33"/>
      <c r="AUO570" s="33"/>
      <c r="AUP570" s="33"/>
      <c r="AUQ570" s="33"/>
      <c r="AUR570" s="33"/>
      <c r="AUS570" s="33"/>
      <c r="AUT570" s="33"/>
      <c r="AUU570" s="33"/>
      <c r="AUV570" s="33"/>
      <c r="AUW570" s="33"/>
      <c r="AUX570" s="33"/>
      <c r="AUY570" s="33"/>
      <c r="AUZ570" s="33"/>
      <c r="AVA570" s="33"/>
      <c r="AVB570" s="33"/>
      <c r="AVC570" s="33"/>
      <c r="AVD570" s="33"/>
      <c r="AVE570" s="33"/>
      <c r="AVF570" s="33"/>
      <c r="AVG570" s="33"/>
      <c r="AVH570" s="33"/>
      <c r="AVI570" s="33"/>
      <c r="AVJ570" s="33"/>
      <c r="AVK570" s="33"/>
      <c r="AVL570" s="33"/>
      <c r="AVM570" s="33"/>
      <c r="AVN570" s="33"/>
      <c r="AVO570" s="33"/>
      <c r="AVP570" s="33"/>
      <c r="AVQ570" s="33"/>
      <c r="AVR570" s="33"/>
      <c r="AVS570" s="33"/>
      <c r="AVT570" s="33"/>
      <c r="AVU570" s="33"/>
      <c r="AVV570" s="33"/>
      <c r="AVW570" s="33"/>
      <c r="AVX570" s="33"/>
      <c r="AVY570" s="33"/>
      <c r="AVZ570" s="33"/>
      <c r="AWA570" s="33"/>
      <c r="AWB570" s="33"/>
      <c r="AWC570" s="33"/>
      <c r="AWD570" s="33"/>
      <c r="AWE570" s="33"/>
      <c r="AWF570" s="33"/>
      <c r="AWG570" s="33"/>
      <c r="AWH570" s="33"/>
      <c r="AWI570" s="33"/>
      <c r="AWJ570" s="33"/>
      <c r="AWK570" s="33"/>
      <c r="AWL570" s="33"/>
      <c r="AWM570" s="33"/>
      <c r="AWN570" s="33"/>
      <c r="AWO570" s="33"/>
      <c r="AWP570" s="33"/>
      <c r="AWQ570" s="33"/>
      <c r="AWR570" s="33"/>
      <c r="AWS570" s="33"/>
      <c r="AWT570" s="33"/>
      <c r="AWU570" s="33"/>
      <c r="AWV570" s="33"/>
      <c r="AWW570" s="33"/>
      <c r="AWX570" s="33"/>
      <c r="AWY570" s="33"/>
      <c r="AWZ570" s="33"/>
      <c r="AXA570" s="33"/>
      <c r="AXB570" s="33"/>
      <c r="AXC570" s="33"/>
      <c r="AXD570" s="33"/>
      <c r="AXE570" s="33"/>
      <c r="AXF570" s="33"/>
      <c r="AXG570" s="33"/>
      <c r="AXH570" s="33"/>
      <c r="AXI570" s="33"/>
      <c r="AXJ570" s="33"/>
      <c r="AXK570" s="33"/>
      <c r="AXL570" s="33"/>
      <c r="AXM570" s="33"/>
      <c r="AXN570" s="33"/>
      <c r="AXO570" s="33"/>
      <c r="AXP570" s="33"/>
      <c r="AXQ570" s="33"/>
      <c r="AXR570" s="33"/>
      <c r="AXS570" s="33"/>
      <c r="AXT570" s="33"/>
      <c r="AXU570" s="33"/>
      <c r="AXV570" s="33"/>
      <c r="AXW570" s="33"/>
      <c r="AXX570" s="33"/>
      <c r="AXY570" s="33"/>
      <c r="AXZ570" s="33"/>
      <c r="AYA570" s="33"/>
      <c r="AYB570" s="33"/>
      <c r="AYC570" s="33"/>
      <c r="AYD570" s="33"/>
      <c r="AYE570" s="33"/>
      <c r="AYF570" s="33"/>
      <c r="AYG570" s="33"/>
      <c r="AYH570" s="33"/>
      <c r="AYI570" s="33"/>
      <c r="AYJ570" s="33"/>
      <c r="AYK570" s="33"/>
      <c r="AYL570" s="33"/>
      <c r="AYM570" s="33"/>
      <c r="AYN570" s="33"/>
      <c r="AYO570" s="33"/>
      <c r="AYP570" s="33"/>
      <c r="AYQ570" s="33"/>
      <c r="AYR570" s="33"/>
      <c r="AYS570" s="33"/>
      <c r="AYT570" s="33"/>
      <c r="AYU570" s="33"/>
      <c r="AYV570" s="33"/>
      <c r="AYW570" s="33"/>
      <c r="AYX570" s="33"/>
      <c r="AYY570" s="33"/>
      <c r="AYZ570" s="33"/>
      <c r="AZA570" s="33"/>
      <c r="AZB570" s="33"/>
      <c r="AZC570" s="33"/>
      <c r="AZD570" s="33"/>
      <c r="AZE570" s="33"/>
      <c r="AZF570" s="33"/>
      <c r="AZG570" s="33"/>
      <c r="AZH570" s="33"/>
      <c r="AZI570" s="33"/>
      <c r="AZJ570" s="33"/>
      <c r="AZK570" s="33"/>
      <c r="AZL570" s="33"/>
      <c r="AZM570" s="33"/>
      <c r="AZN570" s="33"/>
      <c r="AZO570" s="33"/>
      <c r="AZP570" s="33"/>
      <c r="AZQ570" s="33"/>
      <c r="AZR570" s="33"/>
      <c r="AZS570" s="33"/>
      <c r="AZT570" s="33"/>
      <c r="AZU570" s="33"/>
      <c r="AZV570" s="33"/>
      <c r="AZW570" s="33"/>
      <c r="AZX570" s="33"/>
      <c r="AZY570" s="33"/>
      <c r="AZZ570" s="33"/>
      <c r="BAA570" s="33"/>
      <c r="BAB570" s="33"/>
      <c r="BAC570" s="33"/>
      <c r="BAD570" s="33"/>
      <c r="BAE570" s="33"/>
      <c r="BAF570" s="33"/>
      <c r="BAG570" s="33"/>
      <c r="BAH570" s="33"/>
      <c r="BAI570" s="33"/>
      <c r="BAJ570" s="33"/>
      <c r="BAK570" s="33"/>
      <c r="BAL570" s="33"/>
      <c r="BAM570" s="33"/>
      <c r="BAN570" s="33"/>
      <c r="BAO570" s="33"/>
      <c r="BAP570" s="33"/>
      <c r="BAQ570" s="33"/>
      <c r="BAR570" s="33"/>
      <c r="BAS570" s="33"/>
      <c r="BAT570" s="33"/>
      <c r="BAU570" s="33"/>
      <c r="BAV570" s="33"/>
      <c r="BAW570" s="33"/>
      <c r="BAX570" s="33"/>
      <c r="BAY570" s="33"/>
      <c r="BAZ570" s="33"/>
      <c r="BBA570" s="33"/>
      <c r="BBB570" s="33"/>
      <c r="BBC570" s="33"/>
      <c r="BBD570" s="33"/>
      <c r="BBE570" s="33"/>
      <c r="BBF570" s="33"/>
      <c r="BBG570" s="33"/>
      <c r="BBH570" s="33"/>
      <c r="BBI570" s="33"/>
      <c r="BBJ570" s="33"/>
      <c r="BBK570" s="33"/>
      <c r="BBL570" s="33"/>
      <c r="BBM570" s="33"/>
      <c r="BBN570" s="33"/>
      <c r="BBO570" s="33"/>
      <c r="BBP570" s="33"/>
      <c r="BBQ570" s="33"/>
      <c r="BBR570" s="33"/>
      <c r="BBS570" s="33"/>
      <c r="BBT570" s="33"/>
      <c r="BBU570" s="33"/>
      <c r="BBV570" s="33"/>
      <c r="BBW570" s="33"/>
      <c r="BBX570" s="33"/>
      <c r="BBY570" s="33"/>
      <c r="BBZ570" s="33"/>
      <c r="BCA570" s="33"/>
      <c r="BCB570" s="33"/>
      <c r="BCC570" s="33"/>
      <c r="BCD570" s="33"/>
      <c r="BCE570" s="33"/>
      <c r="BCF570" s="33"/>
      <c r="BCG570" s="33"/>
      <c r="BCH570" s="33"/>
      <c r="BCI570" s="33"/>
      <c r="BCJ570" s="33"/>
      <c r="BCK570" s="33"/>
      <c r="BCL570" s="33"/>
      <c r="BCM570" s="33"/>
      <c r="BCN570" s="33"/>
      <c r="BCO570" s="33"/>
      <c r="BCP570" s="33"/>
      <c r="BCQ570" s="33"/>
      <c r="BCR570" s="33"/>
      <c r="BCS570" s="33"/>
      <c r="BCT570" s="33"/>
      <c r="BCU570" s="33"/>
      <c r="BCV570" s="33"/>
      <c r="BCW570" s="33"/>
      <c r="BCX570" s="33"/>
      <c r="BCY570" s="33"/>
      <c r="BCZ570" s="33"/>
      <c r="BDA570" s="33"/>
      <c r="BDB570" s="33"/>
      <c r="BDC570" s="33"/>
      <c r="BDD570" s="33"/>
      <c r="BDE570" s="33"/>
      <c r="BDF570" s="33"/>
      <c r="BDG570" s="33"/>
      <c r="BDH570" s="33"/>
      <c r="BDI570" s="33"/>
      <c r="BDJ570" s="33"/>
      <c r="BDK570" s="33"/>
      <c r="BDL570" s="33"/>
      <c r="BDM570" s="33"/>
      <c r="BDN570" s="33"/>
      <c r="BDO570" s="33"/>
      <c r="BDP570" s="33"/>
      <c r="BDQ570" s="33"/>
      <c r="BDR570" s="33"/>
      <c r="BDS570" s="33"/>
      <c r="BDT570" s="33"/>
      <c r="BDU570" s="33"/>
      <c r="BDV570" s="33"/>
      <c r="BDW570" s="33"/>
      <c r="BDX570" s="33"/>
      <c r="BDY570" s="33"/>
      <c r="BDZ570" s="33"/>
      <c r="BEA570" s="33"/>
      <c r="BEB570" s="33"/>
      <c r="BEC570" s="33"/>
      <c r="BED570" s="33"/>
      <c r="BEE570" s="33"/>
      <c r="BEF570" s="33"/>
      <c r="BEG570" s="33"/>
      <c r="BEH570" s="33"/>
      <c r="BEI570" s="33"/>
      <c r="BEJ570" s="33"/>
      <c r="BEK570" s="33"/>
      <c r="BEL570" s="33"/>
      <c r="BEM570" s="33"/>
      <c r="BEN570" s="33"/>
      <c r="BEO570" s="33"/>
      <c r="BEP570" s="33"/>
      <c r="BEQ570" s="33"/>
      <c r="BER570" s="33"/>
      <c r="BES570" s="33"/>
      <c r="BET570" s="33"/>
      <c r="BEU570" s="33"/>
      <c r="BEV570" s="33"/>
      <c r="BEW570" s="33"/>
      <c r="BEX570" s="33"/>
      <c r="BEY570" s="33"/>
      <c r="BEZ570" s="33"/>
      <c r="BFA570" s="33"/>
      <c r="BFB570" s="33"/>
      <c r="BFC570" s="33"/>
      <c r="BFD570" s="33"/>
      <c r="BFE570" s="33"/>
      <c r="BFF570" s="33"/>
      <c r="BFG570" s="33"/>
      <c r="BFH570" s="33"/>
      <c r="BFI570" s="33"/>
      <c r="BFJ570" s="33"/>
      <c r="BFK570" s="33"/>
      <c r="BFL570" s="33"/>
      <c r="BFM570" s="33"/>
      <c r="BFN570" s="33"/>
      <c r="BFO570" s="33"/>
      <c r="BFP570" s="33"/>
      <c r="BFQ570" s="33"/>
      <c r="BFR570" s="33"/>
      <c r="BFS570" s="33"/>
      <c r="BFT570" s="33"/>
      <c r="BFU570" s="33"/>
      <c r="BFV570" s="33"/>
      <c r="BFW570" s="33"/>
      <c r="BFX570" s="33"/>
      <c r="BFY570" s="33"/>
      <c r="BFZ570" s="33"/>
      <c r="BGA570" s="33"/>
      <c r="BGB570" s="33"/>
      <c r="BGC570" s="33"/>
      <c r="BGD570" s="33"/>
      <c r="BGE570" s="33"/>
      <c r="BGF570" s="33"/>
      <c r="BGG570" s="33"/>
      <c r="BGH570" s="33"/>
      <c r="BGI570" s="33"/>
      <c r="BGJ570" s="33"/>
      <c r="BGK570" s="33"/>
      <c r="BGL570" s="33"/>
      <c r="BGM570" s="33"/>
      <c r="BGN570" s="33"/>
      <c r="BGO570" s="33"/>
      <c r="BGP570" s="33"/>
      <c r="BGQ570" s="33"/>
      <c r="BGR570" s="33"/>
      <c r="BGS570" s="33"/>
      <c r="BGT570" s="33"/>
      <c r="BGU570" s="33"/>
      <c r="BGV570" s="33"/>
      <c r="BGW570" s="33"/>
      <c r="BGX570" s="33"/>
      <c r="BGY570" s="33"/>
      <c r="BGZ570" s="33"/>
      <c r="BHA570" s="33"/>
      <c r="BHB570" s="33"/>
      <c r="BHC570" s="33"/>
      <c r="BHD570" s="33"/>
      <c r="BHE570" s="33"/>
      <c r="BHF570" s="33"/>
      <c r="BHG570" s="33"/>
      <c r="BHH570" s="33"/>
      <c r="BHI570" s="33"/>
      <c r="BHJ570" s="33"/>
      <c r="BHK570" s="33"/>
      <c r="BHL570" s="33"/>
      <c r="BHM570" s="33"/>
      <c r="BHN570" s="33"/>
      <c r="BHO570" s="33"/>
      <c r="BHP570" s="33"/>
      <c r="BHQ570" s="33"/>
      <c r="BHR570" s="33"/>
      <c r="BHS570" s="33"/>
      <c r="BHT570" s="33"/>
      <c r="BHU570" s="33"/>
      <c r="BHV570" s="33"/>
      <c r="BHW570" s="33"/>
      <c r="BHX570" s="33"/>
      <c r="BHY570" s="33"/>
      <c r="BHZ570" s="33"/>
      <c r="BIA570" s="33"/>
      <c r="BIB570" s="33"/>
      <c r="BIC570" s="33"/>
      <c r="BID570" s="33"/>
      <c r="BIE570" s="33"/>
      <c r="BIF570" s="33"/>
      <c r="BIG570" s="33"/>
      <c r="BIH570" s="33"/>
      <c r="BII570" s="33"/>
      <c r="BIJ570" s="33"/>
      <c r="BIK570" s="33"/>
      <c r="BIL570" s="33"/>
      <c r="BIM570" s="33"/>
      <c r="BIN570" s="33"/>
      <c r="BIO570" s="33"/>
      <c r="BIP570" s="33"/>
      <c r="BIQ570" s="33"/>
      <c r="BIR570" s="33"/>
      <c r="BIS570" s="33"/>
      <c r="BIT570" s="33"/>
      <c r="BIU570" s="33"/>
      <c r="BIV570" s="33"/>
      <c r="BIW570" s="33"/>
      <c r="BIX570" s="33"/>
      <c r="BIY570" s="33"/>
      <c r="BIZ570" s="33"/>
      <c r="BJA570" s="33"/>
      <c r="BJB570" s="33"/>
      <c r="BJC570" s="33"/>
      <c r="BJD570" s="33"/>
      <c r="BJE570" s="33"/>
      <c r="BJF570" s="33"/>
      <c r="BJG570" s="33"/>
      <c r="BJH570" s="33"/>
      <c r="BJI570" s="33"/>
      <c r="BJJ570" s="33"/>
      <c r="BJK570" s="33"/>
      <c r="BJL570" s="33"/>
      <c r="BJM570" s="33"/>
      <c r="BJN570" s="33"/>
      <c r="BJO570" s="33"/>
      <c r="BJP570" s="33"/>
      <c r="BJQ570" s="33"/>
      <c r="BJR570" s="33"/>
      <c r="BJS570" s="33"/>
      <c r="BJT570" s="33"/>
      <c r="BJU570" s="33"/>
      <c r="BJV570" s="33"/>
      <c r="BJW570" s="33"/>
      <c r="BJX570" s="33"/>
      <c r="BJY570" s="33"/>
      <c r="BJZ570" s="33"/>
      <c r="BKA570" s="33"/>
      <c r="BKB570" s="33"/>
      <c r="BKC570" s="33"/>
      <c r="BKD570" s="33"/>
      <c r="BKE570" s="33"/>
      <c r="BKF570" s="33"/>
      <c r="BKG570" s="33"/>
      <c r="BKH570" s="33"/>
      <c r="BKI570" s="33"/>
      <c r="BKJ570" s="33"/>
      <c r="BKK570" s="33"/>
      <c r="BKL570" s="33"/>
      <c r="BKM570" s="33"/>
      <c r="BKN570" s="33"/>
      <c r="BKO570" s="33"/>
      <c r="BKP570" s="33"/>
      <c r="BKQ570" s="33"/>
      <c r="BKR570" s="33"/>
      <c r="BKS570" s="33"/>
      <c r="BKT570" s="33"/>
      <c r="BKU570" s="33"/>
      <c r="BKV570" s="33"/>
      <c r="BKW570" s="33"/>
      <c r="BKX570" s="33"/>
      <c r="BKY570" s="33"/>
      <c r="BKZ570" s="33"/>
      <c r="BLA570" s="33"/>
      <c r="BLB570" s="33"/>
      <c r="BLC570" s="33"/>
      <c r="BLD570" s="33"/>
      <c r="BLE570" s="33"/>
      <c r="BLF570" s="33"/>
      <c r="BLG570" s="33"/>
      <c r="BLH570" s="33"/>
      <c r="BLI570" s="33"/>
      <c r="BLJ570" s="33"/>
      <c r="BLK570" s="33"/>
      <c r="BLL570" s="33"/>
      <c r="BLM570" s="33"/>
      <c r="BLN570" s="33"/>
      <c r="BLO570" s="33"/>
      <c r="BLP570" s="33"/>
      <c r="BLQ570" s="33"/>
      <c r="BLR570" s="33"/>
      <c r="BLS570" s="33"/>
      <c r="BLT570" s="33"/>
      <c r="BLU570" s="33"/>
      <c r="BLV570" s="33"/>
      <c r="BLW570" s="33"/>
      <c r="BLX570" s="33"/>
      <c r="BLY570" s="33"/>
      <c r="BLZ570" s="33"/>
      <c r="BMA570" s="33"/>
      <c r="BMB570" s="33"/>
      <c r="BMC570" s="33"/>
      <c r="BMD570" s="33"/>
      <c r="BME570" s="33"/>
      <c r="BMF570" s="33"/>
      <c r="BMG570" s="33"/>
      <c r="BMH570" s="33"/>
      <c r="BMI570" s="33"/>
      <c r="BMJ570" s="33"/>
      <c r="BMK570" s="33"/>
      <c r="BML570" s="33"/>
      <c r="BMM570" s="33"/>
      <c r="BMN570" s="33"/>
      <c r="BMO570" s="33"/>
      <c r="BMP570" s="33"/>
      <c r="BMQ570" s="33"/>
      <c r="BMR570" s="33"/>
      <c r="BMS570" s="33"/>
      <c r="BMT570" s="33"/>
      <c r="BMU570" s="33"/>
      <c r="BMV570" s="33"/>
      <c r="BMW570" s="33"/>
      <c r="BMX570" s="33"/>
      <c r="BMY570" s="33"/>
      <c r="BMZ570" s="33"/>
      <c r="BNA570" s="33"/>
      <c r="BNB570" s="33"/>
      <c r="BNC570" s="33"/>
      <c r="BND570" s="33"/>
      <c r="BNE570" s="33"/>
      <c r="BNF570" s="33"/>
      <c r="BNG570" s="33"/>
      <c r="BNH570" s="33"/>
      <c r="BNI570" s="33"/>
      <c r="BNJ570" s="33"/>
      <c r="BNK570" s="33"/>
      <c r="BNL570" s="33"/>
      <c r="BNM570" s="33"/>
      <c r="BNN570" s="33"/>
      <c r="BNO570" s="33"/>
      <c r="BNP570" s="33"/>
      <c r="BNQ570" s="33"/>
      <c r="BNR570" s="33"/>
      <c r="BNS570" s="33"/>
      <c r="BNT570" s="33"/>
      <c r="BNU570" s="33"/>
      <c r="BNV570" s="33"/>
      <c r="BNW570" s="33"/>
      <c r="BNX570" s="33"/>
      <c r="BNY570" s="33"/>
      <c r="BNZ570" s="33"/>
      <c r="BOA570" s="33"/>
      <c r="BOB570" s="33"/>
      <c r="BOC570" s="33"/>
      <c r="BOD570" s="33"/>
      <c r="BOE570" s="33"/>
      <c r="BOF570" s="33"/>
      <c r="BOG570" s="33"/>
      <c r="BOH570" s="33"/>
      <c r="BOI570" s="33"/>
      <c r="BOJ570" s="33"/>
      <c r="BOK570" s="33"/>
      <c r="BOL570" s="33"/>
      <c r="BOM570" s="33"/>
      <c r="BON570" s="33"/>
      <c r="BOO570" s="33"/>
      <c r="BOP570" s="33"/>
      <c r="BOQ570" s="33"/>
      <c r="BOR570" s="33"/>
      <c r="BOS570" s="33"/>
      <c r="BOT570" s="33"/>
      <c r="BOU570" s="33"/>
      <c r="BOV570" s="33"/>
      <c r="BOW570" s="33"/>
      <c r="BOX570" s="33"/>
      <c r="BOY570" s="33"/>
      <c r="BOZ570" s="33"/>
      <c r="BPA570" s="33"/>
      <c r="BPB570" s="33"/>
      <c r="BPC570" s="33"/>
      <c r="BPD570" s="33"/>
      <c r="BPE570" s="33"/>
      <c r="BPF570" s="33"/>
      <c r="BPG570" s="33"/>
      <c r="BPH570" s="33"/>
      <c r="BPI570" s="33"/>
      <c r="BPJ570" s="33"/>
      <c r="BPK570" s="33"/>
      <c r="BPL570" s="33"/>
      <c r="BPM570" s="33"/>
      <c r="BPN570" s="33"/>
      <c r="BPO570" s="33"/>
      <c r="BPP570" s="33"/>
      <c r="BPQ570" s="33"/>
      <c r="BPR570" s="33"/>
      <c r="BPS570" s="33"/>
      <c r="BPT570" s="33"/>
      <c r="BPU570" s="33"/>
      <c r="BPV570" s="33"/>
      <c r="BPW570" s="33"/>
      <c r="BPX570" s="33"/>
      <c r="BPY570" s="33"/>
      <c r="BPZ570" s="33"/>
      <c r="BQA570" s="33"/>
      <c r="BQB570" s="33"/>
      <c r="BQC570" s="33"/>
      <c r="BQD570" s="33"/>
      <c r="BQE570" s="33"/>
      <c r="BQF570" s="33"/>
      <c r="BQG570" s="33"/>
      <c r="BQH570" s="33"/>
      <c r="BQI570" s="33"/>
      <c r="BQJ570" s="33"/>
      <c r="BQK570" s="33"/>
      <c r="BQL570" s="33"/>
      <c r="BQM570" s="33"/>
      <c r="BQN570" s="33"/>
      <c r="BQO570" s="33"/>
      <c r="BQP570" s="33"/>
      <c r="BQQ570" s="33"/>
      <c r="BQR570" s="33"/>
      <c r="BQS570" s="33"/>
      <c r="BQT570" s="33"/>
      <c r="BQU570" s="33"/>
      <c r="BQV570" s="33"/>
      <c r="BQW570" s="33"/>
      <c r="BQX570" s="33"/>
      <c r="BQY570" s="33"/>
      <c r="BQZ570" s="33"/>
      <c r="BRA570" s="33"/>
      <c r="BRB570" s="33"/>
      <c r="BRC570" s="33"/>
      <c r="BRD570" s="33"/>
      <c r="BRE570" s="33"/>
      <c r="BRF570" s="33"/>
      <c r="BRG570" s="33"/>
      <c r="BRH570" s="33"/>
      <c r="BRI570" s="33"/>
      <c r="BRJ570" s="33"/>
      <c r="BRK570" s="33"/>
      <c r="BRL570" s="33"/>
      <c r="BRM570" s="33"/>
      <c r="BRN570" s="33"/>
      <c r="BRO570" s="33"/>
      <c r="BRP570" s="33"/>
      <c r="BRQ570" s="33"/>
      <c r="BRR570" s="33"/>
      <c r="BRS570" s="33"/>
      <c r="BRT570" s="33"/>
      <c r="BRU570" s="33"/>
      <c r="BRV570" s="33"/>
      <c r="BRW570" s="33"/>
      <c r="BRX570" s="33"/>
      <c r="BRY570" s="33"/>
      <c r="BRZ570" s="33"/>
      <c r="BSA570" s="33"/>
      <c r="BSB570" s="33"/>
      <c r="BSC570" s="33"/>
      <c r="BSD570" s="33"/>
      <c r="BSE570" s="33"/>
      <c r="BSF570" s="33"/>
      <c r="BSG570" s="33"/>
      <c r="BSH570" s="33"/>
      <c r="BSI570" s="33"/>
      <c r="BSJ570" s="33"/>
      <c r="BSK570" s="33"/>
      <c r="BSL570" s="33"/>
      <c r="BSM570" s="33"/>
      <c r="BSN570" s="33"/>
      <c r="BSO570" s="33"/>
      <c r="BSP570" s="33"/>
      <c r="BSQ570" s="33"/>
      <c r="BSR570" s="33"/>
      <c r="BSS570" s="33"/>
      <c r="BST570" s="33"/>
      <c r="BSU570" s="33"/>
      <c r="BSV570" s="33"/>
      <c r="BSW570" s="33"/>
      <c r="BSX570" s="33"/>
      <c r="BSY570" s="33"/>
      <c r="BSZ570" s="33"/>
      <c r="BTA570" s="33"/>
      <c r="BTB570" s="33"/>
      <c r="BTC570" s="33"/>
      <c r="BTD570" s="33"/>
      <c r="BTE570" s="33"/>
      <c r="BTF570" s="33"/>
      <c r="BTG570" s="33"/>
      <c r="BTH570" s="33"/>
      <c r="BTI570" s="33"/>
      <c r="BTJ570" s="33"/>
      <c r="BTK570" s="33"/>
      <c r="BTL570" s="33"/>
      <c r="BTM570" s="33"/>
      <c r="BTN570" s="33"/>
      <c r="BTO570" s="33"/>
      <c r="BTP570" s="33"/>
      <c r="BTQ570" s="33"/>
      <c r="BTR570" s="33"/>
      <c r="BTS570" s="33"/>
      <c r="BTT570" s="33"/>
      <c r="BTU570" s="33"/>
      <c r="BTV570" s="33"/>
      <c r="BTW570" s="33"/>
      <c r="BTX570" s="33"/>
      <c r="BTY570" s="33"/>
      <c r="BTZ570" s="33"/>
      <c r="BUA570" s="33"/>
      <c r="BUB570" s="33"/>
      <c r="BUC570" s="33"/>
      <c r="BUD570" s="33"/>
      <c r="BUE570" s="33"/>
      <c r="BUF570" s="33"/>
      <c r="BUG570" s="33"/>
      <c r="BUH570" s="33"/>
      <c r="BUI570" s="33"/>
      <c r="BUJ570" s="33"/>
      <c r="BUK570" s="33"/>
      <c r="BUL570" s="33"/>
      <c r="BUM570" s="33"/>
      <c r="BUN570" s="33"/>
      <c r="BUO570" s="33"/>
      <c r="BUP570" s="33"/>
      <c r="BUQ570" s="33"/>
      <c r="BUR570" s="33"/>
      <c r="BUS570" s="33"/>
      <c r="BUT570" s="33"/>
      <c r="BUU570" s="33"/>
      <c r="BUV570" s="33"/>
      <c r="BUW570" s="33"/>
      <c r="BUX570" s="33"/>
      <c r="BUY570" s="33"/>
      <c r="BUZ570" s="33"/>
      <c r="BVA570" s="33"/>
      <c r="BVB570" s="33"/>
      <c r="BVC570" s="33"/>
      <c r="BVD570" s="33"/>
      <c r="BVE570" s="33"/>
      <c r="BVF570" s="33"/>
      <c r="BVG570" s="33"/>
      <c r="BVH570" s="33"/>
      <c r="BVI570" s="33"/>
      <c r="BVJ570" s="33"/>
      <c r="BVK570" s="33"/>
      <c r="BVL570" s="33"/>
      <c r="BVM570" s="33"/>
      <c r="BVN570" s="33"/>
      <c r="BVO570" s="33"/>
      <c r="BVP570" s="33"/>
      <c r="BVQ570" s="33"/>
      <c r="BVR570" s="33"/>
      <c r="BVS570" s="33"/>
      <c r="BVT570" s="33"/>
      <c r="BVU570" s="33"/>
      <c r="BVV570" s="33"/>
      <c r="BVW570" s="33"/>
      <c r="BVX570" s="33"/>
      <c r="BVY570" s="33"/>
      <c r="BVZ570" s="33"/>
      <c r="BWA570" s="33"/>
      <c r="BWB570" s="33"/>
      <c r="BWC570" s="33"/>
      <c r="BWD570" s="33"/>
      <c r="BWE570" s="33"/>
      <c r="BWF570" s="33"/>
      <c r="BWG570" s="33"/>
      <c r="BWH570" s="33"/>
      <c r="BWI570" s="33"/>
      <c r="BWJ570" s="33"/>
      <c r="BWK570" s="33"/>
      <c r="BWL570" s="33"/>
      <c r="BWM570" s="33"/>
      <c r="BWN570" s="33"/>
      <c r="BWO570" s="33"/>
      <c r="BWP570" s="33"/>
      <c r="BWQ570" s="33"/>
      <c r="BWR570" s="33"/>
      <c r="BWS570" s="33"/>
      <c r="BWT570" s="33"/>
      <c r="BWU570" s="33"/>
      <c r="BWV570" s="33"/>
      <c r="BWW570" s="33"/>
      <c r="BWX570" s="33"/>
      <c r="BWY570" s="33"/>
      <c r="BWZ570" s="33"/>
      <c r="BXA570" s="33"/>
      <c r="BXB570" s="33"/>
      <c r="BXC570" s="33"/>
      <c r="BXD570" s="33"/>
      <c r="BXE570" s="33"/>
      <c r="BXF570" s="33"/>
      <c r="BXG570" s="33"/>
      <c r="BXH570" s="33"/>
      <c r="BXI570" s="33"/>
      <c r="BXJ570" s="33"/>
      <c r="BXK570" s="33"/>
      <c r="BXL570" s="33"/>
      <c r="BXM570" s="33"/>
      <c r="BXN570" s="33"/>
      <c r="BXO570" s="33"/>
      <c r="BXP570" s="33"/>
      <c r="BXQ570" s="33"/>
      <c r="BXR570" s="33"/>
      <c r="BXS570" s="33"/>
      <c r="BXT570" s="33"/>
      <c r="BXU570" s="33"/>
      <c r="BXV570" s="33"/>
      <c r="BXW570" s="33"/>
      <c r="BXX570" s="33"/>
      <c r="BXY570" s="33"/>
      <c r="BXZ570" s="33"/>
      <c r="BYA570" s="33"/>
      <c r="BYB570" s="33"/>
      <c r="BYC570" s="33"/>
      <c r="BYD570" s="33"/>
      <c r="BYE570" s="33"/>
      <c r="BYF570" s="33"/>
      <c r="BYG570" s="33"/>
      <c r="BYH570" s="33"/>
      <c r="BYI570" s="33"/>
      <c r="BYJ570" s="33"/>
      <c r="BYK570" s="33"/>
      <c r="BYL570" s="33"/>
      <c r="BYM570" s="33"/>
      <c r="BYN570" s="33"/>
      <c r="BYO570" s="33"/>
      <c r="BYP570" s="33"/>
      <c r="BYQ570" s="33"/>
      <c r="BYR570" s="33"/>
      <c r="BYS570" s="33"/>
      <c r="BYT570" s="33"/>
      <c r="BYU570" s="33"/>
      <c r="BYV570" s="33"/>
      <c r="BYW570" s="33"/>
      <c r="BYX570" s="33"/>
    </row>
    <row r="571" spans="1:2026" s="47" customFormat="1" ht="24.95" customHeight="1" x14ac:dyDescent="0.25">
      <c r="A571" s="205" t="s">
        <v>1662</v>
      </c>
      <c r="B571" s="4" t="s">
        <v>1092</v>
      </c>
      <c r="C571" s="4" t="s">
        <v>1090</v>
      </c>
      <c r="D571" s="4" t="s">
        <v>140</v>
      </c>
      <c r="E571" s="4" t="s">
        <v>1083</v>
      </c>
      <c r="F571" s="5" t="s">
        <v>1084</v>
      </c>
      <c r="G571" s="4" t="s">
        <v>105</v>
      </c>
      <c r="H571" s="11" t="s">
        <v>131</v>
      </c>
      <c r="I571" s="4" t="s">
        <v>29</v>
      </c>
      <c r="J571" s="51" t="s">
        <v>168</v>
      </c>
      <c r="K571" s="4" t="s">
        <v>31</v>
      </c>
      <c r="L571" s="4" t="s">
        <v>32</v>
      </c>
      <c r="M571" s="4" t="s">
        <v>33</v>
      </c>
      <c r="N571" s="4" t="s">
        <v>106</v>
      </c>
      <c r="O571" s="6" t="s">
        <v>107</v>
      </c>
      <c r="P571" s="6"/>
      <c r="Q571" s="7" t="s">
        <v>36</v>
      </c>
      <c r="R571" s="7"/>
      <c r="S571" s="4" t="s">
        <v>1093</v>
      </c>
      <c r="T571" s="146"/>
      <c r="U571" s="146"/>
      <c r="V571" s="4" t="s">
        <v>11</v>
      </c>
      <c r="W571" s="4" t="s">
        <v>40</v>
      </c>
      <c r="X571" s="4"/>
      <c r="Y571" s="4"/>
      <c r="Z571" s="4"/>
      <c r="AA571" s="4"/>
      <c r="AB571" s="8"/>
      <c r="AC571" s="8">
        <v>2650</v>
      </c>
      <c r="AD571" s="8"/>
      <c r="AE571" s="8">
        <v>2250</v>
      </c>
      <c r="AF571" s="8"/>
      <c r="AG571" s="8">
        <f t="shared" si="9"/>
        <v>4900</v>
      </c>
      <c r="AH571" s="111"/>
      <c r="AI571" s="8"/>
      <c r="AJ571" s="126"/>
      <c r="AK571" s="8"/>
      <c r="AL571" s="5" t="s">
        <v>37</v>
      </c>
      <c r="AM571" s="5" t="s">
        <v>1499</v>
      </c>
      <c r="AN571" s="5"/>
      <c r="AO571" s="5"/>
      <c r="AP571" s="33"/>
      <c r="AQ571" s="33"/>
      <c r="AR571" s="33"/>
      <c r="AS571" s="33"/>
      <c r="AT571" s="33"/>
      <c r="AU571" s="33"/>
      <c r="AV571" s="33"/>
      <c r="AW571" s="33"/>
      <c r="AX571" s="33"/>
      <c r="AY571" s="33"/>
      <c r="AZ571" s="33"/>
      <c r="BA571" s="33"/>
      <c r="BB571" s="33"/>
      <c r="BC571" s="33"/>
      <c r="BD571" s="33"/>
      <c r="BE571" s="33"/>
      <c r="BF571" s="33"/>
      <c r="BG571" s="33"/>
      <c r="BH571" s="33"/>
      <c r="BI571" s="33"/>
      <c r="BJ571" s="33"/>
      <c r="BK571" s="33"/>
      <c r="BL571" s="33"/>
      <c r="BM571" s="33"/>
      <c r="BN571" s="33"/>
      <c r="BO571" s="33"/>
      <c r="BP571" s="33"/>
      <c r="BQ571" s="33"/>
      <c r="BR571" s="33"/>
      <c r="BS571" s="33"/>
      <c r="BT571" s="33"/>
      <c r="BU571" s="33"/>
      <c r="BV571" s="33"/>
      <c r="BW571" s="33"/>
      <c r="BX571" s="33"/>
      <c r="BY571" s="33"/>
      <c r="BZ571" s="33"/>
      <c r="CA571" s="33"/>
      <c r="CB571" s="33"/>
      <c r="CC571" s="33"/>
      <c r="CD571" s="33"/>
      <c r="CE571" s="33"/>
      <c r="CF571" s="33"/>
      <c r="CG571" s="33"/>
      <c r="CH571" s="33"/>
      <c r="CI571" s="33"/>
      <c r="CJ571" s="33"/>
      <c r="CK571" s="33"/>
      <c r="CL571" s="33"/>
      <c r="CM571" s="33"/>
      <c r="CN571" s="33"/>
      <c r="CO571" s="33"/>
      <c r="CP571" s="33"/>
      <c r="CQ571" s="33"/>
      <c r="CR571" s="33"/>
      <c r="CS571" s="33"/>
      <c r="CT571" s="33"/>
      <c r="CU571" s="33"/>
      <c r="CV571" s="33"/>
      <c r="CW571" s="33"/>
      <c r="CX571" s="33"/>
      <c r="CY571" s="33"/>
      <c r="CZ571" s="33"/>
      <c r="DA571" s="33"/>
      <c r="DB571" s="33"/>
      <c r="DC571" s="33"/>
      <c r="DD571" s="33"/>
      <c r="DE571" s="33"/>
      <c r="DF571" s="33"/>
      <c r="DG571" s="33"/>
      <c r="DH571" s="33"/>
      <c r="DI571" s="33"/>
      <c r="DJ571" s="33"/>
      <c r="DK571" s="33"/>
      <c r="DL571" s="33"/>
      <c r="DM571" s="33"/>
      <c r="DN571" s="33"/>
      <c r="DO571" s="33"/>
      <c r="DP571" s="33"/>
      <c r="DQ571" s="33"/>
      <c r="DR571" s="33"/>
      <c r="DS571" s="33"/>
      <c r="DT571" s="33"/>
      <c r="DU571" s="33"/>
      <c r="DV571" s="33"/>
      <c r="DW571" s="33"/>
      <c r="DX571" s="33"/>
      <c r="DY571" s="33"/>
      <c r="DZ571" s="33"/>
      <c r="EA571" s="33"/>
      <c r="EB571" s="33"/>
      <c r="EC571" s="33"/>
      <c r="ED571" s="33"/>
      <c r="EE571" s="33"/>
      <c r="EF571" s="33"/>
      <c r="EG571" s="33"/>
      <c r="EH571" s="33"/>
      <c r="EI571" s="33"/>
      <c r="EJ571" s="33"/>
      <c r="EK571" s="33"/>
      <c r="EL571" s="33"/>
      <c r="EM571" s="33"/>
      <c r="EN571" s="33"/>
      <c r="EO571" s="33"/>
      <c r="EP571" s="33"/>
      <c r="EQ571" s="33"/>
      <c r="ER571" s="33"/>
      <c r="ES571" s="33"/>
      <c r="ET571" s="33"/>
      <c r="EU571" s="33"/>
      <c r="EV571" s="33"/>
      <c r="EW571" s="33"/>
      <c r="EX571" s="33"/>
      <c r="EY571" s="33"/>
      <c r="EZ571" s="33"/>
      <c r="FA571" s="33"/>
      <c r="FB571" s="33"/>
      <c r="FC571" s="33"/>
      <c r="FD571" s="33"/>
      <c r="FE571" s="33"/>
      <c r="FF571" s="33"/>
      <c r="FG571" s="33"/>
      <c r="FH571" s="33"/>
      <c r="FI571" s="33"/>
      <c r="FJ571" s="33"/>
      <c r="FK571" s="33"/>
      <c r="FL571" s="33"/>
      <c r="FM571" s="33"/>
      <c r="FN571" s="33"/>
      <c r="FO571" s="33"/>
      <c r="FP571" s="33"/>
      <c r="FQ571" s="33"/>
      <c r="FR571" s="33"/>
      <c r="FS571" s="33"/>
      <c r="FT571" s="33"/>
      <c r="FU571" s="33"/>
      <c r="FV571" s="33"/>
      <c r="FW571" s="33"/>
      <c r="FX571" s="33"/>
      <c r="FY571" s="33"/>
      <c r="FZ571" s="33"/>
      <c r="GA571" s="33"/>
      <c r="GB571" s="33"/>
      <c r="GC571" s="33"/>
      <c r="GD571" s="33"/>
      <c r="GE571" s="33"/>
      <c r="GF571" s="33"/>
      <c r="GG571" s="33"/>
      <c r="GH571" s="33"/>
      <c r="GI571" s="33"/>
      <c r="GJ571" s="33"/>
      <c r="GK571" s="33"/>
      <c r="GL571" s="33"/>
      <c r="GM571" s="33"/>
      <c r="GN571" s="33"/>
      <c r="GO571" s="33"/>
      <c r="GP571" s="33"/>
      <c r="GQ571" s="33"/>
      <c r="GR571" s="33"/>
      <c r="GS571" s="33"/>
      <c r="GT571" s="33"/>
      <c r="GU571" s="33"/>
      <c r="GV571" s="33"/>
      <c r="GW571" s="33"/>
      <c r="GX571" s="33"/>
      <c r="GY571" s="33"/>
      <c r="GZ571" s="33"/>
      <c r="HA571" s="33"/>
      <c r="HB571" s="33"/>
      <c r="HC571" s="33"/>
      <c r="HD571" s="33"/>
      <c r="HE571" s="33"/>
      <c r="HF571" s="33"/>
      <c r="HG571" s="33"/>
      <c r="HH571" s="33"/>
      <c r="HI571" s="33"/>
      <c r="HJ571" s="33"/>
      <c r="HK571" s="33"/>
      <c r="HL571" s="33"/>
      <c r="HM571" s="33"/>
      <c r="HN571" s="33"/>
      <c r="HO571" s="33"/>
      <c r="HP571" s="33"/>
      <c r="HQ571" s="33"/>
      <c r="HR571" s="33"/>
      <c r="HS571" s="33"/>
      <c r="HT571" s="33"/>
      <c r="HU571" s="33"/>
      <c r="HV571" s="33"/>
      <c r="HW571" s="33"/>
      <c r="HX571" s="33"/>
      <c r="HY571" s="33"/>
      <c r="HZ571" s="33"/>
      <c r="IA571" s="33"/>
      <c r="IB571" s="33"/>
      <c r="IC571" s="33"/>
      <c r="ID571" s="33"/>
      <c r="IE571" s="33"/>
      <c r="IF571" s="33"/>
      <c r="IG571" s="33"/>
      <c r="IH571" s="33"/>
      <c r="II571" s="33"/>
      <c r="IJ571" s="33"/>
      <c r="IK571" s="33"/>
      <c r="IL571" s="33"/>
      <c r="IM571" s="33"/>
      <c r="IN571" s="33"/>
      <c r="IO571" s="33"/>
      <c r="IP571" s="33"/>
      <c r="IQ571" s="33"/>
      <c r="IR571" s="33"/>
      <c r="IS571" s="33"/>
      <c r="IT571" s="33"/>
      <c r="IU571" s="33"/>
      <c r="IV571" s="33"/>
      <c r="IW571" s="33"/>
      <c r="IX571" s="33"/>
      <c r="IY571" s="33"/>
      <c r="IZ571" s="33"/>
      <c r="JA571" s="33"/>
      <c r="JB571" s="33"/>
      <c r="JC571" s="33"/>
      <c r="JD571" s="33"/>
      <c r="JE571" s="33"/>
      <c r="JF571" s="33"/>
      <c r="JG571" s="33"/>
      <c r="JH571" s="33"/>
      <c r="JI571" s="33"/>
      <c r="JJ571" s="33"/>
      <c r="JK571" s="33"/>
      <c r="JL571" s="33"/>
      <c r="JM571" s="33"/>
      <c r="JN571" s="33"/>
      <c r="JO571" s="33"/>
      <c r="JP571" s="33"/>
      <c r="JQ571" s="33"/>
      <c r="JR571" s="33"/>
      <c r="JS571" s="33"/>
      <c r="JT571" s="33"/>
      <c r="JU571" s="33"/>
      <c r="JV571" s="33"/>
      <c r="JW571" s="33"/>
      <c r="JX571" s="33"/>
      <c r="JY571" s="33"/>
      <c r="JZ571" s="33"/>
      <c r="KA571" s="33"/>
      <c r="KB571" s="33"/>
      <c r="KC571" s="33"/>
      <c r="KD571" s="33"/>
      <c r="KE571" s="33"/>
      <c r="KF571" s="33"/>
      <c r="KG571" s="33"/>
      <c r="KH571" s="33"/>
      <c r="KI571" s="33"/>
      <c r="KJ571" s="33"/>
      <c r="KK571" s="33"/>
      <c r="KL571" s="33"/>
      <c r="KM571" s="33"/>
      <c r="KN571" s="33"/>
      <c r="KO571" s="33"/>
      <c r="KP571" s="33"/>
      <c r="KQ571" s="33"/>
      <c r="KR571" s="33"/>
      <c r="KS571" s="33"/>
      <c r="KT571" s="33"/>
      <c r="KU571" s="33"/>
      <c r="KV571" s="33"/>
      <c r="KW571" s="33"/>
      <c r="KX571" s="33"/>
      <c r="KY571" s="33"/>
      <c r="KZ571" s="33"/>
      <c r="LA571" s="33"/>
      <c r="LB571" s="33"/>
      <c r="LC571" s="33"/>
      <c r="LD571" s="33"/>
      <c r="LE571" s="33"/>
      <c r="LF571" s="33"/>
      <c r="LG571" s="33"/>
      <c r="LH571" s="33"/>
      <c r="LI571" s="33"/>
      <c r="LJ571" s="33"/>
      <c r="LK571" s="33"/>
      <c r="LL571" s="33"/>
      <c r="LM571" s="33"/>
      <c r="LN571" s="33"/>
      <c r="LO571" s="33"/>
      <c r="LP571" s="33"/>
      <c r="LQ571" s="33"/>
      <c r="LR571" s="33"/>
      <c r="LS571" s="33"/>
      <c r="LT571" s="33"/>
      <c r="LU571" s="33"/>
      <c r="LV571" s="33"/>
      <c r="LW571" s="33"/>
      <c r="LX571" s="33"/>
      <c r="LY571" s="33"/>
      <c r="LZ571" s="33"/>
      <c r="MA571" s="33"/>
      <c r="MB571" s="33"/>
      <c r="MC571" s="33"/>
      <c r="MD571" s="33"/>
      <c r="ME571" s="33"/>
      <c r="MF571" s="33"/>
      <c r="MG571" s="33"/>
      <c r="MH571" s="33"/>
      <c r="MI571" s="33"/>
      <c r="MJ571" s="33"/>
      <c r="MK571" s="33"/>
      <c r="ML571" s="33"/>
      <c r="MM571" s="33"/>
      <c r="MN571" s="33"/>
      <c r="MO571" s="33"/>
      <c r="MP571" s="33"/>
      <c r="MQ571" s="33"/>
      <c r="MR571" s="33"/>
      <c r="MS571" s="33"/>
      <c r="MT571" s="33"/>
      <c r="MU571" s="33"/>
      <c r="MV571" s="33"/>
      <c r="MW571" s="33"/>
      <c r="MX571" s="33"/>
      <c r="MY571" s="33"/>
      <c r="MZ571" s="33"/>
      <c r="NA571" s="33"/>
      <c r="NB571" s="33"/>
      <c r="NC571" s="33"/>
      <c r="ND571" s="33"/>
      <c r="NE571" s="33"/>
      <c r="NF571" s="33"/>
      <c r="NG571" s="33"/>
      <c r="NH571" s="33"/>
      <c r="NI571" s="33"/>
      <c r="NJ571" s="33"/>
      <c r="NK571" s="33"/>
      <c r="NL571" s="33"/>
      <c r="NM571" s="33"/>
      <c r="NN571" s="33"/>
      <c r="NO571" s="33"/>
      <c r="NP571" s="33"/>
      <c r="NQ571" s="33"/>
      <c r="NR571" s="33"/>
      <c r="NS571" s="33"/>
      <c r="NT571" s="33"/>
      <c r="NU571" s="33"/>
      <c r="NV571" s="33"/>
      <c r="NW571" s="33"/>
      <c r="NX571" s="33"/>
      <c r="NY571" s="33"/>
      <c r="NZ571" s="33"/>
      <c r="OA571" s="33"/>
      <c r="OB571" s="33"/>
      <c r="OC571" s="33"/>
      <c r="OD571" s="33"/>
      <c r="OE571" s="33"/>
      <c r="OF571" s="33"/>
      <c r="OG571" s="33"/>
      <c r="OH571" s="33"/>
      <c r="OI571" s="33"/>
      <c r="OJ571" s="33"/>
      <c r="OK571" s="33"/>
      <c r="OL571" s="33"/>
      <c r="OM571" s="33"/>
      <c r="ON571" s="33"/>
      <c r="OO571" s="33"/>
      <c r="OP571" s="33"/>
      <c r="OQ571" s="33"/>
      <c r="OR571" s="33"/>
      <c r="OS571" s="33"/>
      <c r="OT571" s="33"/>
      <c r="OU571" s="33"/>
      <c r="OV571" s="33"/>
      <c r="OW571" s="33"/>
      <c r="OX571" s="33"/>
      <c r="OY571" s="33"/>
      <c r="OZ571" s="33"/>
      <c r="PA571" s="33"/>
      <c r="PB571" s="33"/>
      <c r="PC571" s="33"/>
      <c r="PD571" s="33"/>
      <c r="PE571" s="33"/>
      <c r="PF571" s="33"/>
      <c r="PG571" s="33"/>
      <c r="PH571" s="33"/>
      <c r="PI571" s="33"/>
      <c r="PJ571" s="33"/>
      <c r="PK571" s="33"/>
      <c r="PL571" s="33"/>
      <c r="PM571" s="33"/>
      <c r="PN571" s="33"/>
      <c r="PO571" s="33"/>
      <c r="PP571" s="33"/>
      <c r="PQ571" s="33"/>
      <c r="PR571" s="33"/>
      <c r="PS571" s="33"/>
      <c r="PT571" s="33"/>
      <c r="PU571" s="33"/>
      <c r="PV571" s="33"/>
      <c r="PW571" s="33"/>
      <c r="PX571" s="33"/>
      <c r="PY571" s="33"/>
      <c r="PZ571" s="33"/>
      <c r="QA571" s="33"/>
      <c r="QB571" s="33"/>
      <c r="QC571" s="33"/>
      <c r="QD571" s="33"/>
      <c r="QE571" s="33"/>
      <c r="QF571" s="33"/>
      <c r="QG571" s="33"/>
      <c r="QH571" s="33"/>
      <c r="QI571" s="33"/>
      <c r="QJ571" s="33"/>
      <c r="QK571" s="33"/>
      <c r="QL571" s="33"/>
      <c r="QM571" s="33"/>
      <c r="QN571" s="33"/>
      <c r="QO571" s="33"/>
      <c r="QP571" s="33"/>
      <c r="QQ571" s="33"/>
      <c r="QR571" s="33"/>
      <c r="QS571" s="33"/>
      <c r="QT571" s="33"/>
      <c r="QU571" s="33"/>
      <c r="QV571" s="33"/>
      <c r="QW571" s="33"/>
      <c r="QX571" s="33"/>
      <c r="QY571" s="33"/>
      <c r="QZ571" s="33"/>
      <c r="RA571" s="33"/>
      <c r="RB571" s="33"/>
      <c r="RC571" s="33"/>
      <c r="RD571" s="33"/>
      <c r="RE571" s="33"/>
      <c r="RF571" s="33"/>
      <c r="RG571" s="33"/>
      <c r="RH571" s="33"/>
      <c r="RI571" s="33"/>
      <c r="RJ571" s="33"/>
      <c r="RK571" s="33"/>
      <c r="RL571" s="33"/>
      <c r="RM571" s="33"/>
      <c r="RN571" s="33"/>
      <c r="RO571" s="33"/>
      <c r="RP571" s="33"/>
      <c r="RQ571" s="33"/>
      <c r="RR571" s="33"/>
      <c r="RS571" s="33"/>
      <c r="RT571" s="33"/>
      <c r="RU571" s="33"/>
      <c r="RV571" s="33"/>
      <c r="RW571" s="33"/>
      <c r="RX571" s="33"/>
      <c r="RY571" s="33"/>
      <c r="RZ571" s="33"/>
      <c r="SA571" s="33"/>
      <c r="SB571" s="33"/>
      <c r="SC571" s="33"/>
      <c r="SD571" s="33"/>
      <c r="SE571" s="33"/>
      <c r="SF571" s="33"/>
      <c r="SG571" s="33"/>
      <c r="SH571" s="33"/>
      <c r="SI571" s="33"/>
      <c r="SJ571" s="33"/>
      <c r="SK571" s="33"/>
      <c r="SL571" s="33"/>
      <c r="SM571" s="33"/>
      <c r="SN571" s="33"/>
      <c r="SO571" s="33"/>
      <c r="SP571" s="33"/>
      <c r="SQ571" s="33"/>
      <c r="SR571" s="33"/>
      <c r="SS571" s="33"/>
      <c r="ST571" s="33"/>
      <c r="SU571" s="33"/>
      <c r="SV571" s="33"/>
      <c r="SW571" s="33"/>
      <c r="SX571" s="33"/>
      <c r="SY571" s="33"/>
      <c r="SZ571" s="33"/>
      <c r="TA571" s="33"/>
      <c r="TB571" s="33"/>
      <c r="TC571" s="33"/>
      <c r="TD571" s="33"/>
      <c r="TE571" s="33"/>
      <c r="TF571" s="33"/>
      <c r="TG571" s="33"/>
      <c r="TH571" s="33"/>
      <c r="TI571" s="33"/>
      <c r="TJ571" s="33"/>
      <c r="TK571" s="33"/>
      <c r="TL571" s="33"/>
      <c r="TM571" s="33"/>
      <c r="TN571" s="33"/>
      <c r="TO571" s="33"/>
      <c r="TP571" s="33"/>
      <c r="TQ571" s="33"/>
      <c r="TR571" s="33"/>
      <c r="TS571" s="33"/>
      <c r="TT571" s="33"/>
      <c r="TU571" s="33"/>
      <c r="TV571" s="33"/>
      <c r="TW571" s="33"/>
      <c r="TX571" s="33"/>
      <c r="TY571" s="33"/>
      <c r="TZ571" s="33"/>
      <c r="UA571" s="33"/>
      <c r="UB571" s="33"/>
      <c r="UC571" s="33"/>
      <c r="UD571" s="33"/>
      <c r="UE571" s="33"/>
      <c r="UF571" s="33"/>
      <c r="UG571" s="33"/>
      <c r="UH571" s="33"/>
      <c r="UI571" s="33"/>
      <c r="UJ571" s="33"/>
      <c r="UK571" s="33"/>
      <c r="UL571" s="33"/>
      <c r="UM571" s="33"/>
      <c r="UN571" s="33"/>
      <c r="UO571" s="33"/>
      <c r="UP571" s="33"/>
      <c r="UQ571" s="33"/>
      <c r="UR571" s="33"/>
      <c r="US571" s="33"/>
      <c r="UT571" s="33"/>
      <c r="UU571" s="33"/>
      <c r="UV571" s="33"/>
      <c r="UW571" s="33"/>
      <c r="UX571" s="33"/>
      <c r="UY571" s="33"/>
      <c r="UZ571" s="33"/>
      <c r="VA571" s="33"/>
      <c r="VB571" s="33"/>
      <c r="VC571" s="33"/>
      <c r="VD571" s="33"/>
      <c r="VE571" s="33"/>
      <c r="VF571" s="33"/>
      <c r="VG571" s="33"/>
      <c r="VH571" s="33"/>
      <c r="VI571" s="33"/>
      <c r="VJ571" s="33"/>
      <c r="VK571" s="33"/>
      <c r="VL571" s="33"/>
      <c r="VM571" s="33"/>
      <c r="VN571" s="33"/>
      <c r="VO571" s="33"/>
      <c r="VP571" s="33"/>
      <c r="VQ571" s="33"/>
      <c r="VR571" s="33"/>
      <c r="VS571" s="33"/>
      <c r="VT571" s="33"/>
      <c r="VU571" s="33"/>
      <c r="VV571" s="33"/>
      <c r="VW571" s="33"/>
      <c r="VX571" s="33"/>
      <c r="VY571" s="33"/>
      <c r="VZ571" s="33"/>
      <c r="WA571" s="33"/>
      <c r="WB571" s="33"/>
      <c r="WC571" s="33"/>
      <c r="WD571" s="33"/>
      <c r="WE571" s="33"/>
      <c r="WF571" s="33"/>
      <c r="WG571" s="33"/>
      <c r="WH571" s="33"/>
      <c r="WI571" s="33"/>
      <c r="WJ571" s="33"/>
      <c r="WK571" s="33"/>
      <c r="WL571" s="33"/>
      <c r="WM571" s="33"/>
      <c r="WN571" s="33"/>
      <c r="WO571" s="33"/>
      <c r="WP571" s="33"/>
      <c r="WQ571" s="33"/>
      <c r="WR571" s="33"/>
      <c r="WS571" s="33"/>
      <c r="WT571" s="33"/>
      <c r="WU571" s="33"/>
      <c r="WV571" s="33"/>
      <c r="WW571" s="33"/>
      <c r="WX571" s="33"/>
      <c r="WY571" s="33"/>
      <c r="WZ571" s="33"/>
      <c r="XA571" s="33"/>
      <c r="XB571" s="33"/>
      <c r="XC571" s="33"/>
      <c r="XD571" s="33"/>
      <c r="XE571" s="33"/>
      <c r="XF571" s="33"/>
      <c r="XG571" s="33"/>
      <c r="XH571" s="33"/>
      <c r="XI571" s="33"/>
      <c r="XJ571" s="33"/>
      <c r="XK571" s="33"/>
      <c r="XL571" s="33"/>
      <c r="XM571" s="33"/>
      <c r="XN571" s="33"/>
      <c r="XO571" s="33"/>
      <c r="XP571" s="33"/>
      <c r="XQ571" s="33"/>
      <c r="XR571" s="33"/>
      <c r="XS571" s="33"/>
      <c r="XT571" s="33"/>
      <c r="XU571" s="33"/>
      <c r="XV571" s="33"/>
      <c r="XW571" s="33"/>
      <c r="XX571" s="33"/>
      <c r="XY571" s="33"/>
      <c r="XZ571" s="33"/>
      <c r="YA571" s="33"/>
      <c r="YB571" s="33"/>
      <c r="YC571" s="33"/>
      <c r="YD571" s="33"/>
      <c r="YE571" s="33"/>
      <c r="YF571" s="33"/>
      <c r="YG571" s="33"/>
      <c r="YH571" s="33"/>
      <c r="YI571" s="33"/>
      <c r="YJ571" s="33"/>
      <c r="YK571" s="33"/>
      <c r="YL571" s="33"/>
      <c r="YM571" s="33"/>
      <c r="YN571" s="33"/>
      <c r="YO571" s="33"/>
      <c r="YP571" s="33"/>
      <c r="YQ571" s="33"/>
      <c r="YR571" s="33"/>
      <c r="YS571" s="33"/>
      <c r="YT571" s="33"/>
      <c r="YU571" s="33"/>
      <c r="YV571" s="33"/>
      <c r="YW571" s="33"/>
      <c r="YX571" s="33"/>
      <c r="YY571" s="33"/>
      <c r="YZ571" s="33"/>
      <c r="ZA571" s="33"/>
      <c r="ZB571" s="33"/>
      <c r="ZC571" s="33"/>
      <c r="ZD571" s="33"/>
      <c r="ZE571" s="33"/>
      <c r="ZF571" s="33"/>
      <c r="ZG571" s="33"/>
      <c r="ZH571" s="33"/>
      <c r="ZI571" s="33"/>
      <c r="ZJ571" s="33"/>
      <c r="ZK571" s="33"/>
      <c r="ZL571" s="33"/>
      <c r="ZM571" s="33"/>
      <c r="ZN571" s="33"/>
      <c r="ZO571" s="33"/>
      <c r="ZP571" s="33"/>
      <c r="ZQ571" s="33"/>
      <c r="ZR571" s="33"/>
      <c r="ZS571" s="33"/>
      <c r="ZT571" s="33"/>
      <c r="ZU571" s="33"/>
      <c r="ZV571" s="33"/>
      <c r="ZW571" s="33"/>
      <c r="ZX571" s="33"/>
      <c r="ZY571" s="33"/>
      <c r="ZZ571" s="33"/>
      <c r="AAA571" s="33"/>
      <c r="AAB571" s="33"/>
      <c r="AAC571" s="33"/>
      <c r="AAD571" s="33"/>
      <c r="AAE571" s="33"/>
      <c r="AAF571" s="33"/>
      <c r="AAG571" s="33"/>
      <c r="AAH571" s="33"/>
      <c r="AAI571" s="33"/>
      <c r="AAJ571" s="33"/>
      <c r="AAK571" s="33"/>
      <c r="AAL571" s="33"/>
      <c r="AAM571" s="33"/>
      <c r="AAN571" s="33"/>
      <c r="AAO571" s="33"/>
      <c r="AAP571" s="33"/>
      <c r="AAQ571" s="33"/>
      <c r="AAR571" s="33"/>
      <c r="AAS571" s="33"/>
      <c r="AAT571" s="33"/>
      <c r="AAU571" s="33"/>
      <c r="AAV571" s="33"/>
      <c r="AAW571" s="33"/>
      <c r="AAX571" s="33"/>
      <c r="AAY571" s="33"/>
      <c r="AAZ571" s="33"/>
      <c r="ABA571" s="33"/>
      <c r="ABB571" s="33"/>
      <c r="ABC571" s="33"/>
      <c r="ABD571" s="33"/>
      <c r="ABE571" s="33"/>
      <c r="ABF571" s="33"/>
      <c r="ABG571" s="33"/>
      <c r="ABH571" s="33"/>
      <c r="ABI571" s="33"/>
      <c r="ABJ571" s="33"/>
      <c r="ABK571" s="33"/>
      <c r="ABL571" s="33"/>
      <c r="ABM571" s="33"/>
      <c r="ABN571" s="33"/>
      <c r="ABO571" s="33"/>
      <c r="ABP571" s="33"/>
      <c r="ABQ571" s="33"/>
      <c r="ABR571" s="33"/>
      <c r="ABS571" s="33"/>
      <c r="ABT571" s="33"/>
      <c r="ABU571" s="33"/>
      <c r="ABV571" s="33"/>
      <c r="ABW571" s="33"/>
      <c r="ABX571" s="33"/>
      <c r="ABY571" s="33"/>
      <c r="ABZ571" s="33"/>
      <c r="ACA571" s="33"/>
      <c r="ACB571" s="33"/>
      <c r="ACC571" s="33"/>
      <c r="ACD571" s="33"/>
      <c r="ACE571" s="33"/>
      <c r="ACF571" s="33"/>
      <c r="ACG571" s="33"/>
      <c r="ACH571" s="33"/>
      <c r="ACI571" s="33"/>
      <c r="ACJ571" s="33"/>
      <c r="ACK571" s="33"/>
      <c r="ACL571" s="33"/>
      <c r="ACM571" s="33"/>
      <c r="ACN571" s="33"/>
      <c r="ACO571" s="33"/>
      <c r="ACP571" s="33"/>
      <c r="ACQ571" s="33"/>
      <c r="ACR571" s="33"/>
      <c r="ACS571" s="33"/>
      <c r="ACT571" s="33"/>
      <c r="ACU571" s="33"/>
      <c r="ACV571" s="33"/>
      <c r="ACW571" s="33"/>
      <c r="ACX571" s="33"/>
      <c r="ACY571" s="33"/>
      <c r="ACZ571" s="33"/>
      <c r="ADA571" s="33"/>
      <c r="ADB571" s="33"/>
      <c r="ADC571" s="33"/>
      <c r="ADD571" s="33"/>
      <c r="ADE571" s="33"/>
      <c r="ADF571" s="33"/>
      <c r="ADG571" s="33"/>
      <c r="ADH571" s="33"/>
      <c r="ADI571" s="33"/>
      <c r="ADJ571" s="33"/>
      <c r="ADK571" s="33"/>
      <c r="ADL571" s="33"/>
      <c r="ADM571" s="33"/>
      <c r="ADN571" s="33"/>
      <c r="ADO571" s="33"/>
      <c r="ADP571" s="33"/>
      <c r="ADQ571" s="33"/>
      <c r="ADR571" s="33"/>
      <c r="ADS571" s="33"/>
      <c r="ADT571" s="33"/>
      <c r="ADU571" s="33"/>
      <c r="ADV571" s="33"/>
      <c r="ADW571" s="33"/>
      <c r="ADX571" s="33"/>
      <c r="ADY571" s="33"/>
      <c r="ADZ571" s="33"/>
      <c r="AEA571" s="33"/>
      <c r="AEB571" s="33"/>
      <c r="AEC571" s="33"/>
      <c r="AED571" s="33"/>
      <c r="AEE571" s="33"/>
      <c r="AEF571" s="33"/>
      <c r="AEG571" s="33"/>
      <c r="AEH571" s="33"/>
      <c r="AEI571" s="33"/>
      <c r="AEJ571" s="33"/>
      <c r="AEK571" s="33"/>
      <c r="AEL571" s="33"/>
      <c r="AEM571" s="33"/>
      <c r="AEN571" s="33"/>
      <c r="AEO571" s="33"/>
      <c r="AEP571" s="33"/>
      <c r="AEQ571" s="33"/>
      <c r="AER571" s="33"/>
      <c r="AES571" s="33"/>
      <c r="AET571" s="33"/>
      <c r="AEU571" s="33"/>
      <c r="AEV571" s="33"/>
      <c r="AEW571" s="33"/>
      <c r="AEX571" s="33"/>
      <c r="AEY571" s="33"/>
      <c r="AEZ571" s="33"/>
      <c r="AFA571" s="33"/>
      <c r="AFB571" s="33"/>
      <c r="AFC571" s="33"/>
      <c r="AFD571" s="33"/>
      <c r="AFE571" s="33"/>
      <c r="AFF571" s="33"/>
      <c r="AFG571" s="33"/>
      <c r="AFH571" s="33"/>
      <c r="AFI571" s="33"/>
      <c r="AFJ571" s="33"/>
      <c r="AFK571" s="33"/>
      <c r="AFL571" s="33"/>
      <c r="AFM571" s="33"/>
      <c r="AFN571" s="33"/>
      <c r="AFO571" s="33"/>
      <c r="AFP571" s="33"/>
      <c r="AFQ571" s="33"/>
      <c r="AFR571" s="33"/>
      <c r="AFS571" s="33"/>
      <c r="AFT571" s="33"/>
      <c r="AFU571" s="33"/>
      <c r="AFV571" s="33"/>
      <c r="AFW571" s="33"/>
      <c r="AFX571" s="33"/>
      <c r="AFY571" s="33"/>
      <c r="AFZ571" s="33"/>
      <c r="AGA571" s="33"/>
      <c r="AGB571" s="33"/>
      <c r="AGC571" s="33"/>
      <c r="AGD571" s="33"/>
      <c r="AGE571" s="33"/>
      <c r="AGF571" s="33"/>
      <c r="AGG571" s="33"/>
      <c r="AGH571" s="33"/>
      <c r="AGI571" s="33"/>
      <c r="AGJ571" s="33"/>
      <c r="AGK571" s="33"/>
      <c r="AGL571" s="33"/>
      <c r="AGM571" s="33"/>
      <c r="AGN571" s="33"/>
      <c r="AGO571" s="33"/>
      <c r="AGP571" s="33"/>
      <c r="AGQ571" s="33"/>
      <c r="AGR571" s="33"/>
      <c r="AGS571" s="33"/>
      <c r="AGT571" s="33"/>
      <c r="AGU571" s="33"/>
      <c r="AGV571" s="33"/>
      <c r="AGW571" s="33"/>
      <c r="AGX571" s="33"/>
      <c r="AGY571" s="33"/>
      <c r="AGZ571" s="33"/>
      <c r="AHA571" s="33"/>
      <c r="AHB571" s="33"/>
      <c r="AHC571" s="33"/>
      <c r="AHD571" s="33"/>
      <c r="AHE571" s="33"/>
      <c r="AHF571" s="33"/>
      <c r="AHG571" s="33"/>
      <c r="AHH571" s="33"/>
      <c r="AHI571" s="33"/>
      <c r="AHJ571" s="33"/>
      <c r="AHK571" s="33"/>
      <c r="AHL571" s="33"/>
      <c r="AHM571" s="33"/>
      <c r="AHN571" s="33"/>
      <c r="AHO571" s="33"/>
      <c r="AHP571" s="33"/>
      <c r="AHQ571" s="33"/>
      <c r="AHR571" s="33"/>
      <c r="AHS571" s="33"/>
      <c r="AHT571" s="33"/>
      <c r="AHU571" s="33"/>
      <c r="AHV571" s="33"/>
      <c r="AHW571" s="33"/>
      <c r="AHX571" s="33"/>
      <c r="AHY571" s="33"/>
      <c r="AHZ571" s="33"/>
      <c r="AIA571" s="33"/>
      <c r="AIB571" s="33"/>
      <c r="AIC571" s="33"/>
      <c r="AID571" s="33"/>
      <c r="AIE571" s="33"/>
      <c r="AIF571" s="33"/>
      <c r="AIG571" s="33"/>
      <c r="AIH571" s="33"/>
      <c r="AII571" s="33"/>
      <c r="AIJ571" s="33"/>
      <c r="AIK571" s="33"/>
      <c r="AIL571" s="33"/>
      <c r="AIM571" s="33"/>
      <c r="AIN571" s="33"/>
      <c r="AIO571" s="33"/>
      <c r="AIP571" s="33"/>
      <c r="AIQ571" s="33"/>
      <c r="AIR571" s="33"/>
      <c r="AIS571" s="33"/>
      <c r="AIT571" s="33"/>
      <c r="AIU571" s="33"/>
      <c r="AIV571" s="33"/>
      <c r="AIW571" s="33"/>
      <c r="AIX571" s="33"/>
      <c r="AIY571" s="33"/>
      <c r="AIZ571" s="33"/>
      <c r="AJA571" s="33"/>
      <c r="AJB571" s="33"/>
      <c r="AJC571" s="33"/>
      <c r="AJD571" s="33"/>
      <c r="AJE571" s="33"/>
      <c r="AJF571" s="33"/>
      <c r="AJG571" s="33"/>
      <c r="AJH571" s="33"/>
      <c r="AJI571" s="33"/>
      <c r="AJJ571" s="33"/>
      <c r="AJK571" s="33"/>
      <c r="AJL571" s="33"/>
      <c r="AJM571" s="33"/>
      <c r="AJN571" s="33"/>
      <c r="AJO571" s="33"/>
      <c r="AJP571" s="33"/>
      <c r="AJQ571" s="33"/>
      <c r="AJR571" s="33"/>
      <c r="AJS571" s="33"/>
      <c r="AJT571" s="33"/>
      <c r="AJU571" s="33"/>
      <c r="AJV571" s="33"/>
      <c r="AJW571" s="33"/>
      <c r="AJX571" s="33"/>
      <c r="AJY571" s="33"/>
      <c r="AJZ571" s="33"/>
      <c r="AKA571" s="33"/>
      <c r="AKB571" s="33"/>
      <c r="AKC571" s="33"/>
      <c r="AKD571" s="33"/>
      <c r="AKE571" s="33"/>
      <c r="AKF571" s="33"/>
      <c r="AKG571" s="33"/>
      <c r="AKH571" s="33"/>
      <c r="AKI571" s="33"/>
      <c r="AKJ571" s="33"/>
      <c r="AKK571" s="33"/>
      <c r="AKL571" s="33"/>
      <c r="AKM571" s="33"/>
      <c r="AKN571" s="33"/>
      <c r="AKO571" s="33"/>
      <c r="AKP571" s="33"/>
      <c r="AKQ571" s="33"/>
      <c r="AKR571" s="33"/>
      <c r="AKS571" s="33"/>
      <c r="AKT571" s="33"/>
      <c r="AKU571" s="33"/>
      <c r="AKV571" s="33"/>
      <c r="AKW571" s="33"/>
      <c r="AKX571" s="33"/>
      <c r="AKY571" s="33"/>
      <c r="AKZ571" s="33"/>
      <c r="ALA571" s="33"/>
      <c r="ALB571" s="33"/>
      <c r="ALC571" s="33"/>
      <c r="ALD571" s="33"/>
      <c r="ALE571" s="33"/>
      <c r="ALF571" s="33"/>
      <c r="ALG571" s="33"/>
      <c r="ALH571" s="33"/>
      <c r="ALI571" s="33"/>
      <c r="ALJ571" s="33"/>
      <c r="ALK571" s="33"/>
      <c r="ALL571" s="33"/>
      <c r="ALM571" s="33"/>
      <c r="ALN571" s="33"/>
      <c r="ALO571" s="33"/>
      <c r="ALP571" s="33"/>
      <c r="ALQ571" s="33"/>
      <c r="ALR571" s="33"/>
      <c r="ALS571" s="33"/>
      <c r="ALT571" s="33"/>
      <c r="ALU571" s="33"/>
      <c r="ALV571" s="33"/>
      <c r="ALW571" s="33"/>
      <c r="ALX571" s="33"/>
      <c r="ALY571" s="33"/>
      <c r="ALZ571" s="33"/>
      <c r="AMA571" s="33"/>
      <c r="AMB571" s="33"/>
      <c r="AMC571" s="33"/>
      <c r="AMD571" s="33"/>
      <c r="AME571" s="33"/>
      <c r="AMF571" s="33"/>
      <c r="AMG571" s="33"/>
      <c r="AMH571" s="33"/>
      <c r="AMI571" s="33"/>
      <c r="AMJ571" s="33"/>
      <c r="AMK571" s="33"/>
      <c r="AML571" s="33"/>
      <c r="AMM571" s="33"/>
      <c r="AMN571" s="33"/>
      <c r="AMO571" s="33"/>
      <c r="AMP571" s="33"/>
      <c r="AMQ571" s="33"/>
      <c r="AMR571" s="33"/>
      <c r="AMS571" s="33"/>
      <c r="AMT571" s="33"/>
      <c r="AMU571" s="33"/>
      <c r="AMV571" s="33"/>
      <c r="AMW571" s="33"/>
      <c r="AMX571" s="33"/>
      <c r="AMY571" s="33"/>
      <c r="AMZ571" s="33"/>
      <c r="ANA571" s="33"/>
      <c r="ANB571" s="33"/>
      <c r="ANC571" s="33"/>
      <c r="AND571" s="33"/>
      <c r="ANE571" s="33"/>
      <c r="ANF571" s="33"/>
      <c r="ANG571" s="33"/>
      <c r="ANH571" s="33"/>
      <c r="ANI571" s="33"/>
      <c r="ANJ571" s="33"/>
      <c r="ANK571" s="33"/>
      <c r="ANL571" s="33"/>
      <c r="ANM571" s="33"/>
      <c r="ANN571" s="33"/>
      <c r="ANO571" s="33"/>
      <c r="ANP571" s="33"/>
      <c r="ANQ571" s="33"/>
      <c r="ANR571" s="33"/>
      <c r="ANS571" s="33"/>
      <c r="ANT571" s="33"/>
      <c r="ANU571" s="33"/>
      <c r="ANV571" s="33"/>
      <c r="ANW571" s="33"/>
      <c r="ANX571" s="33"/>
      <c r="ANY571" s="33"/>
      <c r="ANZ571" s="33"/>
      <c r="AOA571" s="33"/>
      <c r="AOB571" s="33"/>
      <c r="AOC571" s="33"/>
      <c r="AOD571" s="33"/>
      <c r="AOE571" s="33"/>
      <c r="AOF571" s="33"/>
      <c r="AOG571" s="33"/>
      <c r="AOH571" s="33"/>
      <c r="AOI571" s="33"/>
      <c r="AOJ571" s="33"/>
      <c r="AOK571" s="33"/>
      <c r="AOL571" s="33"/>
      <c r="AOM571" s="33"/>
      <c r="AON571" s="33"/>
      <c r="AOO571" s="33"/>
      <c r="AOP571" s="33"/>
      <c r="AOQ571" s="33"/>
      <c r="AOR571" s="33"/>
      <c r="AOS571" s="33"/>
      <c r="AOT571" s="33"/>
      <c r="AOU571" s="33"/>
      <c r="AOV571" s="33"/>
      <c r="AOW571" s="33"/>
      <c r="AOX571" s="33"/>
      <c r="AOY571" s="33"/>
      <c r="AOZ571" s="33"/>
      <c r="APA571" s="33"/>
      <c r="APB571" s="33"/>
      <c r="APC571" s="33"/>
      <c r="APD571" s="33"/>
      <c r="APE571" s="33"/>
      <c r="APF571" s="33"/>
      <c r="APG571" s="33"/>
      <c r="APH571" s="33"/>
      <c r="API571" s="33"/>
      <c r="APJ571" s="33"/>
      <c r="APK571" s="33"/>
      <c r="APL571" s="33"/>
      <c r="APM571" s="33"/>
      <c r="APN571" s="33"/>
      <c r="APO571" s="33"/>
      <c r="APP571" s="33"/>
      <c r="APQ571" s="33"/>
      <c r="APR571" s="33"/>
      <c r="APS571" s="33"/>
      <c r="APT571" s="33"/>
      <c r="APU571" s="33"/>
      <c r="APV571" s="33"/>
      <c r="APW571" s="33"/>
      <c r="APX571" s="33"/>
      <c r="APY571" s="33"/>
      <c r="APZ571" s="33"/>
      <c r="AQA571" s="33"/>
      <c r="AQB571" s="33"/>
      <c r="AQC571" s="33"/>
      <c r="AQD571" s="33"/>
      <c r="AQE571" s="33"/>
      <c r="AQF571" s="33"/>
      <c r="AQG571" s="33"/>
      <c r="AQH571" s="33"/>
      <c r="AQI571" s="33"/>
      <c r="AQJ571" s="33"/>
      <c r="AQK571" s="33"/>
      <c r="AQL571" s="33"/>
      <c r="AQM571" s="33"/>
      <c r="AQN571" s="33"/>
      <c r="AQO571" s="33"/>
      <c r="AQP571" s="33"/>
      <c r="AQQ571" s="33"/>
      <c r="AQR571" s="33"/>
      <c r="AQS571" s="33"/>
      <c r="AQT571" s="33"/>
      <c r="AQU571" s="33"/>
      <c r="AQV571" s="33"/>
      <c r="AQW571" s="33"/>
      <c r="AQX571" s="33"/>
      <c r="AQY571" s="33"/>
      <c r="AQZ571" s="33"/>
      <c r="ARA571" s="33"/>
      <c r="ARB571" s="33"/>
      <c r="ARC571" s="33"/>
      <c r="ARD571" s="33"/>
      <c r="ARE571" s="33"/>
      <c r="ARF571" s="33"/>
      <c r="ARG571" s="33"/>
      <c r="ARH571" s="33"/>
      <c r="ARI571" s="33"/>
      <c r="ARJ571" s="33"/>
      <c r="ARK571" s="33"/>
      <c r="ARL571" s="33"/>
      <c r="ARM571" s="33"/>
      <c r="ARN571" s="33"/>
      <c r="ARO571" s="33"/>
      <c r="ARP571" s="33"/>
      <c r="ARQ571" s="33"/>
      <c r="ARR571" s="33"/>
      <c r="ARS571" s="33"/>
      <c r="ART571" s="33"/>
      <c r="ARU571" s="33"/>
      <c r="ARV571" s="33"/>
      <c r="ARW571" s="33"/>
      <c r="ARX571" s="33"/>
      <c r="ARY571" s="33"/>
      <c r="ARZ571" s="33"/>
      <c r="ASA571" s="33"/>
      <c r="ASB571" s="33"/>
      <c r="ASC571" s="33"/>
      <c r="ASD571" s="33"/>
      <c r="ASE571" s="33"/>
      <c r="ASF571" s="33"/>
      <c r="ASG571" s="33"/>
      <c r="ASH571" s="33"/>
      <c r="ASI571" s="33"/>
      <c r="ASJ571" s="33"/>
      <c r="ASK571" s="33"/>
      <c r="ASL571" s="33"/>
      <c r="ASM571" s="33"/>
      <c r="ASN571" s="33"/>
      <c r="ASO571" s="33"/>
      <c r="ASP571" s="33"/>
      <c r="ASQ571" s="33"/>
      <c r="ASR571" s="33"/>
      <c r="ASS571" s="33"/>
      <c r="AST571" s="33"/>
      <c r="ASU571" s="33"/>
      <c r="ASV571" s="33"/>
      <c r="ASW571" s="33"/>
      <c r="ASX571" s="33"/>
      <c r="ASY571" s="33"/>
      <c r="ASZ571" s="33"/>
      <c r="ATA571" s="33"/>
      <c r="ATB571" s="33"/>
      <c r="ATC571" s="33"/>
      <c r="ATD571" s="33"/>
      <c r="ATE571" s="33"/>
      <c r="ATF571" s="33"/>
      <c r="ATG571" s="33"/>
      <c r="ATH571" s="33"/>
      <c r="ATI571" s="33"/>
      <c r="ATJ571" s="33"/>
      <c r="ATK571" s="33"/>
      <c r="ATL571" s="33"/>
      <c r="ATM571" s="33"/>
      <c r="ATN571" s="33"/>
      <c r="ATO571" s="33"/>
      <c r="ATP571" s="33"/>
      <c r="ATQ571" s="33"/>
      <c r="ATR571" s="33"/>
      <c r="ATS571" s="33"/>
      <c r="ATT571" s="33"/>
      <c r="ATU571" s="33"/>
      <c r="ATV571" s="33"/>
      <c r="ATW571" s="33"/>
      <c r="ATX571" s="33"/>
      <c r="ATY571" s="33"/>
      <c r="ATZ571" s="33"/>
      <c r="AUA571" s="33"/>
      <c r="AUB571" s="33"/>
      <c r="AUC571" s="33"/>
      <c r="AUD571" s="33"/>
      <c r="AUE571" s="33"/>
      <c r="AUF571" s="33"/>
      <c r="AUG571" s="33"/>
      <c r="AUH571" s="33"/>
      <c r="AUI571" s="33"/>
      <c r="AUJ571" s="33"/>
      <c r="AUK571" s="33"/>
      <c r="AUL571" s="33"/>
      <c r="AUM571" s="33"/>
      <c r="AUN571" s="33"/>
      <c r="AUO571" s="33"/>
      <c r="AUP571" s="33"/>
      <c r="AUQ571" s="33"/>
      <c r="AUR571" s="33"/>
      <c r="AUS571" s="33"/>
      <c r="AUT571" s="33"/>
      <c r="AUU571" s="33"/>
      <c r="AUV571" s="33"/>
      <c r="AUW571" s="33"/>
      <c r="AUX571" s="33"/>
      <c r="AUY571" s="33"/>
      <c r="AUZ571" s="33"/>
      <c r="AVA571" s="33"/>
      <c r="AVB571" s="33"/>
      <c r="AVC571" s="33"/>
      <c r="AVD571" s="33"/>
      <c r="AVE571" s="33"/>
      <c r="AVF571" s="33"/>
      <c r="AVG571" s="33"/>
      <c r="AVH571" s="33"/>
      <c r="AVI571" s="33"/>
      <c r="AVJ571" s="33"/>
      <c r="AVK571" s="33"/>
      <c r="AVL571" s="33"/>
      <c r="AVM571" s="33"/>
      <c r="AVN571" s="33"/>
      <c r="AVO571" s="33"/>
      <c r="AVP571" s="33"/>
      <c r="AVQ571" s="33"/>
      <c r="AVR571" s="33"/>
      <c r="AVS571" s="33"/>
      <c r="AVT571" s="33"/>
      <c r="AVU571" s="33"/>
      <c r="AVV571" s="33"/>
      <c r="AVW571" s="33"/>
      <c r="AVX571" s="33"/>
      <c r="AVY571" s="33"/>
      <c r="AVZ571" s="33"/>
      <c r="AWA571" s="33"/>
      <c r="AWB571" s="33"/>
      <c r="AWC571" s="33"/>
      <c r="AWD571" s="33"/>
      <c r="AWE571" s="33"/>
      <c r="AWF571" s="33"/>
      <c r="AWG571" s="33"/>
      <c r="AWH571" s="33"/>
      <c r="AWI571" s="33"/>
      <c r="AWJ571" s="33"/>
      <c r="AWK571" s="33"/>
      <c r="AWL571" s="33"/>
      <c r="AWM571" s="33"/>
      <c r="AWN571" s="33"/>
      <c r="AWO571" s="33"/>
      <c r="AWP571" s="33"/>
      <c r="AWQ571" s="33"/>
      <c r="AWR571" s="33"/>
      <c r="AWS571" s="33"/>
      <c r="AWT571" s="33"/>
      <c r="AWU571" s="33"/>
      <c r="AWV571" s="33"/>
      <c r="AWW571" s="33"/>
      <c r="AWX571" s="33"/>
      <c r="AWY571" s="33"/>
      <c r="AWZ571" s="33"/>
      <c r="AXA571" s="33"/>
      <c r="AXB571" s="33"/>
      <c r="AXC571" s="33"/>
      <c r="AXD571" s="33"/>
      <c r="AXE571" s="33"/>
      <c r="AXF571" s="33"/>
      <c r="AXG571" s="33"/>
      <c r="AXH571" s="33"/>
      <c r="AXI571" s="33"/>
      <c r="AXJ571" s="33"/>
      <c r="AXK571" s="33"/>
      <c r="AXL571" s="33"/>
      <c r="AXM571" s="33"/>
      <c r="AXN571" s="33"/>
      <c r="AXO571" s="33"/>
      <c r="AXP571" s="33"/>
      <c r="AXQ571" s="33"/>
      <c r="AXR571" s="33"/>
      <c r="AXS571" s="33"/>
      <c r="AXT571" s="33"/>
      <c r="AXU571" s="33"/>
      <c r="AXV571" s="33"/>
      <c r="AXW571" s="33"/>
      <c r="AXX571" s="33"/>
      <c r="AXY571" s="33"/>
      <c r="AXZ571" s="33"/>
      <c r="AYA571" s="33"/>
      <c r="AYB571" s="33"/>
      <c r="AYC571" s="33"/>
      <c r="AYD571" s="33"/>
      <c r="AYE571" s="33"/>
      <c r="AYF571" s="33"/>
      <c r="AYG571" s="33"/>
      <c r="AYH571" s="33"/>
      <c r="AYI571" s="33"/>
      <c r="AYJ571" s="33"/>
      <c r="AYK571" s="33"/>
      <c r="AYL571" s="33"/>
      <c r="AYM571" s="33"/>
      <c r="AYN571" s="33"/>
      <c r="AYO571" s="33"/>
      <c r="AYP571" s="33"/>
      <c r="AYQ571" s="33"/>
      <c r="AYR571" s="33"/>
      <c r="AYS571" s="33"/>
      <c r="AYT571" s="33"/>
      <c r="AYU571" s="33"/>
      <c r="AYV571" s="33"/>
      <c r="AYW571" s="33"/>
      <c r="AYX571" s="33"/>
      <c r="AYY571" s="33"/>
      <c r="AYZ571" s="33"/>
      <c r="AZA571" s="33"/>
      <c r="AZB571" s="33"/>
      <c r="AZC571" s="33"/>
      <c r="AZD571" s="33"/>
      <c r="AZE571" s="33"/>
      <c r="AZF571" s="33"/>
      <c r="AZG571" s="33"/>
      <c r="AZH571" s="33"/>
      <c r="AZI571" s="33"/>
      <c r="AZJ571" s="33"/>
      <c r="AZK571" s="33"/>
      <c r="AZL571" s="33"/>
      <c r="AZM571" s="33"/>
      <c r="AZN571" s="33"/>
      <c r="AZO571" s="33"/>
      <c r="AZP571" s="33"/>
      <c r="AZQ571" s="33"/>
      <c r="AZR571" s="33"/>
      <c r="AZS571" s="33"/>
      <c r="AZT571" s="33"/>
      <c r="AZU571" s="33"/>
      <c r="AZV571" s="33"/>
      <c r="AZW571" s="33"/>
      <c r="AZX571" s="33"/>
      <c r="AZY571" s="33"/>
      <c r="AZZ571" s="33"/>
      <c r="BAA571" s="33"/>
      <c r="BAB571" s="33"/>
      <c r="BAC571" s="33"/>
      <c r="BAD571" s="33"/>
      <c r="BAE571" s="33"/>
      <c r="BAF571" s="33"/>
      <c r="BAG571" s="33"/>
      <c r="BAH571" s="33"/>
      <c r="BAI571" s="33"/>
      <c r="BAJ571" s="33"/>
      <c r="BAK571" s="33"/>
      <c r="BAL571" s="33"/>
      <c r="BAM571" s="33"/>
      <c r="BAN571" s="33"/>
      <c r="BAO571" s="33"/>
      <c r="BAP571" s="33"/>
      <c r="BAQ571" s="33"/>
      <c r="BAR571" s="33"/>
      <c r="BAS571" s="33"/>
      <c r="BAT571" s="33"/>
      <c r="BAU571" s="33"/>
      <c r="BAV571" s="33"/>
      <c r="BAW571" s="33"/>
      <c r="BAX571" s="33"/>
      <c r="BAY571" s="33"/>
      <c r="BAZ571" s="33"/>
      <c r="BBA571" s="33"/>
      <c r="BBB571" s="33"/>
      <c r="BBC571" s="33"/>
      <c r="BBD571" s="33"/>
      <c r="BBE571" s="33"/>
      <c r="BBF571" s="33"/>
      <c r="BBG571" s="33"/>
      <c r="BBH571" s="33"/>
      <c r="BBI571" s="33"/>
      <c r="BBJ571" s="33"/>
      <c r="BBK571" s="33"/>
      <c r="BBL571" s="33"/>
      <c r="BBM571" s="33"/>
      <c r="BBN571" s="33"/>
      <c r="BBO571" s="33"/>
      <c r="BBP571" s="33"/>
      <c r="BBQ571" s="33"/>
      <c r="BBR571" s="33"/>
      <c r="BBS571" s="33"/>
      <c r="BBT571" s="33"/>
      <c r="BBU571" s="33"/>
      <c r="BBV571" s="33"/>
      <c r="BBW571" s="33"/>
      <c r="BBX571" s="33"/>
      <c r="BBY571" s="33"/>
      <c r="BBZ571" s="33"/>
      <c r="BCA571" s="33"/>
      <c r="BCB571" s="33"/>
      <c r="BCC571" s="33"/>
      <c r="BCD571" s="33"/>
      <c r="BCE571" s="33"/>
      <c r="BCF571" s="33"/>
      <c r="BCG571" s="33"/>
      <c r="BCH571" s="33"/>
      <c r="BCI571" s="33"/>
      <c r="BCJ571" s="33"/>
      <c r="BCK571" s="33"/>
      <c r="BCL571" s="33"/>
      <c r="BCM571" s="33"/>
      <c r="BCN571" s="33"/>
      <c r="BCO571" s="33"/>
      <c r="BCP571" s="33"/>
      <c r="BCQ571" s="33"/>
      <c r="BCR571" s="33"/>
      <c r="BCS571" s="33"/>
      <c r="BCT571" s="33"/>
      <c r="BCU571" s="33"/>
      <c r="BCV571" s="33"/>
      <c r="BCW571" s="33"/>
      <c r="BCX571" s="33"/>
      <c r="BCY571" s="33"/>
      <c r="BCZ571" s="33"/>
      <c r="BDA571" s="33"/>
      <c r="BDB571" s="33"/>
      <c r="BDC571" s="33"/>
      <c r="BDD571" s="33"/>
      <c r="BDE571" s="33"/>
      <c r="BDF571" s="33"/>
      <c r="BDG571" s="33"/>
      <c r="BDH571" s="33"/>
      <c r="BDI571" s="33"/>
      <c r="BDJ571" s="33"/>
      <c r="BDK571" s="33"/>
      <c r="BDL571" s="33"/>
      <c r="BDM571" s="33"/>
      <c r="BDN571" s="33"/>
      <c r="BDO571" s="33"/>
      <c r="BDP571" s="33"/>
      <c r="BDQ571" s="33"/>
      <c r="BDR571" s="33"/>
      <c r="BDS571" s="33"/>
      <c r="BDT571" s="33"/>
      <c r="BDU571" s="33"/>
      <c r="BDV571" s="33"/>
      <c r="BDW571" s="33"/>
      <c r="BDX571" s="33"/>
      <c r="BDY571" s="33"/>
      <c r="BDZ571" s="33"/>
      <c r="BEA571" s="33"/>
      <c r="BEB571" s="33"/>
      <c r="BEC571" s="33"/>
      <c r="BED571" s="33"/>
      <c r="BEE571" s="33"/>
      <c r="BEF571" s="33"/>
      <c r="BEG571" s="33"/>
      <c r="BEH571" s="33"/>
      <c r="BEI571" s="33"/>
      <c r="BEJ571" s="33"/>
      <c r="BEK571" s="33"/>
      <c r="BEL571" s="33"/>
      <c r="BEM571" s="33"/>
      <c r="BEN571" s="33"/>
      <c r="BEO571" s="33"/>
      <c r="BEP571" s="33"/>
      <c r="BEQ571" s="33"/>
      <c r="BER571" s="33"/>
      <c r="BES571" s="33"/>
      <c r="BET571" s="33"/>
      <c r="BEU571" s="33"/>
      <c r="BEV571" s="33"/>
      <c r="BEW571" s="33"/>
      <c r="BEX571" s="33"/>
      <c r="BEY571" s="33"/>
      <c r="BEZ571" s="33"/>
      <c r="BFA571" s="33"/>
      <c r="BFB571" s="33"/>
      <c r="BFC571" s="33"/>
      <c r="BFD571" s="33"/>
      <c r="BFE571" s="33"/>
      <c r="BFF571" s="33"/>
      <c r="BFG571" s="33"/>
      <c r="BFH571" s="33"/>
      <c r="BFI571" s="33"/>
      <c r="BFJ571" s="33"/>
      <c r="BFK571" s="33"/>
      <c r="BFL571" s="33"/>
      <c r="BFM571" s="33"/>
      <c r="BFN571" s="33"/>
      <c r="BFO571" s="33"/>
      <c r="BFP571" s="33"/>
      <c r="BFQ571" s="33"/>
      <c r="BFR571" s="33"/>
      <c r="BFS571" s="33"/>
      <c r="BFT571" s="33"/>
      <c r="BFU571" s="33"/>
      <c r="BFV571" s="33"/>
      <c r="BFW571" s="33"/>
      <c r="BFX571" s="33"/>
      <c r="BFY571" s="33"/>
      <c r="BFZ571" s="33"/>
      <c r="BGA571" s="33"/>
      <c r="BGB571" s="33"/>
      <c r="BGC571" s="33"/>
      <c r="BGD571" s="33"/>
      <c r="BGE571" s="33"/>
      <c r="BGF571" s="33"/>
      <c r="BGG571" s="33"/>
      <c r="BGH571" s="33"/>
      <c r="BGI571" s="33"/>
      <c r="BGJ571" s="33"/>
      <c r="BGK571" s="33"/>
      <c r="BGL571" s="33"/>
      <c r="BGM571" s="33"/>
      <c r="BGN571" s="33"/>
      <c r="BGO571" s="33"/>
      <c r="BGP571" s="33"/>
      <c r="BGQ571" s="33"/>
      <c r="BGR571" s="33"/>
      <c r="BGS571" s="33"/>
      <c r="BGT571" s="33"/>
      <c r="BGU571" s="33"/>
      <c r="BGV571" s="33"/>
      <c r="BGW571" s="33"/>
      <c r="BGX571" s="33"/>
      <c r="BGY571" s="33"/>
      <c r="BGZ571" s="33"/>
      <c r="BHA571" s="33"/>
      <c r="BHB571" s="33"/>
      <c r="BHC571" s="33"/>
      <c r="BHD571" s="33"/>
      <c r="BHE571" s="33"/>
      <c r="BHF571" s="33"/>
      <c r="BHG571" s="33"/>
      <c r="BHH571" s="33"/>
      <c r="BHI571" s="33"/>
      <c r="BHJ571" s="33"/>
      <c r="BHK571" s="33"/>
      <c r="BHL571" s="33"/>
      <c r="BHM571" s="33"/>
      <c r="BHN571" s="33"/>
      <c r="BHO571" s="33"/>
      <c r="BHP571" s="33"/>
      <c r="BHQ571" s="33"/>
      <c r="BHR571" s="33"/>
      <c r="BHS571" s="33"/>
      <c r="BHT571" s="33"/>
      <c r="BHU571" s="33"/>
      <c r="BHV571" s="33"/>
      <c r="BHW571" s="33"/>
      <c r="BHX571" s="33"/>
      <c r="BHY571" s="33"/>
      <c r="BHZ571" s="33"/>
      <c r="BIA571" s="33"/>
      <c r="BIB571" s="33"/>
      <c r="BIC571" s="33"/>
      <c r="BID571" s="33"/>
      <c r="BIE571" s="33"/>
      <c r="BIF571" s="33"/>
      <c r="BIG571" s="33"/>
      <c r="BIH571" s="33"/>
      <c r="BII571" s="33"/>
      <c r="BIJ571" s="33"/>
      <c r="BIK571" s="33"/>
      <c r="BIL571" s="33"/>
      <c r="BIM571" s="33"/>
      <c r="BIN571" s="33"/>
      <c r="BIO571" s="33"/>
      <c r="BIP571" s="33"/>
      <c r="BIQ571" s="33"/>
      <c r="BIR571" s="33"/>
      <c r="BIS571" s="33"/>
      <c r="BIT571" s="33"/>
      <c r="BIU571" s="33"/>
      <c r="BIV571" s="33"/>
      <c r="BIW571" s="33"/>
      <c r="BIX571" s="33"/>
      <c r="BIY571" s="33"/>
      <c r="BIZ571" s="33"/>
      <c r="BJA571" s="33"/>
      <c r="BJB571" s="33"/>
      <c r="BJC571" s="33"/>
      <c r="BJD571" s="33"/>
      <c r="BJE571" s="33"/>
      <c r="BJF571" s="33"/>
      <c r="BJG571" s="33"/>
      <c r="BJH571" s="33"/>
      <c r="BJI571" s="33"/>
      <c r="BJJ571" s="33"/>
      <c r="BJK571" s="33"/>
      <c r="BJL571" s="33"/>
      <c r="BJM571" s="33"/>
      <c r="BJN571" s="33"/>
      <c r="BJO571" s="33"/>
      <c r="BJP571" s="33"/>
      <c r="BJQ571" s="33"/>
      <c r="BJR571" s="33"/>
      <c r="BJS571" s="33"/>
      <c r="BJT571" s="33"/>
      <c r="BJU571" s="33"/>
      <c r="BJV571" s="33"/>
      <c r="BJW571" s="33"/>
      <c r="BJX571" s="33"/>
      <c r="BJY571" s="33"/>
      <c r="BJZ571" s="33"/>
      <c r="BKA571" s="33"/>
      <c r="BKB571" s="33"/>
      <c r="BKC571" s="33"/>
      <c r="BKD571" s="33"/>
      <c r="BKE571" s="33"/>
      <c r="BKF571" s="33"/>
      <c r="BKG571" s="33"/>
      <c r="BKH571" s="33"/>
      <c r="BKI571" s="33"/>
      <c r="BKJ571" s="33"/>
      <c r="BKK571" s="33"/>
      <c r="BKL571" s="33"/>
      <c r="BKM571" s="33"/>
      <c r="BKN571" s="33"/>
      <c r="BKO571" s="33"/>
      <c r="BKP571" s="33"/>
      <c r="BKQ571" s="33"/>
      <c r="BKR571" s="33"/>
      <c r="BKS571" s="33"/>
      <c r="BKT571" s="33"/>
      <c r="BKU571" s="33"/>
      <c r="BKV571" s="33"/>
      <c r="BKW571" s="33"/>
      <c r="BKX571" s="33"/>
      <c r="BKY571" s="33"/>
      <c r="BKZ571" s="33"/>
      <c r="BLA571" s="33"/>
      <c r="BLB571" s="33"/>
      <c r="BLC571" s="33"/>
      <c r="BLD571" s="33"/>
      <c r="BLE571" s="33"/>
      <c r="BLF571" s="33"/>
      <c r="BLG571" s="33"/>
      <c r="BLH571" s="33"/>
      <c r="BLI571" s="33"/>
      <c r="BLJ571" s="33"/>
      <c r="BLK571" s="33"/>
      <c r="BLL571" s="33"/>
      <c r="BLM571" s="33"/>
      <c r="BLN571" s="33"/>
      <c r="BLO571" s="33"/>
      <c r="BLP571" s="33"/>
      <c r="BLQ571" s="33"/>
      <c r="BLR571" s="33"/>
      <c r="BLS571" s="33"/>
      <c r="BLT571" s="33"/>
      <c r="BLU571" s="33"/>
      <c r="BLV571" s="33"/>
      <c r="BLW571" s="33"/>
      <c r="BLX571" s="33"/>
      <c r="BLY571" s="33"/>
      <c r="BLZ571" s="33"/>
      <c r="BMA571" s="33"/>
      <c r="BMB571" s="33"/>
      <c r="BMC571" s="33"/>
      <c r="BMD571" s="33"/>
      <c r="BME571" s="33"/>
      <c r="BMF571" s="33"/>
      <c r="BMG571" s="33"/>
      <c r="BMH571" s="33"/>
      <c r="BMI571" s="33"/>
      <c r="BMJ571" s="33"/>
      <c r="BMK571" s="33"/>
      <c r="BML571" s="33"/>
      <c r="BMM571" s="33"/>
      <c r="BMN571" s="33"/>
      <c r="BMO571" s="33"/>
      <c r="BMP571" s="33"/>
      <c r="BMQ571" s="33"/>
      <c r="BMR571" s="33"/>
      <c r="BMS571" s="33"/>
      <c r="BMT571" s="33"/>
      <c r="BMU571" s="33"/>
      <c r="BMV571" s="33"/>
      <c r="BMW571" s="33"/>
      <c r="BMX571" s="33"/>
      <c r="BMY571" s="33"/>
      <c r="BMZ571" s="33"/>
      <c r="BNA571" s="33"/>
      <c r="BNB571" s="33"/>
      <c r="BNC571" s="33"/>
      <c r="BND571" s="33"/>
      <c r="BNE571" s="33"/>
      <c r="BNF571" s="33"/>
      <c r="BNG571" s="33"/>
      <c r="BNH571" s="33"/>
      <c r="BNI571" s="33"/>
      <c r="BNJ571" s="33"/>
      <c r="BNK571" s="33"/>
      <c r="BNL571" s="33"/>
      <c r="BNM571" s="33"/>
      <c r="BNN571" s="33"/>
      <c r="BNO571" s="33"/>
      <c r="BNP571" s="33"/>
      <c r="BNQ571" s="33"/>
      <c r="BNR571" s="33"/>
      <c r="BNS571" s="33"/>
      <c r="BNT571" s="33"/>
      <c r="BNU571" s="33"/>
      <c r="BNV571" s="33"/>
      <c r="BNW571" s="33"/>
      <c r="BNX571" s="33"/>
      <c r="BNY571" s="33"/>
      <c r="BNZ571" s="33"/>
      <c r="BOA571" s="33"/>
      <c r="BOB571" s="33"/>
      <c r="BOC571" s="33"/>
      <c r="BOD571" s="33"/>
      <c r="BOE571" s="33"/>
      <c r="BOF571" s="33"/>
      <c r="BOG571" s="33"/>
      <c r="BOH571" s="33"/>
      <c r="BOI571" s="33"/>
      <c r="BOJ571" s="33"/>
      <c r="BOK571" s="33"/>
      <c r="BOL571" s="33"/>
      <c r="BOM571" s="33"/>
      <c r="BON571" s="33"/>
      <c r="BOO571" s="33"/>
      <c r="BOP571" s="33"/>
      <c r="BOQ571" s="33"/>
      <c r="BOR571" s="33"/>
      <c r="BOS571" s="33"/>
      <c r="BOT571" s="33"/>
      <c r="BOU571" s="33"/>
      <c r="BOV571" s="33"/>
      <c r="BOW571" s="33"/>
      <c r="BOX571" s="33"/>
      <c r="BOY571" s="33"/>
      <c r="BOZ571" s="33"/>
      <c r="BPA571" s="33"/>
      <c r="BPB571" s="33"/>
      <c r="BPC571" s="33"/>
      <c r="BPD571" s="33"/>
      <c r="BPE571" s="33"/>
      <c r="BPF571" s="33"/>
      <c r="BPG571" s="33"/>
      <c r="BPH571" s="33"/>
      <c r="BPI571" s="33"/>
      <c r="BPJ571" s="33"/>
      <c r="BPK571" s="33"/>
      <c r="BPL571" s="33"/>
      <c r="BPM571" s="33"/>
      <c r="BPN571" s="33"/>
      <c r="BPO571" s="33"/>
      <c r="BPP571" s="33"/>
      <c r="BPQ571" s="33"/>
      <c r="BPR571" s="33"/>
      <c r="BPS571" s="33"/>
      <c r="BPT571" s="33"/>
      <c r="BPU571" s="33"/>
      <c r="BPV571" s="33"/>
      <c r="BPW571" s="33"/>
      <c r="BPX571" s="33"/>
      <c r="BPY571" s="33"/>
      <c r="BPZ571" s="33"/>
      <c r="BQA571" s="33"/>
      <c r="BQB571" s="33"/>
      <c r="BQC571" s="33"/>
      <c r="BQD571" s="33"/>
      <c r="BQE571" s="33"/>
      <c r="BQF571" s="33"/>
      <c r="BQG571" s="33"/>
      <c r="BQH571" s="33"/>
      <c r="BQI571" s="33"/>
      <c r="BQJ571" s="33"/>
      <c r="BQK571" s="33"/>
      <c r="BQL571" s="33"/>
      <c r="BQM571" s="33"/>
      <c r="BQN571" s="33"/>
      <c r="BQO571" s="33"/>
      <c r="BQP571" s="33"/>
      <c r="BQQ571" s="33"/>
      <c r="BQR571" s="33"/>
      <c r="BQS571" s="33"/>
      <c r="BQT571" s="33"/>
      <c r="BQU571" s="33"/>
      <c r="BQV571" s="33"/>
      <c r="BQW571" s="33"/>
      <c r="BQX571" s="33"/>
      <c r="BQY571" s="33"/>
      <c r="BQZ571" s="33"/>
      <c r="BRA571" s="33"/>
      <c r="BRB571" s="33"/>
      <c r="BRC571" s="33"/>
      <c r="BRD571" s="33"/>
      <c r="BRE571" s="33"/>
      <c r="BRF571" s="33"/>
      <c r="BRG571" s="33"/>
      <c r="BRH571" s="33"/>
      <c r="BRI571" s="33"/>
      <c r="BRJ571" s="33"/>
      <c r="BRK571" s="33"/>
      <c r="BRL571" s="33"/>
      <c r="BRM571" s="33"/>
      <c r="BRN571" s="33"/>
      <c r="BRO571" s="33"/>
      <c r="BRP571" s="33"/>
      <c r="BRQ571" s="33"/>
      <c r="BRR571" s="33"/>
      <c r="BRS571" s="33"/>
      <c r="BRT571" s="33"/>
      <c r="BRU571" s="33"/>
      <c r="BRV571" s="33"/>
      <c r="BRW571" s="33"/>
      <c r="BRX571" s="33"/>
      <c r="BRY571" s="33"/>
      <c r="BRZ571" s="33"/>
      <c r="BSA571" s="33"/>
      <c r="BSB571" s="33"/>
      <c r="BSC571" s="33"/>
      <c r="BSD571" s="33"/>
      <c r="BSE571" s="33"/>
      <c r="BSF571" s="33"/>
      <c r="BSG571" s="33"/>
      <c r="BSH571" s="33"/>
      <c r="BSI571" s="33"/>
      <c r="BSJ571" s="33"/>
      <c r="BSK571" s="33"/>
      <c r="BSL571" s="33"/>
      <c r="BSM571" s="33"/>
      <c r="BSN571" s="33"/>
      <c r="BSO571" s="33"/>
      <c r="BSP571" s="33"/>
      <c r="BSQ571" s="33"/>
      <c r="BSR571" s="33"/>
      <c r="BSS571" s="33"/>
      <c r="BST571" s="33"/>
      <c r="BSU571" s="33"/>
      <c r="BSV571" s="33"/>
      <c r="BSW571" s="33"/>
      <c r="BSX571" s="33"/>
      <c r="BSY571" s="33"/>
      <c r="BSZ571" s="33"/>
      <c r="BTA571" s="33"/>
      <c r="BTB571" s="33"/>
      <c r="BTC571" s="33"/>
      <c r="BTD571" s="33"/>
      <c r="BTE571" s="33"/>
      <c r="BTF571" s="33"/>
      <c r="BTG571" s="33"/>
      <c r="BTH571" s="33"/>
      <c r="BTI571" s="33"/>
      <c r="BTJ571" s="33"/>
      <c r="BTK571" s="33"/>
      <c r="BTL571" s="33"/>
      <c r="BTM571" s="33"/>
      <c r="BTN571" s="33"/>
      <c r="BTO571" s="33"/>
      <c r="BTP571" s="33"/>
      <c r="BTQ571" s="33"/>
      <c r="BTR571" s="33"/>
      <c r="BTS571" s="33"/>
      <c r="BTT571" s="33"/>
      <c r="BTU571" s="33"/>
      <c r="BTV571" s="33"/>
      <c r="BTW571" s="33"/>
      <c r="BTX571" s="33"/>
      <c r="BTY571" s="33"/>
      <c r="BTZ571" s="33"/>
      <c r="BUA571" s="33"/>
      <c r="BUB571" s="33"/>
      <c r="BUC571" s="33"/>
      <c r="BUD571" s="33"/>
      <c r="BUE571" s="33"/>
      <c r="BUF571" s="33"/>
      <c r="BUG571" s="33"/>
      <c r="BUH571" s="33"/>
      <c r="BUI571" s="33"/>
      <c r="BUJ571" s="33"/>
      <c r="BUK571" s="33"/>
      <c r="BUL571" s="33"/>
      <c r="BUM571" s="33"/>
      <c r="BUN571" s="33"/>
      <c r="BUO571" s="33"/>
      <c r="BUP571" s="33"/>
      <c r="BUQ571" s="33"/>
      <c r="BUR571" s="33"/>
      <c r="BUS571" s="33"/>
      <c r="BUT571" s="33"/>
      <c r="BUU571" s="33"/>
      <c r="BUV571" s="33"/>
      <c r="BUW571" s="33"/>
      <c r="BUX571" s="33"/>
      <c r="BUY571" s="33"/>
      <c r="BUZ571" s="33"/>
      <c r="BVA571" s="33"/>
      <c r="BVB571" s="33"/>
      <c r="BVC571" s="33"/>
      <c r="BVD571" s="33"/>
      <c r="BVE571" s="33"/>
      <c r="BVF571" s="33"/>
      <c r="BVG571" s="33"/>
      <c r="BVH571" s="33"/>
      <c r="BVI571" s="33"/>
      <c r="BVJ571" s="33"/>
      <c r="BVK571" s="33"/>
      <c r="BVL571" s="33"/>
      <c r="BVM571" s="33"/>
      <c r="BVN571" s="33"/>
      <c r="BVO571" s="33"/>
      <c r="BVP571" s="33"/>
      <c r="BVQ571" s="33"/>
      <c r="BVR571" s="33"/>
      <c r="BVS571" s="33"/>
      <c r="BVT571" s="33"/>
      <c r="BVU571" s="33"/>
      <c r="BVV571" s="33"/>
      <c r="BVW571" s="33"/>
      <c r="BVX571" s="33"/>
      <c r="BVY571" s="33"/>
      <c r="BVZ571" s="33"/>
      <c r="BWA571" s="33"/>
      <c r="BWB571" s="33"/>
      <c r="BWC571" s="33"/>
      <c r="BWD571" s="33"/>
      <c r="BWE571" s="33"/>
      <c r="BWF571" s="33"/>
      <c r="BWG571" s="33"/>
      <c r="BWH571" s="33"/>
      <c r="BWI571" s="33"/>
      <c r="BWJ571" s="33"/>
      <c r="BWK571" s="33"/>
      <c r="BWL571" s="33"/>
      <c r="BWM571" s="33"/>
      <c r="BWN571" s="33"/>
      <c r="BWO571" s="33"/>
      <c r="BWP571" s="33"/>
      <c r="BWQ571" s="33"/>
      <c r="BWR571" s="33"/>
      <c r="BWS571" s="33"/>
      <c r="BWT571" s="33"/>
      <c r="BWU571" s="33"/>
      <c r="BWV571" s="33"/>
      <c r="BWW571" s="33"/>
      <c r="BWX571" s="33"/>
      <c r="BWY571" s="33"/>
      <c r="BWZ571" s="33"/>
      <c r="BXA571" s="33"/>
      <c r="BXB571" s="33"/>
      <c r="BXC571" s="33"/>
      <c r="BXD571" s="33"/>
      <c r="BXE571" s="33"/>
      <c r="BXF571" s="33"/>
      <c r="BXG571" s="33"/>
      <c r="BXH571" s="33"/>
      <c r="BXI571" s="33"/>
      <c r="BXJ571" s="33"/>
      <c r="BXK571" s="33"/>
      <c r="BXL571" s="33"/>
      <c r="BXM571" s="33"/>
      <c r="BXN571" s="33"/>
      <c r="BXO571" s="33"/>
      <c r="BXP571" s="33"/>
      <c r="BXQ571" s="33"/>
      <c r="BXR571" s="33"/>
      <c r="BXS571" s="33"/>
      <c r="BXT571" s="33"/>
      <c r="BXU571" s="33"/>
      <c r="BXV571" s="33"/>
      <c r="BXW571" s="33"/>
      <c r="BXX571" s="33"/>
      <c r="BXY571" s="33"/>
      <c r="BXZ571" s="33"/>
      <c r="BYA571" s="33"/>
      <c r="BYB571" s="33"/>
      <c r="BYC571" s="33"/>
      <c r="BYD571" s="33"/>
      <c r="BYE571" s="33"/>
      <c r="BYF571" s="33"/>
      <c r="BYG571" s="33"/>
      <c r="BYH571" s="33"/>
      <c r="BYI571" s="33"/>
      <c r="BYJ571" s="33"/>
      <c r="BYK571" s="33"/>
      <c r="BYL571" s="33"/>
      <c r="BYM571" s="33"/>
      <c r="BYN571" s="33"/>
      <c r="BYO571" s="33"/>
      <c r="BYP571" s="33"/>
      <c r="BYQ571" s="33"/>
      <c r="BYR571" s="33"/>
      <c r="BYS571" s="33"/>
      <c r="BYT571" s="33"/>
      <c r="BYU571" s="33"/>
      <c r="BYV571" s="33"/>
      <c r="BYW571" s="33"/>
      <c r="BYX571" s="33"/>
    </row>
    <row r="572" spans="1:2026" s="47" customFormat="1" ht="15" customHeight="1" x14ac:dyDescent="0.25">
      <c r="A572" s="204"/>
      <c r="B572" s="9"/>
      <c r="C572" s="9"/>
      <c r="D572" s="9"/>
      <c r="E572" s="9"/>
      <c r="F572" s="180" t="s">
        <v>1641</v>
      </c>
      <c r="G572" s="9"/>
      <c r="H572" s="181"/>
      <c r="I572" s="9"/>
      <c r="J572" s="48"/>
      <c r="K572" s="9"/>
      <c r="L572" s="9"/>
      <c r="M572" s="9"/>
      <c r="N572" s="9"/>
      <c r="O572" s="10"/>
      <c r="P572" s="10"/>
      <c r="Q572" s="187"/>
      <c r="R572" s="187"/>
      <c r="S572" s="9"/>
      <c r="T572" s="188"/>
      <c r="U572" s="188"/>
      <c r="V572" s="9"/>
      <c r="W572" s="9"/>
      <c r="X572" s="9"/>
      <c r="Y572" s="9"/>
      <c r="Z572" s="9"/>
      <c r="AA572" s="9"/>
      <c r="AB572" s="183"/>
      <c r="AC572" s="183"/>
      <c r="AD572" s="183"/>
      <c r="AE572" s="183"/>
      <c r="AF572" s="183"/>
      <c r="AG572" s="183"/>
      <c r="AH572" s="184"/>
      <c r="AI572" s="183"/>
      <c r="AJ572" s="185"/>
      <c r="AK572" s="183"/>
      <c r="AL572" s="180"/>
      <c r="AM572" s="180"/>
      <c r="AN572" s="180"/>
      <c r="AO572" s="180"/>
    </row>
    <row r="573" spans="1:2026" s="47" customFormat="1" ht="15" customHeight="1" x14ac:dyDescent="0.25">
      <c r="A573" s="204"/>
      <c r="B573" s="9"/>
      <c r="C573" s="9"/>
      <c r="D573" s="9"/>
      <c r="E573" s="9"/>
      <c r="F573" s="180" t="s">
        <v>1641</v>
      </c>
      <c r="G573" s="9"/>
      <c r="H573" s="181"/>
      <c r="I573" s="9"/>
      <c r="J573" s="48"/>
      <c r="K573" s="9"/>
      <c r="L573" s="9"/>
      <c r="M573" s="9"/>
      <c r="N573" s="9"/>
      <c r="O573" s="10"/>
      <c r="P573" s="10"/>
      <c r="Q573" s="187"/>
      <c r="R573" s="187"/>
      <c r="S573" s="9"/>
      <c r="T573" s="188"/>
      <c r="U573" s="188"/>
      <c r="V573" s="9"/>
      <c r="W573" s="9"/>
      <c r="X573" s="9"/>
      <c r="Y573" s="9"/>
      <c r="Z573" s="9"/>
      <c r="AA573" s="9"/>
      <c r="AB573" s="183"/>
      <c r="AC573" s="183"/>
      <c r="AD573" s="183"/>
      <c r="AE573" s="183"/>
      <c r="AF573" s="183"/>
      <c r="AG573" s="183"/>
      <c r="AH573" s="184"/>
      <c r="AI573" s="183"/>
      <c r="AJ573" s="185"/>
      <c r="AK573" s="183"/>
      <c r="AL573" s="180"/>
      <c r="AM573" s="180"/>
      <c r="AN573" s="180"/>
      <c r="AO573" s="180"/>
    </row>
    <row r="574" spans="1:2026" s="47" customFormat="1" ht="15" customHeight="1" x14ac:dyDescent="0.25">
      <c r="A574" s="204"/>
      <c r="B574" s="9"/>
      <c r="C574" s="9"/>
      <c r="D574" s="9"/>
      <c r="E574" s="9"/>
      <c r="F574" s="180" t="s">
        <v>1641</v>
      </c>
      <c r="G574" s="9"/>
      <c r="H574" s="181"/>
      <c r="I574" s="9"/>
      <c r="J574" s="48"/>
      <c r="K574" s="9"/>
      <c r="L574" s="9"/>
      <c r="M574" s="9"/>
      <c r="N574" s="9"/>
      <c r="O574" s="10"/>
      <c r="P574" s="10"/>
      <c r="Q574" s="187"/>
      <c r="R574" s="187"/>
      <c r="S574" s="9"/>
      <c r="T574" s="188"/>
      <c r="U574" s="188"/>
      <c r="V574" s="9"/>
      <c r="W574" s="9"/>
      <c r="X574" s="9"/>
      <c r="Y574" s="9"/>
      <c r="Z574" s="9"/>
      <c r="AA574" s="9"/>
      <c r="AB574" s="183"/>
      <c r="AC574" s="183"/>
      <c r="AD574" s="183"/>
      <c r="AE574" s="183"/>
      <c r="AF574" s="183"/>
      <c r="AG574" s="183"/>
      <c r="AH574" s="184"/>
      <c r="AI574" s="183"/>
      <c r="AJ574" s="185"/>
      <c r="AK574" s="183"/>
      <c r="AL574" s="180"/>
      <c r="AM574" s="180"/>
      <c r="AN574" s="180"/>
      <c r="AO574" s="180"/>
    </row>
    <row r="575" spans="1:2026" s="47" customFormat="1" ht="15" customHeight="1" x14ac:dyDescent="0.25">
      <c r="A575" s="204"/>
      <c r="B575" s="9"/>
      <c r="C575" s="9"/>
      <c r="D575" s="9"/>
      <c r="E575" s="9"/>
      <c r="F575" s="180" t="s">
        <v>1641</v>
      </c>
      <c r="G575" s="9"/>
      <c r="H575" s="181"/>
      <c r="I575" s="9"/>
      <c r="J575" s="48"/>
      <c r="K575" s="9"/>
      <c r="L575" s="9"/>
      <c r="M575" s="9"/>
      <c r="N575" s="9"/>
      <c r="O575" s="10"/>
      <c r="P575" s="10"/>
      <c r="Q575" s="187"/>
      <c r="R575" s="187"/>
      <c r="S575" s="9"/>
      <c r="T575" s="188"/>
      <c r="U575" s="188"/>
      <c r="V575" s="9"/>
      <c r="W575" s="9"/>
      <c r="X575" s="9"/>
      <c r="Y575" s="9"/>
      <c r="Z575" s="9"/>
      <c r="AA575" s="9"/>
      <c r="AB575" s="183"/>
      <c r="AC575" s="183"/>
      <c r="AD575" s="183"/>
      <c r="AE575" s="183"/>
      <c r="AF575" s="183"/>
      <c r="AG575" s="183"/>
      <c r="AH575" s="184"/>
      <c r="AI575" s="183"/>
      <c r="AJ575" s="185"/>
      <c r="AK575" s="183"/>
      <c r="AL575" s="180"/>
      <c r="AM575" s="180"/>
      <c r="AN575" s="180"/>
      <c r="AO575" s="180"/>
    </row>
    <row r="576" spans="1:2026" s="47" customFormat="1" ht="15" customHeight="1" x14ac:dyDescent="0.25">
      <c r="A576" s="204"/>
      <c r="B576" s="9"/>
      <c r="C576" s="9"/>
      <c r="D576" s="9"/>
      <c r="E576" s="9"/>
      <c r="F576" s="180" t="s">
        <v>1641</v>
      </c>
      <c r="G576" s="9"/>
      <c r="H576" s="181"/>
      <c r="I576" s="9"/>
      <c r="J576" s="48"/>
      <c r="K576" s="9"/>
      <c r="L576" s="9"/>
      <c r="M576" s="9"/>
      <c r="N576" s="9"/>
      <c r="O576" s="10"/>
      <c r="P576" s="10"/>
      <c r="Q576" s="187"/>
      <c r="R576" s="187"/>
      <c r="S576" s="9"/>
      <c r="T576" s="188"/>
      <c r="U576" s="188"/>
      <c r="V576" s="9"/>
      <c r="W576" s="9"/>
      <c r="X576" s="9"/>
      <c r="Y576" s="9"/>
      <c r="Z576" s="9"/>
      <c r="AA576" s="9"/>
      <c r="AB576" s="183"/>
      <c r="AC576" s="183"/>
      <c r="AD576" s="183"/>
      <c r="AE576" s="183"/>
      <c r="AF576" s="183"/>
      <c r="AG576" s="183"/>
      <c r="AH576" s="184"/>
      <c r="AI576" s="183"/>
      <c r="AJ576" s="185"/>
      <c r="AK576" s="183"/>
      <c r="AL576" s="180"/>
      <c r="AM576" s="180"/>
      <c r="AN576" s="180"/>
      <c r="AO576" s="180"/>
    </row>
    <row r="577" spans="1:41" s="47" customFormat="1" ht="15" customHeight="1" x14ac:dyDescent="0.25">
      <c r="A577" s="204"/>
      <c r="B577" s="9"/>
      <c r="C577" s="9"/>
      <c r="D577" s="9"/>
      <c r="E577" s="9"/>
      <c r="F577" s="180" t="s">
        <v>1641</v>
      </c>
      <c r="G577" s="9"/>
      <c r="H577" s="181"/>
      <c r="I577" s="9"/>
      <c r="J577" s="48"/>
      <c r="K577" s="9"/>
      <c r="L577" s="9"/>
      <c r="M577" s="9"/>
      <c r="N577" s="9"/>
      <c r="O577" s="10"/>
      <c r="P577" s="10"/>
      <c r="Q577" s="187"/>
      <c r="R577" s="187"/>
      <c r="S577" s="9"/>
      <c r="T577" s="188"/>
      <c r="U577" s="188"/>
      <c r="V577" s="9"/>
      <c r="W577" s="9"/>
      <c r="X577" s="9"/>
      <c r="Y577" s="9"/>
      <c r="Z577" s="9"/>
      <c r="AA577" s="9"/>
      <c r="AB577" s="183"/>
      <c r="AC577" s="183"/>
      <c r="AD577" s="183"/>
      <c r="AE577" s="183"/>
      <c r="AF577" s="183"/>
      <c r="AG577" s="183"/>
      <c r="AH577" s="184"/>
      <c r="AI577" s="183"/>
      <c r="AJ577" s="185"/>
      <c r="AK577" s="183"/>
      <c r="AL577" s="180"/>
      <c r="AM577" s="180"/>
      <c r="AN577" s="180"/>
      <c r="AO577" s="180"/>
    </row>
    <row r="578" spans="1:41" ht="15" customHeight="1" x14ac:dyDescent="0.25">
      <c r="A578" s="205" t="s">
        <v>1662</v>
      </c>
      <c r="B578" s="4" t="s">
        <v>1094</v>
      </c>
      <c r="C578" s="4" t="s">
        <v>300</v>
      </c>
      <c r="D578" s="4" t="s">
        <v>70</v>
      </c>
      <c r="E578" s="4" t="s">
        <v>149</v>
      </c>
      <c r="F578" s="4" t="s">
        <v>1095</v>
      </c>
      <c r="G578" s="4" t="s">
        <v>27</v>
      </c>
      <c r="H578" s="11" t="s">
        <v>284</v>
      </c>
      <c r="I578" s="4" t="s">
        <v>29</v>
      </c>
      <c r="J578" s="51" t="s">
        <v>30</v>
      </c>
      <c r="K578" s="4" t="s">
        <v>31</v>
      </c>
      <c r="L578" s="4" t="s">
        <v>51</v>
      </c>
      <c r="M578" s="4" t="s">
        <v>33</v>
      </c>
      <c r="N578" s="4" t="s">
        <v>34</v>
      </c>
      <c r="O578" s="6" t="s">
        <v>35</v>
      </c>
      <c r="P578" s="6"/>
      <c r="Q578" s="7" t="s">
        <v>451</v>
      </c>
      <c r="R578" s="7"/>
      <c r="S578" s="4" t="s">
        <v>1096</v>
      </c>
      <c r="T578" s="146"/>
      <c r="U578" s="146"/>
      <c r="V578" s="4" t="s">
        <v>59</v>
      </c>
      <c r="W578" s="4"/>
      <c r="X578" s="4"/>
      <c r="Y578" s="4"/>
      <c r="Z578" s="4"/>
      <c r="AA578" s="4"/>
      <c r="AB578" s="8"/>
      <c r="AC578" s="8">
        <v>2650</v>
      </c>
      <c r="AD578" s="8"/>
      <c r="AE578" s="8">
        <v>12750</v>
      </c>
      <c r="AF578" s="8">
        <v>5250</v>
      </c>
      <c r="AG578" s="8">
        <f t="shared" si="9"/>
        <v>20650</v>
      </c>
      <c r="AH578" s="111"/>
      <c r="AI578" s="8"/>
      <c r="AJ578" s="126"/>
      <c r="AK578" s="8"/>
      <c r="AL578" s="5" t="s">
        <v>37</v>
      </c>
      <c r="AM578" s="5" t="s">
        <v>1499</v>
      </c>
      <c r="AN578" s="5"/>
      <c r="AO578" s="5"/>
    </row>
    <row r="579" spans="1:41" ht="15" customHeight="1" x14ac:dyDescent="0.25">
      <c r="A579" s="205" t="s">
        <v>1662</v>
      </c>
      <c r="B579" s="4" t="s">
        <v>1097</v>
      </c>
      <c r="C579" s="4" t="s">
        <v>300</v>
      </c>
      <c r="D579" s="4" t="s">
        <v>76</v>
      </c>
      <c r="E579" s="4" t="s">
        <v>149</v>
      </c>
      <c r="F579" s="5" t="s">
        <v>1095</v>
      </c>
      <c r="G579" s="4" t="s">
        <v>27</v>
      </c>
      <c r="H579" s="11" t="s">
        <v>284</v>
      </c>
      <c r="I579" s="4" t="s">
        <v>29</v>
      </c>
      <c r="J579" s="51" t="s">
        <v>30</v>
      </c>
      <c r="K579" s="4" t="s">
        <v>208</v>
      </c>
      <c r="L579" s="4" t="s">
        <v>51</v>
      </c>
      <c r="M579" s="4" t="s">
        <v>33</v>
      </c>
      <c r="N579" s="4" t="s">
        <v>34</v>
      </c>
      <c r="O579" s="6" t="s">
        <v>35</v>
      </c>
      <c r="P579" s="6"/>
      <c r="Q579" s="7" t="s">
        <v>451</v>
      </c>
      <c r="R579" s="7"/>
      <c r="S579" s="4" t="s">
        <v>1098</v>
      </c>
      <c r="T579" s="146"/>
      <c r="U579" s="146"/>
      <c r="V579" s="4" t="s">
        <v>59</v>
      </c>
      <c r="W579" s="4"/>
      <c r="X579" s="4"/>
      <c r="Y579" s="4"/>
      <c r="Z579" s="4"/>
      <c r="AA579" s="4"/>
      <c r="AB579" s="8">
        <v>12500</v>
      </c>
      <c r="AC579" s="8">
        <v>2650</v>
      </c>
      <c r="AD579" s="8"/>
      <c r="AE579" s="8">
        <v>12750</v>
      </c>
      <c r="AF579" s="8">
        <v>650</v>
      </c>
      <c r="AG579" s="8">
        <f t="shared" si="9"/>
        <v>28550</v>
      </c>
      <c r="AH579" s="111"/>
      <c r="AI579" s="8"/>
      <c r="AJ579" s="126"/>
      <c r="AK579" s="8"/>
      <c r="AL579" s="5" t="s">
        <v>37</v>
      </c>
      <c r="AM579" s="5" t="s">
        <v>1499</v>
      </c>
      <c r="AN579" s="5"/>
      <c r="AO579" s="5"/>
    </row>
    <row r="580" spans="1:41" ht="15" customHeight="1" x14ac:dyDescent="0.25">
      <c r="A580" s="205" t="s">
        <v>1662</v>
      </c>
      <c r="B580" s="84" t="s">
        <v>1099</v>
      </c>
      <c r="C580" s="84" t="s">
        <v>1100</v>
      </c>
      <c r="D580" s="84"/>
      <c r="E580" s="84"/>
      <c r="F580" s="5" t="s">
        <v>1095</v>
      </c>
      <c r="G580" s="5"/>
      <c r="H580" s="11" t="s">
        <v>284</v>
      </c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147"/>
      <c r="U580" s="147"/>
      <c r="V580" s="4" t="s">
        <v>59</v>
      </c>
      <c r="W580" s="4"/>
      <c r="X580" s="4"/>
      <c r="Y580" s="4"/>
      <c r="Z580" s="4"/>
      <c r="AA580" s="4"/>
      <c r="AB580" s="8"/>
      <c r="AC580" s="8"/>
      <c r="AD580" s="8"/>
      <c r="AE580" s="8"/>
      <c r="AF580" s="8"/>
      <c r="AG580" s="8"/>
      <c r="AH580" s="111"/>
      <c r="AI580" s="8"/>
      <c r="AJ580" s="126"/>
      <c r="AK580" s="8"/>
      <c r="AL580" s="5" t="s">
        <v>37</v>
      </c>
      <c r="AM580" s="5" t="s">
        <v>1499</v>
      </c>
      <c r="AN580" s="5"/>
      <c r="AO580" s="5"/>
    </row>
    <row r="581" spans="1:41" ht="15" customHeight="1" x14ac:dyDescent="0.25">
      <c r="A581" s="205" t="s">
        <v>1662</v>
      </c>
      <c r="B581" s="84" t="s">
        <v>1101</v>
      </c>
      <c r="C581" s="84" t="s">
        <v>1100</v>
      </c>
      <c r="D581" s="84"/>
      <c r="E581" s="84"/>
      <c r="F581" s="5" t="s">
        <v>1095</v>
      </c>
      <c r="G581" s="5"/>
      <c r="H581" s="11" t="s">
        <v>284</v>
      </c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147"/>
      <c r="U581" s="147"/>
      <c r="V581" s="4" t="s">
        <v>59</v>
      </c>
      <c r="W581" s="4"/>
      <c r="X581" s="4"/>
      <c r="Y581" s="4"/>
      <c r="Z581" s="4"/>
      <c r="AA581" s="4"/>
      <c r="AB581" s="8"/>
      <c r="AC581" s="8"/>
      <c r="AD581" s="8"/>
      <c r="AE581" s="8"/>
      <c r="AF581" s="8"/>
      <c r="AG581" s="8"/>
      <c r="AH581" s="111"/>
      <c r="AI581" s="8"/>
      <c r="AJ581" s="126"/>
      <c r="AK581" s="8"/>
      <c r="AL581" s="5" t="s">
        <v>37</v>
      </c>
      <c r="AM581" s="5" t="s">
        <v>1499</v>
      </c>
      <c r="AN581" s="5"/>
      <c r="AO581" s="5"/>
    </row>
    <row r="582" spans="1:41" s="47" customFormat="1" ht="15" customHeight="1" x14ac:dyDescent="0.25">
      <c r="A582" s="204"/>
      <c r="B582" s="192"/>
      <c r="C582" s="193"/>
      <c r="D582" s="193"/>
      <c r="E582" s="193"/>
      <c r="F582" s="180" t="s">
        <v>1095</v>
      </c>
      <c r="G582" s="180"/>
      <c r="H582" s="181"/>
      <c r="I582" s="180"/>
      <c r="J582" s="180"/>
      <c r="K582" s="180"/>
      <c r="L582" s="180"/>
      <c r="M582" s="180"/>
      <c r="N582" s="180"/>
      <c r="O582" s="180"/>
      <c r="P582" s="180"/>
      <c r="Q582" s="180"/>
      <c r="R582" s="180"/>
      <c r="S582" s="180"/>
      <c r="T582" s="182"/>
      <c r="U582" s="182"/>
      <c r="V582" s="9"/>
      <c r="W582" s="9"/>
      <c r="X582" s="9"/>
      <c r="Y582" s="9"/>
      <c r="Z582" s="9"/>
      <c r="AA582" s="9"/>
      <c r="AB582" s="183"/>
      <c r="AC582" s="183"/>
      <c r="AD582" s="183"/>
      <c r="AE582" s="183"/>
      <c r="AF582" s="183"/>
      <c r="AG582" s="183"/>
      <c r="AH582" s="184"/>
      <c r="AI582" s="183"/>
      <c r="AJ582" s="185"/>
      <c r="AK582" s="183"/>
      <c r="AL582" s="180"/>
      <c r="AM582" s="180"/>
      <c r="AN582" s="180"/>
      <c r="AO582" s="180"/>
    </row>
    <row r="583" spans="1:41" s="47" customFormat="1" ht="15" customHeight="1" x14ac:dyDescent="0.25">
      <c r="A583" s="204"/>
      <c r="B583" s="192"/>
      <c r="C583" s="193"/>
      <c r="D583" s="193"/>
      <c r="E583" s="193"/>
      <c r="F583" s="180" t="s">
        <v>1095</v>
      </c>
      <c r="G583" s="180"/>
      <c r="H583" s="181"/>
      <c r="I583" s="180"/>
      <c r="J583" s="180"/>
      <c r="K583" s="180"/>
      <c r="L583" s="180"/>
      <c r="M583" s="180"/>
      <c r="N583" s="180"/>
      <c r="O583" s="180"/>
      <c r="P583" s="180"/>
      <c r="Q583" s="180"/>
      <c r="R583" s="180"/>
      <c r="S583" s="180"/>
      <c r="T583" s="182"/>
      <c r="U583" s="182"/>
      <c r="V583" s="9"/>
      <c r="W583" s="9"/>
      <c r="X583" s="9"/>
      <c r="Y583" s="9"/>
      <c r="Z583" s="9"/>
      <c r="AA583" s="9"/>
      <c r="AB583" s="183"/>
      <c r="AC583" s="183"/>
      <c r="AD583" s="183"/>
      <c r="AE583" s="183"/>
      <c r="AF583" s="183"/>
      <c r="AG583" s="183"/>
      <c r="AH583" s="184"/>
      <c r="AI583" s="183"/>
      <c r="AJ583" s="185"/>
      <c r="AK583" s="183"/>
      <c r="AL583" s="180"/>
      <c r="AM583" s="180"/>
      <c r="AN583" s="180"/>
      <c r="AO583" s="180"/>
    </row>
    <row r="584" spans="1:41" s="47" customFormat="1" ht="15" customHeight="1" x14ac:dyDescent="0.25">
      <c r="A584" s="204"/>
      <c r="B584" s="192"/>
      <c r="C584" s="193"/>
      <c r="D584" s="193"/>
      <c r="E584" s="193"/>
      <c r="F584" s="180" t="s">
        <v>1095</v>
      </c>
      <c r="G584" s="180"/>
      <c r="H584" s="181"/>
      <c r="I584" s="180"/>
      <c r="J584" s="180"/>
      <c r="K584" s="180"/>
      <c r="L584" s="180"/>
      <c r="M584" s="180"/>
      <c r="N584" s="180"/>
      <c r="O584" s="180"/>
      <c r="P584" s="180"/>
      <c r="Q584" s="180"/>
      <c r="R584" s="180"/>
      <c r="S584" s="180"/>
      <c r="T584" s="182"/>
      <c r="U584" s="182"/>
      <c r="V584" s="9"/>
      <c r="W584" s="9"/>
      <c r="X584" s="9"/>
      <c r="Y584" s="9"/>
      <c r="Z584" s="9"/>
      <c r="AA584" s="9"/>
      <c r="AB584" s="183"/>
      <c r="AC584" s="183"/>
      <c r="AD584" s="183"/>
      <c r="AE584" s="183"/>
      <c r="AF584" s="183"/>
      <c r="AG584" s="183"/>
      <c r="AH584" s="184"/>
      <c r="AI584" s="183"/>
      <c r="AJ584" s="185"/>
      <c r="AK584" s="183"/>
      <c r="AL584" s="180"/>
      <c r="AM584" s="180"/>
      <c r="AN584" s="180"/>
      <c r="AO584" s="180"/>
    </row>
    <row r="585" spans="1:41" s="47" customFormat="1" ht="15" customHeight="1" x14ac:dyDescent="0.25">
      <c r="A585" s="204"/>
      <c r="B585" s="192"/>
      <c r="C585" s="193"/>
      <c r="D585" s="193"/>
      <c r="E585" s="193"/>
      <c r="F585" s="180" t="s">
        <v>1095</v>
      </c>
      <c r="G585" s="180"/>
      <c r="H585" s="181"/>
      <c r="I585" s="180"/>
      <c r="J585" s="180"/>
      <c r="K585" s="180"/>
      <c r="L585" s="180"/>
      <c r="M585" s="180"/>
      <c r="N585" s="180"/>
      <c r="O585" s="180"/>
      <c r="P585" s="180"/>
      <c r="Q585" s="180"/>
      <c r="R585" s="180"/>
      <c r="S585" s="180"/>
      <c r="T585" s="182"/>
      <c r="U585" s="182"/>
      <c r="V585" s="9"/>
      <c r="W585" s="9"/>
      <c r="X585" s="9"/>
      <c r="Y585" s="9"/>
      <c r="Z585" s="9"/>
      <c r="AA585" s="9"/>
      <c r="AB585" s="183"/>
      <c r="AC585" s="183"/>
      <c r="AD585" s="183"/>
      <c r="AE585" s="183"/>
      <c r="AF585" s="183"/>
      <c r="AG585" s="183"/>
      <c r="AH585" s="184"/>
      <c r="AI585" s="183"/>
      <c r="AJ585" s="185"/>
      <c r="AK585" s="183"/>
      <c r="AL585" s="180"/>
      <c r="AM585" s="180"/>
      <c r="AN585" s="180"/>
      <c r="AO585" s="180"/>
    </row>
    <row r="586" spans="1:41" s="47" customFormat="1" ht="15" customHeight="1" x14ac:dyDescent="0.25">
      <c r="A586" s="204"/>
      <c r="B586" s="192"/>
      <c r="C586" s="193"/>
      <c r="D586" s="193"/>
      <c r="E586" s="193"/>
      <c r="F586" s="180" t="s">
        <v>1095</v>
      </c>
      <c r="G586" s="180"/>
      <c r="H586" s="181"/>
      <c r="I586" s="180"/>
      <c r="J586" s="180"/>
      <c r="K586" s="180"/>
      <c r="L586" s="180"/>
      <c r="M586" s="180"/>
      <c r="N586" s="180"/>
      <c r="O586" s="180"/>
      <c r="P586" s="180"/>
      <c r="Q586" s="180"/>
      <c r="R586" s="180"/>
      <c r="S586" s="180"/>
      <c r="T586" s="182"/>
      <c r="U586" s="182"/>
      <c r="V586" s="9"/>
      <c r="W586" s="9"/>
      <c r="X586" s="9"/>
      <c r="Y586" s="9"/>
      <c r="Z586" s="9"/>
      <c r="AA586" s="9"/>
      <c r="AB586" s="183"/>
      <c r="AC586" s="183"/>
      <c r="AD586" s="183"/>
      <c r="AE586" s="183"/>
      <c r="AF586" s="183"/>
      <c r="AG586" s="183"/>
      <c r="AH586" s="184"/>
      <c r="AI586" s="183"/>
      <c r="AJ586" s="185"/>
      <c r="AK586" s="183"/>
      <c r="AL586" s="180"/>
      <c r="AM586" s="180"/>
      <c r="AN586" s="180"/>
      <c r="AO586" s="180"/>
    </row>
    <row r="587" spans="1:41" s="47" customFormat="1" ht="15" customHeight="1" x14ac:dyDescent="0.25">
      <c r="A587" s="204"/>
      <c r="B587" s="192"/>
      <c r="C587" s="193"/>
      <c r="D587" s="193"/>
      <c r="E587" s="193"/>
      <c r="F587" s="180" t="s">
        <v>1095</v>
      </c>
      <c r="G587" s="180"/>
      <c r="H587" s="181"/>
      <c r="I587" s="180"/>
      <c r="J587" s="180"/>
      <c r="K587" s="180"/>
      <c r="L587" s="180"/>
      <c r="M587" s="180"/>
      <c r="N587" s="180"/>
      <c r="O587" s="180"/>
      <c r="P587" s="180"/>
      <c r="Q587" s="180"/>
      <c r="R587" s="180"/>
      <c r="S587" s="180"/>
      <c r="T587" s="182"/>
      <c r="U587" s="182"/>
      <c r="V587" s="9"/>
      <c r="W587" s="9"/>
      <c r="X587" s="9"/>
      <c r="Y587" s="9"/>
      <c r="Z587" s="9"/>
      <c r="AA587" s="9"/>
      <c r="AB587" s="183"/>
      <c r="AC587" s="183"/>
      <c r="AD587" s="183"/>
      <c r="AE587" s="183"/>
      <c r="AF587" s="183"/>
      <c r="AG587" s="183"/>
      <c r="AH587" s="184"/>
      <c r="AI587" s="183"/>
      <c r="AJ587" s="185"/>
      <c r="AK587" s="183"/>
      <c r="AL587" s="180"/>
      <c r="AM587" s="180"/>
      <c r="AN587" s="180"/>
      <c r="AO587" s="180"/>
    </row>
    <row r="588" spans="1:41" s="47" customFormat="1" ht="15" customHeight="1" x14ac:dyDescent="0.25">
      <c r="A588" s="204"/>
      <c r="B588" s="192"/>
      <c r="C588" s="193"/>
      <c r="D588" s="193"/>
      <c r="E588" s="193"/>
      <c r="F588" s="180" t="s">
        <v>1095</v>
      </c>
      <c r="G588" s="180"/>
      <c r="H588" s="181"/>
      <c r="I588" s="180"/>
      <c r="J588" s="180"/>
      <c r="K588" s="180"/>
      <c r="L588" s="180"/>
      <c r="M588" s="180"/>
      <c r="N588" s="180"/>
      <c r="O588" s="180"/>
      <c r="P588" s="180"/>
      <c r="Q588" s="180"/>
      <c r="R588" s="180"/>
      <c r="S588" s="180"/>
      <c r="T588" s="182"/>
      <c r="U588" s="182"/>
      <c r="V588" s="9"/>
      <c r="W588" s="9"/>
      <c r="X588" s="9"/>
      <c r="Y588" s="9"/>
      <c r="Z588" s="9"/>
      <c r="AA588" s="9"/>
      <c r="AB588" s="183"/>
      <c r="AC588" s="183"/>
      <c r="AD588" s="183"/>
      <c r="AE588" s="183"/>
      <c r="AF588" s="183"/>
      <c r="AG588" s="183"/>
      <c r="AH588" s="184"/>
      <c r="AI588" s="183"/>
      <c r="AJ588" s="185"/>
      <c r="AK588" s="183"/>
      <c r="AL588" s="180"/>
      <c r="AM588" s="180"/>
      <c r="AN588" s="180"/>
      <c r="AO588" s="180"/>
    </row>
    <row r="589" spans="1:41" s="47" customFormat="1" ht="15" customHeight="1" x14ac:dyDescent="0.25">
      <c r="A589" s="204"/>
      <c r="B589" s="192"/>
      <c r="C589" s="193"/>
      <c r="D589" s="193"/>
      <c r="E589" s="193"/>
      <c r="F589" s="180" t="s">
        <v>1095</v>
      </c>
      <c r="G589" s="180"/>
      <c r="H589" s="181"/>
      <c r="I589" s="180"/>
      <c r="J589" s="180"/>
      <c r="K589" s="180"/>
      <c r="L589" s="180"/>
      <c r="M589" s="180"/>
      <c r="N589" s="180"/>
      <c r="O589" s="180"/>
      <c r="P589" s="180"/>
      <c r="Q589" s="180"/>
      <c r="R589" s="180"/>
      <c r="S589" s="180"/>
      <c r="T589" s="182"/>
      <c r="U589" s="182"/>
      <c r="V589" s="9"/>
      <c r="W589" s="9"/>
      <c r="X589" s="9"/>
      <c r="Y589" s="9"/>
      <c r="Z589" s="9"/>
      <c r="AA589" s="9"/>
      <c r="AB589" s="183"/>
      <c r="AC589" s="183"/>
      <c r="AD589" s="183"/>
      <c r="AE589" s="183"/>
      <c r="AF589" s="183"/>
      <c r="AG589" s="183"/>
      <c r="AH589" s="184"/>
      <c r="AI589" s="183"/>
      <c r="AJ589" s="185"/>
      <c r="AK589" s="183"/>
      <c r="AL589" s="180"/>
      <c r="AM589" s="180"/>
      <c r="AN589" s="180"/>
      <c r="AO589" s="180"/>
    </row>
    <row r="590" spans="1:41" s="47" customFormat="1" ht="15" customHeight="1" x14ac:dyDescent="0.25">
      <c r="A590" s="204"/>
      <c r="B590" s="192"/>
      <c r="C590" s="193"/>
      <c r="D590" s="193"/>
      <c r="E590" s="193"/>
      <c r="F590" s="180" t="s">
        <v>1095</v>
      </c>
      <c r="G590" s="180"/>
      <c r="H590" s="181"/>
      <c r="I590" s="180"/>
      <c r="J590" s="180"/>
      <c r="K590" s="180"/>
      <c r="L590" s="180"/>
      <c r="M590" s="180"/>
      <c r="N590" s="180"/>
      <c r="O590" s="180"/>
      <c r="P590" s="180"/>
      <c r="Q590" s="180"/>
      <c r="R590" s="180"/>
      <c r="S590" s="180"/>
      <c r="T590" s="182"/>
      <c r="U590" s="182"/>
      <c r="V590" s="9"/>
      <c r="W590" s="9"/>
      <c r="X590" s="9"/>
      <c r="Y590" s="9"/>
      <c r="Z590" s="9"/>
      <c r="AA590" s="9"/>
      <c r="AB590" s="183"/>
      <c r="AC590" s="183"/>
      <c r="AD590" s="183"/>
      <c r="AE590" s="183"/>
      <c r="AF590" s="183"/>
      <c r="AG590" s="183"/>
      <c r="AH590" s="184"/>
      <c r="AI590" s="183"/>
      <c r="AJ590" s="185"/>
      <c r="AK590" s="183"/>
      <c r="AL590" s="180"/>
      <c r="AM590" s="180"/>
      <c r="AN590" s="180"/>
      <c r="AO590" s="180"/>
    </row>
    <row r="591" spans="1:41" s="47" customFormat="1" ht="15" customHeight="1" x14ac:dyDescent="0.25">
      <c r="A591" s="204"/>
      <c r="B591" s="192"/>
      <c r="C591" s="193"/>
      <c r="D591" s="193"/>
      <c r="E591" s="193"/>
      <c r="F591" s="180" t="s">
        <v>1095</v>
      </c>
      <c r="G591" s="180"/>
      <c r="H591" s="181"/>
      <c r="I591" s="180"/>
      <c r="J591" s="180"/>
      <c r="K591" s="180"/>
      <c r="L591" s="180"/>
      <c r="M591" s="180"/>
      <c r="N591" s="180"/>
      <c r="O591" s="180"/>
      <c r="P591" s="180"/>
      <c r="Q591" s="180"/>
      <c r="R591" s="180"/>
      <c r="S591" s="180"/>
      <c r="T591" s="182"/>
      <c r="U591" s="182"/>
      <c r="V591" s="9"/>
      <c r="W591" s="9"/>
      <c r="X591" s="9"/>
      <c r="Y591" s="9"/>
      <c r="Z591" s="9"/>
      <c r="AA591" s="9"/>
      <c r="AB591" s="183"/>
      <c r="AC591" s="183"/>
      <c r="AD591" s="183"/>
      <c r="AE591" s="183"/>
      <c r="AF591" s="183"/>
      <c r="AG591" s="183"/>
      <c r="AH591" s="184"/>
      <c r="AI591" s="183"/>
      <c r="AJ591" s="185"/>
      <c r="AK591" s="183"/>
      <c r="AL591" s="180"/>
      <c r="AM591" s="180"/>
      <c r="AN591" s="180"/>
      <c r="AO591" s="180"/>
    </row>
    <row r="592" spans="1:41" s="47" customFormat="1" ht="15" customHeight="1" x14ac:dyDescent="0.25">
      <c r="A592" s="204"/>
      <c r="B592" s="192"/>
      <c r="C592" s="193"/>
      <c r="D592" s="193"/>
      <c r="E592" s="193"/>
      <c r="F592" s="180" t="s">
        <v>1095</v>
      </c>
      <c r="G592" s="180"/>
      <c r="H592" s="181"/>
      <c r="I592" s="180"/>
      <c r="J592" s="180"/>
      <c r="K592" s="180"/>
      <c r="L592" s="180"/>
      <c r="M592" s="180"/>
      <c r="N592" s="180"/>
      <c r="O592" s="180"/>
      <c r="P592" s="180"/>
      <c r="Q592" s="180"/>
      <c r="R592" s="180"/>
      <c r="S592" s="180"/>
      <c r="T592" s="182"/>
      <c r="U592" s="182"/>
      <c r="V592" s="9"/>
      <c r="W592" s="9"/>
      <c r="X592" s="9"/>
      <c r="Y592" s="9"/>
      <c r="Z592" s="9"/>
      <c r="AA592" s="9"/>
      <c r="AB592" s="183"/>
      <c r="AC592" s="183"/>
      <c r="AD592" s="183"/>
      <c r="AE592" s="183"/>
      <c r="AF592" s="183"/>
      <c r="AG592" s="183"/>
      <c r="AH592" s="184"/>
      <c r="AI592" s="183"/>
      <c r="AJ592" s="185"/>
      <c r="AK592" s="183"/>
      <c r="AL592" s="180"/>
      <c r="AM592" s="180"/>
      <c r="AN592" s="180"/>
      <c r="AO592" s="180"/>
    </row>
    <row r="593" spans="1:41" s="47" customFormat="1" ht="15" customHeight="1" x14ac:dyDescent="0.25">
      <c r="A593" s="204"/>
      <c r="B593" s="192"/>
      <c r="C593" s="193"/>
      <c r="D593" s="193"/>
      <c r="E593" s="193"/>
      <c r="F593" s="180" t="s">
        <v>1095</v>
      </c>
      <c r="G593" s="180"/>
      <c r="H593" s="181"/>
      <c r="I593" s="180"/>
      <c r="J593" s="180"/>
      <c r="K593" s="180"/>
      <c r="L593" s="180"/>
      <c r="M593" s="180"/>
      <c r="N593" s="180"/>
      <c r="O593" s="180"/>
      <c r="P593" s="180"/>
      <c r="Q593" s="180"/>
      <c r="R593" s="180"/>
      <c r="S593" s="180"/>
      <c r="T593" s="182"/>
      <c r="U593" s="182"/>
      <c r="V593" s="9"/>
      <c r="W593" s="9"/>
      <c r="X593" s="9"/>
      <c r="Y593" s="9"/>
      <c r="Z593" s="9"/>
      <c r="AA593" s="9"/>
      <c r="AB593" s="183"/>
      <c r="AC593" s="183"/>
      <c r="AD593" s="183"/>
      <c r="AE593" s="183"/>
      <c r="AF593" s="183"/>
      <c r="AG593" s="183"/>
      <c r="AH593" s="184"/>
      <c r="AI593" s="183"/>
      <c r="AJ593" s="185"/>
      <c r="AK593" s="183"/>
      <c r="AL593" s="180"/>
      <c r="AM593" s="180"/>
      <c r="AN593" s="180"/>
      <c r="AO593" s="180"/>
    </row>
    <row r="594" spans="1:41" ht="15" customHeight="1" x14ac:dyDescent="0.25">
      <c r="A594" s="205" t="s">
        <v>1662</v>
      </c>
      <c r="B594" s="40" t="s">
        <v>1102</v>
      </c>
      <c r="C594" s="1" t="s">
        <v>1103</v>
      </c>
      <c r="D594" s="1" t="s">
        <v>1104</v>
      </c>
      <c r="E594" s="1" t="s">
        <v>1105</v>
      </c>
      <c r="F594" s="2" t="s">
        <v>1106</v>
      </c>
      <c r="G594" s="1" t="s">
        <v>27</v>
      </c>
      <c r="H594" s="29" t="s">
        <v>941</v>
      </c>
      <c r="I594" s="1" t="s">
        <v>29</v>
      </c>
      <c r="J594" s="35" t="s">
        <v>30</v>
      </c>
      <c r="K594" s="36" t="s">
        <v>31</v>
      </c>
      <c r="L594" s="1" t="s">
        <v>51</v>
      </c>
      <c r="M594" s="37" t="s">
        <v>33</v>
      </c>
      <c r="N594" s="1" t="s">
        <v>34</v>
      </c>
      <c r="O594" s="38" t="s">
        <v>35</v>
      </c>
      <c r="P594" s="38"/>
      <c r="Q594" s="39" t="s">
        <v>57</v>
      </c>
      <c r="R594" s="39"/>
      <c r="S594" s="1" t="s">
        <v>1107</v>
      </c>
      <c r="T594" s="145"/>
      <c r="U594" s="145"/>
      <c r="V594" s="1" t="s">
        <v>59</v>
      </c>
      <c r="W594" s="1"/>
      <c r="X594" s="1"/>
      <c r="Y594" s="1"/>
      <c r="Z594" s="1"/>
      <c r="AA594" s="1"/>
      <c r="AB594" s="30">
        <v>12500</v>
      </c>
      <c r="AC594" s="30">
        <v>2650</v>
      </c>
      <c r="AD594" s="30"/>
      <c r="AE594" s="30">
        <v>14000</v>
      </c>
      <c r="AF594" s="30">
        <v>650</v>
      </c>
      <c r="AG594" s="30">
        <f t="shared" ref="AG594:AG599" si="10">SUM(AB594:AF594)</f>
        <v>29800</v>
      </c>
      <c r="AH594" s="110"/>
      <c r="AI594" s="30"/>
      <c r="AJ594" s="125"/>
      <c r="AK594" s="30"/>
      <c r="AL594" s="2" t="s">
        <v>37</v>
      </c>
      <c r="AM594" s="2"/>
      <c r="AN594" s="2"/>
      <c r="AO594" s="2"/>
    </row>
    <row r="595" spans="1:41" ht="15" customHeight="1" x14ac:dyDescent="0.25">
      <c r="A595" s="205" t="s">
        <v>1662</v>
      </c>
      <c r="B595" s="40" t="s">
        <v>1108</v>
      </c>
      <c r="C595" s="1" t="s">
        <v>1109</v>
      </c>
      <c r="D595" s="1" t="s">
        <v>298</v>
      </c>
      <c r="E595" s="1" t="s">
        <v>1105</v>
      </c>
      <c r="F595" s="2" t="s">
        <v>1106</v>
      </c>
      <c r="G595" s="1" t="s">
        <v>27</v>
      </c>
      <c r="H595" s="29" t="s">
        <v>296</v>
      </c>
      <c r="I595" s="1" t="s">
        <v>29</v>
      </c>
      <c r="J595" s="35" t="s">
        <v>30</v>
      </c>
      <c r="K595" s="36" t="s">
        <v>31</v>
      </c>
      <c r="L595" s="1" t="s">
        <v>32</v>
      </c>
      <c r="M595" s="37" t="s">
        <v>33</v>
      </c>
      <c r="N595" s="1" t="s">
        <v>34</v>
      </c>
      <c r="O595" s="38" t="s">
        <v>35</v>
      </c>
      <c r="P595" s="38"/>
      <c r="Q595" s="39" t="s">
        <v>57</v>
      </c>
      <c r="R595" s="39"/>
      <c r="S595" s="1" t="s">
        <v>1107</v>
      </c>
      <c r="T595" s="145"/>
      <c r="U595" s="145"/>
      <c r="V595" s="1" t="s">
        <v>59</v>
      </c>
      <c r="W595" s="1"/>
      <c r="X595" s="1"/>
      <c r="Y595" s="1"/>
      <c r="Z595" s="1"/>
      <c r="AA595" s="1"/>
      <c r="AB595" s="30">
        <v>12500</v>
      </c>
      <c r="AC595" s="30">
        <v>2650</v>
      </c>
      <c r="AD595" s="30"/>
      <c r="AE595" s="30">
        <v>14000</v>
      </c>
      <c r="AF595" s="30">
        <v>650</v>
      </c>
      <c r="AG595" s="30">
        <f t="shared" si="10"/>
        <v>29800</v>
      </c>
      <c r="AH595" s="110"/>
      <c r="AI595" s="30"/>
      <c r="AJ595" s="125"/>
      <c r="AK595" s="30"/>
      <c r="AL595" s="2" t="s">
        <v>37</v>
      </c>
      <c r="AM595" s="2"/>
      <c r="AN595" s="2"/>
      <c r="AO595" s="2"/>
    </row>
    <row r="596" spans="1:41" ht="24.95" customHeight="1" x14ac:dyDescent="0.25">
      <c r="A596" s="205" t="s">
        <v>1662</v>
      </c>
      <c r="B596" s="4" t="s">
        <v>1110</v>
      </c>
      <c r="C596" s="4" t="s">
        <v>111</v>
      </c>
      <c r="D596" s="4" t="s">
        <v>298</v>
      </c>
      <c r="E596" s="4" t="s">
        <v>1105</v>
      </c>
      <c r="F596" s="5" t="s">
        <v>1106</v>
      </c>
      <c r="G596" s="1" t="s">
        <v>27</v>
      </c>
      <c r="H596" s="11" t="s">
        <v>296</v>
      </c>
      <c r="I596" s="1" t="s">
        <v>29</v>
      </c>
      <c r="J596" s="35" t="s">
        <v>30</v>
      </c>
      <c r="K596" s="1" t="s">
        <v>208</v>
      </c>
      <c r="L596" s="1" t="s">
        <v>32</v>
      </c>
      <c r="M596" s="37" t="s">
        <v>33</v>
      </c>
      <c r="N596" s="1" t="s">
        <v>34</v>
      </c>
      <c r="O596" s="6" t="s">
        <v>35</v>
      </c>
      <c r="P596" s="6"/>
      <c r="Q596" s="7" t="s">
        <v>57</v>
      </c>
      <c r="R596" s="7"/>
      <c r="S596" s="4" t="s">
        <v>1111</v>
      </c>
      <c r="T596" s="160">
        <v>1712251.38</v>
      </c>
      <c r="U596" s="160">
        <v>9239540.7699999996</v>
      </c>
      <c r="V596" s="4" t="s">
        <v>11</v>
      </c>
      <c r="W596" s="1"/>
      <c r="X596" s="1" t="s">
        <v>40</v>
      </c>
      <c r="Y596" s="1"/>
      <c r="Z596" s="1"/>
      <c r="AA596" s="1"/>
      <c r="AB596" s="8">
        <v>12500</v>
      </c>
      <c r="AC596" s="8">
        <v>2650</v>
      </c>
      <c r="AD596" s="8"/>
      <c r="AE596" s="8">
        <v>12750</v>
      </c>
      <c r="AF596" s="8">
        <v>5250</v>
      </c>
      <c r="AG596" s="8">
        <f t="shared" si="10"/>
        <v>33150</v>
      </c>
      <c r="AH596" s="111"/>
      <c r="AI596" s="8"/>
      <c r="AJ596" s="126"/>
      <c r="AK596" s="8"/>
      <c r="AL596" s="5" t="s">
        <v>37</v>
      </c>
      <c r="AM596" s="5" t="s">
        <v>1499</v>
      </c>
      <c r="AN596" s="96">
        <v>43344</v>
      </c>
      <c r="AO596" s="173" t="s">
        <v>1512</v>
      </c>
    </row>
    <row r="597" spans="1:41" ht="24.95" customHeight="1" x14ac:dyDescent="0.25">
      <c r="A597" s="205" t="s">
        <v>1662</v>
      </c>
      <c r="B597" s="4" t="s">
        <v>1112</v>
      </c>
      <c r="C597" s="4" t="s">
        <v>111</v>
      </c>
      <c r="D597" s="4" t="s">
        <v>295</v>
      </c>
      <c r="E597" s="4" t="s">
        <v>1105</v>
      </c>
      <c r="F597" s="5" t="s">
        <v>1106</v>
      </c>
      <c r="G597" s="1" t="s">
        <v>27</v>
      </c>
      <c r="H597" s="11" t="s">
        <v>296</v>
      </c>
      <c r="I597" s="1" t="s">
        <v>29</v>
      </c>
      <c r="J597" s="35" t="s">
        <v>30</v>
      </c>
      <c r="K597" s="36" t="s">
        <v>31</v>
      </c>
      <c r="L597" s="1" t="s">
        <v>51</v>
      </c>
      <c r="M597" s="37" t="s">
        <v>33</v>
      </c>
      <c r="N597" s="1" t="s">
        <v>34</v>
      </c>
      <c r="O597" s="6" t="s">
        <v>35</v>
      </c>
      <c r="P597" s="6"/>
      <c r="Q597" s="7" t="s">
        <v>57</v>
      </c>
      <c r="R597" s="7"/>
      <c r="S597" s="4" t="s">
        <v>1111</v>
      </c>
      <c r="T597" s="160">
        <v>1712251.27</v>
      </c>
      <c r="U597" s="160">
        <v>9239557.2400000002</v>
      </c>
      <c r="V597" s="4" t="s">
        <v>11</v>
      </c>
      <c r="W597" s="1"/>
      <c r="X597" s="1" t="s">
        <v>40</v>
      </c>
      <c r="Y597" s="1"/>
      <c r="Z597" s="1"/>
      <c r="AA597" s="1"/>
      <c r="AB597" s="8">
        <v>12500</v>
      </c>
      <c r="AC597" s="8">
        <v>2650</v>
      </c>
      <c r="AD597" s="8"/>
      <c r="AE597" s="8">
        <v>14000</v>
      </c>
      <c r="AF597" s="8">
        <v>5250</v>
      </c>
      <c r="AG597" s="8">
        <f t="shared" si="10"/>
        <v>34400</v>
      </c>
      <c r="AH597" s="111"/>
      <c r="AI597" s="8"/>
      <c r="AJ597" s="126"/>
      <c r="AK597" s="8"/>
      <c r="AL597" s="5" t="s">
        <v>37</v>
      </c>
      <c r="AM597" s="5" t="s">
        <v>1499</v>
      </c>
      <c r="AN597" s="96">
        <v>43344</v>
      </c>
      <c r="AO597" s="173" t="s">
        <v>1512</v>
      </c>
    </row>
    <row r="598" spans="1:41" ht="24.95" customHeight="1" x14ac:dyDescent="0.25">
      <c r="A598" s="205" t="s">
        <v>1662</v>
      </c>
      <c r="B598" s="4" t="s">
        <v>1113</v>
      </c>
      <c r="C598" s="4" t="s">
        <v>1105</v>
      </c>
      <c r="D598" s="4" t="s">
        <v>298</v>
      </c>
      <c r="E598" s="4" t="s">
        <v>1105</v>
      </c>
      <c r="F598" s="5" t="s">
        <v>1106</v>
      </c>
      <c r="G598" s="1" t="s">
        <v>105</v>
      </c>
      <c r="H598" s="11" t="s">
        <v>296</v>
      </c>
      <c r="I598" s="1" t="s">
        <v>29</v>
      </c>
      <c r="J598" s="35" t="s">
        <v>30</v>
      </c>
      <c r="K598" s="36" t="s">
        <v>31</v>
      </c>
      <c r="L598" s="1" t="s">
        <v>51</v>
      </c>
      <c r="M598" s="37" t="s">
        <v>33</v>
      </c>
      <c r="N598" s="1" t="s">
        <v>106</v>
      </c>
      <c r="O598" s="6" t="s">
        <v>107</v>
      </c>
      <c r="P598" s="6"/>
      <c r="Q598" s="7" t="s">
        <v>57</v>
      </c>
      <c r="R598" s="7"/>
      <c r="S598" s="4" t="s">
        <v>1114</v>
      </c>
      <c r="T598" s="146"/>
      <c r="U598" s="146"/>
      <c r="V598" s="4" t="s">
        <v>11</v>
      </c>
      <c r="W598" s="1"/>
      <c r="X598" s="1" t="s">
        <v>40</v>
      </c>
      <c r="Y598" s="1"/>
      <c r="Z598" s="1"/>
      <c r="AA598" s="1"/>
      <c r="AB598" s="8"/>
      <c r="AC598" s="8">
        <v>2650</v>
      </c>
      <c r="AD598" s="8"/>
      <c r="AE598" s="8">
        <v>3500</v>
      </c>
      <c r="AF598" s="8"/>
      <c r="AG598" s="8">
        <f t="shared" si="10"/>
        <v>6150</v>
      </c>
      <c r="AH598" s="111">
        <f>21</f>
        <v>21</v>
      </c>
      <c r="AI598" s="8">
        <v>18848.759999999998</v>
      </c>
      <c r="AJ598" s="126">
        <f>4710</f>
        <v>4710</v>
      </c>
      <c r="AK598" s="8">
        <f>AI598+AJ598</f>
        <v>23558.76</v>
      </c>
      <c r="AL598" s="5" t="s">
        <v>37</v>
      </c>
      <c r="AM598" s="5" t="s">
        <v>1499</v>
      </c>
      <c r="AN598" s="5"/>
      <c r="AO598" s="5"/>
    </row>
    <row r="599" spans="1:41" ht="24.95" customHeight="1" x14ac:dyDescent="0.25">
      <c r="A599" s="205" t="s">
        <v>1662</v>
      </c>
      <c r="B599" s="4" t="s">
        <v>1115</v>
      </c>
      <c r="C599" s="4" t="s">
        <v>1105</v>
      </c>
      <c r="D599" s="4" t="s">
        <v>295</v>
      </c>
      <c r="E599" s="4" t="s">
        <v>1105</v>
      </c>
      <c r="F599" s="5" t="s">
        <v>1106</v>
      </c>
      <c r="G599" s="1" t="s">
        <v>105</v>
      </c>
      <c r="H599" s="11" t="s">
        <v>296</v>
      </c>
      <c r="I599" s="1" t="s">
        <v>29</v>
      </c>
      <c r="J599" s="35" t="s">
        <v>30</v>
      </c>
      <c r="K599" s="36" t="s">
        <v>31</v>
      </c>
      <c r="L599" s="1" t="s">
        <v>51</v>
      </c>
      <c r="M599" s="37" t="s">
        <v>33</v>
      </c>
      <c r="N599" s="1" t="s">
        <v>106</v>
      </c>
      <c r="O599" s="6" t="s">
        <v>107</v>
      </c>
      <c r="P599" s="6"/>
      <c r="Q599" s="7" t="s">
        <v>57</v>
      </c>
      <c r="R599" s="7"/>
      <c r="S599" s="4" t="s">
        <v>1114</v>
      </c>
      <c r="T599" s="146"/>
      <c r="U599" s="146"/>
      <c r="V599" s="4" t="s">
        <v>11</v>
      </c>
      <c r="W599" s="1"/>
      <c r="X599" s="1" t="s">
        <v>40</v>
      </c>
      <c r="Y599" s="1"/>
      <c r="Z599" s="1"/>
      <c r="AA599" s="1"/>
      <c r="AB599" s="8"/>
      <c r="AC599" s="8">
        <v>2650</v>
      </c>
      <c r="AD599" s="8"/>
      <c r="AE599" s="8">
        <v>3500</v>
      </c>
      <c r="AF599" s="8"/>
      <c r="AG599" s="8">
        <f t="shared" si="10"/>
        <v>6150</v>
      </c>
      <c r="AH599" s="111">
        <f>18</f>
        <v>18</v>
      </c>
      <c r="AI599" s="8">
        <f>16156.08</f>
        <v>16156.08</v>
      </c>
      <c r="AJ599" s="126">
        <f>4710</f>
        <v>4710</v>
      </c>
      <c r="AK599" s="8">
        <f>AI599+AJ599</f>
        <v>20866.080000000002</v>
      </c>
      <c r="AL599" s="5" t="s">
        <v>37</v>
      </c>
      <c r="AM599" s="5" t="s">
        <v>1499</v>
      </c>
      <c r="AN599" s="5"/>
      <c r="AO599" s="5"/>
    </row>
    <row r="600" spans="1:41" s="47" customFormat="1" ht="15" customHeight="1" x14ac:dyDescent="0.25">
      <c r="A600" s="204"/>
      <c r="B600" s="9"/>
      <c r="C600" s="9"/>
      <c r="D600" s="9"/>
      <c r="E600" s="9"/>
      <c r="F600" s="180" t="s">
        <v>1642</v>
      </c>
      <c r="G600" s="9"/>
      <c r="H600" s="181"/>
      <c r="I600" s="9"/>
      <c r="J600" s="48"/>
      <c r="K600" s="9"/>
      <c r="L600" s="9"/>
      <c r="M600" s="9"/>
      <c r="N600" s="9"/>
      <c r="O600" s="10"/>
      <c r="P600" s="10"/>
      <c r="Q600" s="187"/>
      <c r="R600" s="187"/>
      <c r="S600" s="9"/>
      <c r="T600" s="188"/>
      <c r="U600" s="188"/>
      <c r="V600" s="9"/>
      <c r="W600" s="9"/>
      <c r="X600" s="9"/>
      <c r="Y600" s="9"/>
      <c r="Z600" s="9"/>
      <c r="AA600" s="9"/>
      <c r="AB600" s="183"/>
      <c r="AC600" s="183"/>
      <c r="AD600" s="183"/>
      <c r="AE600" s="183"/>
      <c r="AF600" s="183"/>
      <c r="AG600" s="183"/>
      <c r="AH600" s="184"/>
      <c r="AI600" s="183"/>
      <c r="AJ600" s="185"/>
      <c r="AK600" s="183"/>
      <c r="AL600" s="180"/>
      <c r="AM600" s="180"/>
      <c r="AN600" s="180"/>
      <c r="AO600" s="180"/>
    </row>
    <row r="601" spans="1:41" s="47" customFormat="1" ht="15" customHeight="1" x14ac:dyDescent="0.25">
      <c r="A601" s="204"/>
      <c r="B601" s="9"/>
      <c r="C601" s="9"/>
      <c r="D601" s="9"/>
      <c r="E601" s="9"/>
      <c r="F601" s="180" t="s">
        <v>1642</v>
      </c>
      <c r="G601" s="9"/>
      <c r="H601" s="181"/>
      <c r="I601" s="9"/>
      <c r="J601" s="48"/>
      <c r="K601" s="9"/>
      <c r="L601" s="9"/>
      <c r="M601" s="9"/>
      <c r="N601" s="9"/>
      <c r="O601" s="10"/>
      <c r="P601" s="10"/>
      <c r="Q601" s="187"/>
      <c r="R601" s="187"/>
      <c r="S601" s="9"/>
      <c r="T601" s="188"/>
      <c r="U601" s="188"/>
      <c r="V601" s="9"/>
      <c r="W601" s="9"/>
      <c r="X601" s="9"/>
      <c r="Y601" s="9"/>
      <c r="Z601" s="9"/>
      <c r="AA601" s="9"/>
      <c r="AB601" s="183"/>
      <c r="AC601" s="183"/>
      <c r="AD601" s="183"/>
      <c r="AE601" s="183"/>
      <c r="AF601" s="183"/>
      <c r="AG601" s="183"/>
      <c r="AH601" s="184"/>
      <c r="AI601" s="183"/>
      <c r="AJ601" s="185"/>
      <c r="AK601" s="183"/>
      <c r="AL601" s="180"/>
      <c r="AM601" s="180"/>
      <c r="AN601" s="180"/>
      <c r="AO601" s="180"/>
    </row>
    <row r="602" spans="1:41" s="47" customFormat="1" ht="15" customHeight="1" x14ac:dyDescent="0.25">
      <c r="A602" s="204"/>
      <c r="B602" s="9"/>
      <c r="C602" s="9"/>
      <c r="D602" s="9"/>
      <c r="E602" s="9"/>
      <c r="F602" s="180" t="s">
        <v>1642</v>
      </c>
      <c r="G602" s="9"/>
      <c r="H602" s="181"/>
      <c r="I602" s="9"/>
      <c r="J602" s="48"/>
      <c r="K602" s="9"/>
      <c r="L602" s="9"/>
      <c r="M602" s="9"/>
      <c r="N602" s="9"/>
      <c r="O602" s="10"/>
      <c r="P602" s="10"/>
      <c r="Q602" s="187"/>
      <c r="R602" s="187"/>
      <c r="S602" s="9"/>
      <c r="T602" s="188"/>
      <c r="U602" s="188"/>
      <c r="V602" s="9"/>
      <c r="W602" s="9"/>
      <c r="X602" s="9"/>
      <c r="Y602" s="9"/>
      <c r="Z602" s="9"/>
      <c r="AA602" s="9"/>
      <c r="AB602" s="183"/>
      <c r="AC602" s="183"/>
      <c r="AD602" s="183"/>
      <c r="AE602" s="183"/>
      <c r="AF602" s="183"/>
      <c r="AG602" s="183"/>
      <c r="AH602" s="184"/>
      <c r="AI602" s="183"/>
      <c r="AJ602" s="185"/>
      <c r="AK602" s="183"/>
      <c r="AL602" s="180"/>
      <c r="AM602" s="180"/>
      <c r="AN602" s="180"/>
      <c r="AO602" s="180"/>
    </row>
    <row r="603" spans="1:41" s="47" customFormat="1" ht="15" customHeight="1" x14ac:dyDescent="0.25">
      <c r="A603" s="204"/>
      <c r="B603" s="9"/>
      <c r="C603" s="9"/>
      <c r="D603" s="9"/>
      <c r="E603" s="9"/>
      <c r="F603" s="180" t="s">
        <v>1642</v>
      </c>
      <c r="G603" s="9"/>
      <c r="H603" s="181"/>
      <c r="I603" s="9"/>
      <c r="J603" s="48"/>
      <c r="K603" s="9"/>
      <c r="L603" s="9"/>
      <c r="M603" s="9"/>
      <c r="N603" s="9"/>
      <c r="O603" s="10"/>
      <c r="P603" s="10"/>
      <c r="Q603" s="187"/>
      <c r="R603" s="187"/>
      <c r="S603" s="9"/>
      <c r="T603" s="188"/>
      <c r="U603" s="188"/>
      <c r="V603" s="9"/>
      <c r="W603" s="9"/>
      <c r="X603" s="9"/>
      <c r="Y603" s="9"/>
      <c r="Z603" s="9"/>
      <c r="AA603" s="9"/>
      <c r="AB603" s="183"/>
      <c r="AC603" s="183"/>
      <c r="AD603" s="183"/>
      <c r="AE603" s="183"/>
      <c r="AF603" s="183"/>
      <c r="AG603" s="183"/>
      <c r="AH603" s="184"/>
      <c r="AI603" s="183"/>
      <c r="AJ603" s="185"/>
      <c r="AK603" s="183"/>
      <c r="AL603" s="180"/>
      <c r="AM603" s="180"/>
      <c r="AN603" s="180"/>
      <c r="AO603" s="180"/>
    </row>
    <row r="604" spans="1:41" s="47" customFormat="1" ht="15" customHeight="1" x14ac:dyDescent="0.25">
      <c r="A604" s="204"/>
      <c r="B604" s="9"/>
      <c r="C604" s="9"/>
      <c r="D604" s="9"/>
      <c r="E604" s="9"/>
      <c r="F604" s="180" t="s">
        <v>1642</v>
      </c>
      <c r="G604" s="9"/>
      <c r="H604" s="181"/>
      <c r="I604" s="9"/>
      <c r="J604" s="48"/>
      <c r="K604" s="9"/>
      <c r="L604" s="9"/>
      <c r="M604" s="9"/>
      <c r="N604" s="9"/>
      <c r="O604" s="10"/>
      <c r="P604" s="10"/>
      <c r="Q604" s="187"/>
      <c r="R604" s="187"/>
      <c r="S604" s="9"/>
      <c r="T604" s="188"/>
      <c r="U604" s="188"/>
      <c r="V604" s="9"/>
      <c r="W604" s="9"/>
      <c r="X604" s="9"/>
      <c r="Y604" s="9"/>
      <c r="Z604" s="9"/>
      <c r="AA604" s="9"/>
      <c r="AB604" s="183"/>
      <c r="AC604" s="183"/>
      <c r="AD604" s="183"/>
      <c r="AE604" s="183"/>
      <c r="AF604" s="183"/>
      <c r="AG604" s="183"/>
      <c r="AH604" s="184"/>
      <c r="AI604" s="183"/>
      <c r="AJ604" s="185"/>
      <c r="AK604" s="183"/>
      <c r="AL604" s="180"/>
      <c r="AM604" s="180"/>
      <c r="AN604" s="180"/>
      <c r="AO604" s="180"/>
    </row>
    <row r="605" spans="1:41" s="47" customFormat="1" ht="15" customHeight="1" x14ac:dyDescent="0.25">
      <c r="A605" s="204"/>
      <c r="B605" s="9"/>
      <c r="C605" s="9"/>
      <c r="D605" s="9"/>
      <c r="E605" s="9"/>
      <c r="F605" s="180" t="s">
        <v>1642</v>
      </c>
      <c r="G605" s="9"/>
      <c r="H605" s="181"/>
      <c r="I605" s="9"/>
      <c r="J605" s="48"/>
      <c r="K605" s="9"/>
      <c r="L605" s="9"/>
      <c r="M605" s="9"/>
      <c r="N605" s="9"/>
      <c r="O605" s="10"/>
      <c r="P605" s="10"/>
      <c r="Q605" s="187"/>
      <c r="R605" s="187"/>
      <c r="S605" s="9"/>
      <c r="T605" s="188"/>
      <c r="U605" s="188"/>
      <c r="V605" s="9"/>
      <c r="W605" s="9"/>
      <c r="X605" s="9"/>
      <c r="Y605" s="9"/>
      <c r="Z605" s="9"/>
      <c r="AA605" s="9"/>
      <c r="AB605" s="183"/>
      <c r="AC605" s="183"/>
      <c r="AD605" s="183"/>
      <c r="AE605" s="183"/>
      <c r="AF605" s="183"/>
      <c r="AG605" s="183"/>
      <c r="AH605" s="184"/>
      <c r="AI605" s="183"/>
      <c r="AJ605" s="185"/>
      <c r="AK605" s="183"/>
      <c r="AL605" s="180"/>
      <c r="AM605" s="180"/>
      <c r="AN605" s="180"/>
      <c r="AO605" s="180"/>
    </row>
    <row r="606" spans="1:41" s="47" customFormat="1" ht="15" customHeight="1" x14ac:dyDescent="0.25">
      <c r="A606" s="204"/>
      <c r="B606" s="9"/>
      <c r="C606" s="9"/>
      <c r="D606" s="9"/>
      <c r="E606" s="9"/>
      <c r="F606" s="180" t="s">
        <v>1642</v>
      </c>
      <c r="G606" s="9"/>
      <c r="H606" s="181"/>
      <c r="I606" s="9"/>
      <c r="J606" s="48"/>
      <c r="K606" s="9"/>
      <c r="L606" s="9"/>
      <c r="M606" s="9"/>
      <c r="N606" s="9"/>
      <c r="O606" s="10"/>
      <c r="P606" s="10"/>
      <c r="Q606" s="187"/>
      <c r="R606" s="187"/>
      <c r="S606" s="9"/>
      <c r="T606" s="188"/>
      <c r="U606" s="188"/>
      <c r="V606" s="9"/>
      <c r="W606" s="9"/>
      <c r="X606" s="9"/>
      <c r="Y606" s="9"/>
      <c r="Z606" s="9"/>
      <c r="AA606" s="9"/>
      <c r="AB606" s="183"/>
      <c r="AC606" s="183"/>
      <c r="AD606" s="183"/>
      <c r="AE606" s="183"/>
      <c r="AF606" s="183"/>
      <c r="AG606" s="183"/>
      <c r="AH606" s="184"/>
      <c r="AI606" s="183"/>
      <c r="AJ606" s="185"/>
      <c r="AK606" s="183"/>
      <c r="AL606" s="180"/>
      <c r="AM606" s="180"/>
      <c r="AN606" s="180"/>
      <c r="AO606" s="180"/>
    </row>
    <row r="607" spans="1:41" s="47" customFormat="1" ht="15" customHeight="1" x14ac:dyDescent="0.25">
      <c r="A607" s="204"/>
      <c r="B607" s="9"/>
      <c r="C607" s="9"/>
      <c r="D607" s="9"/>
      <c r="E607" s="9"/>
      <c r="F607" s="180" t="s">
        <v>1642</v>
      </c>
      <c r="G607" s="9"/>
      <c r="H607" s="181"/>
      <c r="I607" s="9"/>
      <c r="J607" s="48"/>
      <c r="K607" s="9"/>
      <c r="L607" s="9"/>
      <c r="M607" s="9"/>
      <c r="N607" s="9"/>
      <c r="O607" s="10"/>
      <c r="P607" s="10"/>
      <c r="Q607" s="187"/>
      <c r="R607" s="187"/>
      <c r="S607" s="9"/>
      <c r="T607" s="188"/>
      <c r="U607" s="188"/>
      <c r="V607" s="9"/>
      <c r="W607" s="9"/>
      <c r="X607" s="9"/>
      <c r="Y607" s="9"/>
      <c r="Z607" s="9"/>
      <c r="AA607" s="9"/>
      <c r="AB607" s="183"/>
      <c r="AC607" s="183"/>
      <c r="AD607" s="183"/>
      <c r="AE607" s="183"/>
      <c r="AF607" s="183"/>
      <c r="AG607" s="183"/>
      <c r="AH607" s="184"/>
      <c r="AI607" s="183"/>
      <c r="AJ607" s="185"/>
      <c r="AK607" s="183"/>
      <c r="AL607" s="180"/>
      <c r="AM607" s="180"/>
      <c r="AN607" s="180"/>
      <c r="AO607" s="180"/>
    </row>
    <row r="608" spans="1:41" s="47" customFormat="1" ht="15" customHeight="1" x14ac:dyDescent="0.25">
      <c r="A608" s="204"/>
      <c r="B608" s="9"/>
      <c r="C608" s="9"/>
      <c r="D608" s="9"/>
      <c r="E608" s="9"/>
      <c r="F608" s="180" t="s">
        <v>1642</v>
      </c>
      <c r="G608" s="9"/>
      <c r="H608" s="181"/>
      <c r="I608" s="9"/>
      <c r="J608" s="48"/>
      <c r="K608" s="9"/>
      <c r="L608" s="9"/>
      <c r="M608" s="9"/>
      <c r="N608" s="9"/>
      <c r="O608" s="10"/>
      <c r="P608" s="10"/>
      <c r="Q608" s="187"/>
      <c r="R608" s="187"/>
      <c r="S608" s="9"/>
      <c r="T608" s="188"/>
      <c r="U608" s="188"/>
      <c r="V608" s="9"/>
      <c r="W608" s="9"/>
      <c r="X608" s="9"/>
      <c r="Y608" s="9"/>
      <c r="Z608" s="9"/>
      <c r="AA608" s="9"/>
      <c r="AB608" s="183"/>
      <c r="AC608" s="183"/>
      <c r="AD608" s="183"/>
      <c r="AE608" s="183"/>
      <c r="AF608" s="183"/>
      <c r="AG608" s="183"/>
      <c r="AH608" s="184"/>
      <c r="AI608" s="183"/>
      <c r="AJ608" s="185"/>
      <c r="AK608" s="183"/>
      <c r="AL608" s="180"/>
      <c r="AM608" s="180"/>
      <c r="AN608" s="180"/>
      <c r="AO608" s="180"/>
    </row>
    <row r="609" spans="1:41" s="47" customFormat="1" ht="15" customHeight="1" x14ac:dyDescent="0.25">
      <c r="A609" s="204"/>
      <c r="B609" s="9"/>
      <c r="C609" s="9"/>
      <c r="D609" s="9"/>
      <c r="E609" s="9"/>
      <c r="F609" s="180" t="s">
        <v>1642</v>
      </c>
      <c r="G609" s="9"/>
      <c r="H609" s="181"/>
      <c r="I609" s="9"/>
      <c r="J609" s="48"/>
      <c r="K609" s="9"/>
      <c r="L609" s="9"/>
      <c r="M609" s="9"/>
      <c r="N609" s="9"/>
      <c r="O609" s="10"/>
      <c r="P609" s="10"/>
      <c r="Q609" s="187"/>
      <c r="R609" s="187"/>
      <c r="S609" s="9"/>
      <c r="T609" s="188"/>
      <c r="U609" s="188"/>
      <c r="V609" s="9"/>
      <c r="W609" s="9"/>
      <c r="X609" s="9"/>
      <c r="Y609" s="9"/>
      <c r="Z609" s="9"/>
      <c r="AA609" s="9"/>
      <c r="AB609" s="183"/>
      <c r="AC609" s="183"/>
      <c r="AD609" s="183"/>
      <c r="AE609" s="183"/>
      <c r="AF609" s="183"/>
      <c r="AG609" s="183"/>
      <c r="AH609" s="184"/>
      <c r="AI609" s="183"/>
      <c r="AJ609" s="185"/>
      <c r="AK609" s="183"/>
      <c r="AL609" s="180"/>
      <c r="AM609" s="180"/>
      <c r="AN609" s="180"/>
      <c r="AO609" s="180"/>
    </row>
    <row r="610" spans="1:41" s="47" customFormat="1" ht="15" customHeight="1" x14ac:dyDescent="0.25">
      <c r="A610" s="204"/>
      <c r="B610" s="9"/>
      <c r="C610" s="9"/>
      <c r="D610" s="9"/>
      <c r="E610" s="9"/>
      <c r="F610" s="180" t="s">
        <v>1642</v>
      </c>
      <c r="G610" s="9"/>
      <c r="H610" s="181"/>
      <c r="I610" s="9"/>
      <c r="J610" s="48"/>
      <c r="K610" s="9"/>
      <c r="L610" s="9"/>
      <c r="M610" s="9"/>
      <c r="N610" s="9"/>
      <c r="O610" s="10"/>
      <c r="P610" s="10"/>
      <c r="Q610" s="187"/>
      <c r="R610" s="187"/>
      <c r="S610" s="9"/>
      <c r="T610" s="188"/>
      <c r="U610" s="188"/>
      <c r="V610" s="9"/>
      <c r="W610" s="9"/>
      <c r="X610" s="9"/>
      <c r="Y610" s="9"/>
      <c r="Z610" s="9"/>
      <c r="AA610" s="9"/>
      <c r="AB610" s="183"/>
      <c r="AC610" s="183"/>
      <c r="AD610" s="183"/>
      <c r="AE610" s="183"/>
      <c r="AF610" s="183"/>
      <c r="AG610" s="183"/>
      <c r="AH610" s="184"/>
      <c r="AI610" s="183"/>
      <c r="AJ610" s="185"/>
      <c r="AK610" s="183"/>
      <c r="AL610" s="180"/>
      <c r="AM610" s="180"/>
      <c r="AN610" s="180"/>
      <c r="AO610" s="180"/>
    </row>
    <row r="611" spans="1:41" s="47" customFormat="1" ht="15" customHeight="1" x14ac:dyDescent="0.25">
      <c r="A611" s="204"/>
      <c r="B611" s="9"/>
      <c r="C611" s="9"/>
      <c r="D611" s="9"/>
      <c r="E611" s="9"/>
      <c r="F611" s="180" t="s">
        <v>1642</v>
      </c>
      <c r="G611" s="9"/>
      <c r="H611" s="181"/>
      <c r="I611" s="9"/>
      <c r="J611" s="48"/>
      <c r="K611" s="9"/>
      <c r="L611" s="9"/>
      <c r="M611" s="9"/>
      <c r="N611" s="9"/>
      <c r="O611" s="10"/>
      <c r="P611" s="10"/>
      <c r="Q611" s="187"/>
      <c r="R611" s="187"/>
      <c r="S611" s="9"/>
      <c r="T611" s="188"/>
      <c r="U611" s="188"/>
      <c r="V611" s="9"/>
      <c r="W611" s="9"/>
      <c r="X611" s="9"/>
      <c r="Y611" s="9"/>
      <c r="Z611" s="9"/>
      <c r="AA611" s="9"/>
      <c r="AB611" s="183"/>
      <c r="AC611" s="183"/>
      <c r="AD611" s="183"/>
      <c r="AE611" s="183"/>
      <c r="AF611" s="183"/>
      <c r="AG611" s="183"/>
      <c r="AH611" s="184"/>
      <c r="AI611" s="183"/>
      <c r="AJ611" s="185"/>
      <c r="AK611" s="183"/>
      <c r="AL611" s="180"/>
      <c r="AM611" s="180"/>
      <c r="AN611" s="180"/>
      <c r="AO611" s="180"/>
    </row>
    <row r="612" spans="1:41" s="47" customFormat="1" ht="15" customHeight="1" x14ac:dyDescent="0.25">
      <c r="A612" s="204"/>
      <c r="B612" s="9"/>
      <c r="C612" s="9"/>
      <c r="D612" s="9"/>
      <c r="E612" s="9"/>
      <c r="F612" s="180" t="s">
        <v>1642</v>
      </c>
      <c r="G612" s="9"/>
      <c r="H612" s="181"/>
      <c r="I612" s="9"/>
      <c r="J612" s="48"/>
      <c r="K612" s="9"/>
      <c r="L612" s="9"/>
      <c r="M612" s="9"/>
      <c r="N612" s="9"/>
      <c r="O612" s="10"/>
      <c r="P612" s="10"/>
      <c r="Q612" s="187"/>
      <c r="R612" s="187"/>
      <c r="S612" s="9"/>
      <c r="T612" s="188"/>
      <c r="U612" s="188"/>
      <c r="V612" s="9"/>
      <c r="W612" s="9"/>
      <c r="X612" s="9"/>
      <c r="Y612" s="9"/>
      <c r="Z612" s="9"/>
      <c r="AA612" s="9"/>
      <c r="AB612" s="183"/>
      <c r="AC612" s="183"/>
      <c r="AD612" s="183"/>
      <c r="AE612" s="183"/>
      <c r="AF612" s="183"/>
      <c r="AG612" s="183"/>
      <c r="AH612" s="184"/>
      <c r="AI612" s="183"/>
      <c r="AJ612" s="185"/>
      <c r="AK612" s="183"/>
      <c r="AL612" s="180"/>
      <c r="AM612" s="180"/>
      <c r="AN612" s="180"/>
      <c r="AO612" s="180"/>
    </row>
    <row r="613" spans="1:41" s="47" customFormat="1" ht="15" customHeight="1" x14ac:dyDescent="0.25">
      <c r="A613" s="204"/>
      <c r="B613" s="9"/>
      <c r="C613" s="9"/>
      <c r="D613" s="9"/>
      <c r="E613" s="9"/>
      <c r="F613" s="180" t="s">
        <v>1642</v>
      </c>
      <c r="G613" s="9"/>
      <c r="H613" s="181"/>
      <c r="I613" s="9"/>
      <c r="J613" s="48"/>
      <c r="K613" s="9"/>
      <c r="L613" s="9"/>
      <c r="M613" s="9"/>
      <c r="N613" s="9"/>
      <c r="O613" s="10"/>
      <c r="P613" s="10"/>
      <c r="Q613" s="187"/>
      <c r="R613" s="187"/>
      <c r="S613" s="9"/>
      <c r="T613" s="188"/>
      <c r="U613" s="188"/>
      <c r="V613" s="9"/>
      <c r="W613" s="9"/>
      <c r="X613" s="9"/>
      <c r="Y613" s="9"/>
      <c r="Z613" s="9"/>
      <c r="AA613" s="9"/>
      <c r="AB613" s="183"/>
      <c r="AC613" s="183"/>
      <c r="AD613" s="183"/>
      <c r="AE613" s="183"/>
      <c r="AF613" s="183"/>
      <c r="AG613" s="183"/>
      <c r="AH613" s="184"/>
      <c r="AI613" s="183"/>
      <c r="AJ613" s="185"/>
      <c r="AK613" s="183"/>
      <c r="AL613" s="180"/>
      <c r="AM613" s="180"/>
      <c r="AN613" s="180"/>
      <c r="AO613" s="180"/>
    </row>
    <row r="614" spans="1:41" s="47" customFormat="1" ht="15" customHeight="1" x14ac:dyDescent="0.25">
      <c r="A614" s="204"/>
      <c r="B614" s="9"/>
      <c r="C614" s="9"/>
      <c r="D614" s="9"/>
      <c r="E614" s="9"/>
      <c r="F614" s="180" t="s">
        <v>1642</v>
      </c>
      <c r="G614" s="9"/>
      <c r="H614" s="181"/>
      <c r="I614" s="9"/>
      <c r="J614" s="48"/>
      <c r="K614" s="9"/>
      <c r="L614" s="9"/>
      <c r="M614" s="9"/>
      <c r="N614" s="9"/>
      <c r="O614" s="10"/>
      <c r="P614" s="10"/>
      <c r="Q614" s="187"/>
      <c r="R614" s="187"/>
      <c r="S614" s="9"/>
      <c r="T614" s="188"/>
      <c r="U614" s="188"/>
      <c r="V614" s="9"/>
      <c r="W614" s="9"/>
      <c r="X614" s="9"/>
      <c r="Y614" s="9"/>
      <c r="Z614" s="9"/>
      <c r="AA614" s="9"/>
      <c r="AB614" s="183"/>
      <c r="AC614" s="183"/>
      <c r="AD614" s="183"/>
      <c r="AE614" s="183"/>
      <c r="AF614" s="183"/>
      <c r="AG614" s="183"/>
      <c r="AH614" s="184"/>
      <c r="AI614" s="183"/>
      <c r="AJ614" s="185"/>
      <c r="AK614" s="183"/>
      <c r="AL614" s="180"/>
      <c r="AM614" s="180"/>
      <c r="AN614" s="180"/>
      <c r="AO614" s="180"/>
    </row>
    <row r="615" spans="1:41" s="47" customFormat="1" ht="15" customHeight="1" x14ac:dyDescent="0.25">
      <c r="A615" s="204"/>
      <c r="B615" s="9"/>
      <c r="C615" s="9"/>
      <c r="D615" s="9"/>
      <c r="E615" s="9"/>
      <c r="F615" s="180" t="s">
        <v>1642</v>
      </c>
      <c r="G615" s="9"/>
      <c r="H615" s="181"/>
      <c r="I615" s="9"/>
      <c r="J615" s="48"/>
      <c r="K615" s="9"/>
      <c r="L615" s="9"/>
      <c r="M615" s="9"/>
      <c r="N615" s="9"/>
      <c r="O615" s="10"/>
      <c r="P615" s="10"/>
      <c r="Q615" s="187"/>
      <c r="R615" s="187"/>
      <c r="S615" s="9"/>
      <c r="T615" s="188"/>
      <c r="U615" s="188"/>
      <c r="V615" s="9"/>
      <c r="W615" s="9"/>
      <c r="X615" s="9"/>
      <c r="Y615" s="9"/>
      <c r="Z615" s="9"/>
      <c r="AA615" s="9"/>
      <c r="AB615" s="183"/>
      <c r="AC615" s="183"/>
      <c r="AD615" s="183"/>
      <c r="AE615" s="183"/>
      <c r="AF615" s="183"/>
      <c r="AG615" s="183"/>
      <c r="AH615" s="184"/>
      <c r="AI615" s="183"/>
      <c r="AJ615" s="185"/>
      <c r="AK615" s="183"/>
      <c r="AL615" s="180"/>
      <c r="AM615" s="180"/>
      <c r="AN615" s="180"/>
      <c r="AO615" s="180"/>
    </row>
    <row r="616" spans="1:41" s="47" customFormat="1" ht="15" customHeight="1" x14ac:dyDescent="0.25">
      <c r="A616" s="204"/>
      <c r="B616" s="9"/>
      <c r="C616" s="9"/>
      <c r="D616" s="9"/>
      <c r="E616" s="9"/>
      <c r="F616" s="180" t="s">
        <v>1642</v>
      </c>
      <c r="G616" s="9"/>
      <c r="H616" s="181"/>
      <c r="I616" s="9"/>
      <c r="J616" s="48"/>
      <c r="K616" s="9"/>
      <c r="L616" s="9"/>
      <c r="M616" s="9"/>
      <c r="N616" s="9"/>
      <c r="O616" s="10"/>
      <c r="P616" s="10"/>
      <c r="Q616" s="187"/>
      <c r="R616" s="187"/>
      <c r="S616" s="9"/>
      <c r="T616" s="188"/>
      <c r="U616" s="188"/>
      <c r="V616" s="9"/>
      <c r="W616" s="9"/>
      <c r="X616" s="9"/>
      <c r="Y616" s="9"/>
      <c r="Z616" s="9"/>
      <c r="AA616" s="9"/>
      <c r="AB616" s="183"/>
      <c r="AC616" s="183"/>
      <c r="AD616" s="183"/>
      <c r="AE616" s="183"/>
      <c r="AF616" s="183"/>
      <c r="AG616" s="183"/>
      <c r="AH616" s="184"/>
      <c r="AI616" s="183"/>
      <c r="AJ616" s="185"/>
      <c r="AK616" s="183"/>
      <c r="AL616" s="180"/>
      <c r="AM616" s="180"/>
      <c r="AN616" s="180"/>
      <c r="AO616" s="180"/>
    </row>
    <row r="617" spans="1:41" s="47" customFormat="1" ht="15" customHeight="1" x14ac:dyDescent="0.25">
      <c r="A617" s="204"/>
      <c r="B617" s="9"/>
      <c r="C617" s="9"/>
      <c r="D617" s="9"/>
      <c r="E617" s="9"/>
      <c r="F617" s="180" t="s">
        <v>1642</v>
      </c>
      <c r="G617" s="9"/>
      <c r="H617" s="181"/>
      <c r="I617" s="9"/>
      <c r="J617" s="48"/>
      <c r="K617" s="9"/>
      <c r="L617" s="9"/>
      <c r="M617" s="9"/>
      <c r="N617" s="9"/>
      <c r="O617" s="10"/>
      <c r="P617" s="10"/>
      <c r="Q617" s="187"/>
      <c r="R617" s="187"/>
      <c r="S617" s="9"/>
      <c r="T617" s="188"/>
      <c r="U617" s="188"/>
      <c r="V617" s="9"/>
      <c r="W617" s="9"/>
      <c r="X617" s="9"/>
      <c r="Y617" s="9"/>
      <c r="Z617" s="9"/>
      <c r="AA617" s="9"/>
      <c r="AB617" s="183"/>
      <c r="AC617" s="183"/>
      <c r="AD617" s="183"/>
      <c r="AE617" s="183"/>
      <c r="AF617" s="183"/>
      <c r="AG617" s="183"/>
      <c r="AH617" s="184"/>
      <c r="AI617" s="183"/>
      <c r="AJ617" s="185"/>
      <c r="AK617" s="183"/>
      <c r="AL617" s="180"/>
      <c r="AM617" s="180"/>
      <c r="AN617" s="180"/>
      <c r="AO617" s="180"/>
    </row>
    <row r="618" spans="1:41" s="47" customFormat="1" ht="15" customHeight="1" x14ac:dyDescent="0.25">
      <c r="A618" s="204"/>
      <c r="B618" s="9"/>
      <c r="C618" s="9"/>
      <c r="D618" s="9"/>
      <c r="E618" s="9"/>
      <c r="F618" s="180" t="s">
        <v>1642</v>
      </c>
      <c r="G618" s="9"/>
      <c r="H618" s="181"/>
      <c r="I618" s="9"/>
      <c r="J618" s="48"/>
      <c r="K618" s="9"/>
      <c r="L618" s="9"/>
      <c r="M618" s="9"/>
      <c r="N618" s="9"/>
      <c r="O618" s="10"/>
      <c r="P618" s="10"/>
      <c r="Q618" s="187"/>
      <c r="R618" s="187"/>
      <c r="S618" s="9"/>
      <c r="T618" s="188"/>
      <c r="U618" s="188"/>
      <c r="V618" s="9"/>
      <c r="W618" s="9"/>
      <c r="X618" s="9"/>
      <c r="Y618" s="9"/>
      <c r="Z618" s="9"/>
      <c r="AA618" s="9"/>
      <c r="AB618" s="183"/>
      <c r="AC618" s="183"/>
      <c r="AD618" s="183"/>
      <c r="AE618" s="183"/>
      <c r="AF618" s="183"/>
      <c r="AG618" s="183"/>
      <c r="AH618" s="184"/>
      <c r="AI618" s="183"/>
      <c r="AJ618" s="185"/>
      <c r="AK618" s="183"/>
      <c r="AL618" s="180"/>
      <c r="AM618" s="180"/>
      <c r="AN618" s="180"/>
      <c r="AO618" s="180"/>
    </row>
    <row r="619" spans="1:41" s="47" customFormat="1" ht="15" customHeight="1" x14ac:dyDescent="0.25">
      <c r="A619" s="204"/>
      <c r="B619" s="9"/>
      <c r="C619" s="9"/>
      <c r="D619" s="9"/>
      <c r="E619" s="9"/>
      <c r="F619" s="180" t="s">
        <v>1642</v>
      </c>
      <c r="G619" s="9"/>
      <c r="H619" s="181"/>
      <c r="I619" s="9"/>
      <c r="J619" s="48"/>
      <c r="K619" s="9"/>
      <c r="L619" s="9"/>
      <c r="M619" s="9"/>
      <c r="N619" s="9"/>
      <c r="O619" s="10"/>
      <c r="P619" s="10"/>
      <c r="Q619" s="187"/>
      <c r="R619" s="187"/>
      <c r="S619" s="9"/>
      <c r="T619" s="188"/>
      <c r="U619" s="188"/>
      <c r="V619" s="9"/>
      <c r="W619" s="9"/>
      <c r="X619" s="9"/>
      <c r="Y619" s="9"/>
      <c r="Z619" s="9"/>
      <c r="AA619" s="9"/>
      <c r="AB619" s="183"/>
      <c r="AC619" s="183"/>
      <c r="AD619" s="183"/>
      <c r="AE619" s="183"/>
      <c r="AF619" s="183"/>
      <c r="AG619" s="183"/>
      <c r="AH619" s="184"/>
      <c r="AI619" s="183"/>
      <c r="AJ619" s="185"/>
      <c r="AK619" s="183"/>
      <c r="AL619" s="180"/>
      <c r="AM619" s="180"/>
      <c r="AN619" s="180"/>
      <c r="AO619" s="180"/>
    </row>
    <row r="620" spans="1:41" s="47" customFormat="1" ht="15" customHeight="1" x14ac:dyDescent="0.25">
      <c r="A620" s="204"/>
      <c r="B620" s="9"/>
      <c r="C620" s="9"/>
      <c r="D620" s="9"/>
      <c r="E620" s="9"/>
      <c r="F620" s="180" t="s">
        <v>1643</v>
      </c>
      <c r="G620" s="9"/>
      <c r="H620" s="181"/>
      <c r="I620" s="9"/>
      <c r="J620" s="48"/>
      <c r="K620" s="9"/>
      <c r="L620" s="9"/>
      <c r="M620" s="9"/>
      <c r="N620" s="9"/>
      <c r="O620" s="10"/>
      <c r="P620" s="10"/>
      <c r="Q620" s="187"/>
      <c r="R620" s="187"/>
      <c r="S620" s="9"/>
      <c r="T620" s="188"/>
      <c r="U620" s="188"/>
      <c r="V620" s="9"/>
      <c r="W620" s="9"/>
      <c r="X620" s="9"/>
      <c r="Y620" s="9"/>
      <c r="Z620" s="9"/>
      <c r="AA620" s="9"/>
      <c r="AB620" s="183"/>
      <c r="AC620" s="183"/>
      <c r="AD620" s="183"/>
      <c r="AE620" s="183"/>
      <c r="AF620" s="183"/>
      <c r="AG620" s="183"/>
      <c r="AH620" s="184"/>
      <c r="AI620" s="183"/>
      <c r="AJ620" s="185"/>
      <c r="AK620" s="183"/>
      <c r="AL620" s="180"/>
      <c r="AM620" s="180"/>
      <c r="AN620" s="180"/>
      <c r="AO620" s="180"/>
    </row>
    <row r="621" spans="1:41" s="47" customFormat="1" ht="15" customHeight="1" x14ac:dyDescent="0.25">
      <c r="A621" s="204"/>
      <c r="B621" s="9"/>
      <c r="C621" s="9"/>
      <c r="D621" s="9"/>
      <c r="E621" s="9"/>
      <c r="F621" s="180" t="s">
        <v>1643</v>
      </c>
      <c r="G621" s="9"/>
      <c r="H621" s="181"/>
      <c r="I621" s="9"/>
      <c r="J621" s="48"/>
      <c r="K621" s="9"/>
      <c r="L621" s="9"/>
      <c r="M621" s="9"/>
      <c r="N621" s="9"/>
      <c r="O621" s="10"/>
      <c r="P621" s="10"/>
      <c r="Q621" s="187"/>
      <c r="R621" s="187"/>
      <c r="S621" s="9"/>
      <c r="T621" s="188"/>
      <c r="U621" s="188"/>
      <c r="V621" s="9"/>
      <c r="W621" s="9"/>
      <c r="X621" s="9"/>
      <c r="Y621" s="9"/>
      <c r="Z621" s="9"/>
      <c r="AA621" s="9"/>
      <c r="AB621" s="183"/>
      <c r="AC621" s="183"/>
      <c r="AD621" s="183"/>
      <c r="AE621" s="183"/>
      <c r="AF621" s="183"/>
      <c r="AG621" s="183"/>
      <c r="AH621" s="184"/>
      <c r="AI621" s="183"/>
      <c r="AJ621" s="185"/>
      <c r="AK621" s="183"/>
      <c r="AL621" s="180"/>
      <c r="AM621" s="180"/>
      <c r="AN621" s="180"/>
      <c r="AO621" s="180"/>
    </row>
    <row r="622" spans="1:41" s="47" customFormat="1" ht="15" customHeight="1" x14ac:dyDescent="0.25">
      <c r="A622" s="204"/>
      <c r="B622" s="9"/>
      <c r="C622" s="9"/>
      <c r="D622" s="9"/>
      <c r="E622" s="9"/>
      <c r="F622" s="180" t="s">
        <v>1643</v>
      </c>
      <c r="G622" s="9"/>
      <c r="H622" s="181"/>
      <c r="I622" s="9"/>
      <c r="J622" s="48"/>
      <c r="K622" s="9"/>
      <c r="L622" s="9"/>
      <c r="M622" s="9"/>
      <c r="N622" s="9"/>
      <c r="O622" s="10"/>
      <c r="P622" s="10"/>
      <c r="Q622" s="187"/>
      <c r="R622" s="187"/>
      <c r="S622" s="9"/>
      <c r="T622" s="188"/>
      <c r="U622" s="188"/>
      <c r="V622" s="9"/>
      <c r="W622" s="9"/>
      <c r="X622" s="9"/>
      <c r="Y622" s="9"/>
      <c r="Z622" s="9"/>
      <c r="AA622" s="9"/>
      <c r="AB622" s="183"/>
      <c r="AC622" s="183"/>
      <c r="AD622" s="183"/>
      <c r="AE622" s="183"/>
      <c r="AF622" s="183"/>
      <c r="AG622" s="183"/>
      <c r="AH622" s="184"/>
      <c r="AI622" s="183"/>
      <c r="AJ622" s="185"/>
      <c r="AK622" s="183"/>
      <c r="AL622" s="180"/>
      <c r="AM622" s="180"/>
      <c r="AN622" s="180"/>
      <c r="AO622" s="180"/>
    </row>
    <row r="623" spans="1:41" s="47" customFormat="1" ht="15" customHeight="1" x14ac:dyDescent="0.25">
      <c r="A623" s="204"/>
      <c r="B623" s="9"/>
      <c r="C623" s="9"/>
      <c r="D623" s="9"/>
      <c r="E623" s="9"/>
      <c r="F623" s="180" t="s">
        <v>1643</v>
      </c>
      <c r="G623" s="9"/>
      <c r="H623" s="181"/>
      <c r="I623" s="9"/>
      <c r="J623" s="48"/>
      <c r="K623" s="9"/>
      <c r="L623" s="9"/>
      <c r="M623" s="9"/>
      <c r="N623" s="9"/>
      <c r="O623" s="10"/>
      <c r="P623" s="10"/>
      <c r="Q623" s="187"/>
      <c r="R623" s="187"/>
      <c r="S623" s="9"/>
      <c r="T623" s="188"/>
      <c r="U623" s="188"/>
      <c r="V623" s="9"/>
      <c r="W623" s="9"/>
      <c r="X623" s="9"/>
      <c r="Y623" s="9"/>
      <c r="Z623" s="9"/>
      <c r="AA623" s="9"/>
      <c r="AB623" s="183"/>
      <c r="AC623" s="183"/>
      <c r="AD623" s="183"/>
      <c r="AE623" s="183"/>
      <c r="AF623" s="183"/>
      <c r="AG623" s="183"/>
      <c r="AH623" s="184"/>
      <c r="AI623" s="183"/>
      <c r="AJ623" s="185"/>
      <c r="AK623" s="183"/>
      <c r="AL623" s="180"/>
      <c r="AM623" s="180"/>
      <c r="AN623" s="180"/>
      <c r="AO623" s="180"/>
    </row>
    <row r="624" spans="1:41" ht="15" customHeight="1" x14ac:dyDescent="0.25">
      <c r="A624" s="205" t="s">
        <v>1662</v>
      </c>
      <c r="B624" s="42" t="s">
        <v>1116</v>
      </c>
      <c r="C624" s="42" t="s">
        <v>1117</v>
      </c>
      <c r="D624" s="42"/>
      <c r="E624" s="42"/>
      <c r="F624" s="43" t="s">
        <v>1118</v>
      </c>
      <c r="G624" s="43"/>
      <c r="H624" s="44" t="s">
        <v>73</v>
      </c>
      <c r="I624" s="43"/>
      <c r="J624" s="43"/>
      <c r="K624" s="43"/>
      <c r="L624" s="43"/>
      <c r="M624" s="43"/>
      <c r="N624" s="43"/>
      <c r="O624" s="43"/>
      <c r="P624" s="43"/>
      <c r="Q624" s="43"/>
      <c r="R624" s="43"/>
      <c r="S624" s="43"/>
      <c r="T624" s="164"/>
      <c r="U624" s="164"/>
      <c r="V624" s="42" t="s">
        <v>59</v>
      </c>
      <c r="W624" s="42"/>
      <c r="X624" s="42"/>
      <c r="Y624" s="42"/>
      <c r="Z624" s="42"/>
      <c r="AA624" s="42"/>
      <c r="AB624" s="45"/>
      <c r="AC624" s="45"/>
      <c r="AD624" s="45"/>
      <c r="AE624" s="45"/>
      <c r="AF624" s="45"/>
      <c r="AG624" s="45"/>
      <c r="AH624" s="118"/>
      <c r="AI624" s="45"/>
      <c r="AJ624" s="136"/>
      <c r="AK624" s="45"/>
      <c r="AL624" s="43" t="s">
        <v>37</v>
      </c>
      <c r="AM624" s="43" t="s">
        <v>1499</v>
      </c>
      <c r="AN624" s="43"/>
      <c r="AO624" s="43"/>
    </row>
    <row r="625" spans="1:41" ht="15" customHeight="1" x14ac:dyDescent="0.25">
      <c r="A625" s="205" t="s">
        <v>1662</v>
      </c>
      <c r="B625" s="42" t="s">
        <v>1119</v>
      </c>
      <c r="C625" s="42" t="s">
        <v>1117</v>
      </c>
      <c r="D625" s="42"/>
      <c r="E625" s="42"/>
      <c r="F625" s="43" t="s">
        <v>1118</v>
      </c>
      <c r="G625" s="43"/>
      <c r="H625" s="44" t="s">
        <v>73</v>
      </c>
      <c r="I625" s="43"/>
      <c r="J625" s="43"/>
      <c r="K625" s="43"/>
      <c r="L625" s="43"/>
      <c r="M625" s="43"/>
      <c r="N625" s="43"/>
      <c r="O625" s="43"/>
      <c r="P625" s="43"/>
      <c r="Q625" s="43"/>
      <c r="R625" s="43"/>
      <c r="S625" s="43"/>
      <c r="T625" s="164"/>
      <c r="U625" s="164"/>
      <c r="V625" s="42" t="s">
        <v>59</v>
      </c>
      <c r="W625" s="42"/>
      <c r="X625" s="42"/>
      <c r="Y625" s="42"/>
      <c r="Z625" s="42"/>
      <c r="AA625" s="42"/>
      <c r="AB625" s="45"/>
      <c r="AC625" s="45"/>
      <c r="AD625" s="45"/>
      <c r="AE625" s="45"/>
      <c r="AF625" s="45"/>
      <c r="AG625" s="45"/>
      <c r="AH625" s="118"/>
      <c r="AI625" s="45"/>
      <c r="AJ625" s="136"/>
      <c r="AK625" s="45"/>
      <c r="AL625" s="43" t="s">
        <v>37</v>
      </c>
      <c r="AM625" s="43" t="s">
        <v>1499</v>
      </c>
      <c r="AN625" s="43"/>
      <c r="AO625" s="43"/>
    </row>
    <row r="626" spans="1:41" ht="15" customHeight="1" x14ac:dyDescent="0.25">
      <c r="A626" s="205" t="s">
        <v>1662</v>
      </c>
      <c r="B626" s="42" t="s">
        <v>1120</v>
      </c>
      <c r="C626" s="42" t="s">
        <v>1121</v>
      </c>
      <c r="D626" s="42"/>
      <c r="E626" s="42"/>
      <c r="F626" s="43" t="s">
        <v>1118</v>
      </c>
      <c r="G626" s="43"/>
      <c r="H626" s="44" t="s">
        <v>73</v>
      </c>
      <c r="I626" s="43"/>
      <c r="J626" s="43"/>
      <c r="K626" s="43"/>
      <c r="L626" s="43"/>
      <c r="M626" s="43"/>
      <c r="N626" s="43"/>
      <c r="O626" s="43"/>
      <c r="P626" s="43"/>
      <c r="Q626" s="43"/>
      <c r="R626" s="43"/>
      <c r="S626" s="43"/>
      <c r="T626" s="164"/>
      <c r="U626" s="164"/>
      <c r="V626" s="42" t="s">
        <v>59</v>
      </c>
      <c r="W626" s="42"/>
      <c r="X626" s="42"/>
      <c r="Y626" s="42"/>
      <c r="Z626" s="42"/>
      <c r="AA626" s="42"/>
      <c r="AB626" s="45"/>
      <c r="AC626" s="45"/>
      <c r="AD626" s="45"/>
      <c r="AE626" s="45"/>
      <c r="AF626" s="45"/>
      <c r="AG626" s="45"/>
      <c r="AH626" s="118"/>
      <c r="AI626" s="45"/>
      <c r="AJ626" s="136"/>
      <c r="AK626" s="45"/>
      <c r="AL626" s="43" t="s">
        <v>37</v>
      </c>
      <c r="AM626" s="43" t="s">
        <v>1499</v>
      </c>
      <c r="AN626" s="43"/>
      <c r="AO626" s="43"/>
    </row>
    <row r="627" spans="1:41" ht="15" customHeight="1" x14ac:dyDescent="0.25">
      <c r="A627" s="205" t="s">
        <v>1662</v>
      </c>
      <c r="B627" s="42" t="s">
        <v>1122</v>
      </c>
      <c r="C627" s="42" t="s">
        <v>1121</v>
      </c>
      <c r="D627" s="42"/>
      <c r="E627" s="42"/>
      <c r="F627" s="43" t="s">
        <v>1118</v>
      </c>
      <c r="G627" s="43"/>
      <c r="H627" s="44" t="s">
        <v>73</v>
      </c>
      <c r="I627" s="43"/>
      <c r="J627" s="43"/>
      <c r="K627" s="43"/>
      <c r="L627" s="43"/>
      <c r="M627" s="43"/>
      <c r="N627" s="43"/>
      <c r="O627" s="43"/>
      <c r="P627" s="43"/>
      <c r="Q627" s="43"/>
      <c r="R627" s="43"/>
      <c r="S627" s="43"/>
      <c r="T627" s="164"/>
      <c r="U627" s="164"/>
      <c r="V627" s="42" t="s">
        <v>59</v>
      </c>
      <c r="W627" s="42"/>
      <c r="X627" s="42"/>
      <c r="Y627" s="42"/>
      <c r="Z627" s="42"/>
      <c r="AA627" s="42"/>
      <c r="AB627" s="45"/>
      <c r="AC627" s="45"/>
      <c r="AD627" s="45"/>
      <c r="AE627" s="45"/>
      <c r="AF627" s="45"/>
      <c r="AG627" s="45"/>
      <c r="AH627" s="118"/>
      <c r="AI627" s="45"/>
      <c r="AJ627" s="136"/>
      <c r="AK627" s="45"/>
      <c r="AL627" s="43" t="s">
        <v>37</v>
      </c>
      <c r="AM627" s="43" t="s">
        <v>1499</v>
      </c>
      <c r="AN627" s="43"/>
      <c r="AO627" s="43"/>
    </row>
    <row r="628" spans="1:41" ht="15" customHeight="1" x14ac:dyDescent="0.25">
      <c r="A628" s="205" t="s">
        <v>1662</v>
      </c>
      <c r="B628" s="14" t="s">
        <v>1123</v>
      </c>
      <c r="C628" s="14" t="s">
        <v>1124</v>
      </c>
      <c r="D628" s="14" t="s">
        <v>70</v>
      </c>
      <c r="E628" s="14" t="s">
        <v>1125</v>
      </c>
      <c r="F628" s="15" t="s">
        <v>1118</v>
      </c>
      <c r="G628" s="14" t="s">
        <v>105</v>
      </c>
      <c r="H628" s="16" t="s">
        <v>73</v>
      </c>
      <c r="I628" s="14" t="s">
        <v>29</v>
      </c>
      <c r="J628" s="28" t="s">
        <v>36</v>
      </c>
      <c r="K628" s="14" t="s">
        <v>208</v>
      </c>
      <c r="L628" s="14" t="s">
        <v>51</v>
      </c>
      <c r="M628" s="14" t="s">
        <v>33</v>
      </c>
      <c r="N628" s="14" t="s">
        <v>106</v>
      </c>
      <c r="O628" s="17" t="s">
        <v>107</v>
      </c>
      <c r="P628" s="17"/>
      <c r="Q628" s="18" t="s">
        <v>451</v>
      </c>
      <c r="R628" s="18"/>
      <c r="S628" s="14" t="s">
        <v>1126</v>
      </c>
      <c r="T628" s="151"/>
      <c r="U628" s="151"/>
      <c r="V628" s="14" t="s">
        <v>59</v>
      </c>
      <c r="W628" s="14"/>
      <c r="X628" s="14"/>
      <c r="Y628" s="14"/>
      <c r="Z628" s="14" t="s">
        <v>40</v>
      </c>
      <c r="AA628" s="14" t="s">
        <v>1127</v>
      </c>
      <c r="AB628" s="19"/>
      <c r="AC628" s="19">
        <v>2650</v>
      </c>
      <c r="AD628" s="19"/>
      <c r="AE628" s="19">
        <v>2250</v>
      </c>
      <c r="AF628" s="19"/>
      <c r="AG628" s="19">
        <f t="shared" ref="AG628:AG695" si="11">SUM(AB628:AF628)</f>
        <v>4900</v>
      </c>
      <c r="AH628" s="115"/>
      <c r="AI628" s="19"/>
      <c r="AJ628" s="132"/>
      <c r="AK628" s="19"/>
      <c r="AL628" s="15" t="s">
        <v>37</v>
      </c>
      <c r="AM628" s="14" t="s">
        <v>1496</v>
      </c>
      <c r="AN628" s="14"/>
      <c r="AO628" s="14"/>
    </row>
    <row r="629" spans="1:41" ht="15" customHeight="1" x14ac:dyDescent="0.25">
      <c r="A629" s="205" t="s">
        <v>1662</v>
      </c>
      <c r="B629" s="14" t="s">
        <v>1128</v>
      </c>
      <c r="C629" s="14" t="s">
        <v>1124</v>
      </c>
      <c r="D629" s="14" t="s">
        <v>76</v>
      </c>
      <c r="E629" s="14" t="s">
        <v>1125</v>
      </c>
      <c r="F629" s="15" t="s">
        <v>1118</v>
      </c>
      <c r="G629" s="14" t="s">
        <v>105</v>
      </c>
      <c r="H629" s="16" t="s">
        <v>73</v>
      </c>
      <c r="I629" s="14" t="s">
        <v>29</v>
      </c>
      <c r="J629" s="28" t="s">
        <v>36</v>
      </c>
      <c r="K629" s="14" t="s">
        <v>208</v>
      </c>
      <c r="L629" s="14" t="s">
        <v>32</v>
      </c>
      <c r="M629" s="14" t="s">
        <v>33</v>
      </c>
      <c r="N629" s="14" t="s">
        <v>106</v>
      </c>
      <c r="O629" s="17" t="s">
        <v>107</v>
      </c>
      <c r="P629" s="17"/>
      <c r="Q629" s="18" t="s">
        <v>451</v>
      </c>
      <c r="R629" s="18"/>
      <c r="S629" s="15" t="s">
        <v>1126</v>
      </c>
      <c r="T629" s="154"/>
      <c r="U629" s="154"/>
      <c r="V629" s="14" t="s">
        <v>59</v>
      </c>
      <c r="W629" s="14"/>
      <c r="X629" s="14"/>
      <c r="Y629" s="14"/>
      <c r="Z629" s="14" t="s">
        <v>40</v>
      </c>
      <c r="AA629" s="14" t="s">
        <v>1127</v>
      </c>
      <c r="AB629" s="19"/>
      <c r="AC629" s="19">
        <v>2650</v>
      </c>
      <c r="AD629" s="19"/>
      <c r="AE629" s="19">
        <v>2250</v>
      </c>
      <c r="AF629" s="19"/>
      <c r="AG629" s="19">
        <f t="shared" si="11"/>
        <v>4900</v>
      </c>
      <c r="AH629" s="115"/>
      <c r="AI629" s="19"/>
      <c r="AJ629" s="132"/>
      <c r="AK629" s="19"/>
      <c r="AL629" s="15" t="s">
        <v>37</v>
      </c>
      <c r="AM629" s="14" t="s">
        <v>1496</v>
      </c>
      <c r="AN629" s="14"/>
      <c r="AO629" s="14"/>
    </row>
    <row r="630" spans="1:41" s="47" customFormat="1" ht="15" customHeight="1" x14ac:dyDescent="0.25">
      <c r="A630" s="204"/>
      <c r="B630" s="9"/>
      <c r="C630" s="9"/>
      <c r="D630" s="9"/>
      <c r="E630" s="9"/>
      <c r="F630" s="180" t="s">
        <v>1118</v>
      </c>
      <c r="G630" s="9"/>
      <c r="H630" s="181"/>
      <c r="I630" s="9"/>
      <c r="J630" s="48"/>
      <c r="K630" s="9"/>
      <c r="L630" s="9"/>
      <c r="M630" s="9"/>
      <c r="N630" s="9"/>
      <c r="O630" s="10"/>
      <c r="P630" s="10"/>
      <c r="Q630" s="187"/>
      <c r="R630" s="187"/>
      <c r="S630" s="180"/>
      <c r="T630" s="182"/>
      <c r="U630" s="182"/>
      <c r="V630" s="9"/>
      <c r="W630" s="9"/>
      <c r="X630" s="9"/>
      <c r="Y630" s="9"/>
      <c r="Z630" s="9"/>
      <c r="AA630" s="9"/>
      <c r="AB630" s="183"/>
      <c r="AC630" s="183"/>
      <c r="AD630" s="183"/>
      <c r="AE630" s="183"/>
      <c r="AF630" s="183"/>
      <c r="AG630" s="183"/>
      <c r="AH630" s="184"/>
      <c r="AI630" s="183"/>
      <c r="AJ630" s="185"/>
      <c r="AK630" s="183"/>
      <c r="AL630" s="180"/>
      <c r="AM630" s="9"/>
      <c r="AN630" s="9"/>
      <c r="AO630" s="9"/>
    </row>
    <row r="631" spans="1:41" s="47" customFormat="1" ht="15" customHeight="1" x14ac:dyDescent="0.25">
      <c r="A631" s="204"/>
      <c r="B631" s="9"/>
      <c r="C631" s="9"/>
      <c r="D631" s="9"/>
      <c r="E631" s="9"/>
      <c r="F631" s="180" t="s">
        <v>1118</v>
      </c>
      <c r="G631" s="9"/>
      <c r="H631" s="181"/>
      <c r="I631" s="9"/>
      <c r="J631" s="48"/>
      <c r="K631" s="9"/>
      <c r="L631" s="9"/>
      <c r="M631" s="9"/>
      <c r="N631" s="9"/>
      <c r="O631" s="10"/>
      <c r="P631" s="10"/>
      <c r="Q631" s="187"/>
      <c r="R631" s="187"/>
      <c r="S631" s="180"/>
      <c r="T631" s="182"/>
      <c r="U631" s="182"/>
      <c r="V631" s="9"/>
      <c r="W631" s="9"/>
      <c r="X631" s="9"/>
      <c r="Y631" s="9"/>
      <c r="Z631" s="9"/>
      <c r="AA631" s="9"/>
      <c r="AB631" s="183"/>
      <c r="AC631" s="183"/>
      <c r="AD631" s="183"/>
      <c r="AE631" s="183"/>
      <c r="AF631" s="183"/>
      <c r="AG631" s="183"/>
      <c r="AH631" s="184"/>
      <c r="AI631" s="183"/>
      <c r="AJ631" s="185"/>
      <c r="AK631" s="183"/>
      <c r="AL631" s="180"/>
      <c r="AM631" s="9"/>
      <c r="AN631" s="9"/>
      <c r="AO631" s="9"/>
    </row>
    <row r="632" spans="1:41" s="47" customFormat="1" ht="15" customHeight="1" x14ac:dyDescent="0.25">
      <c r="A632" s="204"/>
      <c r="B632" s="9"/>
      <c r="C632" s="9"/>
      <c r="D632" s="9"/>
      <c r="E632" s="9"/>
      <c r="F632" s="180" t="s">
        <v>1118</v>
      </c>
      <c r="G632" s="9"/>
      <c r="H632" s="181"/>
      <c r="I632" s="9"/>
      <c r="J632" s="48"/>
      <c r="K632" s="9"/>
      <c r="L632" s="9"/>
      <c r="M632" s="9"/>
      <c r="N632" s="9"/>
      <c r="O632" s="10"/>
      <c r="P632" s="10"/>
      <c r="Q632" s="187"/>
      <c r="R632" s="187"/>
      <c r="S632" s="180"/>
      <c r="T632" s="182"/>
      <c r="U632" s="182"/>
      <c r="V632" s="9"/>
      <c r="W632" s="9"/>
      <c r="X632" s="9"/>
      <c r="Y632" s="9"/>
      <c r="Z632" s="9"/>
      <c r="AA632" s="9"/>
      <c r="AB632" s="183"/>
      <c r="AC632" s="183"/>
      <c r="AD632" s="183"/>
      <c r="AE632" s="183"/>
      <c r="AF632" s="183"/>
      <c r="AG632" s="183"/>
      <c r="AH632" s="184"/>
      <c r="AI632" s="183"/>
      <c r="AJ632" s="185"/>
      <c r="AK632" s="183"/>
      <c r="AL632" s="180"/>
      <c r="AM632" s="9"/>
      <c r="AN632" s="9"/>
      <c r="AO632" s="9"/>
    </row>
    <row r="633" spans="1:41" s="47" customFormat="1" ht="15" customHeight="1" x14ac:dyDescent="0.25">
      <c r="A633" s="204"/>
      <c r="B633" s="9"/>
      <c r="C633" s="9"/>
      <c r="D633" s="9"/>
      <c r="E633" s="9"/>
      <c r="F633" s="180" t="s">
        <v>1118</v>
      </c>
      <c r="G633" s="9"/>
      <c r="H633" s="181"/>
      <c r="I633" s="9"/>
      <c r="J633" s="48"/>
      <c r="K633" s="9"/>
      <c r="L633" s="9"/>
      <c r="M633" s="9"/>
      <c r="N633" s="9"/>
      <c r="O633" s="10"/>
      <c r="P633" s="10"/>
      <c r="Q633" s="187"/>
      <c r="R633" s="187"/>
      <c r="S633" s="180"/>
      <c r="T633" s="182"/>
      <c r="U633" s="182"/>
      <c r="V633" s="9"/>
      <c r="W633" s="9"/>
      <c r="X633" s="9"/>
      <c r="Y633" s="9"/>
      <c r="Z633" s="9"/>
      <c r="AA633" s="9"/>
      <c r="AB633" s="183"/>
      <c r="AC633" s="183"/>
      <c r="AD633" s="183"/>
      <c r="AE633" s="183"/>
      <c r="AF633" s="183"/>
      <c r="AG633" s="183"/>
      <c r="AH633" s="184"/>
      <c r="AI633" s="183"/>
      <c r="AJ633" s="185"/>
      <c r="AK633" s="183"/>
      <c r="AL633" s="180"/>
      <c r="AM633" s="9"/>
      <c r="AN633" s="9"/>
      <c r="AO633" s="9"/>
    </row>
    <row r="634" spans="1:41" s="47" customFormat="1" ht="15" customHeight="1" x14ac:dyDescent="0.25">
      <c r="A634" s="204"/>
      <c r="B634" s="9"/>
      <c r="C634" s="9"/>
      <c r="D634" s="9"/>
      <c r="E634" s="9"/>
      <c r="F634" s="180" t="s">
        <v>1118</v>
      </c>
      <c r="G634" s="9"/>
      <c r="H634" s="181"/>
      <c r="I634" s="9"/>
      <c r="J634" s="48"/>
      <c r="K634" s="9"/>
      <c r="L634" s="9"/>
      <c r="M634" s="9"/>
      <c r="N634" s="9"/>
      <c r="O634" s="10"/>
      <c r="P634" s="10"/>
      <c r="Q634" s="187"/>
      <c r="R634" s="187"/>
      <c r="S634" s="180"/>
      <c r="T634" s="182"/>
      <c r="U634" s="182"/>
      <c r="V634" s="9"/>
      <c r="W634" s="9"/>
      <c r="X634" s="9"/>
      <c r="Y634" s="9"/>
      <c r="Z634" s="9"/>
      <c r="AA634" s="9"/>
      <c r="AB634" s="183"/>
      <c r="AC634" s="183"/>
      <c r="AD634" s="183"/>
      <c r="AE634" s="183"/>
      <c r="AF634" s="183"/>
      <c r="AG634" s="183"/>
      <c r="AH634" s="184"/>
      <c r="AI634" s="183"/>
      <c r="AJ634" s="185"/>
      <c r="AK634" s="183"/>
      <c r="AL634" s="180"/>
      <c r="AM634" s="9"/>
      <c r="AN634" s="9"/>
      <c r="AO634" s="9"/>
    </row>
    <row r="635" spans="1:41" s="47" customFormat="1" ht="15" customHeight="1" x14ac:dyDescent="0.25">
      <c r="A635" s="204"/>
      <c r="B635" s="9"/>
      <c r="C635" s="9"/>
      <c r="D635" s="9"/>
      <c r="E635" s="9"/>
      <c r="F635" s="180" t="s">
        <v>1118</v>
      </c>
      <c r="G635" s="9"/>
      <c r="H635" s="181"/>
      <c r="I635" s="9"/>
      <c r="J635" s="48"/>
      <c r="K635" s="9"/>
      <c r="L635" s="9"/>
      <c r="M635" s="9"/>
      <c r="N635" s="9"/>
      <c r="O635" s="10"/>
      <c r="P635" s="10"/>
      <c r="Q635" s="187"/>
      <c r="R635" s="187"/>
      <c r="S635" s="180"/>
      <c r="T635" s="182"/>
      <c r="U635" s="182"/>
      <c r="V635" s="9"/>
      <c r="W635" s="9"/>
      <c r="X635" s="9"/>
      <c r="Y635" s="9"/>
      <c r="Z635" s="9"/>
      <c r="AA635" s="9"/>
      <c r="AB635" s="183"/>
      <c r="AC635" s="183"/>
      <c r="AD635" s="183"/>
      <c r="AE635" s="183"/>
      <c r="AF635" s="183"/>
      <c r="AG635" s="183"/>
      <c r="AH635" s="184"/>
      <c r="AI635" s="183"/>
      <c r="AJ635" s="185"/>
      <c r="AK635" s="183"/>
      <c r="AL635" s="180"/>
      <c r="AM635" s="9"/>
      <c r="AN635" s="9"/>
      <c r="AO635" s="9"/>
    </row>
    <row r="636" spans="1:41" s="47" customFormat="1" ht="15" customHeight="1" x14ac:dyDescent="0.25">
      <c r="A636" s="204"/>
      <c r="B636" s="9"/>
      <c r="C636" s="9"/>
      <c r="D636" s="9"/>
      <c r="E636" s="9"/>
      <c r="F636" s="180" t="s">
        <v>1118</v>
      </c>
      <c r="G636" s="9"/>
      <c r="H636" s="181"/>
      <c r="I636" s="9"/>
      <c r="J636" s="48"/>
      <c r="K636" s="9"/>
      <c r="L636" s="9"/>
      <c r="M636" s="9"/>
      <c r="N636" s="9"/>
      <c r="O636" s="10"/>
      <c r="P636" s="10"/>
      <c r="Q636" s="187"/>
      <c r="R636" s="187"/>
      <c r="S636" s="180"/>
      <c r="T636" s="182"/>
      <c r="U636" s="182"/>
      <c r="V636" s="9"/>
      <c r="W636" s="9"/>
      <c r="X636" s="9"/>
      <c r="Y636" s="9"/>
      <c r="Z636" s="9"/>
      <c r="AA636" s="9"/>
      <c r="AB636" s="183"/>
      <c r="AC636" s="183"/>
      <c r="AD636" s="183"/>
      <c r="AE636" s="183"/>
      <c r="AF636" s="183"/>
      <c r="AG636" s="183"/>
      <c r="AH636" s="184"/>
      <c r="AI636" s="183"/>
      <c r="AJ636" s="185"/>
      <c r="AK636" s="183"/>
      <c r="AL636" s="180"/>
      <c r="AM636" s="9"/>
      <c r="AN636" s="9"/>
      <c r="AO636" s="9"/>
    </row>
    <row r="637" spans="1:41" s="47" customFormat="1" ht="15" customHeight="1" x14ac:dyDescent="0.25">
      <c r="A637" s="204"/>
      <c r="B637" s="9"/>
      <c r="C637" s="9"/>
      <c r="D637" s="9"/>
      <c r="E637" s="9"/>
      <c r="F637" s="180" t="s">
        <v>1118</v>
      </c>
      <c r="G637" s="9"/>
      <c r="H637" s="181"/>
      <c r="I637" s="9"/>
      <c r="J637" s="48"/>
      <c r="K637" s="9"/>
      <c r="L637" s="9"/>
      <c r="M637" s="9"/>
      <c r="N637" s="9"/>
      <c r="O637" s="10"/>
      <c r="P637" s="10"/>
      <c r="Q637" s="187"/>
      <c r="R637" s="187"/>
      <c r="S637" s="180"/>
      <c r="T637" s="182"/>
      <c r="U637" s="182"/>
      <c r="V637" s="9"/>
      <c r="W637" s="9"/>
      <c r="X637" s="9"/>
      <c r="Y637" s="9"/>
      <c r="Z637" s="9"/>
      <c r="AA637" s="9"/>
      <c r="AB637" s="183"/>
      <c r="AC637" s="183"/>
      <c r="AD637" s="183"/>
      <c r="AE637" s="183"/>
      <c r="AF637" s="183"/>
      <c r="AG637" s="183"/>
      <c r="AH637" s="184"/>
      <c r="AI637" s="183"/>
      <c r="AJ637" s="185"/>
      <c r="AK637" s="183"/>
      <c r="AL637" s="180"/>
      <c r="AM637" s="9"/>
      <c r="AN637" s="9"/>
      <c r="AO637" s="9"/>
    </row>
    <row r="638" spans="1:41" s="47" customFormat="1" ht="15" customHeight="1" x14ac:dyDescent="0.25">
      <c r="A638" s="204"/>
      <c r="B638" s="9"/>
      <c r="C638" s="9"/>
      <c r="D638" s="9"/>
      <c r="E638" s="9"/>
      <c r="F638" s="180" t="s">
        <v>1118</v>
      </c>
      <c r="G638" s="9"/>
      <c r="H638" s="181"/>
      <c r="I638" s="9"/>
      <c r="J638" s="48"/>
      <c r="K638" s="9"/>
      <c r="L638" s="9"/>
      <c r="M638" s="9"/>
      <c r="N638" s="9"/>
      <c r="O638" s="10"/>
      <c r="P638" s="10"/>
      <c r="Q638" s="187"/>
      <c r="R638" s="187"/>
      <c r="S638" s="180"/>
      <c r="T638" s="182"/>
      <c r="U638" s="182"/>
      <c r="V638" s="9"/>
      <c r="W638" s="9"/>
      <c r="X638" s="9"/>
      <c r="Y638" s="9"/>
      <c r="Z638" s="9"/>
      <c r="AA638" s="9"/>
      <c r="AB638" s="183"/>
      <c r="AC638" s="183"/>
      <c r="AD638" s="183"/>
      <c r="AE638" s="183"/>
      <c r="AF638" s="183"/>
      <c r="AG638" s="183"/>
      <c r="AH638" s="184"/>
      <c r="AI638" s="183"/>
      <c r="AJ638" s="185"/>
      <c r="AK638" s="183"/>
      <c r="AL638" s="180"/>
      <c r="AM638" s="9"/>
      <c r="AN638" s="9"/>
      <c r="AO638" s="9"/>
    </row>
    <row r="639" spans="1:41" s="47" customFormat="1" ht="15" customHeight="1" x14ac:dyDescent="0.25">
      <c r="A639" s="204"/>
      <c r="B639" s="9"/>
      <c r="C639" s="9"/>
      <c r="D639" s="9"/>
      <c r="E639" s="9"/>
      <c r="F639" s="180" t="s">
        <v>1118</v>
      </c>
      <c r="G639" s="9"/>
      <c r="H639" s="181"/>
      <c r="I639" s="9"/>
      <c r="J639" s="48"/>
      <c r="K639" s="9"/>
      <c r="L639" s="9"/>
      <c r="M639" s="9"/>
      <c r="N639" s="9"/>
      <c r="O639" s="10"/>
      <c r="P639" s="10"/>
      <c r="Q639" s="187"/>
      <c r="R639" s="187"/>
      <c r="S639" s="180"/>
      <c r="T639" s="182"/>
      <c r="U639" s="182"/>
      <c r="V639" s="9"/>
      <c r="W639" s="9"/>
      <c r="X639" s="9"/>
      <c r="Y639" s="9"/>
      <c r="Z639" s="9"/>
      <c r="AA639" s="9"/>
      <c r="AB639" s="183"/>
      <c r="AC639" s="183"/>
      <c r="AD639" s="183"/>
      <c r="AE639" s="183"/>
      <c r="AF639" s="183"/>
      <c r="AG639" s="183"/>
      <c r="AH639" s="184"/>
      <c r="AI639" s="183"/>
      <c r="AJ639" s="185"/>
      <c r="AK639" s="183"/>
      <c r="AL639" s="180"/>
      <c r="AM639" s="9"/>
      <c r="AN639" s="9"/>
      <c r="AO639" s="9"/>
    </row>
    <row r="640" spans="1:41" s="47" customFormat="1" ht="15" customHeight="1" x14ac:dyDescent="0.25">
      <c r="A640" s="204"/>
      <c r="B640" s="9"/>
      <c r="C640" s="9"/>
      <c r="D640" s="9"/>
      <c r="E640" s="9"/>
      <c r="F640" s="180" t="s">
        <v>1118</v>
      </c>
      <c r="G640" s="9"/>
      <c r="H640" s="181"/>
      <c r="I640" s="9"/>
      <c r="J640" s="48"/>
      <c r="K640" s="9"/>
      <c r="L640" s="9"/>
      <c r="M640" s="9"/>
      <c r="N640" s="9"/>
      <c r="O640" s="10"/>
      <c r="P640" s="10"/>
      <c r="Q640" s="187"/>
      <c r="R640" s="187"/>
      <c r="S640" s="180"/>
      <c r="T640" s="182"/>
      <c r="U640" s="182"/>
      <c r="V640" s="9"/>
      <c r="W640" s="9"/>
      <c r="X640" s="9"/>
      <c r="Y640" s="9"/>
      <c r="Z640" s="9"/>
      <c r="AA640" s="9"/>
      <c r="AB640" s="183"/>
      <c r="AC640" s="183"/>
      <c r="AD640" s="183"/>
      <c r="AE640" s="183"/>
      <c r="AF640" s="183"/>
      <c r="AG640" s="183"/>
      <c r="AH640" s="184"/>
      <c r="AI640" s="183"/>
      <c r="AJ640" s="185"/>
      <c r="AK640" s="183"/>
      <c r="AL640" s="180"/>
      <c r="AM640" s="9"/>
      <c r="AN640" s="9"/>
      <c r="AO640" s="9"/>
    </row>
    <row r="641" spans="1:41" s="47" customFormat="1" ht="15" customHeight="1" x14ac:dyDescent="0.25">
      <c r="A641" s="204"/>
      <c r="B641" s="9"/>
      <c r="C641" s="9"/>
      <c r="D641" s="9"/>
      <c r="E641" s="9"/>
      <c r="F641" s="180" t="s">
        <v>1118</v>
      </c>
      <c r="G641" s="9"/>
      <c r="H641" s="181"/>
      <c r="I641" s="9"/>
      <c r="J641" s="48"/>
      <c r="K641" s="9"/>
      <c r="L641" s="9"/>
      <c r="M641" s="9"/>
      <c r="N641" s="9"/>
      <c r="O641" s="10"/>
      <c r="P641" s="10"/>
      <c r="Q641" s="187"/>
      <c r="R641" s="187"/>
      <c r="S641" s="180"/>
      <c r="T641" s="182"/>
      <c r="U641" s="182"/>
      <c r="V641" s="9"/>
      <c r="W641" s="9"/>
      <c r="X641" s="9"/>
      <c r="Y641" s="9"/>
      <c r="Z641" s="9"/>
      <c r="AA641" s="9"/>
      <c r="AB641" s="183"/>
      <c r="AC641" s="183"/>
      <c r="AD641" s="183"/>
      <c r="AE641" s="183"/>
      <c r="AF641" s="183"/>
      <c r="AG641" s="183"/>
      <c r="AH641" s="184"/>
      <c r="AI641" s="183"/>
      <c r="AJ641" s="185"/>
      <c r="AK641" s="183"/>
      <c r="AL641" s="180"/>
      <c r="AM641" s="9"/>
      <c r="AN641" s="9"/>
      <c r="AO641" s="9"/>
    </row>
    <row r="642" spans="1:41" s="47" customFormat="1" ht="15" customHeight="1" x14ac:dyDescent="0.25">
      <c r="A642" s="204"/>
      <c r="B642" s="9"/>
      <c r="C642" s="9"/>
      <c r="D642" s="9"/>
      <c r="E642" s="9"/>
      <c r="F642" s="180" t="s">
        <v>1118</v>
      </c>
      <c r="G642" s="9"/>
      <c r="H642" s="181"/>
      <c r="I642" s="9"/>
      <c r="J642" s="48"/>
      <c r="K642" s="9"/>
      <c r="L642" s="9"/>
      <c r="M642" s="9"/>
      <c r="N642" s="9"/>
      <c r="O642" s="10"/>
      <c r="P642" s="10"/>
      <c r="Q642" s="187"/>
      <c r="R642" s="187"/>
      <c r="S642" s="180"/>
      <c r="T642" s="182"/>
      <c r="U642" s="182"/>
      <c r="V642" s="9"/>
      <c r="W642" s="9"/>
      <c r="X642" s="9"/>
      <c r="Y642" s="9"/>
      <c r="Z642" s="9"/>
      <c r="AA642" s="9"/>
      <c r="AB642" s="183"/>
      <c r="AC642" s="183"/>
      <c r="AD642" s="183"/>
      <c r="AE642" s="183"/>
      <c r="AF642" s="183"/>
      <c r="AG642" s="183"/>
      <c r="AH642" s="184"/>
      <c r="AI642" s="183"/>
      <c r="AJ642" s="185"/>
      <c r="AK642" s="183"/>
      <c r="AL642" s="180"/>
      <c r="AM642" s="9"/>
      <c r="AN642" s="9"/>
      <c r="AO642" s="9"/>
    </row>
    <row r="643" spans="1:41" s="47" customFormat="1" ht="15" customHeight="1" x14ac:dyDescent="0.25">
      <c r="A643" s="204"/>
      <c r="B643" s="9"/>
      <c r="C643" s="9"/>
      <c r="D643" s="9"/>
      <c r="E643" s="9"/>
      <c r="F643" s="180" t="s">
        <v>1118</v>
      </c>
      <c r="G643" s="9"/>
      <c r="H643" s="181"/>
      <c r="I643" s="9"/>
      <c r="J643" s="48"/>
      <c r="K643" s="9"/>
      <c r="L643" s="9"/>
      <c r="M643" s="9"/>
      <c r="N643" s="9"/>
      <c r="O643" s="10"/>
      <c r="P643" s="10"/>
      <c r="Q643" s="187"/>
      <c r="R643" s="187"/>
      <c r="S643" s="180"/>
      <c r="T643" s="182"/>
      <c r="U643" s="182"/>
      <c r="V643" s="9"/>
      <c r="W643" s="9"/>
      <c r="X643" s="9"/>
      <c r="Y643" s="9"/>
      <c r="Z643" s="9"/>
      <c r="AA643" s="9"/>
      <c r="AB643" s="183"/>
      <c r="AC643" s="183"/>
      <c r="AD643" s="183"/>
      <c r="AE643" s="183"/>
      <c r="AF643" s="183"/>
      <c r="AG643" s="183"/>
      <c r="AH643" s="184"/>
      <c r="AI643" s="183"/>
      <c r="AJ643" s="185"/>
      <c r="AK643" s="183"/>
      <c r="AL643" s="180"/>
      <c r="AM643" s="9"/>
      <c r="AN643" s="9"/>
      <c r="AO643" s="9"/>
    </row>
    <row r="644" spans="1:41" s="47" customFormat="1" ht="15" customHeight="1" x14ac:dyDescent="0.25">
      <c r="A644" s="204"/>
      <c r="B644" s="9"/>
      <c r="C644" s="9"/>
      <c r="D644" s="9"/>
      <c r="E644" s="9"/>
      <c r="F644" s="180" t="s">
        <v>1118</v>
      </c>
      <c r="G644" s="9"/>
      <c r="H644" s="181"/>
      <c r="I644" s="9"/>
      <c r="J644" s="48"/>
      <c r="K644" s="9"/>
      <c r="L644" s="9"/>
      <c r="M644" s="9"/>
      <c r="N644" s="9"/>
      <c r="O644" s="10"/>
      <c r="P644" s="10"/>
      <c r="Q644" s="187"/>
      <c r="R644" s="187"/>
      <c r="S644" s="180"/>
      <c r="T644" s="182"/>
      <c r="U644" s="182"/>
      <c r="V644" s="9"/>
      <c r="W644" s="9"/>
      <c r="X644" s="9"/>
      <c r="Y644" s="9"/>
      <c r="Z644" s="9"/>
      <c r="AA644" s="9"/>
      <c r="AB644" s="183"/>
      <c r="AC644" s="183"/>
      <c r="AD644" s="183"/>
      <c r="AE644" s="183"/>
      <c r="AF644" s="183"/>
      <c r="AG644" s="183"/>
      <c r="AH644" s="184"/>
      <c r="AI644" s="183"/>
      <c r="AJ644" s="185"/>
      <c r="AK644" s="183"/>
      <c r="AL644" s="180"/>
      <c r="AM644" s="9"/>
      <c r="AN644" s="9"/>
      <c r="AO644" s="9"/>
    </row>
    <row r="645" spans="1:41" s="47" customFormat="1" ht="15" customHeight="1" x14ac:dyDescent="0.25">
      <c r="A645" s="204"/>
      <c r="B645" s="9"/>
      <c r="C645" s="9"/>
      <c r="D645" s="9"/>
      <c r="E645" s="9"/>
      <c r="F645" s="180" t="s">
        <v>1118</v>
      </c>
      <c r="G645" s="9"/>
      <c r="H645" s="181"/>
      <c r="I645" s="9"/>
      <c r="J645" s="48"/>
      <c r="K645" s="9"/>
      <c r="L645" s="9"/>
      <c r="M645" s="9"/>
      <c r="N645" s="9"/>
      <c r="O645" s="10"/>
      <c r="P645" s="10"/>
      <c r="Q645" s="187"/>
      <c r="R645" s="187"/>
      <c r="S645" s="180"/>
      <c r="T645" s="182"/>
      <c r="U645" s="182"/>
      <c r="V645" s="9"/>
      <c r="W645" s="9"/>
      <c r="X645" s="9"/>
      <c r="Y645" s="9"/>
      <c r="Z645" s="9"/>
      <c r="AA645" s="9"/>
      <c r="AB645" s="183"/>
      <c r="AC645" s="183"/>
      <c r="AD645" s="183"/>
      <c r="AE645" s="183"/>
      <c r="AF645" s="183"/>
      <c r="AG645" s="183"/>
      <c r="AH645" s="184"/>
      <c r="AI645" s="183"/>
      <c r="AJ645" s="185"/>
      <c r="AK645" s="183"/>
      <c r="AL645" s="180"/>
      <c r="AM645" s="9"/>
      <c r="AN645" s="9"/>
      <c r="AO645" s="9"/>
    </row>
    <row r="646" spans="1:41" s="47" customFormat="1" ht="15" customHeight="1" x14ac:dyDescent="0.25">
      <c r="A646" s="204"/>
      <c r="B646" s="9"/>
      <c r="C646" s="9"/>
      <c r="D646" s="9"/>
      <c r="E646" s="9"/>
      <c r="F646" s="180" t="s">
        <v>1118</v>
      </c>
      <c r="G646" s="9"/>
      <c r="H646" s="181"/>
      <c r="I646" s="9"/>
      <c r="J646" s="48"/>
      <c r="K646" s="9"/>
      <c r="L646" s="9"/>
      <c r="M646" s="9"/>
      <c r="N646" s="9"/>
      <c r="O646" s="10"/>
      <c r="P646" s="10"/>
      <c r="Q646" s="187"/>
      <c r="R646" s="187"/>
      <c r="S646" s="180"/>
      <c r="T646" s="182"/>
      <c r="U646" s="182"/>
      <c r="V646" s="9"/>
      <c r="W646" s="9"/>
      <c r="X646" s="9"/>
      <c r="Y646" s="9"/>
      <c r="Z646" s="9"/>
      <c r="AA646" s="9"/>
      <c r="AB646" s="183"/>
      <c r="AC646" s="183"/>
      <c r="AD646" s="183"/>
      <c r="AE646" s="183"/>
      <c r="AF646" s="183"/>
      <c r="AG646" s="183"/>
      <c r="AH646" s="184"/>
      <c r="AI646" s="183"/>
      <c r="AJ646" s="185"/>
      <c r="AK646" s="183"/>
      <c r="AL646" s="180"/>
      <c r="AM646" s="9"/>
      <c r="AN646" s="9"/>
      <c r="AO646" s="9"/>
    </row>
    <row r="647" spans="1:41" s="47" customFormat="1" ht="15" customHeight="1" x14ac:dyDescent="0.25">
      <c r="A647" s="204"/>
      <c r="B647" s="9"/>
      <c r="C647" s="9"/>
      <c r="D647" s="9"/>
      <c r="E647" s="9"/>
      <c r="F647" s="180" t="s">
        <v>1118</v>
      </c>
      <c r="G647" s="9"/>
      <c r="H647" s="181"/>
      <c r="I647" s="9"/>
      <c r="J647" s="48"/>
      <c r="K647" s="9"/>
      <c r="L647" s="9"/>
      <c r="M647" s="9"/>
      <c r="N647" s="9"/>
      <c r="O647" s="10"/>
      <c r="P647" s="10"/>
      <c r="Q647" s="187"/>
      <c r="R647" s="187"/>
      <c r="S647" s="180"/>
      <c r="T647" s="182"/>
      <c r="U647" s="182"/>
      <c r="V647" s="9"/>
      <c r="W647" s="9"/>
      <c r="X647" s="9"/>
      <c r="Y647" s="9"/>
      <c r="Z647" s="9"/>
      <c r="AA647" s="9"/>
      <c r="AB647" s="183"/>
      <c r="AC647" s="183"/>
      <c r="AD647" s="183"/>
      <c r="AE647" s="183"/>
      <c r="AF647" s="183"/>
      <c r="AG647" s="183"/>
      <c r="AH647" s="184"/>
      <c r="AI647" s="183"/>
      <c r="AJ647" s="185"/>
      <c r="AK647" s="183"/>
      <c r="AL647" s="180"/>
      <c r="AM647" s="9"/>
      <c r="AN647" s="9"/>
      <c r="AO647" s="9"/>
    </row>
    <row r="648" spans="1:41" s="47" customFormat="1" ht="15" customHeight="1" x14ac:dyDescent="0.25">
      <c r="A648" s="204"/>
      <c r="B648" s="9"/>
      <c r="C648" s="9"/>
      <c r="D648" s="9"/>
      <c r="E648" s="9"/>
      <c r="F648" s="180" t="s">
        <v>1118</v>
      </c>
      <c r="G648" s="9"/>
      <c r="H648" s="181"/>
      <c r="I648" s="9"/>
      <c r="J648" s="48"/>
      <c r="K648" s="9"/>
      <c r="L648" s="9"/>
      <c r="M648" s="9"/>
      <c r="N648" s="9"/>
      <c r="O648" s="10"/>
      <c r="P648" s="10"/>
      <c r="Q648" s="187"/>
      <c r="R648" s="187"/>
      <c r="S648" s="180"/>
      <c r="T648" s="182"/>
      <c r="U648" s="182"/>
      <c r="V648" s="9"/>
      <c r="W648" s="9"/>
      <c r="X648" s="9"/>
      <c r="Y648" s="9"/>
      <c r="Z648" s="9"/>
      <c r="AA648" s="9"/>
      <c r="AB648" s="183"/>
      <c r="AC648" s="183"/>
      <c r="AD648" s="183"/>
      <c r="AE648" s="183"/>
      <c r="AF648" s="183"/>
      <c r="AG648" s="183"/>
      <c r="AH648" s="184"/>
      <c r="AI648" s="183"/>
      <c r="AJ648" s="185"/>
      <c r="AK648" s="183"/>
      <c r="AL648" s="180"/>
      <c r="AM648" s="9"/>
      <c r="AN648" s="9"/>
      <c r="AO648" s="9"/>
    </row>
    <row r="649" spans="1:41" s="47" customFormat="1" ht="15" customHeight="1" x14ac:dyDescent="0.25">
      <c r="A649" s="204"/>
      <c r="B649" s="9"/>
      <c r="C649" s="9"/>
      <c r="D649" s="9"/>
      <c r="E649" s="9"/>
      <c r="F649" s="180" t="s">
        <v>1644</v>
      </c>
      <c r="G649" s="9"/>
      <c r="H649" s="181"/>
      <c r="I649" s="9"/>
      <c r="J649" s="48"/>
      <c r="K649" s="9"/>
      <c r="L649" s="9"/>
      <c r="M649" s="9"/>
      <c r="N649" s="9"/>
      <c r="O649" s="10"/>
      <c r="P649" s="10"/>
      <c r="Q649" s="187"/>
      <c r="R649" s="187"/>
      <c r="S649" s="180"/>
      <c r="T649" s="182"/>
      <c r="U649" s="182"/>
      <c r="V649" s="9"/>
      <c r="W649" s="9"/>
      <c r="X649" s="9"/>
      <c r="Y649" s="9"/>
      <c r="Z649" s="9"/>
      <c r="AA649" s="9"/>
      <c r="AB649" s="183"/>
      <c r="AC649" s="183"/>
      <c r="AD649" s="183"/>
      <c r="AE649" s="183"/>
      <c r="AF649" s="183"/>
      <c r="AG649" s="183"/>
      <c r="AH649" s="184"/>
      <c r="AI649" s="183"/>
      <c r="AJ649" s="185"/>
      <c r="AK649" s="183"/>
      <c r="AL649" s="180"/>
      <c r="AM649" s="9"/>
      <c r="AN649" s="9"/>
      <c r="AO649" s="9"/>
    </row>
    <row r="650" spans="1:41" s="47" customFormat="1" ht="15" customHeight="1" x14ac:dyDescent="0.25">
      <c r="A650" s="204"/>
      <c r="B650" s="9"/>
      <c r="C650" s="9"/>
      <c r="D650" s="9"/>
      <c r="E650" s="9"/>
      <c r="F650" s="180" t="s">
        <v>1644</v>
      </c>
      <c r="G650" s="9"/>
      <c r="H650" s="181"/>
      <c r="I650" s="9"/>
      <c r="J650" s="48"/>
      <c r="K650" s="9"/>
      <c r="L650" s="9"/>
      <c r="M650" s="9"/>
      <c r="N650" s="9"/>
      <c r="O650" s="10"/>
      <c r="P650" s="10"/>
      <c r="Q650" s="187"/>
      <c r="R650" s="187"/>
      <c r="S650" s="180"/>
      <c r="T650" s="182"/>
      <c r="U650" s="182"/>
      <c r="V650" s="9"/>
      <c r="W650" s="9"/>
      <c r="X650" s="9"/>
      <c r="Y650" s="9"/>
      <c r="Z650" s="9"/>
      <c r="AA650" s="9"/>
      <c r="AB650" s="183"/>
      <c r="AC650" s="183"/>
      <c r="AD650" s="183"/>
      <c r="AE650" s="183"/>
      <c r="AF650" s="183"/>
      <c r="AG650" s="183"/>
      <c r="AH650" s="184"/>
      <c r="AI650" s="183"/>
      <c r="AJ650" s="185"/>
      <c r="AK650" s="183"/>
      <c r="AL650" s="180"/>
      <c r="AM650" s="9"/>
      <c r="AN650" s="9"/>
      <c r="AO650" s="9"/>
    </row>
    <row r="651" spans="1:41" s="47" customFormat="1" ht="15" customHeight="1" x14ac:dyDescent="0.25">
      <c r="A651" s="204"/>
      <c r="B651" s="9"/>
      <c r="C651" s="9"/>
      <c r="D651" s="9"/>
      <c r="E651" s="9"/>
      <c r="F651" s="180" t="s">
        <v>1644</v>
      </c>
      <c r="G651" s="9"/>
      <c r="H651" s="181"/>
      <c r="I651" s="9"/>
      <c r="J651" s="48"/>
      <c r="K651" s="9"/>
      <c r="L651" s="9"/>
      <c r="M651" s="9"/>
      <c r="N651" s="9"/>
      <c r="O651" s="10"/>
      <c r="P651" s="10"/>
      <c r="Q651" s="187"/>
      <c r="R651" s="187"/>
      <c r="S651" s="180"/>
      <c r="T651" s="182"/>
      <c r="U651" s="182"/>
      <c r="V651" s="9"/>
      <c r="W651" s="9"/>
      <c r="X651" s="9"/>
      <c r="Y651" s="9"/>
      <c r="Z651" s="9"/>
      <c r="AA651" s="9"/>
      <c r="AB651" s="183"/>
      <c r="AC651" s="183"/>
      <c r="AD651" s="183"/>
      <c r="AE651" s="183"/>
      <c r="AF651" s="183"/>
      <c r="AG651" s="183"/>
      <c r="AH651" s="184"/>
      <c r="AI651" s="183"/>
      <c r="AJ651" s="185"/>
      <c r="AK651" s="183"/>
      <c r="AL651" s="180"/>
      <c r="AM651" s="9"/>
      <c r="AN651" s="9"/>
      <c r="AO651" s="9"/>
    </row>
    <row r="652" spans="1:41" s="47" customFormat="1" ht="15" customHeight="1" x14ac:dyDescent="0.25">
      <c r="A652" s="204"/>
      <c r="B652" s="9"/>
      <c r="C652" s="9"/>
      <c r="D652" s="9"/>
      <c r="E652" s="9"/>
      <c r="F652" s="180" t="s">
        <v>1644</v>
      </c>
      <c r="G652" s="9"/>
      <c r="H652" s="181"/>
      <c r="I652" s="9"/>
      <c r="J652" s="48"/>
      <c r="K652" s="9"/>
      <c r="L652" s="9"/>
      <c r="M652" s="9"/>
      <c r="N652" s="9"/>
      <c r="O652" s="10"/>
      <c r="P652" s="10"/>
      <c r="Q652" s="187"/>
      <c r="R652" s="187"/>
      <c r="S652" s="180"/>
      <c r="T652" s="182"/>
      <c r="U652" s="182"/>
      <c r="V652" s="9"/>
      <c r="W652" s="9"/>
      <c r="X652" s="9"/>
      <c r="Y652" s="9"/>
      <c r="Z652" s="9"/>
      <c r="AA652" s="9"/>
      <c r="AB652" s="183"/>
      <c r="AC652" s="183"/>
      <c r="AD652" s="183"/>
      <c r="AE652" s="183"/>
      <c r="AF652" s="183"/>
      <c r="AG652" s="183"/>
      <c r="AH652" s="184"/>
      <c r="AI652" s="183"/>
      <c r="AJ652" s="185"/>
      <c r="AK652" s="183"/>
      <c r="AL652" s="180"/>
      <c r="AM652" s="9"/>
      <c r="AN652" s="9"/>
      <c r="AO652" s="9"/>
    </row>
    <row r="653" spans="1:41" s="47" customFormat="1" ht="15" customHeight="1" x14ac:dyDescent="0.25">
      <c r="A653" s="204"/>
      <c r="B653" s="9"/>
      <c r="C653" s="9"/>
      <c r="D653" s="9"/>
      <c r="E653" s="9"/>
      <c r="F653" s="180" t="s">
        <v>1644</v>
      </c>
      <c r="G653" s="9"/>
      <c r="H653" s="181"/>
      <c r="I653" s="9"/>
      <c r="J653" s="48"/>
      <c r="K653" s="9"/>
      <c r="L653" s="9"/>
      <c r="M653" s="9"/>
      <c r="N653" s="9"/>
      <c r="O653" s="10"/>
      <c r="P653" s="10"/>
      <c r="Q653" s="187"/>
      <c r="R653" s="187"/>
      <c r="S653" s="180"/>
      <c r="T653" s="182"/>
      <c r="U653" s="182"/>
      <c r="V653" s="9"/>
      <c r="W653" s="9"/>
      <c r="X653" s="9"/>
      <c r="Y653" s="9"/>
      <c r="Z653" s="9"/>
      <c r="AA653" s="9"/>
      <c r="AB653" s="183"/>
      <c r="AC653" s="183"/>
      <c r="AD653" s="183"/>
      <c r="AE653" s="183"/>
      <c r="AF653" s="183"/>
      <c r="AG653" s="183"/>
      <c r="AH653" s="184"/>
      <c r="AI653" s="183"/>
      <c r="AJ653" s="185"/>
      <c r="AK653" s="183"/>
      <c r="AL653" s="180"/>
      <c r="AM653" s="9"/>
      <c r="AN653" s="9"/>
      <c r="AO653" s="9"/>
    </row>
    <row r="654" spans="1:41" s="47" customFormat="1" ht="15" customHeight="1" x14ac:dyDescent="0.25">
      <c r="A654" s="204"/>
      <c r="B654" s="9"/>
      <c r="C654" s="9"/>
      <c r="D654" s="9"/>
      <c r="E654" s="9"/>
      <c r="F654" s="180" t="s">
        <v>1644</v>
      </c>
      <c r="G654" s="9"/>
      <c r="H654" s="181"/>
      <c r="I654" s="9"/>
      <c r="J654" s="48"/>
      <c r="K654" s="9"/>
      <c r="L654" s="9"/>
      <c r="M654" s="9"/>
      <c r="N654" s="9"/>
      <c r="O654" s="10"/>
      <c r="P654" s="10"/>
      <c r="Q654" s="187"/>
      <c r="R654" s="187"/>
      <c r="S654" s="180"/>
      <c r="T654" s="182"/>
      <c r="U654" s="182"/>
      <c r="V654" s="9"/>
      <c r="W654" s="9"/>
      <c r="X654" s="9"/>
      <c r="Y654" s="9"/>
      <c r="Z654" s="9"/>
      <c r="AA654" s="9"/>
      <c r="AB654" s="183"/>
      <c r="AC654" s="183"/>
      <c r="AD654" s="183"/>
      <c r="AE654" s="183"/>
      <c r="AF654" s="183"/>
      <c r="AG654" s="183"/>
      <c r="AH654" s="184"/>
      <c r="AI654" s="183"/>
      <c r="AJ654" s="185"/>
      <c r="AK654" s="183"/>
      <c r="AL654" s="180"/>
      <c r="AM654" s="9"/>
      <c r="AN654" s="9"/>
      <c r="AO654" s="9"/>
    </row>
    <row r="655" spans="1:41" s="47" customFormat="1" ht="15" customHeight="1" x14ac:dyDescent="0.25">
      <c r="A655" s="204"/>
      <c r="B655" s="9"/>
      <c r="C655" s="9"/>
      <c r="D655" s="9"/>
      <c r="E655" s="9"/>
      <c r="F655" s="180" t="s">
        <v>1644</v>
      </c>
      <c r="G655" s="9"/>
      <c r="H655" s="181"/>
      <c r="I655" s="9"/>
      <c r="J655" s="48"/>
      <c r="K655" s="9"/>
      <c r="L655" s="9"/>
      <c r="M655" s="9"/>
      <c r="N655" s="9"/>
      <c r="O655" s="10"/>
      <c r="P655" s="10"/>
      <c r="Q655" s="187"/>
      <c r="R655" s="187"/>
      <c r="S655" s="180"/>
      <c r="T655" s="182"/>
      <c r="U655" s="182"/>
      <c r="V655" s="9"/>
      <c r="W655" s="9"/>
      <c r="X655" s="9"/>
      <c r="Y655" s="9"/>
      <c r="Z655" s="9"/>
      <c r="AA655" s="9"/>
      <c r="AB655" s="183"/>
      <c r="AC655" s="183"/>
      <c r="AD655" s="183"/>
      <c r="AE655" s="183"/>
      <c r="AF655" s="183"/>
      <c r="AG655" s="183"/>
      <c r="AH655" s="184"/>
      <c r="AI655" s="183"/>
      <c r="AJ655" s="185"/>
      <c r="AK655" s="183"/>
      <c r="AL655" s="180"/>
      <c r="AM655" s="9"/>
      <c r="AN655" s="9"/>
      <c r="AO655" s="9"/>
    </row>
    <row r="656" spans="1:41" s="47" customFormat="1" ht="15" customHeight="1" x14ac:dyDescent="0.25">
      <c r="A656" s="204"/>
      <c r="B656" s="9"/>
      <c r="C656" s="9"/>
      <c r="D656" s="9"/>
      <c r="E656" s="9"/>
      <c r="F656" s="180" t="s">
        <v>1644</v>
      </c>
      <c r="G656" s="9"/>
      <c r="H656" s="181"/>
      <c r="I656" s="9"/>
      <c r="J656" s="48"/>
      <c r="K656" s="9"/>
      <c r="L656" s="9"/>
      <c r="M656" s="9"/>
      <c r="N656" s="9"/>
      <c r="O656" s="10"/>
      <c r="P656" s="10"/>
      <c r="Q656" s="187"/>
      <c r="R656" s="187"/>
      <c r="S656" s="180"/>
      <c r="T656" s="182"/>
      <c r="U656" s="182"/>
      <c r="V656" s="9"/>
      <c r="W656" s="9"/>
      <c r="X656" s="9"/>
      <c r="Y656" s="9"/>
      <c r="Z656" s="9"/>
      <c r="AA656" s="9"/>
      <c r="AB656" s="183"/>
      <c r="AC656" s="183"/>
      <c r="AD656" s="183"/>
      <c r="AE656" s="183"/>
      <c r="AF656" s="183"/>
      <c r="AG656" s="183"/>
      <c r="AH656" s="184"/>
      <c r="AI656" s="183"/>
      <c r="AJ656" s="185"/>
      <c r="AK656" s="183"/>
      <c r="AL656" s="180"/>
      <c r="AM656" s="9"/>
      <c r="AN656" s="9"/>
      <c r="AO656" s="9"/>
    </row>
    <row r="657" spans="1:2026" s="47" customFormat="1" ht="15" customHeight="1" x14ac:dyDescent="0.25">
      <c r="A657" s="204"/>
      <c r="B657" s="9"/>
      <c r="C657" s="9"/>
      <c r="D657" s="9"/>
      <c r="E657" s="9"/>
      <c r="F657" s="180" t="s">
        <v>1644</v>
      </c>
      <c r="G657" s="9"/>
      <c r="H657" s="181"/>
      <c r="I657" s="9"/>
      <c r="J657" s="48"/>
      <c r="K657" s="9"/>
      <c r="L657" s="9"/>
      <c r="M657" s="9"/>
      <c r="N657" s="9"/>
      <c r="O657" s="10"/>
      <c r="P657" s="10"/>
      <c r="Q657" s="187"/>
      <c r="R657" s="187"/>
      <c r="S657" s="180"/>
      <c r="T657" s="182"/>
      <c r="U657" s="182"/>
      <c r="V657" s="9"/>
      <c r="W657" s="9"/>
      <c r="X657" s="9"/>
      <c r="Y657" s="9"/>
      <c r="Z657" s="9"/>
      <c r="AA657" s="9"/>
      <c r="AB657" s="183"/>
      <c r="AC657" s="183"/>
      <c r="AD657" s="183"/>
      <c r="AE657" s="183"/>
      <c r="AF657" s="183"/>
      <c r="AG657" s="183"/>
      <c r="AH657" s="184"/>
      <c r="AI657" s="183"/>
      <c r="AJ657" s="185"/>
      <c r="AK657" s="183"/>
      <c r="AL657" s="180"/>
      <c r="AM657" s="9"/>
      <c r="AN657" s="9"/>
      <c r="AO657" s="9"/>
    </row>
    <row r="658" spans="1:2026" s="47" customFormat="1" ht="15" customHeight="1" x14ac:dyDescent="0.25">
      <c r="A658" s="204"/>
      <c r="B658" s="9"/>
      <c r="C658" s="9"/>
      <c r="D658" s="9"/>
      <c r="E658" s="9"/>
      <c r="F658" s="180" t="s">
        <v>1644</v>
      </c>
      <c r="G658" s="9"/>
      <c r="H658" s="181"/>
      <c r="I658" s="9"/>
      <c r="J658" s="48"/>
      <c r="K658" s="9"/>
      <c r="L658" s="9"/>
      <c r="M658" s="9"/>
      <c r="N658" s="9"/>
      <c r="O658" s="10"/>
      <c r="P658" s="10"/>
      <c r="Q658" s="187"/>
      <c r="R658" s="187"/>
      <c r="S658" s="180"/>
      <c r="T658" s="182"/>
      <c r="U658" s="182"/>
      <c r="V658" s="9"/>
      <c r="W658" s="9"/>
      <c r="X658" s="9"/>
      <c r="Y658" s="9"/>
      <c r="Z658" s="9"/>
      <c r="AA658" s="9"/>
      <c r="AB658" s="183"/>
      <c r="AC658" s="183"/>
      <c r="AD658" s="183"/>
      <c r="AE658" s="183"/>
      <c r="AF658" s="183"/>
      <c r="AG658" s="183"/>
      <c r="AH658" s="184"/>
      <c r="AI658" s="183"/>
      <c r="AJ658" s="185"/>
      <c r="AK658" s="183"/>
      <c r="AL658" s="180"/>
      <c r="AM658" s="9"/>
      <c r="AN658" s="9"/>
      <c r="AO658" s="9"/>
    </row>
    <row r="659" spans="1:2026" s="47" customFormat="1" ht="15" customHeight="1" x14ac:dyDescent="0.25">
      <c r="A659" s="204"/>
      <c r="B659" s="9"/>
      <c r="C659" s="9"/>
      <c r="D659" s="9"/>
      <c r="E659" s="9"/>
      <c r="F659" s="180" t="s">
        <v>1644</v>
      </c>
      <c r="G659" s="9"/>
      <c r="H659" s="181"/>
      <c r="I659" s="9"/>
      <c r="J659" s="48"/>
      <c r="K659" s="9"/>
      <c r="L659" s="9"/>
      <c r="M659" s="9"/>
      <c r="N659" s="9"/>
      <c r="O659" s="10"/>
      <c r="P659" s="10"/>
      <c r="Q659" s="187"/>
      <c r="R659" s="187"/>
      <c r="S659" s="180"/>
      <c r="T659" s="182"/>
      <c r="U659" s="182"/>
      <c r="V659" s="9"/>
      <c r="W659" s="9"/>
      <c r="X659" s="9"/>
      <c r="Y659" s="9"/>
      <c r="Z659" s="9"/>
      <c r="AA659" s="9"/>
      <c r="AB659" s="183"/>
      <c r="AC659" s="183"/>
      <c r="AD659" s="183"/>
      <c r="AE659" s="183"/>
      <c r="AF659" s="183"/>
      <c r="AG659" s="183"/>
      <c r="AH659" s="184"/>
      <c r="AI659" s="183"/>
      <c r="AJ659" s="185"/>
      <c r="AK659" s="183"/>
      <c r="AL659" s="180"/>
      <c r="AM659" s="9"/>
      <c r="AN659" s="9"/>
      <c r="AO659" s="9"/>
    </row>
    <row r="660" spans="1:2026" s="47" customFormat="1" ht="15" customHeight="1" x14ac:dyDescent="0.25">
      <c r="A660" s="204"/>
      <c r="B660" s="9"/>
      <c r="C660" s="9"/>
      <c r="D660" s="9"/>
      <c r="E660" s="9"/>
      <c r="F660" s="180" t="s">
        <v>1644</v>
      </c>
      <c r="G660" s="9"/>
      <c r="H660" s="181"/>
      <c r="I660" s="9"/>
      <c r="J660" s="48"/>
      <c r="K660" s="9"/>
      <c r="L660" s="9"/>
      <c r="M660" s="9"/>
      <c r="N660" s="9"/>
      <c r="O660" s="10"/>
      <c r="P660" s="10"/>
      <c r="Q660" s="187"/>
      <c r="R660" s="187"/>
      <c r="S660" s="180"/>
      <c r="T660" s="182"/>
      <c r="U660" s="182"/>
      <c r="V660" s="9"/>
      <c r="W660" s="9"/>
      <c r="X660" s="9"/>
      <c r="Y660" s="9"/>
      <c r="Z660" s="9"/>
      <c r="AA660" s="9"/>
      <c r="AB660" s="183"/>
      <c r="AC660" s="183"/>
      <c r="AD660" s="183"/>
      <c r="AE660" s="183"/>
      <c r="AF660" s="183"/>
      <c r="AG660" s="183"/>
      <c r="AH660" s="184"/>
      <c r="AI660" s="183"/>
      <c r="AJ660" s="185"/>
      <c r="AK660" s="183"/>
      <c r="AL660" s="180"/>
      <c r="AM660" s="9"/>
      <c r="AN660" s="9"/>
      <c r="AO660" s="9"/>
    </row>
    <row r="661" spans="1:2026" s="47" customFormat="1" ht="15" customHeight="1" x14ac:dyDescent="0.25">
      <c r="A661" s="204"/>
      <c r="B661" s="9"/>
      <c r="C661" s="9"/>
      <c r="D661" s="9"/>
      <c r="E661" s="9"/>
      <c r="F661" s="180" t="s">
        <v>1644</v>
      </c>
      <c r="G661" s="9"/>
      <c r="H661" s="181"/>
      <c r="I661" s="9"/>
      <c r="J661" s="48"/>
      <c r="K661" s="9"/>
      <c r="L661" s="9"/>
      <c r="M661" s="9"/>
      <c r="N661" s="9"/>
      <c r="O661" s="10"/>
      <c r="P661" s="10"/>
      <c r="Q661" s="187"/>
      <c r="R661" s="187"/>
      <c r="S661" s="180"/>
      <c r="T661" s="182"/>
      <c r="U661" s="182"/>
      <c r="V661" s="9"/>
      <c r="W661" s="9"/>
      <c r="X661" s="9"/>
      <c r="Y661" s="9"/>
      <c r="Z661" s="9"/>
      <c r="AA661" s="9"/>
      <c r="AB661" s="183"/>
      <c r="AC661" s="183"/>
      <c r="AD661" s="183"/>
      <c r="AE661" s="183"/>
      <c r="AF661" s="183"/>
      <c r="AG661" s="183"/>
      <c r="AH661" s="184"/>
      <c r="AI661" s="183"/>
      <c r="AJ661" s="185"/>
      <c r="AK661" s="183"/>
      <c r="AL661" s="180"/>
      <c r="AM661" s="9"/>
      <c r="AN661" s="9"/>
      <c r="AO661" s="9"/>
    </row>
    <row r="662" spans="1:2026" s="47" customFormat="1" ht="15" customHeight="1" x14ac:dyDescent="0.25">
      <c r="A662" s="204"/>
      <c r="B662" s="9"/>
      <c r="C662" s="9"/>
      <c r="D662" s="9"/>
      <c r="E662" s="9"/>
      <c r="F662" s="180" t="s">
        <v>1644</v>
      </c>
      <c r="G662" s="9"/>
      <c r="H662" s="181"/>
      <c r="I662" s="9"/>
      <c r="J662" s="48"/>
      <c r="K662" s="9"/>
      <c r="L662" s="9"/>
      <c r="M662" s="9"/>
      <c r="N662" s="9"/>
      <c r="O662" s="10"/>
      <c r="P662" s="10"/>
      <c r="Q662" s="187"/>
      <c r="R662" s="187"/>
      <c r="S662" s="180"/>
      <c r="T662" s="182"/>
      <c r="U662" s="182"/>
      <c r="V662" s="9"/>
      <c r="W662" s="9"/>
      <c r="X662" s="9"/>
      <c r="Y662" s="9"/>
      <c r="Z662" s="9"/>
      <c r="AA662" s="9"/>
      <c r="AB662" s="183"/>
      <c r="AC662" s="183"/>
      <c r="AD662" s="183"/>
      <c r="AE662" s="183"/>
      <c r="AF662" s="183"/>
      <c r="AG662" s="183"/>
      <c r="AH662" s="184"/>
      <c r="AI662" s="183"/>
      <c r="AJ662" s="185"/>
      <c r="AK662" s="183"/>
      <c r="AL662" s="180"/>
      <c r="AM662" s="9"/>
      <c r="AN662" s="9"/>
      <c r="AO662" s="9"/>
    </row>
    <row r="663" spans="1:2026" s="47" customFormat="1" ht="15" customHeight="1" x14ac:dyDescent="0.25">
      <c r="A663" s="204"/>
      <c r="B663" s="9"/>
      <c r="C663" s="9"/>
      <c r="D663" s="9"/>
      <c r="E663" s="9"/>
      <c r="F663" s="180" t="s">
        <v>1644</v>
      </c>
      <c r="G663" s="9"/>
      <c r="H663" s="181"/>
      <c r="I663" s="9"/>
      <c r="J663" s="48"/>
      <c r="K663" s="9"/>
      <c r="L663" s="9"/>
      <c r="M663" s="9"/>
      <c r="N663" s="9"/>
      <c r="O663" s="10"/>
      <c r="P663" s="10"/>
      <c r="Q663" s="187"/>
      <c r="R663" s="187"/>
      <c r="S663" s="180"/>
      <c r="T663" s="182"/>
      <c r="U663" s="182"/>
      <c r="V663" s="9"/>
      <c r="W663" s="9"/>
      <c r="X663" s="9"/>
      <c r="Y663" s="9"/>
      <c r="Z663" s="9"/>
      <c r="AA663" s="9"/>
      <c r="AB663" s="183"/>
      <c r="AC663" s="183"/>
      <c r="AD663" s="183"/>
      <c r="AE663" s="183"/>
      <c r="AF663" s="183"/>
      <c r="AG663" s="183"/>
      <c r="AH663" s="184"/>
      <c r="AI663" s="183"/>
      <c r="AJ663" s="185"/>
      <c r="AK663" s="183"/>
      <c r="AL663" s="180"/>
      <c r="AM663" s="9"/>
      <c r="AN663" s="9"/>
      <c r="AO663" s="9"/>
    </row>
    <row r="664" spans="1:2026" s="47" customFormat="1" ht="15" customHeight="1" x14ac:dyDescent="0.25">
      <c r="A664" s="204"/>
      <c r="B664" s="9"/>
      <c r="C664" s="9"/>
      <c r="D664" s="9"/>
      <c r="E664" s="9"/>
      <c r="F664" s="180" t="s">
        <v>1644</v>
      </c>
      <c r="G664" s="9"/>
      <c r="H664" s="181"/>
      <c r="I664" s="9"/>
      <c r="J664" s="48"/>
      <c r="K664" s="9"/>
      <c r="L664" s="9"/>
      <c r="M664" s="9"/>
      <c r="N664" s="9"/>
      <c r="O664" s="10"/>
      <c r="P664" s="10"/>
      <c r="Q664" s="187"/>
      <c r="R664" s="187"/>
      <c r="S664" s="180"/>
      <c r="T664" s="182"/>
      <c r="U664" s="182"/>
      <c r="V664" s="9"/>
      <c r="W664" s="9"/>
      <c r="X664" s="9"/>
      <c r="Y664" s="9"/>
      <c r="Z664" s="9"/>
      <c r="AA664" s="9"/>
      <c r="AB664" s="183"/>
      <c r="AC664" s="183"/>
      <c r="AD664" s="183"/>
      <c r="AE664" s="183"/>
      <c r="AF664" s="183"/>
      <c r="AG664" s="183"/>
      <c r="AH664" s="184"/>
      <c r="AI664" s="183"/>
      <c r="AJ664" s="185"/>
      <c r="AK664" s="183"/>
      <c r="AL664" s="180"/>
      <c r="AM664" s="9"/>
      <c r="AN664" s="9"/>
      <c r="AO664" s="9"/>
    </row>
    <row r="665" spans="1:2026" ht="15" customHeight="1" x14ac:dyDescent="0.25">
      <c r="A665" s="205" t="s">
        <v>1662</v>
      </c>
      <c r="B665" s="1" t="s">
        <v>1129</v>
      </c>
      <c r="C665" s="1" t="s">
        <v>1130</v>
      </c>
      <c r="D665" s="1" t="s">
        <v>62</v>
      </c>
      <c r="E665" s="1" t="s">
        <v>884</v>
      </c>
      <c r="F665" s="2" t="s">
        <v>1131</v>
      </c>
      <c r="G665" s="1" t="s">
        <v>27</v>
      </c>
      <c r="H665" s="3" t="s">
        <v>1132</v>
      </c>
      <c r="I665" s="1" t="s">
        <v>29</v>
      </c>
      <c r="J665" s="35" t="s">
        <v>345</v>
      </c>
      <c r="K665" s="1" t="s">
        <v>208</v>
      </c>
      <c r="L665" s="1" t="s">
        <v>32</v>
      </c>
      <c r="M665" s="37" t="s">
        <v>33</v>
      </c>
      <c r="N665" s="1" t="s">
        <v>34</v>
      </c>
      <c r="O665" s="38" t="s">
        <v>35</v>
      </c>
      <c r="P665" s="38"/>
      <c r="Q665" s="39" t="s">
        <v>36</v>
      </c>
      <c r="R665" s="39"/>
      <c r="S665" s="1" t="s">
        <v>1133</v>
      </c>
      <c r="T665" s="145"/>
      <c r="U665" s="145"/>
      <c r="V665" s="1" t="s">
        <v>59</v>
      </c>
      <c r="W665" s="1" t="s">
        <v>40</v>
      </c>
      <c r="X665" s="1" t="s">
        <v>40</v>
      </c>
      <c r="Y665" s="1"/>
      <c r="Z665" s="1"/>
      <c r="AA665" s="1"/>
      <c r="AB665" s="30"/>
      <c r="AC665" s="30">
        <v>2650</v>
      </c>
      <c r="AD665" s="30"/>
      <c r="AE665" s="30">
        <v>12750</v>
      </c>
      <c r="AF665" s="30">
        <v>5250</v>
      </c>
      <c r="AG665" s="30">
        <f t="shared" si="11"/>
        <v>20650</v>
      </c>
      <c r="AH665" s="110"/>
      <c r="AI665" s="30"/>
      <c r="AJ665" s="125"/>
      <c r="AK665" s="30"/>
      <c r="AL665" s="2" t="s">
        <v>38</v>
      </c>
      <c r="AM665" s="2"/>
      <c r="AN665" s="2"/>
      <c r="AO665" s="2"/>
    </row>
    <row r="666" spans="1:2026" s="52" customFormat="1" ht="24.95" customHeight="1" x14ac:dyDescent="0.25">
      <c r="A666" s="205" t="s">
        <v>1662</v>
      </c>
      <c r="B666" s="53" t="s">
        <v>1134</v>
      </c>
      <c r="C666" s="4" t="s">
        <v>1130</v>
      </c>
      <c r="D666" s="4" t="s">
        <v>1104</v>
      </c>
      <c r="E666" s="4" t="s">
        <v>884</v>
      </c>
      <c r="F666" s="5" t="s">
        <v>1131</v>
      </c>
      <c r="G666" s="4" t="s">
        <v>27</v>
      </c>
      <c r="H666" s="63" t="s">
        <v>1132</v>
      </c>
      <c r="I666" s="4" t="s">
        <v>29</v>
      </c>
      <c r="J666" s="51" t="s">
        <v>345</v>
      </c>
      <c r="K666" s="4" t="s">
        <v>31</v>
      </c>
      <c r="L666" s="4" t="s">
        <v>32</v>
      </c>
      <c r="M666" s="4" t="s">
        <v>33</v>
      </c>
      <c r="N666" s="4" t="s">
        <v>34</v>
      </c>
      <c r="O666" s="6" t="s">
        <v>35</v>
      </c>
      <c r="P666" s="6"/>
      <c r="Q666" s="7" t="s">
        <v>36</v>
      </c>
      <c r="R666" s="7" t="s">
        <v>1476</v>
      </c>
      <c r="S666" s="4" t="s">
        <v>1135</v>
      </c>
      <c r="T666" s="152" t="s">
        <v>1512</v>
      </c>
      <c r="U666" s="152" t="s">
        <v>1512</v>
      </c>
      <c r="V666" s="4" t="s">
        <v>11</v>
      </c>
      <c r="W666" s="4" t="s">
        <v>40</v>
      </c>
      <c r="X666" s="4" t="s">
        <v>40</v>
      </c>
      <c r="Y666" s="4"/>
      <c r="Z666" s="4"/>
      <c r="AA666" s="4"/>
      <c r="AB666" s="8"/>
      <c r="AC666" s="8">
        <v>2650</v>
      </c>
      <c r="AD666" s="8"/>
      <c r="AE666" s="8">
        <v>12750</v>
      </c>
      <c r="AF666" s="8">
        <v>650</v>
      </c>
      <c r="AG666" s="8">
        <f t="shared" si="11"/>
        <v>16050</v>
      </c>
      <c r="AH666" s="111">
        <v>21</v>
      </c>
      <c r="AI666" s="8">
        <v>17917.650000000001</v>
      </c>
      <c r="AJ666" s="126"/>
      <c r="AK666" s="8">
        <f>SUBTOTAL(9,AH666:AJ666)</f>
        <v>17938.650000000001</v>
      </c>
      <c r="AL666" s="5" t="s">
        <v>37</v>
      </c>
      <c r="AM666" s="5" t="s">
        <v>1499</v>
      </c>
      <c r="AN666" s="96">
        <v>43040</v>
      </c>
      <c r="AO666" s="173" t="s">
        <v>1512</v>
      </c>
      <c r="AP666" s="33"/>
      <c r="AQ666" s="33"/>
      <c r="AR666" s="33"/>
      <c r="AS666" s="33"/>
      <c r="AT666" s="33"/>
      <c r="AU666" s="33"/>
      <c r="AV666" s="33"/>
      <c r="AW666" s="33"/>
      <c r="AX666" s="33"/>
      <c r="AY666" s="33"/>
      <c r="AZ666" s="33"/>
      <c r="BA666" s="33"/>
      <c r="BB666" s="33"/>
      <c r="BC666" s="33"/>
      <c r="BD666" s="33"/>
      <c r="BE666" s="33"/>
      <c r="BF666" s="33"/>
      <c r="BG666" s="33"/>
      <c r="BH666" s="33"/>
      <c r="BI666" s="33"/>
      <c r="BJ666" s="33"/>
      <c r="BK666" s="33"/>
      <c r="BL666" s="33"/>
      <c r="BM666" s="33"/>
      <c r="BN666" s="33"/>
      <c r="BO666" s="33"/>
      <c r="BP666" s="33"/>
      <c r="BQ666" s="33"/>
      <c r="BR666" s="33"/>
      <c r="BS666" s="33"/>
      <c r="BT666" s="33"/>
      <c r="BU666" s="33"/>
      <c r="BV666" s="33"/>
      <c r="BW666" s="33"/>
      <c r="BX666" s="33"/>
      <c r="BY666" s="33"/>
      <c r="BZ666" s="33"/>
      <c r="CA666" s="33"/>
      <c r="CB666" s="33"/>
      <c r="CC666" s="33"/>
      <c r="CD666" s="33"/>
      <c r="CE666" s="33"/>
      <c r="CF666" s="33"/>
      <c r="CG666" s="33"/>
      <c r="CH666" s="33"/>
      <c r="CI666" s="33"/>
      <c r="CJ666" s="33"/>
      <c r="CK666" s="33"/>
      <c r="CL666" s="33"/>
      <c r="CM666" s="33"/>
      <c r="CN666" s="33"/>
      <c r="CO666" s="33"/>
      <c r="CP666" s="33"/>
      <c r="CQ666" s="33"/>
      <c r="CR666" s="33"/>
      <c r="CS666" s="33"/>
      <c r="CT666" s="33"/>
      <c r="CU666" s="33"/>
      <c r="CV666" s="33"/>
      <c r="CW666" s="33"/>
      <c r="CX666" s="33"/>
      <c r="CY666" s="33"/>
      <c r="CZ666" s="33"/>
      <c r="DA666" s="33"/>
      <c r="DB666" s="33"/>
      <c r="DC666" s="33"/>
      <c r="DD666" s="33"/>
      <c r="DE666" s="33"/>
      <c r="DF666" s="33"/>
      <c r="DG666" s="33"/>
      <c r="DH666" s="33"/>
      <c r="DI666" s="33"/>
      <c r="DJ666" s="33"/>
      <c r="DK666" s="33"/>
      <c r="DL666" s="33"/>
      <c r="DM666" s="33"/>
      <c r="DN666" s="33"/>
      <c r="DO666" s="33"/>
      <c r="DP666" s="33"/>
      <c r="DQ666" s="33"/>
      <c r="DR666" s="33"/>
      <c r="DS666" s="33"/>
      <c r="DT666" s="33"/>
      <c r="DU666" s="33"/>
      <c r="DV666" s="33"/>
      <c r="DW666" s="33"/>
      <c r="DX666" s="33"/>
      <c r="DY666" s="33"/>
      <c r="DZ666" s="33"/>
      <c r="EA666" s="33"/>
      <c r="EB666" s="33"/>
      <c r="EC666" s="33"/>
      <c r="ED666" s="33"/>
      <c r="EE666" s="33"/>
      <c r="EF666" s="33"/>
      <c r="EG666" s="33"/>
      <c r="EH666" s="33"/>
      <c r="EI666" s="33"/>
      <c r="EJ666" s="33"/>
      <c r="EK666" s="33"/>
      <c r="EL666" s="33"/>
      <c r="EM666" s="33"/>
      <c r="EN666" s="33"/>
      <c r="EO666" s="33"/>
      <c r="EP666" s="33"/>
      <c r="EQ666" s="33"/>
      <c r="ER666" s="33"/>
      <c r="ES666" s="33"/>
      <c r="ET666" s="33"/>
      <c r="EU666" s="33"/>
      <c r="EV666" s="33"/>
      <c r="EW666" s="33"/>
      <c r="EX666" s="33"/>
      <c r="EY666" s="33"/>
      <c r="EZ666" s="33"/>
      <c r="FA666" s="33"/>
      <c r="FB666" s="33"/>
      <c r="FC666" s="33"/>
      <c r="FD666" s="33"/>
      <c r="FE666" s="33"/>
      <c r="FF666" s="33"/>
      <c r="FG666" s="33"/>
      <c r="FH666" s="33"/>
      <c r="FI666" s="33"/>
      <c r="FJ666" s="33"/>
      <c r="FK666" s="33"/>
      <c r="FL666" s="33"/>
      <c r="FM666" s="33"/>
      <c r="FN666" s="33"/>
      <c r="FO666" s="33"/>
      <c r="FP666" s="33"/>
      <c r="FQ666" s="33"/>
      <c r="FR666" s="33"/>
      <c r="FS666" s="33"/>
      <c r="FT666" s="33"/>
      <c r="FU666" s="33"/>
      <c r="FV666" s="33"/>
      <c r="FW666" s="33"/>
      <c r="FX666" s="33"/>
      <c r="FY666" s="33"/>
      <c r="FZ666" s="33"/>
      <c r="GA666" s="33"/>
      <c r="GB666" s="33"/>
      <c r="GC666" s="33"/>
      <c r="GD666" s="33"/>
      <c r="GE666" s="33"/>
      <c r="GF666" s="33"/>
      <c r="GG666" s="33"/>
      <c r="GH666" s="33"/>
      <c r="GI666" s="33"/>
      <c r="GJ666" s="33"/>
      <c r="GK666" s="33"/>
      <c r="GL666" s="33"/>
      <c r="GM666" s="33"/>
      <c r="GN666" s="33"/>
      <c r="GO666" s="33"/>
      <c r="GP666" s="33"/>
      <c r="GQ666" s="33"/>
      <c r="GR666" s="33"/>
      <c r="GS666" s="33"/>
      <c r="GT666" s="33"/>
      <c r="GU666" s="33"/>
      <c r="GV666" s="33"/>
      <c r="GW666" s="33"/>
      <c r="GX666" s="33"/>
      <c r="GY666" s="33"/>
      <c r="GZ666" s="33"/>
      <c r="HA666" s="33"/>
      <c r="HB666" s="33"/>
      <c r="HC666" s="33"/>
      <c r="HD666" s="33"/>
      <c r="HE666" s="33"/>
      <c r="HF666" s="33"/>
      <c r="HG666" s="33"/>
      <c r="HH666" s="33"/>
      <c r="HI666" s="33"/>
      <c r="HJ666" s="33"/>
      <c r="HK666" s="33"/>
      <c r="HL666" s="33"/>
      <c r="HM666" s="33"/>
      <c r="HN666" s="33"/>
      <c r="HO666" s="33"/>
      <c r="HP666" s="33"/>
      <c r="HQ666" s="33"/>
      <c r="HR666" s="33"/>
      <c r="HS666" s="33"/>
      <c r="HT666" s="33"/>
      <c r="HU666" s="33"/>
      <c r="HV666" s="33"/>
      <c r="HW666" s="33"/>
      <c r="HX666" s="33"/>
      <c r="HY666" s="33"/>
      <c r="HZ666" s="33"/>
      <c r="IA666" s="33"/>
      <c r="IB666" s="33"/>
      <c r="IC666" s="33"/>
      <c r="ID666" s="33"/>
      <c r="IE666" s="33"/>
      <c r="IF666" s="33"/>
      <c r="IG666" s="33"/>
      <c r="IH666" s="33"/>
      <c r="II666" s="33"/>
      <c r="IJ666" s="33"/>
      <c r="IK666" s="33"/>
      <c r="IL666" s="33"/>
      <c r="IM666" s="33"/>
      <c r="IN666" s="33"/>
      <c r="IO666" s="33"/>
      <c r="IP666" s="33"/>
      <c r="IQ666" s="33"/>
      <c r="IR666" s="33"/>
      <c r="IS666" s="33"/>
      <c r="IT666" s="33"/>
      <c r="IU666" s="33"/>
      <c r="IV666" s="33"/>
      <c r="IW666" s="33"/>
      <c r="IX666" s="33"/>
      <c r="IY666" s="33"/>
      <c r="IZ666" s="33"/>
      <c r="JA666" s="33"/>
      <c r="JB666" s="33"/>
      <c r="JC666" s="33"/>
      <c r="JD666" s="33"/>
      <c r="JE666" s="33"/>
      <c r="JF666" s="33"/>
      <c r="JG666" s="33"/>
      <c r="JH666" s="33"/>
      <c r="JI666" s="33"/>
      <c r="JJ666" s="33"/>
      <c r="JK666" s="33"/>
      <c r="JL666" s="33"/>
      <c r="JM666" s="33"/>
      <c r="JN666" s="33"/>
      <c r="JO666" s="33"/>
      <c r="JP666" s="33"/>
      <c r="JQ666" s="33"/>
      <c r="JR666" s="33"/>
      <c r="JS666" s="33"/>
      <c r="JT666" s="33"/>
      <c r="JU666" s="33"/>
      <c r="JV666" s="33"/>
      <c r="JW666" s="33"/>
      <c r="JX666" s="33"/>
      <c r="JY666" s="33"/>
      <c r="JZ666" s="33"/>
      <c r="KA666" s="33"/>
      <c r="KB666" s="33"/>
      <c r="KC666" s="33"/>
      <c r="KD666" s="33"/>
      <c r="KE666" s="33"/>
      <c r="KF666" s="33"/>
      <c r="KG666" s="33"/>
      <c r="KH666" s="33"/>
      <c r="KI666" s="33"/>
      <c r="KJ666" s="33"/>
      <c r="KK666" s="33"/>
      <c r="KL666" s="33"/>
      <c r="KM666" s="33"/>
      <c r="KN666" s="33"/>
      <c r="KO666" s="33"/>
      <c r="KP666" s="33"/>
      <c r="KQ666" s="33"/>
      <c r="KR666" s="33"/>
      <c r="KS666" s="33"/>
      <c r="KT666" s="33"/>
      <c r="KU666" s="33"/>
      <c r="KV666" s="33"/>
      <c r="KW666" s="33"/>
      <c r="KX666" s="33"/>
      <c r="KY666" s="33"/>
      <c r="KZ666" s="33"/>
      <c r="LA666" s="33"/>
      <c r="LB666" s="33"/>
      <c r="LC666" s="33"/>
      <c r="LD666" s="33"/>
      <c r="LE666" s="33"/>
      <c r="LF666" s="33"/>
      <c r="LG666" s="33"/>
      <c r="LH666" s="33"/>
      <c r="LI666" s="33"/>
      <c r="LJ666" s="33"/>
      <c r="LK666" s="33"/>
      <c r="LL666" s="33"/>
      <c r="LM666" s="33"/>
      <c r="LN666" s="33"/>
      <c r="LO666" s="33"/>
      <c r="LP666" s="33"/>
      <c r="LQ666" s="33"/>
      <c r="LR666" s="33"/>
      <c r="LS666" s="33"/>
      <c r="LT666" s="33"/>
      <c r="LU666" s="33"/>
      <c r="LV666" s="33"/>
      <c r="LW666" s="33"/>
      <c r="LX666" s="33"/>
      <c r="LY666" s="33"/>
      <c r="LZ666" s="33"/>
      <c r="MA666" s="33"/>
      <c r="MB666" s="33"/>
      <c r="MC666" s="33"/>
      <c r="MD666" s="33"/>
      <c r="ME666" s="33"/>
      <c r="MF666" s="33"/>
      <c r="MG666" s="33"/>
      <c r="MH666" s="33"/>
      <c r="MI666" s="33"/>
      <c r="MJ666" s="33"/>
      <c r="MK666" s="33"/>
      <c r="ML666" s="33"/>
      <c r="MM666" s="33"/>
      <c r="MN666" s="33"/>
      <c r="MO666" s="33"/>
      <c r="MP666" s="33"/>
      <c r="MQ666" s="33"/>
      <c r="MR666" s="33"/>
      <c r="MS666" s="33"/>
      <c r="MT666" s="33"/>
      <c r="MU666" s="33"/>
      <c r="MV666" s="33"/>
      <c r="MW666" s="33"/>
      <c r="MX666" s="33"/>
      <c r="MY666" s="33"/>
      <c r="MZ666" s="33"/>
      <c r="NA666" s="33"/>
      <c r="NB666" s="33"/>
      <c r="NC666" s="33"/>
      <c r="ND666" s="33"/>
      <c r="NE666" s="33"/>
      <c r="NF666" s="33"/>
      <c r="NG666" s="33"/>
      <c r="NH666" s="33"/>
      <c r="NI666" s="33"/>
      <c r="NJ666" s="33"/>
      <c r="NK666" s="33"/>
      <c r="NL666" s="33"/>
      <c r="NM666" s="33"/>
      <c r="NN666" s="33"/>
      <c r="NO666" s="33"/>
      <c r="NP666" s="33"/>
      <c r="NQ666" s="33"/>
      <c r="NR666" s="33"/>
      <c r="NS666" s="33"/>
      <c r="NT666" s="33"/>
      <c r="NU666" s="33"/>
      <c r="NV666" s="33"/>
      <c r="NW666" s="33"/>
      <c r="NX666" s="33"/>
      <c r="NY666" s="33"/>
      <c r="NZ666" s="33"/>
      <c r="OA666" s="33"/>
      <c r="OB666" s="33"/>
      <c r="OC666" s="33"/>
      <c r="OD666" s="33"/>
      <c r="OE666" s="33"/>
      <c r="OF666" s="33"/>
      <c r="OG666" s="33"/>
      <c r="OH666" s="33"/>
      <c r="OI666" s="33"/>
      <c r="OJ666" s="33"/>
      <c r="OK666" s="33"/>
      <c r="OL666" s="33"/>
      <c r="OM666" s="33"/>
      <c r="ON666" s="33"/>
      <c r="OO666" s="33"/>
      <c r="OP666" s="33"/>
      <c r="OQ666" s="33"/>
      <c r="OR666" s="33"/>
      <c r="OS666" s="33"/>
      <c r="OT666" s="33"/>
      <c r="OU666" s="33"/>
      <c r="OV666" s="33"/>
      <c r="OW666" s="33"/>
      <c r="OX666" s="33"/>
      <c r="OY666" s="33"/>
      <c r="OZ666" s="33"/>
      <c r="PA666" s="33"/>
      <c r="PB666" s="33"/>
      <c r="PC666" s="33"/>
      <c r="PD666" s="33"/>
      <c r="PE666" s="33"/>
      <c r="PF666" s="33"/>
      <c r="PG666" s="33"/>
      <c r="PH666" s="33"/>
      <c r="PI666" s="33"/>
      <c r="PJ666" s="33"/>
      <c r="PK666" s="33"/>
      <c r="PL666" s="33"/>
      <c r="PM666" s="33"/>
      <c r="PN666" s="33"/>
      <c r="PO666" s="33"/>
      <c r="PP666" s="33"/>
      <c r="PQ666" s="33"/>
      <c r="PR666" s="33"/>
      <c r="PS666" s="33"/>
      <c r="PT666" s="33"/>
      <c r="PU666" s="33"/>
      <c r="PV666" s="33"/>
      <c r="PW666" s="33"/>
      <c r="PX666" s="33"/>
      <c r="PY666" s="33"/>
      <c r="PZ666" s="33"/>
      <c r="QA666" s="33"/>
      <c r="QB666" s="33"/>
      <c r="QC666" s="33"/>
      <c r="QD666" s="33"/>
      <c r="QE666" s="33"/>
      <c r="QF666" s="33"/>
      <c r="QG666" s="33"/>
      <c r="QH666" s="33"/>
      <c r="QI666" s="33"/>
      <c r="QJ666" s="33"/>
      <c r="QK666" s="33"/>
      <c r="QL666" s="33"/>
      <c r="QM666" s="33"/>
      <c r="QN666" s="33"/>
      <c r="QO666" s="33"/>
      <c r="QP666" s="33"/>
      <c r="QQ666" s="33"/>
      <c r="QR666" s="33"/>
      <c r="QS666" s="33"/>
      <c r="QT666" s="33"/>
      <c r="QU666" s="33"/>
      <c r="QV666" s="33"/>
      <c r="QW666" s="33"/>
      <c r="QX666" s="33"/>
      <c r="QY666" s="33"/>
      <c r="QZ666" s="33"/>
      <c r="RA666" s="33"/>
      <c r="RB666" s="33"/>
      <c r="RC666" s="33"/>
      <c r="RD666" s="33"/>
      <c r="RE666" s="33"/>
      <c r="RF666" s="33"/>
      <c r="RG666" s="33"/>
      <c r="RH666" s="33"/>
      <c r="RI666" s="33"/>
      <c r="RJ666" s="33"/>
      <c r="RK666" s="33"/>
      <c r="RL666" s="33"/>
      <c r="RM666" s="33"/>
      <c r="RN666" s="33"/>
      <c r="RO666" s="33"/>
      <c r="RP666" s="33"/>
      <c r="RQ666" s="33"/>
      <c r="RR666" s="33"/>
      <c r="RS666" s="33"/>
      <c r="RT666" s="33"/>
      <c r="RU666" s="33"/>
      <c r="RV666" s="33"/>
      <c r="RW666" s="33"/>
      <c r="RX666" s="33"/>
      <c r="RY666" s="33"/>
      <c r="RZ666" s="33"/>
      <c r="SA666" s="33"/>
      <c r="SB666" s="33"/>
      <c r="SC666" s="33"/>
      <c r="SD666" s="33"/>
      <c r="SE666" s="33"/>
      <c r="SF666" s="33"/>
      <c r="SG666" s="33"/>
      <c r="SH666" s="33"/>
      <c r="SI666" s="33"/>
      <c r="SJ666" s="33"/>
      <c r="SK666" s="33"/>
      <c r="SL666" s="33"/>
      <c r="SM666" s="33"/>
      <c r="SN666" s="33"/>
      <c r="SO666" s="33"/>
      <c r="SP666" s="33"/>
      <c r="SQ666" s="33"/>
      <c r="SR666" s="33"/>
      <c r="SS666" s="33"/>
      <c r="ST666" s="33"/>
      <c r="SU666" s="33"/>
      <c r="SV666" s="33"/>
      <c r="SW666" s="33"/>
      <c r="SX666" s="33"/>
      <c r="SY666" s="33"/>
      <c r="SZ666" s="33"/>
      <c r="TA666" s="33"/>
      <c r="TB666" s="33"/>
      <c r="TC666" s="33"/>
      <c r="TD666" s="33"/>
      <c r="TE666" s="33"/>
      <c r="TF666" s="33"/>
      <c r="TG666" s="33"/>
      <c r="TH666" s="33"/>
      <c r="TI666" s="33"/>
      <c r="TJ666" s="33"/>
      <c r="TK666" s="33"/>
      <c r="TL666" s="33"/>
      <c r="TM666" s="33"/>
      <c r="TN666" s="33"/>
      <c r="TO666" s="33"/>
      <c r="TP666" s="33"/>
      <c r="TQ666" s="33"/>
      <c r="TR666" s="33"/>
      <c r="TS666" s="33"/>
      <c r="TT666" s="33"/>
      <c r="TU666" s="33"/>
      <c r="TV666" s="33"/>
      <c r="TW666" s="33"/>
      <c r="TX666" s="33"/>
      <c r="TY666" s="33"/>
      <c r="TZ666" s="33"/>
      <c r="UA666" s="33"/>
      <c r="UB666" s="33"/>
      <c r="UC666" s="33"/>
      <c r="UD666" s="33"/>
      <c r="UE666" s="33"/>
      <c r="UF666" s="33"/>
      <c r="UG666" s="33"/>
      <c r="UH666" s="33"/>
      <c r="UI666" s="33"/>
      <c r="UJ666" s="33"/>
      <c r="UK666" s="33"/>
      <c r="UL666" s="33"/>
      <c r="UM666" s="33"/>
      <c r="UN666" s="33"/>
      <c r="UO666" s="33"/>
      <c r="UP666" s="33"/>
      <c r="UQ666" s="33"/>
      <c r="UR666" s="33"/>
      <c r="US666" s="33"/>
      <c r="UT666" s="33"/>
      <c r="UU666" s="33"/>
      <c r="UV666" s="33"/>
      <c r="UW666" s="33"/>
      <c r="UX666" s="33"/>
      <c r="UY666" s="33"/>
      <c r="UZ666" s="33"/>
      <c r="VA666" s="33"/>
      <c r="VB666" s="33"/>
      <c r="VC666" s="33"/>
      <c r="VD666" s="33"/>
      <c r="VE666" s="33"/>
      <c r="VF666" s="33"/>
      <c r="VG666" s="33"/>
      <c r="VH666" s="33"/>
      <c r="VI666" s="33"/>
      <c r="VJ666" s="33"/>
      <c r="VK666" s="33"/>
      <c r="VL666" s="33"/>
      <c r="VM666" s="33"/>
      <c r="VN666" s="33"/>
      <c r="VO666" s="33"/>
      <c r="VP666" s="33"/>
      <c r="VQ666" s="33"/>
      <c r="VR666" s="33"/>
      <c r="VS666" s="33"/>
      <c r="VT666" s="33"/>
      <c r="VU666" s="33"/>
      <c r="VV666" s="33"/>
      <c r="VW666" s="33"/>
      <c r="VX666" s="33"/>
      <c r="VY666" s="33"/>
      <c r="VZ666" s="33"/>
      <c r="WA666" s="33"/>
      <c r="WB666" s="33"/>
      <c r="WC666" s="33"/>
      <c r="WD666" s="33"/>
      <c r="WE666" s="33"/>
      <c r="WF666" s="33"/>
      <c r="WG666" s="33"/>
      <c r="WH666" s="33"/>
      <c r="WI666" s="33"/>
      <c r="WJ666" s="33"/>
      <c r="WK666" s="33"/>
      <c r="WL666" s="33"/>
      <c r="WM666" s="33"/>
      <c r="WN666" s="33"/>
      <c r="WO666" s="33"/>
      <c r="WP666" s="33"/>
      <c r="WQ666" s="33"/>
      <c r="WR666" s="33"/>
      <c r="WS666" s="33"/>
      <c r="WT666" s="33"/>
      <c r="WU666" s="33"/>
      <c r="WV666" s="33"/>
      <c r="WW666" s="33"/>
      <c r="WX666" s="33"/>
      <c r="WY666" s="33"/>
      <c r="WZ666" s="33"/>
      <c r="XA666" s="33"/>
      <c r="XB666" s="33"/>
      <c r="XC666" s="33"/>
      <c r="XD666" s="33"/>
      <c r="XE666" s="33"/>
      <c r="XF666" s="33"/>
      <c r="XG666" s="33"/>
      <c r="XH666" s="33"/>
      <c r="XI666" s="33"/>
      <c r="XJ666" s="33"/>
      <c r="XK666" s="33"/>
      <c r="XL666" s="33"/>
      <c r="XM666" s="33"/>
      <c r="XN666" s="33"/>
      <c r="XO666" s="33"/>
      <c r="XP666" s="33"/>
      <c r="XQ666" s="33"/>
      <c r="XR666" s="33"/>
      <c r="XS666" s="33"/>
      <c r="XT666" s="33"/>
      <c r="XU666" s="33"/>
      <c r="XV666" s="33"/>
      <c r="XW666" s="33"/>
      <c r="XX666" s="33"/>
      <c r="XY666" s="33"/>
      <c r="XZ666" s="33"/>
      <c r="YA666" s="33"/>
      <c r="YB666" s="33"/>
      <c r="YC666" s="33"/>
      <c r="YD666" s="33"/>
      <c r="YE666" s="33"/>
      <c r="YF666" s="33"/>
      <c r="YG666" s="33"/>
      <c r="YH666" s="33"/>
      <c r="YI666" s="33"/>
      <c r="YJ666" s="33"/>
      <c r="YK666" s="33"/>
      <c r="YL666" s="33"/>
      <c r="YM666" s="33"/>
      <c r="YN666" s="33"/>
      <c r="YO666" s="33"/>
      <c r="YP666" s="33"/>
      <c r="YQ666" s="33"/>
      <c r="YR666" s="33"/>
      <c r="YS666" s="33"/>
      <c r="YT666" s="33"/>
      <c r="YU666" s="33"/>
      <c r="YV666" s="33"/>
      <c r="YW666" s="33"/>
      <c r="YX666" s="33"/>
      <c r="YY666" s="33"/>
      <c r="YZ666" s="33"/>
      <c r="ZA666" s="33"/>
      <c r="ZB666" s="33"/>
      <c r="ZC666" s="33"/>
      <c r="ZD666" s="33"/>
      <c r="ZE666" s="33"/>
      <c r="ZF666" s="33"/>
      <c r="ZG666" s="33"/>
      <c r="ZH666" s="33"/>
      <c r="ZI666" s="33"/>
      <c r="ZJ666" s="33"/>
      <c r="ZK666" s="33"/>
      <c r="ZL666" s="33"/>
      <c r="ZM666" s="33"/>
      <c r="ZN666" s="33"/>
      <c r="ZO666" s="33"/>
      <c r="ZP666" s="33"/>
      <c r="ZQ666" s="33"/>
      <c r="ZR666" s="33"/>
      <c r="ZS666" s="33"/>
      <c r="ZT666" s="33"/>
      <c r="ZU666" s="33"/>
      <c r="ZV666" s="33"/>
      <c r="ZW666" s="33"/>
      <c r="ZX666" s="33"/>
      <c r="ZY666" s="33"/>
      <c r="ZZ666" s="33"/>
      <c r="AAA666" s="33"/>
      <c r="AAB666" s="33"/>
      <c r="AAC666" s="33"/>
      <c r="AAD666" s="33"/>
      <c r="AAE666" s="33"/>
      <c r="AAF666" s="33"/>
      <c r="AAG666" s="33"/>
      <c r="AAH666" s="33"/>
      <c r="AAI666" s="33"/>
      <c r="AAJ666" s="33"/>
      <c r="AAK666" s="33"/>
      <c r="AAL666" s="33"/>
      <c r="AAM666" s="33"/>
      <c r="AAN666" s="33"/>
      <c r="AAO666" s="33"/>
      <c r="AAP666" s="33"/>
      <c r="AAQ666" s="33"/>
      <c r="AAR666" s="33"/>
      <c r="AAS666" s="33"/>
      <c r="AAT666" s="33"/>
      <c r="AAU666" s="33"/>
      <c r="AAV666" s="33"/>
      <c r="AAW666" s="33"/>
      <c r="AAX666" s="33"/>
      <c r="AAY666" s="33"/>
      <c r="AAZ666" s="33"/>
      <c r="ABA666" s="33"/>
      <c r="ABB666" s="33"/>
      <c r="ABC666" s="33"/>
      <c r="ABD666" s="33"/>
      <c r="ABE666" s="33"/>
      <c r="ABF666" s="33"/>
      <c r="ABG666" s="33"/>
      <c r="ABH666" s="33"/>
      <c r="ABI666" s="33"/>
      <c r="ABJ666" s="33"/>
      <c r="ABK666" s="33"/>
      <c r="ABL666" s="33"/>
      <c r="ABM666" s="33"/>
      <c r="ABN666" s="33"/>
      <c r="ABO666" s="33"/>
      <c r="ABP666" s="33"/>
      <c r="ABQ666" s="33"/>
      <c r="ABR666" s="33"/>
      <c r="ABS666" s="33"/>
      <c r="ABT666" s="33"/>
      <c r="ABU666" s="33"/>
      <c r="ABV666" s="33"/>
      <c r="ABW666" s="33"/>
      <c r="ABX666" s="33"/>
      <c r="ABY666" s="33"/>
      <c r="ABZ666" s="33"/>
      <c r="ACA666" s="33"/>
      <c r="ACB666" s="33"/>
      <c r="ACC666" s="33"/>
      <c r="ACD666" s="33"/>
      <c r="ACE666" s="33"/>
      <c r="ACF666" s="33"/>
      <c r="ACG666" s="33"/>
      <c r="ACH666" s="33"/>
      <c r="ACI666" s="33"/>
      <c r="ACJ666" s="33"/>
      <c r="ACK666" s="33"/>
      <c r="ACL666" s="33"/>
      <c r="ACM666" s="33"/>
      <c r="ACN666" s="33"/>
      <c r="ACO666" s="33"/>
      <c r="ACP666" s="33"/>
      <c r="ACQ666" s="33"/>
      <c r="ACR666" s="33"/>
      <c r="ACS666" s="33"/>
      <c r="ACT666" s="33"/>
      <c r="ACU666" s="33"/>
      <c r="ACV666" s="33"/>
      <c r="ACW666" s="33"/>
      <c r="ACX666" s="33"/>
      <c r="ACY666" s="33"/>
      <c r="ACZ666" s="33"/>
      <c r="ADA666" s="33"/>
      <c r="ADB666" s="33"/>
      <c r="ADC666" s="33"/>
      <c r="ADD666" s="33"/>
      <c r="ADE666" s="33"/>
      <c r="ADF666" s="33"/>
      <c r="ADG666" s="33"/>
      <c r="ADH666" s="33"/>
      <c r="ADI666" s="33"/>
      <c r="ADJ666" s="33"/>
      <c r="ADK666" s="33"/>
      <c r="ADL666" s="33"/>
      <c r="ADM666" s="33"/>
      <c r="ADN666" s="33"/>
      <c r="ADO666" s="33"/>
      <c r="ADP666" s="33"/>
      <c r="ADQ666" s="33"/>
      <c r="ADR666" s="33"/>
      <c r="ADS666" s="33"/>
      <c r="ADT666" s="33"/>
      <c r="ADU666" s="33"/>
      <c r="ADV666" s="33"/>
      <c r="ADW666" s="33"/>
      <c r="ADX666" s="33"/>
      <c r="ADY666" s="33"/>
      <c r="ADZ666" s="33"/>
      <c r="AEA666" s="33"/>
      <c r="AEB666" s="33"/>
      <c r="AEC666" s="33"/>
      <c r="AED666" s="33"/>
      <c r="AEE666" s="33"/>
      <c r="AEF666" s="33"/>
      <c r="AEG666" s="33"/>
      <c r="AEH666" s="33"/>
      <c r="AEI666" s="33"/>
      <c r="AEJ666" s="33"/>
      <c r="AEK666" s="33"/>
      <c r="AEL666" s="33"/>
      <c r="AEM666" s="33"/>
      <c r="AEN666" s="33"/>
      <c r="AEO666" s="33"/>
      <c r="AEP666" s="33"/>
      <c r="AEQ666" s="33"/>
      <c r="AER666" s="33"/>
      <c r="AES666" s="33"/>
      <c r="AET666" s="33"/>
      <c r="AEU666" s="33"/>
      <c r="AEV666" s="33"/>
      <c r="AEW666" s="33"/>
      <c r="AEX666" s="33"/>
      <c r="AEY666" s="33"/>
      <c r="AEZ666" s="33"/>
      <c r="AFA666" s="33"/>
      <c r="AFB666" s="33"/>
      <c r="AFC666" s="33"/>
      <c r="AFD666" s="33"/>
      <c r="AFE666" s="33"/>
      <c r="AFF666" s="33"/>
      <c r="AFG666" s="33"/>
      <c r="AFH666" s="33"/>
      <c r="AFI666" s="33"/>
      <c r="AFJ666" s="33"/>
      <c r="AFK666" s="33"/>
      <c r="AFL666" s="33"/>
      <c r="AFM666" s="33"/>
      <c r="AFN666" s="33"/>
      <c r="AFO666" s="33"/>
      <c r="AFP666" s="33"/>
      <c r="AFQ666" s="33"/>
      <c r="AFR666" s="33"/>
      <c r="AFS666" s="33"/>
      <c r="AFT666" s="33"/>
      <c r="AFU666" s="33"/>
      <c r="AFV666" s="33"/>
      <c r="AFW666" s="33"/>
      <c r="AFX666" s="33"/>
      <c r="AFY666" s="33"/>
      <c r="AFZ666" s="33"/>
      <c r="AGA666" s="33"/>
      <c r="AGB666" s="33"/>
      <c r="AGC666" s="33"/>
      <c r="AGD666" s="33"/>
      <c r="AGE666" s="33"/>
      <c r="AGF666" s="33"/>
      <c r="AGG666" s="33"/>
      <c r="AGH666" s="33"/>
      <c r="AGI666" s="33"/>
      <c r="AGJ666" s="33"/>
      <c r="AGK666" s="33"/>
      <c r="AGL666" s="33"/>
      <c r="AGM666" s="33"/>
      <c r="AGN666" s="33"/>
      <c r="AGO666" s="33"/>
      <c r="AGP666" s="33"/>
      <c r="AGQ666" s="33"/>
      <c r="AGR666" s="33"/>
      <c r="AGS666" s="33"/>
      <c r="AGT666" s="33"/>
      <c r="AGU666" s="33"/>
      <c r="AGV666" s="33"/>
      <c r="AGW666" s="33"/>
      <c r="AGX666" s="33"/>
      <c r="AGY666" s="33"/>
      <c r="AGZ666" s="33"/>
      <c r="AHA666" s="33"/>
      <c r="AHB666" s="33"/>
      <c r="AHC666" s="33"/>
      <c r="AHD666" s="33"/>
      <c r="AHE666" s="33"/>
      <c r="AHF666" s="33"/>
      <c r="AHG666" s="33"/>
      <c r="AHH666" s="33"/>
      <c r="AHI666" s="33"/>
      <c r="AHJ666" s="33"/>
      <c r="AHK666" s="33"/>
      <c r="AHL666" s="33"/>
      <c r="AHM666" s="33"/>
      <c r="AHN666" s="33"/>
      <c r="AHO666" s="33"/>
      <c r="AHP666" s="33"/>
      <c r="AHQ666" s="33"/>
      <c r="AHR666" s="33"/>
      <c r="AHS666" s="33"/>
      <c r="AHT666" s="33"/>
      <c r="AHU666" s="33"/>
      <c r="AHV666" s="33"/>
      <c r="AHW666" s="33"/>
      <c r="AHX666" s="33"/>
      <c r="AHY666" s="33"/>
      <c r="AHZ666" s="33"/>
      <c r="AIA666" s="33"/>
      <c r="AIB666" s="33"/>
      <c r="AIC666" s="33"/>
      <c r="AID666" s="33"/>
      <c r="AIE666" s="33"/>
      <c r="AIF666" s="33"/>
      <c r="AIG666" s="33"/>
      <c r="AIH666" s="33"/>
      <c r="AII666" s="33"/>
      <c r="AIJ666" s="33"/>
      <c r="AIK666" s="33"/>
      <c r="AIL666" s="33"/>
      <c r="AIM666" s="33"/>
      <c r="AIN666" s="33"/>
      <c r="AIO666" s="33"/>
      <c r="AIP666" s="33"/>
      <c r="AIQ666" s="33"/>
      <c r="AIR666" s="33"/>
      <c r="AIS666" s="33"/>
      <c r="AIT666" s="33"/>
      <c r="AIU666" s="33"/>
      <c r="AIV666" s="33"/>
      <c r="AIW666" s="33"/>
      <c r="AIX666" s="33"/>
      <c r="AIY666" s="33"/>
      <c r="AIZ666" s="33"/>
      <c r="AJA666" s="33"/>
      <c r="AJB666" s="33"/>
      <c r="AJC666" s="33"/>
      <c r="AJD666" s="33"/>
      <c r="AJE666" s="33"/>
      <c r="AJF666" s="33"/>
      <c r="AJG666" s="33"/>
      <c r="AJH666" s="33"/>
      <c r="AJI666" s="33"/>
      <c r="AJJ666" s="33"/>
      <c r="AJK666" s="33"/>
      <c r="AJL666" s="33"/>
      <c r="AJM666" s="33"/>
      <c r="AJN666" s="33"/>
      <c r="AJO666" s="33"/>
      <c r="AJP666" s="33"/>
      <c r="AJQ666" s="33"/>
      <c r="AJR666" s="33"/>
      <c r="AJS666" s="33"/>
      <c r="AJT666" s="33"/>
      <c r="AJU666" s="33"/>
      <c r="AJV666" s="33"/>
      <c r="AJW666" s="33"/>
      <c r="AJX666" s="33"/>
      <c r="AJY666" s="33"/>
      <c r="AJZ666" s="33"/>
      <c r="AKA666" s="33"/>
      <c r="AKB666" s="33"/>
      <c r="AKC666" s="33"/>
      <c r="AKD666" s="33"/>
      <c r="AKE666" s="33"/>
      <c r="AKF666" s="33"/>
      <c r="AKG666" s="33"/>
      <c r="AKH666" s="33"/>
      <c r="AKI666" s="33"/>
      <c r="AKJ666" s="33"/>
      <c r="AKK666" s="33"/>
      <c r="AKL666" s="33"/>
      <c r="AKM666" s="33"/>
      <c r="AKN666" s="33"/>
      <c r="AKO666" s="33"/>
      <c r="AKP666" s="33"/>
      <c r="AKQ666" s="33"/>
      <c r="AKR666" s="33"/>
      <c r="AKS666" s="33"/>
      <c r="AKT666" s="33"/>
      <c r="AKU666" s="33"/>
      <c r="AKV666" s="33"/>
      <c r="AKW666" s="33"/>
      <c r="AKX666" s="33"/>
      <c r="AKY666" s="33"/>
      <c r="AKZ666" s="33"/>
      <c r="ALA666" s="33"/>
      <c r="ALB666" s="33"/>
      <c r="ALC666" s="33"/>
      <c r="ALD666" s="33"/>
      <c r="ALE666" s="33"/>
      <c r="ALF666" s="33"/>
      <c r="ALG666" s="33"/>
      <c r="ALH666" s="33"/>
      <c r="ALI666" s="33"/>
      <c r="ALJ666" s="33"/>
      <c r="ALK666" s="33"/>
      <c r="ALL666" s="33"/>
      <c r="ALM666" s="33"/>
      <c r="ALN666" s="33"/>
      <c r="ALO666" s="33"/>
      <c r="ALP666" s="33"/>
      <c r="ALQ666" s="33"/>
      <c r="ALR666" s="33"/>
      <c r="ALS666" s="33"/>
      <c r="ALT666" s="33"/>
      <c r="ALU666" s="33"/>
      <c r="ALV666" s="33"/>
      <c r="ALW666" s="33"/>
      <c r="ALX666" s="33"/>
      <c r="ALY666" s="33"/>
      <c r="ALZ666" s="33"/>
      <c r="AMA666" s="33"/>
      <c r="AMB666" s="33"/>
      <c r="AMC666" s="33"/>
      <c r="AMD666" s="33"/>
      <c r="AME666" s="33"/>
      <c r="AMF666" s="33"/>
      <c r="AMG666" s="33"/>
      <c r="AMH666" s="33"/>
      <c r="AMI666" s="33"/>
      <c r="AMJ666" s="33"/>
      <c r="AMK666" s="33"/>
      <c r="AML666" s="33"/>
      <c r="AMM666" s="33"/>
      <c r="AMN666" s="33"/>
      <c r="AMO666" s="33"/>
      <c r="AMP666" s="33"/>
      <c r="AMQ666" s="33"/>
      <c r="AMR666" s="33"/>
      <c r="AMS666" s="33"/>
      <c r="AMT666" s="33"/>
      <c r="AMU666" s="33"/>
      <c r="AMV666" s="33"/>
      <c r="AMW666" s="33"/>
      <c r="AMX666" s="33"/>
      <c r="AMY666" s="33"/>
      <c r="AMZ666" s="33"/>
      <c r="ANA666" s="33"/>
      <c r="ANB666" s="33"/>
      <c r="ANC666" s="33"/>
      <c r="AND666" s="33"/>
      <c r="ANE666" s="33"/>
      <c r="ANF666" s="33"/>
      <c r="ANG666" s="33"/>
      <c r="ANH666" s="33"/>
      <c r="ANI666" s="33"/>
      <c r="ANJ666" s="33"/>
      <c r="ANK666" s="33"/>
      <c r="ANL666" s="33"/>
      <c r="ANM666" s="33"/>
      <c r="ANN666" s="33"/>
      <c r="ANO666" s="33"/>
      <c r="ANP666" s="33"/>
      <c r="ANQ666" s="33"/>
      <c r="ANR666" s="33"/>
      <c r="ANS666" s="33"/>
      <c r="ANT666" s="33"/>
      <c r="ANU666" s="33"/>
      <c r="ANV666" s="33"/>
      <c r="ANW666" s="33"/>
      <c r="ANX666" s="33"/>
      <c r="ANY666" s="33"/>
      <c r="ANZ666" s="33"/>
      <c r="AOA666" s="33"/>
      <c r="AOB666" s="33"/>
      <c r="AOC666" s="33"/>
      <c r="AOD666" s="33"/>
      <c r="AOE666" s="33"/>
      <c r="AOF666" s="33"/>
      <c r="AOG666" s="33"/>
      <c r="AOH666" s="33"/>
      <c r="AOI666" s="33"/>
      <c r="AOJ666" s="33"/>
      <c r="AOK666" s="33"/>
      <c r="AOL666" s="33"/>
      <c r="AOM666" s="33"/>
      <c r="AON666" s="33"/>
      <c r="AOO666" s="33"/>
      <c r="AOP666" s="33"/>
      <c r="AOQ666" s="33"/>
      <c r="AOR666" s="33"/>
      <c r="AOS666" s="33"/>
      <c r="AOT666" s="33"/>
      <c r="AOU666" s="33"/>
      <c r="AOV666" s="33"/>
      <c r="AOW666" s="33"/>
      <c r="AOX666" s="33"/>
      <c r="AOY666" s="33"/>
      <c r="AOZ666" s="33"/>
      <c r="APA666" s="33"/>
      <c r="APB666" s="33"/>
      <c r="APC666" s="33"/>
      <c r="APD666" s="33"/>
      <c r="APE666" s="33"/>
      <c r="APF666" s="33"/>
      <c r="APG666" s="33"/>
      <c r="APH666" s="33"/>
      <c r="API666" s="33"/>
      <c r="APJ666" s="33"/>
      <c r="APK666" s="33"/>
      <c r="APL666" s="33"/>
      <c r="APM666" s="33"/>
      <c r="APN666" s="33"/>
      <c r="APO666" s="33"/>
      <c r="APP666" s="33"/>
      <c r="APQ666" s="33"/>
      <c r="APR666" s="33"/>
      <c r="APS666" s="33"/>
      <c r="APT666" s="33"/>
      <c r="APU666" s="33"/>
      <c r="APV666" s="33"/>
      <c r="APW666" s="33"/>
      <c r="APX666" s="33"/>
      <c r="APY666" s="33"/>
      <c r="APZ666" s="33"/>
      <c r="AQA666" s="33"/>
      <c r="AQB666" s="33"/>
      <c r="AQC666" s="33"/>
      <c r="AQD666" s="33"/>
      <c r="AQE666" s="33"/>
      <c r="AQF666" s="33"/>
      <c r="AQG666" s="33"/>
      <c r="AQH666" s="33"/>
      <c r="AQI666" s="33"/>
      <c r="AQJ666" s="33"/>
      <c r="AQK666" s="33"/>
      <c r="AQL666" s="33"/>
      <c r="AQM666" s="33"/>
      <c r="AQN666" s="33"/>
      <c r="AQO666" s="33"/>
      <c r="AQP666" s="33"/>
      <c r="AQQ666" s="33"/>
      <c r="AQR666" s="33"/>
      <c r="AQS666" s="33"/>
      <c r="AQT666" s="33"/>
      <c r="AQU666" s="33"/>
      <c r="AQV666" s="33"/>
      <c r="AQW666" s="33"/>
      <c r="AQX666" s="33"/>
      <c r="AQY666" s="33"/>
      <c r="AQZ666" s="33"/>
      <c r="ARA666" s="33"/>
      <c r="ARB666" s="33"/>
      <c r="ARC666" s="33"/>
      <c r="ARD666" s="33"/>
      <c r="ARE666" s="33"/>
      <c r="ARF666" s="33"/>
      <c r="ARG666" s="33"/>
      <c r="ARH666" s="33"/>
      <c r="ARI666" s="33"/>
      <c r="ARJ666" s="33"/>
      <c r="ARK666" s="33"/>
      <c r="ARL666" s="33"/>
      <c r="ARM666" s="33"/>
      <c r="ARN666" s="33"/>
      <c r="ARO666" s="33"/>
      <c r="ARP666" s="33"/>
      <c r="ARQ666" s="33"/>
      <c r="ARR666" s="33"/>
      <c r="ARS666" s="33"/>
      <c r="ART666" s="33"/>
      <c r="ARU666" s="33"/>
      <c r="ARV666" s="33"/>
      <c r="ARW666" s="33"/>
      <c r="ARX666" s="33"/>
      <c r="ARY666" s="33"/>
      <c r="ARZ666" s="33"/>
      <c r="ASA666" s="33"/>
      <c r="ASB666" s="33"/>
      <c r="ASC666" s="33"/>
      <c r="ASD666" s="33"/>
      <c r="ASE666" s="33"/>
      <c r="ASF666" s="33"/>
      <c r="ASG666" s="33"/>
      <c r="ASH666" s="33"/>
      <c r="ASI666" s="33"/>
      <c r="ASJ666" s="33"/>
      <c r="ASK666" s="33"/>
      <c r="ASL666" s="33"/>
      <c r="ASM666" s="33"/>
      <c r="ASN666" s="33"/>
      <c r="ASO666" s="33"/>
      <c r="ASP666" s="33"/>
      <c r="ASQ666" s="33"/>
      <c r="ASR666" s="33"/>
      <c r="ASS666" s="33"/>
      <c r="AST666" s="33"/>
      <c r="ASU666" s="33"/>
      <c r="ASV666" s="33"/>
      <c r="ASW666" s="33"/>
      <c r="ASX666" s="33"/>
      <c r="ASY666" s="33"/>
      <c r="ASZ666" s="33"/>
      <c r="ATA666" s="33"/>
      <c r="ATB666" s="33"/>
      <c r="ATC666" s="33"/>
      <c r="ATD666" s="33"/>
      <c r="ATE666" s="33"/>
      <c r="ATF666" s="33"/>
      <c r="ATG666" s="33"/>
      <c r="ATH666" s="33"/>
      <c r="ATI666" s="33"/>
      <c r="ATJ666" s="33"/>
      <c r="ATK666" s="33"/>
      <c r="ATL666" s="33"/>
      <c r="ATM666" s="33"/>
      <c r="ATN666" s="33"/>
      <c r="ATO666" s="33"/>
      <c r="ATP666" s="33"/>
      <c r="ATQ666" s="33"/>
      <c r="ATR666" s="33"/>
      <c r="ATS666" s="33"/>
      <c r="ATT666" s="33"/>
      <c r="ATU666" s="33"/>
      <c r="ATV666" s="33"/>
      <c r="ATW666" s="33"/>
      <c r="ATX666" s="33"/>
      <c r="ATY666" s="33"/>
      <c r="ATZ666" s="33"/>
      <c r="AUA666" s="33"/>
      <c r="AUB666" s="33"/>
      <c r="AUC666" s="33"/>
      <c r="AUD666" s="33"/>
      <c r="AUE666" s="33"/>
      <c r="AUF666" s="33"/>
      <c r="AUG666" s="33"/>
      <c r="AUH666" s="33"/>
      <c r="AUI666" s="33"/>
      <c r="AUJ666" s="33"/>
      <c r="AUK666" s="33"/>
      <c r="AUL666" s="33"/>
      <c r="AUM666" s="33"/>
      <c r="AUN666" s="33"/>
      <c r="AUO666" s="33"/>
      <c r="AUP666" s="33"/>
      <c r="AUQ666" s="33"/>
      <c r="AUR666" s="33"/>
      <c r="AUS666" s="33"/>
      <c r="AUT666" s="33"/>
      <c r="AUU666" s="33"/>
      <c r="AUV666" s="33"/>
      <c r="AUW666" s="33"/>
      <c r="AUX666" s="33"/>
      <c r="AUY666" s="33"/>
      <c r="AUZ666" s="33"/>
      <c r="AVA666" s="33"/>
      <c r="AVB666" s="33"/>
      <c r="AVC666" s="33"/>
      <c r="AVD666" s="33"/>
      <c r="AVE666" s="33"/>
      <c r="AVF666" s="33"/>
      <c r="AVG666" s="33"/>
      <c r="AVH666" s="33"/>
      <c r="AVI666" s="33"/>
      <c r="AVJ666" s="33"/>
      <c r="AVK666" s="33"/>
      <c r="AVL666" s="33"/>
      <c r="AVM666" s="33"/>
      <c r="AVN666" s="33"/>
      <c r="AVO666" s="33"/>
      <c r="AVP666" s="33"/>
      <c r="AVQ666" s="33"/>
      <c r="AVR666" s="33"/>
      <c r="AVS666" s="33"/>
      <c r="AVT666" s="33"/>
      <c r="AVU666" s="33"/>
      <c r="AVV666" s="33"/>
      <c r="AVW666" s="33"/>
      <c r="AVX666" s="33"/>
      <c r="AVY666" s="33"/>
      <c r="AVZ666" s="33"/>
      <c r="AWA666" s="33"/>
      <c r="AWB666" s="33"/>
      <c r="AWC666" s="33"/>
      <c r="AWD666" s="33"/>
      <c r="AWE666" s="33"/>
      <c r="AWF666" s="33"/>
      <c r="AWG666" s="33"/>
      <c r="AWH666" s="33"/>
      <c r="AWI666" s="33"/>
      <c r="AWJ666" s="33"/>
      <c r="AWK666" s="33"/>
      <c r="AWL666" s="33"/>
      <c r="AWM666" s="33"/>
      <c r="AWN666" s="33"/>
      <c r="AWO666" s="33"/>
      <c r="AWP666" s="33"/>
      <c r="AWQ666" s="33"/>
      <c r="AWR666" s="33"/>
      <c r="AWS666" s="33"/>
      <c r="AWT666" s="33"/>
      <c r="AWU666" s="33"/>
      <c r="AWV666" s="33"/>
      <c r="AWW666" s="33"/>
      <c r="AWX666" s="33"/>
      <c r="AWY666" s="33"/>
      <c r="AWZ666" s="33"/>
      <c r="AXA666" s="33"/>
      <c r="AXB666" s="33"/>
      <c r="AXC666" s="33"/>
      <c r="AXD666" s="33"/>
      <c r="AXE666" s="33"/>
      <c r="AXF666" s="33"/>
      <c r="AXG666" s="33"/>
      <c r="AXH666" s="33"/>
      <c r="AXI666" s="33"/>
      <c r="AXJ666" s="33"/>
      <c r="AXK666" s="33"/>
      <c r="AXL666" s="33"/>
      <c r="AXM666" s="33"/>
      <c r="AXN666" s="33"/>
      <c r="AXO666" s="33"/>
      <c r="AXP666" s="33"/>
      <c r="AXQ666" s="33"/>
      <c r="AXR666" s="33"/>
      <c r="AXS666" s="33"/>
      <c r="AXT666" s="33"/>
      <c r="AXU666" s="33"/>
      <c r="AXV666" s="33"/>
      <c r="AXW666" s="33"/>
      <c r="AXX666" s="33"/>
      <c r="AXY666" s="33"/>
      <c r="AXZ666" s="33"/>
      <c r="AYA666" s="33"/>
      <c r="AYB666" s="33"/>
      <c r="AYC666" s="33"/>
      <c r="AYD666" s="33"/>
      <c r="AYE666" s="33"/>
      <c r="AYF666" s="33"/>
      <c r="AYG666" s="33"/>
      <c r="AYH666" s="33"/>
      <c r="AYI666" s="33"/>
      <c r="AYJ666" s="33"/>
      <c r="AYK666" s="33"/>
      <c r="AYL666" s="33"/>
      <c r="AYM666" s="33"/>
      <c r="AYN666" s="33"/>
      <c r="AYO666" s="33"/>
      <c r="AYP666" s="33"/>
      <c r="AYQ666" s="33"/>
      <c r="AYR666" s="33"/>
      <c r="AYS666" s="33"/>
      <c r="AYT666" s="33"/>
      <c r="AYU666" s="33"/>
      <c r="AYV666" s="33"/>
      <c r="AYW666" s="33"/>
      <c r="AYX666" s="33"/>
      <c r="AYY666" s="33"/>
      <c r="AYZ666" s="33"/>
      <c r="AZA666" s="33"/>
      <c r="AZB666" s="33"/>
      <c r="AZC666" s="33"/>
      <c r="AZD666" s="33"/>
      <c r="AZE666" s="33"/>
      <c r="AZF666" s="33"/>
      <c r="AZG666" s="33"/>
      <c r="AZH666" s="33"/>
      <c r="AZI666" s="33"/>
      <c r="AZJ666" s="33"/>
      <c r="AZK666" s="33"/>
      <c r="AZL666" s="33"/>
      <c r="AZM666" s="33"/>
      <c r="AZN666" s="33"/>
      <c r="AZO666" s="33"/>
      <c r="AZP666" s="33"/>
      <c r="AZQ666" s="33"/>
      <c r="AZR666" s="33"/>
      <c r="AZS666" s="33"/>
      <c r="AZT666" s="33"/>
      <c r="AZU666" s="33"/>
      <c r="AZV666" s="33"/>
      <c r="AZW666" s="33"/>
      <c r="AZX666" s="33"/>
      <c r="AZY666" s="33"/>
      <c r="AZZ666" s="33"/>
      <c r="BAA666" s="33"/>
      <c r="BAB666" s="33"/>
      <c r="BAC666" s="33"/>
      <c r="BAD666" s="33"/>
      <c r="BAE666" s="33"/>
      <c r="BAF666" s="33"/>
      <c r="BAG666" s="33"/>
      <c r="BAH666" s="33"/>
      <c r="BAI666" s="33"/>
      <c r="BAJ666" s="33"/>
      <c r="BAK666" s="33"/>
      <c r="BAL666" s="33"/>
      <c r="BAM666" s="33"/>
      <c r="BAN666" s="33"/>
      <c r="BAO666" s="33"/>
      <c r="BAP666" s="33"/>
      <c r="BAQ666" s="33"/>
      <c r="BAR666" s="33"/>
      <c r="BAS666" s="33"/>
      <c r="BAT666" s="33"/>
      <c r="BAU666" s="33"/>
      <c r="BAV666" s="33"/>
      <c r="BAW666" s="33"/>
      <c r="BAX666" s="33"/>
      <c r="BAY666" s="33"/>
      <c r="BAZ666" s="33"/>
      <c r="BBA666" s="33"/>
      <c r="BBB666" s="33"/>
      <c r="BBC666" s="33"/>
      <c r="BBD666" s="33"/>
      <c r="BBE666" s="33"/>
      <c r="BBF666" s="33"/>
      <c r="BBG666" s="33"/>
      <c r="BBH666" s="33"/>
      <c r="BBI666" s="33"/>
      <c r="BBJ666" s="33"/>
      <c r="BBK666" s="33"/>
      <c r="BBL666" s="33"/>
      <c r="BBM666" s="33"/>
      <c r="BBN666" s="33"/>
      <c r="BBO666" s="33"/>
      <c r="BBP666" s="33"/>
      <c r="BBQ666" s="33"/>
      <c r="BBR666" s="33"/>
      <c r="BBS666" s="33"/>
      <c r="BBT666" s="33"/>
      <c r="BBU666" s="33"/>
      <c r="BBV666" s="33"/>
      <c r="BBW666" s="33"/>
      <c r="BBX666" s="33"/>
      <c r="BBY666" s="33"/>
      <c r="BBZ666" s="33"/>
      <c r="BCA666" s="33"/>
      <c r="BCB666" s="33"/>
      <c r="BCC666" s="33"/>
      <c r="BCD666" s="33"/>
      <c r="BCE666" s="33"/>
      <c r="BCF666" s="33"/>
      <c r="BCG666" s="33"/>
      <c r="BCH666" s="33"/>
      <c r="BCI666" s="33"/>
      <c r="BCJ666" s="33"/>
      <c r="BCK666" s="33"/>
      <c r="BCL666" s="33"/>
      <c r="BCM666" s="33"/>
      <c r="BCN666" s="33"/>
      <c r="BCO666" s="33"/>
      <c r="BCP666" s="33"/>
      <c r="BCQ666" s="33"/>
      <c r="BCR666" s="33"/>
      <c r="BCS666" s="33"/>
      <c r="BCT666" s="33"/>
      <c r="BCU666" s="33"/>
      <c r="BCV666" s="33"/>
      <c r="BCW666" s="33"/>
      <c r="BCX666" s="33"/>
      <c r="BCY666" s="33"/>
      <c r="BCZ666" s="33"/>
      <c r="BDA666" s="33"/>
      <c r="BDB666" s="33"/>
      <c r="BDC666" s="33"/>
      <c r="BDD666" s="33"/>
      <c r="BDE666" s="33"/>
      <c r="BDF666" s="33"/>
      <c r="BDG666" s="33"/>
      <c r="BDH666" s="33"/>
      <c r="BDI666" s="33"/>
      <c r="BDJ666" s="33"/>
      <c r="BDK666" s="33"/>
      <c r="BDL666" s="33"/>
      <c r="BDM666" s="33"/>
      <c r="BDN666" s="33"/>
      <c r="BDO666" s="33"/>
      <c r="BDP666" s="33"/>
      <c r="BDQ666" s="33"/>
      <c r="BDR666" s="33"/>
      <c r="BDS666" s="33"/>
      <c r="BDT666" s="33"/>
      <c r="BDU666" s="33"/>
      <c r="BDV666" s="33"/>
      <c r="BDW666" s="33"/>
      <c r="BDX666" s="33"/>
      <c r="BDY666" s="33"/>
      <c r="BDZ666" s="33"/>
      <c r="BEA666" s="33"/>
      <c r="BEB666" s="33"/>
      <c r="BEC666" s="33"/>
      <c r="BED666" s="33"/>
      <c r="BEE666" s="33"/>
      <c r="BEF666" s="33"/>
      <c r="BEG666" s="33"/>
      <c r="BEH666" s="33"/>
      <c r="BEI666" s="33"/>
      <c r="BEJ666" s="33"/>
      <c r="BEK666" s="33"/>
      <c r="BEL666" s="33"/>
      <c r="BEM666" s="33"/>
      <c r="BEN666" s="33"/>
      <c r="BEO666" s="33"/>
      <c r="BEP666" s="33"/>
      <c r="BEQ666" s="33"/>
      <c r="BER666" s="33"/>
      <c r="BES666" s="33"/>
      <c r="BET666" s="33"/>
      <c r="BEU666" s="33"/>
      <c r="BEV666" s="33"/>
      <c r="BEW666" s="33"/>
      <c r="BEX666" s="33"/>
      <c r="BEY666" s="33"/>
      <c r="BEZ666" s="33"/>
      <c r="BFA666" s="33"/>
      <c r="BFB666" s="33"/>
      <c r="BFC666" s="33"/>
      <c r="BFD666" s="33"/>
      <c r="BFE666" s="33"/>
      <c r="BFF666" s="33"/>
      <c r="BFG666" s="33"/>
      <c r="BFH666" s="33"/>
      <c r="BFI666" s="33"/>
      <c r="BFJ666" s="33"/>
      <c r="BFK666" s="33"/>
      <c r="BFL666" s="33"/>
      <c r="BFM666" s="33"/>
      <c r="BFN666" s="33"/>
      <c r="BFO666" s="33"/>
      <c r="BFP666" s="33"/>
      <c r="BFQ666" s="33"/>
      <c r="BFR666" s="33"/>
      <c r="BFS666" s="33"/>
      <c r="BFT666" s="33"/>
      <c r="BFU666" s="33"/>
      <c r="BFV666" s="33"/>
      <c r="BFW666" s="33"/>
      <c r="BFX666" s="33"/>
      <c r="BFY666" s="33"/>
      <c r="BFZ666" s="33"/>
      <c r="BGA666" s="33"/>
      <c r="BGB666" s="33"/>
      <c r="BGC666" s="33"/>
      <c r="BGD666" s="33"/>
      <c r="BGE666" s="33"/>
      <c r="BGF666" s="33"/>
      <c r="BGG666" s="33"/>
      <c r="BGH666" s="33"/>
      <c r="BGI666" s="33"/>
      <c r="BGJ666" s="33"/>
      <c r="BGK666" s="33"/>
      <c r="BGL666" s="33"/>
      <c r="BGM666" s="33"/>
      <c r="BGN666" s="33"/>
      <c r="BGO666" s="33"/>
      <c r="BGP666" s="33"/>
      <c r="BGQ666" s="33"/>
      <c r="BGR666" s="33"/>
      <c r="BGS666" s="33"/>
      <c r="BGT666" s="33"/>
      <c r="BGU666" s="33"/>
      <c r="BGV666" s="33"/>
      <c r="BGW666" s="33"/>
      <c r="BGX666" s="33"/>
      <c r="BGY666" s="33"/>
      <c r="BGZ666" s="33"/>
      <c r="BHA666" s="33"/>
      <c r="BHB666" s="33"/>
      <c r="BHC666" s="33"/>
      <c r="BHD666" s="33"/>
      <c r="BHE666" s="33"/>
      <c r="BHF666" s="33"/>
      <c r="BHG666" s="33"/>
      <c r="BHH666" s="33"/>
      <c r="BHI666" s="33"/>
      <c r="BHJ666" s="33"/>
      <c r="BHK666" s="33"/>
      <c r="BHL666" s="33"/>
      <c r="BHM666" s="33"/>
      <c r="BHN666" s="33"/>
      <c r="BHO666" s="33"/>
      <c r="BHP666" s="33"/>
      <c r="BHQ666" s="33"/>
      <c r="BHR666" s="33"/>
      <c r="BHS666" s="33"/>
      <c r="BHT666" s="33"/>
      <c r="BHU666" s="33"/>
      <c r="BHV666" s="33"/>
      <c r="BHW666" s="33"/>
      <c r="BHX666" s="33"/>
      <c r="BHY666" s="33"/>
      <c r="BHZ666" s="33"/>
      <c r="BIA666" s="33"/>
      <c r="BIB666" s="33"/>
      <c r="BIC666" s="33"/>
      <c r="BID666" s="33"/>
      <c r="BIE666" s="33"/>
      <c r="BIF666" s="33"/>
      <c r="BIG666" s="33"/>
      <c r="BIH666" s="33"/>
      <c r="BII666" s="33"/>
      <c r="BIJ666" s="33"/>
      <c r="BIK666" s="33"/>
      <c r="BIL666" s="33"/>
      <c r="BIM666" s="33"/>
      <c r="BIN666" s="33"/>
      <c r="BIO666" s="33"/>
      <c r="BIP666" s="33"/>
      <c r="BIQ666" s="33"/>
      <c r="BIR666" s="33"/>
      <c r="BIS666" s="33"/>
      <c r="BIT666" s="33"/>
      <c r="BIU666" s="33"/>
      <c r="BIV666" s="33"/>
      <c r="BIW666" s="33"/>
      <c r="BIX666" s="33"/>
      <c r="BIY666" s="33"/>
      <c r="BIZ666" s="33"/>
      <c r="BJA666" s="33"/>
      <c r="BJB666" s="33"/>
      <c r="BJC666" s="33"/>
      <c r="BJD666" s="33"/>
      <c r="BJE666" s="33"/>
      <c r="BJF666" s="33"/>
      <c r="BJG666" s="33"/>
      <c r="BJH666" s="33"/>
      <c r="BJI666" s="33"/>
      <c r="BJJ666" s="33"/>
      <c r="BJK666" s="33"/>
      <c r="BJL666" s="33"/>
      <c r="BJM666" s="33"/>
      <c r="BJN666" s="33"/>
      <c r="BJO666" s="33"/>
      <c r="BJP666" s="33"/>
      <c r="BJQ666" s="33"/>
      <c r="BJR666" s="33"/>
      <c r="BJS666" s="33"/>
      <c r="BJT666" s="33"/>
      <c r="BJU666" s="33"/>
      <c r="BJV666" s="33"/>
      <c r="BJW666" s="33"/>
      <c r="BJX666" s="33"/>
      <c r="BJY666" s="33"/>
      <c r="BJZ666" s="33"/>
      <c r="BKA666" s="33"/>
      <c r="BKB666" s="33"/>
      <c r="BKC666" s="33"/>
      <c r="BKD666" s="33"/>
      <c r="BKE666" s="33"/>
      <c r="BKF666" s="33"/>
      <c r="BKG666" s="33"/>
      <c r="BKH666" s="33"/>
      <c r="BKI666" s="33"/>
      <c r="BKJ666" s="33"/>
      <c r="BKK666" s="33"/>
      <c r="BKL666" s="33"/>
      <c r="BKM666" s="33"/>
      <c r="BKN666" s="33"/>
      <c r="BKO666" s="33"/>
      <c r="BKP666" s="33"/>
      <c r="BKQ666" s="33"/>
      <c r="BKR666" s="33"/>
      <c r="BKS666" s="33"/>
      <c r="BKT666" s="33"/>
      <c r="BKU666" s="33"/>
      <c r="BKV666" s="33"/>
      <c r="BKW666" s="33"/>
      <c r="BKX666" s="33"/>
      <c r="BKY666" s="33"/>
      <c r="BKZ666" s="33"/>
      <c r="BLA666" s="33"/>
      <c r="BLB666" s="33"/>
      <c r="BLC666" s="33"/>
      <c r="BLD666" s="33"/>
      <c r="BLE666" s="33"/>
      <c r="BLF666" s="33"/>
      <c r="BLG666" s="33"/>
      <c r="BLH666" s="33"/>
      <c r="BLI666" s="33"/>
      <c r="BLJ666" s="33"/>
      <c r="BLK666" s="33"/>
      <c r="BLL666" s="33"/>
      <c r="BLM666" s="33"/>
      <c r="BLN666" s="33"/>
      <c r="BLO666" s="33"/>
      <c r="BLP666" s="33"/>
      <c r="BLQ666" s="33"/>
      <c r="BLR666" s="33"/>
      <c r="BLS666" s="33"/>
      <c r="BLT666" s="33"/>
      <c r="BLU666" s="33"/>
      <c r="BLV666" s="33"/>
      <c r="BLW666" s="33"/>
      <c r="BLX666" s="33"/>
      <c r="BLY666" s="33"/>
      <c r="BLZ666" s="33"/>
      <c r="BMA666" s="33"/>
      <c r="BMB666" s="33"/>
      <c r="BMC666" s="33"/>
      <c r="BMD666" s="33"/>
      <c r="BME666" s="33"/>
      <c r="BMF666" s="33"/>
      <c r="BMG666" s="33"/>
      <c r="BMH666" s="33"/>
      <c r="BMI666" s="33"/>
      <c r="BMJ666" s="33"/>
      <c r="BMK666" s="33"/>
      <c r="BML666" s="33"/>
      <c r="BMM666" s="33"/>
      <c r="BMN666" s="33"/>
      <c r="BMO666" s="33"/>
      <c r="BMP666" s="33"/>
      <c r="BMQ666" s="33"/>
      <c r="BMR666" s="33"/>
      <c r="BMS666" s="33"/>
      <c r="BMT666" s="33"/>
      <c r="BMU666" s="33"/>
      <c r="BMV666" s="33"/>
      <c r="BMW666" s="33"/>
      <c r="BMX666" s="33"/>
      <c r="BMY666" s="33"/>
      <c r="BMZ666" s="33"/>
      <c r="BNA666" s="33"/>
      <c r="BNB666" s="33"/>
      <c r="BNC666" s="33"/>
      <c r="BND666" s="33"/>
      <c r="BNE666" s="33"/>
      <c r="BNF666" s="33"/>
      <c r="BNG666" s="33"/>
      <c r="BNH666" s="33"/>
      <c r="BNI666" s="33"/>
      <c r="BNJ666" s="33"/>
      <c r="BNK666" s="33"/>
      <c r="BNL666" s="33"/>
      <c r="BNM666" s="33"/>
      <c r="BNN666" s="33"/>
      <c r="BNO666" s="33"/>
      <c r="BNP666" s="33"/>
      <c r="BNQ666" s="33"/>
      <c r="BNR666" s="33"/>
      <c r="BNS666" s="33"/>
      <c r="BNT666" s="33"/>
      <c r="BNU666" s="33"/>
      <c r="BNV666" s="33"/>
      <c r="BNW666" s="33"/>
      <c r="BNX666" s="33"/>
      <c r="BNY666" s="33"/>
      <c r="BNZ666" s="33"/>
      <c r="BOA666" s="33"/>
      <c r="BOB666" s="33"/>
      <c r="BOC666" s="33"/>
      <c r="BOD666" s="33"/>
      <c r="BOE666" s="33"/>
      <c r="BOF666" s="33"/>
      <c r="BOG666" s="33"/>
      <c r="BOH666" s="33"/>
      <c r="BOI666" s="33"/>
      <c r="BOJ666" s="33"/>
      <c r="BOK666" s="33"/>
      <c r="BOL666" s="33"/>
      <c r="BOM666" s="33"/>
      <c r="BON666" s="33"/>
      <c r="BOO666" s="33"/>
      <c r="BOP666" s="33"/>
      <c r="BOQ666" s="33"/>
      <c r="BOR666" s="33"/>
      <c r="BOS666" s="33"/>
      <c r="BOT666" s="33"/>
      <c r="BOU666" s="33"/>
      <c r="BOV666" s="33"/>
      <c r="BOW666" s="33"/>
      <c r="BOX666" s="33"/>
      <c r="BOY666" s="33"/>
      <c r="BOZ666" s="33"/>
      <c r="BPA666" s="33"/>
      <c r="BPB666" s="33"/>
      <c r="BPC666" s="33"/>
      <c r="BPD666" s="33"/>
      <c r="BPE666" s="33"/>
      <c r="BPF666" s="33"/>
      <c r="BPG666" s="33"/>
      <c r="BPH666" s="33"/>
      <c r="BPI666" s="33"/>
      <c r="BPJ666" s="33"/>
      <c r="BPK666" s="33"/>
      <c r="BPL666" s="33"/>
      <c r="BPM666" s="33"/>
      <c r="BPN666" s="33"/>
      <c r="BPO666" s="33"/>
      <c r="BPP666" s="33"/>
      <c r="BPQ666" s="33"/>
      <c r="BPR666" s="33"/>
      <c r="BPS666" s="33"/>
      <c r="BPT666" s="33"/>
      <c r="BPU666" s="33"/>
      <c r="BPV666" s="33"/>
      <c r="BPW666" s="33"/>
      <c r="BPX666" s="33"/>
      <c r="BPY666" s="33"/>
      <c r="BPZ666" s="33"/>
      <c r="BQA666" s="33"/>
      <c r="BQB666" s="33"/>
      <c r="BQC666" s="33"/>
      <c r="BQD666" s="33"/>
      <c r="BQE666" s="33"/>
      <c r="BQF666" s="33"/>
      <c r="BQG666" s="33"/>
      <c r="BQH666" s="33"/>
      <c r="BQI666" s="33"/>
      <c r="BQJ666" s="33"/>
      <c r="BQK666" s="33"/>
      <c r="BQL666" s="33"/>
      <c r="BQM666" s="33"/>
      <c r="BQN666" s="33"/>
      <c r="BQO666" s="33"/>
      <c r="BQP666" s="33"/>
      <c r="BQQ666" s="33"/>
      <c r="BQR666" s="33"/>
      <c r="BQS666" s="33"/>
      <c r="BQT666" s="33"/>
      <c r="BQU666" s="33"/>
      <c r="BQV666" s="33"/>
      <c r="BQW666" s="33"/>
      <c r="BQX666" s="33"/>
      <c r="BQY666" s="33"/>
      <c r="BQZ666" s="33"/>
      <c r="BRA666" s="33"/>
      <c r="BRB666" s="33"/>
      <c r="BRC666" s="33"/>
      <c r="BRD666" s="33"/>
      <c r="BRE666" s="33"/>
      <c r="BRF666" s="33"/>
      <c r="BRG666" s="33"/>
      <c r="BRH666" s="33"/>
      <c r="BRI666" s="33"/>
      <c r="BRJ666" s="33"/>
      <c r="BRK666" s="33"/>
      <c r="BRL666" s="33"/>
      <c r="BRM666" s="33"/>
      <c r="BRN666" s="33"/>
      <c r="BRO666" s="33"/>
      <c r="BRP666" s="33"/>
      <c r="BRQ666" s="33"/>
      <c r="BRR666" s="33"/>
      <c r="BRS666" s="33"/>
      <c r="BRT666" s="33"/>
      <c r="BRU666" s="33"/>
      <c r="BRV666" s="33"/>
      <c r="BRW666" s="33"/>
      <c r="BRX666" s="33"/>
      <c r="BRY666" s="33"/>
      <c r="BRZ666" s="33"/>
      <c r="BSA666" s="33"/>
      <c r="BSB666" s="33"/>
      <c r="BSC666" s="33"/>
      <c r="BSD666" s="33"/>
      <c r="BSE666" s="33"/>
      <c r="BSF666" s="33"/>
      <c r="BSG666" s="33"/>
      <c r="BSH666" s="33"/>
      <c r="BSI666" s="33"/>
      <c r="BSJ666" s="33"/>
      <c r="BSK666" s="33"/>
      <c r="BSL666" s="33"/>
      <c r="BSM666" s="33"/>
      <c r="BSN666" s="33"/>
      <c r="BSO666" s="33"/>
      <c r="BSP666" s="33"/>
      <c r="BSQ666" s="33"/>
      <c r="BSR666" s="33"/>
      <c r="BSS666" s="33"/>
      <c r="BST666" s="33"/>
      <c r="BSU666" s="33"/>
      <c r="BSV666" s="33"/>
      <c r="BSW666" s="33"/>
      <c r="BSX666" s="33"/>
      <c r="BSY666" s="33"/>
      <c r="BSZ666" s="33"/>
      <c r="BTA666" s="33"/>
      <c r="BTB666" s="33"/>
      <c r="BTC666" s="33"/>
      <c r="BTD666" s="33"/>
      <c r="BTE666" s="33"/>
      <c r="BTF666" s="33"/>
      <c r="BTG666" s="33"/>
      <c r="BTH666" s="33"/>
      <c r="BTI666" s="33"/>
      <c r="BTJ666" s="33"/>
      <c r="BTK666" s="33"/>
      <c r="BTL666" s="33"/>
      <c r="BTM666" s="33"/>
      <c r="BTN666" s="33"/>
      <c r="BTO666" s="33"/>
      <c r="BTP666" s="33"/>
      <c r="BTQ666" s="33"/>
      <c r="BTR666" s="33"/>
      <c r="BTS666" s="33"/>
      <c r="BTT666" s="33"/>
      <c r="BTU666" s="33"/>
      <c r="BTV666" s="33"/>
      <c r="BTW666" s="33"/>
      <c r="BTX666" s="33"/>
      <c r="BTY666" s="33"/>
      <c r="BTZ666" s="33"/>
      <c r="BUA666" s="33"/>
      <c r="BUB666" s="33"/>
      <c r="BUC666" s="33"/>
      <c r="BUD666" s="33"/>
      <c r="BUE666" s="33"/>
      <c r="BUF666" s="33"/>
      <c r="BUG666" s="33"/>
      <c r="BUH666" s="33"/>
      <c r="BUI666" s="33"/>
      <c r="BUJ666" s="33"/>
      <c r="BUK666" s="33"/>
      <c r="BUL666" s="33"/>
      <c r="BUM666" s="33"/>
      <c r="BUN666" s="33"/>
      <c r="BUO666" s="33"/>
      <c r="BUP666" s="33"/>
      <c r="BUQ666" s="33"/>
      <c r="BUR666" s="33"/>
      <c r="BUS666" s="33"/>
      <c r="BUT666" s="33"/>
      <c r="BUU666" s="33"/>
      <c r="BUV666" s="33"/>
      <c r="BUW666" s="33"/>
      <c r="BUX666" s="33"/>
      <c r="BUY666" s="33"/>
      <c r="BUZ666" s="33"/>
      <c r="BVA666" s="33"/>
      <c r="BVB666" s="33"/>
      <c r="BVC666" s="33"/>
      <c r="BVD666" s="33"/>
      <c r="BVE666" s="33"/>
      <c r="BVF666" s="33"/>
      <c r="BVG666" s="33"/>
      <c r="BVH666" s="33"/>
      <c r="BVI666" s="33"/>
      <c r="BVJ666" s="33"/>
      <c r="BVK666" s="33"/>
      <c r="BVL666" s="33"/>
      <c r="BVM666" s="33"/>
      <c r="BVN666" s="33"/>
      <c r="BVO666" s="33"/>
      <c r="BVP666" s="33"/>
      <c r="BVQ666" s="33"/>
      <c r="BVR666" s="33"/>
      <c r="BVS666" s="33"/>
      <c r="BVT666" s="33"/>
      <c r="BVU666" s="33"/>
      <c r="BVV666" s="33"/>
      <c r="BVW666" s="33"/>
      <c r="BVX666" s="33"/>
      <c r="BVY666" s="33"/>
      <c r="BVZ666" s="33"/>
      <c r="BWA666" s="33"/>
      <c r="BWB666" s="33"/>
      <c r="BWC666" s="33"/>
      <c r="BWD666" s="33"/>
      <c r="BWE666" s="33"/>
      <c r="BWF666" s="33"/>
      <c r="BWG666" s="33"/>
      <c r="BWH666" s="33"/>
      <c r="BWI666" s="33"/>
      <c r="BWJ666" s="33"/>
      <c r="BWK666" s="33"/>
      <c r="BWL666" s="33"/>
      <c r="BWM666" s="33"/>
      <c r="BWN666" s="33"/>
      <c r="BWO666" s="33"/>
      <c r="BWP666" s="33"/>
      <c r="BWQ666" s="33"/>
      <c r="BWR666" s="33"/>
      <c r="BWS666" s="33"/>
      <c r="BWT666" s="33"/>
      <c r="BWU666" s="33"/>
      <c r="BWV666" s="33"/>
      <c r="BWW666" s="33"/>
      <c r="BWX666" s="33"/>
      <c r="BWY666" s="33"/>
      <c r="BWZ666" s="33"/>
      <c r="BXA666" s="33"/>
      <c r="BXB666" s="33"/>
      <c r="BXC666" s="33"/>
      <c r="BXD666" s="33"/>
      <c r="BXE666" s="33"/>
      <c r="BXF666" s="33"/>
      <c r="BXG666" s="33"/>
      <c r="BXH666" s="33"/>
      <c r="BXI666" s="33"/>
      <c r="BXJ666" s="33"/>
      <c r="BXK666" s="33"/>
      <c r="BXL666" s="33"/>
      <c r="BXM666" s="33"/>
      <c r="BXN666" s="33"/>
      <c r="BXO666" s="33"/>
      <c r="BXP666" s="33"/>
      <c r="BXQ666" s="33"/>
      <c r="BXR666" s="33"/>
      <c r="BXS666" s="33"/>
      <c r="BXT666" s="33"/>
      <c r="BXU666" s="33"/>
      <c r="BXV666" s="33"/>
      <c r="BXW666" s="33"/>
      <c r="BXX666" s="33"/>
      <c r="BXY666" s="33"/>
      <c r="BXZ666" s="33"/>
      <c r="BYA666" s="33"/>
      <c r="BYB666" s="33"/>
      <c r="BYC666" s="33"/>
      <c r="BYD666" s="33"/>
      <c r="BYE666" s="33"/>
      <c r="BYF666" s="33"/>
      <c r="BYG666" s="33"/>
      <c r="BYH666" s="33"/>
      <c r="BYI666" s="33"/>
      <c r="BYJ666" s="33"/>
      <c r="BYK666" s="33"/>
      <c r="BYL666" s="33"/>
      <c r="BYM666" s="33"/>
      <c r="BYN666" s="33"/>
      <c r="BYO666" s="33"/>
      <c r="BYP666" s="33"/>
      <c r="BYQ666" s="33"/>
      <c r="BYR666" s="33"/>
      <c r="BYS666" s="33"/>
      <c r="BYT666" s="33"/>
      <c r="BYU666" s="33"/>
      <c r="BYV666" s="33"/>
      <c r="BYW666" s="33"/>
      <c r="BYX666" s="33"/>
    </row>
    <row r="667" spans="1:2026" s="52" customFormat="1" ht="24.95" customHeight="1" x14ac:dyDescent="0.25">
      <c r="A667" s="205" t="s">
        <v>1662</v>
      </c>
      <c r="B667" s="50" t="s">
        <v>1136</v>
      </c>
      <c r="C667" s="4" t="s">
        <v>1137</v>
      </c>
      <c r="D667" s="4" t="s">
        <v>62</v>
      </c>
      <c r="E667" s="4" t="s">
        <v>1138</v>
      </c>
      <c r="F667" s="5" t="s">
        <v>1131</v>
      </c>
      <c r="G667" s="4" t="s">
        <v>57</v>
      </c>
      <c r="H667" s="11" t="s">
        <v>528</v>
      </c>
      <c r="I667" s="4" t="s">
        <v>29</v>
      </c>
      <c r="J667" s="51" t="s">
        <v>345</v>
      </c>
      <c r="K667" s="4" t="s">
        <v>31</v>
      </c>
      <c r="L667" s="4" t="s">
        <v>51</v>
      </c>
      <c r="M667" s="4" t="s">
        <v>33</v>
      </c>
      <c r="N667" s="4" t="s">
        <v>973</v>
      </c>
      <c r="O667" s="6" t="s">
        <v>974</v>
      </c>
      <c r="P667" s="6"/>
      <c r="Q667" s="7" t="s">
        <v>36</v>
      </c>
      <c r="R667" s="7" t="s">
        <v>1476</v>
      </c>
      <c r="S667" s="4" t="s">
        <v>1139</v>
      </c>
      <c r="T667" s="152" t="s">
        <v>1512</v>
      </c>
      <c r="U667" s="152" t="s">
        <v>1512</v>
      </c>
      <c r="V667" s="4" t="s">
        <v>11</v>
      </c>
      <c r="W667" s="4" t="s">
        <v>40</v>
      </c>
      <c r="X667" s="4"/>
      <c r="Y667" s="4"/>
      <c r="Z667" s="4"/>
      <c r="AA667" s="4"/>
      <c r="AB667" s="8">
        <v>20000</v>
      </c>
      <c r="AC667" s="8">
        <v>2650</v>
      </c>
      <c r="AD667" s="8"/>
      <c r="AE667" s="8">
        <v>14000</v>
      </c>
      <c r="AF667" s="8">
        <v>650</v>
      </c>
      <c r="AG667" s="8">
        <f t="shared" si="11"/>
        <v>37300</v>
      </c>
      <c r="AH667" s="111">
        <v>21</v>
      </c>
      <c r="AI667" s="8">
        <v>17917.650000000001</v>
      </c>
      <c r="AJ667" s="126"/>
      <c r="AK667" s="8">
        <f>SUBTOTAL(9,AH667:AJ667)</f>
        <v>17938.650000000001</v>
      </c>
      <c r="AL667" s="5" t="s">
        <v>37</v>
      </c>
      <c r="AM667" s="5" t="s">
        <v>1499</v>
      </c>
      <c r="AN667" s="96">
        <v>43040</v>
      </c>
      <c r="AO667" s="173" t="s">
        <v>1512</v>
      </c>
      <c r="AP667" s="33"/>
      <c r="AQ667" s="33"/>
      <c r="AR667" s="33"/>
      <c r="AS667" s="33"/>
      <c r="AT667" s="33"/>
      <c r="AU667" s="33"/>
      <c r="AV667" s="33"/>
      <c r="AW667" s="33"/>
      <c r="AX667" s="33"/>
      <c r="AY667" s="33"/>
      <c r="AZ667" s="33"/>
      <c r="BA667" s="33"/>
      <c r="BB667" s="33"/>
      <c r="BC667" s="33"/>
      <c r="BD667" s="33"/>
      <c r="BE667" s="33"/>
      <c r="BF667" s="33"/>
      <c r="BG667" s="33"/>
      <c r="BH667" s="33"/>
      <c r="BI667" s="33"/>
      <c r="BJ667" s="33"/>
      <c r="BK667" s="33"/>
      <c r="BL667" s="33"/>
      <c r="BM667" s="33"/>
      <c r="BN667" s="33"/>
      <c r="BO667" s="33"/>
      <c r="BP667" s="33"/>
      <c r="BQ667" s="33"/>
      <c r="BR667" s="33"/>
      <c r="BS667" s="33"/>
      <c r="BT667" s="33"/>
      <c r="BU667" s="33"/>
      <c r="BV667" s="33"/>
      <c r="BW667" s="33"/>
      <c r="BX667" s="33"/>
      <c r="BY667" s="33"/>
      <c r="BZ667" s="33"/>
      <c r="CA667" s="33"/>
      <c r="CB667" s="33"/>
      <c r="CC667" s="33"/>
      <c r="CD667" s="33"/>
      <c r="CE667" s="33"/>
      <c r="CF667" s="33"/>
      <c r="CG667" s="33"/>
      <c r="CH667" s="33"/>
      <c r="CI667" s="33"/>
      <c r="CJ667" s="33"/>
      <c r="CK667" s="33"/>
      <c r="CL667" s="33"/>
      <c r="CM667" s="33"/>
      <c r="CN667" s="33"/>
      <c r="CO667" s="33"/>
      <c r="CP667" s="33"/>
      <c r="CQ667" s="33"/>
      <c r="CR667" s="33"/>
      <c r="CS667" s="33"/>
      <c r="CT667" s="33"/>
      <c r="CU667" s="33"/>
      <c r="CV667" s="33"/>
      <c r="CW667" s="33"/>
      <c r="CX667" s="33"/>
      <c r="CY667" s="33"/>
      <c r="CZ667" s="33"/>
      <c r="DA667" s="33"/>
      <c r="DB667" s="33"/>
      <c r="DC667" s="33"/>
      <c r="DD667" s="33"/>
      <c r="DE667" s="33"/>
      <c r="DF667" s="33"/>
      <c r="DG667" s="33"/>
      <c r="DH667" s="33"/>
      <c r="DI667" s="33"/>
      <c r="DJ667" s="33"/>
      <c r="DK667" s="33"/>
      <c r="DL667" s="33"/>
      <c r="DM667" s="33"/>
      <c r="DN667" s="33"/>
      <c r="DO667" s="33"/>
      <c r="DP667" s="33"/>
      <c r="DQ667" s="33"/>
      <c r="DR667" s="33"/>
      <c r="DS667" s="33"/>
      <c r="DT667" s="33"/>
      <c r="DU667" s="33"/>
      <c r="DV667" s="33"/>
      <c r="DW667" s="33"/>
      <c r="DX667" s="33"/>
      <c r="DY667" s="33"/>
      <c r="DZ667" s="33"/>
      <c r="EA667" s="33"/>
      <c r="EB667" s="33"/>
      <c r="EC667" s="33"/>
      <c r="ED667" s="33"/>
      <c r="EE667" s="33"/>
      <c r="EF667" s="33"/>
      <c r="EG667" s="33"/>
      <c r="EH667" s="33"/>
      <c r="EI667" s="33"/>
      <c r="EJ667" s="33"/>
      <c r="EK667" s="33"/>
      <c r="EL667" s="33"/>
      <c r="EM667" s="33"/>
      <c r="EN667" s="33"/>
      <c r="EO667" s="33"/>
      <c r="EP667" s="33"/>
      <c r="EQ667" s="33"/>
      <c r="ER667" s="33"/>
      <c r="ES667" s="33"/>
      <c r="ET667" s="33"/>
      <c r="EU667" s="33"/>
      <c r="EV667" s="33"/>
      <c r="EW667" s="33"/>
      <c r="EX667" s="33"/>
      <c r="EY667" s="33"/>
      <c r="EZ667" s="33"/>
      <c r="FA667" s="33"/>
      <c r="FB667" s="33"/>
      <c r="FC667" s="33"/>
      <c r="FD667" s="33"/>
      <c r="FE667" s="33"/>
      <c r="FF667" s="33"/>
      <c r="FG667" s="33"/>
      <c r="FH667" s="33"/>
      <c r="FI667" s="33"/>
      <c r="FJ667" s="33"/>
      <c r="FK667" s="33"/>
      <c r="FL667" s="33"/>
      <c r="FM667" s="33"/>
      <c r="FN667" s="33"/>
      <c r="FO667" s="33"/>
      <c r="FP667" s="33"/>
      <c r="FQ667" s="33"/>
      <c r="FR667" s="33"/>
      <c r="FS667" s="33"/>
      <c r="FT667" s="33"/>
      <c r="FU667" s="33"/>
      <c r="FV667" s="33"/>
      <c r="FW667" s="33"/>
      <c r="FX667" s="33"/>
      <c r="FY667" s="33"/>
      <c r="FZ667" s="33"/>
      <c r="GA667" s="33"/>
      <c r="GB667" s="33"/>
      <c r="GC667" s="33"/>
      <c r="GD667" s="33"/>
      <c r="GE667" s="33"/>
      <c r="GF667" s="33"/>
      <c r="GG667" s="33"/>
      <c r="GH667" s="33"/>
      <c r="GI667" s="33"/>
      <c r="GJ667" s="33"/>
      <c r="GK667" s="33"/>
      <c r="GL667" s="33"/>
      <c r="GM667" s="33"/>
      <c r="GN667" s="33"/>
      <c r="GO667" s="33"/>
      <c r="GP667" s="33"/>
      <c r="GQ667" s="33"/>
      <c r="GR667" s="33"/>
      <c r="GS667" s="33"/>
      <c r="GT667" s="33"/>
      <c r="GU667" s="33"/>
      <c r="GV667" s="33"/>
      <c r="GW667" s="33"/>
      <c r="GX667" s="33"/>
      <c r="GY667" s="33"/>
      <c r="GZ667" s="33"/>
      <c r="HA667" s="33"/>
      <c r="HB667" s="33"/>
      <c r="HC667" s="33"/>
      <c r="HD667" s="33"/>
      <c r="HE667" s="33"/>
      <c r="HF667" s="33"/>
      <c r="HG667" s="33"/>
      <c r="HH667" s="33"/>
      <c r="HI667" s="33"/>
      <c r="HJ667" s="33"/>
      <c r="HK667" s="33"/>
      <c r="HL667" s="33"/>
      <c r="HM667" s="33"/>
      <c r="HN667" s="33"/>
      <c r="HO667" s="33"/>
      <c r="HP667" s="33"/>
      <c r="HQ667" s="33"/>
      <c r="HR667" s="33"/>
      <c r="HS667" s="33"/>
      <c r="HT667" s="33"/>
      <c r="HU667" s="33"/>
      <c r="HV667" s="33"/>
      <c r="HW667" s="33"/>
      <c r="HX667" s="33"/>
      <c r="HY667" s="33"/>
      <c r="HZ667" s="33"/>
      <c r="IA667" s="33"/>
      <c r="IB667" s="33"/>
      <c r="IC667" s="33"/>
      <c r="ID667" s="33"/>
      <c r="IE667" s="33"/>
      <c r="IF667" s="33"/>
      <c r="IG667" s="33"/>
      <c r="IH667" s="33"/>
      <c r="II667" s="33"/>
      <c r="IJ667" s="33"/>
      <c r="IK667" s="33"/>
      <c r="IL667" s="33"/>
      <c r="IM667" s="33"/>
      <c r="IN667" s="33"/>
      <c r="IO667" s="33"/>
      <c r="IP667" s="33"/>
      <c r="IQ667" s="33"/>
      <c r="IR667" s="33"/>
      <c r="IS667" s="33"/>
      <c r="IT667" s="33"/>
      <c r="IU667" s="33"/>
      <c r="IV667" s="33"/>
      <c r="IW667" s="33"/>
      <c r="IX667" s="33"/>
      <c r="IY667" s="33"/>
      <c r="IZ667" s="33"/>
      <c r="JA667" s="33"/>
      <c r="JB667" s="33"/>
      <c r="JC667" s="33"/>
      <c r="JD667" s="33"/>
      <c r="JE667" s="33"/>
      <c r="JF667" s="33"/>
      <c r="JG667" s="33"/>
      <c r="JH667" s="33"/>
      <c r="JI667" s="33"/>
      <c r="JJ667" s="33"/>
      <c r="JK667" s="33"/>
      <c r="JL667" s="33"/>
      <c r="JM667" s="33"/>
      <c r="JN667" s="33"/>
      <c r="JO667" s="33"/>
      <c r="JP667" s="33"/>
      <c r="JQ667" s="33"/>
      <c r="JR667" s="33"/>
      <c r="JS667" s="33"/>
      <c r="JT667" s="33"/>
      <c r="JU667" s="33"/>
      <c r="JV667" s="33"/>
      <c r="JW667" s="33"/>
      <c r="JX667" s="33"/>
      <c r="JY667" s="33"/>
      <c r="JZ667" s="33"/>
      <c r="KA667" s="33"/>
      <c r="KB667" s="33"/>
      <c r="KC667" s="33"/>
      <c r="KD667" s="33"/>
      <c r="KE667" s="33"/>
      <c r="KF667" s="33"/>
      <c r="KG667" s="33"/>
      <c r="KH667" s="33"/>
      <c r="KI667" s="33"/>
      <c r="KJ667" s="33"/>
      <c r="KK667" s="33"/>
      <c r="KL667" s="33"/>
      <c r="KM667" s="33"/>
      <c r="KN667" s="33"/>
      <c r="KO667" s="33"/>
      <c r="KP667" s="33"/>
      <c r="KQ667" s="33"/>
      <c r="KR667" s="33"/>
      <c r="KS667" s="33"/>
      <c r="KT667" s="33"/>
      <c r="KU667" s="33"/>
      <c r="KV667" s="33"/>
      <c r="KW667" s="33"/>
      <c r="KX667" s="33"/>
      <c r="KY667" s="33"/>
      <c r="KZ667" s="33"/>
      <c r="LA667" s="33"/>
      <c r="LB667" s="33"/>
      <c r="LC667" s="33"/>
      <c r="LD667" s="33"/>
      <c r="LE667" s="33"/>
      <c r="LF667" s="33"/>
      <c r="LG667" s="33"/>
      <c r="LH667" s="33"/>
      <c r="LI667" s="33"/>
      <c r="LJ667" s="33"/>
      <c r="LK667" s="33"/>
      <c r="LL667" s="33"/>
      <c r="LM667" s="33"/>
      <c r="LN667" s="33"/>
      <c r="LO667" s="33"/>
      <c r="LP667" s="33"/>
      <c r="LQ667" s="33"/>
      <c r="LR667" s="33"/>
      <c r="LS667" s="33"/>
      <c r="LT667" s="33"/>
      <c r="LU667" s="33"/>
      <c r="LV667" s="33"/>
      <c r="LW667" s="33"/>
      <c r="LX667" s="33"/>
      <c r="LY667" s="33"/>
      <c r="LZ667" s="33"/>
      <c r="MA667" s="33"/>
      <c r="MB667" s="33"/>
      <c r="MC667" s="33"/>
      <c r="MD667" s="33"/>
      <c r="ME667" s="33"/>
      <c r="MF667" s="33"/>
      <c r="MG667" s="33"/>
      <c r="MH667" s="33"/>
      <c r="MI667" s="33"/>
      <c r="MJ667" s="33"/>
      <c r="MK667" s="33"/>
      <c r="ML667" s="33"/>
      <c r="MM667" s="33"/>
      <c r="MN667" s="33"/>
      <c r="MO667" s="33"/>
      <c r="MP667" s="33"/>
      <c r="MQ667" s="33"/>
      <c r="MR667" s="33"/>
      <c r="MS667" s="33"/>
      <c r="MT667" s="33"/>
      <c r="MU667" s="33"/>
      <c r="MV667" s="33"/>
      <c r="MW667" s="33"/>
      <c r="MX667" s="33"/>
      <c r="MY667" s="33"/>
      <c r="MZ667" s="33"/>
      <c r="NA667" s="33"/>
      <c r="NB667" s="33"/>
      <c r="NC667" s="33"/>
      <c r="ND667" s="33"/>
      <c r="NE667" s="33"/>
      <c r="NF667" s="33"/>
      <c r="NG667" s="33"/>
      <c r="NH667" s="33"/>
      <c r="NI667" s="33"/>
      <c r="NJ667" s="33"/>
      <c r="NK667" s="33"/>
      <c r="NL667" s="33"/>
      <c r="NM667" s="33"/>
      <c r="NN667" s="33"/>
      <c r="NO667" s="33"/>
      <c r="NP667" s="33"/>
      <c r="NQ667" s="33"/>
      <c r="NR667" s="33"/>
      <c r="NS667" s="33"/>
      <c r="NT667" s="33"/>
      <c r="NU667" s="33"/>
      <c r="NV667" s="33"/>
      <c r="NW667" s="33"/>
      <c r="NX667" s="33"/>
      <c r="NY667" s="33"/>
      <c r="NZ667" s="33"/>
      <c r="OA667" s="33"/>
      <c r="OB667" s="33"/>
      <c r="OC667" s="33"/>
      <c r="OD667" s="33"/>
      <c r="OE667" s="33"/>
      <c r="OF667" s="33"/>
      <c r="OG667" s="33"/>
      <c r="OH667" s="33"/>
      <c r="OI667" s="33"/>
      <c r="OJ667" s="33"/>
      <c r="OK667" s="33"/>
      <c r="OL667" s="33"/>
      <c r="OM667" s="33"/>
      <c r="ON667" s="33"/>
      <c r="OO667" s="33"/>
      <c r="OP667" s="33"/>
      <c r="OQ667" s="33"/>
      <c r="OR667" s="33"/>
      <c r="OS667" s="33"/>
      <c r="OT667" s="33"/>
      <c r="OU667" s="33"/>
      <c r="OV667" s="33"/>
      <c r="OW667" s="33"/>
      <c r="OX667" s="33"/>
      <c r="OY667" s="33"/>
      <c r="OZ667" s="33"/>
      <c r="PA667" s="33"/>
      <c r="PB667" s="33"/>
      <c r="PC667" s="33"/>
      <c r="PD667" s="33"/>
      <c r="PE667" s="33"/>
      <c r="PF667" s="33"/>
      <c r="PG667" s="33"/>
      <c r="PH667" s="33"/>
      <c r="PI667" s="33"/>
      <c r="PJ667" s="33"/>
      <c r="PK667" s="33"/>
      <c r="PL667" s="33"/>
      <c r="PM667" s="33"/>
      <c r="PN667" s="33"/>
      <c r="PO667" s="33"/>
      <c r="PP667" s="33"/>
      <c r="PQ667" s="33"/>
      <c r="PR667" s="33"/>
      <c r="PS667" s="33"/>
      <c r="PT667" s="33"/>
      <c r="PU667" s="33"/>
      <c r="PV667" s="33"/>
      <c r="PW667" s="33"/>
      <c r="PX667" s="33"/>
      <c r="PY667" s="33"/>
      <c r="PZ667" s="33"/>
      <c r="QA667" s="33"/>
      <c r="QB667" s="33"/>
      <c r="QC667" s="33"/>
      <c r="QD667" s="33"/>
      <c r="QE667" s="33"/>
      <c r="QF667" s="33"/>
      <c r="QG667" s="33"/>
      <c r="QH667" s="33"/>
      <c r="QI667" s="33"/>
      <c r="QJ667" s="33"/>
      <c r="QK667" s="33"/>
      <c r="QL667" s="33"/>
      <c r="QM667" s="33"/>
      <c r="QN667" s="33"/>
      <c r="QO667" s="33"/>
      <c r="QP667" s="33"/>
      <c r="QQ667" s="33"/>
      <c r="QR667" s="33"/>
      <c r="QS667" s="33"/>
      <c r="QT667" s="33"/>
      <c r="QU667" s="33"/>
      <c r="QV667" s="33"/>
      <c r="QW667" s="33"/>
      <c r="QX667" s="33"/>
      <c r="QY667" s="33"/>
      <c r="QZ667" s="33"/>
      <c r="RA667" s="33"/>
      <c r="RB667" s="33"/>
      <c r="RC667" s="33"/>
      <c r="RD667" s="33"/>
      <c r="RE667" s="33"/>
      <c r="RF667" s="33"/>
      <c r="RG667" s="33"/>
      <c r="RH667" s="33"/>
      <c r="RI667" s="33"/>
      <c r="RJ667" s="33"/>
      <c r="RK667" s="33"/>
      <c r="RL667" s="33"/>
      <c r="RM667" s="33"/>
      <c r="RN667" s="33"/>
      <c r="RO667" s="33"/>
      <c r="RP667" s="33"/>
      <c r="RQ667" s="33"/>
      <c r="RR667" s="33"/>
      <c r="RS667" s="33"/>
      <c r="RT667" s="33"/>
      <c r="RU667" s="33"/>
      <c r="RV667" s="33"/>
      <c r="RW667" s="33"/>
      <c r="RX667" s="33"/>
      <c r="RY667" s="33"/>
      <c r="RZ667" s="33"/>
      <c r="SA667" s="33"/>
      <c r="SB667" s="33"/>
      <c r="SC667" s="33"/>
      <c r="SD667" s="33"/>
      <c r="SE667" s="33"/>
      <c r="SF667" s="33"/>
      <c r="SG667" s="33"/>
      <c r="SH667" s="33"/>
      <c r="SI667" s="33"/>
      <c r="SJ667" s="33"/>
      <c r="SK667" s="33"/>
      <c r="SL667" s="33"/>
      <c r="SM667" s="33"/>
      <c r="SN667" s="33"/>
      <c r="SO667" s="33"/>
      <c r="SP667" s="33"/>
      <c r="SQ667" s="33"/>
      <c r="SR667" s="33"/>
      <c r="SS667" s="33"/>
      <c r="ST667" s="33"/>
      <c r="SU667" s="33"/>
      <c r="SV667" s="33"/>
      <c r="SW667" s="33"/>
      <c r="SX667" s="33"/>
      <c r="SY667" s="33"/>
      <c r="SZ667" s="33"/>
      <c r="TA667" s="33"/>
      <c r="TB667" s="33"/>
      <c r="TC667" s="33"/>
      <c r="TD667" s="33"/>
      <c r="TE667" s="33"/>
      <c r="TF667" s="33"/>
      <c r="TG667" s="33"/>
      <c r="TH667" s="33"/>
      <c r="TI667" s="33"/>
      <c r="TJ667" s="33"/>
      <c r="TK667" s="33"/>
      <c r="TL667" s="33"/>
      <c r="TM667" s="33"/>
      <c r="TN667" s="33"/>
      <c r="TO667" s="33"/>
      <c r="TP667" s="33"/>
      <c r="TQ667" s="33"/>
      <c r="TR667" s="33"/>
      <c r="TS667" s="33"/>
      <c r="TT667" s="33"/>
      <c r="TU667" s="33"/>
      <c r="TV667" s="33"/>
      <c r="TW667" s="33"/>
      <c r="TX667" s="33"/>
      <c r="TY667" s="33"/>
      <c r="TZ667" s="33"/>
      <c r="UA667" s="33"/>
      <c r="UB667" s="33"/>
      <c r="UC667" s="33"/>
      <c r="UD667" s="33"/>
      <c r="UE667" s="33"/>
      <c r="UF667" s="33"/>
      <c r="UG667" s="33"/>
      <c r="UH667" s="33"/>
      <c r="UI667" s="33"/>
      <c r="UJ667" s="33"/>
      <c r="UK667" s="33"/>
      <c r="UL667" s="33"/>
      <c r="UM667" s="33"/>
      <c r="UN667" s="33"/>
      <c r="UO667" s="33"/>
      <c r="UP667" s="33"/>
      <c r="UQ667" s="33"/>
      <c r="UR667" s="33"/>
      <c r="US667" s="33"/>
      <c r="UT667" s="33"/>
      <c r="UU667" s="33"/>
      <c r="UV667" s="33"/>
      <c r="UW667" s="33"/>
      <c r="UX667" s="33"/>
      <c r="UY667" s="33"/>
      <c r="UZ667" s="33"/>
      <c r="VA667" s="33"/>
      <c r="VB667" s="33"/>
      <c r="VC667" s="33"/>
      <c r="VD667" s="33"/>
      <c r="VE667" s="33"/>
      <c r="VF667" s="33"/>
      <c r="VG667" s="33"/>
      <c r="VH667" s="33"/>
      <c r="VI667" s="33"/>
      <c r="VJ667" s="33"/>
      <c r="VK667" s="33"/>
      <c r="VL667" s="33"/>
      <c r="VM667" s="33"/>
      <c r="VN667" s="33"/>
      <c r="VO667" s="33"/>
      <c r="VP667" s="33"/>
      <c r="VQ667" s="33"/>
      <c r="VR667" s="33"/>
      <c r="VS667" s="33"/>
      <c r="VT667" s="33"/>
      <c r="VU667" s="33"/>
      <c r="VV667" s="33"/>
      <c r="VW667" s="33"/>
      <c r="VX667" s="33"/>
      <c r="VY667" s="33"/>
      <c r="VZ667" s="33"/>
      <c r="WA667" s="33"/>
      <c r="WB667" s="33"/>
      <c r="WC667" s="33"/>
      <c r="WD667" s="33"/>
      <c r="WE667" s="33"/>
      <c r="WF667" s="33"/>
      <c r="WG667" s="33"/>
      <c r="WH667" s="33"/>
      <c r="WI667" s="33"/>
      <c r="WJ667" s="33"/>
      <c r="WK667" s="33"/>
      <c r="WL667" s="33"/>
      <c r="WM667" s="33"/>
      <c r="WN667" s="33"/>
      <c r="WO667" s="33"/>
      <c r="WP667" s="33"/>
      <c r="WQ667" s="33"/>
      <c r="WR667" s="33"/>
      <c r="WS667" s="33"/>
      <c r="WT667" s="33"/>
      <c r="WU667" s="33"/>
      <c r="WV667" s="33"/>
      <c r="WW667" s="33"/>
      <c r="WX667" s="33"/>
      <c r="WY667" s="33"/>
      <c r="WZ667" s="33"/>
      <c r="XA667" s="33"/>
      <c r="XB667" s="33"/>
      <c r="XC667" s="33"/>
      <c r="XD667" s="33"/>
      <c r="XE667" s="33"/>
      <c r="XF667" s="33"/>
      <c r="XG667" s="33"/>
      <c r="XH667" s="33"/>
      <c r="XI667" s="33"/>
      <c r="XJ667" s="33"/>
      <c r="XK667" s="33"/>
      <c r="XL667" s="33"/>
      <c r="XM667" s="33"/>
      <c r="XN667" s="33"/>
      <c r="XO667" s="33"/>
      <c r="XP667" s="33"/>
      <c r="XQ667" s="33"/>
      <c r="XR667" s="33"/>
      <c r="XS667" s="33"/>
      <c r="XT667" s="33"/>
      <c r="XU667" s="33"/>
      <c r="XV667" s="33"/>
      <c r="XW667" s="33"/>
      <c r="XX667" s="33"/>
      <c r="XY667" s="33"/>
      <c r="XZ667" s="33"/>
      <c r="YA667" s="33"/>
      <c r="YB667" s="33"/>
      <c r="YC667" s="33"/>
      <c r="YD667" s="33"/>
      <c r="YE667" s="33"/>
      <c r="YF667" s="33"/>
      <c r="YG667" s="33"/>
      <c r="YH667" s="33"/>
      <c r="YI667" s="33"/>
      <c r="YJ667" s="33"/>
      <c r="YK667" s="33"/>
      <c r="YL667" s="33"/>
      <c r="YM667" s="33"/>
      <c r="YN667" s="33"/>
      <c r="YO667" s="33"/>
      <c r="YP667" s="33"/>
      <c r="YQ667" s="33"/>
      <c r="YR667" s="33"/>
      <c r="YS667" s="33"/>
      <c r="YT667" s="33"/>
      <c r="YU667" s="33"/>
      <c r="YV667" s="33"/>
      <c r="YW667" s="33"/>
      <c r="YX667" s="33"/>
      <c r="YY667" s="33"/>
      <c r="YZ667" s="33"/>
      <c r="ZA667" s="33"/>
      <c r="ZB667" s="33"/>
      <c r="ZC667" s="33"/>
      <c r="ZD667" s="33"/>
      <c r="ZE667" s="33"/>
      <c r="ZF667" s="33"/>
      <c r="ZG667" s="33"/>
      <c r="ZH667" s="33"/>
      <c r="ZI667" s="33"/>
      <c r="ZJ667" s="33"/>
      <c r="ZK667" s="33"/>
      <c r="ZL667" s="33"/>
      <c r="ZM667" s="33"/>
      <c r="ZN667" s="33"/>
      <c r="ZO667" s="33"/>
      <c r="ZP667" s="33"/>
      <c r="ZQ667" s="33"/>
      <c r="ZR667" s="33"/>
      <c r="ZS667" s="33"/>
      <c r="ZT667" s="33"/>
      <c r="ZU667" s="33"/>
      <c r="ZV667" s="33"/>
      <c r="ZW667" s="33"/>
      <c r="ZX667" s="33"/>
      <c r="ZY667" s="33"/>
      <c r="ZZ667" s="33"/>
      <c r="AAA667" s="33"/>
      <c r="AAB667" s="33"/>
      <c r="AAC667" s="33"/>
      <c r="AAD667" s="33"/>
      <c r="AAE667" s="33"/>
      <c r="AAF667" s="33"/>
      <c r="AAG667" s="33"/>
      <c r="AAH667" s="33"/>
      <c r="AAI667" s="33"/>
      <c r="AAJ667" s="33"/>
      <c r="AAK667" s="33"/>
      <c r="AAL667" s="33"/>
      <c r="AAM667" s="33"/>
      <c r="AAN667" s="33"/>
      <c r="AAO667" s="33"/>
      <c r="AAP667" s="33"/>
      <c r="AAQ667" s="33"/>
      <c r="AAR667" s="33"/>
      <c r="AAS667" s="33"/>
      <c r="AAT667" s="33"/>
      <c r="AAU667" s="33"/>
      <c r="AAV667" s="33"/>
      <c r="AAW667" s="33"/>
      <c r="AAX667" s="33"/>
      <c r="AAY667" s="33"/>
      <c r="AAZ667" s="33"/>
      <c r="ABA667" s="33"/>
      <c r="ABB667" s="33"/>
      <c r="ABC667" s="33"/>
      <c r="ABD667" s="33"/>
      <c r="ABE667" s="33"/>
      <c r="ABF667" s="33"/>
      <c r="ABG667" s="33"/>
      <c r="ABH667" s="33"/>
      <c r="ABI667" s="33"/>
      <c r="ABJ667" s="33"/>
      <c r="ABK667" s="33"/>
      <c r="ABL667" s="33"/>
      <c r="ABM667" s="33"/>
      <c r="ABN667" s="33"/>
      <c r="ABO667" s="33"/>
      <c r="ABP667" s="33"/>
      <c r="ABQ667" s="33"/>
      <c r="ABR667" s="33"/>
      <c r="ABS667" s="33"/>
      <c r="ABT667" s="33"/>
      <c r="ABU667" s="33"/>
      <c r="ABV667" s="33"/>
      <c r="ABW667" s="33"/>
      <c r="ABX667" s="33"/>
      <c r="ABY667" s="33"/>
      <c r="ABZ667" s="33"/>
      <c r="ACA667" s="33"/>
      <c r="ACB667" s="33"/>
      <c r="ACC667" s="33"/>
      <c r="ACD667" s="33"/>
      <c r="ACE667" s="33"/>
      <c r="ACF667" s="33"/>
      <c r="ACG667" s="33"/>
      <c r="ACH667" s="33"/>
      <c r="ACI667" s="33"/>
      <c r="ACJ667" s="33"/>
      <c r="ACK667" s="33"/>
      <c r="ACL667" s="33"/>
      <c r="ACM667" s="33"/>
      <c r="ACN667" s="33"/>
      <c r="ACO667" s="33"/>
      <c r="ACP667" s="33"/>
      <c r="ACQ667" s="33"/>
      <c r="ACR667" s="33"/>
      <c r="ACS667" s="33"/>
      <c r="ACT667" s="33"/>
      <c r="ACU667" s="33"/>
      <c r="ACV667" s="33"/>
      <c r="ACW667" s="33"/>
      <c r="ACX667" s="33"/>
      <c r="ACY667" s="33"/>
      <c r="ACZ667" s="33"/>
      <c r="ADA667" s="33"/>
      <c r="ADB667" s="33"/>
      <c r="ADC667" s="33"/>
      <c r="ADD667" s="33"/>
      <c r="ADE667" s="33"/>
      <c r="ADF667" s="33"/>
      <c r="ADG667" s="33"/>
      <c r="ADH667" s="33"/>
      <c r="ADI667" s="33"/>
      <c r="ADJ667" s="33"/>
      <c r="ADK667" s="33"/>
      <c r="ADL667" s="33"/>
      <c r="ADM667" s="33"/>
      <c r="ADN667" s="33"/>
      <c r="ADO667" s="33"/>
      <c r="ADP667" s="33"/>
      <c r="ADQ667" s="33"/>
      <c r="ADR667" s="33"/>
      <c r="ADS667" s="33"/>
      <c r="ADT667" s="33"/>
      <c r="ADU667" s="33"/>
      <c r="ADV667" s="33"/>
      <c r="ADW667" s="33"/>
      <c r="ADX667" s="33"/>
      <c r="ADY667" s="33"/>
      <c r="ADZ667" s="33"/>
      <c r="AEA667" s="33"/>
      <c r="AEB667" s="33"/>
      <c r="AEC667" s="33"/>
      <c r="AED667" s="33"/>
      <c r="AEE667" s="33"/>
      <c r="AEF667" s="33"/>
      <c r="AEG667" s="33"/>
      <c r="AEH667" s="33"/>
      <c r="AEI667" s="33"/>
      <c r="AEJ667" s="33"/>
      <c r="AEK667" s="33"/>
      <c r="AEL667" s="33"/>
      <c r="AEM667" s="33"/>
      <c r="AEN667" s="33"/>
      <c r="AEO667" s="33"/>
      <c r="AEP667" s="33"/>
      <c r="AEQ667" s="33"/>
      <c r="AER667" s="33"/>
      <c r="AES667" s="33"/>
      <c r="AET667" s="33"/>
      <c r="AEU667" s="33"/>
      <c r="AEV667" s="33"/>
      <c r="AEW667" s="33"/>
      <c r="AEX667" s="33"/>
      <c r="AEY667" s="33"/>
      <c r="AEZ667" s="33"/>
      <c r="AFA667" s="33"/>
      <c r="AFB667" s="33"/>
      <c r="AFC667" s="33"/>
      <c r="AFD667" s="33"/>
      <c r="AFE667" s="33"/>
      <c r="AFF667" s="33"/>
      <c r="AFG667" s="33"/>
      <c r="AFH667" s="33"/>
      <c r="AFI667" s="33"/>
      <c r="AFJ667" s="33"/>
      <c r="AFK667" s="33"/>
      <c r="AFL667" s="33"/>
      <c r="AFM667" s="33"/>
      <c r="AFN667" s="33"/>
      <c r="AFO667" s="33"/>
      <c r="AFP667" s="33"/>
      <c r="AFQ667" s="33"/>
      <c r="AFR667" s="33"/>
      <c r="AFS667" s="33"/>
      <c r="AFT667" s="33"/>
      <c r="AFU667" s="33"/>
      <c r="AFV667" s="33"/>
      <c r="AFW667" s="33"/>
      <c r="AFX667" s="33"/>
      <c r="AFY667" s="33"/>
      <c r="AFZ667" s="33"/>
      <c r="AGA667" s="33"/>
      <c r="AGB667" s="33"/>
      <c r="AGC667" s="33"/>
      <c r="AGD667" s="33"/>
      <c r="AGE667" s="33"/>
      <c r="AGF667" s="33"/>
      <c r="AGG667" s="33"/>
      <c r="AGH667" s="33"/>
      <c r="AGI667" s="33"/>
      <c r="AGJ667" s="33"/>
      <c r="AGK667" s="33"/>
      <c r="AGL667" s="33"/>
      <c r="AGM667" s="33"/>
      <c r="AGN667" s="33"/>
      <c r="AGO667" s="33"/>
      <c r="AGP667" s="33"/>
      <c r="AGQ667" s="33"/>
      <c r="AGR667" s="33"/>
      <c r="AGS667" s="33"/>
      <c r="AGT667" s="33"/>
      <c r="AGU667" s="33"/>
      <c r="AGV667" s="33"/>
      <c r="AGW667" s="33"/>
      <c r="AGX667" s="33"/>
      <c r="AGY667" s="33"/>
      <c r="AGZ667" s="33"/>
      <c r="AHA667" s="33"/>
      <c r="AHB667" s="33"/>
      <c r="AHC667" s="33"/>
      <c r="AHD667" s="33"/>
      <c r="AHE667" s="33"/>
      <c r="AHF667" s="33"/>
      <c r="AHG667" s="33"/>
      <c r="AHH667" s="33"/>
      <c r="AHI667" s="33"/>
      <c r="AHJ667" s="33"/>
      <c r="AHK667" s="33"/>
      <c r="AHL667" s="33"/>
      <c r="AHM667" s="33"/>
      <c r="AHN667" s="33"/>
      <c r="AHO667" s="33"/>
      <c r="AHP667" s="33"/>
      <c r="AHQ667" s="33"/>
      <c r="AHR667" s="33"/>
      <c r="AHS667" s="33"/>
      <c r="AHT667" s="33"/>
      <c r="AHU667" s="33"/>
      <c r="AHV667" s="33"/>
      <c r="AHW667" s="33"/>
      <c r="AHX667" s="33"/>
      <c r="AHY667" s="33"/>
      <c r="AHZ667" s="33"/>
      <c r="AIA667" s="33"/>
      <c r="AIB667" s="33"/>
      <c r="AIC667" s="33"/>
      <c r="AID667" s="33"/>
      <c r="AIE667" s="33"/>
      <c r="AIF667" s="33"/>
      <c r="AIG667" s="33"/>
      <c r="AIH667" s="33"/>
      <c r="AII667" s="33"/>
      <c r="AIJ667" s="33"/>
      <c r="AIK667" s="33"/>
      <c r="AIL667" s="33"/>
      <c r="AIM667" s="33"/>
      <c r="AIN667" s="33"/>
      <c r="AIO667" s="33"/>
      <c r="AIP667" s="33"/>
      <c r="AIQ667" s="33"/>
      <c r="AIR667" s="33"/>
      <c r="AIS667" s="33"/>
      <c r="AIT667" s="33"/>
      <c r="AIU667" s="33"/>
      <c r="AIV667" s="33"/>
      <c r="AIW667" s="33"/>
      <c r="AIX667" s="33"/>
      <c r="AIY667" s="33"/>
      <c r="AIZ667" s="33"/>
      <c r="AJA667" s="33"/>
      <c r="AJB667" s="33"/>
      <c r="AJC667" s="33"/>
      <c r="AJD667" s="33"/>
      <c r="AJE667" s="33"/>
      <c r="AJF667" s="33"/>
      <c r="AJG667" s="33"/>
      <c r="AJH667" s="33"/>
      <c r="AJI667" s="33"/>
      <c r="AJJ667" s="33"/>
      <c r="AJK667" s="33"/>
      <c r="AJL667" s="33"/>
      <c r="AJM667" s="33"/>
      <c r="AJN667" s="33"/>
      <c r="AJO667" s="33"/>
      <c r="AJP667" s="33"/>
      <c r="AJQ667" s="33"/>
      <c r="AJR667" s="33"/>
      <c r="AJS667" s="33"/>
      <c r="AJT667" s="33"/>
      <c r="AJU667" s="33"/>
      <c r="AJV667" s="33"/>
      <c r="AJW667" s="33"/>
      <c r="AJX667" s="33"/>
      <c r="AJY667" s="33"/>
      <c r="AJZ667" s="33"/>
      <c r="AKA667" s="33"/>
      <c r="AKB667" s="33"/>
      <c r="AKC667" s="33"/>
      <c r="AKD667" s="33"/>
      <c r="AKE667" s="33"/>
      <c r="AKF667" s="33"/>
      <c r="AKG667" s="33"/>
      <c r="AKH667" s="33"/>
      <c r="AKI667" s="33"/>
      <c r="AKJ667" s="33"/>
      <c r="AKK667" s="33"/>
      <c r="AKL667" s="33"/>
      <c r="AKM667" s="33"/>
      <c r="AKN667" s="33"/>
      <c r="AKO667" s="33"/>
      <c r="AKP667" s="33"/>
      <c r="AKQ667" s="33"/>
      <c r="AKR667" s="33"/>
      <c r="AKS667" s="33"/>
      <c r="AKT667" s="33"/>
      <c r="AKU667" s="33"/>
      <c r="AKV667" s="33"/>
      <c r="AKW667" s="33"/>
      <c r="AKX667" s="33"/>
      <c r="AKY667" s="33"/>
      <c r="AKZ667" s="33"/>
      <c r="ALA667" s="33"/>
      <c r="ALB667" s="33"/>
      <c r="ALC667" s="33"/>
      <c r="ALD667" s="33"/>
      <c r="ALE667" s="33"/>
      <c r="ALF667" s="33"/>
      <c r="ALG667" s="33"/>
      <c r="ALH667" s="33"/>
      <c r="ALI667" s="33"/>
      <c r="ALJ667" s="33"/>
      <c r="ALK667" s="33"/>
      <c r="ALL667" s="33"/>
      <c r="ALM667" s="33"/>
      <c r="ALN667" s="33"/>
      <c r="ALO667" s="33"/>
      <c r="ALP667" s="33"/>
      <c r="ALQ667" s="33"/>
      <c r="ALR667" s="33"/>
      <c r="ALS667" s="33"/>
      <c r="ALT667" s="33"/>
      <c r="ALU667" s="33"/>
      <c r="ALV667" s="33"/>
      <c r="ALW667" s="33"/>
      <c r="ALX667" s="33"/>
      <c r="ALY667" s="33"/>
      <c r="ALZ667" s="33"/>
      <c r="AMA667" s="33"/>
      <c r="AMB667" s="33"/>
      <c r="AMC667" s="33"/>
      <c r="AMD667" s="33"/>
      <c r="AME667" s="33"/>
      <c r="AMF667" s="33"/>
      <c r="AMG667" s="33"/>
      <c r="AMH667" s="33"/>
      <c r="AMI667" s="33"/>
      <c r="AMJ667" s="33"/>
      <c r="AMK667" s="33"/>
      <c r="AML667" s="33"/>
      <c r="AMM667" s="33"/>
      <c r="AMN667" s="33"/>
      <c r="AMO667" s="33"/>
      <c r="AMP667" s="33"/>
      <c r="AMQ667" s="33"/>
      <c r="AMR667" s="33"/>
      <c r="AMS667" s="33"/>
      <c r="AMT667" s="33"/>
      <c r="AMU667" s="33"/>
      <c r="AMV667" s="33"/>
      <c r="AMW667" s="33"/>
      <c r="AMX667" s="33"/>
      <c r="AMY667" s="33"/>
      <c r="AMZ667" s="33"/>
      <c r="ANA667" s="33"/>
      <c r="ANB667" s="33"/>
      <c r="ANC667" s="33"/>
      <c r="AND667" s="33"/>
      <c r="ANE667" s="33"/>
      <c r="ANF667" s="33"/>
      <c r="ANG667" s="33"/>
      <c r="ANH667" s="33"/>
      <c r="ANI667" s="33"/>
      <c r="ANJ667" s="33"/>
      <c r="ANK667" s="33"/>
      <c r="ANL667" s="33"/>
      <c r="ANM667" s="33"/>
      <c r="ANN667" s="33"/>
      <c r="ANO667" s="33"/>
      <c r="ANP667" s="33"/>
      <c r="ANQ667" s="33"/>
      <c r="ANR667" s="33"/>
      <c r="ANS667" s="33"/>
      <c r="ANT667" s="33"/>
      <c r="ANU667" s="33"/>
      <c r="ANV667" s="33"/>
      <c r="ANW667" s="33"/>
      <c r="ANX667" s="33"/>
      <c r="ANY667" s="33"/>
      <c r="ANZ667" s="33"/>
      <c r="AOA667" s="33"/>
      <c r="AOB667" s="33"/>
      <c r="AOC667" s="33"/>
      <c r="AOD667" s="33"/>
      <c r="AOE667" s="33"/>
      <c r="AOF667" s="33"/>
      <c r="AOG667" s="33"/>
      <c r="AOH667" s="33"/>
      <c r="AOI667" s="33"/>
      <c r="AOJ667" s="33"/>
      <c r="AOK667" s="33"/>
      <c r="AOL667" s="33"/>
      <c r="AOM667" s="33"/>
      <c r="AON667" s="33"/>
      <c r="AOO667" s="33"/>
      <c r="AOP667" s="33"/>
      <c r="AOQ667" s="33"/>
      <c r="AOR667" s="33"/>
      <c r="AOS667" s="33"/>
      <c r="AOT667" s="33"/>
      <c r="AOU667" s="33"/>
      <c r="AOV667" s="33"/>
      <c r="AOW667" s="33"/>
      <c r="AOX667" s="33"/>
      <c r="AOY667" s="33"/>
      <c r="AOZ667" s="33"/>
      <c r="APA667" s="33"/>
      <c r="APB667" s="33"/>
      <c r="APC667" s="33"/>
      <c r="APD667" s="33"/>
      <c r="APE667" s="33"/>
      <c r="APF667" s="33"/>
      <c r="APG667" s="33"/>
      <c r="APH667" s="33"/>
      <c r="API667" s="33"/>
      <c r="APJ667" s="33"/>
      <c r="APK667" s="33"/>
      <c r="APL667" s="33"/>
      <c r="APM667" s="33"/>
      <c r="APN667" s="33"/>
      <c r="APO667" s="33"/>
      <c r="APP667" s="33"/>
      <c r="APQ667" s="33"/>
      <c r="APR667" s="33"/>
      <c r="APS667" s="33"/>
      <c r="APT667" s="33"/>
      <c r="APU667" s="33"/>
      <c r="APV667" s="33"/>
      <c r="APW667" s="33"/>
      <c r="APX667" s="33"/>
      <c r="APY667" s="33"/>
      <c r="APZ667" s="33"/>
      <c r="AQA667" s="33"/>
      <c r="AQB667" s="33"/>
      <c r="AQC667" s="33"/>
      <c r="AQD667" s="33"/>
      <c r="AQE667" s="33"/>
      <c r="AQF667" s="33"/>
      <c r="AQG667" s="33"/>
      <c r="AQH667" s="33"/>
      <c r="AQI667" s="33"/>
      <c r="AQJ667" s="33"/>
      <c r="AQK667" s="33"/>
      <c r="AQL667" s="33"/>
      <c r="AQM667" s="33"/>
      <c r="AQN667" s="33"/>
      <c r="AQO667" s="33"/>
      <c r="AQP667" s="33"/>
      <c r="AQQ667" s="33"/>
      <c r="AQR667" s="33"/>
      <c r="AQS667" s="33"/>
      <c r="AQT667" s="33"/>
      <c r="AQU667" s="33"/>
      <c r="AQV667" s="33"/>
      <c r="AQW667" s="33"/>
      <c r="AQX667" s="33"/>
      <c r="AQY667" s="33"/>
      <c r="AQZ667" s="33"/>
      <c r="ARA667" s="33"/>
      <c r="ARB667" s="33"/>
      <c r="ARC667" s="33"/>
      <c r="ARD667" s="33"/>
      <c r="ARE667" s="33"/>
      <c r="ARF667" s="33"/>
      <c r="ARG667" s="33"/>
      <c r="ARH667" s="33"/>
      <c r="ARI667" s="33"/>
      <c r="ARJ667" s="33"/>
      <c r="ARK667" s="33"/>
      <c r="ARL667" s="33"/>
      <c r="ARM667" s="33"/>
      <c r="ARN667" s="33"/>
      <c r="ARO667" s="33"/>
      <c r="ARP667" s="33"/>
      <c r="ARQ667" s="33"/>
      <c r="ARR667" s="33"/>
      <c r="ARS667" s="33"/>
      <c r="ART667" s="33"/>
      <c r="ARU667" s="33"/>
      <c r="ARV667" s="33"/>
      <c r="ARW667" s="33"/>
      <c r="ARX667" s="33"/>
      <c r="ARY667" s="33"/>
      <c r="ARZ667" s="33"/>
      <c r="ASA667" s="33"/>
      <c r="ASB667" s="33"/>
      <c r="ASC667" s="33"/>
      <c r="ASD667" s="33"/>
      <c r="ASE667" s="33"/>
      <c r="ASF667" s="33"/>
      <c r="ASG667" s="33"/>
      <c r="ASH667" s="33"/>
      <c r="ASI667" s="33"/>
      <c r="ASJ667" s="33"/>
      <c r="ASK667" s="33"/>
      <c r="ASL667" s="33"/>
      <c r="ASM667" s="33"/>
      <c r="ASN667" s="33"/>
      <c r="ASO667" s="33"/>
      <c r="ASP667" s="33"/>
      <c r="ASQ667" s="33"/>
      <c r="ASR667" s="33"/>
      <c r="ASS667" s="33"/>
      <c r="AST667" s="33"/>
      <c r="ASU667" s="33"/>
      <c r="ASV667" s="33"/>
      <c r="ASW667" s="33"/>
      <c r="ASX667" s="33"/>
      <c r="ASY667" s="33"/>
      <c r="ASZ667" s="33"/>
      <c r="ATA667" s="33"/>
      <c r="ATB667" s="33"/>
      <c r="ATC667" s="33"/>
      <c r="ATD667" s="33"/>
      <c r="ATE667" s="33"/>
      <c r="ATF667" s="33"/>
      <c r="ATG667" s="33"/>
      <c r="ATH667" s="33"/>
      <c r="ATI667" s="33"/>
      <c r="ATJ667" s="33"/>
      <c r="ATK667" s="33"/>
      <c r="ATL667" s="33"/>
      <c r="ATM667" s="33"/>
      <c r="ATN667" s="33"/>
      <c r="ATO667" s="33"/>
      <c r="ATP667" s="33"/>
      <c r="ATQ667" s="33"/>
      <c r="ATR667" s="33"/>
      <c r="ATS667" s="33"/>
      <c r="ATT667" s="33"/>
      <c r="ATU667" s="33"/>
      <c r="ATV667" s="33"/>
      <c r="ATW667" s="33"/>
      <c r="ATX667" s="33"/>
      <c r="ATY667" s="33"/>
      <c r="ATZ667" s="33"/>
      <c r="AUA667" s="33"/>
      <c r="AUB667" s="33"/>
      <c r="AUC667" s="33"/>
      <c r="AUD667" s="33"/>
      <c r="AUE667" s="33"/>
      <c r="AUF667" s="33"/>
      <c r="AUG667" s="33"/>
      <c r="AUH667" s="33"/>
      <c r="AUI667" s="33"/>
      <c r="AUJ667" s="33"/>
      <c r="AUK667" s="33"/>
      <c r="AUL667" s="33"/>
      <c r="AUM667" s="33"/>
      <c r="AUN667" s="33"/>
      <c r="AUO667" s="33"/>
      <c r="AUP667" s="33"/>
      <c r="AUQ667" s="33"/>
      <c r="AUR667" s="33"/>
      <c r="AUS667" s="33"/>
      <c r="AUT667" s="33"/>
      <c r="AUU667" s="33"/>
      <c r="AUV667" s="33"/>
      <c r="AUW667" s="33"/>
      <c r="AUX667" s="33"/>
      <c r="AUY667" s="33"/>
      <c r="AUZ667" s="33"/>
      <c r="AVA667" s="33"/>
      <c r="AVB667" s="33"/>
      <c r="AVC667" s="33"/>
      <c r="AVD667" s="33"/>
      <c r="AVE667" s="33"/>
      <c r="AVF667" s="33"/>
      <c r="AVG667" s="33"/>
      <c r="AVH667" s="33"/>
      <c r="AVI667" s="33"/>
      <c r="AVJ667" s="33"/>
      <c r="AVK667" s="33"/>
      <c r="AVL667" s="33"/>
      <c r="AVM667" s="33"/>
      <c r="AVN667" s="33"/>
      <c r="AVO667" s="33"/>
      <c r="AVP667" s="33"/>
      <c r="AVQ667" s="33"/>
      <c r="AVR667" s="33"/>
      <c r="AVS667" s="33"/>
      <c r="AVT667" s="33"/>
      <c r="AVU667" s="33"/>
      <c r="AVV667" s="33"/>
      <c r="AVW667" s="33"/>
      <c r="AVX667" s="33"/>
      <c r="AVY667" s="33"/>
      <c r="AVZ667" s="33"/>
      <c r="AWA667" s="33"/>
      <c r="AWB667" s="33"/>
      <c r="AWC667" s="33"/>
      <c r="AWD667" s="33"/>
      <c r="AWE667" s="33"/>
      <c r="AWF667" s="33"/>
      <c r="AWG667" s="33"/>
      <c r="AWH667" s="33"/>
      <c r="AWI667" s="33"/>
      <c r="AWJ667" s="33"/>
      <c r="AWK667" s="33"/>
      <c r="AWL667" s="33"/>
      <c r="AWM667" s="33"/>
      <c r="AWN667" s="33"/>
      <c r="AWO667" s="33"/>
      <c r="AWP667" s="33"/>
      <c r="AWQ667" s="33"/>
      <c r="AWR667" s="33"/>
      <c r="AWS667" s="33"/>
      <c r="AWT667" s="33"/>
      <c r="AWU667" s="33"/>
      <c r="AWV667" s="33"/>
      <c r="AWW667" s="33"/>
      <c r="AWX667" s="33"/>
      <c r="AWY667" s="33"/>
      <c r="AWZ667" s="33"/>
      <c r="AXA667" s="33"/>
      <c r="AXB667" s="33"/>
      <c r="AXC667" s="33"/>
      <c r="AXD667" s="33"/>
      <c r="AXE667" s="33"/>
      <c r="AXF667" s="33"/>
      <c r="AXG667" s="33"/>
      <c r="AXH667" s="33"/>
      <c r="AXI667" s="33"/>
      <c r="AXJ667" s="33"/>
      <c r="AXK667" s="33"/>
      <c r="AXL667" s="33"/>
      <c r="AXM667" s="33"/>
      <c r="AXN667" s="33"/>
      <c r="AXO667" s="33"/>
      <c r="AXP667" s="33"/>
      <c r="AXQ667" s="33"/>
      <c r="AXR667" s="33"/>
      <c r="AXS667" s="33"/>
      <c r="AXT667" s="33"/>
      <c r="AXU667" s="33"/>
      <c r="AXV667" s="33"/>
      <c r="AXW667" s="33"/>
      <c r="AXX667" s="33"/>
      <c r="AXY667" s="33"/>
      <c r="AXZ667" s="33"/>
      <c r="AYA667" s="33"/>
      <c r="AYB667" s="33"/>
      <c r="AYC667" s="33"/>
      <c r="AYD667" s="33"/>
      <c r="AYE667" s="33"/>
      <c r="AYF667" s="33"/>
      <c r="AYG667" s="33"/>
      <c r="AYH667" s="33"/>
      <c r="AYI667" s="33"/>
      <c r="AYJ667" s="33"/>
      <c r="AYK667" s="33"/>
      <c r="AYL667" s="33"/>
      <c r="AYM667" s="33"/>
      <c r="AYN667" s="33"/>
      <c r="AYO667" s="33"/>
      <c r="AYP667" s="33"/>
      <c r="AYQ667" s="33"/>
      <c r="AYR667" s="33"/>
      <c r="AYS667" s="33"/>
      <c r="AYT667" s="33"/>
      <c r="AYU667" s="33"/>
      <c r="AYV667" s="33"/>
      <c r="AYW667" s="33"/>
      <c r="AYX667" s="33"/>
      <c r="AYY667" s="33"/>
      <c r="AYZ667" s="33"/>
      <c r="AZA667" s="33"/>
      <c r="AZB667" s="33"/>
      <c r="AZC667" s="33"/>
      <c r="AZD667" s="33"/>
      <c r="AZE667" s="33"/>
      <c r="AZF667" s="33"/>
      <c r="AZG667" s="33"/>
      <c r="AZH667" s="33"/>
      <c r="AZI667" s="33"/>
      <c r="AZJ667" s="33"/>
      <c r="AZK667" s="33"/>
      <c r="AZL667" s="33"/>
      <c r="AZM667" s="33"/>
      <c r="AZN667" s="33"/>
      <c r="AZO667" s="33"/>
      <c r="AZP667" s="33"/>
      <c r="AZQ667" s="33"/>
      <c r="AZR667" s="33"/>
      <c r="AZS667" s="33"/>
      <c r="AZT667" s="33"/>
      <c r="AZU667" s="33"/>
      <c r="AZV667" s="33"/>
      <c r="AZW667" s="33"/>
      <c r="AZX667" s="33"/>
      <c r="AZY667" s="33"/>
      <c r="AZZ667" s="33"/>
      <c r="BAA667" s="33"/>
      <c r="BAB667" s="33"/>
      <c r="BAC667" s="33"/>
      <c r="BAD667" s="33"/>
      <c r="BAE667" s="33"/>
      <c r="BAF667" s="33"/>
      <c r="BAG667" s="33"/>
      <c r="BAH667" s="33"/>
      <c r="BAI667" s="33"/>
      <c r="BAJ667" s="33"/>
      <c r="BAK667" s="33"/>
      <c r="BAL667" s="33"/>
      <c r="BAM667" s="33"/>
      <c r="BAN667" s="33"/>
      <c r="BAO667" s="33"/>
      <c r="BAP667" s="33"/>
      <c r="BAQ667" s="33"/>
      <c r="BAR667" s="33"/>
      <c r="BAS667" s="33"/>
      <c r="BAT667" s="33"/>
      <c r="BAU667" s="33"/>
      <c r="BAV667" s="33"/>
      <c r="BAW667" s="33"/>
      <c r="BAX667" s="33"/>
      <c r="BAY667" s="33"/>
      <c r="BAZ667" s="33"/>
      <c r="BBA667" s="33"/>
      <c r="BBB667" s="33"/>
      <c r="BBC667" s="33"/>
      <c r="BBD667" s="33"/>
      <c r="BBE667" s="33"/>
      <c r="BBF667" s="33"/>
      <c r="BBG667" s="33"/>
      <c r="BBH667" s="33"/>
      <c r="BBI667" s="33"/>
      <c r="BBJ667" s="33"/>
      <c r="BBK667" s="33"/>
      <c r="BBL667" s="33"/>
      <c r="BBM667" s="33"/>
      <c r="BBN667" s="33"/>
      <c r="BBO667" s="33"/>
      <c r="BBP667" s="33"/>
      <c r="BBQ667" s="33"/>
      <c r="BBR667" s="33"/>
      <c r="BBS667" s="33"/>
      <c r="BBT667" s="33"/>
      <c r="BBU667" s="33"/>
      <c r="BBV667" s="33"/>
      <c r="BBW667" s="33"/>
      <c r="BBX667" s="33"/>
      <c r="BBY667" s="33"/>
      <c r="BBZ667" s="33"/>
      <c r="BCA667" s="33"/>
      <c r="BCB667" s="33"/>
      <c r="BCC667" s="33"/>
      <c r="BCD667" s="33"/>
      <c r="BCE667" s="33"/>
      <c r="BCF667" s="33"/>
      <c r="BCG667" s="33"/>
      <c r="BCH667" s="33"/>
      <c r="BCI667" s="33"/>
      <c r="BCJ667" s="33"/>
      <c r="BCK667" s="33"/>
      <c r="BCL667" s="33"/>
      <c r="BCM667" s="33"/>
      <c r="BCN667" s="33"/>
      <c r="BCO667" s="33"/>
      <c r="BCP667" s="33"/>
      <c r="BCQ667" s="33"/>
      <c r="BCR667" s="33"/>
      <c r="BCS667" s="33"/>
      <c r="BCT667" s="33"/>
      <c r="BCU667" s="33"/>
      <c r="BCV667" s="33"/>
      <c r="BCW667" s="33"/>
      <c r="BCX667" s="33"/>
      <c r="BCY667" s="33"/>
      <c r="BCZ667" s="33"/>
      <c r="BDA667" s="33"/>
      <c r="BDB667" s="33"/>
      <c r="BDC667" s="33"/>
      <c r="BDD667" s="33"/>
      <c r="BDE667" s="33"/>
      <c r="BDF667" s="33"/>
      <c r="BDG667" s="33"/>
      <c r="BDH667" s="33"/>
      <c r="BDI667" s="33"/>
      <c r="BDJ667" s="33"/>
      <c r="BDK667" s="33"/>
      <c r="BDL667" s="33"/>
      <c r="BDM667" s="33"/>
      <c r="BDN667" s="33"/>
      <c r="BDO667" s="33"/>
      <c r="BDP667" s="33"/>
      <c r="BDQ667" s="33"/>
      <c r="BDR667" s="33"/>
      <c r="BDS667" s="33"/>
      <c r="BDT667" s="33"/>
      <c r="BDU667" s="33"/>
      <c r="BDV667" s="33"/>
      <c r="BDW667" s="33"/>
      <c r="BDX667" s="33"/>
      <c r="BDY667" s="33"/>
      <c r="BDZ667" s="33"/>
      <c r="BEA667" s="33"/>
      <c r="BEB667" s="33"/>
      <c r="BEC667" s="33"/>
      <c r="BED667" s="33"/>
      <c r="BEE667" s="33"/>
      <c r="BEF667" s="33"/>
      <c r="BEG667" s="33"/>
      <c r="BEH667" s="33"/>
      <c r="BEI667" s="33"/>
      <c r="BEJ667" s="33"/>
      <c r="BEK667" s="33"/>
      <c r="BEL667" s="33"/>
      <c r="BEM667" s="33"/>
      <c r="BEN667" s="33"/>
      <c r="BEO667" s="33"/>
      <c r="BEP667" s="33"/>
      <c r="BEQ667" s="33"/>
      <c r="BER667" s="33"/>
      <c r="BES667" s="33"/>
      <c r="BET667" s="33"/>
      <c r="BEU667" s="33"/>
      <c r="BEV667" s="33"/>
      <c r="BEW667" s="33"/>
      <c r="BEX667" s="33"/>
      <c r="BEY667" s="33"/>
      <c r="BEZ667" s="33"/>
      <c r="BFA667" s="33"/>
      <c r="BFB667" s="33"/>
      <c r="BFC667" s="33"/>
      <c r="BFD667" s="33"/>
      <c r="BFE667" s="33"/>
      <c r="BFF667" s="33"/>
      <c r="BFG667" s="33"/>
      <c r="BFH667" s="33"/>
      <c r="BFI667" s="33"/>
      <c r="BFJ667" s="33"/>
      <c r="BFK667" s="33"/>
      <c r="BFL667" s="33"/>
      <c r="BFM667" s="33"/>
      <c r="BFN667" s="33"/>
      <c r="BFO667" s="33"/>
      <c r="BFP667" s="33"/>
      <c r="BFQ667" s="33"/>
      <c r="BFR667" s="33"/>
      <c r="BFS667" s="33"/>
      <c r="BFT667" s="33"/>
      <c r="BFU667" s="33"/>
      <c r="BFV667" s="33"/>
      <c r="BFW667" s="33"/>
      <c r="BFX667" s="33"/>
      <c r="BFY667" s="33"/>
      <c r="BFZ667" s="33"/>
      <c r="BGA667" s="33"/>
      <c r="BGB667" s="33"/>
      <c r="BGC667" s="33"/>
      <c r="BGD667" s="33"/>
      <c r="BGE667" s="33"/>
      <c r="BGF667" s="33"/>
      <c r="BGG667" s="33"/>
      <c r="BGH667" s="33"/>
      <c r="BGI667" s="33"/>
      <c r="BGJ667" s="33"/>
      <c r="BGK667" s="33"/>
      <c r="BGL667" s="33"/>
      <c r="BGM667" s="33"/>
      <c r="BGN667" s="33"/>
      <c r="BGO667" s="33"/>
      <c r="BGP667" s="33"/>
      <c r="BGQ667" s="33"/>
      <c r="BGR667" s="33"/>
      <c r="BGS667" s="33"/>
      <c r="BGT667" s="33"/>
      <c r="BGU667" s="33"/>
      <c r="BGV667" s="33"/>
      <c r="BGW667" s="33"/>
      <c r="BGX667" s="33"/>
      <c r="BGY667" s="33"/>
      <c r="BGZ667" s="33"/>
      <c r="BHA667" s="33"/>
      <c r="BHB667" s="33"/>
      <c r="BHC667" s="33"/>
      <c r="BHD667" s="33"/>
      <c r="BHE667" s="33"/>
      <c r="BHF667" s="33"/>
      <c r="BHG667" s="33"/>
      <c r="BHH667" s="33"/>
      <c r="BHI667" s="33"/>
      <c r="BHJ667" s="33"/>
      <c r="BHK667" s="33"/>
      <c r="BHL667" s="33"/>
      <c r="BHM667" s="33"/>
      <c r="BHN667" s="33"/>
      <c r="BHO667" s="33"/>
      <c r="BHP667" s="33"/>
      <c r="BHQ667" s="33"/>
      <c r="BHR667" s="33"/>
      <c r="BHS667" s="33"/>
      <c r="BHT667" s="33"/>
      <c r="BHU667" s="33"/>
      <c r="BHV667" s="33"/>
      <c r="BHW667" s="33"/>
      <c r="BHX667" s="33"/>
      <c r="BHY667" s="33"/>
      <c r="BHZ667" s="33"/>
      <c r="BIA667" s="33"/>
      <c r="BIB667" s="33"/>
      <c r="BIC667" s="33"/>
      <c r="BID667" s="33"/>
      <c r="BIE667" s="33"/>
      <c r="BIF667" s="33"/>
      <c r="BIG667" s="33"/>
      <c r="BIH667" s="33"/>
      <c r="BII667" s="33"/>
      <c r="BIJ667" s="33"/>
      <c r="BIK667" s="33"/>
      <c r="BIL667" s="33"/>
      <c r="BIM667" s="33"/>
      <c r="BIN667" s="33"/>
      <c r="BIO667" s="33"/>
      <c r="BIP667" s="33"/>
      <c r="BIQ667" s="33"/>
      <c r="BIR667" s="33"/>
      <c r="BIS667" s="33"/>
      <c r="BIT667" s="33"/>
      <c r="BIU667" s="33"/>
      <c r="BIV667" s="33"/>
      <c r="BIW667" s="33"/>
      <c r="BIX667" s="33"/>
      <c r="BIY667" s="33"/>
      <c r="BIZ667" s="33"/>
      <c r="BJA667" s="33"/>
      <c r="BJB667" s="33"/>
      <c r="BJC667" s="33"/>
      <c r="BJD667" s="33"/>
      <c r="BJE667" s="33"/>
      <c r="BJF667" s="33"/>
      <c r="BJG667" s="33"/>
      <c r="BJH667" s="33"/>
      <c r="BJI667" s="33"/>
      <c r="BJJ667" s="33"/>
      <c r="BJK667" s="33"/>
      <c r="BJL667" s="33"/>
      <c r="BJM667" s="33"/>
      <c r="BJN667" s="33"/>
      <c r="BJO667" s="33"/>
      <c r="BJP667" s="33"/>
      <c r="BJQ667" s="33"/>
      <c r="BJR667" s="33"/>
      <c r="BJS667" s="33"/>
      <c r="BJT667" s="33"/>
      <c r="BJU667" s="33"/>
      <c r="BJV667" s="33"/>
      <c r="BJW667" s="33"/>
      <c r="BJX667" s="33"/>
      <c r="BJY667" s="33"/>
      <c r="BJZ667" s="33"/>
      <c r="BKA667" s="33"/>
      <c r="BKB667" s="33"/>
      <c r="BKC667" s="33"/>
      <c r="BKD667" s="33"/>
      <c r="BKE667" s="33"/>
      <c r="BKF667" s="33"/>
      <c r="BKG667" s="33"/>
      <c r="BKH667" s="33"/>
      <c r="BKI667" s="33"/>
      <c r="BKJ667" s="33"/>
      <c r="BKK667" s="33"/>
      <c r="BKL667" s="33"/>
      <c r="BKM667" s="33"/>
      <c r="BKN667" s="33"/>
      <c r="BKO667" s="33"/>
      <c r="BKP667" s="33"/>
      <c r="BKQ667" s="33"/>
      <c r="BKR667" s="33"/>
      <c r="BKS667" s="33"/>
      <c r="BKT667" s="33"/>
      <c r="BKU667" s="33"/>
      <c r="BKV667" s="33"/>
      <c r="BKW667" s="33"/>
      <c r="BKX667" s="33"/>
      <c r="BKY667" s="33"/>
      <c r="BKZ667" s="33"/>
      <c r="BLA667" s="33"/>
      <c r="BLB667" s="33"/>
      <c r="BLC667" s="33"/>
      <c r="BLD667" s="33"/>
      <c r="BLE667" s="33"/>
      <c r="BLF667" s="33"/>
      <c r="BLG667" s="33"/>
      <c r="BLH667" s="33"/>
      <c r="BLI667" s="33"/>
      <c r="BLJ667" s="33"/>
      <c r="BLK667" s="33"/>
      <c r="BLL667" s="33"/>
      <c r="BLM667" s="33"/>
      <c r="BLN667" s="33"/>
      <c r="BLO667" s="33"/>
      <c r="BLP667" s="33"/>
      <c r="BLQ667" s="33"/>
      <c r="BLR667" s="33"/>
      <c r="BLS667" s="33"/>
      <c r="BLT667" s="33"/>
      <c r="BLU667" s="33"/>
      <c r="BLV667" s="33"/>
      <c r="BLW667" s="33"/>
      <c r="BLX667" s="33"/>
      <c r="BLY667" s="33"/>
      <c r="BLZ667" s="33"/>
      <c r="BMA667" s="33"/>
      <c r="BMB667" s="33"/>
      <c r="BMC667" s="33"/>
      <c r="BMD667" s="33"/>
      <c r="BME667" s="33"/>
      <c r="BMF667" s="33"/>
      <c r="BMG667" s="33"/>
      <c r="BMH667" s="33"/>
      <c r="BMI667" s="33"/>
      <c r="BMJ667" s="33"/>
      <c r="BMK667" s="33"/>
      <c r="BML667" s="33"/>
      <c r="BMM667" s="33"/>
      <c r="BMN667" s="33"/>
      <c r="BMO667" s="33"/>
      <c r="BMP667" s="33"/>
      <c r="BMQ667" s="33"/>
      <c r="BMR667" s="33"/>
      <c r="BMS667" s="33"/>
      <c r="BMT667" s="33"/>
      <c r="BMU667" s="33"/>
      <c r="BMV667" s="33"/>
      <c r="BMW667" s="33"/>
      <c r="BMX667" s="33"/>
      <c r="BMY667" s="33"/>
      <c r="BMZ667" s="33"/>
      <c r="BNA667" s="33"/>
      <c r="BNB667" s="33"/>
      <c r="BNC667" s="33"/>
      <c r="BND667" s="33"/>
      <c r="BNE667" s="33"/>
      <c r="BNF667" s="33"/>
      <c r="BNG667" s="33"/>
      <c r="BNH667" s="33"/>
      <c r="BNI667" s="33"/>
      <c r="BNJ667" s="33"/>
      <c r="BNK667" s="33"/>
      <c r="BNL667" s="33"/>
      <c r="BNM667" s="33"/>
      <c r="BNN667" s="33"/>
      <c r="BNO667" s="33"/>
      <c r="BNP667" s="33"/>
      <c r="BNQ667" s="33"/>
      <c r="BNR667" s="33"/>
      <c r="BNS667" s="33"/>
      <c r="BNT667" s="33"/>
      <c r="BNU667" s="33"/>
      <c r="BNV667" s="33"/>
      <c r="BNW667" s="33"/>
      <c r="BNX667" s="33"/>
      <c r="BNY667" s="33"/>
      <c r="BNZ667" s="33"/>
      <c r="BOA667" s="33"/>
      <c r="BOB667" s="33"/>
      <c r="BOC667" s="33"/>
      <c r="BOD667" s="33"/>
      <c r="BOE667" s="33"/>
      <c r="BOF667" s="33"/>
      <c r="BOG667" s="33"/>
      <c r="BOH667" s="33"/>
      <c r="BOI667" s="33"/>
      <c r="BOJ667" s="33"/>
      <c r="BOK667" s="33"/>
      <c r="BOL667" s="33"/>
      <c r="BOM667" s="33"/>
      <c r="BON667" s="33"/>
      <c r="BOO667" s="33"/>
      <c r="BOP667" s="33"/>
      <c r="BOQ667" s="33"/>
      <c r="BOR667" s="33"/>
      <c r="BOS667" s="33"/>
      <c r="BOT667" s="33"/>
      <c r="BOU667" s="33"/>
      <c r="BOV667" s="33"/>
      <c r="BOW667" s="33"/>
      <c r="BOX667" s="33"/>
      <c r="BOY667" s="33"/>
      <c r="BOZ667" s="33"/>
      <c r="BPA667" s="33"/>
      <c r="BPB667" s="33"/>
      <c r="BPC667" s="33"/>
      <c r="BPD667" s="33"/>
      <c r="BPE667" s="33"/>
      <c r="BPF667" s="33"/>
      <c r="BPG667" s="33"/>
      <c r="BPH667" s="33"/>
      <c r="BPI667" s="33"/>
      <c r="BPJ667" s="33"/>
      <c r="BPK667" s="33"/>
      <c r="BPL667" s="33"/>
      <c r="BPM667" s="33"/>
      <c r="BPN667" s="33"/>
      <c r="BPO667" s="33"/>
      <c r="BPP667" s="33"/>
      <c r="BPQ667" s="33"/>
      <c r="BPR667" s="33"/>
      <c r="BPS667" s="33"/>
      <c r="BPT667" s="33"/>
      <c r="BPU667" s="33"/>
      <c r="BPV667" s="33"/>
      <c r="BPW667" s="33"/>
      <c r="BPX667" s="33"/>
      <c r="BPY667" s="33"/>
      <c r="BPZ667" s="33"/>
      <c r="BQA667" s="33"/>
      <c r="BQB667" s="33"/>
      <c r="BQC667" s="33"/>
      <c r="BQD667" s="33"/>
      <c r="BQE667" s="33"/>
      <c r="BQF667" s="33"/>
      <c r="BQG667" s="33"/>
      <c r="BQH667" s="33"/>
      <c r="BQI667" s="33"/>
      <c r="BQJ667" s="33"/>
      <c r="BQK667" s="33"/>
      <c r="BQL667" s="33"/>
      <c r="BQM667" s="33"/>
      <c r="BQN667" s="33"/>
      <c r="BQO667" s="33"/>
      <c r="BQP667" s="33"/>
      <c r="BQQ667" s="33"/>
      <c r="BQR667" s="33"/>
      <c r="BQS667" s="33"/>
      <c r="BQT667" s="33"/>
      <c r="BQU667" s="33"/>
      <c r="BQV667" s="33"/>
      <c r="BQW667" s="33"/>
      <c r="BQX667" s="33"/>
      <c r="BQY667" s="33"/>
      <c r="BQZ667" s="33"/>
      <c r="BRA667" s="33"/>
      <c r="BRB667" s="33"/>
      <c r="BRC667" s="33"/>
      <c r="BRD667" s="33"/>
      <c r="BRE667" s="33"/>
      <c r="BRF667" s="33"/>
      <c r="BRG667" s="33"/>
      <c r="BRH667" s="33"/>
      <c r="BRI667" s="33"/>
      <c r="BRJ667" s="33"/>
      <c r="BRK667" s="33"/>
      <c r="BRL667" s="33"/>
      <c r="BRM667" s="33"/>
      <c r="BRN667" s="33"/>
      <c r="BRO667" s="33"/>
      <c r="BRP667" s="33"/>
      <c r="BRQ667" s="33"/>
      <c r="BRR667" s="33"/>
      <c r="BRS667" s="33"/>
      <c r="BRT667" s="33"/>
      <c r="BRU667" s="33"/>
      <c r="BRV667" s="33"/>
      <c r="BRW667" s="33"/>
      <c r="BRX667" s="33"/>
      <c r="BRY667" s="33"/>
      <c r="BRZ667" s="33"/>
      <c r="BSA667" s="33"/>
      <c r="BSB667" s="33"/>
      <c r="BSC667" s="33"/>
      <c r="BSD667" s="33"/>
      <c r="BSE667" s="33"/>
      <c r="BSF667" s="33"/>
      <c r="BSG667" s="33"/>
      <c r="BSH667" s="33"/>
      <c r="BSI667" s="33"/>
      <c r="BSJ667" s="33"/>
      <c r="BSK667" s="33"/>
      <c r="BSL667" s="33"/>
      <c r="BSM667" s="33"/>
      <c r="BSN667" s="33"/>
      <c r="BSO667" s="33"/>
      <c r="BSP667" s="33"/>
      <c r="BSQ667" s="33"/>
      <c r="BSR667" s="33"/>
      <c r="BSS667" s="33"/>
      <c r="BST667" s="33"/>
      <c r="BSU667" s="33"/>
      <c r="BSV667" s="33"/>
      <c r="BSW667" s="33"/>
      <c r="BSX667" s="33"/>
      <c r="BSY667" s="33"/>
      <c r="BSZ667" s="33"/>
      <c r="BTA667" s="33"/>
      <c r="BTB667" s="33"/>
      <c r="BTC667" s="33"/>
      <c r="BTD667" s="33"/>
      <c r="BTE667" s="33"/>
      <c r="BTF667" s="33"/>
      <c r="BTG667" s="33"/>
      <c r="BTH667" s="33"/>
      <c r="BTI667" s="33"/>
      <c r="BTJ667" s="33"/>
      <c r="BTK667" s="33"/>
      <c r="BTL667" s="33"/>
      <c r="BTM667" s="33"/>
      <c r="BTN667" s="33"/>
      <c r="BTO667" s="33"/>
      <c r="BTP667" s="33"/>
      <c r="BTQ667" s="33"/>
      <c r="BTR667" s="33"/>
      <c r="BTS667" s="33"/>
      <c r="BTT667" s="33"/>
      <c r="BTU667" s="33"/>
      <c r="BTV667" s="33"/>
      <c r="BTW667" s="33"/>
      <c r="BTX667" s="33"/>
      <c r="BTY667" s="33"/>
      <c r="BTZ667" s="33"/>
      <c r="BUA667" s="33"/>
      <c r="BUB667" s="33"/>
      <c r="BUC667" s="33"/>
      <c r="BUD667" s="33"/>
      <c r="BUE667" s="33"/>
      <c r="BUF667" s="33"/>
      <c r="BUG667" s="33"/>
      <c r="BUH667" s="33"/>
      <c r="BUI667" s="33"/>
      <c r="BUJ667" s="33"/>
      <c r="BUK667" s="33"/>
      <c r="BUL667" s="33"/>
      <c r="BUM667" s="33"/>
      <c r="BUN667" s="33"/>
      <c r="BUO667" s="33"/>
      <c r="BUP667" s="33"/>
      <c r="BUQ667" s="33"/>
      <c r="BUR667" s="33"/>
      <c r="BUS667" s="33"/>
      <c r="BUT667" s="33"/>
      <c r="BUU667" s="33"/>
      <c r="BUV667" s="33"/>
      <c r="BUW667" s="33"/>
      <c r="BUX667" s="33"/>
      <c r="BUY667" s="33"/>
      <c r="BUZ667" s="33"/>
      <c r="BVA667" s="33"/>
      <c r="BVB667" s="33"/>
      <c r="BVC667" s="33"/>
      <c r="BVD667" s="33"/>
      <c r="BVE667" s="33"/>
      <c r="BVF667" s="33"/>
      <c r="BVG667" s="33"/>
      <c r="BVH667" s="33"/>
      <c r="BVI667" s="33"/>
      <c r="BVJ667" s="33"/>
      <c r="BVK667" s="33"/>
      <c r="BVL667" s="33"/>
      <c r="BVM667" s="33"/>
      <c r="BVN667" s="33"/>
      <c r="BVO667" s="33"/>
      <c r="BVP667" s="33"/>
      <c r="BVQ667" s="33"/>
      <c r="BVR667" s="33"/>
      <c r="BVS667" s="33"/>
      <c r="BVT667" s="33"/>
      <c r="BVU667" s="33"/>
      <c r="BVV667" s="33"/>
      <c r="BVW667" s="33"/>
      <c r="BVX667" s="33"/>
      <c r="BVY667" s="33"/>
      <c r="BVZ667" s="33"/>
      <c r="BWA667" s="33"/>
      <c r="BWB667" s="33"/>
      <c r="BWC667" s="33"/>
      <c r="BWD667" s="33"/>
      <c r="BWE667" s="33"/>
      <c r="BWF667" s="33"/>
      <c r="BWG667" s="33"/>
      <c r="BWH667" s="33"/>
      <c r="BWI667" s="33"/>
      <c r="BWJ667" s="33"/>
      <c r="BWK667" s="33"/>
      <c r="BWL667" s="33"/>
      <c r="BWM667" s="33"/>
      <c r="BWN667" s="33"/>
      <c r="BWO667" s="33"/>
      <c r="BWP667" s="33"/>
      <c r="BWQ667" s="33"/>
      <c r="BWR667" s="33"/>
      <c r="BWS667" s="33"/>
      <c r="BWT667" s="33"/>
      <c r="BWU667" s="33"/>
      <c r="BWV667" s="33"/>
      <c r="BWW667" s="33"/>
      <c r="BWX667" s="33"/>
      <c r="BWY667" s="33"/>
      <c r="BWZ667" s="33"/>
      <c r="BXA667" s="33"/>
      <c r="BXB667" s="33"/>
      <c r="BXC667" s="33"/>
      <c r="BXD667" s="33"/>
      <c r="BXE667" s="33"/>
      <c r="BXF667" s="33"/>
      <c r="BXG667" s="33"/>
      <c r="BXH667" s="33"/>
      <c r="BXI667" s="33"/>
      <c r="BXJ667" s="33"/>
      <c r="BXK667" s="33"/>
      <c r="BXL667" s="33"/>
      <c r="BXM667" s="33"/>
      <c r="BXN667" s="33"/>
      <c r="BXO667" s="33"/>
      <c r="BXP667" s="33"/>
      <c r="BXQ667" s="33"/>
      <c r="BXR667" s="33"/>
      <c r="BXS667" s="33"/>
      <c r="BXT667" s="33"/>
      <c r="BXU667" s="33"/>
      <c r="BXV667" s="33"/>
      <c r="BXW667" s="33"/>
      <c r="BXX667" s="33"/>
      <c r="BXY667" s="33"/>
      <c r="BXZ667" s="33"/>
      <c r="BYA667" s="33"/>
      <c r="BYB667" s="33"/>
      <c r="BYC667" s="33"/>
      <c r="BYD667" s="33"/>
      <c r="BYE667" s="33"/>
      <c r="BYF667" s="33"/>
      <c r="BYG667" s="33"/>
      <c r="BYH667" s="33"/>
      <c r="BYI667" s="33"/>
      <c r="BYJ667" s="33"/>
      <c r="BYK667" s="33"/>
      <c r="BYL667" s="33"/>
      <c r="BYM667" s="33"/>
      <c r="BYN667" s="33"/>
      <c r="BYO667" s="33"/>
      <c r="BYP667" s="33"/>
      <c r="BYQ667" s="33"/>
      <c r="BYR667" s="33"/>
      <c r="BYS667" s="33"/>
      <c r="BYT667" s="33"/>
      <c r="BYU667" s="33"/>
      <c r="BYV667" s="33"/>
      <c r="BYW667" s="33"/>
      <c r="BYX667" s="33"/>
    </row>
    <row r="668" spans="1:2026" s="52" customFormat="1" ht="24.95" customHeight="1" x14ac:dyDescent="0.25">
      <c r="A668" s="205" t="s">
        <v>1662</v>
      </c>
      <c r="B668" s="50" t="s">
        <v>1140</v>
      </c>
      <c r="C668" s="4" t="s">
        <v>1137</v>
      </c>
      <c r="D668" s="4" t="s">
        <v>295</v>
      </c>
      <c r="E668" s="4" t="s">
        <v>1138</v>
      </c>
      <c r="F668" s="5" t="s">
        <v>1131</v>
      </c>
      <c r="G668" s="4" t="s">
        <v>27</v>
      </c>
      <c r="H668" s="11" t="s">
        <v>528</v>
      </c>
      <c r="I668" s="4" t="s">
        <v>29</v>
      </c>
      <c r="J668" s="51" t="s">
        <v>345</v>
      </c>
      <c r="K668" s="4" t="s">
        <v>31</v>
      </c>
      <c r="L668" s="4" t="s">
        <v>32</v>
      </c>
      <c r="M668" s="4" t="s">
        <v>33</v>
      </c>
      <c r="N668" s="4" t="s">
        <v>34</v>
      </c>
      <c r="O668" s="6" t="s">
        <v>35</v>
      </c>
      <c r="P668" s="6"/>
      <c r="Q668" s="7" t="s">
        <v>36</v>
      </c>
      <c r="R668" s="7" t="s">
        <v>1476</v>
      </c>
      <c r="S668" s="4" t="s">
        <v>1139</v>
      </c>
      <c r="T668" s="152" t="s">
        <v>1512</v>
      </c>
      <c r="U668" s="152" t="s">
        <v>1512</v>
      </c>
      <c r="V668" s="4" t="s">
        <v>11</v>
      </c>
      <c r="W668" s="4" t="s">
        <v>40</v>
      </c>
      <c r="X668" s="4"/>
      <c r="Y668" s="4"/>
      <c r="Z668" s="4"/>
      <c r="AA668" s="4"/>
      <c r="AB668" s="8">
        <v>20000</v>
      </c>
      <c r="AC668" s="8">
        <v>2650</v>
      </c>
      <c r="AD668" s="8"/>
      <c r="AE668" s="8">
        <v>14000</v>
      </c>
      <c r="AF668" s="8">
        <v>650</v>
      </c>
      <c r="AG668" s="8">
        <f t="shared" si="11"/>
        <v>37300</v>
      </c>
      <c r="AH668" s="111">
        <v>21</v>
      </c>
      <c r="AI668" s="8">
        <v>17917.650000000001</v>
      </c>
      <c r="AJ668" s="126"/>
      <c r="AK668" s="8">
        <f>SUBTOTAL(9,AH668:AJ668)</f>
        <v>17938.650000000001</v>
      </c>
      <c r="AL668" s="5" t="s">
        <v>37</v>
      </c>
      <c r="AM668" s="5" t="s">
        <v>1499</v>
      </c>
      <c r="AN668" s="96">
        <v>43040</v>
      </c>
      <c r="AO668" s="173" t="s">
        <v>1512</v>
      </c>
      <c r="AP668" s="33"/>
      <c r="AQ668" s="33"/>
      <c r="AR668" s="33"/>
      <c r="AS668" s="33"/>
      <c r="AT668" s="33"/>
      <c r="AU668" s="33"/>
      <c r="AV668" s="33"/>
      <c r="AW668" s="33"/>
      <c r="AX668" s="33"/>
      <c r="AY668" s="33"/>
      <c r="AZ668" s="33"/>
      <c r="BA668" s="33"/>
      <c r="BB668" s="33"/>
      <c r="BC668" s="33"/>
      <c r="BD668" s="33"/>
      <c r="BE668" s="33"/>
      <c r="BF668" s="33"/>
      <c r="BG668" s="33"/>
      <c r="BH668" s="33"/>
      <c r="BI668" s="33"/>
      <c r="BJ668" s="33"/>
      <c r="BK668" s="33"/>
      <c r="BL668" s="33"/>
      <c r="BM668" s="33"/>
      <c r="BN668" s="33"/>
      <c r="BO668" s="33"/>
      <c r="BP668" s="33"/>
      <c r="BQ668" s="33"/>
      <c r="BR668" s="33"/>
      <c r="BS668" s="33"/>
      <c r="BT668" s="33"/>
      <c r="BU668" s="33"/>
      <c r="BV668" s="33"/>
      <c r="BW668" s="33"/>
      <c r="BX668" s="33"/>
      <c r="BY668" s="33"/>
      <c r="BZ668" s="33"/>
      <c r="CA668" s="33"/>
      <c r="CB668" s="33"/>
      <c r="CC668" s="33"/>
      <c r="CD668" s="33"/>
      <c r="CE668" s="33"/>
      <c r="CF668" s="33"/>
      <c r="CG668" s="33"/>
      <c r="CH668" s="33"/>
      <c r="CI668" s="33"/>
      <c r="CJ668" s="33"/>
      <c r="CK668" s="33"/>
      <c r="CL668" s="33"/>
      <c r="CM668" s="33"/>
      <c r="CN668" s="33"/>
      <c r="CO668" s="33"/>
      <c r="CP668" s="33"/>
      <c r="CQ668" s="33"/>
      <c r="CR668" s="33"/>
      <c r="CS668" s="33"/>
      <c r="CT668" s="33"/>
      <c r="CU668" s="33"/>
      <c r="CV668" s="33"/>
      <c r="CW668" s="33"/>
      <c r="CX668" s="33"/>
      <c r="CY668" s="33"/>
      <c r="CZ668" s="33"/>
      <c r="DA668" s="33"/>
      <c r="DB668" s="33"/>
      <c r="DC668" s="33"/>
      <c r="DD668" s="33"/>
      <c r="DE668" s="33"/>
      <c r="DF668" s="33"/>
      <c r="DG668" s="33"/>
      <c r="DH668" s="33"/>
      <c r="DI668" s="33"/>
      <c r="DJ668" s="33"/>
      <c r="DK668" s="33"/>
      <c r="DL668" s="33"/>
      <c r="DM668" s="33"/>
      <c r="DN668" s="33"/>
      <c r="DO668" s="33"/>
      <c r="DP668" s="33"/>
      <c r="DQ668" s="33"/>
      <c r="DR668" s="33"/>
      <c r="DS668" s="33"/>
      <c r="DT668" s="33"/>
      <c r="DU668" s="33"/>
      <c r="DV668" s="33"/>
      <c r="DW668" s="33"/>
      <c r="DX668" s="33"/>
      <c r="DY668" s="33"/>
      <c r="DZ668" s="33"/>
      <c r="EA668" s="33"/>
      <c r="EB668" s="33"/>
      <c r="EC668" s="33"/>
      <c r="ED668" s="33"/>
      <c r="EE668" s="33"/>
      <c r="EF668" s="33"/>
      <c r="EG668" s="33"/>
      <c r="EH668" s="33"/>
      <c r="EI668" s="33"/>
      <c r="EJ668" s="33"/>
      <c r="EK668" s="33"/>
      <c r="EL668" s="33"/>
      <c r="EM668" s="33"/>
      <c r="EN668" s="33"/>
      <c r="EO668" s="33"/>
      <c r="EP668" s="33"/>
      <c r="EQ668" s="33"/>
      <c r="ER668" s="33"/>
      <c r="ES668" s="33"/>
      <c r="ET668" s="33"/>
      <c r="EU668" s="33"/>
      <c r="EV668" s="33"/>
      <c r="EW668" s="33"/>
      <c r="EX668" s="33"/>
      <c r="EY668" s="33"/>
      <c r="EZ668" s="33"/>
      <c r="FA668" s="33"/>
      <c r="FB668" s="33"/>
      <c r="FC668" s="33"/>
      <c r="FD668" s="33"/>
      <c r="FE668" s="33"/>
      <c r="FF668" s="33"/>
      <c r="FG668" s="33"/>
      <c r="FH668" s="33"/>
      <c r="FI668" s="33"/>
      <c r="FJ668" s="33"/>
      <c r="FK668" s="33"/>
      <c r="FL668" s="33"/>
      <c r="FM668" s="33"/>
      <c r="FN668" s="33"/>
      <c r="FO668" s="33"/>
      <c r="FP668" s="33"/>
      <c r="FQ668" s="33"/>
      <c r="FR668" s="33"/>
      <c r="FS668" s="33"/>
      <c r="FT668" s="33"/>
      <c r="FU668" s="33"/>
      <c r="FV668" s="33"/>
      <c r="FW668" s="33"/>
      <c r="FX668" s="33"/>
      <c r="FY668" s="33"/>
      <c r="FZ668" s="33"/>
      <c r="GA668" s="33"/>
      <c r="GB668" s="33"/>
      <c r="GC668" s="33"/>
      <c r="GD668" s="33"/>
      <c r="GE668" s="33"/>
      <c r="GF668" s="33"/>
      <c r="GG668" s="33"/>
      <c r="GH668" s="33"/>
      <c r="GI668" s="33"/>
      <c r="GJ668" s="33"/>
      <c r="GK668" s="33"/>
      <c r="GL668" s="33"/>
      <c r="GM668" s="33"/>
      <c r="GN668" s="33"/>
      <c r="GO668" s="33"/>
      <c r="GP668" s="33"/>
      <c r="GQ668" s="33"/>
      <c r="GR668" s="33"/>
      <c r="GS668" s="33"/>
      <c r="GT668" s="33"/>
      <c r="GU668" s="33"/>
      <c r="GV668" s="33"/>
      <c r="GW668" s="33"/>
      <c r="GX668" s="33"/>
      <c r="GY668" s="33"/>
      <c r="GZ668" s="33"/>
      <c r="HA668" s="33"/>
      <c r="HB668" s="33"/>
      <c r="HC668" s="33"/>
      <c r="HD668" s="33"/>
      <c r="HE668" s="33"/>
      <c r="HF668" s="33"/>
      <c r="HG668" s="33"/>
      <c r="HH668" s="33"/>
      <c r="HI668" s="33"/>
      <c r="HJ668" s="33"/>
      <c r="HK668" s="33"/>
      <c r="HL668" s="33"/>
      <c r="HM668" s="33"/>
      <c r="HN668" s="33"/>
      <c r="HO668" s="33"/>
      <c r="HP668" s="33"/>
      <c r="HQ668" s="33"/>
      <c r="HR668" s="33"/>
      <c r="HS668" s="33"/>
      <c r="HT668" s="33"/>
      <c r="HU668" s="33"/>
      <c r="HV668" s="33"/>
      <c r="HW668" s="33"/>
      <c r="HX668" s="33"/>
      <c r="HY668" s="33"/>
      <c r="HZ668" s="33"/>
      <c r="IA668" s="33"/>
      <c r="IB668" s="33"/>
      <c r="IC668" s="33"/>
      <c r="ID668" s="33"/>
      <c r="IE668" s="33"/>
      <c r="IF668" s="33"/>
      <c r="IG668" s="33"/>
      <c r="IH668" s="33"/>
      <c r="II668" s="33"/>
      <c r="IJ668" s="33"/>
      <c r="IK668" s="33"/>
      <c r="IL668" s="33"/>
      <c r="IM668" s="33"/>
      <c r="IN668" s="33"/>
      <c r="IO668" s="33"/>
      <c r="IP668" s="33"/>
      <c r="IQ668" s="33"/>
      <c r="IR668" s="33"/>
      <c r="IS668" s="33"/>
      <c r="IT668" s="33"/>
      <c r="IU668" s="33"/>
      <c r="IV668" s="33"/>
      <c r="IW668" s="33"/>
      <c r="IX668" s="33"/>
      <c r="IY668" s="33"/>
      <c r="IZ668" s="33"/>
      <c r="JA668" s="33"/>
      <c r="JB668" s="33"/>
      <c r="JC668" s="33"/>
      <c r="JD668" s="33"/>
      <c r="JE668" s="33"/>
      <c r="JF668" s="33"/>
      <c r="JG668" s="33"/>
      <c r="JH668" s="33"/>
      <c r="JI668" s="33"/>
      <c r="JJ668" s="33"/>
      <c r="JK668" s="33"/>
      <c r="JL668" s="33"/>
      <c r="JM668" s="33"/>
      <c r="JN668" s="33"/>
      <c r="JO668" s="33"/>
      <c r="JP668" s="33"/>
      <c r="JQ668" s="33"/>
      <c r="JR668" s="33"/>
      <c r="JS668" s="33"/>
      <c r="JT668" s="33"/>
      <c r="JU668" s="33"/>
      <c r="JV668" s="33"/>
      <c r="JW668" s="33"/>
      <c r="JX668" s="33"/>
      <c r="JY668" s="33"/>
      <c r="JZ668" s="33"/>
      <c r="KA668" s="33"/>
      <c r="KB668" s="33"/>
      <c r="KC668" s="33"/>
      <c r="KD668" s="33"/>
      <c r="KE668" s="33"/>
      <c r="KF668" s="33"/>
      <c r="KG668" s="33"/>
      <c r="KH668" s="33"/>
      <c r="KI668" s="33"/>
      <c r="KJ668" s="33"/>
      <c r="KK668" s="33"/>
      <c r="KL668" s="33"/>
      <c r="KM668" s="33"/>
      <c r="KN668" s="33"/>
      <c r="KO668" s="33"/>
      <c r="KP668" s="33"/>
      <c r="KQ668" s="33"/>
      <c r="KR668" s="33"/>
      <c r="KS668" s="33"/>
      <c r="KT668" s="33"/>
      <c r="KU668" s="33"/>
      <c r="KV668" s="33"/>
      <c r="KW668" s="33"/>
      <c r="KX668" s="33"/>
      <c r="KY668" s="33"/>
      <c r="KZ668" s="33"/>
      <c r="LA668" s="33"/>
      <c r="LB668" s="33"/>
      <c r="LC668" s="33"/>
      <c r="LD668" s="33"/>
      <c r="LE668" s="33"/>
      <c r="LF668" s="33"/>
      <c r="LG668" s="33"/>
      <c r="LH668" s="33"/>
      <c r="LI668" s="33"/>
      <c r="LJ668" s="33"/>
      <c r="LK668" s="33"/>
      <c r="LL668" s="33"/>
      <c r="LM668" s="33"/>
      <c r="LN668" s="33"/>
      <c r="LO668" s="33"/>
      <c r="LP668" s="33"/>
      <c r="LQ668" s="33"/>
      <c r="LR668" s="33"/>
      <c r="LS668" s="33"/>
      <c r="LT668" s="33"/>
      <c r="LU668" s="33"/>
      <c r="LV668" s="33"/>
      <c r="LW668" s="33"/>
      <c r="LX668" s="33"/>
      <c r="LY668" s="33"/>
      <c r="LZ668" s="33"/>
      <c r="MA668" s="33"/>
      <c r="MB668" s="33"/>
      <c r="MC668" s="33"/>
      <c r="MD668" s="33"/>
      <c r="ME668" s="33"/>
      <c r="MF668" s="33"/>
      <c r="MG668" s="33"/>
      <c r="MH668" s="33"/>
      <c r="MI668" s="33"/>
      <c r="MJ668" s="33"/>
      <c r="MK668" s="33"/>
      <c r="ML668" s="33"/>
      <c r="MM668" s="33"/>
      <c r="MN668" s="33"/>
      <c r="MO668" s="33"/>
      <c r="MP668" s="33"/>
      <c r="MQ668" s="33"/>
      <c r="MR668" s="33"/>
      <c r="MS668" s="33"/>
      <c r="MT668" s="33"/>
      <c r="MU668" s="33"/>
      <c r="MV668" s="33"/>
      <c r="MW668" s="33"/>
      <c r="MX668" s="33"/>
      <c r="MY668" s="33"/>
      <c r="MZ668" s="33"/>
      <c r="NA668" s="33"/>
      <c r="NB668" s="33"/>
      <c r="NC668" s="33"/>
      <c r="ND668" s="33"/>
      <c r="NE668" s="33"/>
      <c r="NF668" s="33"/>
      <c r="NG668" s="33"/>
      <c r="NH668" s="33"/>
      <c r="NI668" s="33"/>
      <c r="NJ668" s="33"/>
      <c r="NK668" s="33"/>
      <c r="NL668" s="33"/>
      <c r="NM668" s="33"/>
      <c r="NN668" s="33"/>
      <c r="NO668" s="33"/>
      <c r="NP668" s="33"/>
      <c r="NQ668" s="33"/>
      <c r="NR668" s="33"/>
      <c r="NS668" s="33"/>
      <c r="NT668" s="33"/>
      <c r="NU668" s="33"/>
      <c r="NV668" s="33"/>
      <c r="NW668" s="33"/>
      <c r="NX668" s="33"/>
      <c r="NY668" s="33"/>
      <c r="NZ668" s="33"/>
      <c r="OA668" s="33"/>
      <c r="OB668" s="33"/>
      <c r="OC668" s="33"/>
      <c r="OD668" s="33"/>
      <c r="OE668" s="33"/>
      <c r="OF668" s="33"/>
      <c r="OG668" s="33"/>
      <c r="OH668" s="33"/>
      <c r="OI668" s="33"/>
      <c r="OJ668" s="33"/>
      <c r="OK668" s="33"/>
      <c r="OL668" s="33"/>
      <c r="OM668" s="33"/>
      <c r="ON668" s="33"/>
      <c r="OO668" s="33"/>
      <c r="OP668" s="33"/>
      <c r="OQ668" s="33"/>
      <c r="OR668" s="33"/>
      <c r="OS668" s="33"/>
      <c r="OT668" s="33"/>
      <c r="OU668" s="33"/>
      <c r="OV668" s="33"/>
      <c r="OW668" s="33"/>
      <c r="OX668" s="33"/>
      <c r="OY668" s="33"/>
      <c r="OZ668" s="33"/>
      <c r="PA668" s="33"/>
      <c r="PB668" s="33"/>
      <c r="PC668" s="33"/>
      <c r="PD668" s="33"/>
      <c r="PE668" s="33"/>
      <c r="PF668" s="33"/>
      <c r="PG668" s="33"/>
      <c r="PH668" s="33"/>
      <c r="PI668" s="33"/>
      <c r="PJ668" s="33"/>
      <c r="PK668" s="33"/>
      <c r="PL668" s="33"/>
      <c r="PM668" s="33"/>
      <c r="PN668" s="33"/>
      <c r="PO668" s="33"/>
      <c r="PP668" s="33"/>
      <c r="PQ668" s="33"/>
      <c r="PR668" s="33"/>
      <c r="PS668" s="33"/>
      <c r="PT668" s="33"/>
      <c r="PU668" s="33"/>
      <c r="PV668" s="33"/>
      <c r="PW668" s="33"/>
      <c r="PX668" s="33"/>
      <c r="PY668" s="33"/>
      <c r="PZ668" s="33"/>
      <c r="QA668" s="33"/>
      <c r="QB668" s="33"/>
      <c r="QC668" s="33"/>
      <c r="QD668" s="33"/>
      <c r="QE668" s="33"/>
      <c r="QF668" s="33"/>
      <c r="QG668" s="33"/>
      <c r="QH668" s="33"/>
      <c r="QI668" s="33"/>
      <c r="QJ668" s="33"/>
      <c r="QK668" s="33"/>
      <c r="QL668" s="33"/>
      <c r="QM668" s="33"/>
      <c r="QN668" s="33"/>
      <c r="QO668" s="33"/>
      <c r="QP668" s="33"/>
      <c r="QQ668" s="33"/>
      <c r="QR668" s="33"/>
      <c r="QS668" s="33"/>
      <c r="QT668" s="33"/>
      <c r="QU668" s="33"/>
      <c r="QV668" s="33"/>
      <c r="QW668" s="33"/>
      <c r="QX668" s="33"/>
      <c r="QY668" s="33"/>
      <c r="QZ668" s="33"/>
      <c r="RA668" s="33"/>
      <c r="RB668" s="33"/>
      <c r="RC668" s="33"/>
      <c r="RD668" s="33"/>
      <c r="RE668" s="33"/>
      <c r="RF668" s="33"/>
      <c r="RG668" s="33"/>
      <c r="RH668" s="33"/>
      <c r="RI668" s="33"/>
      <c r="RJ668" s="33"/>
      <c r="RK668" s="33"/>
      <c r="RL668" s="33"/>
      <c r="RM668" s="33"/>
      <c r="RN668" s="33"/>
      <c r="RO668" s="33"/>
      <c r="RP668" s="33"/>
      <c r="RQ668" s="33"/>
      <c r="RR668" s="33"/>
      <c r="RS668" s="33"/>
      <c r="RT668" s="33"/>
      <c r="RU668" s="33"/>
      <c r="RV668" s="33"/>
      <c r="RW668" s="33"/>
      <c r="RX668" s="33"/>
      <c r="RY668" s="33"/>
      <c r="RZ668" s="33"/>
      <c r="SA668" s="33"/>
      <c r="SB668" s="33"/>
      <c r="SC668" s="33"/>
      <c r="SD668" s="33"/>
      <c r="SE668" s="33"/>
      <c r="SF668" s="33"/>
      <c r="SG668" s="33"/>
      <c r="SH668" s="33"/>
      <c r="SI668" s="33"/>
      <c r="SJ668" s="33"/>
      <c r="SK668" s="33"/>
      <c r="SL668" s="33"/>
      <c r="SM668" s="33"/>
      <c r="SN668" s="33"/>
      <c r="SO668" s="33"/>
      <c r="SP668" s="33"/>
      <c r="SQ668" s="33"/>
      <c r="SR668" s="33"/>
      <c r="SS668" s="33"/>
      <c r="ST668" s="33"/>
      <c r="SU668" s="33"/>
      <c r="SV668" s="33"/>
      <c r="SW668" s="33"/>
      <c r="SX668" s="33"/>
      <c r="SY668" s="33"/>
      <c r="SZ668" s="33"/>
      <c r="TA668" s="33"/>
      <c r="TB668" s="33"/>
      <c r="TC668" s="33"/>
      <c r="TD668" s="33"/>
      <c r="TE668" s="33"/>
      <c r="TF668" s="33"/>
      <c r="TG668" s="33"/>
      <c r="TH668" s="33"/>
      <c r="TI668" s="33"/>
      <c r="TJ668" s="33"/>
      <c r="TK668" s="33"/>
      <c r="TL668" s="33"/>
      <c r="TM668" s="33"/>
      <c r="TN668" s="33"/>
      <c r="TO668" s="33"/>
      <c r="TP668" s="33"/>
      <c r="TQ668" s="33"/>
      <c r="TR668" s="33"/>
      <c r="TS668" s="33"/>
      <c r="TT668" s="33"/>
      <c r="TU668" s="33"/>
      <c r="TV668" s="33"/>
      <c r="TW668" s="33"/>
      <c r="TX668" s="33"/>
      <c r="TY668" s="33"/>
      <c r="TZ668" s="33"/>
      <c r="UA668" s="33"/>
      <c r="UB668" s="33"/>
      <c r="UC668" s="33"/>
      <c r="UD668" s="33"/>
      <c r="UE668" s="33"/>
      <c r="UF668" s="33"/>
      <c r="UG668" s="33"/>
      <c r="UH668" s="33"/>
      <c r="UI668" s="33"/>
      <c r="UJ668" s="33"/>
      <c r="UK668" s="33"/>
      <c r="UL668" s="33"/>
      <c r="UM668" s="33"/>
      <c r="UN668" s="33"/>
      <c r="UO668" s="33"/>
      <c r="UP668" s="33"/>
      <c r="UQ668" s="33"/>
      <c r="UR668" s="33"/>
      <c r="US668" s="33"/>
      <c r="UT668" s="33"/>
      <c r="UU668" s="33"/>
      <c r="UV668" s="33"/>
      <c r="UW668" s="33"/>
      <c r="UX668" s="33"/>
      <c r="UY668" s="33"/>
      <c r="UZ668" s="33"/>
      <c r="VA668" s="33"/>
      <c r="VB668" s="33"/>
      <c r="VC668" s="33"/>
      <c r="VD668" s="33"/>
      <c r="VE668" s="33"/>
      <c r="VF668" s="33"/>
      <c r="VG668" s="33"/>
      <c r="VH668" s="33"/>
      <c r="VI668" s="33"/>
      <c r="VJ668" s="33"/>
      <c r="VK668" s="33"/>
      <c r="VL668" s="33"/>
      <c r="VM668" s="33"/>
      <c r="VN668" s="33"/>
      <c r="VO668" s="33"/>
      <c r="VP668" s="33"/>
      <c r="VQ668" s="33"/>
      <c r="VR668" s="33"/>
      <c r="VS668" s="33"/>
      <c r="VT668" s="33"/>
      <c r="VU668" s="33"/>
      <c r="VV668" s="33"/>
      <c r="VW668" s="33"/>
      <c r="VX668" s="33"/>
      <c r="VY668" s="33"/>
      <c r="VZ668" s="33"/>
      <c r="WA668" s="33"/>
      <c r="WB668" s="33"/>
      <c r="WC668" s="33"/>
      <c r="WD668" s="33"/>
      <c r="WE668" s="33"/>
      <c r="WF668" s="33"/>
      <c r="WG668" s="33"/>
      <c r="WH668" s="33"/>
      <c r="WI668" s="33"/>
      <c r="WJ668" s="33"/>
      <c r="WK668" s="33"/>
      <c r="WL668" s="33"/>
      <c r="WM668" s="33"/>
      <c r="WN668" s="33"/>
      <c r="WO668" s="33"/>
      <c r="WP668" s="33"/>
      <c r="WQ668" s="33"/>
      <c r="WR668" s="33"/>
      <c r="WS668" s="33"/>
      <c r="WT668" s="33"/>
      <c r="WU668" s="33"/>
      <c r="WV668" s="33"/>
      <c r="WW668" s="33"/>
      <c r="WX668" s="33"/>
      <c r="WY668" s="33"/>
      <c r="WZ668" s="33"/>
      <c r="XA668" s="33"/>
      <c r="XB668" s="33"/>
      <c r="XC668" s="33"/>
      <c r="XD668" s="33"/>
      <c r="XE668" s="33"/>
      <c r="XF668" s="33"/>
      <c r="XG668" s="33"/>
      <c r="XH668" s="33"/>
      <c r="XI668" s="33"/>
      <c r="XJ668" s="33"/>
      <c r="XK668" s="33"/>
      <c r="XL668" s="33"/>
      <c r="XM668" s="33"/>
      <c r="XN668" s="33"/>
      <c r="XO668" s="33"/>
      <c r="XP668" s="33"/>
      <c r="XQ668" s="33"/>
      <c r="XR668" s="33"/>
      <c r="XS668" s="33"/>
      <c r="XT668" s="33"/>
      <c r="XU668" s="33"/>
      <c r="XV668" s="33"/>
      <c r="XW668" s="33"/>
      <c r="XX668" s="33"/>
      <c r="XY668" s="33"/>
      <c r="XZ668" s="33"/>
      <c r="YA668" s="33"/>
      <c r="YB668" s="33"/>
      <c r="YC668" s="33"/>
      <c r="YD668" s="33"/>
      <c r="YE668" s="33"/>
      <c r="YF668" s="33"/>
      <c r="YG668" s="33"/>
      <c r="YH668" s="33"/>
      <c r="YI668" s="33"/>
      <c r="YJ668" s="33"/>
      <c r="YK668" s="33"/>
      <c r="YL668" s="33"/>
      <c r="YM668" s="33"/>
      <c r="YN668" s="33"/>
      <c r="YO668" s="33"/>
      <c r="YP668" s="33"/>
      <c r="YQ668" s="33"/>
      <c r="YR668" s="33"/>
      <c r="YS668" s="33"/>
      <c r="YT668" s="33"/>
      <c r="YU668" s="33"/>
      <c r="YV668" s="33"/>
      <c r="YW668" s="33"/>
      <c r="YX668" s="33"/>
      <c r="YY668" s="33"/>
      <c r="YZ668" s="33"/>
      <c r="ZA668" s="33"/>
      <c r="ZB668" s="33"/>
      <c r="ZC668" s="33"/>
      <c r="ZD668" s="33"/>
      <c r="ZE668" s="33"/>
      <c r="ZF668" s="33"/>
      <c r="ZG668" s="33"/>
      <c r="ZH668" s="33"/>
      <c r="ZI668" s="33"/>
      <c r="ZJ668" s="33"/>
      <c r="ZK668" s="33"/>
      <c r="ZL668" s="33"/>
      <c r="ZM668" s="33"/>
      <c r="ZN668" s="33"/>
      <c r="ZO668" s="33"/>
      <c r="ZP668" s="33"/>
      <c r="ZQ668" s="33"/>
      <c r="ZR668" s="33"/>
      <c r="ZS668" s="33"/>
      <c r="ZT668" s="33"/>
      <c r="ZU668" s="33"/>
      <c r="ZV668" s="33"/>
      <c r="ZW668" s="33"/>
      <c r="ZX668" s="33"/>
      <c r="ZY668" s="33"/>
      <c r="ZZ668" s="33"/>
      <c r="AAA668" s="33"/>
      <c r="AAB668" s="33"/>
      <c r="AAC668" s="33"/>
      <c r="AAD668" s="33"/>
      <c r="AAE668" s="33"/>
      <c r="AAF668" s="33"/>
      <c r="AAG668" s="33"/>
      <c r="AAH668" s="33"/>
      <c r="AAI668" s="33"/>
      <c r="AAJ668" s="33"/>
      <c r="AAK668" s="33"/>
      <c r="AAL668" s="33"/>
      <c r="AAM668" s="33"/>
      <c r="AAN668" s="33"/>
      <c r="AAO668" s="33"/>
      <c r="AAP668" s="33"/>
      <c r="AAQ668" s="33"/>
      <c r="AAR668" s="33"/>
      <c r="AAS668" s="33"/>
      <c r="AAT668" s="33"/>
      <c r="AAU668" s="33"/>
      <c r="AAV668" s="33"/>
      <c r="AAW668" s="33"/>
      <c r="AAX668" s="33"/>
      <c r="AAY668" s="33"/>
      <c r="AAZ668" s="33"/>
      <c r="ABA668" s="33"/>
      <c r="ABB668" s="33"/>
      <c r="ABC668" s="33"/>
      <c r="ABD668" s="33"/>
      <c r="ABE668" s="33"/>
      <c r="ABF668" s="33"/>
      <c r="ABG668" s="33"/>
      <c r="ABH668" s="33"/>
      <c r="ABI668" s="33"/>
      <c r="ABJ668" s="33"/>
      <c r="ABK668" s="33"/>
      <c r="ABL668" s="33"/>
      <c r="ABM668" s="33"/>
      <c r="ABN668" s="33"/>
      <c r="ABO668" s="33"/>
      <c r="ABP668" s="33"/>
      <c r="ABQ668" s="33"/>
      <c r="ABR668" s="33"/>
      <c r="ABS668" s="33"/>
      <c r="ABT668" s="33"/>
      <c r="ABU668" s="33"/>
      <c r="ABV668" s="33"/>
      <c r="ABW668" s="33"/>
      <c r="ABX668" s="33"/>
      <c r="ABY668" s="33"/>
      <c r="ABZ668" s="33"/>
      <c r="ACA668" s="33"/>
      <c r="ACB668" s="33"/>
      <c r="ACC668" s="33"/>
      <c r="ACD668" s="33"/>
      <c r="ACE668" s="33"/>
      <c r="ACF668" s="33"/>
      <c r="ACG668" s="33"/>
      <c r="ACH668" s="33"/>
      <c r="ACI668" s="33"/>
      <c r="ACJ668" s="33"/>
      <c r="ACK668" s="33"/>
      <c r="ACL668" s="33"/>
      <c r="ACM668" s="33"/>
      <c r="ACN668" s="33"/>
      <c r="ACO668" s="33"/>
      <c r="ACP668" s="33"/>
      <c r="ACQ668" s="33"/>
      <c r="ACR668" s="33"/>
      <c r="ACS668" s="33"/>
      <c r="ACT668" s="33"/>
      <c r="ACU668" s="33"/>
      <c r="ACV668" s="33"/>
      <c r="ACW668" s="33"/>
      <c r="ACX668" s="33"/>
      <c r="ACY668" s="33"/>
      <c r="ACZ668" s="33"/>
      <c r="ADA668" s="33"/>
      <c r="ADB668" s="33"/>
      <c r="ADC668" s="33"/>
      <c r="ADD668" s="33"/>
      <c r="ADE668" s="33"/>
      <c r="ADF668" s="33"/>
      <c r="ADG668" s="33"/>
      <c r="ADH668" s="33"/>
      <c r="ADI668" s="33"/>
      <c r="ADJ668" s="33"/>
      <c r="ADK668" s="33"/>
      <c r="ADL668" s="33"/>
      <c r="ADM668" s="33"/>
      <c r="ADN668" s="33"/>
      <c r="ADO668" s="33"/>
      <c r="ADP668" s="33"/>
      <c r="ADQ668" s="33"/>
      <c r="ADR668" s="33"/>
      <c r="ADS668" s="33"/>
      <c r="ADT668" s="33"/>
      <c r="ADU668" s="33"/>
      <c r="ADV668" s="33"/>
      <c r="ADW668" s="33"/>
      <c r="ADX668" s="33"/>
      <c r="ADY668" s="33"/>
      <c r="ADZ668" s="33"/>
      <c r="AEA668" s="33"/>
      <c r="AEB668" s="33"/>
      <c r="AEC668" s="33"/>
      <c r="AED668" s="33"/>
      <c r="AEE668" s="33"/>
      <c r="AEF668" s="33"/>
      <c r="AEG668" s="33"/>
      <c r="AEH668" s="33"/>
      <c r="AEI668" s="33"/>
      <c r="AEJ668" s="33"/>
      <c r="AEK668" s="33"/>
      <c r="AEL668" s="33"/>
      <c r="AEM668" s="33"/>
      <c r="AEN668" s="33"/>
      <c r="AEO668" s="33"/>
      <c r="AEP668" s="33"/>
      <c r="AEQ668" s="33"/>
      <c r="AER668" s="33"/>
      <c r="AES668" s="33"/>
      <c r="AET668" s="33"/>
      <c r="AEU668" s="33"/>
      <c r="AEV668" s="33"/>
      <c r="AEW668" s="33"/>
      <c r="AEX668" s="33"/>
      <c r="AEY668" s="33"/>
      <c r="AEZ668" s="33"/>
      <c r="AFA668" s="33"/>
      <c r="AFB668" s="33"/>
      <c r="AFC668" s="33"/>
      <c r="AFD668" s="33"/>
      <c r="AFE668" s="33"/>
      <c r="AFF668" s="33"/>
      <c r="AFG668" s="33"/>
      <c r="AFH668" s="33"/>
      <c r="AFI668" s="33"/>
      <c r="AFJ668" s="33"/>
      <c r="AFK668" s="33"/>
      <c r="AFL668" s="33"/>
      <c r="AFM668" s="33"/>
      <c r="AFN668" s="33"/>
      <c r="AFO668" s="33"/>
      <c r="AFP668" s="33"/>
      <c r="AFQ668" s="33"/>
      <c r="AFR668" s="33"/>
      <c r="AFS668" s="33"/>
      <c r="AFT668" s="33"/>
      <c r="AFU668" s="33"/>
      <c r="AFV668" s="33"/>
      <c r="AFW668" s="33"/>
      <c r="AFX668" s="33"/>
      <c r="AFY668" s="33"/>
      <c r="AFZ668" s="33"/>
      <c r="AGA668" s="33"/>
      <c r="AGB668" s="33"/>
      <c r="AGC668" s="33"/>
      <c r="AGD668" s="33"/>
      <c r="AGE668" s="33"/>
      <c r="AGF668" s="33"/>
      <c r="AGG668" s="33"/>
      <c r="AGH668" s="33"/>
      <c r="AGI668" s="33"/>
      <c r="AGJ668" s="33"/>
      <c r="AGK668" s="33"/>
      <c r="AGL668" s="33"/>
      <c r="AGM668" s="33"/>
      <c r="AGN668" s="33"/>
      <c r="AGO668" s="33"/>
      <c r="AGP668" s="33"/>
      <c r="AGQ668" s="33"/>
      <c r="AGR668" s="33"/>
      <c r="AGS668" s="33"/>
      <c r="AGT668" s="33"/>
      <c r="AGU668" s="33"/>
      <c r="AGV668" s="33"/>
      <c r="AGW668" s="33"/>
      <c r="AGX668" s="33"/>
      <c r="AGY668" s="33"/>
      <c r="AGZ668" s="33"/>
      <c r="AHA668" s="33"/>
      <c r="AHB668" s="33"/>
      <c r="AHC668" s="33"/>
      <c r="AHD668" s="33"/>
      <c r="AHE668" s="33"/>
      <c r="AHF668" s="33"/>
      <c r="AHG668" s="33"/>
      <c r="AHH668" s="33"/>
      <c r="AHI668" s="33"/>
      <c r="AHJ668" s="33"/>
      <c r="AHK668" s="33"/>
      <c r="AHL668" s="33"/>
      <c r="AHM668" s="33"/>
      <c r="AHN668" s="33"/>
      <c r="AHO668" s="33"/>
      <c r="AHP668" s="33"/>
      <c r="AHQ668" s="33"/>
      <c r="AHR668" s="33"/>
      <c r="AHS668" s="33"/>
      <c r="AHT668" s="33"/>
      <c r="AHU668" s="33"/>
      <c r="AHV668" s="33"/>
      <c r="AHW668" s="33"/>
      <c r="AHX668" s="33"/>
      <c r="AHY668" s="33"/>
      <c r="AHZ668" s="33"/>
      <c r="AIA668" s="33"/>
      <c r="AIB668" s="33"/>
      <c r="AIC668" s="33"/>
      <c r="AID668" s="33"/>
      <c r="AIE668" s="33"/>
      <c r="AIF668" s="33"/>
      <c r="AIG668" s="33"/>
      <c r="AIH668" s="33"/>
      <c r="AII668" s="33"/>
      <c r="AIJ668" s="33"/>
      <c r="AIK668" s="33"/>
      <c r="AIL668" s="33"/>
      <c r="AIM668" s="33"/>
      <c r="AIN668" s="33"/>
      <c r="AIO668" s="33"/>
      <c r="AIP668" s="33"/>
      <c r="AIQ668" s="33"/>
      <c r="AIR668" s="33"/>
      <c r="AIS668" s="33"/>
      <c r="AIT668" s="33"/>
      <c r="AIU668" s="33"/>
      <c r="AIV668" s="33"/>
      <c r="AIW668" s="33"/>
      <c r="AIX668" s="33"/>
      <c r="AIY668" s="33"/>
      <c r="AIZ668" s="33"/>
      <c r="AJA668" s="33"/>
      <c r="AJB668" s="33"/>
      <c r="AJC668" s="33"/>
      <c r="AJD668" s="33"/>
      <c r="AJE668" s="33"/>
      <c r="AJF668" s="33"/>
      <c r="AJG668" s="33"/>
      <c r="AJH668" s="33"/>
      <c r="AJI668" s="33"/>
      <c r="AJJ668" s="33"/>
      <c r="AJK668" s="33"/>
      <c r="AJL668" s="33"/>
      <c r="AJM668" s="33"/>
      <c r="AJN668" s="33"/>
      <c r="AJO668" s="33"/>
      <c r="AJP668" s="33"/>
      <c r="AJQ668" s="33"/>
      <c r="AJR668" s="33"/>
      <c r="AJS668" s="33"/>
      <c r="AJT668" s="33"/>
      <c r="AJU668" s="33"/>
      <c r="AJV668" s="33"/>
      <c r="AJW668" s="33"/>
      <c r="AJX668" s="33"/>
      <c r="AJY668" s="33"/>
      <c r="AJZ668" s="33"/>
      <c r="AKA668" s="33"/>
      <c r="AKB668" s="33"/>
      <c r="AKC668" s="33"/>
      <c r="AKD668" s="33"/>
      <c r="AKE668" s="33"/>
      <c r="AKF668" s="33"/>
      <c r="AKG668" s="33"/>
      <c r="AKH668" s="33"/>
      <c r="AKI668" s="33"/>
      <c r="AKJ668" s="33"/>
      <c r="AKK668" s="33"/>
      <c r="AKL668" s="33"/>
      <c r="AKM668" s="33"/>
      <c r="AKN668" s="33"/>
      <c r="AKO668" s="33"/>
      <c r="AKP668" s="33"/>
      <c r="AKQ668" s="33"/>
      <c r="AKR668" s="33"/>
      <c r="AKS668" s="33"/>
      <c r="AKT668" s="33"/>
      <c r="AKU668" s="33"/>
      <c r="AKV668" s="33"/>
      <c r="AKW668" s="33"/>
      <c r="AKX668" s="33"/>
      <c r="AKY668" s="33"/>
      <c r="AKZ668" s="33"/>
      <c r="ALA668" s="33"/>
      <c r="ALB668" s="33"/>
      <c r="ALC668" s="33"/>
      <c r="ALD668" s="33"/>
      <c r="ALE668" s="33"/>
      <c r="ALF668" s="33"/>
      <c r="ALG668" s="33"/>
      <c r="ALH668" s="33"/>
      <c r="ALI668" s="33"/>
      <c r="ALJ668" s="33"/>
      <c r="ALK668" s="33"/>
      <c r="ALL668" s="33"/>
      <c r="ALM668" s="33"/>
      <c r="ALN668" s="33"/>
      <c r="ALO668" s="33"/>
      <c r="ALP668" s="33"/>
      <c r="ALQ668" s="33"/>
      <c r="ALR668" s="33"/>
      <c r="ALS668" s="33"/>
      <c r="ALT668" s="33"/>
      <c r="ALU668" s="33"/>
      <c r="ALV668" s="33"/>
      <c r="ALW668" s="33"/>
      <c r="ALX668" s="33"/>
      <c r="ALY668" s="33"/>
      <c r="ALZ668" s="33"/>
      <c r="AMA668" s="33"/>
      <c r="AMB668" s="33"/>
      <c r="AMC668" s="33"/>
      <c r="AMD668" s="33"/>
      <c r="AME668" s="33"/>
      <c r="AMF668" s="33"/>
      <c r="AMG668" s="33"/>
      <c r="AMH668" s="33"/>
      <c r="AMI668" s="33"/>
      <c r="AMJ668" s="33"/>
      <c r="AMK668" s="33"/>
      <c r="AML668" s="33"/>
      <c r="AMM668" s="33"/>
      <c r="AMN668" s="33"/>
      <c r="AMO668" s="33"/>
      <c r="AMP668" s="33"/>
      <c r="AMQ668" s="33"/>
      <c r="AMR668" s="33"/>
      <c r="AMS668" s="33"/>
      <c r="AMT668" s="33"/>
      <c r="AMU668" s="33"/>
      <c r="AMV668" s="33"/>
      <c r="AMW668" s="33"/>
      <c r="AMX668" s="33"/>
      <c r="AMY668" s="33"/>
      <c r="AMZ668" s="33"/>
      <c r="ANA668" s="33"/>
      <c r="ANB668" s="33"/>
      <c r="ANC668" s="33"/>
      <c r="AND668" s="33"/>
      <c r="ANE668" s="33"/>
      <c r="ANF668" s="33"/>
      <c r="ANG668" s="33"/>
      <c r="ANH668" s="33"/>
      <c r="ANI668" s="33"/>
      <c r="ANJ668" s="33"/>
      <c r="ANK668" s="33"/>
      <c r="ANL668" s="33"/>
      <c r="ANM668" s="33"/>
      <c r="ANN668" s="33"/>
      <c r="ANO668" s="33"/>
      <c r="ANP668" s="33"/>
      <c r="ANQ668" s="33"/>
      <c r="ANR668" s="33"/>
      <c r="ANS668" s="33"/>
      <c r="ANT668" s="33"/>
      <c r="ANU668" s="33"/>
      <c r="ANV668" s="33"/>
      <c r="ANW668" s="33"/>
      <c r="ANX668" s="33"/>
      <c r="ANY668" s="33"/>
      <c r="ANZ668" s="33"/>
      <c r="AOA668" s="33"/>
      <c r="AOB668" s="33"/>
      <c r="AOC668" s="33"/>
      <c r="AOD668" s="33"/>
      <c r="AOE668" s="33"/>
      <c r="AOF668" s="33"/>
      <c r="AOG668" s="33"/>
      <c r="AOH668" s="33"/>
      <c r="AOI668" s="33"/>
      <c r="AOJ668" s="33"/>
      <c r="AOK668" s="33"/>
      <c r="AOL668" s="33"/>
      <c r="AOM668" s="33"/>
      <c r="AON668" s="33"/>
      <c r="AOO668" s="33"/>
      <c r="AOP668" s="33"/>
      <c r="AOQ668" s="33"/>
      <c r="AOR668" s="33"/>
      <c r="AOS668" s="33"/>
      <c r="AOT668" s="33"/>
      <c r="AOU668" s="33"/>
      <c r="AOV668" s="33"/>
      <c r="AOW668" s="33"/>
      <c r="AOX668" s="33"/>
      <c r="AOY668" s="33"/>
      <c r="AOZ668" s="33"/>
      <c r="APA668" s="33"/>
      <c r="APB668" s="33"/>
      <c r="APC668" s="33"/>
      <c r="APD668" s="33"/>
      <c r="APE668" s="33"/>
      <c r="APF668" s="33"/>
      <c r="APG668" s="33"/>
      <c r="APH668" s="33"/>
      <c r="API668" s="33"/>
      <c r="APJ668" s="33"/>
      <c r="APK668" s="33"/>
      <c r="APL668" s="33"/>
      <c r="APM668" s="33"/>
      <c r="APN668" s="33"/>
      <c r="APO668" s="33"/>
      <c r="APP668" s="33"/>
      <c r="APQ668" s="33"/>
      <c r="APR668" s="33"/>
      <c r="APS668" s="33"/>
      <c r="APT668" s="33"/>
      <c r="APU668" s="33"/>
      <c r="APV668" s="33"/>
      <c r="APW668" s="33"/>
      <c r="APX668" s="33"/>
      <c r="APY668" s="33"/>
      <c r="APZ668" s="33"/>
      <c r="AQA668" s="33"/>
      <c r="AQB668" s="33"/>
      <c r="AQC668" s="33"/>
      <c r="AQD668" s="33"/>
      <c r="AQE668" s="33"/>
      <c r="AQF668" s="33"/>
      <c r="AQG668" s="33"/>
      <c r="AQH668" s="33"/>
      <c r="AQI668" s="33"/>
      <c r="AQJ668" s="33"/>
      <c r="AQK668" s="33"/>
      <c r="AQL668" s="33"/>
      <c r="AQM668" s="33"/>
      <c r="AQN668" s="33"/>
      <c r="AQO668" s="33"/>
      <c r="AQP668" s="33"/>
      <c r="AQQ668" s="33"/>
      <c r="AQR668" s="33"/>
      <c r="AQS668" s="33"/>
      <c r="AQT668" s="33"/>
      <c r="AQU668" s="33"/>
      <c r="AQV668" s="33"/>
      <c r="AQW668" s="33"/>
      <c r="AQX668" s="33"/>
      <c r="AQY668" s="33"/>
      <c r="AQZ668" s="33"/>
      <c r="ARA668" s="33"/>
      <c r="ARB668" s="33"/>
      <c r="ARC668" s="33"/>
      <c r="ARD668" s="33"/>
      <c r="ARE668" s="33"/>
      <c r="ARF668" s="33"/>
      <c r="ARG668" s="33"/>
      <c r="ARH668" s="33"/>
      <c r="ARI668" s="33"/>
      <c r="ARJ668" s="33"/>
      <c r="ARK668" s="33"/>
      <c r="ARL668" s="33"/>
      <c r="ARM668" s="33"/>
      <c r="ARN668" s="33"/>
      <c r="ARO668" s="33"/>
      <c r="ARP668" s="33"/>
      <c r="ARQ668" s="33"/>
      <c r="ARR668" s="33"/>
      <c r="ARS668" s="33"/>
      <c r="ART668" s="33"/>
      <c r="ARU668" s="33"/>
      <c r="ARV668" s="33"/>
      <c r="ARW668" s="33"/>
      <c r="ARX668" s="33"/>
      <c r="ARY668" s="33"/>
      <c r="ARZ668" s="33"/>
      <c r="ASA668" s="33"/>
      <c r="ASB668" s="33"/>
      <c r="ASC668" s="33"/>
      <c r="ASD668" s="33"/>
      <c r="ASE668" s="33"/>
      <c r="ASF668" s="33"/>
      <c r="ASG668" s="33"/>
      <c r="ASH668" s="33"/>
      <c r="ASI668" s="33"/>
      <c r="ASJ668" s="33"/>
      <c r="ASK668" s="33"/>
      <c r="ASL668" s="33"/>
      <c r="ASM668" s="33"/>
      <c r="ASN668" s="33"/>
      <c r="ASO668" s="33"/>
      <c r="ASP668" s="33"/>
      <c r="ASQ668" s="33"/>
      <c r="ASR668" s="33"/>
      <c r="ASS668" s="33"/>
      <c r="AST668" s="33"/>
      <c r="ASU668" s="33"/>
      <c r="ASV668" s="33"/>
      <c r="ASW668" s="33"/>
      <c r="ASX668" s="33"/>
      <c r="ASY668" s="33"/>
      <c r="ASZ668" s="33"/>
      <c r="ATA668" s="33"/>
      <c r="ATB668" s="33"/>
      <c r="ATC668" s="33"/>
      <c r="ATD668" s="33"/>
      <c r="ATE668" s="33"/>
      <c r="ATF668" s="33"/>
      <c r="ATG668" s="33"/>
      <c r="ATH668" s="33"/>
      <c r="ATI668" s="33"/>
      <c r="ATJ668" s="33"/>
      <c r="ATK668" s="33"/>
      <c r="ATL668" s="33"/>
      <c r="ATM668" s="33"/>
      <c r="ATN668" s="33"/>
      <c r="ATO668" s="33"/>
      <c r="ATP668" s="33"/>
      <c r="ATQ668" s="33"/>
      <c r="ATR668" s="33"/>
      <c r="ATS668" s="33"/>
      <c r="ATT668" s="33"/>
      <c r="ATU668" s="33"/>
      <c r="ATV668" s="33"/>
      <c r="ATW668" s="33"/>
      <c r="ATX668" s="33"/>
      <c r="ATY668" s="33"/>
      <c r="ATZ668" s="33"/>
      <c r="AUA668" s="33"/>
      <c r="AUB668" s="33"/>
      <c r="AUC668" s="33"/>
      <c r="AUD668" s="33"/>
      <c r="AUE668" s="33"/>
      <c r="AUF668" s="33"/>
      <c r="AUG668" s="33"/>
      <c r="AUH668" s="33"/>
      <c r="AUI668" s="33"/>
      <c r="AUJ668" s="33"/>
      <c r="AUK668" s="33"/>
      <c r="AUL668" s="33"/>
      <c r="AUM668" s="33"/>
      <c r="AUN668" s="33"/>
      <c r="AUO668" s="33"/>
      <c r="AUP668" s="33"/>
      <c r="AUQ668" s="33"/>
      <c r="AUR668" s="33"/>
      <c r="AUS668" s="33"/>
      <c r="AUT668" s="33"/>
      <c r="AUU668" s="33"/>
      <c r="AUV668" s="33"/>
      <c r="AUW668" s="33"/>
      <c r="AUX668" s="33"/>
      <c r="AUY668" s="33"/>
      <c r="AUZ668" s="33"/>
      <c r="AVA668" s="33"/>
      <c r="AVB668" s="33"/>
      <c r="AVC668" s="33"/>
      <c r="AVD668" s="33"/>
      <c r="AVE668" s="33"/>
      <c r="AVF668" s="33"/>
      <c r="AVG668" s="33"/>
      <c r="AVH668" s="33"/>
      <c r="AVI668" s="33"/>
      <c r="AVJ668" s="33"/>
      <c r="AVK668" s="33"/>
      <c r="AVL668" s="33"/>
      <c r="AVM668" s="33"/>
      <c r="AVN668" s="33"/>
      <c r="AVO668" s="33"/>
      <c r="AVP668" s="33"/>
      <c r="AVQ668" s="33"/>
      <c r="AVR668" s="33"/>
      <c r="AVS668" s="33"/>
      <c r="AVT668" s="33"/>
      <c r="AVU668" s="33"/>
      <c r="AVV668" s="33"/>
      <c r="AVW668" s="33"/>
      <c r="AVX668" s="33"/>
      <c r="AVY668" s="33"/>
      <c r="AVZ668" s="33"/>
      <c r="AWA668" s="33"/>
      <c r="AWB668" s="33"/>
      <c r="AWC668" s="33"/>
      <c r="AWD668" s="33"/>
      <c r="AWE668" s="33"/>
      <c r="AWF668" s="33"/>
      <c r="AWG668" s="33"/>
      <c r="AWH668" s="33"/>
      <c r="AWI668" s="33"/>
      <c r="AWJ668" s="33"/>
      <c r="AWK668" s="33"/>
      <c r="AWL668" s="33"/>
      <c r="AWM668" s="33"/>
      <c r="AWN668" s="33"/>
      <c r="AWO668" s="33"/>
      <c r="AWP668" s="33"/>
      <c r="AWQ668" s="33"/>
      <c r="AWR668" s="33"/>
      <c r="AWS668" s="33"/>
      <c r="AWT668" s="33"/>
      <c r="AWU668" s="33"/>
      <c r="AWV668" s="33"/>
      <c r="AWW668" s="33"/>
      <c r="AWX668" s="33"/>
      <c r="AWY668" s="33"/>
      <c r="AWZ668" s="33"/>
      <c r="AXA668" s="33"/>
      <c r="AXB668" s="33"/>
      <c r="AXC668" s="33"/>
      <c r="AXD668" s="33"/>
      <c r="AXE668" s="33"/>
      <c r="AXF668" s="33"/>
      <c r="AXG668" s="33"/>
      <c r="AXH668" s="33"/>
      <c r="AXI668" s="33"/>
      <c r="AXJ668" s="33"/>
      <c r="AXK668" s="33"/>
      <c r="AXL668" s="33"/>
      <c r="AXM668" s="33"/>
      <c r="AXN668" s="33"/>
      <c r="AXO668" s="33"/>
      <c r="AXP668" s="33"/>
      <c r="AXQ668" s="33"/>
      <c r="AXR668" s="33"/>
      <c r="AXS668" s="33"/>
      <c r="AXT668" s="33"/>
      <c r="AXU668" s="33"/>
      <c r="AXV668" s="33"/>
      <c r="AXW668" s="33"/>
      <c r="AXX668" s="33"/>
      <c r="AXY668" s="33"/>
      <c r="AXZ668" s="33"/>
      <c r="AYA668" s="33"/>
      <c r="AYB668" s="33"/>
      <c r="AYC668" s="33"/>
      <c r="AYD668" s="33"/>
      <c r="AYE668" s="33"/>
      <c r="AYF668" s="33"/>
      <c r="AYG668" s="33"/>
      <c r="AYH668" s="33"/>
      <c r="AYI668" s="33"/>
      <c r="AYJ668" s="33"/>
      <c r="AYK668" s="33"/>
      <c r="AYL668" s="33"/>
      <c r="AYM668" s="33"/>
      <c r="AYN668" s="33"/>
      <c r="AYO668" s="33"/>
      <c r="AYP668" s="33"/>
      <c r="AYQ668" s="33"/>
      <c r="AYR668" s="33"/>
      <c r="AYS668" s="33"/>
      <c r="AYT668" s="33"/>
      <c r="AYU668" s="33"/>
      <c r="AYV668" s="33"/>
      <c r="AYW668" s="33"/>
      <c r="AYX668" s="33"/>
      <c r="AYY668" s="33"/>
      <c r="AYZ668" s="33"/>
      <c r="AZA668" s="33"/>
      <c r="AZB668" s="33"/>
      <c r="AZC668" s="33"/>
      <c r="AZD668" s="33"/>
      <c r="AZE668" s="33"/>
      <c r="AZF668" s="33"/>
      <c r="AZG668" s="33"/>
      <c r="AZH668" s="33"/>
      <c r="AZI668" s="33"/>
      <c r="AZJ668" s="33"/>
      <c r="AZK668" s="33"/>
      <c r="AZL668" s="33"/>
      <c r="AZM668" s="33"/>
      <c r="AZN668" s="33"/>
      <c r="AZO668" s="33"/>
      <c r="AZP668" s="33"/>
      <c r="AZQ668" s="33"/>
      <c r="AZR668" s="33"/>
      <c r="AZS668" s="33"/>
      <c r="AZT668" s="33"/>
      <c r="AZU668" s="33"/>
      <c r="AZV668" s="33"/>
      <c r="AZW668" s="33"/>
      <c r="AZX668" s="33"/>
      <c r="AZY668" s="33"/>
      <c r="AZZ668" s="33"/>
      <c r="BAA668" s="33"/>
      <c r="BAB668" s="33"/>
      <c r="BAC668" s="33"/>
      <c r="BAD668" s="33"/>
      <c r="BAE668" s="33"/>
      <c r="BAF668" s="33"/>
      <c r="BAG668" s="33"/>
      <c r="BAH668" s="33"/>
      <c r="BAI668" s="33"/>
      <c r="BAJ668" s="33"/>
      <c r="BAK668" s="33"/>
      <c r="BAL668" s="33"/>
      <c r="BAM668" s="33"/>
      <c r="BAN668" s="33"/>
      <c r="BAO668" s="33"/>
      <c r="BAP668" s="33"/>
      <c r="BAQ668" s="33"/>
      <c r="BAR668" s="33"/>
      <c r="BAS668" s="33"/>
      <c r="BAT668" s="33"/>
      <c r="BAU668" s="33"/>
      <c r="BAV668" s="33"/>
      <c r="BAW668" s="33"/>
      <c r="BAX668" s="33"/>
      <c r="BAY668" s="33"/>
      <c r="BAZ668" s="33"/>
      <c r="BBA668" s="33"/>
      <c r="BBB668" s="33"/>
      <c r="BBC668" s="33"/>
      <c r="BBD668" s="33"/>
      <c r="BBE668" s="33"/>
      <c r="BBF668" s="33"/>
      <c r="BBG668" s="33"/>
      <c r="BBH668" s="33"/>
      <c r="BBI668" s="33"/>
      <c r="BBJ668" s="33"/>
      <c r="BBK668" s="33"/>
      <c r="BBL668" s="33"/>
      <c r="BBM668" s="33"/>
      <c r="BBN668" s="33"/>
      <c r="BBO668" s="33"/>
      <c r="BBP668" s="33"/>
      <c r="BBQ668" s="33"/>
      <c r="BBR668" s="33"/>
      <c r="BBS668" s="33"/>
      <c r="BBT668" s="33"/>
      <c r="BBU668" s="33"/>
      <c r="BBV668" s="33"/>
      <c r="BBW668" s="33"/>
      <c r="BBX668" s="33"/>
      <c r="BBY668" s="33"/>
      <c r="BBZ668" s="33"/>
      <c r="BCA668" s="33"/>
      <c r="BCB668" s="33"/>
      <c r="BCC668" s="33"/>
      <c r="BCD668" s="33"/>
      <c r="BCE668" s="33"/>
      <c r="BCF668" s="33"/>
      <c r="BCG668" s="33"/>
      <c r="BCH668" s="33"/>
      <c r="BCI668" s="33"/>
      <c r="BCJ668" s="33"/>
      <c r="BCK668" s="33"/>
      <c r="BCL668" s="33"/>
      <c r="BCM668" s="33"/>
      <c r="BCN668" s="33"/>
      <c r="BCO668" s="33"/>
      <c r="BCP668" s="33"/>
      <c r="BCQ668" s="33"/>
      <c r="BCR668" s="33"/>
      <c r="BCS668" s="33"/>
      <c r="BCT668" s="33"/>
      <c r="BCU668" s="33"/>
      <c r="BCV668" s="33"/>
      <c r="BCW668" s="33"/>
      <c r="BCX668" s="33"/>
      <c r="BCY668" s="33"/>
      <c r="BCZ668" s="33"/>
      <c r="BDA668" s="33"/>
      <c r="BDB668" s="33"/>
      <c r="BDC668" s="33"/>
      <c r="BDD668" s="33"/>
      <c r="BDE668" s="33"/>
      <c r="BDF668" s="33"/>
      <c r="BDG668" s="33"/>
      <c r="BDH668" s="33"/>
      <c r="BDI668" s="33"/>
      <c r="BDJ668" s="33"/>
      <c r="BDK668" s="33"/>
      <c r="BDL668" s="33"/>
      <c r="BDM668" s="33"/>
      <c r="BDN668" s="33"/>
      <c r="BDO668" s="33"/>
      <c r="BDP668" s="33"/>
      <c r="BDQ668" s="33"/>
      <c r="BDR668" s="33"/>
      <c r="BDS668" s="33"/>
      <c r="BDT668" s="33"/>
      <c r="BDU668" s="33"/>
      <c r="BDV668" s="33"/>
      <c r="BDW668" s="33"/>
      <c r="BDX668" s="33"/>
      <c r="BDY668" s="33"/>
      <c r="BDZ668" s="33"/>
      <c r="BEA668" s="33"/>
      <c r="BEB668" s="33"/>
      <c r="BEC668" s="33"/>
      <c r="BED668" s="33"/>
      <c r="BEE668" s="33"/>
      <c r="BEF668" s="33"/>
      <c r="BEG668" s="33"/>
      <c r="BEH668" s="33"/>
      <c r="BEI668" s="33"/>
      <c r="BEJ668" s="33"/>
      <c r="BEK668" s="33"/>
      <c r="BEL668" s="33"/>
      <c r="BEM668" s="33"/>
      <c r="BEN668" s="33"/>
      <c r="BEO668" s="33"/>
      <c r="BEP668" s="33"/>
      <c r="BEQ668" s="33"/>
      <c r="BER668" s="33"/>
      <c r="BES668" s="33"/>
      <c r="BET668" s="33"/>
      <c r="BEU668" s="33"/>
      <c r="BEV668" s="33"/>
      <c r="BEW668" s="33"/>
      <c r="BEX668" s="33"/>
      <c r="BEY668" s="33"/>
      <c r="BEZ668" s="33"/>
      <c r="BFA668" s="33"/>
      <c r="BFB668" s="33"/>
      <c r="BFC668" s="33"/>
      <c r="BFD668" s="33"/>
      <c r="BFE668" s="33"/>
      <c r="BFF668" s="33"/>
      <c r="BFG668" s="33"/>
      <c r="BFH668" s="33"/>
      <c r="BFI668" s="33"/>
      <c r="BFJ668" s="33"/>
      <c r="BFK668" s="33"/>
      <c r="BFL668" s="33"/>
      <c r="BFM668" s="33"/>
      <c r="BFN668" s="33"/>
      <c r="BFO668" s="33"/>
      <c r="BFP668" s="33"/>
      <c r="BFQ668" s="33"/>
      <c r="BFR668" s="33"/>
      <c r="BFS668" s="33"/>
      <c r="BFT668" s="33"/>
      <c r="BFU668" s="33"/>
      <c r="BFV668" s="33"/>
      <c r="BFW668" s="33"/>
      <c r="BFX668" s="33"/>
      <c r="BFY668" s="33"/>
      <c r="BFZ668" s="33"/>
      <c r="BGA668" s="33"/>
      <c r="BGB668" s="33"/>
      <c r="BGC668" s="33"/>
      <c r="BGD668" s="33"/>
      <c r="BGE668" s="33"/>
      <c r="BGF668" s="33"/>
      <c r="BGG668" s="33"/>
      <c r="BGH668" s="33"/>
      <c r="BGI668" s="33"/>
      <c r="BGJ668" s="33"/>
      <c r="BGK668" s="33"/>
      <c r="BGL668" s="33"/>
      <c r="BGM668" s="33"/>
      <c r="BGN668" s="33"/>
      <c r="BGO668" s="33"/>
      <c r="BGP668" s="33"/>
      <c r="BGQ668" s="33"/>
      <c r="BGR668" s="33"/>
      <c r="BGS668" s="33"/>
      <c r="BGT668" s="33"/>
      <c r="BGU668" s="33"/>
      <c r="BGV668" s="33"/>
      <c r="BGW668" s="33"/>
      <c r="BGX668" s="33"/>
      <c r="BGY668" s="33"/>
      <c r="BGZ668" s="33"/>
      <c r="BHA668" s="33"/>
      <c r="BHB668" s="33"/>
      <c r="BHC668" s="33"/>
      <c r="BHD668" s="33"/>
      <c r="BHE668" s="33"/>
      <c r="BHF668" s="33"/>
      <c r="BHG668" s="33"/>
      <c r="BHH668" s="33"/>
      <c r="BHI668" s="33"/>
      <c r="BHJ668" s="33"/>
      <c r="BHK668" s="33"/>
      <c r="BHL668" s="33"/>
      <c r="BHM668" s="33"/>
      <c r="BHN668" s="33"/>
      <c r="BHO668" s="33"/>
      <c r="BHP668" s="33"/>
      <c r="BHQ668" s="33"/>
      <c r="BHR668" s="33"/>
      <c r="BHS668" s="33"/>
      <c r="BHT668" s="33"/>
      <c r="BHU668" s="33"/>
      <c r="BHV668" s="33"/>
      <c r="BHW668" s="33"/>
      <c r="BHX668" s="33"/>
      <c r="BHY668" s="33"/>
      <c r="BHZ668" s="33"/>
      <c r="BIA668" s="33"/>
      <c r="BIB668" s="33"/>
      <c r="BIC668" s="33"/>
      <c r="BID668" s="33"/>
      <c r="BIE668" s="33"/>
      <c r="BIF668" s="33"/>
      <c r="BIG668" s="33"/>
      <c r="BIH668" s="33"/>
      <c r="BII668" s="33"/>
      <c r="BIJ668" s="33"/>
      <c r="BIK668" s="33"/>
      <c r="BIL668" s="33"/>
      <c r="BIM668" s="33"/>
      <c r="BIN668" s="33"/>
      <c r="BIO668" s="33"/>
      <c r="BIP668" s="33"/>
      <c r="BIQ668" s="33"/>
      <c r="BIR668" s="33"/>
      <c r="BIS668" s="33"/>
      <c r="BIT668" s="33"/>
      <c r="BIU668" s="33"/>
      <c r="BIV668" s="33"/>
      <c r="BIW668" s="33"/>
      <c r="BIX668" s="33"/>
      <c r="BIY668" s="33"/>
      <c r="BIZ668" s="33"/>
      <c r="BJA668" s="33"/>
      <c r="BJB668" s="33"/>
      <c r="BJC668" s="33"/>
      <c r="BJD668" s="33"/>
      <c r="BJE668" s="33"/>
      <c r="BJF668" s="33"/>
      <c r="BJG668" s="33"/>
      <c r="BJH668" s="33"/>
      <c r="BJI668" s="33"/>
      <c r="BJJ668" s="33"/>
      <c r="BJK668" s="33"/>
      <c r="BJL668" s="33"/>
      <c r="BJM668" s="33"/>
      <c r="BJN668" s="33"/>
      <c r="BJO668" s="33"/>
      <c r="BJP668" s="33"/>
      <c r="BJQ668" s="33"/>
      <c r="BJR668" s="33"/>
      <c r="BJS668" s="33"/>
      <c r="BJT668" s="33"/>
      <c r="BJU668" s="33"/>
      <c r="BJV668" s="33"/>
      <c r="BJW668" s="33"/>
      <c r="BJX668" s="33"/>
      <c r="BJY668" s="33"/>
      <c r="BJZ668" s="33"/>
      <c r="BKA668" s="33"/>
      <c r="BKB668" s="33"/>
      <c r="BKC668" s="33"/>
      <c r="BKD668" s="33"/>
      <c r="BKE668" s="33"/>
      <c r="BKF668" s="33"/>
      <c r="BKG668" s="33"/>
      <c r="BKH668" s="33"/>
      <c r="BKI668" s="33"/>
      <c r="BKJ668" s="33"/>
      <c r="BKK668" s="33"/>
      <c r="BKL668" s="33"/>
      <c r="BKM668" s="33"/>
      <c r="BKN668" s="33"/>
      <c r="BKO668" s="33"/>
      <c r="BKP668" s="33"/>
      <c r="BKQ668" s="33"/>
      <c r="BKR668" s="33"/>
      <c r="BKS668" s="33"/>
      <c r="BKT668" s="33"/>
      <c r="BKU668" s="33"/>
      <c r="BKV668" s="33"/>
      <c r="BKW668" s="33"/>
      <c r="BKX668" s="33"/>
      <c r="BKY668" s="33"/>
      <c r="BKZ668" s="33"/>
      <c r="BLA668" s="33"/>
      <c r="BLB668" s="33"/>
      <c r="BLC668" s="33"/>
      <c r="BLD668" s="33"/>
      <c r="BLE668" s="33"/>
      <c r="BLF668" s="33"/>
      <c r="BLG668" s="33"/>
      <c r="BLH668" s="33"/>
      <c r="BLI668" s="33"/>
      <c r="BLJ668" s="33"/>
      <c r="BLK668" s="33"/>
      <c r="BLL668" s="33"/>
      <c r="BLM668" s="33"/>
      <c r="BLN668" s="33"/>
      <c r="BLO668" s="33"/>
      <c r="BLP668" s="33"/>
      <c r="BLQ668" s="33"/>
      <c r="BLR668" s="33"/>
      <c r="BLS668" s="33"/>
      <c r="BLT668" s="33"/>
      <c r="BLU668" s="33"/>
      <c r="BLV668" s="33"/>
      <c r="BLW668" s="33"/>
      <c r="BLX668" s="33"/>
      <c r="BLY668" s="33"/>
      <c r="BLZ668" s="33"/>
      <c r="BMA668" s="33"/>
      <c r="BMB668" s="33"/>
      <c r="BMC668" s="33"/>
      <c r="BMD668" s="33"/>
      <c r="BME668" s="33"/>
      <c r="BMF668" s="33"/>
      <c r="BMG668" s="33"/>
      <c r="BMH668" s="33"/>
      <c r="BMI668" s="33"/>
      <c r="BMJ668" s="33"/>
      <c r="BMK668" s="33"/>
      <c r="BML668" s="33"/>
      <c r="BMM668" s="33"/>
      <c r="BMN668" s="33"/>
      <c r="BMO668" s="33"/>
      <c r="BMP668" s="33"/>
      <c r="BMQ668" s="33"/>
      <c r="BMR668" s="33"/>
      <c r="BMS668" s="33"/>
      <c r="BMT668" s="33"/>
      <c r="BMU668" s="33"/>
      <c r="BMV668" s="33"/>
      <c r="BMW668" s="33"/>
      <c r="BMX668" s="33"/>
      <c r="BMY668" s="33"/>
      <c r="BMZ668" s="33"/>
      <c r="BNA668" s="33"/>
      <c r="BNB668" s="33"/>
      <c r="BNC668" s="33"/>
      <c r="BND668" s="33"/>
      <c r="BNE668" s="33"/>
      <c r="BNF668" s="33"/>
      <c r="BNG668" s="33"/>
      <c r="BNH668" s="33"/>
      <c r="BNI668" s="33"/>
      <c r="BNJ668" s="33"/>
      <c r="BNK668" s="33"/>
      <c r="BNL668" s="33"/>
      <c r="BNM668" s="33"/>
      <c r="BNN668" s="33"/>
      <c r="BNO668" s="33"/>
      <c r="BNP668" s="33"/>
      <c r="BNQ668" s="33"/>
      <c r="BNR668" s="33"/>
      <c r="BNS668" s="33"/>
      <c r="BNT668" s="33"/>
      <c r="BNU668" s="33"/>
      <c r="BNV668" s="33"/>
      <c r="BNW668" s="33"/>
      <c r="BNX668" s="33"/>
      <c r="BNY668" s="33"/>
      <c r="BNZ668" s="33"/>
      <c r="BOA668" s="33"/>
      <c r="BOB668" s="33"/>
      <c r="BOC668" s="33"/>
      <c r="BOD668" s="33"/>
      <c r="BOE668" s="33"/>
      <c r="BOF668" s="33"/>
      <c r="BOG668" s="33"/>
      <c r="BOH668" s="33"/>
      <c r="BOI668" s="33"/>
      <c r="BOJ668" s="33"/>
      <c r="BOK668" s="33"/>
      <c r="BOL668" s="33"/>
      <c r="BOM668" s="33"/>
      <c r="BON668" s="33"/>
      <c r="BOO668" s="33"/>
      <c r="BOP668" s="33"/>
      <c r="BOQ668" s="33"/>
      <c r="BOR668" s="33"/>
      <c r="BOS668" s="33"/>
      <c r="BOT668" s="33"/>
      <c r="BOU668" s="33"/>
      <c r="BOV668" s="33"/>
      <c r="BOW668" s="33"/>
      <c r="BOX668" s="33"/>
      <c r="BOY668" s="33"/>
      <c r="BOZ668" s="33"/>
      <c r="BPA668" s="33"/>
      <c r="BPB668" s="33"/>
      <c r="BPC668" s="33"/>
      <c r="BPD668" s="33"/>
      <c r="BPE668" s="33"/>
      <c r="BPF668" s="33"/>
      <c r="BPG668" s="33"/>
      <c r="BPH668" s="33"/>
      <c r="BPI668" s="33"/>
      <c r="BPJ668" s="33"/>
      <c r="BPK668" s="33"/>
      <c r="BPL668" s="33"/>
      <c r="BPM668" s="33"/>
      <c r="BPN668" s="33"/>
      <c r="BPO668" s="33"/>
      <c r="BPP668" s="33"/>
      <c r="BPQ668" s="33"/>
      <c r="BPR668" s="33"/>
      <c r="BPS668" s="33"/>
      <c r="BPT668" s="33"/>
      <c r="BPU668" s="33"/>
      <c r="BPV668" s="33"/>
      <c r="BPW668" s="33"/>
      <c r="BPX668" s="33"/>
      <c r="BPY668" s="33"/>
      <c r="BPZ668" s="33"/>
      <c r="BQA668" s="33"/>
      <c r="BQB668" s="33"/>
      <c r="BQC668" s="33"/>
      <c r="BQD668" s="33"/>
      <c r="BQE668" s="33"/>
      <c r="BQF668" s="33"/>
      <c r="BQG668" s="33"/>
      <c r="BQH668" s="33"/>
      <c r="BQI668" s="33"/>
      <c r="BQJ668" s="33"/>
      <c r="BQK668" s="33"/>
      <c r="BQL668" s="33"/>
      <c r="BQM668" s="33"/>
      <c r="BQN668" s="33"/>
      <c r="BQO668" s="33"/>
      <c r="BQP668" s="33"/>
      <c r="BQQ668" s="33"/>
      <c r="BQR668" s="33"/>
      <c r="BQS668" s="33"/>
      <c r="BQT668" s="33"/>
      <c r="BQU668" s="33"/>
      <c r="BQV668" s="33"/>
      <c r="BQW668" s="33"/>
      <c r="BQX668" s="33"/>
      <c r="BQY668" s="33"/>
      <c r="BQZ668" s="33"/>
      <c r="BRA668" s="33"/>
      <c r="BRB668" s="33"/>
      <c r="BRC668" s="33"/>
      <c r="BRD668" s="33"/>
      <c r="BRE668" s="33"/>
      <c r="BRF668" s="33"/>
      <c r="BRG668" s="33"/>
      <c r="BRH668" s="33"/>
      <c r="BRI668" s="33"/>
      <c r="BRJ668" s="33"/>
      <c r="BRK668" s="33"/>
      <c r="BRL668" s="33"/>
      <c r="BRM668" s="33"/>
      <c r="BRN668" s="33"/>
      <c r="BRO668" s="33"/>
      <c r="BRP668" s="33"/>
      <c r="BRQ668" s="33"/>
      <c r="BRR668" s="33"/>
      <c r="BRS668" s="33"/>
      <c r="BRT668" s="33"/>
      <c r="BRU668" s="33"/>
      <c r="BRV668" s="33"/>
      <c r="BRW668" s="33"/>
      <c r="BRX668" s="33"/>
      <c r="BRY668" s="33"/>
      <c r="BRZ668" s="33"/>
      <c r="BSA668" s="33"/>
      <c r="BSB668" s="33"/>
      <c r="BSC668" s="33"/>
      <c r="BSD668" s="33"/>
      <c r="BSE668" s="33"/>
      <c r="BSF668" s="33"/>
      <c r="BSG668" s="33"/>
      <c r="BSH668" s="33"/>
      <c r="BSI668" s="33"/>
      <c r="BSJ668" s="33"/>
      <c r="BSK668" s="33"/>
      <c r="BSL668" s="33"/>
      <c r="BSM668" s="33"/>
      <c r="BSN668" s="33"/>
      <c r="BSO668" s="33"/>
      <c r="BSP668" s="33"/>
      <c r="BSQ668" s="33"/>
      <c r="BSR668" s="33"/>
      <c r="BSS668" s="33"/>
      <c r="BST668" s="33"/>
      <c r="BSU668" s="33"/>
      <c r="BSV668" s="33"/>
      <c r="BSW668" s="33"/>
      <c r="BSX668" s="33"/>
      <c r="BSY668" s="33"/>
      <c r="BSZ668" s="33"/>
      <c r="BTA668" s="33"/>
      <c r="BTB668" s="33"/>
      <c r="BTC668" s="33"/>
      <c r="BTD668" s="33"/>
      <c r="BTE668" s="33"/>
      <c r="BTF668" s="33"/>
      <c r="BTG668" s="33"/>
      <c r="BTH668" s="33"/>
      <c r="BTI668" s="33"/>
      <c r="BTJ668" s="33"/>
      <c r="BTK668" s="33"/>
      <c r="BTL668" s="33"/>
      <c r="BTM668" s="33"/>
      <c r="BTN668" s="33"/>
      <c r="BTO668" s="33"/>
      <c r="BTP668" s="33"/>
      <c r="BTQ668" s="33"/>
      <c r="BTR668" s="33"/>
      <c r="BTS668" s="33"/>
      <c r="BTT668" s="33"/>
      <c r="BTU668" s="33"/>
      <c r="BTV668" s="33"/>
      <c r="BTW668" s="33"/>
      <c r="BTX668" s="33"/>
      <c r="BTY668" s="33"/>
      <c r="BTZ668" s="33"/>
      <c r="BUA668" s="33"/>
      <c r="BUB668" s="33"/>
      <c r="BUC668" s="33"/>
      <c r="BUD668" s="33"/>
      <c r="BUE668" s="33"/>
      <c r="BUF668" s="33"/>
      <c r="BUG668" s="33"/>
      <c r="BUH668" s="33"/>
      <c r="BUI668" s="33"/>
      <c r="BUJ668" s="33"/>
      <c r="BUK668" s="33"/>
      <c r="BUL668" s="33"/>
      <c r="BUM668" s="33"/>
      <c r="BUN668" s="33"/>
      <c r="BUO668" s="33"/>
      <c r="BUP668" s="33"/>
      <c r="BUQ668" s="33"/>
      <c r="BUR668" s="33"/>
      <c r="BUS668" s="33"/>
      <c r="BUT668" s="33"/>
      <c r="BUU668" s="33"/>
      <c r="BUV668" s="33"/>
      <c r="BUW668" s="33"/>
      <c r="BUX668" s="33"/>
      <c r="BUY668" s="33"/>
      <c r="BUZ668" s="33"/>
      <c r="BVA668" s="33"/>
      <c r="BVB668" s="33"/>
      <c r="BVC668" s="33"/>
      <c r="BVD668" s="33"/>
      <c r="BVE668" s="33"/>
      <c r="BVF668" s="33"/>
      <c r="BVG668" s="33"/>
      <c r="BVH668" s="33"/>
      <c r="BVI668" s="33"/>
      <c r="BVJ668" s="33"/>
      <c r="BVK668" s="33"/>
      <c r="BVL668" s="33"/>
      <c r="BVM668" s="33"/>
      <c r="BVN668" s="33"/>
      <c r="BVO668" s="33"/>
      <c r="BVP668" s="33"/>
      <c r="BVQ668" s="33"/>
      <c r="BVR668" s="33"/>
      <c r="BVS668" s="33"/>
      <c r="BVT668" s="33"/>
      <c r="BVU668" s="33"/>
      <c r="BVV668" s="33"/>
      <c r="BVW668" s="33"/>
      <c r="BVX668" s="33"/>
      <c r="BVY668" s="33"/>
      <c r="BVZ668" s="33"/>
      <c r="BWA668" s="33"/>
      <c r="BWB668" s="33"/>
      <c r="BWC668" s="33"/>
      <c r="BWD668" s="33"/>
      <c r="BWE668" s="33"/>
      <c r="BWF668" s="33"/>
      <c r="BWG668" s="33"/>
      <c r="BWH668" s="33"/>
      <c r="BWI668" s="33"/>
      <c r="BWJ668" s="33"/>
      <c r="BWK668" s="33"/>
      <c r="BWL668" s="33"/>
      <c r="BWM668" s="33"/>
      <c r="BWN668" s="33"/>
      <c r="BWO668" s="33"/>
      <c r="BWP668" s="33"/>
      <c r="BWQ668" s="33"/>
      <c r="BWR668" s="33"/>
      <c r="BWS668" s="33"/>
      <c r="BWT668" s="33"/>
      <c r="BWU668" s="33"/>
      <c r="BWV668" s="33"/>
      <c r="BWW668" s="33"/>
      <c r="BWX668" s="33"/>
      <c r="BWY668" s="33"/>
      <c r="BWZ668" s="33"/>
      <c r="BXA668" s="33"/>
      <c r="BXB668" s="33"/>
      <c r="BXC668" s="33"/>
      <c r="BXD668" s="33"/>
      <c r="BXE668" s="33"/>
      <c r="BXF668" s="33"/>
      <c r="BXG668" s="33"/>
      <c r="BXH668" s="33"/>
      <c r="BXI668" s="33"/>
      <c r="BXJ668" s="33"/>
      <c r="BXK668" s="33"/>
      <c r="BXL668" s="33"/>
      <c r="BXM668" s="33"/>
      <c r="BXN668" s="33"/>
      <c r="BXO668" s="33"/>
      <c r="BXP668" s="33"/>
      <c r="BXQ668" s="33"/>
      <c r="BXR668" s="33"/>
      <c r="BXS668" s="33"/>
      <c r="BXT668" s="33"/>
      <c r="BXU668" s="33"/>
      <c r="BXV668" s="33"/>
      <c r="BXW668" s="33"/>
      <c r="BXX668" s="33"/>
      <c r="BXY668" s="33"/>
      <c r="BXZ668" s="33"/>
      <c r="BYA668" s="33"/>
      <c r="BYB668" s="33"/>
      <c r="BYC668" s="33"/>
      <c r="BYD668" s="33"/>
      <c r="BYE668" s="33"/>
      <c r="BYF668" s="33"/>
      <c r="BYG668" s="33"/>
      <c r="BYH668" s="33"/>
      <c r="BYI668" s="33"/>
      <c r="BYJ668" s="33"/>
      <c r="BYK668" s="33"/>
      <c r="BYL668" s="33"/>
      <c r="BYM668" s="33"/>
      <c r="BYN668" s="33"/>
      <c r="BYO668" s="33"/>
      <c r="BYP668" s="33"/>
      <c r="BYQ668" s="33"/>
      <c r="BYR668" s="33"/>
      <c r="BYS668" s="33"/>
      <c r="BYT668" s="33"/>
      <c r="BYU668" s="33"/>
      <c r="BYV668" s="33"/>
      <c r="BYW668" s="33"/>
      <c r="BYX668" s="33"/>
    </row>
    <row r="669" spans="1:2026" ht="24.95" customHeight="1" x14ac:dyDescent="0.25">
      <c r="A669" s="205" t="s">
        <v>1662</v>
      </c>
      <c r="B669" s="53" t="s">
        <v>1141</v>
      </c>
      <c r="C669" s="4" t="s">
        <v>521</v>
      </c>
      <c r="D669" s="4" t="s">
        <v>1104</v>
      </c>
      <c r="E669" s="4" t="s">
        <v>1142</v>
      </c>
      <c r="F669" s="5" t="s">
        <v>1131</v>
      </c>
      <c r="G669" s="1" t="s">
        <v>27</v>
      </c>
      <c r="H669" s="11" t="s">
        <v>296</v>
      </c>
      <c r="I669" s="1" t="s">
        <v>29</v>
      </c>
      <c r="J669" s="35" t="s">
        <v>30</v>
      </c>
      <c r="K669" s="1" t="s">
        <v>208</v>
      </c>
      <c r="L669" s="1" t="s">
        <v>80</v>
      </c>
      <c r="M669" s="37" t="s">
        <v>33</v>
      </c>
      <c r="N669" s="1" t="s">
        <v>34</v>
      </c>
      <c r="O669" s="6" t="s">
        <v>35</v>
      </c>
      <c r="P669" s="6"/>
      <c r="Q669" s="7" t="s">
        <v>36</v>
      </c>
      <c r="R669" s="7"/>
      <c r="S669" s="4" t="s">
        <v>1143</v>
      </c>
      <c r="T669" s="160">
        <v>1713476.21</v>
      </c>
      <c r="U669" s="160">
        <v>9240128.8000000007</v>
      </c>
      <c r="V669" s="4" t="s">
        <v>11</v>
      </c>
      <c r="W669" s="1"/>
      <c r="X669" s="1"/>
      <c r="Y669" s="1" t="s">
        <v>40</v>
      </c>
      <c r="Z669" s="1"/>
      <c r="AA669" s="1"/>
      <c r="AB669" s="8">
        <v>12500</v>
      </c>
      <c r="AC669" s="8">
        <v>3860</v>
      </c>
      <c r="AD669" s="8"/>
      <c r="AE669" s="8">
        <v>12750</v>
      </c>
      <c r="AF669" s="8">
        <v>650</v>
      </c>
      <c r="AG669" s="8">
        <f t="shared" si="11"/>
        <v>29760</v>
      </c>
      <c r="AH669" s="111">
        <f>21</f>
        <v>21</v>
      </c>
      <c r="AI669" s="8">
        <f>18848.76</f>
        <v>18848.759999999998</v>
      </c>
      <c r="AJ669" s="126"/>
      <c r="AK669" s="8">
        <f>AI669</f>
        <v>18848.759999999998</v>
      </c>
      <c r="AL669" s="5" t="s">
        <v>38</v>
      </c>
      <c r="AM669" s="5" t="s">
        <v>1499</v>
      </c>
      <c r="AN669" s="96">
        <v>43344</v>
      </c>
      <c r="AO669" s="173" t="s">
        <v>1512</v>
      </c>
    </row>
    <row r="670" spans="1:2026" ht="24.95" customHeight="1" x14ac:dyDescent="0.25">
      <c r="A670" s="205" t="s">
        <v>1662</v>
      </c>
      <c r="B670" s="53" t="s">
        <v>1144</v>
      </c>
      <c r="C670" s="4" t="s">
        <v>521</v>
      </c>
      <c r="D670" s="4" t="s">
        <v>298</v>
      </c>
      <c r="E670" s="4" t="s">
        <v>1142</v>
      </c>
      <c r="F670" s="5" t="s">
        <v>1131</v>
      </c>
      <c r="G670" s="1" t="s">
        <v>27</v>
      </c>
      <c r="H670" s="11" t="s">
        <v>296</v>
      </c>
      <c r="I670" s="1" t="s">
        <v>29</v>
      </c>
      <c r="J670" s="35" t="s">
        <v>30</v>
      </c>
      <c r="K670" s="1" t="s">
        <v>208</v>
      </c>
      <c r="L670" s="1" t="s">
        <v>32</v>
      </c>
      <c r="M670" s="37" t="s">
        <v>33</v>
      </c>
      <c r="N670" s="1" t="s">
        <v>34</v>
      </c>
      <c r="O670" s="6" t="s">
        <v>35</v>
      </c>
      <c r="P670" s="6"/>
      <c r="Q670" s="7" t="s">
        <v>36</v>
      </c>
      <c r="R670" s="7"/>
      <c r="S670" s="4" t="s">
        <v>1143</v>
      </c>
      <c r="T670" s="160">
        <v>1713473.03</v>
      </c>
      <c r="U670" s="160">
        <v>9240121</v>
      </c>
      <c r="V670" s="4" t="s">
        <v>11</v>
      </c>
      <c r="W670" s="1"/>
      <c r="X670" s="1"/>
      <c r="Y670" s="1" t="s">
        <v>40</v>
      </c>
      <c r="Z670" s="1"/>
      <c r="AA670" s="1"/>
      <c r="AB670" s="8">
        <v>12500</v>
      </c>
      <c r="AC670" s="8">
        <v>2650</v>
      </c>
      <c r="AD670" s="8"/>
      <c r="AE670" s="8">
        <v>12750</v>
      </c>
      <c r="AF670" s="8">
        <v>650</v>
      </c>
      <c r="AG670" s="8">
        <f t="shared" si="11"/>
        <v>28550</v>
      </c>
      <c r="AH670" s="111">
        <f>21</f>
        <v>21</v>
      </c>
      <c r="AI670" s="8">
        <f>18848.76</f>
        <v>18848.759999999998</v>
      </c>
      <c r="AJ670" s="126"/>
      <c r="AK670" s="8">
        <f>AI670</f>
        <v>18848.759999999998</v>
      </c>
      <c r="AL670" s="5" t="s">
        <v>37</v>
      </c>
      <c r="AM670" s="5" t="s">
        <v>1499</v>
      </c>
      <c r="AN670" s="96">
        <v>43344</v>
      </c>
      <c r="AO670" s="173" t="s">
        <v>1512</v>
      </c>
    </row>
    <row r="671" spans="1:2026" s="52" customFormat="1" ht="24.95" customHeight="1" x14ac:dyDescent="0.25">
      <c r="A671" s="205" t="s">
        <v>1662</v>
      </c>
      <c r="B671" s="50" t="s">
        <v>1145</v>
      </c>
      <c r="C671" s="4" t="s">
        <v>521</v>
      </c>
      <c r="D671" s="4" t="s">
        <v>62</v>
      </c>
      <c r="E671" s="4" t="s">
        <v>884</v>
      </c>
      <c r="F671" s="5" t="s">
        <v>1131</v>
      </c>
      <c r="G671" s="4" t="s">
        <v>105</v>
      </c>
      <c r="H671" s="11" t="s">
        <v>528</v>
      </c>
      <c r="I671" s="4" t="s">
        <v>212</v>
      </c>
      <c r="J671" s="51" t="s">
        <v>345</v>
      </c>
      <c r="K671" s="4" t="s">
        <v>208</v>
      </c>
      <c r="L671" s="4" t="s">
        <v>51</v>
      </c>
      <c r="M671" s="4" t="s">
        <v>33</v>
      </c>
      <c r="N671" s="4" t="s">
        <v>106</v>
      </c>
      <c r="O671" s="6" t="s">
        <v>107</v>
      </c>
      <c r="P671" s="6"/>
      <c r="Q671" s="7" t="s">
        <v>374</v>
      </c>
      <c r="R671" s="7" t="s">
        <v>1476</v>
      </c>
      <c r="S671" s="4" t="s">
        <v>1146</v>
      </c>
      <c r="T671" s="152" t="s">
        <v>1512</v>
      </c>
      <c r="U671" s="152" t="s">
        <v>1512</v>
      </c>
      <c r="V671" s="4" t="s">
        <v>11</v>
      </c>
      <c r="W671" s="4" t="s">
        <v>40</v>
      </c>
      <c r="X671" s="4"/>
      <c r="Y671" s="4" t="s">
        <v>40</v>
      </c>
      <c r="Z671" s="4"/>
      <c r="AA671" s="4"/>
      <c r="AB671" s="8"/>
      <c r="AC671" s="8">
        <v>2650</v>
      </c>
      <c r="AD671" s="8"/>
      <c r="AE671" s="8">
        <v>2250</v>
      </c>
      <c r="AF671" s="8"/>
      <c r="AG671" s="8">
        <f t="shared" si="11"/>
        <v>4900</v>
      </c>
      <c r="AH671" s="111">
        <v>21</v>
      </c>
      <c r="AI671" s="8">
        <v>17917.650000000001</v>
      </c>
      <c r="AJ671" s="126"/>
      <c r="AK671" s="8">
        <f>SUBTOTAL(9,AH671:AJ671)</f>
        <v>17938.650000000001</v>
      </c>
      <c r="AL671" s="5" t="s">
        <v>37</v>
      </c>
      <c r="AM671" s="5" t="s">
        <v>1499</v>
      </c>
      <c r="AN671" s="96">
        <v>43040</v>
      </c>
      <c r="AO671" s="173" t="s">
        <v>1512</v>
      </c>
      <c r="AP671" s="33"/>
      <c r="AQ671" s="33"/>
      <c r="AR671" s="33"/>
      <c r="AS671" s="33"/>
      <c r="AT671" s="33"/>
      <c r="AU671" s="33"/>
      <c r="AV671" s="33"/>
      <c r="AW671" s="33"/>
      <c r="AX671" s="33"/>
      <c r="AY671" s="33"/>
      <c r="AZ671" s="33"/>
      <c r="BA671" s="33"/>
      <c r="BB671" s="33"/>
      <c r="BC671" s="33"/>
      <c r="BD671" s="33"/>
      <c r="BE671" s="33"/>
      <c r="BF671" s="33"/>
      <c r="BG671" s="33"/>
      <c r="BH671" s="33"/>
      <c r="BI671" s="33"/>
      <c r="BJ671" s="33"/>
      <c r="BK671" s="33"/>
      <c r="BL671" s="33"/>
      <c r="BM671" s="33"/>
      <c r="BN671" s="33"/>
      <c r="BO671" s="33"/>
      <c r="BP671" s="33"/>
      <c r="BQ671" s="33"/>
      <c r="BR671" s="33"/>
      <c r="BS671" s="33"/>
      <c r="BT671" s="33"/>
      <c r="BU671" s="33"/>
      <c r="BV671" s="33"/>
      <c r="BW671" s="33"/>
      <c r="BX671" s="33"/>
      <c r="BY671" s="33"/>
      <c r="BZ671" s="33"/>
      <c r="CA671" s="33"/>
      <c r="CB671" s="33"/>
      <c r="CC671" s="33"/>
      <c r="CD671" s="33"/>
      <c r="CE671" s="33"/>
      <c r="CF671" s="33"/>
      <c r="CG671" s="33"/>
      <c r="CH671" s="33"/>
      <c r="CI671" s="33"/>
      <c r="CJ671" s="33"/>
      <c r="CK671" s="33"/>
      <c r="CL671" s="33"/>
      <c r="CM671" s="33"/>
      <c r="CN671" s="33"/>
      <c r="CO671" s="33"/>
      <c r="CP671" s="33"/>
      <c r="CQ671" s="33"/>
      <c r="CR671" s="33"/>
      <c r="CS671" s="33"/>
      <c r="CT671" s="33"/>
      <c r="CU671" s="33"/>
      <c r="CV671" s="33"/>
      <c r="CW671" s="33"/>
      <c r="CX671" s="33"/>
      <c r="CY671" s="33"/>
      <c r="CZ671" s="33"/>
      <c r="DA671" s="33"/>
      <c r="DB671" s="33"/>
      <c r="DC671" s="33"/>
      <c r="DD671" s="33"/>
      <c r="DE671" s="33"/>
      <c r="DF671" s="33"/>
      <c r="DG671" s="33"/>
      <c r="DH671" s="33"/>
      <c r="DI671" s="33"/>
      <c r="DJ671" s="33"/>
      <c r="DK671" s="33"/>
      <c r="DL671" s="33"/>
      <c r="DM671" s="33"/>
      <c r="DN671" s="33"/>
      <c r="DO671" s="33"/>
      <c r="DP671" s="33"/>
      <c r="DQ671" s="33"/>
      <c r="DR671" s="33"/>
      <c r="DS671" s="33"/>
      <c r="DT671" s="33"/>
      <c r="DU671" s="33"/>
      <c r="DV671" s="33"/>
      <c r="DW671" s="33"/>
      <c r="DX671" s="33"/>
      <c r="DY671" s="33"/>
      <c r="DZ671" s="33"/>
      <c r="EA671" s="33"/>
      <c r="EB671" s="33"/>
      <c r="EC671" s="33"/>
      <c r="ED671" s="33"/>
      <c r="EE671" s="33"/>
      <c r="EF671" s="33"/>
      <c r="EG671" s="33"/>
      <c r="EH671" s="33"/>
      <c r="EI671" s="33"/>
      <c r="EJ671" s="33"/>
      <c r="EK671" s="33"/>
      <c r="EL671" s="33"/>
      <c r="EM671" s="33"/>
      <c r="EN671" s="33"/>
      <c r="EO671" s="33"/>
      <c r="EP671" s="33"/>
      <c r="EQ671" s="33"/>
      <c r="ER671" s="33"/>
      <c r="ES671" s="33"/>
      <c r="ET671" s="33"/>
      <c r="EU671" s="33"/>
      <c r="EV671" s="33"/>
      <c r="EW671" s="33"/>
      <c r="EX671" s="33"/>
      <c r="EY671" s="33"/>
      <c r="EZ671" s="33"/>
      <c r="FA671" s="33"/>
      <c r="FB671" s="33"/>
      <c r="FC671" s="33"/>
      <c r="FD671" s="33"/>
      <c r="FE671" s="33"/>
      <c r="FF671" s="33"/>
      <c r="FG671" s="33"/>
      <c r="FH671" s="33"/>
      <c r="FI671" s="33"/>
      <c r="FJ671" s="33"/>
      <c r="FK671" s="33"/>
      <c r="FL671" s="33"/>
      <c r="FM671" s="33"/>
      <c r="FN671" s="33"/>
      <c r="FO671" s="33"/>
      <c r="FP671" s="33"/>
      <c r="FQ671" s="33"/>
      <c r="FR671" s="33"/>
      <c r="FS671" s="33"/>
      <c r="FT671" s="33"/>
      <c r="FU671" s="33"/>
      <c r="FV671" s="33"/>
      <c r="FW671" s="33"/>
      <c r="FX671" s="33"/>
      <c r="FY671" s="33"/>
      <c r="FZ671" s="33"/>
      <c r="GA671" s="33"/>
      <c r="GB671" s="33"/>
      <c r="GC671" s="33"/>
      <c r="GD671" s="33"/>
      <c r="GE671" s="33"/>
      <c r="GF671" s="33"/>
      <c r="GG671" s="33"/>
      <c r="GH671" s="33"/>
      <c r="GI671" s="33"/>
      <c r="GJ671" s="33"/>
      <c r="GK671" s="33"/>
      <c r="GL671" s="33"/>
      <c r="GM671" s="33"/>
      <c r="GN671" s="33"/>
      <c r="GO671" s="33"/>
      <c r="GP671" s="33"/>
      <c r="GQ671" s="33"/>
      <c r="GR671" s="33"/>
      <c r="GS671" s="33"/>
      <c r="GT671" s="33"/>
      <c r="GU671" s="33"/>
      <c r="GV671" s="33"/>
      <c r="GW671" s="33"/>
      <c r="GX671" s="33"/>
      <c r="GY671" s="33"/>
      <c r="GZ671" s="33"/>
      <c r="HA671" s="33"/>
      <c r="HB671" s="33"/>
      <c r="HC671" s="33"/>
      <c r="HD671" s="33"/>
      <c r="HE671" s="33"/>
      <c r="HF671" s="33"/>
      <c r="HG671" s="33"/>
      <c r="HH671" s="33"/>
      <c r="HI671" s="33"/>
      <c r="HJ671" s="33"/>
      <c r="HK671" s="33"/>
      <c r="HL671" s="33"/>
      <c r="HM671" s="33"/>
      <c r="HN671" s="33"/>
      <c r="HO671" s="33"/>
      <c r="HP671" s="33"/>
      <c r="HQ671" s="33"/>
      <c r="HR671" s="33"/>
      <c r="HS671" s="33"/>
      <c r="HT671" s="33"/>
      <c r="HU671" s="33"/>
      <c r="HV671" s="33"/>
      <c r="HW671" s="33"/>
      <c r="HX671" s="33"/>
      <c r="HY671" s="33"/>
      <c r="HZ671" s="33"/>
      <c r="IA671" s="33"/>
      <c r="IB671" s="33"/>
      <c r="IC671" s="33"/>
      <c r="ID671" s="33"/>
      <c r="IE671" s="33"/>
      <c r="IF671" s="33"/>
      <c r="IG671" s="33"/>
      <c r="IH671" s="33"/>
      <c r="II671" s="33"/>
      <c r="IJ671" s="33"/>
      <c r="IK671" s="33"/>
      <c r="IL671" s="33"/>
      <c r="IM671" s="33"/>
      <c r="IN671" s="33"/>
      <c r="IO671" s="33"/>
      <c r="IP671" s="33"/>
      <c r="IQ671" s="33"/>
      <c r="IR671" s="33"/>
      <c r="IS671" s="33"/>
      <c r="IT671" s="33"/>
      <c r="IU671" s="33"/>
      <c r="IV671" s="33"/>
      <c r="IW671" s="33"/>
      <c r="IX671" s="33"/>
      <c r="IY671" s="33"/>
      <c r="IZ671" s="33"/>
      <c r="JA671" s="33"/>
      <c r="JB671" s="33"/>
      <c r="JC671" s="33"/>
      <c r="JD671" s="33"/>
      <c r="JE671" s="33"/>
      <c r="JF671" s="33"/>
      <c r="JG671" s="33"/>
      <c r="JH671" s="33"/>
      <c r="JI671" s="33"/>
      <c r="JJ671" s="33"/>
      <c r="JK671" s="33"/>
      <c r="JL671" s="33"/>
      <c r="JM671" s="33"/>
      <c r="JN671" s="33"/>
      <c r="JO671" s="33"/>
      <c r="JP671" s="33"/>
      <c r="JQ671" s="33"/>
      <c r="JR671" s="33"/>
      <c r="JS671" s="33"/>
      <c r="JT671" s="33"/>
      <c r="JU671" s="33"/>
      <c r="JV671" s="33"/>
      <c r="JW671" s="33"/>
      <c r="JX671" s="33"/>
      <c r="JY671" s="33"/>
      <c r="JZ671" s="33"/>
      <c r="KA671" s="33"/>
      <c r="KB671" s="33"/>
      <c r="KC671" s="33"/>
      <c r="KD671" s="33"/>
      <c r="KE671" s="33"/>
      <c r="KF671" s="33"/>
      <c r="KG671" s="33"/>
      <c r="KH671" s="33"/>
      <c r="KI671" s="33"/>
      <c r="KJ671" s="33"/>
      <c r="KK671" s="33"/>
      <c r="KL671" s="33"/>
      <c r="KM671" s="33"/>
      <c r="KN671" s="33"/>
      <c r="KO671" s="33"/>
      <c r="KP671" s="33"/>
      <c r="KQ671" s="33"/>
      <c r="KR671" s="33"/>
      <c r="KS671" s="33"/>
      <c r="KT671" s="33"/>
      <c r="KU671" s="33"/>
      <c r="KV671" s="33"/>
      <c r="KW671" s="33"/>
      <c r="KX671" s="33"/>
      <c r="KY671" s="33"/>
      <c r="KZ671" s="33"/>
      <c r="LA671" s="33"/>
      <c r="LB671" s="33"/>
      <c r="LC671" s="33"/>
      <c r="LD671" s="33"/>
      <c r="LE671" s="33"/>
      <c r="LF671" s="33"/>
      <c r="LG671" s="33"/>
      <c r="LH671" s="33"/>
      <c r="LI671" s="33"/>
      <c r="LJ671" s="33"/>
      <c r="LK671" s="33"/>
      <c r="LL671" s="33"/>
      <c r="LM671" s="33"/>
      <c r="LN671" s="33"/>
      <c r="LO671" s="33"/>
      <c r="LP671" s="33"/>
      <c r="LQ671" s="33"/>
      <c r="LR671" s="33"/>
      <c r="LS671" s="33"/>
      <c r="LT671" s="33"/>
      <c r="LU671" s="33"/>
      <c r="LV671" s="33"/>
      <c r="LW671" s="33"/>
      <c r="LX671" s="33"/>
      <c r="LY671" s="33"/>
      <c r="LZ671" s="33"/>
      <c r="MA671" s="33"/>
      <c r="MB671" s="33"/>
      <c r="MC671" s="33"/>
      <c r="MD671" s="33"/>
      <c r="ME671" s="33"/>
      <c r="MF671" s="33"/>
      <c r="MG671" s="33"/>
      <c r="MH671" s="33"/>
      <c r="MI671" s="33"/>
      <c r="MJ671" s="33"/>
      <c r="MK671" s="33"/>
      <c r="ML671" s="33"/>
      <c r="MM671" s="33"/>
      <c r="MN671" s="33"/>
      <c r="MO671" s="33"/>
      <c r="MP671" s="33"/>
      <c r="MQ671" s="33"/>
      <c r="MR671" s="33"/>
      <c r="MS671" s="33"/>
      <c r="MT671" s="33"/>
      <c r="MU671" s="33"/>
      <c r="MV671" s="33"/>
      <c r="MW671" s="33"/>
      <c r="MX671" s="33"/>
      <c r="MY671" s="33"/>
      <c r="MZ671" s="33"/>
      <c r="NA671" s="33"/>
      <c r="NB671" s="33"/>
      <c r="NC671" s="33"/>
      <c r="ND671" s="33"/>
      <c r="NE671" s="33"/>
      <c r="NF671" s="33"/>
      <c r="NG671" s="33"/>
      <c r="NH671" s="33"/>
      <c r="NI671" s="33"/>
      <c r="NJ671" s="33"/>
      <c r="NK671" s="33"/>
      <c r="NL671" s="33"/>
      <c r="NM671" s="33"/>
      <c r="NN671" s="33"/>
      <c r="NO671" s="33"/>
      <c r="NP671" s="33"/>
      <c r="NQ671" s="33"/>
      <c r="NR671" s="33"/>
      <c r="NS671" s="33"/>
      <c r="NT671" s="33"/>
      <c r="NU671" s="33"/>
      <c r="NV671" s="33"/>
      <c r="NW671" s="33"/>
      <c r="NX671" s="33"/>
      <c r="NY671" s="33"/>
      <c r="NZ671" s="33"/>
      <c r="OA671" s="33"/>
      <c r="OB671" s="33"/>
      <c r="OC671" s="33"/>
      <c r="OD671" s="33"/>
      <c r="OE671" s="33"/>
      <c r="OF671" s="33"/>
      <c r="OG671" s="33"/>
      <c r="OH671" s="33"/>
      <c r="OI671" s="33"/>
      <c r="OJ671" s="33"/>
      <c r="OK671" s="33"/>
      <c r="OL671" s="33"/>
      <c r="OM671" s="33"/>
      <c r="ON671" s="33"/>
      <c r="OO671" s="33"/>
      <c r="OP671" s="33"/>
      <c r="OQ671" s="33"/>
      <c r="OR671" s="33"/>
      <c r="OS671" s="33"/>
      <c r="OT671" s="33"/>
      <c r="OU671" s="33"/>
      <c r="OV671" s="33"/>
      <c r="OW671" s="33"/>
      <c r="OX671" s="33"/>
      <c r="OY671" s="33"/>
      <c r="OZ671" s="33"/>
      <c r="PA671" s="33"/>
      <c r="PB671" s="33"/>
      <c r="PC671" s="33"/>
      <c r="PD671" s="33"/>
      <c r="PE671" s="33"/>
      <c r="PF671" s="33"/>
      <c r="PG671" s="33"/>
      <c r="PH671" s="33"/>
      <c r="PI671" s="33"/>
      <c r="PJ671" s="33"/>
      <c r="PK671" s="33"/>
      <c r="PL671" s="33"/>
      <c r="PM671" s="33"/>
      <c r="PN671" s="33"/>
      <c r="PO671" s="33"/>
      <c r="PP671" s="33"/>
      <c r="PQ671" s="33"/>
      <c r="PR671" s="33"/>
      <c r="PS671" s="33"/>
      <c r="PT671" s="33"/>
      <c r="PU671" s="33"/>
      <c r="PV671" s="33"/>
      <c r="PW671" s="33"/>
      <c r="PX671" s="33"/>
      <c r="PY671" s="33"/>
      <c r="PZ671" s="33"/>
      <c r="QA671" s="33"/>
      <c r="QB671" s="33"/>
      <c r="QC671" s="33"/>
      <c r="QD671" s="33"/>
      <c r="QE671" s="33"/>
      <c r="QF671" s="33"/>
      <c r="QG671" s="33"/>
      <c r="QH671" s="33"/>
      <c r="QI671" s="33"/>
      <c r="QJ671" s="33"/>
      <c r="QK671" s="33"/>
      <c r="QL671" s="33"/>
      <c r="QM671" s="33"/>
      <c r="QN671" s="33"/>
      <c r="QO671" s="33"/>
      <c r="QP671" s="33"/>
      <c r="QQ671" s="33"/>
      <c r="QR671" s="33"/>
      <c r="QS671" s="33"/>
      <c r="QT671" s="33"/>
      <c r="QU671" s="33"/>
      <c r="QV671" s="33"/>
      <c r="QW671" s="33"/>
      <c r="QX671" s="33"/>
      <c r="QY671" s="33"/>
      <c r="QZ671" s="33"/>
      <c r="RA671" s="33"/>
      <c r="RB671" s="33"/>
      <c r="RC671" s="33"/>
      <c r="RD671" s="33"/>
      <c r="RE671" s="33"/>
      <c r="RF671" s="33"/>
      <c r="RG671" s="33"/>
      <c r="RH671" s="33"/>
      <c r="RI671" s="33"/>
      <c r="RJ671" s="33"/>
      <c r="RK671" s="33"/>
      <c r="RL671" s="33"/>
      <c r="RM671" s="33"/>
      <c r="RN671" s="33"/>
      <c r="RO671" s="33"/>
      <c r="RP671" s="33"/>
      <c r="RQ671" s="33"/>
      <c r="RR671" s="33"/>
      <c r="RS671" s="33"/>
      <c r="RT671" s="33"/>
      <c r="RU671" s="33"/>
      <c r="RV671" s="33"/>
      <c r="RW671" s="33"/>
      <c r="RX671" s="33"/>
      <c r="RY671" s="33"/>
      <c r="RZ671" s="33"/>
      <c r="SA671" s="33"/>
      <c r="SB671" s="33"/>
      <c r="SC671" s="33"/>
      <c r="SD671" s="33"/>
      <c r="SE671" s="33"/>
      <c r="SF671" s="33"/>
      <c r="SG671" s="33"/>
      <c r="SH671" s="33"/>
      <c r="SI671" s="33"/>
      <c r="SJ671" s="33"/>
      <c r="SK671" s="33"/>
      <c r="SL671" s="33"/>
      <c r="SM671" s="33"/>
      <c r="SN671" s="33"/>
      <c r="SO671" s="33"/>
      <c r="SP671" s="33"/>
      <c r="SQ671" s="33"/>
      <c r="SR671" s="33"/>
      <c r="SS671" s="33"/>
      <c r="ST671" s="33"/>
      <c r="SU671" s="33"/>
      <c r="SV671" s="33"/>
      <c r="SW671" s="33"/>
      <c r="SX671" s="33"/>
      <c r="SY671" s="33"/>
      <c r="SZ671" s="33"/>
      <c r="TA671" s="33"/>
      <c r="TB671" s="33"/>
      <c r="TC671" s="33"/>
      <c r="TD671" s="33"/>
      <c r="TE671" s="33"/>
      <c r="TF671" s="33"/>
      <c r="TG671" s="33"/>
      <c r="TH671" s="33"/>
      <c r="TI671" s="33"/>
      <c r="TJ671" s="33"/>
      <c r="TK671" s="33"/>
      <c r="TL671" s="33"/>
      <c r="TM671" s="33"/>
      <c r="TN671" s="33"/>
      <c r="TO671" s="33"/>
      <c r="TP671" s="33"/>
      <c r="TQ671" s="33"/>
      <c r="TR671" s="33"/>
      <c r="TS671" s="33"/>
      <c r="TT671" s="33"/>
      <c r="TU671" s="33"/>
      <c r="TV671" s="33"/>
      <c r="TW671" s="33"/>
      <c r="TX671" s="33"/>
      <c r="TY671" s="33"/>
      <c r="TZ671" s="33"/>
      <c r="UA671" s="33"/>
      <c r="UB671" s="33"/>
      <c r="UC671" s="33"/>
      <c r="UD671" s="33"/>
      <c r="UE671" s="33"/>
      <c r="UF671" s="33"/>
      <c r="UG671" s="33"/>
      <c r="UH671" s="33"/>
      <c r="UI671" s="33"/>
      <c r="UJ671" s="33"/>
      <c r="UK671" s="33"/>
      <c r="UL671" s="33"/>
      <c r="UM671" s="33"/>
      <c r="UN671" s="33"/>
      <c r="UO671" s="33"/>
      <c r="UP671" s="33"/>
      <c r="UQ671" s="33"/>
      <c r="UR671" s="33"/>
      <c r="US671" s="33"/>
      <c r="UT671" s="33"/>
      <c r="UU671" s="33"/>
      <c r="UV671" s="33"/>
      <c r="UW671" s="33"/>
      <c r="UX671" s="33"/>
      <c r="UY671" s="33"/>
      <c r="UZ671" s="33"/>
      <c r="VA671" s="33"/>
      <c r="VB671" s="33"/>
      <c r="VC671" s="33"/>
      <c r="VD671" s="33"/>
      <c r="VE671" s="33"/>
      <c r="VF671" s="33"/>
      <c r="VG671" s="33"/>
      <c r="VH671" s="33"/>
      <c r="VI671" s="33"/>
      <c r="VJ671" s="33"/>
      <c r="VK671" s="33"/>
      <c r="VL671" s="33"/>
      <c r="VM671" s="33"/>
      <c r="VN671" s="33"/>
      <c r="VO671" s="33"/>
      <c r="VP671" s="33"/>
      <c r="VQ671" s="33"/>
      <c r="VR671" s="33"/>
      <c r="VS671" s="33"/>
      <c r="VT671" s="33"/>
      <c r="VU671" s="33"/>
      <c r="VV671" s="33"/>
      <c r="VW671" s="33"/>
      <c r="VX671" s="33"/>
      <c r="VY671" s="33"/>
      <c r="VZ671" s="33"/>
      <c r="WA671" s="33"/>
      <c r="WB671" s="33"/>
      <c r="WC671" s="33"/>
      <c r="WD671" s="33"/>
      <c r="WE671" s="33"/>
      <c r="WF671" s="33"/>
      <c r="WG671" s="33"/>
      <c r="WH671" s="33"/>
      <c r="WI671" s="33"/>
      <c r="WJ671" s="33"/>
      <c r="WK671" s="33"/>
      <c r="WL671" s="33"/>
      <c r="WM671" s="33"/>
      <c r="WN671" s="33"/>
      <c r="WO671" s="33"/>
      <c r="WP671" s="33"/>
      <c r="WQ671" s="33"/>
      <c r="WR671" s="33"/>
      <c r="WS671" s="33"/>
      <c r="WT671" s="33"/>
      <c r="WU671" s="33"/>
      <c r="WV671" s="33"/>
      <c r="WW671" s="33"/>
      <c r="WX671" s="33"/>
      <c r="WY671" s="33"/>
      <c r="WZ671" s="33"/>
      <c r="XA671" s="33"/>
      <c r="XB671" s="33"/>
      <c r="XC671" s="33"/>
      <c r="XD671" s="33"/>
      <c r="XE671" s="33"/>
      <c r="XF671" s="33"/>
      <c r="XG671" s="33"/>
      <c r="XH671" s="33"/>
      <c r="XI671" s="33"/>
      <c r="XJ671" s="33"/>
      <c r="XK671" s="33"/>
      <c r="XL671" s="33"/>
      <c r="XM671" s="33"/>
      <c r="XN671" s="33"/>
      <c r="XO671" s="33"/>
      <c r="XP671" s="33"/>
      <c r="XQ671" s="33"/>
      <c r="XR671" s="33"/>
      <c r="XS671" s="33"/>
      <c r="XT671" s="33"/>
      <c r="XU671" s="33"/>
      <c r="XV671" s="33"/>
      <c r="XW671" s="33"/>
      <c r="XX671" s="33"/>
      <c r="XY671" s="33"/>
      <c r="XZ671" s="33"/>
      <c r="YA671" s="33"/>
      <c r="YB671" s="33"/>
      <c r="YC671" s="33"/>
      <c r="YD671" s="33"/>
      <c r="YE671" s="33"/>
      <c r="YF671" s="33"/>
      <c r="YG671" s="33"/>
      <c r="YH671" s="33"/>
      <c r="YI671" s="33"/>
      <c r="YJ671" s="33"/>
      <c r="YK671" s="33"/>
      <c r="YL671" s="33"/>
      <c r="YM671" s="33"/>
      <c r="YN671" s="33"/>
      <c r="YO671" s="33"/>
      <c r="YP671" s="33"/>
      <c r="YQ671" s="33"/>
      <c r="YR671" s="33"/>
      <c r="YS671" s="33"/>
      <c r="YT671" s="33"/>
      <c r="YU671" s="33"/>
      <c r="YV671" s="33"/>
      <c r="YW671" s="33"/>
      <c r="YX671" s="33"/>
      <c r="YY671" s="33"/>
      <c r="YZ671" s="33"/>
      <c r="ZA671" s="33"/>
      <c r="ZB671" s="33"/>
      <c r="ZC671" s="33"/>
      <c r="ZD671" s="33"/>
      <c r="ZE671" s="33"/>
      <c r="ZF671" s="33"/>
      <c r="ZG671" s="33"/>
      <c r="ZH671" s="33"/>
      <c r="ZI671" s="33"/>
      <c r="ZJ671" s="33"/>
      <c r="ZK671" s="33"/>
      <c r="ZL671" s="33"/>
      <c r="ZM671" s="33"/>
      <c r="ZN671" s="33"/>
      <c r="ZO671" s="33"/>
      <c r="ZP671" s="33"/>
      <c r="ZQ671" s="33"/>
      <c r="ZR671" s="33"/>
      <c r="ZS671" s="33"/>
      <c r="ZT671" s="33"/>
      <c r="ZU671" s="33"/>
      <c r="ZV671" s="33"/>
      <c r="ZW671" s="33"/>
      <c r="ZX671" s="33"/>
      <c r="ZY671" s="33"/>
      <c r="ZZ671" s="33"/>
      <c r="AAA671" s="33"/>
      <c r="AAB671" s="33"/>
      <c r="AAC671" s="33"/>
      <c r="AAD671" s="33"/>
      <c r="AAE671" s="33"/>
      <c r="AAF671" s="33"/>
      <c r="AAG671" s="33"/>
      <c r="AAH671" s="33"/>
      <c r="AAI671" s="33"/>
      <c r="AAJ671" s="33"/>
      <c r="AAK671" s="33"/>
      <c r="AAL671" s="33"/>
      <c r="AAM671" s="33"/>
      <c r="AAN671" s="33"/>
      <c r="AAO671" s="33"/>
      <c r="AAP671" s="33"/>
      <c r="AAQ671" s="33"/>
      <c r="AAR671" s="33"/>
      <c r="AAS671" s="33"/>
      <c r="AAT671" s="33"/>
      <c r="AAU671" s="33"/>
      <c r="AAV671" s="33"/>
      <c r="AAW671" s="33"/>
      <c r="AAX671" s="33"/>
      <c r="AAY671" s="33"/>
      <c r="AAZ671" s="33"/>
      <c r="ABA671" s="33"/>
      <c r="ABB671" s="33"/>
      <c r="ABC671" s="33"/>
      <c r="ABD671" s="33"/>
      <c r="ABE671" s="33"/>
      <c r="ABF671" s="33"/>
      <c r="ABG671" s="33"/>
      <c r="ABH671" s="33"/>
      <c r="ABI671" s="33"/>
      <c r="ABJ671" s="33"/>
      <c r="ABK671" s="33"/>
      <c r="ABL671" s="33"/>
      <c r="ABM671" s="33"/>
      <c r="ABN671" s="33"/>
      <c r="ABO671" s="33"/>
      <c r="ABP671" s="33"/>
      <c r="ABQ671" s="33"/>
      <c r="ABR671" s="33"/>
      <c r="ABS671" s="33"/>
      <c r="ABT671" s="33"/>
      <c r="ABU671" s="33"/>
      <c r="ABV671" s="33"/>
      <c r="ABW671" s="33"/>
      <c r="ABX671" s="33"/>
      <c r="ABY671" s="33"/>
      <c r="ABZ671" s="33"/>
      <c r="ACA671" s="33"/>
      <c r="ACB671" s="33"/>
      <c r="ACC671" s="33"/>
      <c r="ACD671" s="33"/>
      <c r="ACE671" s="33"/>
      <c r="ACF671" s="33"/>
      <c r="ACG671" s="33"/>
      <c r="ACH671" s="33"/>
      <c r="ACI671" s="33"/>
      <c r="ACJ671" s="33"/>
      <c r="ACK671" s="33"/>
      <c r="ACL671" s="33"/>
      <c r="ACM671" s="33"/>
      <c r="ACN671" s="33"/>
      <c r="ACO671" s="33"/>
      <c r="ACP671" s="33"/>
      <c r="ACQ671" s="33"/>
      <c r="ACR671" s="33"/>
      <c r="ACS671" s="33"/>
      <c r="ACT671" s="33"/>
      <c r="ACU671" s="33"/>
      <c r="ACV671" s="33"/>
      <c r="ACW671" s="33"/>
      <c r="ACX671" s="33"/>
      <c r="ACY671" s="33"/>
      <c r="ACZ671" s="33"/>
      <c r="ADA671" s="33"/>
      <c r="ADB671" s="33"/>
      <c r="ADC671" s="33"/>
      <c r="ADD671" s="33"/>
      <c r="ADE671" s="33"/>
      <c r="ADF671" s="33"/>
      <c r="ADG671" s="33"/>
      <c r="ADH671" s="33"/>
      <c r="ADI671" s="33"/>
      <c r="ADJ671" s="33"/>
      <c r="ADK671" s="33"/>
      <c r="ADL671" s="33"/>
      <c r="ADM671" s="33"/>
      <c r="ADN671" s="33"/>
      <c r="ADO671" s="33"/>
      <c r="ADP671" s="33"/>
      <c r="ADQ671" s="33"/>
      <c r="ADR671" s="33"/>
      <c r="ADS671" s="33"/>
      <c r="ADT671" s="33"/>
      <c r="ADU671" s="33"/>
      <c r="ADV671" s="33"/>
      <c r="ADW671" s="33"/>
      <c r="ADX671" s="33"/>
      <c r="ADY671" s="33"/>
      <c r="ADZ671" s="33"/>
      <c r="AEA671" s="33"/>
      <c r="AEB671" s="33"/>
      <c r="AEC671" s="33"/>
      <c r="AED671" s="33"/>
      <c r="AEE671" s="33"/>
      <c r="AEF671" s="33"/>
      <c r="AEG671" s="33"/>
      <c r="AEH671" s="33"/>
      <c r="AEI671" s="33"/>
      <c r="AEJ671" s="33"/>
      <c r="AEK671" s="33"/>
      <c r="AEL671" s="33"/>
      <c r="AEM671" s="33"/>
      <c r="AEN671" s="33"/>
      <c r="AEO671" s="33"/>
      <c r="AEP671" s="33"/>
      <c r="AEQ671" s="33"/>
      <c r="AER671" s="33"/>
      <c r="AES671" s="33"/>
      <c r="AET671" s="33"/>
      <c r="AEU671" s="33"/>
      <c r="AEV671" s="33"/>
      <c r="AEW671" s="33"/>
      <c r="AEX671" s="33"/>
      <c r="AEY671" s="33"/>
      <c r="AEZ671" s="33"/>
      <c r="AFA671" s="33"/>
      <c r="AFB671" s="33"/>
      <c r="AFC671" s="33"/>
      <c r="AFD671" s="33"/>
      <c r="AFE671" s="33"/>
      <c r="AFF671" s="33"/>
      <c r="AFG671" s="33"/>
      <c r="AFH671" s="33"/>
      <c r="AFI671" s="33"/>
      <c r="AFJ671" s="33"/>
      <c r="AFK671" s="33"/>
      <c r="AFL671" s="33"/>
      <c r="AFM671" s="33"/>
      <c r="AFN671" s="33"/>
      <c r="AFO671" s="33"/>
      <c r="AFP671" s="33"/>
      <c r="AFQ671" s="33"/>
      <c r="AFR671" s="33"/>
      <c r="AFS671" s="33"/>
      <c r="AFT671" s="33"/>
      <c r="AFU671" s="33"/>
      <c r="AFV671" s="33"/>
      <c r="AFW671" s="33"/>
      <c r="AFX671" s="33"/>
      <c r="AFY671" s="33"/>
      <c r="AFZ671" s="33"/>
      <c r="AGA671" s="33"/>
      <c r="AGB671" s="33"/>
      <c r="AGC671" s="33"/>
      <c r="AGD671" s="33"/>
      <c r="AGE671" s="33"/>
      <c r="AGF671" s="33"/>
      <c r="AGG671" s="33"/>
      <c r="AGH671" s="33"/>
      <c r="AGI671" s="33"/>
      <c r="AGJ671" s="33"/>
      <c r="AGK671" s="33"/>
      <c r="AGL671" s="33"/>
      <c r="AGM671" s="33"/>
      <c r="AGN671" s="33"/>
      <c r="AGO671" s="33"/>
      <c r="AGP671" s="33"/>
      <c r="AGQ671" s="33"/>
      <c r="AGR671" s="33"/>
      <c r="AGS671" s="33"/>
      <c r="AGT671" s="33"/>
      <c r="AGU671" s="33"/>
      <c r="AGV671" s="33"/>
      <c r="AGW671" s="33"/>
      <c r="AGX671" s="33"/>
      <c r="AGY671" s="33"/>
      <c r="AGZ671" s="33"/>
      <c r="AHA671" s="33"/>
      <c r="AHB671" s="33"/>
      <c r="AHC671" s="33"/>
      <c r="AHD671" s="33"/>
      <c r="AHE671" s="33"/>
      <c r="AHF671" s="33"/>
      <c r="AHG671" s="33"/>
      <c r="AHH671" s="33"/>
      <c r="AHI671" s="33"/>
      <c r="AHJ671" s="33"/>
      <c r="AHK671" s="33"/>
      <c r="AHL671" s="33"/>
      <c r="AHM671" s="33"/>
      <c r="AHN671" s="33"/>
      <c r="AHO671" s="33"/>
      <c r="AHP671" s="33"/>
      <c r="AHQ671" s="33"/>
      <c r="AHR671" s="33"/>
      <c r="AHS671" s="33"/>
      <c r="AHT671" s="33"/>
      <c r="AHU671" s="33"/>
      <c r="AHV671" s="33"/>
      <c r="AHW671" s="33"/>
      <c r="AHX671" s="33"/>
      <c r="AHY671" s="33"/>
      <c r="AHZ671" s="33"/>
      <c r="AIA671" s="33"/>
      <c r="AIB671" s="33"/>
      <c r="AIC671" s="33"/>
      <c r="AID671" s="33"/>
      <c r="AIE671" s="33"/>
      <c r="AIF671" s="33"/>
      <c r="AIG671" s="33"/>
      <c r="AIH671" s="33"/>
      <c r="AII671" s="33"/>
      <c r="AIJ671" s="33"/>
      <c r="AIK671" s="33"/>
      <c r="AIL671" s="33"/>
      <c r="AIM671" s="33"/>
      <c r="AIN671" s="33"/>
      <c r="AIO671" s="33"/>
      <c r="AIP671" s="33"/>
      <c r="AIQ671" s="33"/>
      <c r="AIR671" s="33"/>
      <c r="AIS671" s="33"/>
      <c r="AIT671" s="33"/>
      <c r="AIU671" s="33"/>
      <c r="AIV671" s="33"/>
      <c r="AIW671" s="33"/>
      <c r="AIX671" s="33"/>
      <c r="AIY671" s="33"/>
      <c r="AIZ671" s="33"/>
      <c r="AJA671" s="33"/>
      <c r="AJB671" s="33"/>
      <c r="AJC671" s="33"/>
      <c r="AJD671" s="33"/>
      <c r="AJE671" s="33"/>
      <c r="AJF671" s="33"/>
      <c r="AJG671" s="33"/>
      <c r="AJH671" s="33"/>
      <c r="AJI671" s="33"/>
      <c r="AJJ671" s="33"/>
      <c r="AJK671" s="33"/>
      <c r="AJL671" s="33"/>
      <c r="AJM671" s="33"/>
      <c r="AJN671" s="33"/>
      <c r="AJO671" s="33"/>
      <c r="AJP671" s="33"/>
      <c r="AJQ671" s="33"/>
      <c r="AJR671" s="33"/>
      <c r="AJS671" s="33"/>
      <c r="AJT671" s="33"/>
      <c r="AJU671" s="33"/>
      <c r="AJV671" s="33"/>
      <c r="AJW671" s="33"/>
      <c r="AJX671" s="33"/>
      <c r="AJY671" s="33"/>
      <c r="AJZ671" s="33"/>
      <c r="AKA671" s="33"/>
      <c r="AKB671" s="33"/>
      <c r="AKC671" s="33"/>
      <c r="AKD671" s="33"/>
      <c r="AKE671" s="33"/>
      <c r="AKF671" s="33"/>
      <c r="AKG671" s="33"/>
      <c r="AKH671" s="33"/>
      <c r="AKI671" s="33"/>
      <c r="AKJ671" s="33"/>
      <c r="AKK671" s="33"/>
      <c r="AKL671" s="33"/>
      <c r="AKM671" s="33"/>
      <c r="AKN671" s="33"/>
      <c r="AKO671" s="33"/>
      <c r="AKP671" s="33"/>
      <c r="AKQ671" s="33"/>
      <c r="AKR671" s="33"/>
      <c r="AKS671" s="33"/>
      <c r="AKT671" s="33"/>
      <c r="AKU671" s="33"/>
      <c r="AKV671" s="33"/>
      <c r="AKW671" s="33"/>
      <c r="AKX671" s="33"/>
      <c r="AKY671" s="33"/>
      <c r="AKZ671" s="33"/>
      <c r="ALA671" s="33"/>
      <c r="ALB671" s="33"/>
      <c r="ALC671" s="33"/>
      <c r="ALD671" s="33"/>
      <c r="ALE671" s="33"/>
      <c r="ALF671" s="33"/>
      <c r="ALG671" s="33"/>
      <c r="ALH671" s="33"/>
      <c r="ALI671" s="33"/>
      <c r="ALJ671" s="33"/>
      <c r="ALK671" s="33"/>
      <c r="ALL671" s="33"/>
      <c r="ALM671" s="33"/>
      <c r="ALN671" s="33"/>
      <c r="ALO671" s="33"/>
      <c r="ALP671" s="33"/>
      <c r="ALQ671" s="33"/>
      <c r="ALR671" s="33"/>
      <c r="ALS671" s="33"/>
      <c r="ALT671" s="33"/>
      <c r="ALU671" s="33"/>
      <c r="ALV671" s="33"/>
      <c r="ALW671" s="33"/>
      <c r="ALX671" s="33"/>
      <c r="ALY671" s="33"/>
      <c r="ALZ671" s="33"/>
      <c r="AMA671" s="33"/>
      <c r="AMB671" s="33"/>
      <c r="AMC671" s="33"/>
      <c r="AMD671" s="33"/>
      <c r="AME671" s="33"/>
      <c r="AMF671" s="33"/>
      <c r="AMG671" s="33"/>
      <c r="AMH671" s="33"/>
      <c r="AMI671" s="33"/>
      <c r="AMJ671" s="33"/>
      <c r="AMK671" s="33"/>
      <c r="AML671" s="33"/>
      <c r="AMM671" s="33"/>
      <c r="AMN671" s="33"/>
      <c r="AMO671" s="33"/>
      <c r="AMP671" s="33"/>
      <c r="AMQ671" s="33"/>
      <c r="AMR671" s="33"/>
      <c r="AMS671" s="33"/>
      <c r="AMT671" s="33"/>
      <c r="AMU671" s="33"/>
      <c r="AMV671" s="33"/>
      <c r="AMW671" s="33"/>
      <c r="AMX671" s="33"/>
      <c r="AMY671" s="33"/>
      <c r="AMZ671" s="33"/>
      <c r="ANA671" s="33"/>
      <c r="ANB671" s="33"/>
      <c r="ANC671" s="33"/>
      <c r="AND671" s="33"/>
      <c r="ANE671" s="33"/>
      <c r="ANF671" s="33"/>
      <c r="ANG671" s="33"/>
      <c r="ANH671" s="33"/>
      <c r="ANI671" s="33"/>
      <c r="ANJ671" s="33"/>
      <c r="ANK671" s="33"/>
      <c r="ANL671" s="33"/>
      <c r="ANM671" s="33"/>
      <c r="ANN671" s="33"/>
      <c r="ANO671" s="33"/>
      <c r="ANP671" s="33"/>
      <c r="ANQ671" s="33"/>
      <c r="ANR671" s="33"/>
      <c r="ANS671" s="33"/>
      <c r="ANT671" s="33"/>
      <c r="ANU671" s="33"/>
      <c r="ANV671" s="33"/>
      <c r="ANW671" s="33"/>
      <c r="ANX671" s="33"/>
      <c r="ANY671" s="33"/>
      <c r="ANZ671" s="33"/>
      <c r="AOA671" s="33"/>
      <c r="AOB671" s="33"/>
      <c r="AOC671" s="33"/>
      <c r="AOD671" s="33"/>
      <c r="AOE671" s="33"/>
      <c r="AOF671" s="33"/>
      <c r="AOG671" s="33"/>
      <c r="AOH671" s="33"/>
      <c r="AOI671" s="33"/>
      <c r="AOJ671" s="33"/>
      <c r="AOK671" s="33"/>
      <c r="AOL671" s="33"/>
      <c r="AOM671" s="33"/>
      <c r="AON671" s="33"/>
      <c r="AOO671" s="33"/>
      <c r="AOP671" s="33"/>
      <c r="AOQ671" s="33"/>
      <c r="AOR671" s="33"/>
      <c r="AOS671" s="33"/>
      <c r="AOT671" s="33"/>
      <c r="AOU671" s="33"/>
      <c r="AOV671" s="33"/>
      <c r="AOW671" s="33"/>
      <c r="AOX671" s="33"/>
      <c r="AOY671" s="33"/>
      <c r="AOZ671" s="33"/>
      <c r="APA671" s="33"/>
      <c r="APB671" s="33"/>
      <c r="APC671" s="33"/>
      <c r="APD671" s="33"/>
      <c r="APE671" s="33"/>
      <c r="APF671" s="33"/>
      <c r="APG671" s="33"/>
      <c r="APH671" s="33"/>
      <c r="API671" s="33"/>
      <c r="APJ671" s="33"/>
      <c r="APK671" s="33"/>
      <c r="APL671" s="33"/>
      <c r="APM671" s="33"/>
      <c r="APN671" s="33"/>
      <c r="APO671" s="33"/>
      <c r="APP671" s="33"/>
      <c r="APQ671" s="33"/>
      <c r="APR671" s="33"/>
      <c r="APS671" s="33"/>
      <c r="APT671" s="33"/>
      <c r="APU671" s="33"/>
      <c r="APV671" s="33"/>
      <c r="APW671" s="33"/>
      <c r="APX671" s="33"/>
      <c r="APY671" s="33"/>
      <c r="APZ671" s="33"/>
      <c r="AQA671" s="33"/>
      <c r="AQB671" s="33"/>
      <c r="AQC671" s="33"/>
      <c r="AQD671" s="33"/>
      <c r="AQE671" s="33"/>
      <c r="AQF671" s="33"/>
      <c r="AQG671" s="33"/>
      <c r="AQH671" s="33"/>
      <c r="AQI671" s="33"/>
      <c r="AQJ671" s="33"/>
      <c r="AQK671" s="33"/>
      <c r="AQL671" s="33"/>
      <c r="AQM671" s="33"/>
      <c r="AQN671" s="33"/>
      <c r="AQO671" s="33"/>
      <c r="AQP671" s="33"/>
      <c r="AQQ671" s="33"/>
      <c r="AQR671" s="33"/>
      <c r="AQS671" s="33"/>
      <c r="AQT671" s="33"/>
      <c r="AQU671" s="33"/>
      <c r="AQV671" s="33"/>
      <c r="AQW671" s="33"/>
      <c r="AQX671" s="33"/>
      <c r="AQY671" s="33"/>
      <c r="AQZ671" s="33"/>
      <c r="ARA671" s="33"/>
      <c r="ARB671" s="33"/>
      <c r="ARC671" s="33"/>
      <c r="ARD671" s="33"/>
      <c r="ARE671" s="33"/>
      <c r="ARF671" s="33"/>
      <c r="ARG671" s="33"/>
      <c r="ARH671" s="33"/>
      <c r="ARI671" s="33"/>
      <c r="ARJ671" s="33"/>
      <c r="ARK671" s="33"/>
      <c r="ARL671" s="33"/>
      <c r="ARM671" s="33"/>
      <c r="ARN671" s="33"/>
      <c r="ARO671" s="33"/>
      <c r="ARP671" s="33"/>
      <c r="ARQ671" s="33"/>
      <c r="ARR671" s="33"/>
      <c r="ARS671" s="33"/>
      <c r="ART671" s="33"/>
      <c r="ARU671" s="33"/>
      <c r="ARV671" s="33"/>
      <c r="ARW671" s="33"/>
      <c r="ARX671" s="33"/>
      <c r="ARY671" s="33"/>
      <c r="ARZ671" s="33"/>
      <c r="ASA671" s="33"/>
      <c r="ASB671" s="33"/>
      <c r="ASC671" s="33"/>
      <c r="ASD671" s="33"/>
      <c r="ASE671" s="33"/>
      <c r="ASF671" s="33"/>
      <c r="ASG671" s="33"/>
      <c r="ASH671" s="33"/>
      <c r="ASI671" s="33"/>
      <c r="ASJ671" s="33"/>
      <c r="ASK671" s="33"/>
      <c r="ASL671" s="33"/>
      <c r="ASM671" s="33"/>
      <c r="ASN671" s="33"/>
      <c r="ASO671" s="33"/>
      <c r="ASP671" s="33"/>
      <c r="ASQ671" s="33"/>
      <c r="ASR671" s="33"/>
      <c r="ASS671" s="33"/>
      <c r="AST671" s="33"/>
      <c r="ASU671" s="33"/>
      <c r="ASV671" s="33"/>
      <c r="ASW671" s="33"/>
      <c r="ASX671" s="33"/>
      <c r="ASY671" s="33"/>
      <c r="ASZ671" s="33"/>
      <c r="ATA671" s="33"/>
      <c r="ATB671" s="33"/>
      <c r="ATC671" s="33"/>
      <c r="ATD671" s="33"/>
      <c r="ATE671" s="33"/>
      <c r="ATF671" s="33"/>
      <c r="ATG671" s="33"/>
      <c r="ATH671" s="33"/>
      <c r="ATI671" s="33"/>
      <c r="ATJ671" s="33"/>
      <c r="ATK671" s="33"/>
      <c r="ATL671" s="33"/>
      <c r="ATM671" s="33"/>
      <c r="ATN671" s="33"/>
      <c r="ATO671" s="33"/>
      <c r="ATP671" s="33"/>
      <c r="ATQ671" s="33"/>
      <c r="ATR671" s="33"/>
      <c r="ATS671" s="33"/>
      <c r="ATT671" s="33"/>
      <c r="ATU671" s="33"/>
      <c r="ATV671" s="33"/>
      <c r="ATW671" s="33"/>
      <c r="ATX671" s="33"/>
      <c r="ATY671" s="33"/>
      <c r="ATZ671" s="33"/>
      <c r="AUA671" s="33"/>
      <c r="AUB671" s="33"/>
      <c r="AUC671" s="33"/>
      <c r="AUD671" s="33"/>
      <c r="AUE671" s="33"/>
      <c r="AUF671" s="33"/>
      <c r="AUG671" s="33"/>
      <c r="AUH671" s="33"/>
      <c r="AUI671" s="33"/>
      <c r="AUJ671" s="33"/>
      <c r="AUK671" s="33"/>
      <c r="AUL671" s="33"/>
      <c r="AUM671" s="33"/>
      <c r="AUN671" s="33"/>
      <c r="AUO671" s="33"/>
      <c r="AUP671" s="33"/>
      <c r="AUQ671" s="33"/>
      <c r="AUR671" s="33"/>
      <c r="AUS671" s="33"/>
      <c r="AUT671" s="33"/>
      <c r="AUU671" s="33"/>
      <c r="AUV671" s="33"/>
      <c r="AUW671" s="33"/>
      <c r="AUX671" s="33"/>
      <c r="AUY671" s="33"/>
      <c r="AUZ671" s="33"/>
      <c r="AVA671" s="33"/>
      <c r="AVB671" s="33"/>
      <c r="AVC671" s="33"/>
      <c r="AVD671" s="33"/>
      <c r="AVE671" s="33"/>
      <c r="AVF671" s="33"/>
      <c r="AVG671" s="33"/>
      <c r="AVH671" s="33"/>
      <c r="AVI671" s="33"/>
      <c r="AVJ671" s="33"/>
      <c r="AVK671" s="33"/>
      <c r="AVL671" s="33"/>
      <c r="AVM671" s="33"/>
      <c r="AVN671" s="33"/>
      <c r="AVO671" s="33"/>
      <c r="AVP671" s="33"/>
      <c r="AVQ671" s="33"/>
      <c r="AVR671" s="33"/>
      <c r="AVS671" s="33"/>
      <c r="AVT671" s="33"/>
      <c r="AVU671" s="33"/>
      <c r="AVV671" s="33"/>
      <c r="AVW671" s="33"/>
      <c r="AVX671" s="33"/>
      <c r="AVY671" s="33"/>
      <c r="AVZ671" s="33"/>
      <c r="AWA671" s="33"/>
      <c r="AWB671" s="33"/>
      <c r="AWC671" s="33"/>
      <c r="AWD671" s="33"/>
      <c r="AWE671" s="33"/>
      <c r="AWF671" s="33"/>
      <c r="AWG671" s="33"/>
      <c r="AWH671" s="33"/>
      <c r="AWI671" s="33"/>
      <c r="AWJ671" s="33"/>
      <c r="AWK671" s="33"/>
      <c r="AWL671" s="33"/>
      <c r="AWM671" s="33"/>
      <c r="AWN671" s="33"/>
      <c r="AWO671" s="33"/>
      <c r="AWP671" s="33"/>
      <c r="AWQ671" s="33"/>
      <c r="AWR671" s="33"/>
      <c r="AWS671" s="33"/>
      <c r="AWT671" s="33"/>
      <c r="AWU671" s="33"/>
      <c r="AWV671" s="33"/>
      <c r="AWW671" s="33"/>
      <c r="AWX671" s="33"/>
      <c r="AWY671" s="33"/>
      <c r="AWZ671" s="33"/>
      <c r="AXA671" s="33"/>
      <c r="AXB671" s="33"/>
      <c r="AXC671" s="33"/>
      <c r="AXD671" s="33"/>
      <c r="AXE671" s="33"/>
      <c r="AXF671" s="33"/>
      <c r="AXG671" s="33"/>
      <c r="AXH671" s="33"/>
      <c r="AXI671" s="33"/>
      <c r="AXJ671" s="33"/>
      <c r="AXK671" s="33"/>
      <c r="AXL671" s="33"/>
      <c r="AXM671" s="33"/>
      <c r="AXN671" s="33"/>
      <c r="AXO671" s="33"/>
      <c r="AXP671" s="33"/>
      <c r="AXQ671" s="33"/>
      <c r="AXR671" s="33"/>
      <c r="AXS671" s="33"/>
      <c r="AXT671" s="33"/>
      <c r="AXU671" s="33"/>
      <c r="AXV671" s="33"/>
      <c r="AXW671" s="33"/>
      <c r="AXX671" s="33"/>
      <c r="AXY671" s="33"/>
      <c r="AXZ671" s="33"/>
      <c r="AYA671" s="33"/>
      <c r="AYB671" s="33"/>
      <c r="AYC671" s="33"/>
      <c r="AYD671" s="33"/>
      <c r="AYE671" s="33"/>
      <c r="AYF671" s="33"/>
      <c r="AYG671" s="33"/>
      <c r="AYH671" s="33"/>
      <c r="AYI671" s="33"/>
      <c r="AYJ671" s="33"/>
      <c r="AYK671" s="33"/>
      <c r="AYL671" s="33"/>
      <c r="AYM671" s="33"/>
      <c r="AYN671" s="33"/>
      <c r="AYO671" s="33"/>
      <c r="AYP671" s="33"/>
      <c r="AYQ671" s="33"/>
      <c r="AYR671" s="33"/>
      <c r="AYS671" s="33"/>
      <c r="AYT671" s="33"/>
      <c r="AYU671" s="33"/>
      <c r="AYV671" s="33"/>
      <c r="AYW671" s="33"/>
      <c r="AYX671" s="33"/>
      <c r="AYY671" s="33"/>
      <c r="AYZ671" s="33"/>
      <c r="AZA671" s="33"/>
      <c r="AZB671" s="33"/>
      <c r="AZC671" s="33"/>
      <c r="AZD671" s="33"/>
      <c r="AZE671" s="33"/>
      <c r="AZF671" s="33"/>
      <c r="AZG671" s="33"/>
      <c r="AZH671" s="33"/>
      <c r="AZI671" s="33"/>
      <c r="AZJ671" s="33"/>
      <c r="AZK671" s="33"/>
      <c r="AZL671" s="33"/>
      <c r="AZM671" s="33"/>
      <c r="AZN671" s="33"/>
      <c r="AZO671" s="33"/>
      <c r="AZP671" s="33"/>
      <c r="AZQ671" s="33"/>
      <c r="AZR671" s="33"/>
      <c r="AZS671" s="33"/>
      <c r="AZT671" s="33"/>
      <c r="AZU671" s="33"/>
      <c r="AZV671" s="33"/>
      <c r="AZW671" s="33"/>
      <c r="AZX671" s="33"/>
      <c r="AZY671" s="33"/>
      <c r="AZZ671" s="33"/>
      <c r="BAA671" s="33"/>
      <c r="BAB671" s="33"/>
      <c r="BAC671" s="33"/>
      <c r="BAD671" s="33"/>
      <c r="BAE671" s="33"/>
      <c r="BAF671" s="33"/>
      <c r="BAG671" s="33"/>
      <c r="BAH671" s="33"/>
      <c r="BAI671" s="33"/>
      <c r="BAJ671" s="33"/>
      <c r="BAK671" s="33"/>
      <c r="BAL671" s="33"/>
      <c r="BAM671" s="33"/>
      <c r="BAN671" s="33"/>
      <c r="BAO671" s="33"/>
      <c r="BAP671" s="33"/>
      <c r="BAQ671" s="33"/>
      <c r="BAR671" s="33"/>
      <c r="BAS671" s="33"/>
      <c r="BAT671" s="33"/>
      <c r="BAU671" s="33"/>
      <c r="BAV671" s="33"/>
      <c r="BAW671" s="33"/>
      <c r="BAX671" s="33"/>
      <c r="BAY671" s="33"/>
      <c r="BAZ671" s="33"/>
      <c r="BBA671" s="33"/>
      <c r="BBB671" s="33"/>
      <c r="BBC671" s="33"/>
      <c r="BBD671" s="33"/>
      <c r="BBE671" s="33"/>
      <c r="BBF671" s="33"/>
      <c r="BBG671" s="33"/>
      <c r="BBH671" s="33"/>
      <c r="BBI671" s="33"/>
      <c r="BBJ671" s="33"/>
      <c r="BBK671" s="33"/>
      <c r="BBL671" s="33"/>
      <c r="BBM671" s="33"/>
      <c r="BBN671" s="33"/>
      <c r="BBO671" s="33"/>
      <c r="BBP671" s="33"/>
      <c r="BBQ671" s="33"/>
      <c r="BBR671" s="33"/>
      <c r="BBS671" s="33"/>
      <c r="BBT671" s="33"/>
      <c r="BBU671" s="33"/>
      <c r="BBV671" s="33"/>
      <c r="BBW671" s="33"/>
      <c r="BBX671" s="33"/>
      <c r="BBY671" s="33"/>
      <c r="BBZ671" s="33"/>
      <c r="BCA671" s="33"/>
      <c r="BCB671" s="33"/>
      <c r="BCC671" s="33"/>
      <c r="BCD671" s="33"/>
      <c r="BCE671" s="33"/>
      <c r="BCF671" s="33"/>
      <c r="BCG671" s="33"/>
      <c r="BCH671" s="33"/>
      <c r="BCI671" s="33"/>
      <c r="BCJ671" s="33"/>
      <c r="BCK671" s="33"/>
      <c r="BCL671" s="33"/>
      <c r="BCM671" s="33"/>
      <c r="BCN671" s="33"/>
      <c r="BCO671" s="33"/>
      <c r="BCP671" s="33"/>
      <c r="BCQ671" s="33"/>
      <c r="BCR671" s="33"/>
      <c r="BCS671" s="33"/>
      <c r="BCT671" s="33"/>
      <c r="BCU671" s="33"/>
      <c r="BCV671" s="33"/>
      <c r="BCW671" s="33"/>
      <c r="BCX671" s="33"/>
      <c r="BCY671" s="33"/>
      <c r="BCZ671" s="33"/>
      <c r="BDA671" s="33"/>
      <c r="BDB671" s="33"/>
      <c r="BDC671" s="33"/>
      <c r="BDD671" s="33"/>
      <c r="BDE671" s="33"/>
      <c r="BDF671" s="33"/>
      <c r="BDG671" s="33"/>
      <c r="BDH671" s="33"/>
      <c r="BDI671" s="33"/>
      <c r="BDJ671" s="33"/>
      <c r="BDK671" s="33"/>
      <c r="BDL671" s="33"/>
      <c r="BDM671" s="33"/>
      <c r="BDN671" s="33"/>
      <c r="BDO671" s="33"/>
      <c r="BDP671" s="33"/>
      <c r="BDQ671" s="33"/>
      <c r="BDR671" s="33"/>
      <c r="BDS671" s="33"/>
      <c r="BDT671" s="33"/>
      <c r="BDU671" s="33"/>
      <c r="BDV671" s="33"/>
      <c r="BDW671" s="33"/>
      <c r="BDX671" s="33"/>
      <c r="BDY671" s="33"/>
      <c r="BDZ671" s="33"/>
      <c r="BEA671" s="33"/>
      <c r="BEB671" s="33"/>
      <c r="BEC671" s="33"/>
      <c r="BED671" s="33"/>
      <c r="BEE671" s="33"/>
      <c r="BEF671" s="33"/>
      <c r="BEG671" s="33"/>
      <c r="BEH671" s="33"/>
      <c r="BEI671" s="33"/>
      <c r="BEJ671" s="33"/>
      <c r="BEK671" s="33"/>
      <c r="BEL671" s="33"/>
      <c r="BEM671" s="33"/>
      <c r="BEN671" s="33"/>
      <c r="BEO671" s="33"/>
      <c r="BEP671" s="33"/>
      <c r="BEQ671" s="33"/>
      <c r="BER671" s="33"/>
      <c r="BES671" s="33"/>
      <c r="BET671" s="33"/>
      <c r="BEU671" s="33"/>
      <c r="BEV671" s="33"/>
      <c r="BEW671" s="33"/>
      <c r="BEX671" s="33"/>
      <c r="BEY671" s="33"/>
      <c r="BEZ671" s="33"/>
      <c r="BFA671" s="33"/>
      <c r="BFB671" s="33"/>
      <c r="BFC671" s="33"/>
      <c r="BFD671" s="33"/>
      <c r="BFE671" s="33"/>
      <c r="BFF671" s="33"/>
      <c r="BFG671" s="33"/>
      <c r="BFH671" s="33"/>
      <c r="BFI671" s="33"/>
      <c r="BFJ671" s="33"/>
      <c r="BFK671" s="33"/>
      <c r="BFL671" s="33"/>
      <c r="BFM671" s="33"/>
      <c r="BFN671" s="33"/>
      <c r="BFO671" s="33"/>
      <c r="BFP671" s="33"/>
      <c r="BFQ671" s="33"/>
      <c r="BFR671" s="33"/>
      <c r="BFS671" s="33"/>
      <c r="BFT671" s="33"/>
      <c r="BFU671" s="33"/>
      <c r="BFV671" s="33"/>
      <c r="BFW671" s="33"/>
      <c r="BFX671" s="33"/>
      <c r="BFY671" s="33"/>
      <c r="BFZ671" s="33"/>
      <c r="BGA671" s="33"/>
      <c r="BGB671" s="33"/>
      <c r="BGC671" s="33"/>
      <c r="BGD671" s="33"/>
      <c r="BGE671" s="33"/>
      <c r="BGF671" s="33"/>
      <c r="BGG671" s="33"/>
      <c r="BGH671" s="33"/>
      <c r="BGI671" s="33"/>
      <c r="BGJ671" s="33"/>
      <c r="BGK671" s="33"/>
      <c r="BGL671" s="33"/>
      <c r="BGM671" s="33"/>
      <c r="BGN671" s="33"/>
      <c r="BGO671" s="33"/>
      <c r="BGP671" s="33"/>
      <c r="BGQ671" s="33"/>
      <c r="BGR671" s="33"/>
      <c r="BGS671" s="33"/>
      <c r="BGT671" s="33"/>
      <c r="BGU671" s="33"/>
      <c r="BGV671" s="33"/>
      <c r="BGW671" s="33"/>
      <c r="BGX671" s="33"/>
      <c r="BGY671" s="33"/>
      <c r="BGZ671" s="33"/>
      <c r="BHA671" s="33"/>
      <c r="BHB671" s="33"/>
      <c r="BHC671" s="33"/>
      <c r="BHD671" s="33"/>
      <c r="BHE671" s="33"/>
      <c r="BHF671" s="33"/>
      <c r="BHG671" s="33"/>
      <c r="BHH671" s="33"/>
      <c r="BHI671" s="33"/>
      <c r="BHJ671" s="33"/>
      <c r="BHK671" s="33"/>
      <c r="BHL671" s="33"/>
      <c r="BHM671" s="33"/>
      <c r="BHN671" s="33"/>
      <c r="BHO671" s="33"/>
      <c r="BHP671" s="33"/>
      <c r="BHQ671" s="33"/>
      <c r="BHR671" s="33"/>
      <c r="BHS671" s="33"/>
      <c r="BHT671" s="33"/>
      <c r="BHU671" s="33"/>
      <c r="BHV671" s="33"/>
      <c r="BHW671" s="33"/>
      <c r="BHX671" s="33"/>
      <c r="BHY671" s="33"/>
      <c r="BHZ671" s="33"/>
      <c r="BIA671" s="33"/>
      <c r="BIB671" s="33"/>
      <c r="BIC671" s="33"/>
      <c r="BID671" s="33"/>
      <c r="BIE671" s="33"/>
      <c r="BIF671" s="33"/>
      <c r="BIG671" s="33"/>
      <c r="BIH671" s="33"/>
      <c r="BII671" s="33"/>
      <c r="BIJ671" s="33"/>
      <c r="BIK671" s="33"/>
      <c r="BIL671" s="33"/>
      <c r="BIM671" s="33"/>
      <c r="BIN671" s="33"/>
      <c r="BIO671" s="33"/>
      <c r="BIP671" s="33"/>
      <c r="BIQ671" s="33"/>
      <c r="BIR671" s="33"/>
      <c r="BIS671" s="33"/>
      <c r="BIT671" s="33"/>
      <c r="BIU671" s="33"/>
      <c r="BIV671" s="33"/>
      <c r="BIW671" s="33"/>
      <c r="BIX671" s="33"/>
      <c r="BIY671" s="33"/>
      <c r="BIZ671" s="33"/>
      <c r="BJA671" s="33"/>
      <c r="BJB671" s="33"/>
      <c r="BJC671" s="33"/>
      <c r="BJD671" s="33"/>
      <c r="BJE671" s="33"/>
      <c r="BJF671" s="33"/>
      <c r="BJG671" s="33"/>
      <c r="BJH671" s="33"/>
      <c r="BJI671" s="33"/>
      <c r="BJJ671" s="33"/>
      <c r="BJK671" s="33"/>
      <c r="BJL671" s="33"/>
      <c r="BJM671" s="33"/>
      <c r="BJN671" s="33"/>
      <c r="BJO671" s="33"/>
      <c r="BJP671" s="33"/>
      <c r="BJQ671" s="33"/>
      <c r="BJR671" s="33"/>
      <c r="BJS671" s="33"/>
      <c r="BJT671" s="33"/>
      <c r="BJU671" s="33"/>
      <c r="BJV671" s="33"/>
      <c r="BJW671" s="33"/>
      <c r="BJX671" s="33"/>
      <c r="BJY671" s="33"/>
      <c r="BJZ671" s="33"/>
      <c r="BKA671" s="33"/>
      <c r="BKB671" s="33"/>
      <c r="BKC671" s="33"/>
      <c r="BKD671" s="33"/>
      <c r="BKE671" s="33"/>
      <c r="BKF671" s="33"/>
      <c r="BKG671" s="33"/>
      <c r="BKH671" s="33"/>
      <c r="BKI671" s="33"/>
      <c r="BKJ671" s="33"/>
      <c r="BKK671" s="33"/>
      <c r="BKL671" s="33"/>
      <c r="BKM671" s="33"/>
      <c r="BKN671" s="33"/>
      <c r="BKO671" s="33"/>
      <c r="BKP671" s="33"/>
      <c r="BKQ671" s="33"/>
      <c r="BKR671" s="33"/>
      <c r="BKS671" s="33"/>
      <c r="BKT671" s="33"/>
      <c r="BKU671" s="33"/>
      <c r="BKV671" s="33"/>
      <c r="BKW671" s="33"/>
      <c r="BKX671" s="33"/>
      <c r="BKY671" s="33"/>
      <c r="BKZ671" s="33"/>
      <c r="BLA671" s="33"/>
      <c r="BLB671" s="33"/>
      <c r="BLC671" s="33"/>
      <c r="BLD671" s="33"/>
      <c r="BLE671" s="33"/>
      <c r="BLF671" s="33"/>
      <c r="BLG671" s="33"/>
      <c r="BLH671" s="33"/>
      <c r="BLI671" s="33"/>
      <c r="BLJ671" s="33"/>
      <c r="BLK671" s="33"/>
      <c r="BLL671" s="33"/>
      <c r="BLM671" s="33"/>
      <c r="BLN671" s="33"/>
      <c r="BLO671" s="33"/>
      <c r="BLP671" s="33"/>
      <c r="BLQ671" s="33"/>
      <c r="BLR671" s="33"/>
      <c r="BLS671" s="33"/>
      <c r="BLT671" s="33"/>
      <c r="BLU671" s="33"/>
      <c r="BLV671" s="33"/>
      <c r="BLW671" s="33"/>
      <c r="BLX671" s="33"/>
      <c r="BLY671" s="33"/>
      <c r="BLZ671" s="33"/>
      <c r="BMA671" s="33"/>
      <c r="BMB671" s="33"/>
      <c r="BMC671" s="33"/>
      <c r="BMD671" s="33"/>
      <c r="BME671" s="33"/>
      <c r="BMF671" s="33"/>
      <c r="BMG671" s="33"/>
      <c r="BMH671" s="33"/>
      <c r="BMI671" s="33"/>
      <c r="BMJ671" s="33"/>
      <c r="BMK671" s="33"/>
      <c r="BML671" s="33"/>
      <c r="BMM671" s="33"/>
      <c r="BMN671" s="33"/>
      <c r="BMO671" s="33"/>
      <c r="BMP671" s="33"/>
      <c r="BMQ671" s="33"/>
      <c r="BMR671" s="33"/>
      <c r="BMS671" s="33"/>
      <c r="BMT671" s="33"/>
      <c r="BMU671" s="33"/>
      <c r="BMV671" s="33"/>
      <c r="BMW671" s="33"/>
      <c r="BMX671" s="33"/>
      <c r="BMY671" s="33"/>
      <c r="BMZ671" s="33"/>
      <c r="BNA671" s="33"/>
      <c r="BNB671" s="33"/>
      <c r="BNC671" s="33"/>
      <c r="BND671" s="33"/>
      <c r="BNE671" s="33"/>
      <c r="BNF671" s="33"/>
      <c r="BNG671" s="33"/>
      <c r="BNH671" s="33"/>
      <c r="BNI671" s="33"/>
      <c r="BNJ671" s="33"/>
      <c r="BNK671" s="33"/>
      <c r="BNL671" s="33"/>
      <c r="BNM671" s="33"/>
      <c r="BNN671" s="33"/>
      <c r="BNO671" s="33"/>
      <c r="BNP671" s="33"/>
      <c r="BNQ671" s="33"/>
      <c r="BNR671" s="33"/>
      <c r="BNS671" s="33"/>
      <c r="BNT671" s="33"/>
      <c r="BNU671" s="33"/>
      <c r="BNV671" s="33"/>
      <c r="BNW671" s="33"/>
      <c r="BNX671" s="33"/>
      <c r="BNY671" s="33"/>
      <c r="BNZ671" s="33"/>
      <c r="BOA671" s="33"/>
      <c r="BOB671" s="33"/>
      <c r="BOC671" s="33"/>
      <c r="BOD671" s="33"/>
      <c r="BOE671" s="33"/>
      <c r="BOF671" s="33"/>
      <c r="BOG671" s="33"/>
      <c r="BOH671" s="33"/>
      <c r="BOI671" s="33"/>
      <c r="BOJ671" s="33"/>
      <c r="BOK671" s="33"/>
      <c r="BOL671" s="33"/>
      <c r="BOM671" s="33"/>
      <c r="BON671" s="33"/>
      <c r="BOO671" s="33"/>
      <c r="BOP671" s="33"/>
      <c r="BOQ671" s="33"/>
      <c r="BOR671" s="33"/>
      <c r="BOS671" s="33"/>
      <c r="BOT671" s="33"/>
      <c r="BOU671" s="33"/>
      <c r="BOV671" s="33"/>
      <c r="BOW671" s="33"/>
      <c r="BOX671" s="33"/>
      <c r="BOY671" s="33"/>
      <c r="BOZ671" s="33"/>
      <c r="BPA671" s="33"/>
      <c r="BPB671" s="33"/>
      <c r="BPC671" s="33"/>
      <c r="BPD671" s="33"/>
      <c r="BPE671" s="33"/>
      <c r="BPF671" s="33"/>
      <c r="BPG671" s="33"/>
      <c r="BPH671" s="33"/>
      <c r="BPI671" s="33"/>
      <c r="BPJ671" s="33"/>
      <c r="BPK671" s="33"/>
      <c r="BPL671" s="33"/>
      <c r="BPM671" s="33"/>
      <c r="BPN671" s="33"/>
      <c r="BPO671" s="33"/>
      <c r="BPP671" s="33"/>
      <c r="BPQ671" s="33"/>
      <c r="BPR671" s="33"/>
      <c r="BPS671" s="33"/>
      <c r="BPT671" s="33"/>
      <c r="BPU671" s="33"/>
      <c r="BPV671" s="33"/>
      <c r="BPW671" s="33"/>
      <c r="BPX671" s="33"/>
      <c r="BPY671" s="33"/>
      <c r="BPZ671" s="33"/>
      <c r="BQA671" s="33"/>
      <c r="BQB671" s="33"/>
      <c r="BQC671" s="33"/>
      <c r="BQD671" s="33"/>
      <c r="BQE671" s="33"/>
      <c r="BQF671" s="33"/>
      <c r="BQG671" s="33"/>
      <c r="BQH671" s="33"/>
      <c r="BQI671" s="33"/>
      <c r="BQJ671" s="33"/>
      <c r="BQK671" s="33"/>
      <c r="BQL671" s="33"/>
      <c r="BQM671" s="33"/>
      <c r="BQN671" s="33"/>
      <c r="BQO671" s="33"/>
      <c r="BQP671" s="33"/>
      <c r="BQQ671" s="33"/>
      <c r="BQR671" s="33"/>
      <c r="BQS671" s="33"/>
      <c r="BQT671" s="33"/>
      <c r="BQU671" s="33"/>
      <c r="BQV671" s="33"/>
      <c r="BQW671" s="33"/>
      <c r="BQX671" s="33"/>
      <c r="BQY671" s="33"/>
      <c r="BQZ671" s="33"/>
      <c r="BRA671" s="33"/>
      <c r="BRB671" s="33"/>
      <c r="BRC671" s="33"/>
      <c r="BRD671" s="33"/>
      <c r="BRE671" s="33"/>
      <c r="BRF671" s="33"/>
      <c r="BRG671" s="33"/>
      <c r="BRH671" s="33"/>
      <c r="BRI671" s="33"/>
      <c r="BRJ671" s="33"/>
      <c r="BRK671" s="33"/>
      <c r="BRL671" s="33"/>
      <c r="BRM671" s="33"/>
      <c r="BRN671" s="33"/>
      <c r="BRO671" s="33"/>
      <c r="BRP671" s="33"/>
      <c r="BRQ671" s="33"/>
      <c r="BRR671" s="33"/>
      <c r="BRS671" s="33"/>
      <c r="BRT671" s="33"/>
      <c r="BRU671" s="33"/>
      <c r="BRV671" s="33"/>
      <c r="BRW671" s="33"/>
      <c r="BRX671" s="33"/>
      <c r="BRY671" s="33"/>
      <c r="BRZ671" s="33"/>
      <c r="BSA671" s="33"/>
      <c r="BSB671" s="33"/>
      <c r="BSC671" s="33"/>
      <c r="BSD671" s="33"/>
      <c r="BSE671" s="33"/>
      <c r="BSF671" s="33"/>
      <c r="BSG671" s="33"/>
      <c r="BSH671" s="33"/>
      <c r="BSI671" s="33"/>
      <c r="BSJ671" s="33"/>
      <c r="BSK671" s="33"/>
      <c r="BSL671" s="33"/>
      <c r="BSM671" s="33"/>
      <c r="BSN671" s="33"/>
      <c r="BSO671" s="33"/>
      <c r="BSP671" s="33"/>
      <c r="BSQ671" s="33"/>
      <c r="BSR671" s="33"/>
      <c r="BSS671" s="33"/>
      <c r="BST671" s="33"/>
      <c r="BSU671" s="33"/>
      <c r="BSV671" s="33"/>
      <c r="BSW671" s="33"/>
      <c r="BSX671" s="33"/>
      <c r="BSY671" s="33"/>
      <c r="BSZ671" s="33"/>
      <c r="BTA671" s="33"/>
      <c r="BTB671" s="33"/>
      <c r="BTC671" s="33"/>
      <c r="BTD671" s="33"/>
      <c r="BTE671" s="33"/>
      <c r="BTF671" s="33"/>
      <c r="BTG671" s="33"/>
      <c r="BTH671" s="33"/>
      <c r="BTI671" s="33"/>
      <c r="BTJ671" s="33"/>
      <c r="BTK671" s="33"/>
      <c r="BTL671" s="33"/>
      <c r="BTM671" s="33"/>
      <c r="BTN671" s="33"/>
      <c r="BTO671" s="33"/>
      <c r="BTP671" s="33"/>
      <c r="BTQ671" s="33"/>
      <c r="BTR671" s="33"/>
      <c r="BTS671" s="33"/>
      <c r="BTT671" s="33"/>
      <c r="BTU671" s="33"/>
      <c r="BTV671" s="33"/>
      <c r="BTW671" s="33"/>
      <c r="BTX671" s="33"/>
      <c r="BTY671" s="33"/>
      <c r="BTZ671" s="33"/>
      <c r="BUA671" s="33"/>
      <c r="BUB671" s="33"/>
      <c r="BUC671" s="33"/>
      <c r="BUD671" s="33"/>
      <c r="BUE671" s="33"/>
      <c r="BUF671" s="33"/>
      <c r="BUG671" s="33"/>
      <c r="BUH671" s="33"/>
      <c r="BUI671" s="33"/>
      <c r="BUJ671" s="33"/>
      <c r="BUK671" s="33"/>
      <c r="BUL671" s="33"/>
      <c r="BUM671" s="33"/>
      <c r="BUN671" s="33"/>
      <c r="BUO671" s="33"/>
      <c r="BUP671" s="33"/>
      <c r="BUQ671" s="33"/>
      <c r="BUR671" s="33"/>
      <c r="BUS671" s="33"/>
      <c r="BUT671" s="33"/>
      <c r="BUU671" s="33"/>
      <c r="BUV671" s="33"/>
      <c r="BUW671" s="33"/>
      <c r="BUX671" s="33"/>
      <c r="BUY671" s="33"/>
      <c r="BUZ671" s="33"/>
      <c r="BVA671" s="33"/>
      <c r="BVB671" s="33"/>
      <c r="BVC671" s="33"/>
      <c r="BVD671" s="33"/>
      <c r="BVE671" s="33"/>
      <c r="BVF671" s="33"/>
      <c r="BVG671" s="33"/>
      <c r="BVH671" s="33"/>
      <c r="BVI671" s="33"/>
      <c r="BVJ671" s="33"/>
      <c r="BVK671" s="33"/>
      <c r="BVL671" s="33"/>
      <c r="BVM671" s="33"/>
      <c r="BVN671" s="33"/>
      <c r="BVO671" s="33"/>
      <c r="BVP671" s="33"/>
      <c r="BVQ671" s="33"/>
      <c r="BVR671" s="33"/>
      <c r="BVS671" s="33"/>
      <c r="BVT671" s="33"/>
      <c r="BVU671" s="33"/>
      <c r="BVV671" s="33"/>
      <c r="BVW671" s="33"/>
      <c r="BVX671" s="33"/>
      <c r="BVY671" s="33"/>
      <c r="BVZ671" s="33"/>
      <c r="BWA671" s="33"/>
      <c r="BWB671" s="33"/>
      <c r="BWC671" s="33"/>
      <c r="BWD671" s="33"/>
      <c r="BWE671" s="33"/>
      <c r="BWF671" s="33"/>
      <c r="BWG671" s="33"/>
      <c r="BWH671" s="33"/>
      <c r="BWI671" s="33"/>
      <c r="BWJ671" s="33"/>
      <c r="BWK671" s="33"/>
      <c r="BWL671" s="33"/>
      <c r="BWM671" s="33"/>
      <c r="BWN671" s="33"/>
      <c r="BWO671" s="33"/>
      <c r="BWP671" s="33"/>
      <c r="BWQ671" s="33"/>
      <c r="BWR671" s="33"/>
      <c r="BWS671" s="33"/>
      <c r="BWT671" s="33"/>
      <c r="BWU671" s="33"/>
      <c r="BWV671" s="33"/>
      <c r="BWW671" s="33"/>
      <c r="BWX671" s="33"/>
      <c r="BWY671" s="33"/>
      <c r="BWZ671" s="33"/>
      <c r="BXA671" s="33"/>
      <c r="BXB671" s="33"/>
      <c r="BXC671" s="33"/>
      <c r="BXD671" s="33"/>
      <c r="BXE671" s="33"/>
      <c r="BXF671" s="33"/>
      <c r="BXG671" s="33"/>
      <c r="BXH671" s="33"/>
      <c r="BXI671" s="33"/>
      <c r="BXJ671" s="33"/>
      <c r="BXK671" s="33"/>
      <c r="BXL671" s="33"/>
      <c r="BXM671" s="33"/>
      <c r="BXN671" s="33"/>
      <c r="BXO671" s="33"/>
      <c r="BXP671" s="33"/>
      <c r="BXQ671" s="33"/>
      <c r="BXR671" s="33"/>
      <c r="BXS671" s="33"/>
      <c r="BXT671" s="33"/>
      <c r="BXU671" s="33"/>
      <c r="BXV671" s="33"/>
      <c r="BXW671" s="33"/>
      <c r="BXX671" s="33"/>
      <c r="BXY671" s="33"/>
      <c r="BXZ671" s="33"/>
      <c r="BYA671" s="33"/>
      <c r="BYB671" s="33"/>
      <c r="BYC671" s="33"/>
      <c r="BYD671" s="33"/>
      <c r="BYE671" s="33"/>
      <c r="BYF671" s="33"/>
      <c r="BYG671" s="33"/>
      <c r="BYH671" s="33"/>
      <c r="BYI671" s="33"/>
      <c r="BYJ671" s="33"/>
      <c r="BYK671" s="33"/>
      <c r="BYL671" s="33"/>
      <c r="BYM671" s="33"/>
      <c r="BYN671" s="33"/>
      <c r="BYO671" s="33"/>
      <c r="BYP671" s="33"/>
      <c r="BYQ671" s="33"/>
      <c r="BYR671" s="33"/>
      <c r="BYS671" s="33"/>
      <c r="BYT671" s="33"/>
      <c r="BYU671" s="33"/>
      <c r="BYV671" s="33"/>
      <c r="BYW671" s="33"/>
      <c r="BYX671" s="33"/>
    </row>
    <row r="672" spans="1:2026" s="52" customFormat="1" ht="24.95" customHeight="1" x14ac:dyDescent="0.25">
      <c r="A672" s="205" t="s">
        <v>1662</v>
      </c>
      <c r="B672" s="50" t="s">
        <v>1147</v>
      </c>
      <c r="C672" s="4" t="s">
        <v>521</v>
      </c>
      <c r="D672" s="4" t="s">
        <v>295</v>
      </c>
      <c r="E672" s="4" t="s">
        <v>884</v>
      </c>
      <c r="F672" s="5" t="s">
        <v>1131</v>
      </c>
      <c r="G672" s="4" t="s">
        <v>27</v>
      </c>
      <c r="H672" s="11" t="s">
        <v>528</v>
      </c>
      <c r="I672" s="4" t="s">
        <v>29</v>
      </c>
      <c r="J672" s="51" t="s">
        <v>345</v>
      </c>
      <c r="K672" s="4" t="s">
        <v>31</v>
      </c>
      <c r="L672" s="4" t="s">
        <v>32</v>
      </c>
      <c r="M672" s="4" t="s">
        <v>33</v>
      </c>
      <c r="N672" s="4" t="s">
        <v>34</v>
      </c>
      <c r="O672" s="6" t="s">
        <v>35</v>
      </c>
      <c r="P672" s="6"/>
      <c r="Q672" s="7" t="s">
        <v>57</v>
      </c>
      <c r="R672" s="7" t="s">
        <v>1236</v>
      </c>
      <c r="S672" s="4" t="s">
        <v>1148</v>
      </c>
      <c r="T672" s="152" t="s">
        <v>1512</v>
      </c>
      <c r="U672" s="152" t="s">
        <v>1512</v>
      </c>
      <c r="V672" s="4" t="s">
        <v>11</v>
      </c>
      <c r="W672" s="4" t="s">
        <v>40</v>
      </c>
      <c r="X672" s="4"/>
      <c r="Y672" s="4" t="s">
        <v>40</v>
      </c>
      <c r="Z672" s="4"/>
      <c r="AA672" s="4"/>
      <c r="AB672" s="8"/>
      <c r="AC672" s="8">
        <v>2650</v>
      </c>
      <c r="AD672" s="8"/>
      <c r="AE672" s="8">
        <v>12750</v>
      </c>
      <c r="AF672" s="8">
        <v>650</v>
      </c>
      <c r="AG672" s="8">
        <f t="shared" si="11"/>
        <v>16050</v>
      </c>
      <c r="AH672" s="111">
        <v>18</v>
      </c>
      <c r="AI672" s="8">
        <v>15357.99</v>
      </c>
      <c r="AJ672" s="126"/>
      <c r="AK672" s="8">
        <f>SUBTOTAL(9,AH672:AJ672)</f>
        <v>15375.99</v>
      </c>
      <c r="AL672" s="5" t="s">
        <v>37</v>
      </c>
      <c r="AM672" s="5" t="s">
        <v>1499</v>
      </c>
      <c r="AN672" s="96">
        <v>43040</v>
      </c>
      <c r="AO672" s="173" t="s">
        <v>1512</v>
      </c>
      <c r="AP672" s="33"/>
      <c r="AQ672" s="33"/>
      <c r="AR672" s="33"/>
      <c r="AS672" s="33"/>
      <c r="AT672" s="33"/>
      <c r="AU672" s="33"/>
      <c r="AV672" s="33"/>
      <c r="AW672" s="33"/>
      <c r="AX672" s="33"/>
      <c r="AY672" s="33"/>
      <c r="AZ672" s="33"/>
      <c r="BA672" s="33"/>
      <c r="BB672" s="33"/>
      <c r="BC672" s="33"/>
      <c r="BD672" s="33"/>
      <c r="BE672" s="33"/>
      <c r="BF672" s="33"/>
      <c r="BG672" s="33"/>
      <c r="BH672" s="33"/>
      <c r="BI672" s="33"/>
      <c r="BJ672" s="33"/>
      <c r="BK672" s="33"/>
      <c r="BL672" s="33"/>
      <c r="BM672" s="33"/>
      <c r="BN672" s="33"/>
      <c r="BO672" s="33"/>
      <c r="BP672" s="33"/>
      <c r="BQ672" s="33"/>
      <c r="BR672" s="33"/>
      <c r="BS672" s="33"/>
      <c r="BT672" s="33"/>
      <c r="BU672" s="33"/>
      <c r="BV672" s="33"/>
      <c r="BW672" s="33"/>
      <c r="BX672" s="33"/>
      <c r="BY672" s="33"/>
      <c r="BZ672" s="33"/>
      <c r="CA672" s="33"/>
      <c r="CB672" s="33"/>
      <c r="CC672" s="33"/>
      <c r="CD672" s="33"/>
      <c r="CE672" s="33"/>
      <c r="CF672" s="33"/>
      <c r="CG672" s="33"/>
      <c r="CH672" s="33"/>
      <c r="CI672" s="33"/>
      <c r="CJ672" s="33"/>
      <c r="CK672" s="33"/>
      <c r="CL672" s="33"/>
      <c r="CM672" s="33"/>
      <c r="CN672" s="33"/>
      <c r="CO672" s="33"/>
      <c r="CP672" s="33"/>
      <c r="CQ672" s="33"/>
      <c r="CR672" s="33"/>
      <c r="CS672" s="33"/>
      <c r="CT672" s="33"/>
      <c r="CU672" s="33"/>
      <c r="CV672" s="33"/>
      <c r="CW672" s="33"/>
      <c r="CX672" s="33"/>
      <c r="CY672" s="33"/>
      <c r="CZ672" s="33"/>
      <c r="DA672" s="33"/>
      <c r="DB672" s="33"/>
      <c r="DC672" s="33"/>
      <c r="DD672" s="33"/>
      <c r="DE672" s="33"/>
      <c r="DF672" s="33"/>
      <c r="DG672" s="33"/>
      <c r="DH672" s="33"/>
      <c r="DI672" s="33"/>
      <c r="DJ672" s="33"/>
      <c r="DK672" s="33"/>
      <c r="DL672" s="33"/>
      <c r="DM672" s="33"/>
      <c r="DN672" s="33"/>
      <c r="DO672" s="33"/>
      <c r="DP672" s="33"/>
      <c r="DQ672" s="33"/>
      <c r="DR672" s="33"/>
      <c r="DS672" s="33"/>
      <c r="DT672" s="33"/>
      <c r="DU672" s="33"/>
      <c r="DV672" s="33"/>
      <c r="DW672" s="33"/>
      <c r="DX672" s="33"/>
      <c r="DY672" s="33"/>
      <c r="DZ672" s="33"/>
      <c r="EA672" s="33"/>
      <c r="EB672" s="33"/>
      <c r="EC672" s="33"/>
      <c r="ED672" s="33"/>
      <c r="EE672" s="33"/>
      <c r="EF672" s="33"/>
      <c r="EG672" s="33"/>
      <c r="EH672" s="33"/>
      <c r="EI672" s="33"/>
      <c r="EJ672" s="33"/>
      <c r="EK672" s="33"/>
      <c r="EL672" s="33"/>
      <c r="EM672" s="33"/>
      <c r="EN672" s="33"/>
      <c r="EO672" s="33"/>
      <c r="EP672" s="33"/>
      <c r="EQ672" s="33"/>
      <c r="ER672" s="33"/>
      <c r="ES672" s="33"/>
      <c r="ET672" s="33"/>
      <c r="EU672" s="33"/>
      <c r="EV672" s="33"/>
      <c r="EW672" s="33"/>
      <c r="EX672" s="33"/>
      <c r="EY672" s="33"/>
      <c r="EZ672" s="33"/>
      <c r="FA672" s="33"/>
      <c r="FB672" s="33"/>
      <c r="FC672" s="33"/>
      <c r="FD672" s="33"/>
      <c r="FE672" s="33"/>
      <c r="FF672" s="33"/>
      <c r="FG672" s="33"/>
      <c r="FH672" s="33"/>
      <c r="FI672" s="33"/>
      <c r="FJ672" s="33"/>
      <c r="FK672" s="33"/>
      <c r="FL672" s="33"/>
      <c r="FM672" s="33"/>
      <c r="FN672" s="33"/>
      <c r="FO672" s="33"/>
      <c r="FP672" s="33"/>
      <c r="FQ672" s="33"/>
      <c r="FR672" s="33"/>
      <c r="FS672" s="33"/>
      <c r="FT672" s="33"/>
      <c r="FU672" s="33"/>
      <c r="FV672" s="33"/>
      <c r="FW672" s="33"/>
      <c r="FX672" s="33"/>
      <c r="FY672" s="33"/>
      <c r="FZ672" s="33"/>
      <c r="GA672" s="33"/>
      <c r="GB672" s="33"/>
      <c r="GC672" s="33"/>
      <c r="GD672" s="33"/>
      <c r="GE672" s="33"/>
      <c r="GF672" s="33"/>
      <c r="GG672" s="33"/>
      <c r="GH672" s="33"/>
      <c r="GI672" s="33"/>
      <c r="GJ672" s="33"/>
      <c r="GK672" s="33"/>
      <c r="GL672" s="33"/>
      <c r="GM672" s="33"/>
      <c r="GN672" s="33"/>
      <c r="GO672" s="33"/>
      <c r="GP672" s="33"/>
      <c r="GQ672" s="33"/>
      <c r="GR672" s="33"/>
      <c r="GS672" s="33"/>
      <c r="GT672" s="33"/>
      <c r="GU672" s="33"/>
      <c r="GV672" s="33"/>
      <c r="GW672" s="33"/>
      <c r="GX672" s="33"/>
      <c r="GY672" s="33"/>
      <c r="GZ672" s="33"/>
      <c r="HA672" s="33"/>
      <c r="HB672" s="33"/>
      <c r="HC672" s="33"/>
      <c r="HD672" s="33"/>
      <c r="HE672" s="33"/>
      <c r="HF672" s="33"/>
      <c r="HG672" s="33"/>
      <c r="HH672" s="33"/>
      <c r="HI672" s="33"/>
      <c r="HJ672" s="33"/>
      <c r="HK672" s="33"/>
      <c r="HL672" s="33"/>
      <c r="HM672" s="33"/>
      <c r="HN672" s="33"/>
      <c r="HO672" s="33"/>
      <c r="HP672" s="33"/>
      <c r="HQ672" s="33"/>
      <c r="HR672" s="33"/>
      <c r="HS672" s="33"/>
      <c r="HT672" s="33"/>
      <c r="HU672" s="33"/>
      <c r="HV672" s="33"/>
      <c r="HW672" s="33"/>
      <c r="HX672" s="33"/>
      <c r="HY672" s="33"/>
      <c r="HZ672" s="33"/>
      <c r="IA672" s="33"/>
      <c r="IB672" s="33"/>
      <c r="IC672" s="33"/>
      <c r="ID672" s="33"/>
      <c r="IE672" s="33"/>
      <c r="IF672" s="33"/>
      <c r="IG672" s="33"/>
      <c r="IH672" s="33"/>
      <c r="II672" s="33"/>
      <c r="IJ672" s="33"/>
      <c r="IK672" s="33"/>
      <c r="IL672" s="33"/>
      <c r="IM672" s="33"/>
      <c r="IN672" s="33"/>
      <c r="IO672" s="33"/>
      <c r="IP672" s="33"/>
      <c r="IQ672" s="33"/>
      <c r="IR672" s="33"/>
      <c r="IS672" s="33"/>
      <c r="IT672" s="33"/>
      <c r="IU672" s="33"/>
      <c r="IV672" s="33"/>
      <c r="IW672" s="33"/>
      <c r="IX672" s="33"/>
      <c r="IY672" s="33"/>
      <c r="IZ672" s="33"/>
      <c r="JA672" s="33"/>
      <c r="JB672" s="33"/>
      <c r="JC672" s="33"/>
      <c r="JD672" s="33"/>
      <c r="JE672" s="33"/>
      <c r="JF672" s="33"/>
      <c r="JG672" s="33"/>
      <c r="JH672" s="33"/>
      <c r="JI672" s="33"/>
      <c r="JJ672" s="33"/>
      <c r="JK672" s="33"/>
      <c r="JL672" s="33"/>
      <c r="JM672" s="33"/>
      <c r="JN672" s="33"/>
      <c r="JO672" s="33"/>
      <c r="JP672" s="33"/>
      <c r="JQ672" s="33"/>
      <c r="JR672" s="33"/>
      <c r="JS672" s="33"/>
      <c r="JT672" s="33"/>
      <c r="JU672" s="33"/>
      <c r="JV672" s="33"/>
      <c r="JW672" s="33"/>
      <c r="JX672" s="33"/>
      <c r="JY672" s="33"/>
      <c r="JZ672" s="33"/>
      <c r="KA672" s="33"/>
      <c r="KB672" s="33"/>
      <c r="KC672" s="33"/>
      <c r="KD672" s="33"/>
      <c r="KE672" s="33"/>
      <c r="KF672" s="33"/>
      <c r="KG672" s="33"/>
      <c r="KH672" s="33"/>
      <c r="KI672" s="33"/>
      <c r="KJ672" s="33"/>
      <c r="KK672" s="33"/>
      <c r="KL672" s="33"/>
      <c r="KM672" s="33"/>
      <c r="KN672" s="33"/>
      <c r="KO672" s="33"/>
      <c r="KP672" s="33"/>
      <c r="KQ672" s="33"/>
      <c r="KR672" s="33"/>
      <c r="KS672" s="33"/>
      <c r="KT672" s="33"/>
      <c r="KU672" s="33"/>
      <c r="KV672" s="33"/>
      <c r="KW672" s="33"/>
      <c r="KX672" s="33"/>
      <c r="KY672" s="33"/>
      <c r="KZ672" s="33"/>
      <c r="LA672" s="33"/>
      <c r="LB672" s="33"/>
      <c r="LC672" s="33"/>
      <c r="LD672" s="33"/>
      <c r="LE672" s="33"/>
      <c r="LF672" s="33"/>
      <c r="LG672" s="33"/>
      <c r="LH672" s="33"/>
      <c r="LI672" s="33"/>
      <c r="LJ672" s="33"/>
      <c r="LK672" s="33"/>
      <c r="LL672" s="33"/>
      <c r="LM672" s="33"/>
      <c r="LN672" s="33"/>
      <c r="LO672" s="33"/>
      <c r="LP672" s="33"/>
      <c r="LQ672" s="33"/>
      <c r="LR672" s="33"/>
      <c r="LS672" s="33"/>
      <c r="LT672" s="33"/>
      <c r="LU672" s="33"/>
      <c r="LV672" s="33"/>
      <c r="LW672" s="33"/>
      <c r="LX672" s="33"/>
      <c r="LY672" s="33"/>
      <c r="LZ672" s="33"/>
      <c r="MA672" s="33"/>
      <c r="MB672" s="33"/>
      <c r="MC672" s="33"/>
      <c r="MD672" s="33"/>
      <c r="ME672" s="33"/>
      <c r="MF672" s="33"/>
      <c r="MG672" s="33"/>
      <c r="MH672" s="33"/>
      <c r="MI672" s="33"/>
      <c r="MJ672" s="33"/>
      <c r="MK672" s="33"/>
      <c r="ML672" s="33"/>
      <c r="MM672" s="33"/>
      <c r="MN672" s="33"/>
      <c r="MO672" s="33"/>
      <c r="MP672" s="33"/>
      <c r="MQ672" s="33"/>
      <c r="MR672" s="33"/>
      <c r="MS672" s="33"/>
      <c r="MT672" s="33"/>
      <c r="MU672" s="33"/>
      <c r="MV672" s="33"/>
      <c r="MW672" s="33"/>
      <c r="MX672" s="33"/>
      <c r="MY672" s="33"/>
      <c r="MZ672" s="33"/>
      <c r="NA672" s="33"/>
      <c r="NB672" s="33"/>
      <c r="NC672" s="33"/>
      <c r="ND672" s="33"/>
      <c r="NE672" s="33"/>
      <c r="NF672" s="33"/>
      <c r="NG672" s="33"/>
      <c r="NH672" s="33"/>
      <c r="NI672" s="33"/>
      <c r="NJ672" s="33"/>
      <c r="NK672" s="33"/>
      <c r="NL672" s="33"/>
      <c r="NM672" s="33"/>
      <c r="NN672" s="33"/>
      <c r="NO672" s="33"/>
      <c r="NP672" s="33"/>
      <c r="NQ672" s="33"/>
      <c r="NR672" s="33"/>
      <c r="NS672" s="33"/>
      <c r="NT672" s="33"/>
      <c r="NU672" s="33"/>
      <c r="NV672" s="33"/>
      <c r="NW672" s="33"/>
      <c r="NX672" s="33"/>
      <c r="NY672" s="33"/>
      <c r="NZ672" s="33"/>
      <c r="OA672" s="33"/>
      <c r="OB672" s="33"/>
      <c r="OC672" s="33"/>
      <c r="OD672" s="33"/>
      <c r="OE672" s="33"/>
      <c r="OF672" s="33"/>
      <c r="OG672" s="33"/>
      <c r="OH672" s="33"/>
      <c r="OI672" s="33"/>
      <c r="OJ672" s="33"/>
      <c r="OK672" s="33"/>
      <c r="OL672" s="33"/>
      <c r="OM672" s="33"/>
      <c r="ON672" s="33"/>
      <c r="OO672" s="33"/>
      <c r="OP672" s="33"/>
      <c r="OQ672" s="33"/>
      <c r="OR672" s="33"/>
      <c r="OS672" s="33"/>
      <c r="OT672" s="33"/>
      <c r="OU672" s="33"/>
      <c r="OV672" s="33"/>
      <c r="OW672" s="33"/>
      <c r="OX672" s="33"/>
      <c r="OY672" s="33"/>
      <c r="OZ672" s="33"/>
      <c r="PA672" s="33"/>
      <c r="PB672" s="33"/>
      <c r="PC672" s="33"/>
      <c r="PD672" s="33"/>
      <c r="PE672" s="33"/>
      <c r="PF672" s="33"/>
      <c r="PG672" s="33"/>
      <c r="PH672" s="33"/>
      <c r="PI672" s="33"/>
      <c r="PJ672" s="33"/>
      <c r="PK672" s="33"/>
      <c r="PL672" s="33"/>
      <c r="PM672" s="33"/>
      <c r="PN672" s="33"/>
      <c r="PO672" s="33"/>
      <c r="PP672" s="33"/>
      <c r="PQ672" s="33"/>
      <c r="PR672" s="33"/>
      <c r="PS672" s="33"/>
      <c r="PT672" s="33"/>
      <c r="PU672" s="33"/>
      <c r="PV672" s="33"/>
      <c r="PW672" s="33"/>
      <c r="PX672" s="33"/>
      <c r="PY672" s="33"/>
      <c r="PZ672" s="33"/>
      <c r="QA672" s="33"/>
      <c r="QB672" s="33"/>
      <c r="QC672" s="33"/>
      <c r="QD672" s="33"/>
      <c r="QE672" s="33"/>
      <c r="QF672" s="33"/>
      <c r="QG672" s="33"/>
      <c r="QH672" s="33"/>
      <c r="QI672" s="33"/>
      <c r="QJ672" s="33"/>
      <c r="QK672" s="33"/>
      <c r="QL672" s="33"/>
      <c r="QM672" s="33"/>
      <c r="QN672" s="33"/>
      <c r="QO672" s="33"/>
      <c r="QP672" s="33"/>
      <c r="QQ672" s="33"/>
      <c r="QR672" s="33"/>
      <c r="QS672" s="33"/>
      <c r="QT672" s="33"/>
      <c r="QU672" s="33"/>
      <c r="QV672" s="33"/>
      <c r="QW672" s="33"/>
      <c r="QX672" s="33"/>
      <c r="QY672" s="33"/>
      <c r="QZ672" s="33"/>
      <c r="RA672" s="33"/>
      <c r="RB672" s="33"/>
      <c r="RC672" s="33"/>
      <c r="RD672" s="33"/>
      <c r="RE672" s="33"/>
      <c r="RF672" s="33"/>
      <c r="RG672" s="33"/>
      <c r="RH672" s="33"/>
      <c r="RI672" s="33"/>
      <c r="RJ672" s="33"/>
      <c r="RK672" s="33"/>
      <c r="RL672" s="33"/>
      <c r="RM672" s="33"/>
      <c r="RN672" s="33"/>
      <c r="RO672" s="33"/>
      <c r="RP672" s="33"/>
      <c r="RQ672" s="33"/>
      <c r="RR672" s="33"/>
      <c r="RS672" s="33"/>
      <c r="RT672" s="33"/>
      <c r="RU672" s="33"/>
      <c r="RV672" s="33"/>
      <c r="RW672" s="33"/>
      <c r="RX672" s="33"/>
      <c r="RY672" s="33"/>
      <c r="RZ672" s="33"/>
      <c r="SA672" s="33"/>
      <c r="SB672" s="33"/>
      <c r="SC672" s="33"/>
      <c r="SD672" s="33"/>
      <c r="SE672" s="33"/>
      <c r="SF672" s="33"/>
      <c r="SG672" s="33"/>
      <c r="SH672" s="33"/>
      <c r="SI672" s="33"/>
      <c r="SJ672" s="33"/>
      <c r="SK672" s="33"/>
      <c r="SL672" s="33"/>
      <c r="SM672" s="33"/>
      <c r="SN672" s="33"/>
      <c r="SO672" s="33"/>
      <c r="SP672" s="33"/>
      <c r="SQ672" s="33"/>
      <c r="SR672" s="33"/>
      <c r="SS672" s="33"/>
      <c r="ST672" s="33"/>
      <c r="SU672" s="33"/>
      <c r="SV672" s="33"/>
      <c r="SW672" s="33"/>
      <c r="SX672" s="33"/>
      <c r="SY672" s="33"/>
      <c r="SZ672" s="33"/>
      <c r="TA672" s="33"/>
      <c r="TB672" s="33"/>
      <c r="TC672" s="33"/>
      <c r="TD672" s="33"/>
      <c r="TE672" s="33"/>
      <c r="TF672" s="33"/>
      <c r="TG672" s="33"/>
      <c r="TH672" s="33"/>
      <c r="TI672" s="33"/>
      <c r="TJ672" s="33"/>
      <c r="TK672" s="33"/>
      <c r="TL672" s="33"/>
      <c r="TM672" s="33"/>
      <c r="TN672" s="33"/>
      <c r="TO672" s="33"/>
      <c r="TP672" s="33"/>
      <c r="TQ672" s="33"/>
      <c r="TR672" s="33"/>
      <c r="TS672" s="33"/>
      <c r="TT672" s="33"/>
      <c r="TU672" s="33"/>
      <c r="TV672" s="33"/>
      <c r="TW672" s="33"/>
      <c r="TX672" s="33"/>
      <c r="TY672" s="33"/>
      <c r="TZ672" s="33"/>
      <c r="UA672" s="33"/>
      <c r="UB672" s="33"/>
      <c r="UC672" s="33"/>
      <c r="UD672" s="33"/>
      <c r="UE672" s="33"/>
      <c r="UF672" s="33"/>
      <c r="UG672" s="33"/>
      <c r="UH672" s="33"/>
      <c r="UI672" s="33"/>
      <c r="UJ672" s="33"/>
      <c r="UK672" s="33"/>
      <c r="UL672" s="33"/>
      <c r="UM672" s="33"/>
      <c r="UN672" s="33"/>
      <c r="UO672" s="33"/>
      <c r="UP672" s="33"/>
      <c r="UQ672" s="33"/>
      <c r="UR672" s="33"/>
      <c r="US672" s="33"/>
      <c r="UT672" s="33"/>
      <c r="UU672" s="33"/>
      <c r="UV672" s="33"/>
      <c r="UW672" s="33"/>
      <c r="UX672" s="33"/>
      <c r="UY672" s="33"/>
      <c r="UZ672" s="33"/>
      <c r="VA672" s="33"/>
      <c r="VB672" s="33"/>
      <c r="VC672" s="33"/>
      <c r="VD672" s="33"/>
      <c r="VE672" s="33"/>
      <c r="VF672" s="33"/>
      <c r="VG672" s="33"/>
      <c r="VH672" s="33"/>
      <c r="VI672" s="33"/>
      <c r="VJ672" s="33"/>
      <c r="VK672" s="33"/>
      <c r="VL672" s="33"/>
      <c r="VM672" s="33"/>
      <c r="VN672" s="33"/>
      <c r="VO672" s="33"/>
      <c r="VP672" s="33"/>
      <c r="VQ672" s="33"/>
      <c r="VR672" s="33"/>
      <c r="VS672" s="33"/>
      <c r="VT672" s="33"/>
      <c r="VU672" s="33"/>
      <c r="VV672" s="33"/>
      <c r="VW672" s="33"/>
      <c r="VX672" s="33"/>
      <c r="VY672" s="33"/>
      <c r="VZ672" s="33"/>
      <c r="WA672" s="33"/>
      <c r="WB672" s="33"/>
      <c r="WC672" s="33"/>
      <c r="WD672" s="33"/>
      <c r="WE672" s="33"/>
      <c r="WF672" s="33"/>
      <c r="WG672" s="33"/>
      <c r="WH672" s="33"/>
      <c r="WI672" s="33"/>
      <c r="WJ672" s="33"/>
      <c r="WK672" s="33"/>
      <c r="WL672" s="33"/>
      <c r="WM672" s="33"/>
      <c r="WN672" s="33"/>
      <c r="WO672" s="33"/>
      <c r="WP672" s="33"/>
      <c r="WQ672" s="33"/>
      <c r="WR672" s="33"/>
      <c r="WS672" s="33"/>
      <c r="WT672" s="33"/>
      <c r="WU672" s="33"/>
      <c r="WV672" s="33"/>
      <c r="WW672" s="33"/>
      <c r="WX672" s="33"/>
      <c r="WY672" s="33"/>
      <c r="WZ672" s="33"/>
      <c r="XA672" s="33"/>
      <c r="XB672" s="33"/>
      <c r="XC672" s="33"/>
      <c r="XD672" s="33"/>
      <c r="XE672" s="33"/>
      <c r="XF672" s="33"/>
      <c r="XG672" s="33"/>
      <c r="XH672" s="33"/>
      <c r="XI672" s="33"/>
      <c r="XJ672" s="33"/>
      <c r="XK672" s="33"/>
      <c r="XL672" s="33"/>
      <c r="XM672" s="33"/>
      <c r="XN672" s="33"/>
      <c r="XO672" s="33"/>
      <c r="XP672" s="33"/>
      <c r="XQ672" s="33"/>
      <c r="XR672" s="33"/>
      <c r="XS672" s="33"/>
      <c r="XT672" s="33"/>
      <c r="XU672" s="33"/>
      <c r="XV672" s="33"/>
      <c r="XW672" s="33"/>
      <c r="XX672" s="33"/>
      <c r="XY672" s="33"/>
      <c r="XZ672" s="33"/>
      <c r="YA672" s="33"/>
      <c r="YB672" s="33"/>
      <c r="YC672" s="33"/>
      <c r="YD672" s="33"/>
      <c r="YE672" s="33"/>
      <c r="YF672" s="33"/>
      <c r="YG672" s="33"/>
      <c r="YH672" s="33"/>
      <c r="YI672" s="33"/>
      <c r="YJ672" s="33"/>
      <c r="YK672" s="33"/>
      <c r="YL672" s="33"/>
      <c r="YM672" s="33"/>
      <c r="YN672" s="33"/>
      <c r="YO672" s="33"/>
      <c r="YP672" s="33"/>
      <c r="YQ672" s="33"/>
      <c r="YR672" s="33"/>
      <c r="YS672" s="33"/>
      <c r="YT672" s="33"/>
      <c r="YU672" s="33"/>
      <c r="YV672" s="33"/>
      <c r="YW672" s="33"/>
      <c r="YX672" s="33"/>
      <c r="YY672" s="33"/>
      <c r="YZ672" s="33"/>
      <c r="ZA672" s="33"/>
      <c r="ZB672" s="33"/>
      <c r="ZC672" s="33"/>
      <c r="ZD672" s="33"/>
      <c r="ZE672" s="33"/>
      <c r="ZF672" s="33"/>
      <c r="ZG672" s="33"/>
      <c r="ZH672" s="33"/>
      <c r="ZI672" s="33"/>
      <c r="ZJ672" s="33"/>
      <c r="ZK672" s="33"/>
      <c r="ZL672" s="33"/>
      <c r="ZM672" s="33"/>
      <c r="ZN672" s="33"/>
      <c r="ZO672" s="33"/>
      <c r="ZP672" s="33"/>
      <c r="ZQ672" s="33"/>
      <c r="ZR672" s="33"/>
      <c r="ZS672" s="33"/>
      <c r="ZT672" s="33"/>
      <c r="ZU672" s="33"/>
      <c r="ZV672" s="33"/>
      <c r="ZW672" s="33"/>
      <c r="ZX672" s="33"/>
      <c r="ZY672" s="33"/>
      <c r="ZZ672" s="33"/>
      <c r="AAA672" s="33"/>
      <c r="AAB672" s="33"/>
      <c r="AAC672" s="33"/>
      <c r="AAD672" s="33"/>
      <c r="AAE672" s="33"/>
      <c r="AAF672" s="33"/>
      <c r="AAG672" s="33"/>
      <c r="AAH672" s="33"/>
      <c r="AAI672" s="33"/>
      <c r="AAJ672" s="33"/>
      <c r="AAK672" s="33"/>
      <c r="AAL672" s="33"/>
      <c r="AAM672" s="33"/>
      <c r="AAN672" s="33"/>
      <c r="AAO672" s="33"/>
      <c r="AAP672" s="33"/>
      <c r="AAQ672" s="33"/>
      <c r="AAR672" s="33"/>
      <c r="AAS672" s="33"/>
      <c r="AAT672" s="33"/>
      <c r="AAU672" s="33"/>
      <c r="AAV672" s="33"/>
      <c r="AAW672" s="33"/>
      <c r="AAX672" s="33"/>
      <c r="AAY672" s="33"/>
      <c r="AAZ672" s="33"/>
      <c r="ABA672" s="33"/>
      <c r="ABB672" s="33"/>
      <c r="ABC672" s="33"/>
      <c r="ABD672" s="33"/>
      <c r="ABE672" s="33"/>
      <c r="ABF672" s="33"/>
      <c r="ABG672" s="33"/>
      <c r="ABH672" s="33"/>
      <c r="ABI672" s="33"/>
      <c r="ABJ672" s="33"/>
      <c r="ABK672" s="33"/>
      <c r="ABL672" s="33"/>
      <c r="ABM672" s="33"/>
      <c r="ABN672" s="33"/>
      <c r="ABO672" s="33"/>
      <c r="ABP672" s="33"/>
      <c r="ABQ672" s="33"/>
      <c r="ABR672" s="33"/>
      <c r="ABS672" s="33"/>
      <c r="ABT672" s="33"/>
      <c r="ABU672" s="33"/>
      <c r="ABV672" s="33"/>
      <c r="ABW672" s="33"/>
      <c r="ABX672" s="33"/>
      <c r="ABY672" s="33"/>
      <c r="ABZ672" s="33"/>
      <c r="ACA672" s="33"/>
      <c r="ACB672" s="33"/>
      <c r="ACC672" s="33"/>
      <c r="ACD672" s="33"/>
      <c r="ACE672" s="33"/>
      <c r="ACF672" s="33"/>
      <c r="ACG672" s="33"/>
      <c r="ACH672" s="33"/>
      <c r="ACI672" s="33"/>
      <c r="ACJ672" s="33"/>
      <c r="ACK672" s="33"/>
      <c r="ACL672" s="33"/>
      <c r="ACM672" s="33"/>
      <c r="ACN672" s="33"/>
      <c r="ACO672" s="33"/>
      <c r="ACP672" s="33"/>
      <c r="ACQ672" s="33"/>
      <c r="ACR672" s="33"/>
      <c r="ACS672" s="33"/>
      <c r="ACT672" s="33"/>
      <c r="ACU672" s="33"/>
      <c r="ACV672" s="33"/>
      <c r="ACW672" s="33"/>
      <c r="ACX672" s="33"/>
      <c r="ACY672" s="33"/>
      <c r="ACZ672" s="33"/>
      <c r="ADA672" s="33"/>
      <c r="ADB672" s="33"/>
      <c r="ADC672" s="33"/>
      <c r="ADD672" s="33"/>
      <c r="ADE672" s="33"/>
      <c r="ADF672" s="33"/>
      <c r="ADG672" s="33"/>
      <c r="ADH672" s="33"/>
      <c r="ADI672" s="33"/>
      <c r="ADJ672" s="33"/>
      <c r="ADK672" s="33"/>
      <c r="ADL672" s="33"/>
      <c r="ADM672" s="33"/>
      <c r="ADN672" s="33"/>
      <c r="ADO672" s="33"/>
      <c r="ADP672" s="33"/>
      <c r="ADQ672" s="33"/>
      <c r="ADR672" s="33"/>
      <c r="ADS672" s="33"/>
      <c r="ADT672" s="33"/>
      <c r="ADU672" s="33"/>
      <c r="ADV672" s="33"/>
      <c r="ADW672" s="33"/>
      <c r="ADX672" s="33"/>
      <c r="ADY672" s="33"/>
      <c r="ADZ672" s="33"/>
      <c r="AEA672" s="33"/>
      <c r="AEB672" s="33"/>
      <c r="AEC672" s="33"/>
      <c r="AED672" s="33"/>
      <c r="AEE672" s="33"/>
      <c r="AEF672" s="33"/>
      <c r="AEG672" s="33"/>
      <c r="AEH672" s="33"/>
      <c r="AEI672" s="33"/>
      <c r="AEJ672" s="33"/>
      <c r="AEK672" s="33"/>
      <c r="AEL672" s="33"/>
      <c r="AEM672" s="33"/>
      <c r="AEN672" s="33"/>
      <c r="AEO672" s="33"/>
      <c r="AEP672" s="33"/>
      <c r="AEQ672" s="33"/>
      <c r="AER672" s="33"/>
      <c r="AES672" s="33"/>
      <c r="AET672" s="33"/>
      <c r="AEU672" s="33"/>
      <c r="AEV672" s="33"/>
      <c r="AEW672" s="33"/>
      <c r="AEX672" s="33"/>
      <c r="AEY672" s="33"/>
      <c r="AEZ672" s="33"/>
      <c r="AFA672" s="33"/>
      <c r="AFB672" s="33"/>
      <c r="AFC672" s="33"/>
      <c r="AFD672" s="33"/>
      <c r="AFE672" s="33"/>
      <c r="AFF672" s="33"/>
      <c r="AFG672" s="33"/>
      <c r="AFH672" s="33"/>
      <c r="AFI672" s="33"/>
      <c r="AFJ672" s="33"/>
      <c r="AFK672" s="33"/>
      <c r="AFL672" s="33"/>
      <c r="AFM672" s="33"/>
      <c r="AFN672" s="33"/>
      <c r="AFO672" s="33"/>
      <c r="AFP672" s="33"/>
      <c r="AFQ672" s="33"/>
      <c r="AFR672" s="33"/>
      <c r="AFS672" s="33"/>
      <c r="AFT672" s="33"/>
      <c r="AFU672" s="33"/>
      <c r="AFV672" s="33"/>
      <c r="AFW672" s="33"/>
      <c r="AFX672" s="33"/>
      <c r="AFY672" s="33"/>
      <c r="AFZ672" s="33"/>
      <c r="AGA672" s="33"/>
      <c r="AGB672" s="33"/>
      <c r="AGC672" s="33"/>
      <c r="AGD672" s="33"/>
      <c r="AGE672" s="33"/>
      <c r="AGF672" s="33"/>
      <c r="AGG672" s="33"/>
      <c r="AGH672" s="33"/>
      <c r="AGI672" s="33"/>
      <c r="AGJ672" s="33"/>
      <c r="AGK672" s="33"/>
      <c r="AGL672" s="33"/>
      <c r="AGM672" s="33"/>
      <c r="AGN672" s="33"/>
      <c r="AGO672" s="33"/>
      <c r="AGP672" s="33"/>
      <c r="AGQ672" s="33"/>
      <c r="AGR672" s="33"/>
      <c r="AGS672" s="33"/>
      <c r="AGT672" s="33"/>
      <c r="AGU672" s="33"/>
      <c r="AGV672" s="33"/>
      <c r="AGW672" s="33"/>
      <c r="AGX672" s="33"/>
      <c r="AGY672" s="33"/>
      <c r="AGZ672" s="33"/>
      <c r="AHA672" s="33"/>
      <c r="AHB672" s="33"/>
      <c r="AHC672" s="33"/>
      <c r="AHD672" s="33"/>
      <c r="AHE672" s="33"/>
      <c r="AHF672" s="33"/>
      <c r="AHG672" s="33"/>
      <c r="AHH672" s="33"/>
      <c r="AHI672" s="33"/>
      <c r="AHJ672" s="33"/>
      <c r="AHK672" s="33"/>
      <c r="AHL672" s="33"/>
      <c r="AHM672" s="33"/>
      <c r="AHN672" s="33"/>
      <c r="AHO672" s="33"/>
      <c r="AHP672" s="33"/>
      <c r="AHQ672" s="33"/>
      <c r="AHR672" s="33"/>
      <c r="AHS672" s="33"/>
      <c r="AHT672" s="33"/>
      <c r="AHU672" s="33"/>
      <c r="AHV672" s="33"/>
      <c r="AHW672" s="33"/>
      <c r="AHX672" s="33"/>
      <c r="AHY672" s="33"/>
      <c r="AHZ672" s="33"/>
      <c r="AIA672" s="33"/>
      <c r="AIB672" s="33"/>
      <c r="AIC672" s="33"/>
      <c r="AID672" s="33"/>
      <c r="AIE672" s="33"/>
      <c r="AIF672" s="33"/>
      <c r="AIG672" s="33"/>
      <c r="AIH672" s="33"/>
      <c r="AII672" s="33"/>
      <c r="AIJ672" s="33"/>
      <c r="AIK672" s="33"/>
      <c r="AIL672" s="33"/>
      <c r="AIM672" s="33"/>
      <c r="AIN672" s="33"/>
      <c r="AIO672" s="33"/>
      <c r="AIP672" s="33"/>
      <c r="AIQ672" s="33"/>
      <c r="AIR672" s="33"/>
      <c r="AIS672" s="33"/>
      <c r="AIT672" s="33"/>
      <c r="AIU672" s="33"/>
      <c r="AIV672" s="33"/>
      <c r="AIW672" s="33"/>
      <c r="AIX672" s="33"/>
      <c r="AIY672" s="33"/>
      <c r="AIZ672" s="33"/>
      <c r="AJA672" s="33"/>
      <c r="AJB672" s="33"/>
      <c r="AJC672" s="33"/>
      <c r="AJD672" s="33"/>
      <c r="AJE672" s="33"/>
      <c r="AJF672" s="33"/>
      <c r="AJG672" s="33"/>
      <c r="AJH672" s="33"/>
      <c r="AJI672" s="33"/>
      <c r="AJJ672" s="33"/>
      <c r="AJK672" s="33"/>
      <c r="AJL672" s="33"/>
      <c r="AJM672" s="33"/>
      <c r="AJN672" s="33"/>
      <c r="AJO672" s="33"/>
      <c r="AJP672" s="33"/>
      <c r="AJQ672" s="33"/>
      <c r="AJR672" s="33"/>
      <c r="AJS672" s="33"/>
      <c r="AJT672" s="33"/>
      <c r="AJU672" s="33"/>
      <c r="AJV672" s="33"/>
      <c r="AJW672" s="33"/>
      <c r="AJX672" s="33"/>
      <c r="AJY672" s="33"/>
      <c r="AJZ672" s="33"/>
      <c r="AKA672" s="33"/>
      <c r="AKB672" s="33"/>
      <c r="AKC672" s="33"/>
      <c r="AKD672" s="33"/>
      <c r="AKE672" s="33"/>
      <c r="AKF672" s="33"/>
      <c r="AKG672" s="33"/>
      <c r="AKH672" s="33"/>
      <c r="AKI672" s="33"/>
      <c r="AKJ672" s="33"/>
      <c r="AKK672" s="33"/>
      <c r="AKL672" s="33"/>
      <c r="AKM672" s="33"/>
      <c r="AKN672" s="33"/>
      <c r="AKO672" s="33"/>
      <c r="AKP672" s="33"/>
      <c r="AKQ672" s="33"/>
      <c r="AKR672" s="33"/>
      <c r="AKS672" s="33"/>
      <c r="AKT672" s="33"/>
      <c r="AKU672" s="33"/>
      <c r="AKV672" s="33"/>
      <c r="AKW672" s="33"/>
      <c r="AKX672" s="33"/>
      <c r="AKY672" s="33"/>
      <c r="AKZ672" s="33"/>
      <c r="ALA672" s="33"/>
      <c r="ALB672" s="33"/>
      <c r="ALC672" s="33"/>
      <c r="ALD672" s="33"/>
      <c r="ALE672" s="33"/>
      <c r="ALF672" s="33"/>
      <c r="ALG672" s="33"/>
      <c r="ALH672" s="33"/>
      <c r="ALI672" s="33"/>
      <c r="ALJ672" s="33"/>
      <c r="ALK672" s="33"/>
      <c r="ALL672" s="33"/>
      <c r="ALM672" s="33"/>
      <c r="ALN672" s="33"/>
      <c r="ALO672" s="33"/>
      <c r="ALP672" s="33"/>
      <c r="ALQ672" s="33"/>
      <c r="ALR672" s="33"/>
      <c r="ALS672" s="33"/>
      <c r="ALT672" s="33"/>
      <c r="ALU672" s="33"/>
      <c r="ALV672" s="33"/>
      <c r="ALW672" s="33"/>
      <c r="ALX672" s="33"/>
      <c r="ALY672" s="33"/>
      <c r="ALZ672" s="33"/>
      <c r="AMA672" s="33"/>
      <c r="AMB672" s="33"/>
      <c r="AMC672" s="33"/>
      <c r="AMD672" s="33"/>
      <c r="AME672" s="33"/>
      <c r="AMF672" s="33"/>
      <c r="AMG672" s="33"/>
      <c r="AMH672" s="33"/>
      <c r="AMI672" s="33"/>
      <c r="AMJ672" s="33"/>
      <c r="AMK672" s="33"/>
      <c r="AML672" s="33"/>
      <c r="AMM672" s="33"/>
      <c r="AMN672" s="33"/>
      <c r="AMO672" s="33"/>
      <c r="AMP672" s="33"/>
      <c r="AMQ672" s="33"/>
      <c r="AMR672" s="33"/>
      <c r="AMS672" s="33"/>
      <c r="AMT672" s="33"/>
      <c r="AMU672" s="33"/>
      <c r="AMV672" s="33"/>
      <c r="AMW672" s="33"/>
      <c r="AMX672" s="33"/>
      <c r="AMY672" s="33"/>
      <c r="AMZ672" s="33"/>
      <c r="ANA672" s="33"/>
      <c r="ANB672" s="33"/>
      <c r="ANC672" s="33"/>
      <c r="AND672" s="33"/>
      <c r="ANE672" s="33"/>
      <c r="ANF672" s="33"/>
      <c r="ANG672" s="33"/>
      <c r="ANH672" s="33"/>
      <c r="ANI672" s="33"/>
      <c r="ANJ672" s="33"/>
      <c r="ANK672" s="33"/>
      <c r="ANL672" s="33"/>
      <c r="ANM672" s="33"/>
      <c r="ANN672" s="33"/>
      <c r="ANO672" s="33"/>
      <c r="ANP672" s="33"/>
      <c r="ANQ672" s="33"/>
      <c r="ANR672" s="33"/>
      <c r="ANS672" s="33"/>
      <c r="ANT672" s="33"/>
      <c r="ANU672" s="33"/>
      <c r="ANV672" s="33"/>
      <c r="ANW672" s="33"/>
      <c r="ANX672" s="33"/>
      <c r="ANY672" s="33"/>
      <c r="ANZ672" s="33"/>
      <c r="AOA672" s="33"/>
      <c r="AOB672" s="33"/>
      <c r="AOC672" s="33"/>
      <c r="AOD672" s="33"/>
      <c r="AOE672" s="33"/>
      <c r="AOF672" s="33"/>
      <c r="AOG672" s="33"/>
      <c r="AOH672" s="33"/>
      <c r="AOI672" s="33"/>
      <c r="AOJ672" s="33"/>
      <c r="AOK672" s="33"/>
      <c r="AOL672" s="33"/>
      <c r="AOM672" s="33"/>
      <c r="AON672" s="33"/>
      <c r="AOO672" s="33"/>
      <c r="AOP672" s="33"/>
      <c r="AOQ672" s="33"/>
      <c r="AOR672" s="33"/>
      <c r="AOS672" s="33"/>
      <c r="AOT672" s="33"/>
      <c r="AOU672" s="33"/>
      <c r="AOV672" s="33"/>
      <c r="AOW672" s="33"/>
      <c r="AOX672" s="33"/>
      <c r="AOY672" s="33"/>
      <c r="AOZ672" s="33"/>
      <c r="APA672" s="33"/>
      <c r="APB672" s="33"/>
      <c r="APC672" s="33"/>
      <c r="APD672" s="33"/>
      <c r="APE672" s="33"/>
      <c r="APF672" s="33"/>
      <c r="APG672" s="33"/>
      <c r="APH672" s="33"/>
      <c r="API672" s="33"/>
      <c r="APJ672" s="33"/>
      <c r="APK672" s="33"/>
      <c r="APL672" s="33"/>
      <c r="APM672" s="33"/>
      <c r="APN672" s="33"/>
      <c r="APO672" s="33"/>
      <c r="APP672" s="33"/>
      <c r="APQ672" s="33"/>
      <c r="APR672" s="33"/>
      <c r="APS672" s="33"/>
      <c r="APT672" s="33"/>
      <c r="APU672" s="33"/>
      <c r="APV672" s="33"/>
      <c r="APW672" s="33"/>
      <c r="APX672" s="33"/>
      <c r="APY672" s="33"/>
      <c r="APZ672" s="33"/>
      <c r="AQA672" s="33"/>
      <c r="AQB672" s="33"/>
      <c r="AQC672" s="33"/>
      <c r="AQD672" s="33"/>
      <c r="AQE672" s="33"/>
      <c r="AQF672" s="33"/>
      <c r="AQG672" s="33"/>
      <c r="AQH672" s="33"/>
      <c r="AQI672" s="33"/>
      <c r="AQJ672" s="33"/>
      <c r="AQK672" s="33"/>
      <c r="AQL672" s="33"/>
      <c r="AQM672" s="33"/>
      <c r="AQN672" s="33"/>
      <c r="AQO672" s="33"/>
      <c r="AQP672" s="33"/>
      <c r="AQQ672" s="33"/>
      <c r="AQR672" s="33"/>
      <c r="AQS672" s="33"/>
      <c r="AQT672" s="33"/>
      <c r="AQU672" s="33"/>
      <c r="AQV672" s="33"/>
      <c r="AQW672" s="33"/>
      <c r="AQX672" s="33"/>
      <c r="AQY672" s="33"/>
      <c r="AQZ672" s="33"/>
      <c r="ARA672" s="33"/>
      <c r="ARB672" s="33"/>
      <c r="ARC672" s="33"/>
      <c r="ARD672" s="33"/>
      <c r="ARE672" s="33"/>
      <c r="ARF672" s="33"/>
      <c r="ARG672" s="33"/>
      <c r="ARH672" s="33"/>
      <c r="ARI672" s="33"/>
      <c r="ARJ672" s="33"/>
      <c r="ARK672" s="33"/>
      <c r="ARL672" s="33"/>
      <c r="ARM672" s="33"/>
      <c r="ARN672" s="33"/>
      <c r="ARO672" s="33"/>
      <c r="ARP672" s="33"/>
      <c r="ARQ672" s="33"/>
      <c r="ARR672" s="33"/>
      <c r="ARS672" s="33"/>
      <c r="ART672" s="33"/>
      <c r="ARU672" s="33"/>
      <c r="ARV672" s="33"/>
      <c r="ARW672" s="33"/>
      <c r="ARX672" s="33"/>
      <c r="ARY672" s="33"/>
      <c r="ARZ672" s="33"/>
      <c r="ASA672" s="33"/>
      <c r="ASB672" s="33"/>
      <c r="ASC672" s="33"/>
      <c r="ASD672" s="33"/>
      <c r="ASE672" s="33"/>
      <c r="ASF672" s="33"/>
      <c r="ASG672" s="33"/>
      <c r="ASH672" s="33"/>
      <c r="ASI672" s="33"/>
      <c r="ASJ672" s="33"/>
      <c r="ASK672" s="33"/>
      <c r="ASL672" s="33"/>
      <c r="ASM672" s="33"/>
      <c r="ASN672" s="33"/>
      <c r="ASO672" s="33"/>
      <c r="ASP672" s="33"/>
      <c r="ASQ672" s="33"/>
      <c r="ASR672" s="33"/>
      <c r="ASS672" s="33"/>
      <c r="AST672" s="33"/>
      <c r="ASU672" s="33"/>
      <c r="ASV672" s="33"/>
      <c r="ASW672" s="33"/>
      <c r="ASX672" s="33"/>
      <c r="ASY672" s="33"/>
      <c r="ASZ672" s="33"/>
      <c r="ATA672" s="33"/>
      <c r="ATB672" s="33"/>
      <c r="ATC672" s="33"/>
      <c r="ATD672" s="33"/>
      <c r="ATE672" s="33"/>
      <c r="ATF672" s="33"/>
      <c r="ATG672" s="33"/>
      <c r="ATH672" s="33"/>
      <c r="ATI672" s="33"/>
      <c r="ATJ672" s="33"/>
      <c r="ATK672" s="33"/>
      <c r="ATL672" s="33"/>
      <c r="ATM672" s="33"/>
      <c r="ATN672" s="33"/>
      <c r="ATO672" s="33"/>
      <c r="ATP672" s="33"/>
      <c r="ATQ672" s="33"/>
      <c r="ATR672" s="33"/>
      <c r="ATS672" s="33"/>
      <c r="ATT672" s="33"/>
      <c r="ATU672" s="33"/>
      <c r="ATV672" s="33"/>
      <c r="ATW672" s="33"/>
      <c r="ATX672" s="33"/>
      <c r="ATY672" s="33"/>
      <c r="ATZ672" s="33"/>
      <c r="AUA672" s="33"/>
      <c r="AUB672" s="33"/>
      <c r="AUC672" s="33"/>
      <c r="AUD672" s="33"/>
      <c r="AUE672" s="33"/>
      <c r="AUF672" s="33"/>
      <c r="AUG672" s="33"/>
      <c r="AUH672" s="33"/>
      <c r="AUI672" s="33"/>
      <c r="AUJ672" s="33"/>
      <c r="AUK672" s="33"/>
      <c r="AUL672" s="33"/>
      <c r="AUM672" s="33"/>
      <c r="AUN672" s="33"/>
      <c r="AUO672" s="33"/>
      <c r="AUP672" s="33"/>
      <c r="AUQ672" s="33"/>
      <c r="AUR672" s="33"/>
      <c r="AUS672" s="33"/>
      <c r="AUT672" s="33"/>
      <c r="AUU672" s="33"/>
      <c r="AUV672" s="33"/>
      <c r="AUW672" s="33"/>
      <c r="AUX672" s="33"/>
      <c r="AUY672" s="33"/>
      <c r="AUZ672" s="33"/>
      <c r="AVA672" s="33"/>
      <c r="AVB672" s="33"/>
      <c r="AVC672" s="33"/>
      <c r="AVD672" s="33"/>
      <c r="AVE672" s="33"/>
      <c r="AVF672" s="33"/>
      <c r="AVG672" s="33"/>
      <c r="AVH672" s="33"/>
      <c r="AVI672" s="33"/>
      <c r="AVJ672" s="33"/>
      <c r="AVK672" s="33"/>
      <c r="AVL672" s="33"/>
      <c r="AVM672" s="33"/>
      <c r="AVN672" s="33"/>
      <c r="AVO672" s="33"/>
      <c r="AVP672" s="33"/>
      <c r="AVQ672" s="33"/>
      <c r="AVR672" s="33"/>
      <c r="AVS672" s="33"/>
      <c r="AVT672" s="33"/>
      <c r="AVU672" s="33"/>
      <c r="AVV672" s="33"/>
      <c r="AVW672" s="33"/>
      <c r="AVX672" s="33"/>
      <c r="AVY672" s="33"/>
      <c r="AVZ672" s="33"/>
      <c r="AWA672" s="33"/>
      <c r="AWB672" s="33"/>
      <c r="AWC672" s="33"/>
      <c r="AWD672" s="33"/>
      <c r="AWE672" s="33"/>
      <c r="AWF672" s="33"/>
      <c r="AWG672" s="33"/>
      <c r="AWH672" s="33"/>
      <c r="AWI672" s="33"/>
      <c r="AWJ672" s="33"/>
      <c r="AWK672" s="33"/>
      <c r="AWL672" s="33"/>
      <c r="AWM672" s="33"/>
      <c r="AWN672" s="33"/>
      <c r="AWO672" s="33"/>
      <c r="AWP672" s="33"/>
      <c r="AWQ672" s="33"/>
      <c r="AWR672" s="33"/>
      <c r="AWS672" s="33"/>
      <c r="AWT672" s="33"/>
      <c r="AWU672" s="33"/>
      <c r="AWV672" s="33"/>
      <c r="AWW672" s="33"/>
      <c r="AWX672" s="33"/>
      <c r="AWY672" s="33"/>
      <c r="AWZ672" s="33"/>
      <c r="AXA672" s="33"/>
      <c r="AXB672" s="33"/>
      <c r="AXC672" s="33"/>
      <c r="AXD672" s="33"/>
      <c r="AXE672" s="33"/>
      <c r="AXF672" s="33"/>
      <c r="AXG672" s="33"/>
      <c r="AXH672" s="33"/>
      <c r="AXI672" s="33"/>
      <c r="AXJ672" s="33"/>
      <c r="AXK672" s="33"/>
      <c r="AXL672" s="33"/>
      <c r="AXM672" s="33"/>
      <c r="AXN672" s="33"/>
      <c r="AXO672" s="33"/>
      <c r="AXP672" s="33"/>
      <c r="AXQ672" s="33"/>
      <c r="AXR672" s="33"/>
      <c r="AXS672" s="33"/>
      <c r="AXT672" s="33"/>
      <c r="AXU672" s="33"/>
      <c r="AXV672" s="33"/>
      <c r="AXW672" s="33"/>
      <c r="AXX672" s="33"/>
      <c r="AXY672" s="33"/>
      <c r="AXZ672" s="33"/>
      <c r="AYA672" s="33"/>
      <c r="AYB672" s="33"/>
      <c r="AYC672" s="33"/>
      <c r="AYD672" s="33"/>
      <c r="AYE672" s="33"/>
      <c r="AYF672" s="33"/>
      <c r="AYG672" s="33"/>
      <c r="AYH672" s="33"/>
      <c r="AYI672" s="33"/>
      <c r="AYJ672" s="33"/>
      <c r="AYK672" s="33"/>
      <c r="AYL672" s="33"/>
      <c r="AYM672" s="33"/>
      <c r="AYN672" s="33"/>
      <c r="AYO672" s="33"/>
      <c r="AYP672" s="33"/>
      <c r="AYQ672" s="33"/>
      <c r="AYR672" s="33"/>
      <c r="AYS672" s="33"/>
      <c r="AYT672" s="33"/>
      <c r="AYU672" s="33"/>
      <c r="AYV672" s="33"/>
      <c r="AYW672" s="33"/>
      <c r="AYX672" s="33"/>
      <c r="AYY672" s="33"/>
      <c r="AYZ672" s="33"/>
      <c r="AZA672" s="33"/>
      <c r="AZB672" s="33"/>
      <c r="AZC672" s="33"/>
      <c r="AZD672" s="33"/>
      <c r="AZE672" s="33"/>
      <c r="AZF672" s="33"/>
      <c r="AZG672" s="33"/>
      <c r="AZH672" s="33"/>
      <c r="AZI672" s="33"/>
      <c r="AZJ672" s="33"/>
      <c r="AZK672" s="33"/>
      <c r="AZL672" s="33"/>
      <c r="AZM672" s="33"/>
      <c r="AZN672" s="33"/>
      <c r="AZO672" s="33"/>
      <c r="AZP672" s="33"/>
      <c r="AZQ672" s="33"/>
      <c r="AZR672" s="33"/>
      <c r="AZS672" s="33"/>
      <c r="AZT672" s="33"/>
      <c r="AZU672" s="33"/>
      <c r="AZV672" s="33"/>
      <c r="AZW672" s="33"/>
      <c r="AZX672" s="33"/>
      <c r="AZY672" s="33"/>
      <c r="AZZ672" s="33"/>
      <c r="BAA672" s="33"/>
      <c r="BAB672" s="33"/>
      <c r="BAC672" s="33"/>
      <c r="BAD672" s="33"/>
      <c r="BAE672" s="33"/>
      <c r="BAF672" s="33"/>
      <c r="BAG672" s="33"/>
      <c r="BAH672" s="33"/>
      <c r="BAI672" s="33"/>
      <c r="BAJ672" s="33"/>
      <c r="BAK672" s="33"/>
      <c r="BAL672" s="33"/>
      <c r="BAM672" s="33"/>
      <c r="BAN672" s="33"/>
      <c r="BAO672" s="33"/>
      <c r="BAP672" s="33"/>
      <c r="BAQ672" s="33"/>
      <c r="BAR672" s="33"/>
      <c r="BAS672" s="33"/>
      <c r="BAT672" s="33"/>
      <c r="BAU672" s="33"/>
      <c r="BAV672" s="33"/>
      <c r="BAW672" s="33"/>
      <c r="BAX672" s="33"/>
      <c r="BAY672" s="33"/>
      <c r="BAZ672" s="33"/>
      <c r="BBA672" s="33"/>
      <c r="BBB672" s="33"/>
      <c r="BBC672" s="33"/>
      <c r="BBD672" s="33"/>
      <c r="BBE672" s="33"/>
      <c r="BBF672" s="33"/>
      <c r="BBG672" s="33"/>
      <c r="BBH672" s="33"/>
      <c r="BBI672" s="33"/>
      <c r="BBJ672" s="33"/>
      <c r="BBK672" s="33"/>
      <c r="BBL672" s="33"/>
      <c r="BBM672" s="33"/>
      <c r="BBN672" s="33"/>
      <c r="BBO672" s="33"/>
      <c r="BBP672" s="33"/>
      <c r="BBQ672" s="33"/>
      <c r="BBR672" s="33"/>
      <c r="BBS672" s="33"/>
      <c r="BBT672" s="33"/>
      <c r="BBU672" s="33"/>
      <c r="BBV672" s="33"/>
      <c r="BBW672" s="33"/>
      <c r="BBX672" s="33"/>
      <c r="BBY672" s="33"/>
      <c r="BBZ672" s="33"/>
      <c r="BCA672" s="33"/>
      <c r="BCB672" s="33"/>
      <c r="BCC672" s="33"/>
      <c r="BCD672" s="33"/>
      <c r="BCE672" s="33"/>
      <c r="BCF672" s="33"/>
      <c r="BCG672" s="33"/>
      <c r="BCH672" s="33"/>
      <c r="BCI672" s="33"/>
      <c r="BCJ672" s="33"/>
      <c r="BCK672" s="33"/>
      <c r="BCL672" s="33"/>
      <c r="BCM672" s="33"/>
      <c r="BCN672" s="33"/>
      <c r="BCO672" s="33"/>
      <c r="BCP672" s="33"/>
      <c r="BCQ672" s="33"/>
      <c r="BCR672" s="33"/>
      <c r="BCS672" s="33"/>
      <c r="BCT672" s="33"/>
      <c r="BCU672" s="33"/>
      <c r="BCV672" s="33"/>
      <c r="BCW672" s="33"/>
      <c r="BCX672" s="33"/>
      <c r="BCY672" s="33"/>
      <c r="BCZ672" s="33"/>
      <c r="BDA672" s="33"/>
      <c r="BDB672" s="33"/>
      <c r="BDC672" s="33"/>
      <c r="BDD672" s="33"/>
      <c r="BDE672" s="33"/>
      <c r="BDF672" s="33"/>
      <c r="BDG672" s="33"/>
      <c r="BDH672" s="33"/>
      <c r="BDI672" s="33"/>
      <c r="BDJ672" s="33"/>
      <c r="BDK672" s="33"/>
      <c r="BDL672" s="33"/>
      <c r="BDM672" s="33"/>
      <c r="BDN672" s="33"/>
      <c r="BDO672" s="33"/>
      <c r="BDP672" s="33"/>
      <c r="BDQ672" s="33"/>
      <c r="BDR672" s="33"/>
      <c r="BDS672" s="33"/>
      <c r="BDT672" s="33"/>
      <c r="BDU672" s="33"/>
      <c r="BDV672" s="33"/>
      <c r="BDW672" s="33"/>
      <c r="BDX672" s="33"/>
      <c r="BDY672" s="33"/>
      <c r="BDZ672" s="33"/>
      <c r="BEA672" s="33"/>
      <c r="BEB672" s="33"/>
      <c r="BEC672" s="33"/>
      <c r="BED672" s="33"/>
      <c r="BEE672" s="33"/>
      <c r="BEF672" s="33"/>
      <c r="BEG672" s="33"/>
      <c r="BEH672" s="33"/>
      <c r="BEI672" s="33"/>
      <c r="BEJ672" s="33"/>
      <c r="BEK672" s="33"/>
      <c r="BEL672" s="33"/>
      <c r="BEM672" s="33"/>
      <c r="BEN672" s="33"/>
      <c r="BEO672" s="33"/>
      <c r="BEP672" s="33"/>
      <c r="BEQ672" s="33"/>
      <c r="BER672" s="33"/>
      <c r="BES672" s="33"/>
      <c r="BET672" s="33"/>
      <c r="BEU672" s="33"/>
      <c r="BEV672" s="33"/>
      <c r="BEW672" s="33"/>
      <c r="BEX672" s="33"/>
      <c r="BEY672" s="33"/>
      <c r="BEZ672" s="33"/>
      <c r="BFA672" s="33"/>
      <c r="BFB672" s="33"/>
      <c r="BFC672" s="33"/>
      <c r="BFD672" s="33"/>
      <c r="BFE672" s="33"/>
      <c r="BFF672" s="33"/>
      <c r="BFG672" s="33"/>
      <c r="BFH672" s="33"/>
      <c r="BFI672" s="33"/>
      <c r="BFJ672" s="33"/>
      <c r="BFK672" s="33"/>
      <c r="BFL672" s="33"/>
      <c r="BFM672" s="33"/>
      <c r="BFN672" s="33"/>
      <c r="BFO672" s="33"/>
      <c r="BFP672" s="33"/>
      <c r="BFQ672" s="33"/>
      <c r="BFR672" s="33"/>
      <c r="BFS672" s="33"/>
      <c r="BFT672" s="33"/>
      <c r="BFU672" s="33"/>
      <c r="BFV672" s="33"/>
      <c r="BFW672" s="33"/>
      <c r="BFX672" s="33"/>
      <c r="BFY672" s="33"/>
      <c r="BFZ672" s="33"/>
      <c r="BGA672" s="33"/>
      <c r="BGB672" s="33"/>
      <c r="BGC672" s="33"/>
      <c r="BGD672" s="33"/>
      <c r="BGE672" s="33"/>
      <c r="BGF672" s="33"/>
      <c r="BGG672" s="33"/>
      <c r="BGH672" s="33"/>
      <c r="BGI672" s="33"/>
      <c r="BGJ672" s="33"/>
      <c r="BGK672" s="33"/>
      <c r="BGL672" s="33"/>
      <c r="BGM672" s="33"/>
      <c r="BGN672" s="33"/>
      <c r="BGO672" s="33"/>
      <c r="BGP672" s="33"/>
      <c r="BGQ672" s="33"/>
      <c r="BGR672" s="33"/>
      <c r="BGS672" s="33"/>
      <c r="BGT672" s="33"/>
      <c r="BGU672" s="33"/>
      <c r="BGV672" s="33"/>
      <c r="BGW672" s="33"/>
      <c r="BGX672" s="33"/>
      <c r="BGY672" s="33"/>
      <c r="BGZ672" s="33"/>
      <c r="BHA672" s="33"/>
      <c r="BHB672" s="33"/>
      <c r="BHC672" s="33"/>
      <c r="BHD672" s="33"/>
      <c r="BHE672" s="33"/>
      <c r="BHF672" s="33"/>
      <c r="BHG672" s="33"/>
      <c r="BHH672" s="33"/>
      <c r="BHI672" s="33"/>
      <c r="BHJ672" s="33"/>
      <c r="BHK672" s="33"/>
      <c r="BHL672" s="33"/>
      <c r="BHM672" s="33"/>
      <c r="BHN672" s="33"/>
      <c r="BHO672" s="33"/>
      <c r="BHP672" s="33"/>
      <c r="BHQ672" s="33"/>
      <c r="BHR672" s="33"/>
      <c r="BHS672" s="33"/>
      <c r="BHT672" s="33"/>
      <c r="BHU672" s="33"/>
      <c r="BHV672" s="33"/>
      <c r="BHW672" s="33"/>
      <c r="BHX672" s="33"/>
      <c r="BHY672" s="33"/>
      <c r="BHZ672" s="33"/>
      <c r="BIA672" s="33"/>
      <c r="BIB672" s="33"/>
      <c r="BIC672" s="33"/>
      <c r="BID672" s="33"/>
      <c r="BIE672" s="33"/>
      <c r="BIF672" s="33"/>
      <c r="BIG672" s="33"/>
      <c r="BIH672" s="33"/>
      <c r="BII672" s="33"/>
      <c r="BIJ672" s="33"/>
      <c r="BIK672" s="33"/>
      <c r="BIL672" s="33"/>
      <c r="BIM672" s="33"/>
      <c r="BIN672" s="33"/>
      <c r="BIO672" s="33"/>
      <c r="BIP672" s="33"/>
      <c r="BIQ672" s="33"/>
      <c r="BIR672" s="33"/>
      <c r="BIS672" s="33"/>
      <c r="BIT672" s="33"/>
      <c r="BIU672" s="33"/>
      <c r="BIV672" s="33"/>
      <c r="BIW672" s="33"/>
      <c r="BIX672" s="33"/>
      <c r="BIY672" s="33"/>
      <c r="BIZ672" s="33"/>
      <c r="BJA672" s="33"/>
      <c r="BJB672" s="33"/>
      <c r="BJC672" s="33"/>
      <c r="BJD672" s="33"/>
      <c r="BJE672" s="33"/>
      <c r="BJF672" s="33"/>
      <c r="BJG672" s="33"/>
      <c r="BJH672" s="33"/>
      <c r="BJI672" s="33"/>
      <c r="BJJ672" s="33"/>
      <c r="BJK672" s="33"/>
      <c r="BJL672" s="33"/>
      <c r="BJM672" s="33"/>
      <c r="BJN672" s="33"/>
      <c r="BJO672" s="33"/>
      <c r="BJP672" s="33"/>
      <c r="BJQ672" s="33"/>
      <c r="BJR672" s="33"/>
      <c r="BJS672" s="33"/>
      <c r="BJT672" s="33"/>
      <c r="BJU672" s="33"/>
      <c r="BJV672" s="33"/>
      <c r="BJW672" s="33"/>
      <c r="BJX672" s="33"/>
      <c r="BJY672" s="33"/>
      <c r="BJZ672" s="33"/>
      <c r="BKA672" s="33"/>
      <c r="BKB672" s="33"/>
      <c r="BKC672" s="33"/>
      <c r="BKD672" s="33"/>
      <c r="BKE672" s="33"/>
      <c r="BKF672" s="33"/>
      <c r="BKG672" s="33"/>
      <c r="BKH672" s="33"/>
      <c r="BKI672" s="33"/>
      <c r="BKJ672" s="33"/>
      <c r="BKK672" s="33"/>
      <c r="BKL672" s="33"/>
      <c r="BKM672" s="33"/>
      <c r="BKN672" s="33"/>
      <c r="BKO672" s="33"/>
      <c r="BKP672" s="33"/>
      <c r="BKQ672" s="33"/>
      <c r="BKR672" s="33"/>
      <c r="BKS672" s="33"/>
      <c r="BKT672" s="33"/>
      <c r="BKU672" s="33"/>
      <c r="BKV672" s="33"/>
      <c r="BKW672" s="33"/>
      <c r="BKX672" s="33"/>
      <c r="BKY672" s="33"/>
      <c r="BKZ672" s="33"/>
      <c r="BLA672" s="33"/>
      <c r="BLB672" s="33"/>
      <c r="BLC672" s="33"/>
      <c r="BLD672" s="33"/>
      <c r="BLE672" s="33"/>
      <c r="BLF672" s="33"/>
      <c r="BLG672" s="33"/>
      <c r="BLH672" s="33"/>
      <c r="BLI672" s="33"/>
      <c r="BLJ672" s="33"/>
      <c r="BLK672" s="33"/>
      <c r="BLL672" s="33"/>
      <c r="BLM672" s="33"/>
      <c r="BLN672" s="33"/>
      <c r="BLO672" s="33"/>
      <c r="BLP672" s="33"/>
      <c r="BLQ672" s="33"/>
      <c r="BLR672" s="33"/>
      <c r="BLS672" s="33"/>
      <c r="BLT672" s="33"/>
      <c r="BLU672" s="33"/>
      <c r="BLV672" s="33"/>
      <c r="BLW672" s="33"/>
      <c r="BLX672" s="33"/>
      <c r="BLY672" s="33"/>
      <c r="BLZ672" s="33"/>
      <c r="BMA672" s="33"/>
      <c r="BMB672" s="33"/>
      <c r="BMC672" s="33"/>
      <c r="BMD672" s="33"/>
      <c r="BME672" s="33"/>
      <c r="BMF672" s="33"/>
      <c r="BMG672" s="33"/>
      <c r="BMH672" s="33"/>
      <c r="BMI672" s="33"/>
      <c r="BMJ672" s="33"/>
      <c r="BMK672" s="33"/>
      <c r="BML672" s="33"/>
      <c r="BMM672" s="33"/>
      <c r="BMN672" s="33"/>
      <c r="BMO672" s="33"/>
      <c r="BMP672" s="33"/>
      <c r="BMQ672" s="33"/>
      <c r="BMR672" s="33"/>
      <c r="BMS672" s="33"/>
      <c r="BMT672" s="33"/>
      <c r="BMU672" s="33"/>
      <c r="BMV672" s="33"/>
      <c r="BMW672" s="33"/>
      <c r="BMX672" s="33"/>
      <c r="BMY672" s="33"/>
      <c r="BMZ672" s="33"/>
      <c r="BNA672" s="33"/>
      <c r="BNB672" s="33"/>
      <c r="BNC672" s="33"/>
      <c r="BND672" s="33"/>
      <c r="BNE672" s="33"/>
      <c r="BNF672" s="33"/>
      <c r="BNG672" s="33"/>
      <c r="BNH672" s="33"/>
      <c r="BNI672" s="33"/>
      <c r="BNJ672" s="33"/>
      <c r="BNK672" s="33"/>
      <c r="BNL672" s="33"/>
      <c r="BNM672" s="33"/>
      <c r="BNN672" s="33"/>
      <c r="BNO672" s="33"/>
      <c r="BNP672" s="33"/>
      <c r="BNQ672" s="33"/>
      <c r="BNR672" s="33"/>
      <c r="BNS672" s="33"/>
      <c r="BNT672" s="33"/>
      <c r="BNU672" s="33"/>
      <c r="BNV672" s="33"/>
      <c r="BNW672" s="33"/>
      <c r="BNX672" s="33"/>
      <c r="BNY672" s="33"/>
      <c r="BNZ672" s="33"/>
      <c r="BOA672" s="33"/>
      <c r="BOB672" s="33"/>
      <c r="BOC672" s="33"/>
      <c r="BOD672" s="33"/>
      <c r="BOE672" s="33"/>
      <c r="BOF672" s="33"/>
      <c r="BOG672" s="33"/>
      <c r="BOH672" s="33"/>
      <c r="BOI672" s="33"/>
      <c r="BOJ672" s="33"/>
      <c r="BOK672" s="33"/>
      <c r="BOL672" s="33"/>
      <c r="BOM672" s="33"/>
      <c r="BON672" s="33"/>
      <c r="BOO672" s="33"/>
      <c r="BOP672" s="33"/>
      <c r="BOQ672" s="33"/>
      <c r="BOR672" s="33"/>
      <c r="BOS672" s="33"/>
      <c r="BOT672" s="33"/>
      <c r="BOU672" s="33"/>
      <c r="BOV672" s="33"/>
      <c r="BOW672" s="33"/>
      <c r="BOX672" s="33"/>
      <c r="BOY672" s="33"/>
      <c r="BOZ672" s="33"/>
      <c r="BPA672" s="33"/>
      <c r="BPB672" s="33"/>
      <c r="BPC672" s="33"/>
      <c r="BPD672" s="33"/>
      <c r="BPE672" s="33"/>
      <c r="BPF672" s="33"/>
      <c r="BPG672" s="33"/>
      <c r="BPH672" s="33"/>
      <c r="BPI672" s="33"/>
      <c r="BPJ672" s="33"/>
      <c r="BPK672" s="33"/>
      <c r="BPL672" s="33"/>
      <c r="BPM672" s="33"/>
      <c r="BPN672" s="33"/>
      <c r="BPO672" s="33"/>
      <c r="BPP672" s="33"/>
      <c r="BPQ672" s="33"/>
      <c r="BPR672" s="33"/>
      <c r="BPS672" s="33"/>
      <c r="BPT672" s="33"/>
      <c r="BPU672" s="33"/>
      <c r="BPV672" s="33"/>
      <c r="BPW672" s="33"/>
      <c r="BPX672" s="33"/>
      <c r="BPY672" s="33"/>
      <c r="BPZ672" s="33"/>
      <c r="BQA672" s="33"/>
      <c r="BQB672" s="33"/>
      <c r="BQC672" s="33"/>
      <c r="BQD672" s="33"/>
      <c r="BQE672" s="33"/>
      <c r="BQF672" s="33"/>
      <c r="BQG672" s="33"/>
      <c r="BQH672" s="33"/>
      <c r="BQI672" s="33"/>
      <c r="BQJ672" s="33"/>
      <c r="BQK672" s="33"/>
      <c r="BQL672" s="33"/>
      <c r="BQM672" s="33"/>
      <c r="BQN672" s="33"/>
      <c r="BQO672" s="33"/>
      <c r="BQP672" s="33"/>
      <c r="BQQ672" s="33"/>
      <c r="BQR672" s="33"/>
      <c r="BQS672" s="33"/>
      <c r="BQT672" s="33"/>
      <c r="BQU672" s="33"/>
      <c r="BQV672" s="33"/>
      <c r="BQW672" s="33"/>
      <c r="BQX672" s="33"/>
      <c r="BQY672" s="33"/>
      <c r="BQZ672" s="33"/>
      <c r="BRA672" s="33"/>
      <c r="BRB672" s="33"/>
      <c r="BRC672" s="33"/>
      <c r="BRD672" s="33"/>
      <c r="BRE672" s="33"/>
      <c r="BRF672" s="33"/>
      <c r="BRG672" s="33"/>
      <c r="BRH672" s="33"/>
      <c r="BRI672" s="33"/>
      <c r="BRJ672" s="33"/>
      <c r="BRK672" s="33"/>
      <c r="BRL672" s="33"/>
      <c r="BRM672" s="33"/>
      <c r="BRN672" s="33"/>
      <c r="BRO672" s="33"/>
      <c r="BRP672" s="33"/>
      <c r="BRQ672" s="33"/>
      <c r="BRR672" s="33"/>
      <c r="BRS672" s="33"/>
      <c r="BRT672" s="33"/>
      <c r="BRU672" s="33"/>
      <c r="BRV672" s="33"/>
      <c r="BRW672" s="33"/>
      <c r="BRX672" s="33"/>
      <c r="BRY672" s="33"/>
      <c r="BRZ672" s="33"/>
      <c r="BSA672" s="33"/>
      <c r="BSB672" s="33"/>
      <c r="BSC672" s="33"/>
      <c r="BSD672" s="33"/>
      <c r="BSE672" s="33"/>
      <c r="BSF672" s="33"/>
      <c r="BSG672" s="33"/>
      <c r="BSH672" s="33"/>
      <c r="BSI672" s="33"/>
      <c r="BSJ672" s="33"/>
      <c r="BSK672" s="33"/>
      <c r="BSL672" s="33"/>
      <c r="BSM672" s="33"/>
      <c r="BSN672" s="33"/>
      <c r="BSO672" s="33"/>
      <c r="BSP672" s="33"/>
      <c r="BSQ672" s="33"/>
      <c r="BSR672" s="33"/>
      <c r="BSS672" s="33"/>
      <c r="BST672" s="33"/>
      <c r="BSU672" s="33"/>
      <c r="BSV672" s="33"/>
      <c r="BSW672" s="33"/>
      <c r="BSX672" s="33"/>
      <c r="BSY672" s="33"/>
      <c r="BSZ672" s="33"/>
      <c r="BTA672" s="33"/>
      <c r="BTB672" s="33"/>
      <c r="BTC672" s="33"/>
      <c r="BTD672" s="33"/>
      <c r="BTE672" s="33"/>
      <c r="BTF672" s="33"/>
      <c r="BTG672" s="33"/>
      <c r="BTH672" s="33"/>
      <c r="BTI672" s="33"/>
      <c r="BTJ672" s="33"/>
      <c r="BTK672" s="33"/>
      <c r="BTL672" s="33"/>
      <c r="BTM672" s="33"/>
      <c r="BTN672" s="33"/>
      <c r="BTO672" s="33"/>
      <c r="BTP672" s="33"/>
      <c r="BTQ672" s="33"/>
      <c r="BTR672" s="33"/>
      <c r="BTS672" s="33"/>
      <c r="BTT672" s="33"/>
      <c r="BTU672" s="33"/>
      <c r="BTV672" s="33"/>
      <c r="BTW672" s="33"/>
      <c r="BTX672" s="33"/>
      <c r="BTY672" s="33"/>
      <c r="BTZ672" s="33"/>
      <c r="BUA672" s="33"/>
      <c r="BUB672" s="33"/>
      <c r="BUC672" s="33"/>
      <c r="BUD672" s="33"/>
      <c r="BUE672" s="33"/>
      <c r="BUF672" s="33"/>
      <c r="BUG672" s="33"/>
      <c r="BUH672" s="33"/>
      <c r="BUI672" s="33"/>
      <c r="BUJ672" s="33"/>
      <c r="BUK672" s="33"/>
      <c r="BUL672" s="33"/>
      <c r="BUM672" s="33"/>
      <c r="BUN672" s="33"/>
      <c r="BUO672" s="33"/>
      <c r="BUP672" s="33"/>
      <c r="BUQ672" s="33"/>
      <c r="BUR672" s="33"/>
      <c r="BUS672" s="33"/>
      <c r="BUT672" s="33"/>
      <c r="BUU672" s="33"/>
      <c r="BUV672" s="33"/>
      <c r="BUW672" s="33"/>
      <c r="BUX672" s="33"/>
      <c r="BUY672" s="33"/>
      <c r="BUZ672" s="33"/>
      <c r="BVA672" s="33"/>
      <c r="BVB672" s="33"/>
      <c r="BVC672" s="33"/>
      <c r="BVD672" s="33"/>
      <c r="BVE672" s="33"/>
      <c r="BVF672" s="33"/>
      <c r="BVG672" s="33"/>
      <c r="BVH672" s="33"/>
      <c r="BVI672" s="33"/>
      <c r="BVJ672" s="33"/>
      <c r="BVK672" s="33"/>
      <c r="BVL672" s="33"/>
      <c r="BVM672" s="33"/>
      <c r="BVN672" s="33"/>
      <c r="BVO672" s="33"/>
      <c r="BVP672" s="33"/>
      <c r="BVQ672" s="33"/>
      <c r="BVR672" s="33"/>
      <c r="BVS672" s="33"/>
      <c r="BVT672" s="33"/>
      <c r="BVU672" s="33"/>
      <c r="BVV672" s="33"/>
      <c r="BVW672" s="33"/>
      <c r="BVX672" s="33"/>
      <c r="BVY672" s="33"/>
      <c r="BVZ672" s="33"/>
      <c r="BWA672" s="33"/>
      <c r="BWB672" s="33"/>
      <c r="BWC672" s="33"/>
      <c r="BWD672" s="33"/>
      <c r="BWE672" s="33"/>
      <c r="BWF672" s="33"/>
      <c r="BWG672" s="33"/>
      <c r="BWH672" s="33"/>
      <c r="BWI672" s="33"/>
      <c r="BWJ672" s="33"/>
      <c r="BWK672" s="33"/>
      <c r="BWL672" s="33"/>
      <c r="BWM672" s="33"/>
      <c r="BWN672" s="33"/>
      <c r="BWO672" s="33"/>
      <c r="BWP672" s="33"/>
      <c r="BWQ672" s="33"/>
      <c r="BWR672" s="33"/>
      <c r="BWS672" s="33"/>
      <c r="BWT672" s="33"/>
      <c r="BWU672" s="33"/>
      <c r="BWV672" s="33"/>
      <c r="BWW672" s="33"/>
      <c r="BWX672" s="33"/>
      <c r="BWY672" s="33"/>
      <c r="BWZ672" s="33"/>
      <c r="BXA672" s="33"/>
      <c r="BXB672" s="33"/>
      <c r="BXC672" s="33"/>
      <c r="BXD672" s="33"/>
      <c r="BXE672" s="33"/>
      <c r="BXF672" s="33"/>
      <c r="BXG672" s="33"/>
      <c r="BXH672" s="33"/>
      <c r="BXI672" s="33"/>
      <c r="BXJ672" s="33"/>
      <c r="BXK672" s="33"/>
      <c r="BXL672" s="33"/>
      <c r="BXM672" s="33"/>
      <c r="BXN672" s="33"/>
      <c r="BXO672" s="33"/>
      <c r="BXP672" s="33"/>
      <c r="BXQ672" s="33"/>
      <c r="BXR672" s="33"/>
      <c r="BXS672" s="33"/>
      <c r="BXT672" s="33"/>
      <c r="BXU672" s="33"/>
      <c r="BXV672" s="33"/>
      <c r="BXW672" s="33"/>
      <c r="BXX672" s="33"/>
      <c r="BXY672" s="33"/>
      <c r="BXZ672" s="33"/>
      <c r="BYA672" s="33"/>
      <c r="BYB672" s="33"/>
      <c r="BYC672" s="33"/>
      <c r="BYD672" s="33"/>
      <c r="BYE672" s="33"/>
      <c r="BYF672" s="33"/>
      <c r="BYG672" s="33"/>
      <c r="BYH672" s="33"/>
      <c r="BYI672" s="33"/>
      <c r="BYJ672" s="33"/>
      <c r="BYK672" s="33"/>
      <c r="BYL672" s="33"/>
      <c r="BYM672" s="33"/>
      <c r="BYN672" s="33"/>
      <c r="BYO672" s="33"/>
      <c r="BYP672" s="33"/>
      <c r="BYQ672" s="33"/>
      <c r="BYR672" s="33"/>
      <c r="BYS672" s="33"/>
      <c r="BYT672" s="33"/>
      <c r="BYU672" s="33"/>
      <c r="BYV672" s="33"/>
      <c r="BYW672" s="33"/>
      <c r="BYX672" s="33"/>
    </row>
    <row r="673" spans="1:2026" ht="24.95" customHeight="1" x14ac:dyDescent="0.25">
      <c r="A673" s="205" t="s">
        <v>1662</v>
      </c>
      <c r="B673" s="34" t="s">
        <v>1149</v>
      </c>
      <c r="C673" s="1" t="s">
        <v>1150</v>
      </c>
      <c r="D673" s="1" t="s">
        <v>295</v>
      </c>
      <c r="E673" s="1" t="s">
        <v>65</v>
      </c>
      <c r="F673" s="2" t="s">
        <v>1131</v>
      </c>
      <c r="G673" s="1" t="s">
        <v>27</v>
      </c>
      <c r="H673" s="29" t="s">
        <v>528</v>
      </c>
      <c r="I673" s="1" t="s">
        <v>29</v>
      </c>
      <c r="J673" s="35" t="s">
        <v>345</v>
      </c>
      <c r="K673" s="1" t="s">
        <v>208</v>
      </c>
      <c r="L673" s="1" t="s">
        <v>32</v>
      </c>
      <c r="M673" s="37" t="s">
        <v>33</v>
      </c>
      <c r="N673" s="1" t="s">
        <v>34</v>
      </c>
      <c r="O673" s="38" t="s">
        <v>35</v>
      </c>
      <c r="P673" s="38"/>
      <c r="Q673" s="39" t="s">
        <v>451</v>
      </c>
      <c r="R673" s="39"/>
      <c r="S673" s="1" t="s">
        <v>1151</v>
      </c>
      <c r="T673" s="145"/>
      <c r="U673" s="145"/>
      <c r="V673" s="1" t="s">
        <v>11</v>
      </c>
      <c r="W673" s="1" t="s">
        <v>40</v>
      </c>
      <c r="X673" s="1"/>
      <c r="Y673" s="1"/>
      <c r="Z673" s="1" t="s">
        <v>40</v>
      </c>
      <c r="AA673" s="1" t="s">
        <v>1152</v>
      </c>
      <c r="AB673" s="30">
        <v>12500</v>
      </c>
      <c r="AC673" s="30">
        <v>2650</v>
      </c>
      <c r="AD673" s="30"/>
      <c r="AE673" s="30">
        <v>12750</v>
      </c>
      <c r="AF673" s="30">
        <v>650</v>
      </c>
      <c r="AG673" s="30">
        <f t="shared" si="11"/>
        <v>28550</v>
      </c>
      <c r="AH673" s="110"/>
      <c r="AI673" s="30"/>
      <c r="AJ673" s="125"/>
      <c r="AK673" s="30"/>
      <c r="AL673" s="2" t="s">
        <v>38</v>
      </c>
      <c r="AM673" s="2"/>
      <c r="AN673" s="2"/>
      <c r="AO673" s="2"/>
    </row>
    <row r="674" spans="1:2026" ht="24.95" customHeight="1" x14ac:dyDescent="0.25">
      <c r="A674" s="205" t="s">
        <v>1662</v>
      </c>
      <c r="B674" s="34" t="s">
        <v>1153</v>
      </c>
      <c r="C674" s="1" t="s">
        <v>1150</v>
      </c>
      <c r="D674" s="1" t="s">
        <v>62</v>
      </c>
      <c r="E674" s="1" t="s">
        <v>65</v>
      </c>
      <c r="F674" s="2" t="s">
        <v>1131</v>
      </c>
      <c r="G674" s="1" t="s">
        <v>27</v>
      </c>
      <c r="H674" s="29" t="s">
        <v>528</v>
      </c>
      <c r="I674" s="1" t="s">
        <v>29</v>
      </c>
      <c r="J674" s="35" t="s">
        <v>345</v>
      </c>
      <c r="K674" s="1" t="s">
        <v>208</v>
      </c>
      <c r="L674" s="1" t="s">
        <v>51</v>
      </c>
      <c r="M674" s="37" t="s">
        <v>33</v>
      </c>
      <c r="N674" s="1" t="s">
        <v>34</v>
      </c>
      <c r="O674" s="38" t="s">
        <v>35</v>
      </c>
      <c r="P674" s="38"/>
      <c r="Q674" s="39" t="s">
        <v>451</v>
      </c>
      <c r="R674" s="39"/>
      <c r="S674" s="1" t="s">
        <v>1151</v>
      </c>
      <c r="T674" s="145"/>
      <c r="U674" s="145"/>
      <c r="V674" s="1" t="s">
        <v>11</v>
      </c>
      <c r="W674" s="1" t="s">
        <v>40</v>
      </c>
      <c r="X674" s="1"/>
      <c r="Y674" s="1"/>
      <c r="Z674" s="1" t="s">
        <v>40</v>
      </c>
      <c r="AA674" s="1" t="s">
        <v>1152</v>
      </c>
      <c r="AB674" s="30">
        <v>12500</v>
      </c>
      <c r="AC674" s="30">
        <v>2650</v>
      </c>
      <c r="AD674" s="30"/>
      <c r="AE674" s="30">
        <v>12750</v>
      </c>
      <c r="AF674" s="30">
        <v>650</v>
      </c>
      <c r="AG674" s="30">
        <f t="shared" si="11"/>
        <v>28550</v>
      </c>
      <c r="AH674" s="110"/>
      <c r="AI674" s="30"/>
      <c r="AJ674" s="125"/>
      <c r="AK674" s="30"/>
      <c r="AL674" s="2" t="s">
        <v>38</v>
      </c>
      <c r="AM674" s="2"/>
      <c r="AN674" s="2"/>
      <c r="AO674" s="2"/>
    </row>
    <row r="675" spans="1:2026" s="52" customFormat="1" ht="24.95" customHeight="1" x14ac:dyDescent="0.25">
      <c r="A675" s="205" t="s">
        <v>1662</v>
      </c>
      <c r="B675" s="50" t="s">
        <v>1154</v>
      </c>
      <c r="C675" s="4" t="s">
        <v>1155</v>
      </c>
      <c r="D675" s="4" t="s">
        <v>295</v>
      </c>
      <c r="E675" s="4" t="s">
        <v>1156</v>
      </c>
      <c r="F675" s="5" t="s">
        <v>1131</v>
      </c>
      <c r="G675" s="4" t="s">
        <v>27</v>
      </c>
      <c r="H675" s="11" t="s">
        <v>528</v>
      </c>
      <c r="I675" s="4" t="s">
        <v>29</v>
      </c>
      <c r="J675" s="51" t="s">
        <v>345</v>
      </c>
      <c r="K675" s="4" t="s">
        <v>208</v>
      </c>
      <c r="L675" s="4" t="s">
        <v>51</v>
      </c>
      <c r="M675" s="4" t="s">
        <v>33</v>
      </c>
      <c r="N675" s="4" t="s">
        <v>34</v>
      </c>
      <c r="O675" s="6" t="s">
        <v>35</v>
      </c>
      <c r="P675" s="6"/>
      <c r="Q675" s="7" t="s">
        <v>36</v>
      </c>
      <c r="R675" s="7" t="s">
        <v>1236</v>
      </c>
      <c r="S675" s="4" t="s">
        <v>1157</v>
      </c>
      <c r="T675" s="152" t="s">
        <v>1512</v>
      </c>
      <c r="U675" s="152" t="s">
        <v>1512</v>
      </c>
      <c r="V675" s="4" t="s">
        <v>11</v>
      </c>
      <c r="W675" s="4" t="s">
        <v>40</v>
      </c>
      <c r="X675" s="4"/>
      <c r="Y675" s="4"/>
      <c r="Z675" s="4"/>
      <c r="AA675" s="4"/>
      <c r="AB675" s="8"/>
      <c r="AC675" s="8">
        <v>2650</v>
      </c>
      <c r="AD675" s="8"/>
      <c r="AE675" s="8">
        <v>12750</v>
      </c>
      <c r="AF675" s="8">
        <v>650</v>
      </c>
      <c r="AG675" s="8">
        <f t="shared" si="11"/>
        <v>16050</v>
      </c>
      <c r="AH675" s="111">
        <v>18</v>
      </c>
      <c r="AI675" s="8">
        <v>15357.99</v>
      </c>
      <c r="AJ675" s="126"/>
      <c r="AK675" s="8">
        <f>SUBTOTAL(9,AH675:AJ675)</f>
        <v>15375.99</v>
      </c>
      <c r="AL675" s="5" t="s">
        <v>37</v>
      </c>
      <c r="AM675" s="5" t="s">
        <v>1499</v>
      </c>
      <c r="AN675" s="96">
        <v>43040</v>
      </c>
      <c r="AO675" s="173" t="s">
        <v>1512</v>
      </c>
      <c r="AP675" s="33"/>
      <c r="AQ675" s="33"/>
      <c r="AR675" s="33"/>
      <c r="AS675" s="33"/>
      <c r="AT675" s="33"/>
      <c r="AU675" s="33"/>
      <c r="AV675" s="33"/>
      <c r="AW675" s="33"/>
      <c r="AX675" s="33"/>
      <c r="AY675" s="33"/>
      <c r="AZ675" s="33"/>
      <c r="BA675" s="33"/>
      <c r="BB675" s="33"/>
      <c r="BC675" s="33"/>
      <c r="BD675" s="33"/>
      <c r="BE675" s="33"/>
      <c r="BF675" s="33"/>
      <c r="BG675" s="33"/>
      <c r="BH675" s="33"/>
      <c r="BI675" s="33"/>
      <c r="BJ675" s="33"/>
      <c r="BK675" s="33"/>
      <c r="BL675" s="33"/>
      <c r="BM675" s="33"/>
      <c r="BN675" s="33"/>
      <c r="BO675" s="33"/>
      <c r="BP675" s="33"/>
      <c r="BQ675" s="33"/>
      <c r="BR675" s="33"/>
      <c r="BS675" s="33"/>
      <c r="BT675" s="33"/>
      <c r="BU675" s="33"/>
      <c r="BV675" s="33"/>
      <c r="BW675" s="33"/>
      <c r="BX675" s="33"/>
      <c r="BY675" s="33"/>
      <c r="BZ675" s="33"/>
      <c r="CA675" s="33"/>
      <c r="CB675" s="33"/>
      <c r="CC675" s="33"/>
      <c r="CD675" s="33"/>
      <c r="CE675" s="33"/>
      <c r="CF675" s="33"/>
      <c r="CG675" s="33"/>
      <c r="CH675" s="33"/>
      <c r="CI675" s="33"/>
      <c r="CJ675" s="33"/>
      <c r="CK675" s="33"/>
      <c r="CL675" s="33"/>
      <c r="CM675" s="33"/>
      <c r="CN675" s="33"/>
      <c r="CO675" s="33"/>
      <c r="CP675" s="33"/>
      <c r="CQ675" s="33"/>
      <c r="CR675" s="33"/>
      <c r="CS675" s="33"/>
      <c r="CT675" s="33"/>
      <c r="CU675" s="33"/>
      <c r="CV675" s="33"/>
      <c r="CW675" s="33"/>
      <c r="CX675" s="33"/>
      <c r="CY675" s="33"/>
      <c r="CZ675" s="33"/>
      <c r="DA675" s="33"/>
      <c r="DB675" s="33"/>
      <c r="DC675" s="33"/>
      <c r="DD675" s="33"/>
      <c r="DE675" s="33"/>
      <c r="DF675" s="33"/>
      <c r="DG675" s="33"/>
      <c r="DH675" s="33"/>
      <c r="DI675" s="33"/>
      <c r="DJ675" s="33"/>
      <c r="DK675" s="33"/>
      <c r="DL675" s="33"/>
      <c r="DM675" s="33"/>
      <c r="DN675" s="33"/>
      <c r="DO675" s="33"/>
      <c r="DP675" s="33"/>
      <c r="DQ675" s="33"/>
      <c r="DR675" s="33"/>
      <c r="DS675" s="33"/>
      <c r="DT675" s="33"/>
      <c r="DU675" s="33"/>
      <c r="DV675" s="33"/>
      <c r="DW675" s="33"/>
      <c r="DX675" s="33"/>
      <c r="DY675" s="33"/>
      <c r="DZ675" s="33"/>
      <c r="EA675" s="33"/>
      <c r="EB675" s="33"/>
      <c r="EC675" s="33"/>
      <c r="ED675" s="33"/>
      <c r="EE675" s="33"/>
      <c r="EF675" s="33"/>
      <c r="EG675" s="33"/>
      <c r="EH675" s="33"/>
      <c r="EI675" s="33"/>
      <c r="EJ675" s="33"/>
      <c r="EK675" s="33"/>
      <c r="EL675" s="33"/>
      <c r="EM675" s="33"/>
      <c r="EN675" s="33"/>
      <c r="EO675" s="33"/>
      <c r="EP675" s="33"/>
      <c r="EQ675" s="33"/>
      <c r="ER675" s="33"/>
      <c r="ES675" s="33"/>
      <c r="ET675" s="33"/>
      <c r="EU675" s="33"/>
      <c r="EV675" s="33"/>
      <c r="EW675" s="33"/>
      <c r="EX675" s="33"/>
      <c r="EY675" s="33"/>
      <c r="EZ675" s="33"/>
      <c r="FA675" s="33"/>
      <c r="FB675" s="33"/>
      <c r="FC675" s="33"/>
      <c r="FD675" s="33"/>
      <c r="FE675" s="33"/>
      <c r="FF675" s="33"/>
      <c r="FG675" s="33"/>
      <c r="FH675" s="33"/>
      <c r="FI675" s="33"/>
      <c r="FJ675" s="33"/>
      <c r="FK675" s="33"/>
      <c r="FL675" s="33"/>
      <c r="FM675" s="33"/>
      <c r="FN675" s="33"/>
      <c r="FO675" s="33"/>
      <c r="FP675" s="33"/>
      <c r="FQ675" s="33"/>
      <c r="FR675" s="33"/>
      <c r="FS675" s="33"/>
      <c r="FT675" s="33"/>
      <c r="FU675" s="33"/>
      <c r="FV675" s="33"/>
      <c r="FW675" s="33"/>
      <c r="FX675" s="33"/>
      <c r="FY675" s="33"/>
      <c r="FZ675" s="33"/>
      <c r="GA675" s="33"/>
      <c r="GB675" s="33"/>
      <c r="GC675" s="33"/>
      <c r="GD675" s="33"/>
      <c r="GE675" s="33"/>
      <c r="GF675" s="33"/>
      <c r="GG675" s="33"/>
      <c r="GH675" s="33"/>
      <c r="GI675" s="33"/>
      <c r="GJ675" s="33"/>
      <c r="GK675" s="33"/>
      <c r="GL675" s="33"/>
      <c r="GM675" s="33"/>
      <c r="GN675" s="33"/>
      <c r="GO675" s="33"/>
      <c r="GP675" s="33"/>
      <c r="GQ675" s="33"/>
      <c r="GR675" s="33"/>
      <c r="GS675" s="33"/>
      <c r="GT675" s="33"/>
      <c r="GU675" s="33"/>
      <c r="GV675" s="33"/>
      <c r="GW675" s="33"/>
      <c r="GX675" s="33"/>
      <c r="GY675" s="33"/>
      <c r="GZ675" s="33"/>
      <c r="HA675" s="33"/>
      <c r="HB675" s="33"/>
      <c r="HC675" s="33"/>
      <c r="HD675" s="33"/>
      <c r="HE675" s="33"/>
      <c r="HF675" s="33"/>
      <c r="HG675" s="33"/>
      <c r="HH675" s="33"/>
      <c r="HI675" s="33"/>
      <c r="HJ675" s="33"/>
      <c r="HK675" s="33"/>
      <c r="HL675" s="33"/>
      <c r="HM675" s="33"/>
      <c r="HN675" s="33"/>
      <c r="HO675" s="33"/>
      <c r="HP675" s="33"/>
      <c r="HQ675" s="33"/>
      <c r="HR675" s="33"/>
      <c r="HS675" s="33"/>
      <c r="HT675" s="33"/>
      <c r="HU675" s="33"/>
      <c r="HV675" s="33"/>
      <c r="HW675" s="33"/>
      <c r="HX675" s="33"/>
      <c r="HY675" s="33"/>
      <c r="HZ675" s="33"/>
      <c r="IA675" s="33"/>
      <c r="IB675" s="33"/>
      <c r="IC675" s="33"/>
      <c r="ID675" s="33"/>
      <c r="IE675" s="33"/>
      <c r="IF675" s="33"/>
      <c r="IG675" s="33"/>
      <c r="IH675" s="33"/>
      <c r="II675" s="33"/>
      <c r="IJ675" s="33"/>
      <c r="IK675" s="33"/>
      <c r="IL675" s="33"/>
      <c r="IM675" s="33"/>
      <c r="IN675" s="33"/>
      <c r="IO675" s="33"/>
      <c r="IP675" s="33"/>
      <c r="IQ675" s="33"/>
      <c r="IR675" s="33"/>
      <c r="IS675" s="33"/>
      <c r="IT675" s="33"/>
      <c r="IU675" s="33"/>
      <c r="IV675" s="33"/>
      <c r="IW675" s="33"/>
      <c r="IX675" s="33"/>
      <c r="IY675" s="33"/>
      <c r="IZ675" s="33"/>
      <c r="JA675" s="33"/>
      <c r="JB675" s="33"/>
      <c r="JC675" s="33"/>
      <c r="JD675" s="33"/>
      <c r="JE675" s="33"/>
      <c r="JF675" s="33"/>
      <c r="JG675" s="33"/>
      <c r="JH675" s="33"/>
      <c r="JI675" s="33"/>
      <c r="JJ675" s="33"/>
      <c r="JK675" s="33"/>
      <c r="JL675" s="33"/>
      <c r="JM675" s="33"/>
      <c r="JN675" s="33"/>
      <c r="JO675" s="33"/>
      <c r="JP675" s="33"/>
      <c r="JQ675" s="33"/>
      <c r="JR675" s="33"/>
      <c r="JS675" s="33"/>
      <c r="JT675" s="33"/>
      <c r="JU675" s="33"/>
      <c r="JV675" s="33"/>
      <c r="JW675" s="33"/>
      <c r="JX675" s="33"/>
      <c r="JY675" s="33"/>
      <c r="JZ675" s="33"/>
      <c r="KA675" s="33"/>
      <c r="KB675" s="33"/>
      <c r="KC675" s="33"/>
      <c r="KD675" s="33"/>
      <c r="KE675" s="33"/>
      <c r="KF675" s="33"/>
      <c r="KG675" s="33"/>
      <c r="KH675" s="33"/>
      <c r="KI675" s="33"/>
      <c r="KJ675" s="33"/>
      <c r="KK675" s="33"/>
      <c r="KL675" s="33"/>
      <c r="KM675" s="33"/>
      <c r="KN675" s="33"/>
      <c r="KO675" s="33"/>
      <c r="KP675" s="33"/>
      <c r="KQ675" s="33"/>
      <c r="KR675" s="33"/>
      <c r="KS675" s="33"/>
      <c r="KT675" s="33"/>
      <c r="KU675" s="33"/>
      <c r="KV675" s="33"/>
      <c r="KW675" s="33"/>
      <c r="KX675" s="33"/>
      <c r="KY675" s="33"/>
      <c r="KZ675" s="33"/>
      <c r="LA675" s="33"/>
      <c r="LB675" s="33"/>
      <c r="LC675" s="33"/>
      <c r="LD675" s="33"/>
      <c r="LE675" s="33"/>
      <c r="LF675" s="33"/>
      <c r="LG675" s="33"/>
      <c r="LH675" s="33"/>
      <c r="LI675" s="33"/>
      <c r="LJ675" s="33"/>
      <c r="LK675" s="33"/>
      <c r="LL675" s="33"/>
      <c r="LM675" s="33"/>
      <c r="LN675" s="33"/>
      <c r="LO675" s="33"/>
      <c r="LP675" s="33"/>
      <c r="LQ675" s="33"/>
      <c r="LR675" s="33"/>
      <c r="LS675" s="33"/>
      <c r="LT675" s="33"/>
      <c r="LU675" s="33"/>
      <c r="LV675" s="33"/>
      <c r="LW675" s="33"/>
      <c r="LX675" s="33"/>
      <c r="LY675" s="33"/>
      <c r="LZ675" s="33"/>
      <c r="MA675" s="33"/>
      <c r="MB675" s="33"/>
      <c r="MC675" s="33"/>
      <c r="MD675" s="33"/>
      <c r="ME675" s="33"/>
      <c r="MF675" s="33"/>
      <c r="MG675" s="33"/>
      <c r="MH675" s="33"/>
      <c r="MI675" s="33"/>
      <c r="MJ675" s="33"/>
      <c r="MK675" s="33"/>
      <c r="ML675" s="33"/>
      <c r="MM675" s="33"/>
      <c r="MN675" s="33"/>
      <c r="MO675" s="33"/>
      <c r="MP675" s="33"/>
      <c r="MQ675" s="33"/>
      <c r="MR675" s="33"/>
      <c r="MS675" s="33"/>
      <c r="MT675" s="33"/>
      <c r="MU675" s="33"/>
      <c r="MV675" s="33"/>
      <c r="MW675" s="33"/>
      <c r="MX675" s="33"/>
      <c r="MY675" s="33"/>
      <c r="MZ675" s="33"/>
      <c r="NA675" s="33"/>
      <c r="NB675" s="33"/>
      <c r="NC675" s="33"/>
      <c r="ND675" s="33"/>
      <c r="NE675" s="33"/>
      <c r="NF675" s="33"/>
      <c r="NG675" s="33"/>
      <c r="NH675" s="33"/>
      <c r="NI675" s="33"/>
      <c r="NJ675" s="33"/>
      <c r="NK675" s="33"/>
      <c r="NL675" s="33"/>
      <c r="NM675" s="33"/>
      <c r="NN675" s="33"/>
      <c r="NO675" s="33"/>
      <c r="NP675" s="33"/>
      <c r="NQ675" s="33"/>
      <c r="NR675" s="33"/>
      <c r="NS675" s="33"/>
      <c r="NT675" s="33"/>
      <c r="NU675" s="33"/>
      <c r="NV675" s="33"/>
      <c r="NW675" s="33"/>
      <c r="NX675" s="33"/>
      <c r="NY675" s="33"/>
      <c r="NZ675" s="33"/>
      <c r="OA675" s="33"/>
      <c r="OB675" s="33"/>
      <c r="OC675" s="33"/>
      <c r="OD675" s="33"/>
      <c r="OE675" s="33"/>
      <c r="OF675" s="33"/>
      <c r="OG675" s="33"/>
      <c r="OH675" s="33"/>
      <c r="OI675" s="33"/>
      <c r="OJ675" s="33"/>
      <c r="OK675" s="33"/>
      <c r="OL675" s="33"/>
      <c r="OM675" s="33"/>
      <c r="ON675" s="33"/>
      <c r="OO675" s="33"/>
      <c r="OP675" s="33"/>
      <c r="OQ675" s="33"/>
      <c r="OR675" s="33"/>
      <c r="OS675" s="33"/>
      <c r="OT675" s="33"/>
      <c r="OU675" s="33"/>
      <c r="OV675" s="33"/>
      <c r="OW675" s="33"/>
      <c r="OX675" s="33"/>
      <c r="OY675" s="33"/>
      <c r="OZ675" s="33"/>
      <c r="PA675" s="33"/>
      <c r="PB675" s="33"/>
      <c r="PC675" s="33"/>
      <c r="PD675" s="33"/>
      <c r="PE675" s="33"/>
      <c r="PF675" s="33"/>
      <c r="PG675" s="33"/>
      <c r="PH675" s="33"/>
      <c r="PI675" s="33"/>
      <c r="PJ675" s="33"/>
      <c r="PK675" s="33"/>
      <c r="PL675" s="33"/>
      <c r="PM675" s="33"/>
      <c r="PN675" s="33"/>
      <c r="PO675" s="33"/>
      <c r="PP675" s="33"/>
      <c r="PQ675" s="33"/>
      <c r="PR675" s="33"/>
      <c r="PS675" s="33"/>
      <c r="PT675" s="33"/>
      <c r="PU675" s="33"/>
      <c r="PV675" s="33"/>
      <c r="PW675" s="33"/>
      <c r="PX675" s="33"/>
      <c r="PY675" s="33"/>
      <c r="PZ675" s="33"/>
      <c r="QA675" s="33"/>
      <c r="QB675" s="33"/>
      <c r="QC675" s="33"/>
      <c r="QD675" s="33"/>
      <c r="QE675" s="33"/>
      <c r="QF675" s="33"/>
      <c r="QG675" s="33"/>
      <c r="QH675" s="33"/>
      <c r="QI675" s="33"/>
      <c r="QJ675" s="33"/>
      <c r="QK675" s="33"/>
      <c r="QL675" s="33"/>
      <c r="QM675" s="33"/>
      <c r="QN675" s="33"/>
      <c r="QO675" s="33"/>
      <c r="QP675" s="33"/>
      <c r="QQ675" s="33"/>
      <c r="QR675" s="33"/>
      <c r="QS675" s="33"/>
      <c r="QT675" s="33"/>
      <c r="QU675" s="33"/>
      <c r="QV675" s="33"/>
      <c r="QW675" s="33"/>
      <c r="QX675" s="33"/>
      <c r="QY675" s="33"/>
      <c r="QZ675" s="33"/>
      <c r="RA675" s="33"/>
      <c r="RB675" s="33"/>
      <c r="RC675" s="33"/>
      <c r="RD675" s="33"/>
      <c r="RE675" s="33"/>
      <c r="RF675" s="33"/>
      <c r="RG675" s="33"/>
      <c r="RH675" s="33"/>
      <c r="RI675" s="33"/>
      <c r="RJ675" s="33"/>
      <c r="RK675" s="33"/>
      <c r="RL675" s="33"/>
      <c r="RM675" s="33"/>
      <c r="RN675" s="33"/>
      <c r="RO675" s="33"/>
      <c r="RP675" s="33"/>
      <c r="RQ675" s="33"/>
      <c r="RR675" s="33"/>
      <c r="RS675" s="33"/>
      <c r="RT675" s="33"/>
      <c r="RU675" s="33"/>
      <c r="RV675" s="33"/>
      <c r="RW675" s="33"/>
      <c r="RX675" s="33"/>
      <c r="RY675" s="33"/>
      <c r="RZ675" s="33"/>
      <c r="SA675" s="33"/>
      <c r="SB675" s="33"/>
      <c r="SC675" s="33"/>
      <c r="SD675" s="33"/>
      <c r="SE675" s="33"/>
      <c r="SF675" s="33"/>
      <c r="SG675" s="33"/>
      <c r="SH675" s="33"/>
      <c r="SI675" s="33"/>
      <c r="SJ675" s="33"/>
      <c r="SK675" s="33"/>
      <c r="SL675" s="33"/>
      <c r="SM675" s="33"/>
      <c r="SN675" s="33"/>
      <c r="SO675" s="33"/>
      <c r="SP675" s="33"/>
      <c r="SQ675" s="33"/>
      <c r="SR675" s="33"/>
      <c r="SS675" s="33"/>
      <c r="ST675" s="33"/>
      <c r="SU675" s="33"/>
      <c r="SV675" s="33"/>
      <c r="SW675" s="33"/>
      <c r="SX675" s="33"/>
      <c r="SY675" s="33"/>
      <c r="SZ675" s="33"/>
      <c r="TA675" s="33"/>
      <c r="TB675" s="33"/>
      <c r="TC675" s="33"/>
      <c r="TD675" s="33"/>
      <c r="TE675" s="33"/>
      <c r="TF675" s="33"/>
      <c r="TG675" s="33"/>
      <c r="TH675" s="33"/>
      <c r="TI675" s="33"/>
      <c r="TJ675" s="33"/>
      <c r="TK675" s="33"/>
      <c r="TL675" s="33"/>
      <c r="TM675" s="33"/>
      <c r="TN675" s="33"/>
      <c r="TO675" s="33"/>
      <c r="TP675" s="33"/>
      <c r="TQ675" s="33"/>
      <c r="TR675" s="33"/>
      <c r="TS675" s="33"/>
      <c r="TT675" s="33"/>
      <c r="TU675" s="33"/>
      <c r="TV675" s="33"/>
      <c r="TW675" s="33"/>
      <c r="TX675" s="33"/>
      <c r="TY675" s="33"/>
      <c r="TZ675" s="33"/>
      <c r="UA675" s="33"/>
      <c r="UB675" s="33"/>
      <c r="UC675" s="33"/>
      <c r="UD675" s="33"/>
      <c r="UE675" s="33"/>
      <c r="UF675" s="33"/>
      <c r="UG675" s="33"/>
      <c r="UH675" s="33"/>
      <c r="UI675" s="33"/>
      <c r="UJ675" s="33"/>
      <c r="UK675" s="33"/>
      <c r="UL675" s="33"/>
      <c r="UM675" s="33"/>
      <c r="UN675" s="33"/>
      <c r="UO675" s="33"/>
      <c r="UP675" s="33"/>
      <c r="UQ675" s="33"/>
      <c r="UR675" s="33"/>
      <c r="US675" s="33"/>
      <c r="UT675" s="33"/>
      <c r="UU675" s="33"/>
      <c r="UV675" s="33"/>
      <c r="UW675" s="33"/>
      <c r="UX675" s="33"/>
      <c r="UY675" s="33"/>
      <c r="UZ675" s="33"/>
      <c r="VA675" s="33"/>
      <c r="VB675" s="33"/>
      <c r="VC675" s="33"/>
      <c r="VD675" s="33"/>
      <c r="VE675" s="33"/>
      <c r="VF675" s="33"/>
      <c r="VG675" s="33"/>
      <c r="VH675" s="33"/>
      <c r="VI675" s="33"/>
      <c r="VJ675" s="33"/>
      <c r="VK675" s="33"/>
      <c r="VL675" s="33"/>
      <c r="VM675" s="33"/>
      <c r="VN675" s="33"/>
      <c r="VO675" s="33"/>
      <c r="VP675" s="33"/>
      <c r="VQ675" s="33"/>
      <c r="VR675" s="33"/>
      <c r="VS675" s="33"/>
      <c r="VT675" s="33"/>
      <c r="VU675" s="33"/>
      <c r="VV675" s="33"/>
      <c r="VW675" s="33"/>
      <c r="VX675" s="33"/>
      <c r="VY675" s="33"/>
      <c r="VZ675" s="33"/>
      <c r="WA675" s="33"/>
      <c r="WB675" s="33"/>
      <c r="WC675" s="33"/>
      <c r="WD675" s="33"/>
      <c r="WE675" s="33"/>
      <c r="WF675" s="33"/>
      <c r="WG675" s="33"/>
      <c r="WH675" s="33"/>
      <c r="WI675" s="33"/>
      <c r="WJ675" s="33"/>
      <c r="WK675" s="33"/>
      <c r="WL675" s="33"/>
      <c r="WM675" s="33"/>
      <c r="WN675" s="33"/>
      <c r="WO675" s="33"/>
      <c r="WP675" s="33"/>
      <c r="WQ675" s="33"/>
      <c r="WR675" s="33"/>
      <c r="WS675" s="33"/>
      <c r="WT675" s="33"/>
      <c r="WU675" s="33"/>
      <c r="WV675" s="33"/>
      <c r="WW675" s="33"/>
      <c r="WX675" s="33"/>
      <c r="WY675" s="33"/>
      <c r="WZ675" s="33"/>
      <c r="XA675" s="33"/>
      <c r="XB675" s="33"/>
      <c r="XC675" s="33"/>
      <c r="XD675" s="33"/>
      <c r="XE675" s="33"/>
      <c r="XF675" s="33"/>
      <c r="XG675" s="33"/>
      <c r="XH675" s="33"/>
      <c r="XI675" s="33"/>
      <c r="XJ675" s="33"/>
      <c r="XK675" s="33"/>
      <c r="XL675" s="33"/>
      <c r="XM675" s="33"/>
      <c r="XN675" s="33"/>
      <c r="XO675" s="33"/>
      <c r="XP675" s="33"/>
      <c r="XQ675" s="33"/>
      <c r="XR675" s="33"/>
      <c r="XS675" s="33"/>
      <c r="XT675" s="33"/>
      <c r="XU675" s="33"/>
      <c r="XV675" s="33"/>
      <c r="XW675" s="33"/>
      <c r="XX675" s="33"/>
      <c r="XY675" s="33"/>
      <c r="XZ675" s="33"/>
      <c r="YA675" s="33"/>
      <c r="YB675" s="33"/>
      <c r="YC675" s="33"/>
      <c r="YD675" s="33"/>
      <c r="YE675" s="33"/>
      <c r="YF675" s="33"/>
      <c r="YG675" s="33"/>
      <c r="YH675" s="33"/>
      <c r="YI675" s="33"/>
      <c r="YJ675" s="33"/>
      <c r="YK675" s="33"/>
      <c r="YL675" s="33"/>
      <c r="YM675" s="33"/>
      <c r="YN675" s="33"/>
      <c r="YO675" s="33"/>
      <c r="YP675" s="33"/>
      <c r="YQ675" s="33"/>
      <c r="YR675" s="33"/>
      <c r="YS675" s="33"/>
      <c r="YT675" s="33"/>
      <c r="YU675" s="33"/>
      <c r="YV675" s="33"/>
      <c r="YW675" s="33"/>
      <c r="YX675" s="33"/>
      <c r="YY675" s="33"/>
      <c r="YZ675" s="33"/>
      <c r="ZA675" s="33"/>
      <c r="ZB675" s="33"/>
      <c r="ZC675" s="33"/>
      <c r="ZD675" s="33"/>
      <c r="ZE675" s="33"/>
      <c r="ZF675" s="33"/>
      <c r="ZG675" s="33"/>
      <c r="ZH675" s="33"/>
      <c r="ZI675" s="33"/>
      <c r="ZJ675" s="33"/>
      <c r="ZK675" s="33"/>
      <c r="ZL675" s="33"/>
      <c r="ZM675" s="33"/>
      <c r="ZN675" s="33"/>
      <c r="ZO675" s="33"/>
      <c r="ZP675" s="33"/>
      <c r="ZQ675" s="33"/>
      <c r="ZR675" s="33"/>
      <c r="ZS675" s="33"/>
      <c r="ZT675" s="33"/>
      <c r="ZU675" s="33"/>
      <c r="ZV675" s="33"/>
      <c r="ZW675" s="33"/>
      <c r="ZX675" s="33"/>
      <c r="ZY675" s="33"/>
      <c r="ZZ675" s="33"/>
      <c r="AAA675" s="33"/>
      <c r="AAB675" s="33"/>
      <c r="AAC675" s="33"/>
      <c r="AAD675" s="33"/>
      <c r="AAE675" s="33"/>
      <c r="AAF675" s="33"/>
      <c r="AAG675" s="33"/>
      <c r="AAH675" s="33"/>
      <c r="AAI675" s="33"/>
      <c r="AAJ675" s="33"/>
      <c r="AAK675" s="33"/>
      <c r="AAL675" s="33"/>
      <c r="AAM675" s="33"/>
      <c r="AAN675" s="33"/>
      <c r="AAO675" s="33"/>
      <c r="AAP675" s="33"/>
      <c r="AAQ675" s="33"/>
      <c r="AAR675" s="33"/>
      <c r="AAS675" s="33"/>
      <c r="AAT675" s="33"/>
      <c r="AAU675" s="33"/>
      <c r="AAV675" s="33"/>
      <c r="AAW675" s="33"/>
      <c r="AAX675" s="33"/>
      <c r="AAY675" s="33"/>
      <c r="AAZ675" s="33"/>
      <c r="ABA675" s="33"/>
      <c r="ABB675" s="33"/>
      <c r="ABC675" s="33"/>
      <c r="ABD675" s="33"/>
      <c r="ABE675" s="33"/>
      <c r="ABF675" s="33"/>
      <c r="ABG675" s="33"/>
      <c r="ABH675" s="33"/>
      <c r="ABI675" s="33"/>
      <c r="ABJ675" s="33"/>
      <c r="ABK675" s="33"/>
      <c r="ABL675" s="33"/>
      <c r="ABM675" s="33"/>
      <c r="ABN675" s="33"/>
      <c r="ABO675" s="33"/>
      <c r="ABP675" s="33"/>
      <c r="ABQ675" s="33"/>
      <c r="ABR675" s="33"/>
      <c r="ABS675" s="33"/>
      <c r="ABT675" s="33"/>
      <c r="ABU675" s="33"/>
      <c r="ABV675" s="33"/>
      <c r="ABW675" s="33"/>
      <c r="ABX675" s="33"/>
      <c r="ABY675" s="33"/>
      <c r="ABZ675" s="33"/>
      <c r="ACA675" s="33"/>
      <c r="ACB675" s="33"/>
      <c r="ACC675" s="33"/>
      <c r="ACD675" s="33"/>
      <c r="ACE675" s="33"/>
      <c r="ACF675" s="33"/>
      <c r="ACG675" s="33"/>
      <c r="ACH675" s="33"/>
      <c r="ACI675" s="33"/>
      <c r="ACJ675" s="33"/>
      <c r="ACK675" s="33"/>
      <c r="ACL675" s="33"/>
      <c r="ACM675" s="33"/>
      <c r="ACN675" s="33"/>
      <c r="ACO675" s="33"/>
      <c r="ACP675" s="33"/>
      <c r="ACQ675" s="33"/>
      <c r="ACR675" s="33"/>
      <c r="ACS675" s="33"/>
      <c r="ACT675" s="33"/>
      <c r="ACU675" s="33"/>
      <c r="ACV675" s="33"/>
      <c r="ACW675" s="33"/>
      <c r="ACX675" s="33"/>
      <c r="ACY675" s="33"/>
      <c r="ACZ675" s="33"/>
      <c r="ADA675" s="33"/>
      <c r="ADB675" s="33"/>
      <c r="ADC675" s="33"/>
      <c r="ADD675" s="33"/>
      <c r="ADE675" s="33"/>
      <c r="ADF675" s="33"/>
      <c r="ADG675" s="33"/>
      <c r="ADH675" s="33"/>
      <c r="ADI675" s="33"/>
      <c r="ADJ675" s="33"/>
      <c r="ADK675" s="33"/>
      <c r="ADL675" s="33"/>
      <c r="ADM675" s="33"/>
      <c r="ADN675" s="33"/>
      <c r="ADO675" s="33"/>
      <c r="ADP675" s="33"/>
      <c r="ADQ675" s="33"/>
      <c r="ADR675" s="33"/>
      <c r="ADS675" s="33"/>
      <c r="ADT675" s="33"/>
      <c r="ADU675" s="33"/>
      <c r="ADV675" s="33"/>
      <c r="ADW675" s="33"/>
      <c r="ADX675" s="33"/>
      <c r="ADY675" s="33"/>
      <c r="ADZ675" s="33"/>
      <c r="AEA675" s="33"/>
      <c r="AEB675" s="33"/>
      <c r="AEC675" s="33"/>
      <c r="AED675" s="33"/>
      <c r="AEE675" s="33"/>
      <c r="AEF675" s="33"/>
      <c r="AEG675" s="33"/>
      <c r="AEH675" s="33"/>
      <c r="AEI675" s="33"/>
      <c r="AEJ675" s="33"/>
      <c r="AEK675" s="33"/>
      <c r="AEL675" s="33"/>
      <c r="AEM675" s="33"/>
      <c r="AEN675" s="33"/>
      <c r="AEO675" s="33"/>
      <c r="AEP675" s="33"/>
      <c r="AEQ675" s="33"/>
      <c r="AER675" s="33"/>
      <c r="AES675" s="33"/>
      <c r="AET675" s="33"/>
      <c r="AEU675" s="33"/>
      <c r="AEV675" s="33"/>
      <c r="AEW675" s="33"/>
      <c r="AEX675" s="33"/>
      <c r="AEY675" s="33"/>
      <c r="AEZ675" s="33"/>
      <c r="AFA675" s="33"/>
      <c r="AFB675" s="33"/>
      <c r="AFC675" s="33"/>
      <c r="AFD675" s="33"/>
      <c r="AFE675" s="33"/>
      <c r="AFF675" s="33"/>
      <c r="AFG675" s="33"/>
      <c r="AFH675" s="33"/>
      <c r="AFI675" s="33"/>
      <c r="AFJ675" s="33"/>
      <c r="AFK675" s="33"/>
      <c r="AFL675" s="33"/>
      <c r="AFM675" s="33"/>
      <c r="AFN675" s="33"/>
      <c r="AFO675" s="33"/>
      <c r="AFP675" s="33"/>
      <c r="AFQ675" s="33"/>
      <c r="AFR675" s="33"/>
      <c r="AFS675" s="33"/>
      <c r="AFT675" s="33"/>
      <c r="AFU675" s="33"/>
      <c r="AFV675" s="33"/>
      <c r="AFW675" s="33"/>
      <c r="AFX675" s="33"/>
      <c r="AFY675" s="33"/>
      <c r="AFZ675" s="33"/>
      <c r="AGA675" s="33"/>
      <c r="AGB675" s="33"/>
      <c r="AGC675" s="33"/>
      <c r="AGD675" s="33"/>
      <c r="AGE675" s="33"/>
      <c r="AGF675" s="33"/>
      <c r="AGG675" s="33"/>
      <c r="AGH675" s="33"/>
      <c r="AGI675" s="33"/>
      <c r="AGJ675" s="33"/>
      <c r="AGK675" s="33"/>
      <c r="AGL675" s="33"/>
      <c r="AGM675" s="33"/>
      <c r="AGN675" s="33"/>
      <c r="AGO675" s="33"/>
      <c r="AGP675" s="33"/>
      <c r="AGQ675" s="33"/>
      <c r="AGR675" s="33"/>
      <c r="AGS675" s="33"/>
      <c r="AGT675" s="33"/>
      <c r="AGU675" s="33"/>
      <c r="AGV675" s="33"/>
      <c r="AGW675" s="33"/>
      <c r="AGX675" s="33"/>
      <c r="AGY675" s="33"/>
      <c r="AGZ675" s="33"/>
      <c r="AHA675" s="33"/>
      <c r="AHB675" s="33"/>
      <c r="AHC675" s="33"/>
      <c r="AHD675" s="33"/>
      <c r="AHE675" s="33"/>
      <c r="AHF675" s="33"/>
      <c r="AHG675" s="33"/>
      <c r="AHH675" s="33"/>
      <c r="AHI675" s="33"/>
      <c r="AHJ675" s="33"/>
      <c r="AHK675" s="33"/>
      <c r="AHL675" s="33"/>
      <c r="AHM675" s="33"/>
      <c r="AHN675" s="33"/>
      <c r="AHO675" s="33"/>
      <c r="AHP675" s="33"/>
      <c r="AHQ675" s="33"/>
      <c r="AHR675" s="33"/>
      <c r="AHS675" s="33"/>
      <c r="AHT675" s="33"/>
      <c r="AHU675" s="33"/>
      <c r="AHV675" s="33"/>
      <c r="AHW675" s="33"/>
      <c r="AHX675" s="33"/>
      <c r="AHY675" s="33"/>
      <c r="AHZ675" s="33"/>
      <c r="AIA675" s="33"/>
      <c r="AIB675" s="33"/>
      <c r="AIC675" s="33"/>
      <c r="AID675" s="33"/>
      <c r="AIE675" s="33"/>
      <c r="AIF675" s="33"/>
      <c r="AIG675" s="33"/>
      <c r="AIH675" s="33"/>
      <c r="AII675" s="33"/>
      <c r="AIJ675" s="33"/>
      <c r="AIK675" s="33"/>
      <c r="AIL675" s="33"/>
      <c r="AIM675" s="33"/>
      <c r="AIN675" s="33"/>
      <c r="AIO675" s="33"/>
      <c r="AIP675" s="33"/>
      <c r="AIQ675" s="33"/>
      <c r="AIR675" s="33"/>
      <c r="AIS675" s="33"/>
      <c r="AIT675" s="33"/>
      <c r="AIU675" s="33"/>
      <c r="AIV675" s="33"/>
      <c r="AIW675" s="33"/>
      <c r="AIX675" s="33"/>
      <c r="AIY675" s="33"/>
      <c r="AIZ675" s="33"/>
      <c r="AJA675" s="33"/>
      <c r="AJB675" s="33"/>
      <c r="AJC675" s="33"/>
      <c r="AJD675" s="33"/>
      <c r="AJE675" s="33"/>
      <c r="AJF675" s="33"/>
      <c r="AJG675" s="33"/>
      <c r="AJH675" s="33"/>
      <c r="AJI675" s="33"/>
      <c r="AJJ675" s="33"/>
      <c r="AJK675" s="33"/>
      <c r="AJL675" s="33"/>
      <c r="AJM675" s="33"/>
      <c r="AJN675" s="33"/>
      <c r="AJO675" s="33"/>
      <c r="AJP675" s="33"/>
      <c r="AJQ675" s="33"/>
      <c r="AJR675" s="33"/>
      <c r="AJS675" s="33"/>
      <c r="AJT675" s="33"/>
      <c r="AJU675" s="33"/>
      <c r="AJV675" s="33"/>
      <c r="AJW675" s="33"/>
      <c r="AJX675" s="33"/>
      <c r="AJY675" s="33"/>
      <c r="AJZ675" s="33"/>
      <c r="AKA675" s="33"/>
      <c r="AKB675" s="33"/>
      <c r="AKC675" s="33"/>
      <c r="AKD675" s="33"/>
      <c r="AKE675" s="33"/>
      <c r="AKF675" s="33"/>
      <c r="AKG675" s="33"/>
      <c r="AKH675" s="33"/>
      <c r="AKI675" s="33"/>
      <c r="AKJ675" s="33"/>
      <c r="AKK675" s="33"/>
      <c r="AKL675" s="33"/>
      <c r="AKM675" s="33"/>
      <c r="AKN675" s="33"/>
      <c r="AKO675" s="33"/>
      <c r="AKP675" s="33"/>
      <c r="AKQ675" s="33"/>
      <c r="AKR675" s="33"/>
      <c r="AKS675" s="33"/>
      <c r="AKT675" s="33"/>
      <c r="AKU675" s="33"/>
      <c r="AKV675" s="33"/>
      <c r="AKW675" s="33"/>
      <c r="AKX675" s="33"/>
      <c r="AKY675" s="33"/>
      <c r="AKZ675" s="33"/>
      <c r="ALA675" s="33"/>
      <c r="ALB675" s="33"/>
      <c r="ALC675" s="33"/>
      <c r="ALD675" s="33"/>
      <c r="ALE675" s="33"/>
      <c r="ALF675" s="33"/>
      <c r="ALG675" s="33"/>
      <c r="ALH675" s="33"/>
      <c r="ALI675" s="33"/>
      <c r="ALJ675" s="33"/>
      <c r="ALK675" s="33"/>
      <c r="ALL675" s="33"/>
      <c r="ALM675" s="33"/>
      <c r="ALN675" s="33"/>
      <c r="ALO675" s="33"/>
      <c r="ALP675" s="33"/>
      <c r="ALQ675" s="33"/>
      <c r="ALR675" s="33"/>
      <c r="ALS675" s="33"/>
      <c r="ALT675" s="33"/>
      <c r="ALU675" s="33"/>
      <c r="ALV675" s="33"/>
      <c r="ALW675" s="33"/>
      <c r="ALX675" s="33"/>
      <c r="ALY675" s="33"/>
      <c r="ALZ675" s="33"/>
      <c r="AMA675" s="33"/>
      <c r="AMB675" s="33"/>
      <c r="AMC675" s="33"/>
      <c r="AMD675" s="33"/>
      <c r="AME675" s="33"/>
      <c r="AMF675" s="33"/>
      <c r="AMG675" s="33"/>
      <c r="AMH675" s="33"/>
      <c r="AMI675" s="33"/>
      <c r="AMJ675" s="33"/>
      <c r="AMK675" s="33"/>
      <c r="AML675" s="33"/>
      <c r="AMM675" s="33"/>
      <c r="AMN675" s="33"/>
      <c r="AMO675" s="33"/>
      <c r="AMP675" s="33"/>
      <c r="AMQ675" s="33"/>
      <c r="AMR675" s="33"/>
      <c r="AMS675" s="33"/>
      <c r="AMT675" s="33"/>
      <c r="AMU675" s="33"/>
      <c r="AMV675" s="33"/>
      <c r="AMW675" s="33"/>
      <c r="AMX675" s="33"/>
      <c r="AMY675" s="33"/>
      <c r="AMZ675" s="33"/>
      <c r="ANA675" s="33"/>
      <c r="ANB675" s="33"/>
      <c r="ANC675" s="33"/>
      <c r="AND675" s="33"/>
      <c r="ANE675" s="33"/>
      <c r="ANF675" s="33"/>
      <c r="ANG675" s="33"/>
      <c r="ANH675" s="33"/>
      <c r="ANI675" s="33"/>
      <c r="ANJ675" s="33"/>
      <c r="ANK675" s="33"/>
      <c r="ANL675" s="33"/>
      <c r="ANM675" s="33"/>
      <c r="ANN675" s="33"/>
      <c r="ANO675" s="33"/>
      <c r="ANP675" s="33"/>
      <c r="ANQ675" s="33"/>
      <c r="ANR675" s="33"/>
      <c r="ANS675" s="33"/>
      <c r="ANT675" s="33"/>
      <c r="ANU675" s="33"/>
      <c r="ANV675" s="33"/>
      <c r="ANW675" s="33"/>
      <c r="ANX675" s="33"/>
      <c r="ANY675" s="33"/>
      <c r="ANZ675" s="33"/>
      <c r="AOA675" s="33"/>
      <c r="AOB675" s="33"/>
      <c r="AOC675" s="33"/>
      <c r="AOD675" s="33"/>
      <c r="AOE675" s="33"/>
      <c r="AOF675" s="33"/>
      <c r="AOG675" s="33"/>
      <c r="AOH675" s="33"/>
      <c r="AOI675" s="33"/>
      <c r="AOJ675" s="33"/>
      <c r="AOK675" s="33"/>
      <c r="AOL675" s="33"/>
      <c r="AOM675" s="33"/>
      <c r="AON675" s="33"/>
      <c r="AOO675" s="33"/>
      <c r="AOP675" s="33"/>
      <c r="AOQ675" s="33"/>
      <c r="AOR675" s="33"/>
      <c r="AOS675" s="33"/>
      <c r="AOT675" s="33"/>
      <c r="AOU675" s="33"/>
      <c r="AOV675" s="33"/>
      <c r="AOW675" s="33"/>
      <c r="AOX675" s="33"/>
      <c r="AOY675" s="33"/>
      <c r="AOZ675" s="33"/>
      <c r="APA675" s="33"/>
      <c r="APB675" s="33"/>
      <c r="APC675" s="33"/>
      <c r="APD675" s="33"/>
      <c r="APE675" s="33"/>
      <c r="APF675" s="33"/>
      <c r="APG675" s="33"/>
      <c r="APH675" s="33"/>
      <c r="API675" s="33"/>
      <c r="APJ675" s="33"/>
      <c r="APK675" s="33"/>
      <c r="APL675" s="33"/>
      <c r="APM675" s="33"/>
      <c r="APN675" s="33"/>
      <c r="APO675" s="33"/>
      <c r="APP675" s="33"/>
      <c r="APQ675" s="33"/>
      <c r="APR675" s="33"/>
      <c r="APS675" s="33"/>
      <c r="APT675" s="33"/>
      <c r="APU675" s="33"/>
      <c r="APV675" s="33"/>
      <c r="APW675" s="33"/>
      <c r="APX675" s="33"/>
      <c r="APY675" s="33"/>
      <c r="APZ675" s="33"/>
      <c r="AQA675" s="33"/>
      <c r="AQB675" s="33"/>
      <c r="AQC675" s="33"/>
      <c r="AQD675" s="33"/>
      <c r="AQE675" s="33"/>
      <c r="AQF675" s="33"/>
      <c r="AQG675" s="33"/>
      <c r="AQH675" s="33"/>
      <c r="AQI675" s="33"/>
      <c r="AQJ675" s="33"/>
      <c r="AQK675" s="33"/>
      <c r="AQL675" s="33"/>
      <c r="AQM675" s="33"/>
      <c r="AQN675" s="33"/>
      <c r="AQO675" s="33"/>
      <c r="AQP675" s="33"/>
      <c r="AQQ675" s="33"/>
      <c r="AQR675" s="33"/>
      <c r="AQS675" s="33"/>
      <c r="AQT675" s="33"/>
      <c r="AQU675" s="33"/>
      <c r="AQV675" s="33"/>
      <c r="AQW675" s="33"/>
      <c r="AQX675" s="33"/>
      <c r="AQY675" s="33"/>
      <c r="AQZ675" s="33"/>
      <c r="ARA675" s="33"/>
      <c r="ARB675" s="33"/>
      <c r="ARC675" s="33"/>
      <c r="ARD675" s="33"/>
      <c r="ARE675" s="33"/>
      <c r="ARF675" s="33"/>
      <c r="ARG675" s="33"/>
      <c r="ARH675" s="33"/>
      <c r="ARI675" s="33"/>
      <c r="ARJ675" s="33"/>
      <c r="ARK675" s="33"/>
      <c r="ARL675" s="33"/>
      <c r="ARM675" s="33"/>
      <c r="ARN675" s="33"/>
      <c r="ARO675" s="33"/>
      <c r="ARP675" s="33"/>
      <c r="ARQ675" s="33"/>
      <c r="ARR675" s="33"/>
      <c r="ARS675" s="33"/>
      <c r="ART675" s="33"/>
      <c r="ARU675" s="33"/>
      <c r="ARV675" s="33"/>
      <c r="ARW675" s="33"/>
      <c r="ARX675" s="33"/>
      <c r="ARY675" s="33"/>
      <c r="ARZ675" s="33"/>
      <c r="ASA675" s="33"/>
      <c r="ASB675" s="33"/>
      <c r="ASC675" s="33"/>
      <c r="ASD675" s="33"/>
      <c r="ASE675" s="33"/>
      <c r="ASF675" s="33"/>
      <c r="ASG675" s="33"/>
      <c r="ASH675" s="33"/>
      <c r="ASI675" s="33"/>
      <c r="ASJ675" s="33"/>
      <c r="ASK675" s="33"/>
      <c r="ASL675" s="33"/>
      <c r="ASM675" s="33"/>
      <c r="ASN675" s="33"/>
      <c r="ASO675" s="33"/>
      <c r="ASP675" s="33"/>
      <c r="ASQ675" s="33"/>
      <c r="ASR675" s="33"/>
      <c r="ASS675" s="33"/>
      <c r="AST675" s="33"/>
      <c r="ASU675" s="33"/>
      <c r="ASV675" s="33"/>
      <c r="ASW675" s="33"/>
      <c r="ASX675" s="33"/>
      <c r="ASY675" s="33"/>
      <c r="ASZ675" s="33"/>
      <c r="ATA675" s="33"/>
      <c r="ATB675" s="33"/>
      <c r="ATC675" s="33"/>
      <c r="ATD675" s="33"/>
      <c r="ATE675" s="33"/>
      <c r="ATF675" s="33"/>
      <c r="ATG675" s="33"/>
      <c r="ATH675" s="33"/>
      <c r="ATI675" s="33"/>
      <c r="ATJ675" s="33"/>
      <c r="ATK675" s="33"/>
      <c r="ATL675" s="33"/>
      <c r="ATM675" s="33"/>
      <c r="ATN675" s="33"/>
      <c r="ATO675" s="33"/>
      <c r="ATP675" s="33"/>
      <c r="ATQ675" s="33"/>
      <c r="ATR675" s="33"/>
      <c r="ATS675" s="33"/>
      <c r="ATT675" s="33"/>
      <c r="ATU675" s="33"/>
      <c r="ATV675" s="33"/>
      <c r="ATW675" s="33"/>
      <c r="ATX675" s="33"/>
      <c r="ATY675" s="33"/>
      <c r="ATZ675" s="33"/>
      <c r="AUA675" s="33"/>
      <c r="AUB675" s="33"/>
      <c r="AUC675" s="33"/>
      <c r="AUD675" s="33"/>
      <c r="AUE675" s="33"/>
      <c r="AUF675" s="33"/>
      <c r="AUG675" s="33"/>
      <c r="AUH675" s="33"/>
      <c r="AUI675" s="33"/>
      <c r="AUJ675" s="33"/>
      <c r="AUK675" s="33"/>
      <c r="AUL675" s="33"/>
      <c r="AUM675" s="33"/>
      <c r="AUN675" s="33"/>
      <c r="AUO675" s="33"/>
      <c r="AUP675" s="33"/>
      <c r="AUQ675" s="33"/>
      <c r="AUR675" s="33"/>
      <c r="AUS675" s="33"/>
      <c r="AUT675" s="33"/>
      <c r="AUU675" s="33"/>
      <c r="AUV675" s="33"/>
      <c r="AUW675" s="33"/>
      <c r="AUX675" s="33"/>
      <c r="AUY675" s="33"/>
      <c r="AUZ675" s="33"/>
      <c r="AVA675" s="33"/>
      <c r="AVB675" s="33"/>
      <c r="AVC675" s="33"/>
      <c r="AVD675" s="33"/>
      <c r="AVE675" s="33"/>
      <c r="AVF675" s="33"/>
      <c r="AVG675" s="33"/>
      <c r="AVH675" s="33"/>
      <c r="AVI675" s="33"/>
      <c r="AVJ675" s="33"/>
      <c r="AVK675" s="33"/>
      <c r="AVL675" s="33"/>
      <c r="AVM675" s="33"/>
      <c r="AVN675" s="33"/>
      <c r="AVO675" s="33"/>
      <c r="AVP675" s="33"/>
      <c r="AVQ675" s="33"/>
      <c r="AVR675" s="33"/>
      <c r="AVS675" s="33"/>
      <c r="AVT675" s="33"/>
      <c r="AVU675" s="33"/>
      <c r="AVV675" s="33"/>
      <c r="AVW675" s="33"/>
      <c r="AVX675" s="33"/>
      <c r="AVY675" s="33"/>
      <c r="AVZ675" s="33"/>
      <c r="AWA675" s="33"/>
      <c r="AWB675" s="33"/>
      <c r="AWC675" s="33"/>
      <c r="AWD675" s="33"/>
      <c r="AWE675" s="33"/>
      <c r="AWF675" s="33"/>
      <c r="AWG675" s="33"/>
      <c r="AWH675" s="33"/>
      <c r="AWI675" s="33"/>
      <c r="AWJ675" s="33"/>
      <c r="AWK675" s="33"/>
      <c r="AWL675" s="33"/>
      <c r="AWM675" s="33"/>
      <c r="AWN675" s="33"/>
      <c r="AWO675" s="33"/>
      <c r="AWP675" s="33"/>
      <c r="AWQ675" s="33"/>
      <c r="AWR675" s="33"/>
      <c r="AWS675" s="33"/>
      <c r="AWT675" s="33"/>
      <c r="AWU675" s="33"/>
      <c r="AWV675" s="33"/>
      <c r="AWW675" s="33"/>
      <c r="AWX675" s="33"/>
      <c r="AWY675" s="33"/>
      <c r="AWZ675" s="33"/>
      <c r="AXA675" s="33"/>
      <c r="AXB675" s="33"/>
      <c r="AXC675" s="33"/>
      <c r="AXD675" s="33"/>
      <c r="AXE675" s="33"/>
      <c r="AXF675" s="33"/>
      <c r="AXG675" s="33"/>
      <c r="AXH675" s="33"/>
      <c r="AXI675" s="33"/>
      <c r="AXJ675" s="33"/>
      <c r="AXK675" s="33"/>
      <c r="AXL675" s="33"/>
      <c r="AXM675" s="33"/>
      <c r="AXN675" s="33"/>
      <c r="AXO675" s="33"/>
      <c r="AXP675" s="33"/>
      <c r="AXQ675" s="33"/>
      <c r="AXR675" s="33"/>
      <c r="AXS675" s="33"/>
      <c r="AXT675" s="33"/>
      <c r="AXU675" s="33"/>
      <c r="AXV675" s="33"/>
      <c r="AXW675" s="33"/>
      <c r="AXX675" s="33"/>
      <c r="AXY675" s="33"/>
      <c r="AXZ675" s="33"/>
      <c r="AYA675" s="33"/>
      <c r="AYB675" s="33"/>
      <c r="AYC675" s="33"/>
      <c r="AYD675" s="33"/>
      <c r="AYE675" s="33"/>
      <c r="AYF675" s="33"/>
      <c r="AYG675" s="33"/>
      <c r="AYH675" s="33"/>
      <c r="AYI675" s="33"/>
      <c r="AYJ675" s="33"/>
      <c r="AYK675" s="33"/>
      <c r="AYL675" s="33"/>
      <c r="AYM675" s="33"/>
      <c r="AYN675" s="33"/>
      <c r="AYO675" s="33"/>
      <c r="AYP675" s="33"/>
      <c r="AYQ675" s="33"/>
      <c r="AYR675" s="33"/>
      <c r="AYS675" s="33"/>
      <c r="AYT675" s="33"/>
      <c r="AYU675" s="33"/>
      <c r="AYV675" s="33"/>
      <c r="AYW675" s="33"/>
      <c r="AYX675" s="33"/>
      <c r="AYY675" s="33"/>
      <c r="AYZ675" s="33"/>
      <c r="AZA675" s="33"/>
      <c r="AZB675" s="33"/>
      <c r="AZC675" s="33"/>
      <c r="AZD675" s="33"/>
      <c r="AZE675" s="33"/>
      <c r="AZF675" s="33"/>
      <c r="AZG675" s="33"/>
      <c r="AZH675" s="33"/>
      <c r="AZI675" s="33"/>
      <c r="AZJ675" s="33"/>
      <c r="AZK675" s="33"/>
      <c r="AZL675" s="33"/>
      <c r="AZM675" s="33"/>
      <c r="AZN675" s="33"/>
      <c r="AZO675" s="33"/>
      <c r="AZP675" s="33"/>
      <c r="AZQ675" s="33"/>
      <c r="AZR675" s="33"/>
      <c r="AZS675" s="33"/>
      <c r="AZT675" s="33"/>
      <c r="AZU675" s="33"/>
      <c r="AZV675" s="33"/>
      <c r="AZW675" s="33"/>
      <c r="AZX675" s="33"/>
      <c r="AZY675" s="33"/>
      <c r="AZZ675" s="33"/>
      <c r="BAA675" s="33"/>
      <c r="BAB675" s="33"/>
      <c r="BAC675" s="33"/>
      <c r="BAD675" s="33"/>
      <c r="BAE675" s="33"/>
      <c r="BAF675" s="33"/>
      <c r="BAG675" s="33"/>
      <c r="BAH675" s="33"/>
      <c r="BAI675" s="33"/>
      <c r="BAJ675" s="33"/>
      <c r="BAK675" s="33"/>
      <c r="BAL675" s="33"/>
      <c r="BAM675" s="33"/>
      <c r="BAN675" s="33"/>
      <c r="BAO675" s="33"/>
      <c r="BAP675" s="33"/>
      <c r="BAQ675" s="33"/>
      <c r="BAR675" s="33"/>
      <c r="BAS675" s="33"/>
      <c r="BAT675" s="33"/>
      <c r="BAU675" s="33"/>
      <c r="BAV675" s="33"/>
      <c r="BAW675" s="33"/>
      <c r="BAX675" s="33"/>
      <c r="BAY675" s="33"/>
      <c r="BAZ675" s="33"/>
      <c r="BBA675" s="33"/>
      <c r="BBB675" s="33"/>
      <c r="BBC675" s="33"/>
      <c r="BBD675" s="33"/>
      <c r="BBE675" s="33"/>
      <c r="BBF675" s="33"/>
      <c r="BBG675" s="33"/>
      <c r="BBH675" s="33"/>
      <c r="BBI675" s="33"/>
      <c r="BBJ675" s="33"/>
      <c r="BBK675" s="33"/>
      <c r="BBL675" s="33"/>
      <c r="BBM675" s="33"/>
      <c r="BBN675" s="33"/>
      <c r="BBO675" s="33"/>
      <c r="BBP675" s="33"/>
      <c r="BBQ675" s="33"/>
      <c r="BBR675" s="33"/>
      <c r="BBS675" s="33"/>
      <c r="BBT675" s="33"/>
      <c r="BBU675" s="33"/>
      <c r="BBV675" s="33"/>
      <c r="BBW675" s="33"/>
      <c r="BBX675" s="33"/>
      <c r="BBY675" s="33"/>
      <c r="BBZ675" s="33"/>
      <c r="BCA675" s="33"/>
      <c r="BCB675" s="33"/>
      <c r="BCC675" s="33"/>
      <c r="BCD675" s="33"/>
      <c r="BCE675" s="33"/>
      <c r="BCF675" s="33"/>
      <c r="BCG675" s="33"/>
      <c r="BCH675" s="33"/>
      <c r="BCI675" s="33"/>
      <c r="BCJ675" s="33"/>
      <c r="BCK675" s="33"/>
      <c r="BCL675" s="33"/>
      <c r="BCM675" s="33"/>
      <c r="BCN675" s="33"/>
      <c r="BCO675" s="33"/>
      <c r="BCP675" s="33"/>
      <c r="BCQ675" s="33"/>
      <c r="BCR675" s="33"/>
      <c r="BCS675" s="33"/>
      <c r="BCT675" s="33"/>
      <c r="BCU675" s="33"/>
      <c r="BCV675" s="33"/>
      <c r="BCW675" s="33"/>
      <c r="BCX675" s="33"/>
      <c r="BCY675" s="33"/>
      <c r="BCZ675" s="33"/>
      <c r="BDA675" s="33"/>
      <c r="BDB675" s="33"/>
      <c r="BDC675" s="33"/>
      <c r="BDD675" s="33"/>
      <c r="BDE675" s="33"/>
      <c r="BDF675" s="33"/>
      <c r="BDG675" s="33"/>
      <c r="BDH675" s="33"/>
      <c r="BDI675" s="33"/>
      <c r="BDJ675" s="33"/>
      <c r="BDK675" s="33"/>
      <c r="BDL675" s="33"/>
      <c r="BDM675" s="33"/>
      <c r="BDN675" s="33"/>
      <c r="BDO675" s="33"/>
      <c r="BDP675" s="33"/>
      <c r="BDQ675" s="33"/>
      <c r="BDR675" s="33"/>
      <c r="BDS675" s="33"/>
      <c r="BDT675" s="33"/>
      <c r="BDU675" s="33"/>
      <c r="BDV675" s="33"/>
      <c r="BDW675" s="33"/>
      <c r="BDX675" s="33"/>
      <c r="BDY675" s="33"/>
      <c r="BDZ675" s="33"/>
      <c r="BEA675" s="33"/>
      <c r="BEB675" s="33"/>
      <c r="BEC675" s="33"/>
      <c r="BED675" s="33"/>
      <c r="BEE675" s="33"/>
      <c r="BEF675" s="33"/>
      <c r="BEG675" s="33"/>
      <c r="BEH675" s="33"/>
      <c r="BEI675" s="33"/>
      <c r="BEJ675" s="33"/>
      <c r="BEK675" s="33"/>
      <c r="BEL675" s="33"/>
      <c r="BEM675" s="33"/>
      <c r="BEN675" s="33"/>
      <c r="BEO675" s="33"/>
      <c r="BEP675" s="33"/>
      <c r="BEQ675" s="33"/>
      <c r="BER675" s="33"/>
      <c r="BES675" s="33"/>
      <c r="BET675" s="33"/>
      <c r="BEU675" s="33"/>
      <c r="BEV675" s="33"/>
      <c r="BEW675" s="33"/>
      <c r="BEX675" s="33"/>
      <c r="BEY675" s="33"/>
      <c r="BEZ675" s="33"/>
      <c r="BFA675" s="33"/>
      <c r="BFB675" s="33"/>
      <c r="BFC675" s="33"/>
      <c r="BFD675" s="33"/>
      <c r="BFE675" s="33"/>
      <c r="BFF675" s="33"/>
      <c r="BFG675" s="33"/>
      <c r="BFH675" s="33"/>
      <c r="BFI675" s="33"/>
      <c r="BFJ675" s="33"/>
      <c r="BFK675" s="33"/>
      <c r="BFL675" s="33"/>
      <c r="BFM675" s="33"/>
      <c r="BFN675" s="33"/>
      <c r="BFO675" s="33"/>
      <c r="BFP675" s="33"/>
      <c r="BFQ675" s="33"/>
      <c r="BFR675" s="33"/>
      <c r="BFS675" s="33"/>
      <c r="BFT675" s="33"/>
      <c r="BFU675" s="33"/>
      <c r="BFV675" s="33"/>
      <c r="BFW675" s="33"/>
      <c r="BFX675" s="33"/>
      <c r="BFY675" s="33"/>
      <c r="BFZ675" s="33"/>
      <c r="BGA675" s="33"/>
      <c r="BGB675" s="33"/>
      <c r="BGC675" s="33"/>
      <c r="BGD675" s="33"/>
      <c r="BGE675" s="33"/>
      <c r="BGF675" s="33"/>
      <c r="BGG675" s="33"/>
      <c r="BGH675" s="33"/>
      <c r="BGI675" s="33"/>
      <c r="BGJ675" s="33"/>
      <c r="BGK675" s="33"/>
      <c r="BGL675" s="33"/>
      <c r="BGM675" s="33"/>
      <c r="BGN675" s="33"/>
      <c r="BGO675" s="33"/>
      <c r="BGP675" s="33"/>
      <c r="BGQ675" s="33"/>
      <c r="BGR675" s="33"/>
      <c r="BGS675" s="33"/>
      <c r="BGT675" s="33"/>
      <c r="BGU675" s="33"/>
      <c r="BGV675" s="33"/>
      <c r="BGW675" s="33"/>
      <c r="BGX675" s="33"/>
      <c r="BGY675" s="33"/>
      <c r="BGZ675" s="33"/>
      <c r="BHA675" s="33"/>
      <c r="BHB675" s="33"/>
      <c r="BHC675" s="33"/>
      <c r="BHD675" s="33"/>
      <c r="BHE675" s="33"/>
      <c r="BHF675" s="33"/>
      <c r="BHG675" s="33"/>
      <c r="BHH675" s="33"/>
      <c r="BHI675" s="33"/>
      <c r="BHJ675" s="33"/>
      <c r="BHK675" s="33"/>
      <c r="BHL675" s="33"/>
      <c r="BHM675" s="33"/>
      <c r="BHN675" s="33"/>
      <c r="BHO675" s="33"/>
      <c r="BHP675" s="33"/>
      <c r="BHQ675" s="33"/>
      <c r="BHR675" s="33"/>
      <c r="BHS675" s="33"/>
      <c r="BHT675" s="33"/>
      <c r="BHU675" s="33"/>
      <c r="BHV675" s="33"/>
      <c r="BHW675" s="33"/>
      <c r="BHX675" s="33"/>
      <c r="BHY675" s="33"/>
      <c r="BHZ675" s="33"/>
      <c r="BIA675" s="33"/>
      <c r="BIB675" s="33"/>
      <c r="BIC675" s="33"/>
      <c r="BID675" s="33"/>
      <c r="BIE675" s="33"/>
      <c r="BIF675" s="33"/>
      <c r="BIG675" s="33"/>
      <c r="BIH675" s="33"/>
      <c r="BII675" s="33"/>
      <c r="BIJ675" s="33"/>
      <c r="BIK675" s="33"/>
      <c r="BIL675" s="33"/>
      <c r="BIM675" s="33"/>
      <c r="BIN675" s="33"/>
      <c r="BIO675" s="33"/>
      <c r="BIP675" s="33"/>
      <c r="BIQ675" s="33"/>
      <c r="BIR675" s="33"/>
      <c r="BIS675" s="33"/>
      <c r="BIT675" s="33"/>
      <c r="BIU675" s="33"/>
      <c r="BIV675" s="33"/>
      <c r="BIW675" s="33"/>
      <c r="BIX675" s="33"/>
      <c r="BIY675" s="33"/>
      <c r="BIZ675" s="33"/>
      <c r="BJA675" s="33"/>
      <c r="BJB675" s="33"/>
      <c r="BJC675" s="33"/>
      <c r="BJD675" s="33"/>
      <c r="BJE675" s="33"/>
      <c r="BJF675" s="33"/>
      <c r="BJG675" s="33"/>
      <c r="BJH675" s="33"/>
      <c r="BJI675" s="33"/>
      <c r="BJJ675" s="33"/>
      <c r="BJK675" s="33"/>
      <c r="BJL675" s="33"/>
      <c r="BJM675" s="33"/>
      <c r="BJN675" s="33"/>
      <c r="BJO675" s="33"/>
      <c r="BJP675" s="33"/>
      <c r="BJQ675" s="33"/>
      <c r="BJR675" s="33"/>
      <c r="BJS675" s="33"/>
      <c r="BJT675" s="33"/>
      <c r="BJU675" s="33"/>
      <c r="BJV675" s="33"/>
      <c r="BJW675" s="33"/>
      <c r="BJX675" s="33"/>
      <c r="BJY675" s="33"/>
      <c r="BJZ675" s="33"/>
      <c r="BKA675" s="33"/>
      <c r="BKB675" s="33"/>
      <c r="BKC675" s="33"/>
      <c r="BKD675" s="33"/>
      <c r="BKE675" s="33"/>
      <c r="BKF675" s="33"/>
      <c r="BKG675" s="33"/>
      <c r="BKH675" s="33"/>
      <c r="BKI675" s="33"/>
      <c r="BKJ675" s="33"/>
      <c r="BKK675" s="33"/>
      <c r="BKL675" s="33"/>
      <c r="BKM675" s="33"/>
      <c r="BKN675" s="33"/>
      <c r="BKO675" s="33"/>
      <c r="BKP675" s="33"/>
      <c r="BKQ675" s="33"/>
      <c r="BKR675" s="33"/>
      <c r="BKS675" s="33"/>
      <c r="BKT675" s="33"/>
      <c r="BKU675" s="33"/>
      <c r="BKV675" s="33"/>
      <c r="BKW675" s="33"/>
      <c r="BKX675" s="33"/>
      <c r="BKY675" s="33"/>
      <c r="BKZ675" s="33"/>
      <c r="BLA675" s="33"/>
      <c r="BLB675" s="33"/>
      <c r="BLC675" s="33"/>
      <c r="BLD675" s="33"/>
      <c r="BLE675" s="33"/>
      <c r="BLF675" s="33"/>
      <c r="BLG675" s="33"/>
      <c r="BLH675" s="33"/>
      <c r="BLI675" s="33"/>
      <c r="BLJ675" s="33"/>
      <c r="BLK675" s="33"/>
      <c r="BLL675" s="33"/>
      <c r="BLM675" s="33"/>
      <c r="BLN675" s="33"/>
      <c r="BLO675" s="33"/>
      <c r="BLP675" s="33"/>
      <c r="BLQ675" s="33"/>
      <c r="BLR675" s="33"/>
      <c r="BLS675" s="33"/>
      <c r="BLT675" s="33"/>
      <c r="BLU675" s="33"/>
      <c r="BLV675" s="33"/>
      <c r="BLW675" s="33"/>
      <c r="BLX675" s="33"/>
      <c r="BLY675" s="33"/>
      <c r="BLZ675" s="33"/>
      <c r="BMA675" s="33"/>
      <c r="BMB675" s="33"/>
      <c r="BMC675" s="33"/>
      <c r="BMD675" s="33"/>
      <c r="BME675" s="33"/>
      <c r="BMF675" s="33"/>
      <c r="BMG675" s="33"/>
      <c r="BMH675" s="33"/>
      <c r="BMI675" s="33"/>
      <c r="BMJ675" s="33"/>
      <c r="BMK675" s="33"/>
      <c r="BML675" s="33"/>
      <c r="BMM675" s="33"/>
      <c r="BMN675" s="33"/>
      <c r="BMO675" s="33"/>
      <c r="BMP675" s="33"/>
      <c r="BMQ675" s="33"/>
      <c r="BMR675" s="33"/>
      <c r="BMS675" s="33"/>
      <c r="BMT675" s="33"/>
      <c r="BMU675" s="33"/>
      <c r="BMV675" s="33"/>
      <c r="BMW675" s="33"/>
      <c r="BMX675" s="33"/>
      <c r="BMY675" s="33"/>
      <c r="BMZ675" s="33"/>
      <c r="BNA675" s="33"/>
      <c r="BNB675" s="33"/>
      <c r="BNC675" s="33"/>
      <c r="BND675" s="33"/>
      <c r="BNE675" s="33"/>
      <c r="BNF675" s="33"/>
      <c r="BNG675" s="33"/>
      <c r="BNH675" s="33"/>
      <c r="BNI675" s="33"/>
      <c r="BNJ675" s="33"/>
      <c r="BNK675" s="33"/>
      <c r="BNL675" s="33"/>
      <c r="BNM675" s="33"/>
      <c r="BNN675" s="33"/>
      <c r="BNO675" s="33"/>
      <c r="BNP675" s="33"/>
      <c r="BNQ675" s="33"/>
      <c r="BNR675" s="33"/>
      <c r="BNS675" s="33"/>
      <c r="BNT675" s="33"/>
      <c r="BNU675" s="33"/>
      <c r="BNV675" s="33"/>
      <c r="BNW675" s="33"/>
      <c r="BNX675" s="33"/>
      <c r="BNY675" s="33"/>
      <c r="BNZ675" s="33"/>
      <c r="BOA675" s="33"/>
      <c r="BOB675" s="33"/>
      <c r="BOC675" s="33"/>
      <c r="BOD675" s="33"/>
      <c r="BOE675" s="33"/>
      <c r="BOF675" s="33"/>
      <c r="BOG675" s="33"/>
      <c r="BOH675" s="33"/>
      <c r="BOI675" s="33"/>
      <c r="BOJ675" s="33"/>
      <c r="BOK675" s="33"/>
      <c r="BOL675" s="33"/>
      <c r="BOM675" s="33"/>
      <c r="BON675" s="33"/>
      <c r="BOO675" s="33"/>
      <c r="BOP675" s="33"/>
      <c r="BOQ675" s="33"/>
      <c r="BOR675" s="33"/>
      <c r="BOS675" s="33"/>
      <c r="BOT675" s="33"/>
      <c r="BOU675" s="33"/>
      <c r="BOV675" s="33"/>
      <c r="BOW675" s="33"/>
      <c r="BOX675" s="33"/>
      <c r="BOY675" s="33"/>
      <c r="BOZ675" s="33"/>
      <c r="BPA675" s="33"/>
      <c r="BPB675" s="33"/>
      <c r="BPC675" s="33"/>
      <c r="BPD675" s="33"/>
      <c r="BPE675" s="33"/>
      <c r="BPF675" s="33"/>
      <c r="BPG675" s="33"/>
      <c r="BPH675" s="33"/>
      <c r="BPI675" s="33"/>
      <c r="BPJ675" s="33"/>
      <c r="BPK675" s="33"/>
      <c r="BPL675" s="33"/>
      <c r="BPM675" s="33"/>
      <c r="BPN675" s="33"/>
      <c r="BPO675" s="33"/>
      <c r="BPP675" s="33"/>
      <c r="BPQ675" s="33"/>
      <c r="BPR675" s="33"/>
      <c r="BPS675" s="33"/>
      <c r="BPT675" s="33"/>
      <c r="BPU675" s="33"/>
      <c r="BPV675" s="33"/>
      <c r="BPW675" s="33"/>
      <c r="BPX675" s="33"/>
      <c r="BPY675" s="33"/>
      <c r="BPZ675" s="33"/>
      <c r="BQA675" s="33"/>
      <c r="BQB675" s="33"/>
      <c r="BQC675" s="33"/>
      <c r="BQD675" s="33"/>
      <c r="BQE675" s="33"/>
      <c r="BQF675" s="33"/>
      <c r="BQG675" s="33"/>
      <c r="BQH675" s="33"/>
      <c r="BQI675" s="33"/>
      <c r="BQJ675" s="33"/>
      <c r="BQK675" s="33"/>
      <c r="BQL675" s="33"/>
      <c r="BQM675" s="33"/>
      <c r="BQN675" s="33"/>
      <c r="BQO675" s="33"/>
      <c r="BQP675" s="33"/>
      <c r="BQQ675" s="33"/>
      <c r="BQR675" s="33"/>
      <c r="BQS675" s="33"/>
      <c r="BQT675" s="33"/>
      <c r="BQU675" s="33"/>
      <c r="BQV675" s="33"/>
      <c r="BQW675" s="33"/>
      <c r="BQX675" s="33"/>
      <c r="BQY675" s="33"/>
      <c r="BQZ675" s="33"/>
      <c r="BRA675" s="33"/>
      <c r="BRB675" s="33"/>
      <c r="BRC675" s="33"/>
      <c r="BRD675" s="33"/>
      <c r="BRE675" s="33"/>
      <c r="BRF675" s="33"/>
      <c r="BRG675" s="33"/>
      <c r="BRH675" s="33"/>
      <c r="BRI675" s="33"/>
      <c r="BRJ675" s="33"/>
      <c r="BRK675" s="33"/>
      <c r="BRL675" s="33"/>
      <c r="BRM675" s="33"/>
      <c r="BRN675" s="33"/>
      <c r="BRO675" s="33"/>
      <c r="BRP675" s="33"/>
      <c r="BRQ675" s="33"/>
      <c r="BRR675" s="33"/>
      <c r="BRS675" s="33"/>
      <c r="BRT675" s="33"/>
      <c r="BRU675" s="33"/>
      <c r="BRV675" s="33"/>
      <c r="BRW675" s="33"/>
      <c r="BRX675" s="33"/>
      <c r="BRY675" s="33"/>
      <c r="BRZ675" s="33"/>
      <c r="BSA675" s="33"/>
      <c r="BSB675" s="33"/>
      <c r="BSC675" s="33"/>
      <c r="BSD675" s="33"/>
      <c r="BSE675" s="33"/>
      <c r="BSF675" s="33"/>
      <c r="BSG675" s="33"/>
      <c r="BSH675" s="33"/>
      <c r="BSI675" s="33"/>
      <c r="BSJ675" s="33"/>
      <c r="BSK675" s="33"/>
      <c r="BSL675" s="33"/>
      <c r="BSM675" s="33"/>
      <c r="BSN675" s="33"/>
      <c r="BSO675" s="33"/>
      <c r="BSP675" s="33"/>
      <c r="BSQ675" s="33"/>
      <c r="BSR675" s="33"/>
      <c r="BSS675" s="33"/>
      <c r="BST675" s="33"/>
      <c r="BSU675" s="33"/>
      <c r="BSV675" s="33"/>
      <c r="BSW675" s="33"/>
      <c r="BSX675" s="33"/>
      <c r="BSY675" s="33"/>
      <c r="BSZ675" s="33"/>
      <c r="BTA675" s="33"/>
      <c r="BTB675" s="33"/>
      <c r="BTC675" s="33"/>
      <c r="BTD675" s="33"/>
      <c r="BTE675" s="33"/>
      <c r="BTF675" s="33"/>
      <c r="BTG675" s="33"/>
      <c r="BTH675" s="33"/>
      <c r="BTI675" s="33"/>
      <c r="BTJ675" s="33"/>
      <c r="BTK675" s="33"/>
      <c r="BTL675" s="33"/>
      <c r="BTM675" s="33"/>
      <c r="BTN675" s="33"/>
      <c r="BTO675" s="33"/>
      <c r="BTP675" s="33"/>
      <c r="BTQ675" s="33"/>
      <c r="BTR675" s="33"/>
      <c r="BTS675" s="33"/>
      <c r="BTT675" s="33"/>
      <c r="BTU675" s="33"/>
      <c r="BTV675" s="33"/>
      <c r="BTW675" s="33"/>
      <c r="BTX675" s="33"/>
      <c r="BTY675" s="33"/>
      <c r="BTZ675" s="33"/>
      <c r="BUA675" s="33"/>
      <c r="BUB675" s="33"/>
      <c r="BUC675" s="33"/>
      <c r="BUD675" s="33"/>
      <c r="BUE675" s="33"/>
      <c r="BUF675" s="33"/>
      <c r="BUG675" s="33"/>
      <c r="BUH675" s="33"/>
      <c r="BUI675" s="33"/>
      <c r="BUJ675" s="33"/>
      <c r="BUK675" s="33"/>
      <c r="BUL675" s="33"/>
      <c r="BUM675" s="33"/>
      <c r="BUN675" s="33"/>
      <c r="BUO675" s="33"/>
      <c r="BUP675" s="33"/>
      <c r="BUQ675" s="33"/>
      <c r="BUR675" s="33"/>
      <c r="BUS675" s="33"/>
      <c r="BUT675" s="33"/>
      <c r="BUU675" s="33"/>
      <c r="BUV675" s="33"/>
      <c r="BUW675" s="33"/>
      <c r="BUX675" s="33"/>
      <c r="BUY675" s="33"/>
      <c r="BUZ675" s="33"/>
      <c r="BVA675" s="33"/>
      <c r="BVB675" s="33"/>
      <c r="BVC675" s="33"/>
      <c r="BVD675" s="33"/>
      <c r="BVE675" s="33"/>
      <c r="BVF675" s="33"/>
      <c r="BVG675" s="33"/>
      <c r="BVH675" s="33"/>
      <c r="BVI675" s="33"/>
      <c r="BVJ675" s="33"/>
      <c r="BVK675" s="33"/>
      <c r="BVL675" s="33"/>
      <c r="BVM675" s="33"/>
      <c r="BVN675" s="33"/>
      <c r="BVO675" s="33"/>
      <c r="BVP675" s="33"/>
      <c r="BVQ675" s="33"/>
      <c r="BVR675" s="33"/>
      <c r="BVS675" s="33"/>
      <c r="BVT675" s="33"/>
      <c r="BVU675" s="33"/>
      <c r="BVV675" s="33"/>
      <c r="BVW675" s="33"/>
      <c r="BVX675" s="33"/>
      <c r="BVY675" s="33"/>
      <c r="BVZ675" s="33"/>
      <c r="BWA675" s="33"/>
      <c r="BWB675" s="33"/>
      <c r="BWC675" s="33"/>
      <c r="BWD675" s="33"/>
      <c r="BWE675" s="33"/>
      <c r="BWF675" s="33"/>
      <c r="BWG675" s="33"/>
      <c r="BWH675" s="33"/>
      <c r="BWI675" s="33"/>
      <c r="BWJ675" s="33"/>
      <c r="BWK675" s="33"/>
      <c r="BWL675" s="33"/>
      <c r="BWM675" s="33"/>
      <c r="BWN675" s="33"/>
      <c r="BWO675" s="33"/>
      <c r="BWP675" s="33"/>
      <c r="BWQ675" s="33"/>
      <c r="BWR675" s="33"/>
      <c r="BWS675" s="33"/>
      <c r="BWT675" s="33"/>
      <c r="BWU675" s="33"/>
      <c r="BWV675" s="33"/>
      <c r="BWW675" s="33"/>
      <c r="BWX675" s="33"/>
      <c r="BWY675" s="33"/>
      <c r="BWZ675" s="33"/>
      <c r="BXA675" s="33"/>
      <c r="BXB675" s="33"/>
      <c r="BXC675" s="33"/>
      <c r="BXD675" s="33"/>
      <c r="BXE675" s="33"/>
      <c r="BXF675" s="33"/>
      <c r="BXG675" s="33"/>
      <c r="BXH675" s="33"/>
      <c r="BXI675" s="33"/>
      <c r="BXJ675" s="33"/>
      <c r="BXK675" s="33"/>
      <c r="BXL675" s="33"/>
      <c r="BXM675" s="33"/>
      <c r="BXN675" s="33"/>
      <c r="BXO675" s="33"/>
      <c r="BXP675" s="33"/>
      <c r="BXQ675" s="33"/>
      <c r="BXR675" s="33"/>
      <c r="BXS675" s="33"/>
      <c r="BXT675" s="33"/>
      <c r="BXU675" s="33"/>
      <c r="BXV675" s="33"/>
      <c r="BXW675" s="33"/>
      <c r="BXX675" s="33"/>
      <c r="BXY675" s="33"/>
      <c r="BXZ675" s="33"/>
      <c r="BYA675" s="33"/>
      <c r="BYB675" s="33"/>
      <c r="BYC675" s="33"/>
      <c r="BYD675" s="33"/>
      <c r="BYE675" s="33"/>
      <c r="BYF675" s="33"/>
      <c r="BYG675" s="33"/>
      <c r="BYH675" s="33"/>
      <c r="BYI675" s="33"/>
      <c r="BYJ675" s="33"/>
      <c r="BYK675" s="33"/>
      <c r="BYL675" s="33"/>
      <c r="BYM675" s="33"/>
      <c r="BYN675" s="33"/>
      <c r="BYO675" s="33"/>
      <c r="BYP675" s="33"/>
      <c r="BYQ675" s="33"/>
      <c r="BYR675" s="33"/>
      <c r="BYS675" s="33"/>
      <c r="BYT675" s="33"/>
      <c r="BYU675" s="33"/>
      <c r="BYV675" s="33"/>
      <c r="BYW675" s="33"/>
      <c r="BYX675" s="33"/>
    </row>
    <row r="676" spans="1:2026" ht="24.95" customHeight="1" x14ac:dyDescent="0.25">
      <c r="A676" s="205" t="s">
        <v>1662</v>
      </c>
      <c r="B676" s="34" t="s">
        <v>1158</v>
      </c>
      <c r="C676" s="1" t="s">
        <v>859</v>
      </c>
      <c r="D676" s="1" t="s">
        <v>62</v>
      </c>
      <c r="E676" s="1" t="s">
        <v>1159</v>
      </c>
      <c r="F676" s="2" t="s">
        <v>1131</v>
      </c>
      <c r="G676" s="1" t="s">
        <v>27</v>
      </c>
      <c r="H676" s="29" t="s">
        <v>528</v>
      </c>
      <c r="I676" s="1" t="s">
        <v>29</v>
      </c>
      <c r="J676" s="35" t="s">
        <v>345</v>
      </c>
      <c r="K676" s="36" t="s">
        <v>31</v>
      </c>
      <c r="L676" s="1" t="s">
        <v>32</v>
      </c>
      <c r="M676" s="37" t="s">
        <v>33</v>
      </c>
      <c r="N676" s="1" t="s">
        <v>34</v>
      </c>
      <c r="O676" s="38" t="s">
        <v>35</v>
      </c>
      <c r="P676" s="38"/>
      <c r="Q676" s="39" t="s">
        <v>36</v>
      </c>
      <c r="R676" s="39"/>
      <c r="S676" s="1" t="s">
        <v>1160</v>
      </c>
      <c r="T676" s="165"/>
      <c r="U676" s="165"/>
      <c r="V676" s="1" t="s">
        <v>11</v>
      </c>
      <c r="W676" s="1" t="s">
        <v>40</v>
      </c>
      <c r="X676" s="1"/>
      <c r="Y676" s="1"/>
      <c r="Z676" s="1"/>
      <c r="AA676" s="1"/>
      <c r="AB676" s="30"/>
      <c r="AC676" s="30">
        <v>2650</v>
      </c>
      <c r="AD676" s="30"/>
      <c r="AE676" s="30"/>
      <c r="AF676" s="30"/>
      <c r="AG676" s="30">
        <f t="shared" si="11"/>
        <v>2650</v>
      </c>
      <c r="AH676" s="110"/>
      <c r="AI676" s="30"/>
      <c r="AJ676" s="125"/>
      <c r="AK676" s="30"/>
      <c r="AL676" s="2" t="s">
        <v>38</v>
      </c>
      <c r="AM676" s="2"/>
      <c r="AN676" s="2"/>
      <c r="AO676" s="2"/>
    </row>
    <row r="677" spans="1:2026" ht="24.95" customHeight="1" x14ac:dyDescent="0.25">
      <c r="A677" s="205" t="s">
        <v>1662</v>
      </c>
      <c r="B677" s="34" t="s">
        <v>1161</v>
      </c>
      <c r="C677" s="1" t="s">
        <v>859</v>
      </c>
      <c r="D677" s="1" t="s">
        <v>295</v>
      </c>
      <c r="E677" s="1" t="s">
        <v>1159</v>
      </c>
      <c r="F677" s="2" t="s">
        <v>1131</v>
      </c>
      <c r="G677" s="1" t="s">
        <v>27</v>
      </c>
      <c r="H677" s="29" t="s">
        <v>528</v>
      </c>
      <c r="I677" s="1" t="s">
        <v>29</v>
      </c>
      <c r="J677" s="35" t="s">
        <v>345</v>
      </c>
      <c r="K677" s="36" t="s">
        <v>31</v>
      </c>
      <c r="L677" s="1" t="s">
        <v>51</v>
      </c>
      <c r="M677" s="37" t="s">
        <v>33</v>
      </c>
      <c r="N677" s="1" t="s">
        <v>34</v>
      </c>
      <c r="O677" s="38" t="s">
        <v>35</v>
      </c>
      <c r="P677" s="38"/>
      <c r="Q677" s="39" t="s">
        <v>36</v>
      </c>
      <c r="R677" s="39"/>
      <c r="S677" s="1" t="s">
        <v>1160</v>
      </c>
      <c r="T677" s="165"/>
      <c r="U677" s="165"/>
      <c r="V677" s="1" t="s">
        <v>11</v>
      </c>
      <c r="W677" s="1" t="s">
        <v>40</v>
      </c>
      <c r="X677" s="1"/>
      <c r="Y677" s="1"/>
      <c r="Z677" s="1"/>
      <c r="AA677" s="1"/>
      <c r="AB677" s="30"/>
      <c r="AC677" s="30">
        <v>2650</v>
      </c>
      <c r="AD677" s="30"/>
      <c r="AE677" s="30"/>
      <c r="AF677" s="30"/>
      <c r="AG677" s="30">
        <f t="shared" si="11"/>
        <v>2650</v>
      </c>
      <c r="AH677" s="110"/>
      <c r="AI677" s="30"/>
      <c r="AJ677" s="125"/>
      <c r="AK677" s="30"/>
      <c r="AL677" s="2" t="s">
        <v>38</v>
      </c>
      <c r="AM677" s="2"/>
      <c r="AN677" s="2"/>
      <c r="AO677" s="2"/>
    </row>
    <row r="678" spans="1:2026" s="52" customFormat="1" ht="24.95" customHeight="1" x14ac:dyDescent="0.25">
      <c r="A678" s="205" t="s">
        <v>1662</v>
      </c>
      <c r="B678" s="50" t="s">
        <v>1162</v>
      </c>
      <c r="C678" s="4" t="s">
        <v>1155</v>
      </c>
      <c r="D678" s="4" t="s">
        <v>62</v>
      </c>
      <c r="E678" s="4" t="s">
        <v>1156</v>
      </c>
      <c r="F678" s="5" t="s">
        <v>1131</v>
      </c>
      <c r="G678" s="4" t="s">
        <v>27</v>
      </c>
      <c r="H678" s="11" t="s">
        <v>528</v>
      </c>
      <c r="I678" s="4" t="s">
        <v>29</v>
      </c>
      <c r="J678" s="51" t="s">
        <v>345</v>
      </c>
      <c r="K678" s="4" t="s">
        <v>208</v>
      </c>
      <c r="L678" s="4" t="s">
        <v>51</v>
      </c>
      <c r="M678" s="4" t="s">
        <v>33</v>
      </c>
      <c r="N678" s="4" t="s">
        <v>34</v>
      </c>
      <c r="O678" s="6" t="s">
        <v>35</v>
      </c>
      <c r="P678" s="6"/>
      <c r="Q678" s="7" t="s">
        <v>36</v>
      </c>
      <c r="R678" s="7"/>
      <c r="S678" s="4" t="s">
        <v>1157</v>
      </c>
      <c r="T678" s="152" t="s">
        <v>1512</v>
      </c>
      <c r="U678" s="152" t="s">
        <v>1512</v>
      </c>
      <c r="V678" s="4" t="s">
        <v>11</v>
      </c>
      <c r="W678" s="4" t="s">
        <v>40</v>
      </c>
      <c r="X678" s="4"/>
      <c r="Y678" s="4"/>
      <c r="Z678" s="4"/>
      <c r="AA678" s="4"/>
      <c r="AB678" s="8"/>
      <c r="AC678" s="8">
        <v>2650</v>
      </c>
      <c r="AD678" s="8"/>
      <c r="AE678" s="8">
        <v>12750</v>
      </c>
      <c r="AF678" s="8">
        <v>650</v>
      </c>
      <c r="AG678" s="8">
        <f t="shared" si="11"/>
        <v>16050</v>
      </c>
      <c r="AH678" s="111">
        <v>18</v>
      </c>
      <c r="AI678" s="8">
        <v>15357.99</v>
      </c>
      <c r="AJ678" s="126"/>
      <c r="AK678" s="8">
        <f>SUBTOTAL(9,AH678:AJ678)</f>
        <v>15375.99</v>
      </c>
      <c r="AL678" s="5" t="s">
        <v>37</v>
      </c>
      <c r="AM678" s="5" t="s">
        <v>1499</v>
      </c>
      <c r="AN678" s="96">
        <v>43040</v>
      </c>
      <c r="AO678" s="173" t="s">
        <v>1512</v>
      </c>
      <c r="AP678" s="33"/>
      <c r="AQ678" s="33"/>
      <c r="AR678" s="33"/>
      <c r="AS678" s="33"/>
      <c r="AT678" s="33"/>
      <c r="AU678" s="33"/>
      <c r="AV678" s="33"/>
      <c r="AW678" s="33"/>
      <c r="AX678" s="33"/>
      <c r="AY678" s="33"/>
      <c r="AZ678" s="33"/>
      <c r="BA678" s="33"/>
      <c r="BB678" s="33"/>
      <c r="BC678" s="33"/>
      <c r="BD678" s="33"/>
      <c r="BE678" s="33"/>
      <c r="BF678" s="33"/>
      <c r="BG678" s="33"/>
      <c r="BH678" s="33"/>
      <c r="BI678" s="33"/>
      <c r="BJ678" s="33"/>
      <c r="BK678" s="33"/>
      <c r="BL678" s="33"/>
      <c r="BM678" s="33"/>
      <c r="BN678" s="33"/>
      <c r="BO678" s="33"/>
      <c r="BP678" s="33"/>
      <c r="BQ678" s="33"/>
      <c r="BR678" s="33"/>
      <c r="BS678" s="33"/>
      <c r="BT678" s="33"/>
      <c r="BU678" s="33"/>
      <c r="BV678" s="33"/>
      <c r="BW678" s="33"/>
      <c r="BX678" s="33"/>
      <c r="BY678" s="33"/>
      <c r="BZ678" s="33"/>
      <c r="CA678" s="33"/>
      <c r="CB678" s="33"/>
      <c r="CC678" s="33"/>
      <c r="CD678" s="33"/>
      <c r="CE678" s="33"/>
      <c r="CF678" s="33"/>
      <c r="CG678" s="33"/>
      <c r="CH678" s="33"/>
      <c r="CI678" s="33"/>
      <c r="CJ678" s="33"/>
      <c r="CK678" s="33"/>
      <c r="CL678" s="33"/>
      <c r="CM678" s="33"/>
      <c r="CN678" s="33"/>
      <c r="CO678" s="33"/>
      <c r="CP678" s="33"/>
      <c r="CQ678" s="33"/>
      <c r="CR678" s="33"/>
      <c r="CS678" s="33"/>
      <c r="CT678" s="33"/>
      <c r="CU678" s="33"/>
      <c r="CV678" s="33"/>
      <c r="CW678" s="33"/>
      <c r="CX678" s="33"/>
      <c r="CY678" s="33"/>
      <c r="CZ678" s="33"/>
      <c r="DA678" s="33"/>
      <c r="DB678" s="33"/>
      <c r="DC678" s="33"/>
      <c r="DD678" s="33"/>
      <c r="DE678" s="33"/>
      <c r="DF678" s="33"/>
      <c r="DG678" s="33"/>
      <c r="DH678" s="33"/>
      <c r="DI678" s="33"/>
      <c r="DJ678" s="33"/>
      <c r="DK678" s="33"/>
      <c r="DL678" s="33"/>
      <c r="DM678" s="33"/>
      <c r="DN678" s="33"/>
      <c r="DO678" s="33"/>
      <c r="DP678" s="33"/>
      <c r="DQ678" s="33"/>
      <c r="DR678" s="33"/>
      <c r="DS678" s="33"/>
      <c r="DT678" s="33"/>
      <c r="DU678" s="33"/>
      <c r="DV678" s="33"/>
      <c r="DW678" s="33"/>
      <c r="DX678" s="33"/>
      <c r="DY678" s="33"/>
      <c r="DZ678" s="33"/>
      <c r="EA678" s="33"/>
      <c r="EB678" s="33"/>
      <c r="EC678" s="33"/>
      <c r="ED678" s="33"/>
      <c r="EE678" s="33"/>
      <c r="EF678" s="33"/>
      <c r="EG678" s="33"/>
      <c r="EH678" s="33"/>
      <c r="EI678" s="33"/>
      <c r="EJ678" s="33"/>
      <c r="EK678" s="33"/>
      <c r="EL678" s="33"/>
      <c r="EM678" s="33"/>
      <c r="EN678" s="33"/>
      <c r="EO678" s="33"/>
      <c r="EP678" s="33"/>
      <c r="EQ678" s="33"/>
      <c r="ER678" s="33"/>
      <c r="ES678" s="33"/>
      <c r="ET678" s="33"/>
      <c r="EU678" s="33"/>
      <c r="EV678" s="33"/>
      <c r="EW678" s="33"/>
      <c r="EX678" s="33"/>
      <c r="EY678" s="33"/>
      <c r="EZ678" s="33"/>
      <c r="FA678" s="33"/>
      <c r="FB678" s="33"/>
      <c r="FC678" s="33"/>
      <c r="FD678" s="33"/>
      <c r="FE678" s="33"/>
      <c r="FF678" s="33"/>
      <c r="FG678" s="33"/>
      <c r="FH678" s="33"/>
      <c r="FI678" s="33"/>
      <c r="FJ678" s="33"/>
      <c r="FK678" s="33"/>
      <c r="FL678" s="33"/>
      <c r="FM678" s="33"/>
      <c r="FN678" s="33"/>
      <c r="FO678" s="33"/>
      <c r="FP678" s="33"/>
      <c r="FQ678" s="33"/>
      <c r="FR678" s="33"/>
      <c r="FS678" s="33"/>
      <c r="FT678" s="33"/>
      <c r="FU678" s="33"/>
      <c r="FV678" s="33"/>
      <c r="FW678" s="33"/>
      <c r="FX678" s="33"/>
      <c r="FY678" s="33"/>
      <c r="FZ678" s="33"/>
      <c r="GA678" s="33"/>
      <c r="GB678" s="33"/>
      <c r="GC678" s="33"/>
      <c r="GD678" s="33"/>
      <c r="GE678" s="33"/>
      <c r="GF678" s="33"/>
      <c r="GG678" s="33"/>
      <c r="GH678" s="33"/>
      <c r="GI678" s="33"/>
      <c r="GJ678" s="33"/>
      <c r="GK678" s="33"/>
      <c r="GL678" s="33"/>
      <c r="GM678" s="33"/>
      <c r="GN678" s="33"/>
      <c r="GO678" s="33"/>
      <c r="GP678" s="33"/>
      <c r="GQ678" s="33"/>
      <c r="GR678" s="33"/>
      <c r="GS678" s="33"/>
      <c r="GT678" s="33"/>
      <c r="GU678" s="33"/>
      <c r="GV678" s="33"/>
      <c r="GW678" s="33"/>
      <c r="GX678" s="33"/>
      <c r="GY678" s="33"/>
      <c r="GZ678" s="33"/>
      <c r="HA678" s="33"/>
      <c r="HB678" s="33"/>
      <c r="HC678" s="33"/>
      <c r="HD678" s="33"/>
      <c r="HE678" s="33"/>
      <c r="HF678" s="33"/>
      <c r="HG678" s="33"/>
      <c r="HH678" s="33"/>
      <c r="HI678" s="33"/>
      <c r="HJ678" s="33"/>
      <c r="HK678" s="33"/>
      <c r="HL678" s="33"/>
      <c r="HM678" s="33"/>
      <c r="HN678" s="33"/>
      <c r="HO678" s="33"/>
      <c r="HP678" s="33"/>
      <c r="HQ678" s="33"/>
      <c r="HR678" s="33"/>
      <c r="HS678" s="33"/>
      <c r="HT678" s="33"/>
      <c r="HU678" s="33"/>
      <c r="HV678" s="33"/>
      <c r="HW678" s="33"/>
      <c r="HX678" s="33"/>
      <c r="HY678" s="33"/>
      <c r="HZ678" s="33"/>
      <c r="IA678" s="33"/>
      <c r="IB678" s="33"/>
      <c r="IC678" s="33"/>
      <c r="ID678" s="33"/>
      <c r="IE678" s="33"/>
      <c r="IF678" s="33"/>
      <c r="IG678" s="33"/>
      <c r="IH678" s="33"/>
      <c r="II678" s="33"/>
      <c r="IJ678" s="33"/>
      <c r="IK678" s="33"/>
      <c r="IL678" s="33"/>
      <c r="IM678" s="33"/>
      <c r="IN678" s="33"/>
      <c r="IO678" s="33"/>
      <c r="IP678" s="33"/>
      <c r="IQ678" s="33"/>
      <c r="IR678" s="33"/>
      <c r="IS678" s="33"/>
      <c r="IT678" s="33"/>
      <c r="IU678" s="33"/>
      <c r="IV678" s="33"/>
      <c r="IW678" s="33"/>
      <c r="IX678" s="33"/>
      <c r="IY678" s="33"/>
      <c r="IZ678" s="33"/>
      <c r="JA678" s="33"/>
      <c r="JB678" s="33"/>
      <c r="JC678" s="33"/>
      <c r="JD678" s="33"/>
      <c r="JE678" s="33"/>
      <c r="JF678" s="33"/>
      <c r="JG678" s="33"/>
      <c r="JH678" s="33"/>
      <c r="JI678" s="33"/>
      <c r="JJ678" s="33"/>
      <c r="JK678" s="33"/>
      <c r="JL678" s="33"/>
      <c r="JM678" s="33"/>
      <c r="JN678" s="33"/>
      <c r="JO678" s="33"/>
      <c r="JP678" s="33"/>
      <c r="JQ678" s="33"/>
      <c r="JR678" s="33"/>
      <c r="JS678" s="33"/>
      <c r="JT678" s="33"/>
      <c r="JU678" s="33"/>
      <c r="JV678" s="33"/>
      <c r="JW678" s="33"/>
      <c r="JX678" s="33"/>
      <c r="JY678" s="33"/>
      <c r="JZ678" s="33"/>
      <c r="KA678" s="33"/>
      <c r="KB678" s="33"/>
      <c r="KC678" s="33"/>
      <c r="KD678" s="33"/>
      <c r="KE678" s="33"/>
      <c r="KF678" s="33"/>
      <c r="KG678" s="33"/>
      <c r="KH678" s="33"/>
      <c r="KI678" s="33"/>
      <c r="KJ678" s="33"/>
      <c r="KK678" s="33"/>
      <c r="KL678" s="33"/>
      <c r="KM678" s="33"/>
      <c r="KN678" s="33"/>
      <c r="KO678" s="33"/>
      <c r="KP678" s="33"/>
      <c r="KQ678" s="33"/>
      <c r="KR678" s="33"/>
      <c r="KS678" s="33"/>
      <c r="KT678" s="33"/>
      <c r="KU678" s="33"/>
      <c r="KV678" s="33"/>
      <c r="KW678" s="33"/>
      <c r="KX678" s="33"/>
      <c r="KY678" s="33"/>
      <c r="KZ678" s="33"/>
      <c r="LA678" s="33"/>
      <c r="LB678" s="33"/>
      <c r="LC678" s="33"/>
      <c r="LD678" s="33"/>
      <c r="LE678" s="33"/>
      <c r="LF678" s="33"/>
      <c r="LG678" s="33"/>
      <c r="LH678" s="33"/>
      <c r="LI678" s="33"/>
      <c r="LJ678" s="33"/>
      <c r="LK678" s="33"/>
      <c r="LL678" s="33"/>
      <c r="LM678" s="33"/>
      <c r="LN678" s="33"/>
      <c r="LO678" s="33"/>
      <c r="LP678" s="33"/>
      <c r="LQ678" s="33"/>
      <c r="LR678" s="33"/>
      <c r="LS678" s="33"/>
      <c r="LT678" s="33"/>
      <c r="LU678" s="33"/>
      <c r="LV678" s="33"/>
      <c r="LW678" s="33"/>
      <c r="LX678" s="33"/>
      <c r="LY678" s="33"/>
      <c r="LZ678" s="33"/>
      <c r="MA678" s="33"/>
      <c r="MB678" s="33"/>
      <c r="MC678" s="33"/>
      <c r="MD678" s="33"/>
      <c r="ME678" s="33"/>
      <c r="MF678" s="33"/>
      <c r="MG678" s="33"/>
      <c r="MH678" s="33"/>
      <c r="MI678" s="33"/>
      <c r="MJ678" s="33"/>
      <c r="MK678" s="33"/>
      <c r="ML678" s="33"/>
      <c r="MM678" s="33"/>
      <c r="MN678" s="33"/>
      <c r="MO678" s="33"/>
      <c r="MP678" s="33"/>
      <c r="MQ678" s="33"/>
      <c r="MR678" s="33"/>
      <c r="MS678" s="33"/>
      <c r="MT678" s="33"/>
      <c r="MU678" s="33"/>
      <c r="MV678" s="33"/>
      <c r="MW678" s="33"/>
      <c r="MX678" s="33"/>
      <c r="MY678" s="33"/>
      <c r="MZ678" s="33"/>
      <c r="NA678" s="33"/>
      <c r="NB678" s="33"/>
      <c r="NC678" s="33"/>
      <c r="ND678" s="33"/>
      <c r="NE678" s="33"/>
      <c r="NF678" s="33"/>
      <c r="NG678" s="33"/>
      <c r="NH678" s="33"/>
      <c r="NI678" s="33"/>
      <c r="NJ678" s="33"/>
      <c r="NK678" s="33"/>
      <c r="NL678" s="33"/>
      <c r="NM678" s="33"/>
      <c r="NN678" s="33"/>
      <c r="NO678" s="33"/>
      <c r="NP678" s="33"/>
      <c r="NQ678" s="33"/>
      <c r="NR678" s="33"/>
      <c r="NS678" s="33"/>
      <c r="NT678" s="33"/>
      <c r="NU678" s="33"/>
      <c r="NV678" s="33"/>
      <c r="NW678" s="33"/>
      <c r="NX678" s="33"/>
      <c r="NY678" s="33"/>
      <c r="NZ678" s="33"/>
      <c r="OA678" s="33"/>
      <c r="OB678" s="33"/>
      <c r="OC678" s="33"/>
      <c r="OD678" s="33"/>
      <c r="OE678" s="33"/>
      <c r="OF678" s="33"/>
      <c r="OG678" s="33"/>
      <c r="OH678" s="33"/>
      <c r="OI678" s="33"/>
      <c r="OJ678" s="33"/>
      <c r="OK678" s="33"/>
      <c r="OL678" s="33"/>
      <c r="OM678" s="33"/>
      <c r="ON678" s="33"/>
      <c r="OO678" s="33"/>
      <c r="OP678" s="33"/>
      <c r="OQ678" s="33"/>
      <c r="OR678" s="33"/>
      <c r="OS678" s="33"/>
      <c r="OT678" s="33"/>
      <c r="OU678" s="33"/>
      <c r="OV678" s="33"/>
      <c r="OW678" s="33"/>
      <c r="OX678" s="33"/>
      <c r="OY678" s="33"/>
      <c r="OZ678" s="33"/>
      <c r="PA678" s="33"/>
      <c r="PB678" s="33"/>
      <c r="PC678" s="33"/>
      <c r="PD678" s="33"/>
      <c r="PE678" s="33"/>
      <c r="PF678" s="33"/>
      <c r="PG678" s="33"/>
      <c r="PH678" s="33"/>
      <c r="PI678" s="33"/>
      <c r="PJ678" s="33"/>
      <c r="PK678" s="33"/>
      <c r="PL678" s="33"/>
      <c r="PM678" s="33"/>
      <c r="PN678" s="33"/>
      <c r="PO678" s="33"/>
      <c r="PP678" s="33"/>
      <c r="PQ678" s="33"/>
      <c r="PR678" s="33"/>
      <c r="PS678" s="33"/>
      <c r="PT678" s="33"/>
      <c r="PU678" s="33"/>
      <c r="PV678" s="33"/>
      <c r="PW678" s="33"/>
      <c r="PX678" s="33"/>
      <c r="PY678" s="33"/>
      <c r="PZ678" s="33"/>
      <c r="QA678" s="33"/>
      <c r="QB678" s="33"/>
      <c r="QC678" s="33"/>
      <c r="QD678" s="33"/>
      <c r="QE678" s="33"/>
      <c r="QF678" s="33"/>
      <c r="QG678" s="33"/>
      <c r="QH678" s="33"/>
      <c r="QI678" s="33"/>
      <c r="QJ678" s="33"/>
      <c r="QK678" s="33"/>
      <c r="QL678" s="33"/>
      <c r="QM678" s="33"/>
      <c r="QN678" s="33"/>
      <c r="QO678" s="33"/>
      <c r="QP678" s="33"/>
      <c r="QQ678" s="33"/>
      <c r="QR678" s="33"/>
      <c r="QS678" s="33"/>
      <c r="QT678" s="33"/>
      <c r="QU678" s="33"/>
      <c r="QV678" s="33"/>
      <c r="QW678" s="33"/>
      <c r="QX678" s="33"/>
      <c r="QY678" s="33"/>
      <c r="QZ678" s="33"/>
      <c r="RA678" s="33"/>
      <c r="RB678" s="33"/>
      <c r="RC678" s="33"/>
      <c r="RD678" s="33"/>
      <c r="RE678" s="33"/>
      <c r="RF678" s="33"/>
      <c r="RG678" s="33"/>
      <c r="RH678" s="33"/>
      <c r="RI678" s="33"/>
      <c r="RJ678" s="33"/>
      <c r="RK678" s="33"/>
      <c r="RL678" s="33"/>
      <c r="RM678" s="33"/>
      <c r="RN678" s="33"/>
      <c r="RO678" s="33"/>
      <c r="RP678" s="33"/>
      <c r="RQ678" s="33"/>
      <c r="RR678" s="33"/>
      <c r="RS678" s="33"/>
      <c r="RT678" s="33"/>
      <c r="RU678" s="33"/>
      <c r="RV678" s="33"/>
      <c r="RW678" s="33"/>
      <c r="RX678" s="33"/>
      <c r="RY678" s="33"/>
      <c r="RZ678" s="33"/>
      <c r="SA678" s="33"/>
      <c r="SB678" s="33"/>
      <c r="SC678" s="33"/>
      <c r="SD678" s="33"/>
      <c r="SE678" s="33"/>
      <c r="SF678" s="33"/>
      <c r="SG678" s="33"/>
      <c r="SH678" s="33"/>
      <c r="SI678" s="33"/>
      <c r="SJ678" s="33"/>
      <c r="SK678" s="33"/>
      <c r="SL678" s="33"/>
      <c r="SM678" s="33"/>
      <c r="SN678" s="33"/>
      <c r="SO678" s="33"/>
      <c r="SP678" s="33"/>
      <c r="SQ678" s="33"/>
      <c r="SR678" s="33"/>
      <c r="SS678" s="33"/>
      <c r="ST678" s="33"/>
      <c r="SU678" s="33"/>
      <c r="SV678" s="33"/>
      <c r="SW678" s="33"/>
      <c r="SX678" s="33"/>
      <c r="SY678" s="33"/>
      <c r="SZ678" s="33"/>
      <c r="TA678" s="33"/>
      <c r="TB678" s="33"/>
      <c r="TC678" s="33"/>
      <c r="TD678" s="33"/>
      <c r="TE678" s="33"/>
      <c r="TF678" s="33"/>
      <c r="TG678" s="33"/>
      <c r="TH678" s="33"/>
      <c r="TI678" s="33"/>
      <c r="TJ678" s="33"/>
      <c r="TK678" s="33"/>
      <c r="TL678" s="33"/>
      <c r="TM678" s="33"/>
      <c r="TN678" s="33"/>
      <c r="TO678" s="33"/>
      <c r="TP678" s="33"/>
      <c r="TQ678" s="33"/>
      <c r="TR678" s="33"/>
      <c r="TS678" s="33"/>
      <c r="TT678" s="33"/>
      <c r="TU678" s="33"/>
      <c r="TV678" s="33"/>
      <c r="TW678" s="33"/>
      <c r="TX678" s="33"/>
      <c r="TY678" s="33"/>
      <c r="TZ678" s="33"/>
      <c r="UA678" s="33"/>
      <c r="UB678" s="33"/>
      <c r="UC678" s="33"/>
      <c r="UD678" s="33"/>
      <c r="UE678" s="33"/>
      <c r="UF678" s="33"/>
      <c r="UG678" s="33"/>
      <c r="UH678" s="33"/>
      <c r="UI678" s="33"/>
      <c r="UJ678" s="33"/>
      <c r="UK678" s="33"/>
      <c r="UL678" s="33"/>
      <c r="UM678" s="33"/>
      <c r="UN678" s="33"/>
      <c r="UO678" s="33"/>
      <c r="UP678" s="33"/>
      <c r="UQ678" s="33"/>
      <c r="UR678" s="33"/>
      <c r="US678" s="33"/>
      <c r="UT678" s="33"/>
      <c r="UU678" s="33"/>
      <c r="UV678" s="33"/>
      <c r="UW678" s="33"/>
      <c r="UX678" s="33"/>
      <c r="UY678" s="33"/>
      <c r="UZ678" s="33"/>
      <c r="VA678" s="33"/>
      <c r="VB678" s="33"/>
      <c r="VC678" s="33"/>
      <c r="VD678" s="33"/>
      <c r="VE678" s="33"/>
      <c r="VF678" s="33"/>
      <c r="VG678" s="33"/>
      <c r="VH678" s="33"/>
      <c r="VI678" s="33"/>
      <c r="VJ678" s="33"/>
      <c r="VK678" s="33"/>
      <c r="VL678" s="33"/>
      <c r="VM678" s="33"/>
      <c r="VN678" s="33"/>
      <c r="VO678" s="33"/>
      <c r="VP678" s="33"/>
      <c r="VQ678" s="33"/>
      <c r="VR678" s="33"/>
      <c r="VS678" s="33"/>
      <c r="VT678" s="33"/>
      <c r="VU678" s="33"/>
      <c r="VV678" s="33"/>
      <c r="VW678" s="33"/>
      <c r="VX678" s="33"/>
      <c r="VY678" s="33"/>
      <c r="VZ678" s="33"/>
      <c r="WA678" s="33"/>
      <c r="WB678" s="33"/>
      <c r="WC678" s="33"/>
      <c r="WD678" s="33"/>
      <c r="WE678" s="33"/>
      <c r="WF678" s="33"/>
      <c r="WG678" s="33"/>
      <c r="WH678" s="33"/>
      <c r="WI678" s="33"/>
      <c r="WJ678" s="33"/>
      <c r="WK678" s="33"/>
      <c r="WL678" s="33"/>
      <c r="WM678" s="33"/>
      <c r="WN678" s="33"/>
      <c r="WO678" s="33"/>
      <c r="WP678" s="33"/>
      <c r="WQ678" s="33"/>
      <c r="WR678" s="33"/>
      <c r="WS678" s="33"/>
      <c r="WT678" s="33"/>
      <c r="WU678" s="33"/>
      <c r="WV678" s="33"/>
      <c r="WW678" s="33"/>
      <c r="WX678" s="33"/>
      <c r="WY678" s="33"/>
      <c r="WZ678" s="33"/>
      <c r="XA678" s="33"/>
      <c r="XB678" s="33"/>
      <c r="XC678" s="33"/>
      <c r="XD678" s="33"/>
      <c r="XE678" s="33"/>
      <c r="XF678" s="33"/>
      <c r="XG678" s="33"/>
      <c r="XH678" s="33"/>
      <c r="XI678" s="33"/>
      <c r="XJ678" s="33"/>
      <c r="XK678" s="33"/>
      <c r="XL678" s="33"/>
      <c r="XM678" s="33"/>
      <c r="XN678" s="33"/>
      <c r="XO678" s="33"/>
      <c r="XP678" s="33"/>
      <c r="XQ678" s="33"/>
      <c r="XR678" s="33"/>
      <c r="XS678" s="33"/>
      <c r="XT678" s="33"/>
      <c r="XU678" s="33"/>
      <c r="XV678" s="33"/>
      <c r="XW678" s="33"/>
      <c r="XX678" s="33"/>
      <c r="XY678" s="33"/>
      <c r="XZ678" s="33"/>
      <c r="YA678" s="33"/>
      <c r="YB678" s="33"/>
      <c r="YC678" s="33"/>
      <c r="YD678" s="33"/>
      <c r="YE678" s="33"/>
      <c r="YF678" s="33"/>
      <c r="YG678" s="33"/>
      <c r="YH678" s="33"/>
      <c r="YI678" s="33"/>
      <c r="YJ678" s="33"/>
      <c r="YK678" s="33"/>
      <c r="YL678" s="33"/>
      <c r="YM678" s="33"/>
      <c r="YN678" s="33"/>
      <c r="YO678" s="33"/>
      <c r="YP678" s="33"/>
      <c r="YQ678" s="33"/>
      <c r="YR678" s="33"/>
      <c r="YS678" s="33"/>
      <c r="YT678" s="33"/>
      <c r="YU678" s="33"/>
      <c r="YV678" s="33"/>
      <c r="YW678" s="33"/>
      <c r="YX678" s="33"/>
      <c r="YY678" s="33"/>
      <c r="YZ678" s="33"/>
      <c r="ZA678" s="33"/>
      <c r="ZB678" s="33"/>
      <c r="ZC678" s="33"/>
      <c r="ZD678" s="33"/>
      <c r="ZE678" s="33"/>
      <c r="ZF678" s="33"/>
      <c r="ZG678" s="33"/>
      <c r="ZH678" s="33"/>
      <c r="ZI678" s="33"/>
      <c r="ZJ678" s="33"/>
      <c r="ZK678" s="33"/>
      <c r="ZL678" s="33"/>
      <c r="ZM678" s="33"/>
      <c r="ZN678" s="33"/>
      <c r="ZO678" s="33"/>
      <c r="ZP678" s="33"/>
      <c r="ZQ678" s="33"/>
      <c r="ZR678" s="33"/>
      <c r="ZS678" s="33"/>
      <c r="ZT678" s="33"/>
      <c r="ZU678" s="33"/>
      <c r="ZV678" s="33"/>
      <c r="ZW678" s="33"/>
      <c r="ZX678" s="33"/>
      <c r="ZY678" s="33"/>
      <c r="ZZ678" s="33"/>
      <c r="AAA678" s="33"/>
      <c r="AAB678" s="33"/>
      <c r="AAC678" s="33"/>
      <c r="AAD678" s="33"/>
      <c r="AAE678" s="33"/>
      <c r="AAF678" s="33"/>
      <c r="AAG678" s="33"/>
      <c r="AAH678" s="33"/>
      <c r="AAI678" s="33"/>
      <c r="AAJ678" s="33"/>
      <c r="AAK678" s="33"/>
      <c r="AAL678" s="33"/>
      <c r="AAM678" s="33"/>
      <c r="AAN678" s="33"/>
      <c r="AAO678" s="33"/>
      <c r="AAP678" s="33"/>
      <c r="AAQ678" s="33"/>
      <c r="AAR678" s="33"/>
      <c r="AAS678" s="33"/>
      <c r="AAT678" s="33"/>
      <c r="AAU678" s="33"/>
      <c r="AAV678" s="33"/>
      <c r="AAW678" s="33"/>
      <c r="AAX678" s="33"/>
      <c r="AAY678" s="33"/>
      <c r="AAZ678" s="33"/>
      <c r="ABA678" s="33"/>
      <c r="ABB678" s="33"/>
      <c r="ABC678" s="33"/>
      <c r="ABD678" s="33"/>
      <c r="ABE678" s="33"/>
      <c r="ABF678" s="33"/>
      <c r="ABG678" s="33"/>
      <c r="ABH678" s="33"/>
      <c r="ABI678" s="33"/>
      <c r="ABJ678" s="33"/>
      <c r="ABK678" s="33"/>
      <c r="ABL678" s="33"/>
      <c r="ABM678" s="33"/>
      <c r="ABN678" s="33"/>
      <c r="ABO678" s="33"/>
      <c r="ABP678" s="33"/>
      <c r="ABQ678" s="33"/>
      <c r="ABR678" s="33"/>
      <c r="ABS678" s="33"/>
      <c r="ABT678" s="33"/>
      <c r="ABU678" s="33"/>
      <c r="ABV678" s="33"/>
      <c r="ABW678" s="33"/>
      <c r="ABX678" s="33"/>
      <c r="ABY678" s="33"/>
      <c r="ABZ678" s="33"/>
      <c r="ACA678" s="33"/>
      <c r="ACB678" s="33"/>
      <c r="ACC678" s="33"/>
      <c r="ACD678" s="33"/>
      <c r="ACE678" s="33"/>
      <c r="ACF678" s="33"/>
      <c r="ACG678" s="33"/>
      <c r="ACH678" s="33"/>
      <c r="ACI678" s="33"/>
      <c r="ACJ678" s="33"/>
      <c r="ACK678" s="33"/>
      <c r="ACL678" s="33"/>
      <c r="ACM678" s="33"/>
      <c r="ACN678" s="33"/>
      <c r="ACO678" s="33"/>
      <c r="ACP678" s="33"/>
      <c r="ACQ678" s="33"/>
      <c r="ACR678" s="33"/>
      <c r="ACS678" s="33"/>
      <c r="ACT678" s="33"/>
      <c r="ACU678" s="33"/>
      <c r="ACV678" s="33"/>
      <c r="ACW678" s="33"/>
      <c r="ACX678" s="33"/>
      <c r="ACY678" s="33"/>
      <c r="ACZ678" s="33"/>
      <c r="ADA678" s="33"/>
      <c r="ADB678" s="33"/>
      <c r="ADC678" s="33"/>
      <c r="ADD678" s="33"/>
      <c r="ADE678" s="33"/>
      <c r="ADF678" s="33"/>
      <c r="ADG678" s="33"/>
      <c r="ADH678" s="33"/>
      <c r="ADI678" s="33"/>
      <c r="ADJ678" s="33"/>
      <c r="ADK678" s="33"/>
      <c r="ADL678" s="33"/>
      <c r="ADM678" s="33"/>
      <c r="ADN678" s="33"/>
      <c r="ADO678" s="33"/>
      <c r="ADP678" s="33"/>
      <c r="ADQ678" s="33"/>
      <c r="ADR678" s="33"/>
      <c r="ADS678" s="33"/>
      <c r="ADT678" s="33"/>
      <c r="ADU678" s="33"/>
      <c r="ADV678" s="33"/>
      <c r="ADW678" s="33"/>
      <c r="ADX678" s="33"/>
      <c r="ADY678" s="33"/>
      <c r="ADZ678" s="33"/>
      <c r="AEA678" s="33"/>
      <c r="AEB678" s="33"/>
      <c r="AEC678" s="33"/>
      <c r="AED678" s="33"/>
      <c r="AEE678" s="33"/>
      <c r="AEF678" s="33"/>
      <c r="AEG678" s="33"/>
      <c r="AEH678" s="33"/>
      <c r="AEI678" s="33"/>
      <c r="AEJ678" s="33"/>
      <c r="AEK678" s="33"/>
      <c r="AEL678" s="33"/>
      <c r="AEM678" s="33"/>
      <c r="AEN678" s="33"/>
      <c r="AEO678" s="33"/>
      <c r="AEP678" s="33"/>
      <c r="AEQ678" s="33"/>
      <c r="AER678" s="33"/>
      <c r="AES678" s="33"/>
      <c r="AET678" s="33"/>
      <c r="AEU678" s="33"/>
      <c r="AEV678" s="33"/>
      <c r="AEW678" s="33"/>
      <c r="AEX678" s="33"/>
      <c r="AEY678" s="33"/>
      <c r="AEZ678" s="33"/>
      <c r="AFA678" s="33"/>
      <c r="AFB678" s="33"/>
      <c r="AFC678" s="33"/>
      <c r="AFD678" s="33"/>
      <c r="AFE678" s="33"/>
      <c r="AFF678" s="33"/>
      <c r="AFG678" s="33"/>
      <c r="AFH678" s="33"/>
      <c r="AFI678" s="33"/>
      <c r="AFJ678" s="33"/>
      <c r="AFK678" s="33"/>
      <c r="AFL678" s="33"/>
      <c r="AFM678" s="33"/>
      <c r="AFN678" s="33"/>
      <c r="AFO678" s="33"/>
      <c r="AFP678" s="33"/>
      <c r="AFQ678" s="33"/>
      <c r="AFR678" s="33"/>
      <c r="AFS678" s="33"/>
      <c r="AFT678" s="33"/>
      <c r="AFU678" s="33"/>
      <c r="AFV678" s="33"/>
      <c r="AFW678" s="33"/>
      <c r="AFX678" s="33"/>
      <c r="AFY678" s="33"/>
      <c r="AFZ678" s="33"/>
      <c r="AGA678" s="33"/>
      <c r="AGB678" s="33"/>
      <c r="AGC678" s="33"/>
      <c r="AGD678" s="33"/>
      <c r="AGE678" s="33"/>
      <c r="AGF678" s="33"/>
      <c r="AGG678" s="33"/>
      <c r="AGH678" s="33"/>
      <c r="AGI678" s="33"/>
      <c r="AGJ678" s="33"/>
      <c r="AGK678" s="33"/>
      <c r="AGL678" s="33"/>
      <c r="AGM678" s="33"/>
      <c r="AGN678" s="33"/>
      <c r="AGO678" s="33"/>
      <c r="AGP678" s="33"/>
      <c r="AGQ678" s="33"/>
      <c r="AGR678" s="33"/>
      <c r="AGS678" s="33"/>
      <c r="AGT678" s="33"/>
      <c r="AGU678" s="33"/>
      <c r="AGV678" s="33"/>
      <c r="AGW678" s="33"/>
      <c r="AGX678" s="33"/>
      <c r="AGY678" s="33"/>
      <c r="AGZ678" s="33"/>
      <c r="AHA678" s="33"/>
      <c r="AHB678" s="33"/>
      <c r="AHC678" s="33"/>
      <c r="AHD678" s="33"/>
      <c r="AHE678" s="33"/>
      <c r="AHF678" s="33"/>
      <c r="AHG678" s="33"/>
      <c r="AHH678" s="33"/>
      <c r="AHI678" s="33"/>
      <c r="AHJ678" s="33"/>
      <c r="AHK678" s="33"/>
      <c r="AHL678" s="33"/>
      <c r="AHM678" s="33"/>
      <c r="AHN678" s="33"/>
      <c r="AHO678" s="33"/>
      <c r="AHP678" s="33"/>
      <c r="AHQ678" s="33"/>
      <c r="AHR678" s="33"/>
      <c r="AHS678" s="33"/>
      <c r="AHT678" s="33"/>
      <c r="AHU678" s="33"/>
      <c r="AHV678" s="33"/>
      <c r="AHW678" s="33"/>
      <c r="AHX678" s="33"/>
      <c r="AHY678" s="33"/>
      <c r="AHZ678" s="33"/>
      <c r="AIA678" s="33"/>
      <c r="AIB678" s="33"/>
      <c r="AIC678" s="33"/>
      <c r="AID678" s="33"/>
      <c r="AIE678" s="33"/>
      <c r="AIF678" s="33"/>
      <c r="AIG678" s="33"/>
      <c r="AIH678" s="33"/>
      <c r="AII678" s="33"/>
      <c r="AIJ678" s="33"/>
      <c r="AIK678" s="33"/>
      <c r="AIL678" s="33"/>
      <c r="AIM678" s="33"/>
      <c r="AIN678" s="33"/>
      <c r="AIO678" s="33"/>
      <c r="AIP678" s="33"/>
      <c r="AIQ678" s="33"/>
      <c r="AIR678" s="33"/>
      <c r="AIS678" s="33"/>
      <c r="AIT678" s="33"/>
      <c r="AIU678" s="33"/>
      <c r="AIV678" s="33"/>
      <c r="AIW678" s="33"/>
      <c r="AIX678" s="33"/>
      <c r="AIY678" s="33"/>
      <c r="AIZ678" s="33"/>
      <c r="AJA678" s="33"/>
      <c r="AJB678" s="33"/>
      <c r="AJC678" s="33"/>
      <c r="AJD678" s="33"/>
      <c r="AJE678" s="33"/>
      <c r="AJF678" s="33"/>
      <c r="AJG678" s="33"/>
      <c r="AJH678" s="33"/>
      <c r="AJI678" s="33"/>
      <c r="AJJ678" s="33"/>
      <c r="AJK678" s="33"/>
      <c r="AJL678" s="33"/>
      <c r="AJM678" s="33"/>
      <c r="AJN678" s="33"/>
      <c r="AJO678" s="33"/>
      <c r="AJP678" s="33"/>
      <c r="AJQ678" s="33"/>
      <c r="AJR678" s="33"/>
      <c r="AJS678" s="33"/>
      <c r="AJT678" s="33"/>
      <c r="AJU678" s="33"/>
      <c r="AJV678" s="33"/>
      <c r="AJW678" s="33"/>
      <c r="AJX678" s="33"/>
      <c r="AJY678" s="33"/>
      <c r="AJZ678" s="33"/>
      <c r="AKA678" s="33"/>
      <c r="AKB678" s="33"/>
      <c r="AKC678" s="33"/>
      <c r="AKD678" s="33"/>
      <c r="AKE678" s="33"/>
      <c r="AKF678" s="33"/>
      <c r="AKG678" s="33"/>
      <c r="AKH678" s="33"/>
      <c r="AKI678" s="33"/>
      <c r="AKJ678" s="33"/>
      <c r="AKK678" s="33"/>
      <c r="AKL678" s="33"/>
      <c r="AKM678" s="33"/>
      <c r="AKN678" s="33"/>
      <c r="AKO678" s="33"/>
      <c r="AKP678" s="33"/>
      <c r="AKQ678" s="33"/>
      <c r="AKR678" s="33"/>
      <c r="AKS678" s="33"/>
      <c r="AKT678" s="33"/>
      <c r="AKU678" s="33"/>
      <c r="AKV678" s="33"/>
      <c r="AKW678" s="33"/>
      <c r="AKX678" s="33"/>
      <c r="AKY678" s="33"/>
      <c r="AKZ678" s="33"/>
      <c r="ALA678" s="33"/>
      <c r="ALB678" s="33"/>
      <c r="ALC678" s="33"/>
      <c r="ALD678" s="33"/>
      <c r="ALE678" s="33"/>
      <c r="ALF678" s="33"/>
      <c r="ALG678" s="33"/>
      <c r="ALH678" s="33"/>
      <c r="ALI678" s="33"/>
      <c r="ALJ678" s="33"/>
      <c r="ALK678" s="33"/>
      <c r="ALL678" s="33"/>
      <c r="ALM678" s="33"/>
      <c r="ALN678" s="33"/>
      <c r="ALO678" s="33"/>
      <c r="ALP678" s="33"/>
      <c r="ALQ678" s="33"/>
      <c r="ALR678" s="33"/>
      <c r="ALS678" s="33"/>
      <c r="ALT678" s="33"/>
      <c r="ALU678" s="33"/>
      <c r="ALV678" s="33"/>
      <c r="ALW678" s="33"/>
      <c r="ALX678" s="33"/>
      <c r="ALY678" s="33"/>
      <c r="ALZ678" s="33"/>
      <c r="AMA678" s="33"/>
      <c r="AMB678" s="33"/>
      <c r="AMC678" s="33"/>
      <c r="AMD678" s="33"/>
      <c r="AME678" s="33"/>
      <c r="AMF678" s="33"/>
      <c r="AMG678" s="33"/>
      <c r="AMH678" s="33"/>
      <c r="AMI678" s="33"/>
      <c r="AMJ678" s="33"/>
      <c r="AMK678" s="33"/>
      <c r="AML678" s="33"/>
      <c r="AMM678" s="33"/>
      <c r="AMN678" s="33"/>
      <c r="AMO678" s="33"/>
      <c r="AMP678" s="33"/>
      <c r="AMQ678" s="33"/>
      <c r="AMR678" s="33"/>
      <c r="AMS678" s="33"/>
      <c r="AMT678" s="33"/>
      <c r="AMU678" s="33"/>
      <c r="AMV678" s="33"/>
      <c r="AMW678" s="33"/>
      <c r="AMX678" s="33"/>
      <c r="AMY678" s="33"/>
      <c r="AMZ678" s="33"/>
      <c r="ANA678" s="33"/>
      <c r="ANB678" s="33"/>
      <c r="ANC678" s="33"/>
      <c r="AND678" s="33"/>
      <c r="ANE678" s="33"/>
      <c r="ANF678" s="33"/>
      <c r="ANG678" s="33"/>
      <c r="ANH678" s="33"/>
      <c r="ANI678" s="33"/>
      <c r="ANJ678" s="33"/>
      <c r="ANK678" s="33"/>
      <c r="ANL678" s="33"/>
      <c r="ANM678" s="33"/>
      <c r="ANN678" s="33"/>
      <c r="ANO678" s="33"/>
      <c r="ANP678" s="33"/>
      <c r="ANQ678" s="33"/>
      <c r="ANR678" s="33"/>
      <c r="ANS678" s="33"/>
      <c r="ANT678" s="33"/>
      <c r="ANU678" s="33"/>
      <c r="ANV678" s="33"/>
      <c r="ANW678" s="33"/>
      <c r="ANX678" s="33"/>
      <c r="ANY678" s="33"/>
      <c r="ANZ678" s="33"/>
      <c r="AOA678" s="33"/>
      <c r="AOB678" s="33"/>
      <c r="AOC678" s="33"/>
      <c r="AOD678" s="33"/>
      <c r="AOE678" s="33"/>
      <c r="AOF678" s="33"/>
      <c r="AOG678" s="33"/>
      <c r="AOH678" s="33"/>
      <c r="AOI678" s="33"/>
      <c r="AOJ678" s="33"/>
      <c r="AOK678" s="33"/>
      <c r="AOL678" s="33"/>
      <c r="AOM678" s="33"/>
      <c r="AON678" s="33"/>
      <c r="AOO678" s="33"/>
      <c r="AOP678" s="33"/>
      <c r="AOQ678" s="33"/>
      <c r="AOR678" s="33"/>
      <c r="AOS678" s="33"/>
      <c r="AOT678" s="33"/>
      <c r="AOU678" s="33"/>
      <c r="AOV678" s="33"/>
      <c r="AOW678" s="33"/>
      <c r="AOX678" s="33"/>
      <c r="AOY678" s="33"/>
      <c r="AOZ678" s="33"/>
      <c r="APA678" s="33"/>
      <c r="APB678" s="33"/>
      <c r="APC678" s="33"/>
      <c r="APD678" s="33"/>
      <c r="APE678" s="33"/>
      <c r="APF678" s="33"/>
      <c r="APG678" s="33"/>
      <c r="APH678" s="33"/>
      <c r="API678" s="33"/>
      <c r="APJ678" s="33"/>
      <c r="APK678" s="33"/>
      <c r="APL678" s="33"/>
      <c r="APM678" s="33"/>
      <c r="APN678" s="33"/>
      <c r="APO678" s="33"/>
      <c r="APP678" s="33"/>
      <c r="APQ678" s="33"/>
      <c r="APR678" s="33"/>
      <c r="APS678" s="33"/>
      <c r="APT678" s="33"/>
      <c r="APU678" s="33"/>
      <c r="APV678" s="33"/>
      <c r="APW678" s="33"/>
      <c r="APX678" s="33"/>
      <c r="APY678" s="33"/>
      <c r="APZ678" s="33"/>
      <c r="AQA678" s="33"/>
      <c r="AQB678" s="33"/>
      <c r="AQC678" s="33"/>
      <c r="AQD678" s="33"/>
      <c r="AQE678" s="33"/>
      <c r="AQF678" s="33"/>
      <c r="AQG678" s="33"/>
      <c r="AQH678" s="33"/>
      <c r="AQI678" s="33"/>
      <c r="AQJ678" s="33"/>
      <c r="AQK678" s="33"/>
      <c r="AQL678" s="33"/>
      <c r="AQM678" s="33"/>
      <c r="AQN678" s="33"/>
      <c r="AQO678" s="33"/>
      <c r="AQP678" s="33"/>
      <c r="AQQ678" s="33"/>
      <c r="AQR678" s="33"/>
      <c r="AQS678" s="33"/>
      <c r="AQT678" s="33"/>
      <c r="AQU678" s="33"/>
      <c r="AQV678" s="33"/>
      <c r="AQW678" s="33"/>
      <c r="AQX678" s="33"/>
      <c r="AQY678" s="33"/>
      <c r="AQZ678" s="33"/>
      <c r="ARA678" s="33"/>
      <c r="ARB678" s="33"/>
      <c r="ARC678" s="33"/>
      <c r="ARD678" s="33"/>
      <c r="ARE678" s="33"/>
      <c r="ARF678" s="33"/>
      <c r="ARG678" s="33"/>
      <c r="ARH678" s="33"/>
      <c r="ARI678" s="33"/>
      <c r="ARJ678" s="33"/>
      <c r="ARK678" s="33"/>
      <c r="ARL678" s="33"/>
      <c r="ARM678" s="33"/>
      <c r="ARN678" s="33"/>
      <c r="ARO678" s="33"/>
      <c r="ARP678" s="33"/>
      <c r="ARQ678" s="33"/>
      <c r="ARR678" s="33"/>
      <c r="ARS678" s="33"/>
      <c r="ART678" s="33"/>
      <c r="ARU678" s="33"/>
      <c r="ARV678" s="33"/>
      <c r="ARW678" s="33"/>
      <c r="ARX678" s="33"/>
      <c r="ARY678" s="33"/>
      <c r="ARZ678" s="33"/>
      <c r="ASA678" s="33"/>
      <c r="ASB678" s="33"/>
      <c r="ASC678" s="33"/>
      <c r="ASD678" s="33"/>
      <c r="ASE678" s="33"/>
      <c r="ASF678" s="33"/>
      <c r="ASG678" s="33"/>
      <c r="ASH678" s="33"/>
      <c r="ASI678" s="33"/>
      <c r="ASJ678" s="33"/>
      <c r="ASK678" s="33"/>
      <c r="ASL678" s="33"/>
      <c r="ASM678" s="33"/>
      <c r="ASN678" s="33"/>
      <c r="ASO678" s="33"/>
      <c r="ASP678" s="33"/>
      <c r="ASQ678" s="33"/>
      <c r="ASR678" s="33"/>
      <c r="ASS678" s="33"/>
      <c r="AST678" s="33"/>
      <c r="ASU678" s="33"/>
      <c r="ASV678" s="33"/>
      <c r="ASW678" s="33"/>
      <c r="ASX678" s="33"/>
      <c r="ASY678" s="33"/>
      <c r="ASZ678" s="33"/>
      <c r="ATA678" s="33"/>
      <c r="ATB678" s="33"/>
      <c r="ATC678" s="33"/>
      <c r="ATD678" s="33"/>
      <c r="ATE678" s="33"/>
      <c r="ATF678" s="33"/>
      <c r="ATG678" s="33"/>
      <c r="ATH678" s="33"/>
      <c r="ATI678" s="33"/>
      <c r="ATJ678" s="33"/>
      <c r="ATK678" s="33"/>
      <c r="ATL678" s="33"/>
      <c r="ATM678" s="33"/>
      <c r="ATN678" s="33"/>
      <c r="ATO678" s="33"/>
      <c r="ATP678" s="33"/>
      <c r="ATQ678" s="33"/>
      <c r="ATR678" s="33"/>
      <c r="ATS678" s="33"/>
      <c r="ATT678" s="33"/>
      <c r="ATU678" s="33"/>
      <c r="ATV678" s="33"/>
      <c r="ATW678" s="33"/>
      <c r="ATX678" s="33"/>
      <c r="ATY678" s="33"/>
      <c r="ATZ678" s="33"/>
      <c r="AUA678" s="33"/>
      <c r="AUB678" s="33"/>
      <c r="AUC678" s="33"/>
      <c r="AUD678" s="33"/>
      <c r="AUE678" s="33"/>
      <c r="AUF678" s="33"/>
      <c r="AUG678" s="33"/>
      <c r="AUH678" s="33"/>
      <c r="AUI678" s="33"/>
      <c r="AUJ678" s="33"/>
      <c r="AUK678" s="33"/>
      <c r="AUL678" s="33"/>
      <c r="AUM678" s="33"/>
      <c r="AUN678" s="33"/>
      <c r="AUO678" s="33"/>
      <c r="AUP678" s="33"/>
      <c r="AUQ678" s="33"/>
      <c r="AUR678" s="33"/>
      <c r="AUS678" s="33"/>
      <c r="AUT678" s="33"/>
      <c r="AUU678" s="33"/>
      <c r="AUV678" s="33"/>
      <c r="AUW678" s="33"/>
      <c r="AUX678" s="33"/>
      <c r="AUY678" s="33"/>
      <c r="AUZ678" s="33"/>
      <c r="AVA678" s="33"/>
      <c r="AVB678" s="33"/>
      <c r="AVC678" s="33"/>
      <c r="AVD678" s="33"/>
      <c r="AVE678" s="33"/>
      <c r="AVF678" s="33"/>
      <c r="AVG678" s="33"/>
      <c r="AVH678" s="33"/>
      <c r="AVI678" s="33"/>
      <c r="AVJ678" s="33"/>
      <c r="AVK678" s="33"/>
      <c r="AVL678" s="33"/>
      <c r="AVM678" s="33"/>
      <c r="AVN678" s="33"/>
      <c r="AVO678" s="33"/>
      <c r="AVP678" s="33"/>
      <c r="AVQ678" s="33"/>
      <c r="AVR678" s="33"/>
      <c r="AVS678" s="33"/>
      <c r="AVT678" s="33"/>
      <c r="AVU678" s="33"/>
      <c r="AVV678" s="33"/>
      <c r="AVW678" s="33"/>
      <c r="AVX678" s="33"/>
      <c r="AVY678" s="33"/>
      <c r="AVZ678" s="33"/>
      <c r="AWA678" s="33"/>
      <c r="AWB678" s="33"/>
      <c r="AWC678" s="33"/>
      <c r="AWD678" s="33"/>
      <c r="AWE678" s="33"/>
      <c r="AWF678" s="33"/>
      <c r="AWG678" s="33"/>
      <c r="AWH678" s="33"/>
      <c r="AWI678" s="33"/>
      <c r="AWJ678" s="33"/>
      <c r="AWK678" s="33"/>
      <c r="AWL678" s="33"/>
      <c r="AWM678" s="33"/>
      <c r="AWN678" s="33"/>
      <c r="AWO678" s="33"/>
      <c r="AWP678" s="33"/>
      <c r="AWQ678" s="33"/>
      <c r="AWR678" s="33"/>
      <c r="AWS678" s="33"/>
      <c r="AWT678" s="33"/>
      <c r="AWU678" s="33"/>
      <c r="AWV678" s="33"/>
      <c r="AWW678" s="33"/>
      <c r="AWX678" s="33"/>
      <c r="AWY678" s="33"/>
      <c r="AWZ678" s="33"/>
      <c r="AXA678" s="33"/>
      <c r="AXB678" s="33"/>
      <c r="AXC678" s="33"/>
      <c r="AXD678" s="33"/>
      <c r="AXE678" s="33"/>
      <c r="AXF678" s="33"/>
      <c r="AXG678" s="33"/>
      <c r="AXH678" s="33"/>
      <c r="AXI678" s="33"/>
      <c r="AXJ678" s="33"/>
      <c r="AXK678" s="33"/>
      <c r="AXL678" s="33"/>
      <c r="AXM678" s="33"/>
      <c r="AXN678" s="33"/>
      <c r="AXO678" s="33"/>
      <c r="AXP678" s="33"/>
      <c r="AXQ678" s="33"/>
      <c r="AXR678" s="33"/>
      <c r="AXS678" s="33"/>
      <c r="AXT678" s="33"/>
      <c r="AXU678" s="33"/>
      <c r="AXV678" s="33"/>
      <c r="AXW678" s="33"/>
      <c r="AXX678" s="33"/>
      <c r="AXY678" s="33"/>
      <c r="AXZ678" s="33"/>
      <c r="AYA678" s="33"/>
      <c r="AYB678" s="33"/>
      <c r="AYC678" s="33"/>
      <c r="AYD678" s="33"/>
      <c r="AYE678" s="33"/>
      <c r="AYF678" s="33"/>
      <c r="AYG678" s="33"/>
      <c r="AYH678" s="33"/>
      <c r="AYI678" s="33"/>
      <c r="AYJ678" s="33"/>
      <c r="AYK678" s="33"/>
      <c r="AYL678" s="33"/>
      <c r="AYM678" s="33"/>
      <c r="AYN678" s="33"/>
      <c r="AYO678" s="33"/>
      <c r="AYP678" s="33"/>
      <c r="AYQ678" s="33"/>
      <c r="AYR678" s="33"/>
      <c r="AYS678" s="33"/>
      <c r="AYT678" s="33"/>
      <c r="AYU678" s="33"/>
      <c r="AYV678" s="33"/>
      <c r="AYW678" s="33"/>
      <c r="AYX678" s="33"/>
      <c r="AYY678" s="33"/>
      <c r="AYZ678" s="33"/>
      <c r="AZA678" s="33"/>
      <c r="AZB678" s="33"/>
      <c r="AZC678" s="33"/>
      <c r="AZD678" s="33"/>
      <c r="AZE678" s="33"/>
      <c r="AZF678" s="33"/>
      <c r="AZG678" s="33"/>
      <c r="AZH678" s="33"/>
      <c r="AZI678" s="33"/>
      <c r="AZJ678" s="33"/>
      <c r="AZK678" s="33"/>
      <c r="AZL678" s="33"/>
      <c r="AZM678" s="33"/>
      <c r="AZN678" s="33"/>
      <c r="AZO678" s="33"/>
      <c r="AZP678" s="33"/>
      <c r="AZQ678" s="33"/>
      <c r="AZR678" s="33"/>
      <c r="AZS678" s="33"/>
      <c r="AZT678" s="33"/>
      <c r="AZU678" s="33"/>
      <c r="AZV678" s="33"/>
      <c r="AZW678" s="33"/>
      <c r="AZX678" s="33"/>
      <c r="AZY678" s="33"/>
      <c r="AZZ678" s="33"/>
      <c r="BAA678" s="33"/>
      <c r="BAB678" s="33"/>
      <c r="BAC678" s="33"/>
      <c r="BAD678" s="33"/>
      <c r="BAE678" s="33"/>
      <c r="BAF678" s="33"/>
      <c r="BAG678" s="33"/>
      <c r="BAH678" s="33"/>
      <c r="BAI678" s="33"/>
      <c r="BAJ678" s="33"/>
      <c r="BAK678" s="33"/>
      <c r="BAL678" s="33"/>
      <c r="BAM678" s="33"/>
      <c r="BAN678" s="33"/>
      <c r="BAO678" s="33"/>
      <c r="BAP678" s="33"/>
      <c r="BAQ678" s="33"/>
      <c r="BAR678" s="33"/>
      <c r="BAS678" s="33"/>
      <c r="BAT678" s="33"/>
      <c r="BAU678" s="33"/>
      <c r="BAV678" s="33"/>
      <c r="BAW678" s="33"/>
      <c r="BAX678" s="33"/>
      <c r="BAY678" s="33"/>
      <c r="BAZ678" s="33"/>
      <c r="BBA678" s="33"/>
      <c r="BBB678" s="33"/>
      <c r="BBC678" s="33"/>
      <c r="BBD678" s="33"/>
      <c r="BBE678" s="33"/>
      <c r="BBF678" s="33"/>
      <c r="BBG678" s="33"/>
      <c r="BBH678" s="33"/>
      <c r="BBI678" s="33"/>
      <c r="BBJ678" s="33"/>
      <c r="BBK678" s="33"/>
      <c r="BBL678" s="33"/>
      <c r="BBM678" s="33"/>
      <c r="BBN678" s="33"/>
      <c r="BBO678" s="33"/>
      <c r="BBP678" s="33"/>
      <c r="BBQ678" s="33"/>
      <c r="BBR678" s="33"/>
      <c r="BBS678" s="33"/>
      <c r="BBT678" s="33"/>
      <c r="BBU678" s="33"/>
      <c r="BBV678" s="33"/>
      <c r="BBW678" s="33"/>
      <c r="BBX678" s="33"/>
      <c r="BBY678" s="33"/>
      <c r="BBZ678" s="33"/>
      <c r="BCA678" s="33"/>
      <c r="BCB678" s="33"/>
      <c r="BCC678" s="33"/>
      <c r="BCD678" s="33"/>
      <c r="BCE678" s="33"/>
      <c r="BCF678" s="33"/>
      <c r="BCG678" s="33"/>
      <c r="BCH678" s="33"/>
      <c r="BCI678" s="33"/>
      <c r="BCJ678" s="33"/>
      <c r="BCK678" s="33"/>
      <c r="BCL678" s="33"/>
      <c r="BCM678" s="33"/>
      <c r="BCN678" s="33"/>
      <c r="BCO678" s="33"/>
      <c r="BCP678" s="33"/>
      <c r="BCQ678" s="33"/>
      <c r="BCR678" s="33"/>
      <c r="BCS678" s="33"/>
      <c r="BCT678" s="33"/>
      <c r="BCU678" s="33"/>
      <c r="BCV678" s="33"/>
      <c r="BCW678" s="33"/>
      <c r="BCX678" s="33"/>
      <c r="BCY678" s="33"/>
      <c r="BCZ678" s="33"/>
      <c r="BDA678" s="33"/>
      <c r="BDB678" s="33"/>
      <c r="BDC678" s="33"/>
      <c r="BDD678" s="33"/>
      <c r="BDE678" s="33"/>
      <c r="BDF678" s="33"/>
      <c r="BDG678" s="33"/>
      <c r="BDH678" s="33"/>
      <c r="BDI678" s="33"/>
      <c r="BDJ678" s="33"/>
      <c r="BDK678" s="33"/>
      <c r="BDL678" s="33"/>
      <c r="BDM678" s="33"/>
      <c r="BDN678" s="33"/>
      <c r="BDO678" s="33"/>
      <c r="BDP678" s="33"/>
      <c r="BDQ678" s="33"/>
      <c r="BDR678" s="33"/>
      <c r="BDS678" s="33"/>
      <c r="BDT678" s="33"/>
      <c r="BDU678" s="33"/>
      <c r="BDV678" s="33"/>
      <c r="BDW678" s="33"/>
      <c r="BDX678" s="33"/>
      <c r="BDY678" s="33"/>
      <c r="BDZ678" s="33"/>
      <c r="BEA678" s="33"/>
      <c r="BEB678" s="33"/>
      <c r="BEC678" s="33"/>
      <c r="BED678" s="33"/>
      <c r="BEE678" s="33"/>
      <c r="BEF678" s="33"/>
      <c r="BEG678" s="33"/>
      <c r="BEH678" s="33"/>
      <c r="BEI678" s="33"/>
      <c r="BEJ678" s="33"/>
      <c r="BEK678" s="33"/>
      <c r="BEL678" s="33"/>
      <c r="BEM678" s="33"/>
      <c r="BEN678" s="33"/>
      <c r="BEO678" s="33"/>
      <c r="BEP678" s="33"/>
      <c r="BEQ678" s="33"/>
      <c r="BER678" s="33"/>
      <c r="BES678" s="33"/>
      <c r="BET678" s="33"/>
      <c r="BEU678" s="33"/>
      <c r="BEV678" s="33"/>
      <c r="BEW678" s="33"/>
      <c r="BEX678" s="33"/>
      <c r="BEY678" s="33"/>
      <c r="BEZ678" s="33"/>
      <c r="BFA678" s="33"/>
      <c r="BFB678" s="33"/>
      <c r="BFC678" s="33"/>
      <c r="BFD678" s="33"/>
      <c r="BFE678" s="33"/>
      <c r="BFF678" s="33"/>
      <c r="BFG678" s="33"/>
      <c r="BFH678" s="33"/>
      <c r="BFI678" s="33"/>
      <c r="BFJ678" s="33"/>
      <c r="BFK678" s="33"/>
      <c r="BFL678" s="33"/>
      <c r="BFM678" s="33"/>
      <c r="BFN678" s="33"/>
      <c r="BFO678" s="33"/>
      <c r="BFP678" s="33"/>
      <c r="BFQ678" s="33"/>
      <c r="BFR678" s="33"/>
      <c r="BFS678" s="33"/>
      <c r="BFT678" s="33"/>
      <c r="BFU678" s="33"/>
      <c r="BFV678" s="33"/>
      <c r="BFW678" s="33"/>
      <c r="BFX678" s="33"/>
      <c r="BFY678" s="33"/>
      <c r="BFZ678" s="33"/>
      <c r="BGA678" s="33"/>
      <c r="BGB678" s="33"/>
      <c r="BGC678" s="33"/>
      <c r="BGD678" s="33"/>
      <c r="BGE678" s="33"/>
      <c r="BGF678" s="33"/>
      <c r="BGG678" s="33"/>
      <c r="BGH678" s="33"/>
      <c r="BGI678" s="33"/>
      <c r="BGJ678" s="33"/>
      <c r="BGK678" s="33"/>
      <c r="BGL678" s="33"/>
      <c r="BGM678" s="33"/>
      <c r="BGN678" s="33"/>
      <c r="BGO678" s="33"/>
      <c r="BGP678" s="33"/>
      <c r="BGQ678" s="33"/>
      <c r="BGR678" s="33"/>
      <c r="BGS678" s="33"/>
      <c r="BGT678" s="33"/>
      <c r="BGU678" s="33"/>
      <c r="BGV678" s="33"/>
      <c r="BGW678" s="33"/>
      <c r="BGX678" s="33"/>
      <c r="BGY678" s="33"/>
      <c r="BGZ678" s="33"/>
      <c r="BHA678" s="33"/>
      <c r="BHB678" s="33"/>
      <c r="BHC678" s="33"/>
      <c r="BHD678" s="33"/>
      <c r="BHE678" s="33"/>
      <c r="BHF678" s="33"/>
      <c r="BHG678" s="33"/>
      <c r="BHH678" s="33"/>
      <c r="BHI678" s="33"/>
      <c r="BHJ678" s="33"/>
      <c r="BHK678" s="33"/>
      <c r="BHL678" s="33"/>
      <c r="BHM678" s="33"/>
      <c r="BHN678" s="33"/>
      <c r="BHO678" s="33"/>
      <c r="BHP678" s="33"/>
      <c r="BHQ678" s="33"/>
      <c r="BHR678" s="33"/>
      <c r="BHS678" s="33"/>
      <c r="BHT678" s="33"/>
      <c r="BHU678" s="33"/>
      <c r="BHV678" s="33"/>
      <c r="BHW678" s="33"/>
      <c r="BHX678" s="33"/>
      <c r="BHY678" s="33"/>
      <c r="BHZ678" s="33"/>
      <c r="BIA678" s="33"/>
      <c r="BIB678" s="33"/>
      <c r="BIC678" s="33"/>
      <c r="BID678" s="33"/>
      <c r="BIE678" s="33"/>
      <c r="BIF678" s="33"/>
      <c r="BIG678" s="33"/>
      <c r="BIH678" s="33"/>
      <c r="BII678" s="33"/>
      <c r="BIJ678" s="33"/>
      <c r="BIK678" s="33"/>
      <c r="BIL678" s="33"/>
      <c r="BIM678" s="33"/>
      <c r="BIN678" s="33"/>
      <c r="BIO678" s="33"/>
      <c r="BIP678" s="33"/>
      <c r="BIQ678" s="33"/>
      <c r="BIR678" s="33"/>
      <c r="BIS678" s="33"/>
      <c r="BIT678" s="33"/>
      <c r="BIU678" s="33"/>
      <c r="BIV678" s="33"/>
      <c r="BIW678" s="33"/>
      <c r="BIX678" s="33"/>
      <c r="BIY678" s="33"/>
      <c r="BIZ678" s="33"/>
      <c r="BJA678" s="33"/>
      <c r="BJB678" s="33"/>
      <c r="BJC678" s="33"/>
      <c r="BJD678" s="33"/>
      <c r="BJE678" s="33"/>
      <c r="BJF678" s="33"/>
      <c r="BJG678" s="33"/>
      <c r="BJH678" s="33"/>
      <c r="BJI678" s="33"/>
      <c r="BJJ678" s="33"/>
      <c r="BJK678" s="33"/>
      <c r="BJL678" s="33"/>
      <c r="BJM678" s="33"/>
      <c r="BJN678" s="33"/>
      <c r="BJO678" s="33"/>
      <c r="BJP678" s="33"/>
      <c r="BJQ678" s="33"/>
      <c r="BJR678" s="33"/>
      <c r="BJS678" s="33"/>
      <c r="BJT678" s="33"/>
      <c r="BJU678" s="33"/>
      <c r="BJV678" s="33"/>
      <c r="BJW678" s="33"/>
      <c r="BJX678" s="33"/>
      <c r="BJY678" s="33"/>
      <c r="BJZ678" s="33"/>
      <c r="BKA678" s="33"/>
      <c r="BKB678" s="33"/>
      <c r="BKC678" s="33"/>
      <c r="BKD678" s="33"/>
      <c r="BKE678" s="33"/>
      <c r="BKF678" s="33"/>
      <c r="BKG678" s="33"/>
      <c r="BKH678" s="33"/>
      <c r="BKI678" s="33"/>
      <c r="BKJ678" s="33"/>
      <c r="BKK678" s="33"/>
      <c r="BKL678" s="33"/>
      <c r="BKM678" s="33"/>
      <c r="BKN678" s="33"/>
      <c r="BKO678" s="33"/>
      <c r="BKP678" s="33"/>
      <c r="BKQ678" s="33"/>
      <c r="BKR678" s="33"/>
      <c r="BKS678" s="33"/>
      <c r="BKT678" s="33"/>
      <c r="BKU678" s="33"/>
      <c r="BKV678" s="33"/>
      <c r="BKW678" s="33"/>
      <c r="BKX678" s="33"/>
      <c r="BKY678" s="33"/>
      <c r="BKZ678" s="33"/>
      <c r="BLA678" s="33"/>
      <c r="BLB678" s="33"/>
      <c r="BLC678" s="33"/>
      <c r="BLD678" s="33"/>
      <c r="BLE678" s="33"/>
      <c r="BLF678" s="33"/>
      <c r="BLG678" s="33"/>
      <c r="BLH678" s="33"/>
      <c r="BLI678" s="33"/>
      <c r="BLJ678" s="33"/>
      <c r="BLK678" s="33"/>
      <c r="BLL678" s="33"/>
      <c r="BLM678" s="33"/>
      <c r="BLN678" s="33"/>
      <c r="BLO678" s="33"/>
      <c r="BLP678" s="33"/>
      <c r="BLQ678" s="33"/>
      <c r="BLR678" s="33"/>
      <c r="BLS678" s="33"/>
      <c r="BLT678" s="33"/>
      <c r="BLU678" s="33"/>
      <c r="BLV678" s="33"/>
      <c r="BLW678" s="33"/>
      <c r="BLX678" s="33"/>
      <c r="BLY678" s="33"/>
      <c r="BLZ678" s="33"/>
      <c r="BMA678" s="33"/>
      <c r="BMB678" s="33"/>
      <c r="BMC678" s="33"/>
      <c r="BMD678" s="33"/>
      <c r="BME678" s="33"/>
      <c r="BMF678" s="33"/>
      <c r="BMG678" s="33"/>
      <c r="BMH678" s="33"/>
      <c r="BMI678" s="33"/>
      <c r="BMJ678" s="33"/>
      <c r="BMK678" s="33"/>
      <c r="BML678" s="33"/>
      <c r="BMM678" s="33"/>
      <c r="BMN678" s="33"/>
      <c r="BMO678" s="33"/>
      <c r="BMP678" s="33"/>
      <c r="BMQ678" s="33"/>
      <c r="BMR678" s="33"/>
      <c r="BMS678" s="33"/>
      <c r="BMT678" s="33"/>
      <c r="BMU678" s="33"/>
      <c r="BMV678" s="33"/>
      <c r="BMW678" s="33"/>
      <c r="BMX678" s="33"/>
      <c r="BMY678" s="33"/>
      <c r="BMZ678" s="33"/>
      <c r="BNA678" s="33"/>
      <c r="BNB678" s="33"/>
      <c r="BNC678" s="33"/>
      <c r="BND678" s="33"/>
      <c r="BNE678" s="33"/>
      <c r="BNF678" s="33"/>
      <c r="BNG678" s="33"/>
      <c r="BNH678" s="33"/>
      <c r="BNI678" s="33"/>
      <c r="BNJ678" s="33"/>
      <c r="BNK678" s="33"/>
      <c r="BNL678" s="33"/>
      <c r="BNM678" s="33"/>
      <c r="BNN678" s="33"/>
      <c r="BNO678" s="33"/>
      <c r="BNP678" s="33"/>
      <c r="BNQ678" s="33"/>
      <c r="BNR678" s="33"/>
      <c r="BNS678" s="33"/>
      <c r="BNT678" s="33"/>
      <c r="BNU678" s="33"/>
      <c r="BNV678" s="33"/>
      <c r="BNW678" s="33"/>
      <c r="BNX678" s="33"/>
      <c r="BNY678" s="33"/>
      <c r="BNZ678" s="33"/>
      <c r="BOA678" s="33"/>
      <c r="BOB678" s="33"/>
      <c r="BOC678" s="33"/>
      <c r="BOD678" s="33"/>
      <c r="BOE678" s="33"/>
      <c r="BOF678" s="33"/>
      <c r="BOG678" s="33"/>
      <c r="BOH678" s="33"/>
      <c r="BOI678" s="33"/>
      <c r="BOJ678" s="33"/>
      <c r="BOK678" s="33"/>
      <c r="BOL678" s="33"/>
      <c r="BOM678" s="33"/>
      <c r="BON678" s="33"/>
      <c r="BOO678" s="33"/>
      <c r="BOP678" s="33"/>
      <c r="BOQ678" s="33"/>
      <c r="BOR678" s="33"/>
      <c r="BOS678" s="33"/>
      <c r="BOT678" s="33"/>
      <c r="BOU678" s="33"/>
      <c r="BOV678" s="33"/>
      <c r="BOW678" s="33"/>
      <c r="BOX678" s="33"/>
      <c r="BOY678" s="33"/>
      <c r="BOZ678" s="33"/>
      <c r="BPA678" s="33"/>
      <c r="BPB678" s="33"/>
      <c r="BPC678" s="33"/>
      <c r="BPD678" s="33"/>
      <c r="BPE678" s="33"/>
      <c r="BPF678" s="33"/>
      <c r="BPG678" s="33"/>
      <c r="BPH678" s="33"/>
      <c r="BPI678" s="33"/>
      <c r="BPJ678" s="33"/>
      <c r="BPK678" s="33"/>
      <c r="BPL678" s="33"/>
      <c r="BPM678" s="33"/>
      <c r="BPN678" s="33"/>
      <c r="BPO678" s="33"/>
      <c r="BPP678" s="33"/>
      <c r="BPQ678" s="33"/>
      <c r="BPR678" s="33"/>
      <c r="BPS678" s="33"/>
      <c r="BPT678" s="33"/>
      <c r="BPU678" s="33"/>
      <c r="BPV678" s="33"/>
      <c r="BPW678" s="33"/>
      <c r="BPX678" s="33"/>
      <c r="BPY678" s="33"/>
      <c r="BPZ678" s="33"/>
      <c r="BQA678" s="33"/>
      <c r="BQB678" s="33"/>
      <c r="BQC678" s="33"/>
      <c r="BQD678" s="33"/>
      <c r="BQE678" s="33"/>
      <c r="BQF678" s="33"/>
      <c r="BQG678" s="33"/>
      <c r="BQH678" s="33"/>
      <c r="BQI678" s="33"/>
      <c r="BQJ678" s="33"/>
      <c r="BQK678" s="33"/>
      <c r="BQL678" s="33"/>
      <c r="BQM678" s="33"/>
      <c r="BQN678" s="33"/>
      <c r="BQO678" s="33"/>
      <c r="BQP678" s="33"/>
      <c r="BQQ678" s="33"/>
      <c r="BQR678" s="33"/>
      <c r="BQS678" s="33"/>
      <c r="BQT678" s="33"/>
      <c r="BQU678" s="33"/>
      <c r="BQV678" s="33"/>
      <c r="BQW678" s="33"/>
      <c r="BQX678" s="33"/>
      <c r="BQY678" s="33"/>
      <c r="BQZ678" s="33"/>
      <c r="BRA678" s="33"/>
      <c r="BRB678" s="33"/>
      <c r="BRC678" s="33"/>
      <c r="BRD678" s="33"/>
      <c r="BRE678" s="33"/>
      <c r="BRF678" s="33"/>
      <c r="BRG678" s="33"/>
      <c r="BRH678" s="33"/>
      <c r="BRI678" s="33"/>
      <c r="BRJ678" s="33"/>
      <c r="BRK678" s="33"/>
      <c r="BRL678" s="33"/>
      <c r="BRM678" s="33"/>
      <c r="BRN678" s="33"/>
      <c r="BRO678" s="33"/>
      <c r="BRP678" s="33"/>
      <c r="BRQ678" s="33"/>
      <c r="BRR678" s="33"/>
      <c r="BRS678" s="33"/>
      <c r="BRT678" s="33"/>
      <c r="BRU678" s="33"/>
      <c r="BRV678" s="33"/>
      <c r="BRW678" s="33"/>
      <c r="BRX678" s="33"/>
      <c r="BRY678" s="33"/>
      <c r="BRZ678" s="33"/>
      <c r="BSA678" s="33"/>
      <c r="BSB678" s="33"/>
      <c r="BSC678" s="33"/>
      <c r="BSD678" s="33"/>
      <c r="BSE678" s="33"/>
      <c r="BSF678" s="33"/>
      <c r="BSG678" s="33"/>
      <c r="BSH678" s="33"/>
      <c r="BSI678" s="33"/>
      <c r="BSJ678" s="33"/>
      <c r="BSK678" s="33"/>
      <c r="BSL678" s="33"/>
      <c r="BSM678" s="33"/>
      <c r="BSN678" s="33"/>
      <c r="BSO678" s="33"/>
      <c r="BSP678" s="33"/>
      <c r="BSQ678" s="33"/>
      <c r="BSR678" s="33"/>
      <c r="BSS678" s="33"/>
      <c r="BST678" s="33"/>
      <c r="BSU678" s="33"/>
      <c r="BSV678" s="33"/>
      <c r="BSW678" s="33"/>
      <c r="BSX678" s="33"/>
      <c r="BSY678" s="33"/>
      <c r="BSZ678" s="33"/>
      <c r="BTA678" s="33"/>
      <c r="BTB678" s="33"/>
      <c r="BTC678" s="33"/>
      <c r="BTD678" s="33"/>
      <c r="BTE678" s="33"/>
      <c r="BTF678" s="33"/>
      <c r="BTG678" s="33"/>
      <c r="BTH678" s="33"/>
      <c r="BTI678" s="33"/>
      <c r="BTJ678" s="33"/>
      <c r="BTK678" s="33"/>
      <c r="BTL678" s="33"/>
      <c r="BTM678" s="33"/>
      <c r="BTN678" s="33"/>
      <c r="BTO678" s="33"/>
      <c r="BTP678" s="33"/>
      <c r="BTQ678" s="33"/>
      <c r="BTR678" s="33"/>
      <c r="BTS678" s="33"/>
      <c r="BTT678" s="33"/>
      <c r="BTU678" s="33"/>
      <c r="BTV678" s="33"/>
      <c r="BTW678" s="33"/>
      <c r="BTX678" s="33"/>
      <c r="BTY678" s="33"/>
      <c r="BTZ678" s="33"/>
      <c r="BUA678" s="33"/>
      <c r="BUB678" s="33"/>
      <c r="BUC678" s="33"/>
      <c r="BUD678" s="33"/>
      <c r="BUE678" s="33"/>
      <c r="BUF678" s="33"/>
      <c r="BUG678" s="33"/>
      <c r="BUH678" s="33"/>
      <c r="BUI678" s="33"/>
      <c r="BUJ678" s="33"/>
      <c r="BUK678" s="33"/>
      <c r="BUL678" s="33"/>
      <c r="BUM678" s="33"/>
      <c r="BUN678" s="33"/>
      <c r="BUO678" s="33"/>
      <c r="BUP678" s="33"/>
      <c r="BUQ678" s="33"/>
      <c r="BUR678" s="33"/>
      <c r="BUS678" s="33"/>
      <c r="BUT678" s="33"/>
      <c r="BUU678" s="33"/>
      <c r="BUV678" s="33"/>
      <c r="BUW678" s="33"/>
      <c r="BUX678" s="33"/>
      <c r="BUY678" s="33"/>
      <c r="BUZ678" s="33"/>
      <c r="BVA678" s="33"/>
      <c r="BVB678" s="33"/>
      <c r="BVC678" s="33"/>
      <c r="BVD678" s="33"/>
      <c r="BVE678" s="33"/>
      <c r="BVF678" s="33"/>
      <c r="BVG678" s="33"/>
      <c r="BVH678" s="33"/>
      <c r="BVI678" s="33"/>
      <c r="BVJ678" s="33"/>
      <c r="BVK678" s="33"/>
      <c r="BVL678" s="33"/>
      <c r="BVM678" s="33"/>
      <c r="BVN678" s="33"/>
      <c r="BVO678" s="33"/>
      <c r="BVP678" s="33"/>
      <c r="BVQ678" s="33"/>
      <c r="BVR678" s="33"/>
      <c r="BVS678" s="33"/>
      <c r="BVT678" s="33"/>
      <c r="BVU678" s="33"/>
      <c r="BVV678" s="33"/>
      <c r="BVW678" s="33"/>
      <c r="BVX678" s="33"/>
      <c r="BVY678" s="33"/>
      <c r="BVZ678" s="33"/>
      <c r="BWA678" s="33"/>
      <c r="BWB678" s="33"/>
      <c r="BWC678" s="33"/>
      <c r="BWD678" s="33"/>
      <c r="BWE678" s="33"/>
      <c r="BWF678" s="33"/>
      <c r="BWG678" s="33"/>
      <c r="BWH678" s="33"/>
      <c r="BWI678" s="33"/>
      <c r="BWJ678" s="33"/>
      <c r="BWK678" s="33"/>
      <c r="BWL678" s="33"/>
      <c r="BWM678" s="33"/>
      <c r="BWN678" s="33"/>
      <c r="BWO678" s="33"/>
      <c r="BWP678" s="33"/>
      <c r="BWQ678" s="33"/>
      <c r="BWR678" s="33"/>
      <c r="BWS678" s="33"/>
      <c r="BWT678" s="33"/>
      <c r="BWU678" s="33"/>
      <c r="BWV678" s="33"/>
      <c r="BWW678" s="33"/>
      <c r="BWX678" s="33"/>
      <c r="BWY678" s="33"/>
      <c r="BWZ678" s="33"/>
      <c r="BXA678" s="33"/>
      <c r="BXB678" s="33"/>
      <c r="BXC678" s="33"/>
      <c r="BXD678" s="33"/>
      <c r="BXE678" s="33"/>
      <c r="BXF678" s="33"/>
      <c r="BXG678" s="33"/>
      <c r="BXH678" s="33"/>
      <c r="BXI678" s="33"/>
      <c r="BXJ678" s="33"/>
      <c r="BXK678" s="33"/>
      <c r="BXL678" s="33"/>
      <c r="BXM678" s="33"/>
      <c r="BXN678" s="33"/>
      <c r="BXO678" s="33"/>
      <c r="BXP678" s="33"/>
      <c r="BXQ678" s="33"/>
      <c r="BXR678" s="33"/>
      <c r="BXS678" s="33"/>
      <c r="BXT678" s="33"/>
      <c r="BXU678" s="33"/>
      <c r="BXV678" s="33"/>
      <c r="BXW678" s="33"/>
      <c r="BXX678" s="33"/>
      <c r="BXY678" s="33"/>
      <c r="BXZ678" s="33"/>
      <c r="BYA678" s="33"/>
      <c r="BYB678" s="33"/>
      <c r="BYC678" s="33"/>
      <c r="BYD678" s="33"/>
      <c r="BYE678" s="33"/>
      <c r="BYF678" s="33"/>
      <c r="BYG678" s="33"/>
      <c r="BYH678" s="33"/>
      <c r="BYI678" s="33"/>
      <c r="BYJ678" s="33"/>
      <c r="BYK678" s="33"/>
      <c r="BYL678" s="33"/>
      <c r="BYM678" s="33"/>
      <c r="BYN678" s="33"/>
      <c r="BYO678" s="33"/>
      <c r="BYP678" s="33"/>
      <c r="BYQ678" s="33"/>
      <c r="BYR678" s="33"/>
      <c r="BYS678" s="33"/>
      <c r="BYT678" s="33"/>
      <c r="BYU678" s="33"/>
      <c r="BYV678" s="33"/>
      <c r="BYW678" s="33"/>
      <c r="BYX678" s="33"/>
    </row>
    <row r="679" spans="1:2026" s="52" customFormat="1" ht="24.95" customHeight="1" x14ac:dyDescent="0.25">
      <c r="A679" s="205" t="s">
        <v>1662</v>
      </c>
      <c r="B679" s="50" t="s">
        <v>1163</v>
      </c>
      <c r="C679" s="4" t="s">
        <v>1164</v>
      </c>
      <c r="D679" s="4" t="s">
        <v>62</v>
      </c>
      <c r="E679" s="4" t="s">
        <v>1164</v>
      </c>
      <c r="F679" s="5" t="s">
        <v>1131</v>
      </c>
      <c r="G679" s="4" t="s">
        <v>27</v>
      </c>
      <c r="H679" s="11" t="s">
        <v>528</v>
      </c>
      <c r="I679" s="4" t="s">
        <v>29</v>
      </c>
      <c r="J679" s="51" t="s">
        <v>345</v>
      </c>
      <c r="K679" s="4" t="s">
        <v>31</v>
      </c>
      <c r="L679" s="4" t="s">
        <v>51</v>
      </c>
      <c r="M679" s="4" t="s">
        <v>33</v>
      </c>
      <c r="N679" s="4" t="s">
        <v>34</v>
      </c>
      <c r="O679" s="6" t="s">
        <v>35</v>
      </c>
      <c r="P679" s="6"/>
      <c r="Q679" s="7" t="s">
        <v>36</v>
      </c>
      <c r="R679" s="7" t="s">
        <v>1476</v>
      </c>
      <c r="S679" s="4" t="s">
        <v>1165</v>
      </c>
      <c r="T679" s="152" t="s">
        <v>1512</v>
      </c>
      <c r="U679" s="152" t="s">
        <v>1512</v>
      </c>
      <c r="V679" s="4" t="s">
        <v>11</v>
      </c>
      <c r="W679" s="4" t="s">
        <v>40</v>
      </c>
      <c r="X679" s="4"/>
      <c r="Y679" s="4"/>
      <c r="Z679" s="4"/>
      <c r="AA679" s="4"/>
      <c r="AB679" s="8">
        <v>12500</v>
      </c>
      <c r="AC679" s="8">
        <v>2650</v>
      </c>
      <c r="AD679" s="8"/>
      <c r="AE679" s="8">
        <v>14000</v>
      </c>
      <c r="AF679" s="8">
        <v>650</v>
      </c>
      <c r="AG679" s="8">
        <f t="shared" si="11"/>
        <v>29800</v>
      </c>
      <c r="AH679" s="111">
        <v>21</v>
      </c>
      <c r="AI679" s="8">
        <v>17917.650000000001</v>
      </c>
      <c r="AJ679" s="126"/>
      <c r="AK679" s="8">
        <f>SUBTOTAL(9,AH679:AJ679)</f>
        <v>17938.650000000001</v>
      </c>
      <c r="AL679" s="5" t="s">
        <v>37</v>
      </c>
      <c r="AM679" s="5" t="s">
        <v>1499</v>
      </c>
      <c r="AN679" s="96">
        <v>43040</v>
      </c>
      <c r="AO679" s="173" t="s">
        <v>1512</v>
      </c>
      <c r="AP679" s="33"/>
      <c r="AQ679" s="33"/>
      <c r="AR679" s="33"/>
      <c r="AS679" s="33"/>
      <c r="AT679" s="33"/>
      <c r="AU679" s="33"/>
      <c r="AV679" s="33"/>
      <c r="AW679" s="33"/>
      <c r="AX679" s="33"/>
      <c r="AY679" s="33"/>
      <c r="AZ679" s="33"/>
      <c r="BA679" s="33"/>
      <c r="BB679" s="33"/>
      <c r="BC679" s="33"/>
      <c r="BD679" s="33"/>
      <c r="BE679" s="33"/>
      <c r="BF679" s="33"/>
      <c r="BG679" s="33"/>
      <c r="BH679" s="33"/>
      <c r="BI679" s="33"/>
      <c r="BJ679" s="33"/>
      <c r="BK679" s="33"/>
      <c r="BL679" s="33"/>
      <c r="BM679" s="33"/>
      <c r="BN679" s="33"/>
      <c r="BO679" s="33"/>
      <c r="BP679" s="33"/>
      <c r="BQ679" s="33"/>
      <c r="BR679" s="33"/>
      <c r="BS679" s="33"/>
      <c r="BT679" s="33"/>
      <c r="BU679" s="33"/>
      <c r="BV679" s="33"/>
      <c r="BW679" s="33"/>
      <c r="BX679" s="33"/>
      <c r="BY679" s="33"/>
      <c r="BZ679" s="33"/>
      <c r="CA679" s="33"/>
      <c r="CB679" s="33"/>
      <c r="CC679" s="33"/>
      <c r="CD679" s="33"/>
      <c r="CE679" s="33"/>
      <c r="CF679" s="33"/>
      <c r="CG679" s="33"/>
      <c r="CH679" s="33"/>
      <c r="CI679" s="33"/>
      <c r="CJ679" s="33"/>
      <c r="CK679" s="33"/>
      <c r="CL679" s="33"/>
      <c r="CM679" s="33"/>
      <c r="CN679" s="33"/>
      <c r="CO679" s="33"/>
      <c r="CP679" s="33"/>
      <c r="CQ679" s="33"/>
      <c r="CR679" s="33"/>
      <c r="CS679" s="33"/>
      <c r="CT679" s="33"/>
      <c r="CU679" s="33"/>
      <c r="CV679" s="33"/>
      <c r="CW679" s="33"/>
      <c r="CX679" s="33"/>
      <c r="CY679" s="33"/>
      <c r="CZ679" s="33"/>
      <c r="DA679" s="33"/>
      <c r="DB679" s="33"/>
      <c r="DC679" s="33"/>
      <c r="DD679" s="33"/>
      <c r="DE679" s="33"/>
      <c r="DF679" s="33"/>
      <c r="DG679" s="33"/>
      <c r="DH679" s="33"/>
      <c r="DI679" s="33"/>
      <c r="DJ679" s="33"/>
      <c r="DK679" s="33"/>
      <c r="DL679" s="33"/>
      <c r="DM679" s="33"/>
      <c r="DN679" s="33"/>
      <c r="DO679" s="33"/>
      <c r="DP679" s="33"/>
      <c r="DQ679" s="33"/>
      <c r="DR679" s="33"/>
      <c r="DS679" s="33"/>
      <c r="DT679" s="33"/>
      <c r="DU679" s="33"/>
      <c r="DV679" s="33"/>
      <c r="DW679" s="33"/>
      <c r="DX679" s="33"/>
      <c r="DY679" s="33"/>
      <c r="DZ679" s="33"/>
      <c r="EA679" s="33"/>
      <c r="EB679" s="33"/>
      <c r="EC679" s="33"/>
      <c r="ED679" s="33"/>
      <c r="EE679" s="33"/>
      <c r="EF679" s="33"/>
      <c r="EG679" s="33"/>
      <c r="EH679" s="33"/>
      <c r="EI679" s="33"/>
      <c r="EJ679" s="33"/>
      <c r="EK679" s="33"/>
      <c r="EL679" s="33"/>
      <c r="EM679" s="33"/>
      <c r="EN679" s="33"/>
      <c r="EO679" s="33"/>
      <c r="EP679" s="33"/>
      <c r="EQ679" s="33"/>
      <c r="ER679" s="33"/>
      <c r="ES679" s="33"/>
      <c r="ET679" s="33"/>
      <c r="EU679" s="33"/>
      <c r="EV679" s="33"/>
      <c r="EW679" s="33"/>
      <c r="EX679" s="33"/>
      <c r="EY679" s="33"/>
      <c r="EZ679" s="33"/>
      <c r="FA679" s="33"/>
      <c r="FB679" s="33"/>
      <c r="FC679" s="33"/>
      <c r="FD679" s="33"/>
      <c r="FE679" s="33"/>
      <c r="FF679" s="33"/>
      <c r="FG679" s="33"/>
      <c r="FH679" s="33"/>
      <c r="FI679" s="33"/>
      <c r="FJ679" s="33"/>
      <c r="FK679" s="33"/>
      <c r="FL679" s="33"/>
      <c r="FM679" s="33"/>
      <c r="FN679" s="33"/>
      <c r="FO679" s="33"/>
      <c r="FP679" s="33"/>
      <c r="FQ679" s="33"/>
      <c r="FR679" s="33"/>
      <c r="FS679" s="33"/>
      <c r="FT679" s="33"/>
      <c r="FU679" s="33"/>
      <c r="FV679" s="33"/>
      <c r="FW679" s="33"/>
      <c r="FX679" s="33"/>
      <c r="FY679" s="33"/>
      <c r="FZ679" s="33"/>
      <c r="GA679" s="33"/>
      <c r="GB679" s="33"/>
      <c r="GC679" s="33"/>
      <c r="GD679" s="33"/>
      <c r="GE679" s="33"/>
      <c r="GF679" s="33"/>
      <c r="GG679" s="33"/>
      <c r="GH679" s="33"/>
      <c r="GI679" s="33"/>
      <c r="GJ679" s="33"/>
      <c r="GK679" s="33"/>
      <c r="GL679" s="33"/>
      <c r="GM679" s="33"/>
      <c r="GN679" s="33"/>
      <c r="GO679" s="33"/>
      <c r="GP679" s="33"/>
      <c r="GQ679" s="33"/>
      <c r="GR679" s="33"/>
      <c r="GS679" s="33"/>
      <c r="GT679" s="33"/>
      <c r="GU679" s="33"/>
      <c r="GV679" s="33"/>
      <c r="GW679" s="33"/>
      <c r="GX679" s="33"/>
      <c r="GY679" s="33"/>
      <c r="GZ679" s="33"/>
      <c r="HA679" s="33"/>
      <c r="HB679" s="33"/>
      <c r="HC679" s="33"/>
      <c r="HD679" s="33"/>
      <c r="HE679" s="33"/>
      <c r="HF679" s="33"/>
      <c r="HG679" s="33"/>
      <c r="HH679" s="33"/>
      <c r="HI679" s="33"/>
      <c r="HJ679" s="33"/>
      <c r="HK679" s="33"/>
      <c r="HL679" s="33"/>
      <c r="HM679" s="33"/>
      <c r="HN679" s="33"/>
      <c r="HO679" s="33"/>
      <c r="HP679" s="33"/>
      <c r="HQ679" s="33"/>
      <c r="HR679" s="33"/>
      <c r="HS679" s="33"/>
      <c r="HT679" s="33"/>
      <c r="HU679" s="33"/>
      <c r="HV679" s="33"/>
      <c r="HW679" s="33"/>
      <c r="HX679" s="33"/>
      <c r="HY679" s="33"/>
      <c r="HZ679" s="33"/>
      <c r="IA679" s="33"/>
      <c r="IB679" s="33"/>
      <c r="IC679" s="33"/>
      <c r="ID679" s="33"/>
      <c r="IE679" s="33"/>
      <c r="IF679" s="33"/>
      <c r="IG679" s="33"/>
      <c r="IH679" s="33"/>
      <c r="II679" s="33"/>
      <c r="IJ679" s="33"/>
      <c r="IK679" s="33"/>
      <c r="IL679" s="33"/>
      <c r="IM679" s="33"/>
      <c r="IN679" s="33"/>
      <c r="IO679" s="33"/>
      <c r="IP679" s="33"/>
      <c r="IQ679" s="33"/>
      <c r="IR679" s="33"/>
      <c r="IS679" s="33"/>
      <c r="IT679" s="33"/>
      <c r="IU679" s="33"/>
      <c r="IV679" s="33"/>
      <c r="IW679" s="33"/>
      <c r="IX679" s="33"/>
      <c r="IY679" s="33"/>
      <c r="IZ679" s="33"/>
      <c r="JA679" s="33"/>
      <c r="JB679" s="33"/>
      <c r="JC679" s="33"/>
      <c r="JD679" s="33"/>
      <c r="JE679" s="33"/>
      <c r="JF679" s="33"/>
      <c r="JG679" s="33"/>
      <c r="JH679" s="33"/>
      <c r="JI679" s="33"/>
      <c r="JJ679" s="33"/>
      <c r="JK679" s="33"/>
      <c r="JL679" s="33"/>
      <c r="JM679" s="33"/>
      <c r="JN679" s="33"/>
      <c r="JO679" s="33"/>
      <c r="JP679" s="33"/>
      <c r="JQ679" s="33"/>
      <c r="JR679" s="33"/>
      <c r="JS679" s="33"/>
      <c r="JT679" s="33"/>
      <c r="JU679" s="33"/>
      <c r="JV679" s="33"/>
      <c r="JW679" s="33"/>
      <c r="JX679" s="33"/>
      <c r="JY679" s="33"/>
      <c r="JZ679" s="33"/>
      <c r="KA679" s="33"/>
      <c r="KB679" s="33"/>
      <c r="KC679" s="33"/>
      <c r="KD679" s="33"/>
      <c r="KE679" s="33"/>
      <c r="KF679" s="33"/>
      <c r="KG679" s="33"/>
      <c r="KH679" s="33"/>
      <c r="KI679" s="33"/>
      <c r="KJ679" s="33"/>
      <c r="KK679" s="33"/>
      <c r="KL679" s="33"/>
      <c r="KM679" s="33"/>
      <c r="KN679" s="33"/>
      <c r="KO679" s="33"/>
      <c r="KP679" s="33"/>
      <c r="KQ679" s="33"/>
      <c r="KR679" s="33"/>
      <c r="KS679" s="33"/>
      <c r="KT679" s="33"/>
      <c r="KU679" s="33"/>
      <c r="KV679" s="33"/>
      <c r="KW679" s="33"/>
      <c r="KX679" s="33"/>
      <c r="KY679" s="33"/>
      <c r="KZ679" s="33"/>
      <c r="LA679" s="33"/>
      <c r="LB679" s="33"/>
      <c r="LC679" s="33"/>
      <c r="LD679" s="33"/>
      <c r="LE679" s="33"/>
      <c r="LF679" s="33"/>
      <c r="LG679" s="33"/>
      <c r="LH679" s="33"/>
      <c r="LI679" s="33"/>
      <c r="LJ679" s="33"/>
      <c r="LK679" s="33"/>
      <c r="LL679" s="33"/>
      <c r="LM679" s="33"/>
      <c r="LN679" s="33"/>
      <c r="LO679" s="33"/>
      <c r="LP679" s="33"/>
      <c r="LQ679" s="33"/>
      <c r="LR679" s="33"/>
      <c r="LS679" s="33"/>
      <c r="LT679" s="33"/>
      <c r="LU679" s="33"/>
      <c r="LV679" s="33"/>
      <c r="LW679" s="33"/>
      <c r="LX679" s="33"/>
      <c r="LY679" s="33"/>
      <c r="LZ679" s="33"/>
      <c r="MA679" s="33"/>
      <c r="MB679" s="33"/>
      <c r="MC679" s="33"/>
      <c r="MD679" s="33"/>
      <c r="ME679" s="33"/>
      <c r="MF679" s="33"/>
      <c r="MG679" s="33"/>
      <c r="MH679" s="33"/>
      <c r="MI679" s="33"/>
      <c r="MJ679" s="33"/>
      <c r="MK679" s="33"/>
      <c r="ML679" s="33"/>
      <c r="MM679" s="33"/>
      <c r="MN679" s="33"/>
      <c r="MO679" s="33"/>
      <c r="MP679" s="33"/>
      <c r="MQ679" s="33"/>
      <c r="MR679" s="33"/>
      <c r="MS679" s="33"/>
      <c r="MT679" s="33"/>
      <c r="MU679" s="33"/>
      <c r="MV679" s="33"/>
      <c r="MW679" s="33"/>
      <c r="MX679" s="33"/>
      <c r="MY679" s="33"/>
      <c r="MZ679" s="33"/>
      <c r="NA679" s="33"/>
      <c r="NB679" s="33"/>
      <c r="NC679" s="33"/>
      <c r="ND679" s="33"/>
      <c r="NE679" s="33"/>
      <c r="NF679" s="33"/>
      <c r="NG679" s="33"/>
      <c r="NH679" s="33"/>
      <c r="NI679" s="33"/>
      <c r="NJ679" s="33"/>
      <c r="NK679" s="33"/>
      <c r="NL679" s="33"/>
      <c r="NM679" s="33"/>
      <c r="NN679" s="33"/>
      <c r="NO679" s="33"/>
      <c r="NP679" s="33"/>
      <c r="NQ679" s="33"/>
      <c r="NR679" s="33"/>
      <c r="NS679" s="33"/>
      <c r="NT679" s="33"/>
      <c r="NU679" s="33"/>
      <c r="NV679" s="33"/>
      <c r="NW679" s="33"/>
      <c r="NX679" s="33"/>
      <c r="NY679" s="33"/>
      <c r="NZ679" s="33"/>
      <c r="OA679" s="33"/>
      <c r="OB679" s="33"/>
      <c r="OC679" s="33"/>
      <c r="OD679" s="33"/>
      <c r="OE679" s="33"/>
      <c r="OF679" s="33"/>
      <c r="OG679" s="33"/>
      <c r="OH679" s="33"/>
      <c r="OI679" s="33"/>
      <c r="OJ679" s="33"/>
      <c r="OK679" s="33"/>
      <c r="OL679" s="33"/>
      <c r="OM679" s="33"/>
      <c r="ON679" s="33"/>
      <c r="OO679" s="33"/>
      <c r="OP679" s="33"/>
      <c r="OQ679" s="33"/>
      <c r="OR679" s="33"/>
      <c r="OS679" s="33"/>
      <c r="OT679" s="33"/>
      <c r="OU679" s="33"/>
      <c r="OV679" s="33"/>
      <c r="OW679" s="33"/>
      <c r="OX679" s="33"/>
      <c r="OY679" s="33"/>
      <c r="OZ679" s="33"/>
      <c r="PA679" s="33"/>
      <c r="PB679" s="33"/>
      <c r="PC679" s="33"/>
      <c r="PD679" s="33"/>
      <c r="PE679" s="33"/>
      <c r="PF679" s="33"/>
      <c r="PG679" s="33"/>
      <c r="PH679" s="33"/>
      <c r="PI679" s="33"/>
      <c r="PJ679" s="33"/>
      <c r="PK679" s="33"/>
      <c r="PL679" s="33"/>
      <c r="PM679" s="33"/>
      <c r="PN679" s="33"/>
      <c r="PO679" s="33"/>
      <c r="PP679" s="33"/>
      <c r="PQ679" s="33"/>
      <c r="PR679" s="33"/>
      <c r="PS679" s="33"/>
      <c r="PT679" s="33"/>
      <c r="PU679" s="33"/>
      <c r="PV679" s="33"/>
      <c r="PW679" s="33"/>
      <c r="PX679" s="33"/>
      <c r="PY679" s="33"/>
      <c r="PZ679" s="33"/>
      <c r="QA679" s="33"/>
      <c r="QB679" s="33"/>
      <c r="QC679" s="33"/>
      <c r="QD679" s="33"/>
      <c r="QE679" s="33"/>
      <c r="QF679" s="33"/>
      <c r="QG679" s="33"/>
      <c r="QH679" s="33"/>
      <c r="QI679" s="33"/>
      <c r="QJ679" s="33"/>
      <c r="QK679" s="33"/>
      <c r="QL679" s="33"/>
      <c r="QM679" s="33"/>
      <c r="QN679" s="33"/>
      <c r="QO679" s="33"/>
      <c r="QP679" s="33"/>
      <c r="QQ679" s="33"/>
      <c r="QR679" s="33"/>
      <c r="QS679" s="33"/>
      <c r="QT679" s="33"/>
      <c r="QU679" s="33"/>
      <c r="QV679" s="33"/>
      <c r="QW679" s="33"/>
      <c r="QX679" s="33"/>
      <c r="QY679" s="33"/>
      <c r="QZ679" s="33"/>
      <c r="RA679" s="33"/>
      <c r="RB679" s="33"/>
      <c r="RC679" s="33"/>
      <c r="RD679" s="33"/>
      <c r="RE679" s="33"/>
      <c r="RF679" s="33"/>
      <c r="RG679" s="33"/>
      <c r="RH679" s="33"/>
      <c r="RI679" s="33"/>
      <c r="RJ679" s="33"/>
      <c r="RK679" s="33"/>
      <c r="RL679" s="33"/>
      <c r="RM679" s="33"/>
      <c r="RN679" s="33"/>
      <c r="RO679" s="33"/>
      <c r="RP679" s="33"/>
      <c r="RQ679" s="33"/>
      <c r="RR679" s="33"/>
      <c r="RS679" s="33"/>
      <c r="RT679" s="33"/>
      <c r="RU679" s="33"/>
      <c r="RV679" s="33"/>
      <c r="RW679" s="33"/>
      <c r="RX679" s="33"/>
      <c r="RY679" s="33"/>
      <c r="RZ679" s="33"/>
      <c r="SA679" s="33"/>
      <c r="SB679" s="33"/>
      <c r="SC679" s="33"/>
      <c r="SD679" s="33"/>
      <c r="SE679" s="33"/>
      <c r="SF679" s="33"/>
      <c r="SG679" s="33"/>
      <c r="SH679" s="33"/>
      <c r="SI679" s="33"/>
      <c r="SJ679" s="33"/>
      <c r="SK679" s="33"/>
      <c r="SL679" s="33"/>
      <c r="SM679" s="33"/>
      <c r="SN679" s="33"/>
      <c r="SO679" s="33"/>
      <c r="SP679" s="33"/>
      <c r="SQ679" s="33"/>
      <c r="SR679" s="33"/>
      <c r="SS679" s="33"/>
      <c r="ST679" s="33"/>
      <c r="SU679" s="33"/>
      <c r="SV679" s="33"/>
      <c r="SW679" s="33"/>
      <c r="SX679" s="33"/>
      <c r="SY679" s="33"/>
      <c r="SZ679" s="33"/>
      <c r="TA679" s="33"/>
      <c r="TB679" s="33"/>
      <c r="TC679" s="33"/>
      <c r="TD679" s="33"/>
      <c r="TE679" s="33"/>
      <c r="TF679" s="33"/>
      <c r="TG679" s="33"/>
      <c r="TH679" s="33"/>
      <c r="TI679" s="33"/>
      <c r="TJ679" s="33"/>
      <c r="TK679" s="33"/>
      <c r="TL679" s="33"/>
      <c r="TM679" s="33"/>
      <c r="TN679" s="33"/>
      <c r="TO679" s="33"/>
      <c r="TP679" s="33"/>
      <c r="TQ679" s="33"/>
      <c r="TR679" s="33"/>
      <c r="TS679" s="33"/>
      <c r="TT679" s="33"/>
      <c r="TU679" s="33"/>
      <c r="TV679" s="33"/>
      <c r="TW679" s="33"/>
      <c r="TX679" s="33"/>
      <c r="TY679" s="33"/>
      <c r="TZ679" s="33"/>
      <c r="UA679" s="33"/>
      <c r="UB679" s="33"/>
      <c r="UC679" s="33"/>
      <c r="UD679" s="33"/>
      <c r="UE679" s="33"/>
      <c r="UF679" s="33"/>
      <c r="UG679" s="33"/>
      <c r="UH679" s="33"/>
      <c r="UI679" s="33"/>
      <c r="UJ679" s="33"/>
      <c r="UK679" s="33"/>
      <c r="UL679" s="33"/>
      <c r="UM679" s="33"/>
      <c r="UN679" s="33"/>
      <c r="UO679" s="33"/>
      <c r="UP679" s="33"/>
      <c r="UQ679" s="33"/>
      <c r="UR679" s="33"/>
      <c r="US679" s="33"/>
      <c r="UT679" s="33"/>
      <c r="UU679" s="33"/>
      <c r="UV679" s="33"/>
      <c r="UW679" s="33"/>
      <c r="UX679" s="33"/>
      <c r="UY679" s="33"/>
      <c r="UZ679" s="33"/>
      <c r="VA679" s="33"/>
      <c r="VB679" s="33"/>
      <c r="VC679" s="33"/>
      <c r="VD679" s="33"/>
      <c r="VE679" s="33"/>
      <c r="VF679" s="33"/>
      <c r="VG679" s="33"/>
      <c r="VH679" s="33"/>
      <c r="VI679" s="33"/>
      <c r="VJ679" s="33"/>
      <c r="VK679" s="33"/>
      <c r="VL679" s="33"/>
      <c r="VM679" s="33"/>
      <c r="VN679" s="33"/>
      <c r="VO679" s="33"/>
      <c r="VP679" s="33"/>
      <c r="VQ679" s="33"/>
      <c r="VR679" s="33"/>
      <c r="VS679" s="33"/>
      <c r="VT679" s="33"/>
      <c r="VU679" s="33"/>
      <c r="VV679" s="33"/>
      <c r="VW679" s="33"/>
      <c r="VX679" s="33"/>
      <c r="VY679" s="33"/>
      <c r="VZ679" s="33"/>
      <c r="WA679" s="33"/>
      <c r="WB679" s="33"/>
      <c r="WC679" s="33"/>
      <c r="WD679" s="33"/>
      <c r="WE679" s="33"/>
      <c r="WF679" s="33"/>
      <c r="WG679" s="33"/>
      <c r="WH679" s="33"/>
      <c r="WI679" s="33"/>
      <c r="WJ679" s="33"/>
      <c r="WK679" s="33"/>
      <c r="WL679" s="33"/>
      <c r="WM679" s="33"/>
      <c r="WN679" s="33"/>
      <c r="WO679" s="33"/>
      <c r="WP679" s="33"/>
      <c r="WQ679" s="33"/>
      <c r="WR679" s="33"/>
      <c r="WS679" s="33"/>
      <c r="WT679" s="33"/>
      <c r="WU679" s="33"/>
      <c r="WV679" s="33"/>
      <c r="WW679" s="33"/>
      <c r="WX679" s="33"/>
      <c r="WY679" s="33"/>
      <c r="WZ679" s="33"/>
      <c r="XA679" s="33"/>
      <c r="XB679" s="33"/>
      <c r="XC679" s="33"/>
      <c r="XD679" s="33"/>
      <c r="XE679" s="33"/>
      <c r="XF679" s="33"/>
      <c r="XG679" s="33"/>
      <c r="XH679" s="33"/>
      <c r="XI679" s="33"/>
      <c r="XJ679" s="33"/>
      <c r="XK679" s="33"/>
      <c r="XL679" s="33"/>
      <c r="XM679" s="33"/>
      <c r="XN679" s="33"/>
      <c r="XO679" s="33"/>
      <c r="XP679" s="33"/>
      <c r="XQ679" s="33"/>
      <c r="XR679" s="33"/>
      <c r="XS679" s="33"/>
      <c r="XT679" s="33"/>
      <c r="XU679" s="33"/>
      <c r="XV679" s="33"/>
      <c r="XW679" s="33"/>
      <c r="XX679" s="33"/>
      <c r="XY679" s="33"/>
      <c r="XZ679" s="33"/>
      <c r="YA679" s="33"/>
      <c r="YB679" s="33"/>
      <c r="YC679" s="33"/>
      <c r="YD679" s="33"/>
      <c r="YE679" s="33"/>
      <c r="YF679" s="33"/>
      <c r="YG679" s="33"/>
      <c r="YH679" s="33"/>
      <c r="YI679" s="33"/>
      <c r="YJ679" s="33"/>
      <c r="YK679" s="33"/>
      <c r="YL679" s="33"/>
      <c r="YM679" s="33"/>
      <c r="YN679" s="33"/>
      <c r="YO679" s="33"/>
      <c r="YP679" s="33"/>
      <c r="YQ679" s="33"/>
      <c r="YR679" s="33"/>
      <c r="YS679" s="33"/>
      <c r="YT679" s="33"/>
      <c r="YU679" s="33"/>
      <c r="YV679" s="33"/>
      <c r="YW679" s="33"/>
      <c r="YX679" s="33"/>
      <c r="YY679" s="33"/>
      <c r="YZ679" s="33"/>
      <c r="ZA679" s="33"/>
      <c r="ZB679" s="33"/>
      <c r="ZC679" s="33"/>
      <c r="ZD679" s="33"/>
      <c r="ZE679" s="33"/>
      <c r="ZF679" s="33"/>
      <c r="ZG679" s="33"/>
      <c r="ZH679" s="33"/>
      <c r="ZI679" s="33"/>
      <c r="ZJ679" s="33"/>
      <c r="ZK679" s="33"/>
      <c r="ZL679" s="33"/>
      <c r="ZM679" s="33"/>
      <c r="ZN679" s="33"/>
      <c r="ZO679" s="33"/>
      <c r="ZP679" s="33"/>
      <c r="ZQ679" s="33"/>
      <c r="ZR679" s="33"/>
      <c r="ZS679" s="33"/>
      <c r="ZT679" s="33"/>
      <c r="ZU679" s="33"/>
      <c r="ZV679" s="33"/>
      <c r="ZW679" s="33"/>
      <c r="ZX679" s="33"/>
      <c r="ZY679" s="33"/>
      <c r="ZZ679" s="33"/>
      <c r="AAA679" s="33"/>
      <c r="AAB679" s="33"/>
      <c r="AAC679" s="33"/>
      <c r="AAD679" s="33"/>
      <c r="AAE679" s="33"/>
      <c r="AAF679" s="33"/>
      <c r="AAG679" s="33"/>
      <c r="AAH679" s="33"/>
      <c r="AAI679" s="33"/>
      <c r="AAJ679" s="33"/>
      <c r="AAK679" s="33"/>
      <c r="AAL679" s="33"/>
      <c r="AAM679" s="33"/>
      <c r="AAN679" s="33"/>
      <c r="AAO679" s="33"/>
      <c r="AAP679" s="33"/>
      <c r="AAQ679" s="33"/>
      <c r="AAR679" s="33"/>
      <c r="AAS679" s="33"/>
      <c r="AAT679" s="33"/>
      <c r="AAU679" s="33"/>
      <c r="AAV679" s="33"/>
      <c r="AAW679" s="33"/>
      <c r="AAX679" s="33"/>
      <c r="AAY679" s="33"/>
      <c r="AAZ679" s="33"/>
      <c r="ABA679" s="33"/>
      <c r="ABB679" s="33"/>
      <c r="ABC679" s="33"/>
      <c r="ABD679" s="33"/>
      <c r="ABE679" s="33"/>
      <c r="ABF679" s="33"/>
      <c r="ABG679" s="33"/>
      <c r="ABH679" s="33"/>
      <c r="ABI679" s="33"/>
      <c r="ABJ679" s="33"/>
      <c r="ABK679" s="33"/>
      <c r="ABL679" s="33"/>
      <c r="ABM679" s="33"/>
      <c r="ABN679" s="33"/>
      <c r="ABO679" s="33"/>
      <c r="ABP679" s="33"/>
      <c r="ABQ679" s="33"/>
      <c r="ABR679" s="33"/>
      <c r="ABS679" s="33"/>
      <c r="ABT679" s="33"/>
      <c r="ABU679" s="33"/>
      <c r="ABV679" s="33"/>
      <c r="ABW679" s="33"/>
      <c r="ABX679" s="33"/>
      <c r="ABY679" s="33"/>
      <c r="ABZ679" s="33"/>
      <c r="ACA679" s="33"/>
      <c r="ACB679" s="33"/>
      <c r="ACC679" s="33"/>
      <c r="ACD679" s="33"/>
      <c r="ACE679" s="33"/>
      <c r="ACF679" s="33"/>
      <c r="ACG679" s="33"/>
      <c r="ACH679" s="33"/>
      <c r="ACI679" s="33"/>
      <c r="ACJ679" s="33"/>
      <c r="ACK679" s="33"/>
      <c r="ACL679" s="33"/>
      <c r="ACM679" s="33"/>
      <c r="ACN679" s="33"/>
      <c r="ACO679" s="33"/>
      <c r="ACP679" s="33"/>
      <c r="ACQ679" s="33"/>
      <c r="ACR679" s="33"/>
      <c r="ACS679" s="33"/>
      <c r="ACT679" s="33"/>
      <c r="ACU679" s="33"/>
      <c r="ACV679" s="33"/>
      <c r="ACW679" s="33"/>
      <c r="ACX679" s="33"/>
      <c r="ACY679" s="33"/>
      <c r="ACZ679" s="33"/>
      <c r="ADA679" s="33"/>
      <c r="ADB679" s="33"/>
      <c r="ADC679" s="33"/>
      <c r="ADD679" s="33"/>
      <c r="ADE679" s="33"/>
      <c r="ADF679" s="33"/>
      <c r="ADG679" s="33"/>
      <c r="ADH679" s="33"/>
      <c r="ADI679" s="33"/>
      <c r="ADJ679" s="33"/>
      <c r="ADK679" s="33"/>
      <c r="ADL679" s="33"/>
      <c r="ADM679" s="33"/>
      <c r="ADN679" s="33"/>
      <c r="ADO679" s="33"/>
      <c r="ADP679" s="33"/>
      <c r="ADQ679" s="33"/>
      <c r="ADR679" s="33"/>
      <c r="ADS679" s="33"/>
      <c r="ADT679" s="33"/>
      <c r="ADU679" s="33"/>
      <c r="ADV679" s="33"/>
      <c r="ADW679" s="33"/>
      <c r="ADX679" s="33"/>
      <c r="ADY679" s="33"/>
      <c r="ADZ679" s="33"/>
      <c r="AEA679" s="33"/>
      <c r="AEB679" s="33"/>
      <c r="AEC679" s="33"/>
      <c r="AED679" s="33"/>
      <c r="AEE679" s="33"/>
      <c r="AEF679" s="33"/>
      <c r="AEG679" s="33"/>
      <c r="AEH679" s="33"/>
      <c r="AEI679" s="33"/>
      <c r="AEJ679" s="33"/>
      <c r="AEK679" s="33"/>
      <c r="AEL679" s="33"/>
      <c r="AEM679" s="33"/>
      <c r="AEN679" s="33"/>
      <c r="AEO679" s="33"/>
      <c r="AEP679" s="33"/>
      <c r="AEQ679" s="33"/>
      <c r="AER679" s="33"/>
      <c r="AES679" s="33"/>
      <c r="AET679" s="33"/>
      <c r="AEU679" s="33"/>
      <c r="AEV679" s="33"/>
      <c r="AEW679" s="33"/>
      <c r="AEX679" s="33"/>
      <c r="AEY679" s="33"/>
      <c r="AEZ679" s="33"/>
      <c r="AFA679" s="33"/>
      <c r="AFB679" s="33"/>
      <c r="AFC679" s="33"/>
      <c r="AFD679" s="33"/>
      <c r="AFE679" s="33"/>
      <c r="AFF679" s="33"/>
      <c r="AFG679" s="33"/>
      <c r="AFH679" s="33"/>
      <c r="AFI679" s="33"/>
      <c r="AFJ679" s="33"/>
      <c r="AFK679" s="33"/>
      <c r="AFL679" s="33"/>
      <c r="AFM679" s="33"/>
      <c r="AFN679" s="33"/>
      <c r="AFO679" s="33"/>
      <c r="AFP679" s="33"/>
      <c r="AFQ679" s="33"/>
      <c r="AFR679" s="33"/>
      <c r="AFS679" s="33"/>
      <c r="AFT679" s="33"/>
      <c r="AFU679" s="33"/>
      <c r="AFV679" s="33"/>
      <c r="AFW679" s="33"/>
      <c r="AFX679" s="33"/>
      <c r="AFY679" s="33"/>
      <c r="AFZ679" s="33"/>
      <c r="AGA679" s="33"/>
      <c r="AGB679" s="33"/>
      <c r="AGC679" s="33"/>
      <c r="AGD679" s="33"/>
      <c r="AGE679" s="33"/>
      <c r="AGF679" s="33"/>
      <c r="AGG679" s="33"/>
      <c r="AGH679" s="33"/>
      <c r="AGI679" s="33"/>
      <c r="AGJ679" s="33"/>
      <c r="AGK679" s="33"/>
      <c r="AGL679" s="33"/>
      <c r="AGM679" s="33"/>
      <c r="AGN679" s="33"/>
      <c r="AGO679" s="33"/>
      <c r="AGP679" s="33"/>
      <c r="AGQ679" s="33"/>
      <c r="AGR679" s="33"/>
      <c r="AGS679" s="33"/>
      <c r="AGT679" s="33"/>
      <c r="AGU679" s="33"/>
      <c r="AGV679" s="33"/>
      <c r="AGW679" s="33"/>
      <c r="AGX679" s="33"/>
      <c r="AGY679" s="33"/>
      <c r="AGZ679" s="33"/>
      <c r="AHA679" s="33"/>
      <c r="AHB679" s="33"/>
      <c r="AHC679" s="33"/>
      <c r="AHD679" s="33"/>
      <c r="AHE679" s="33"/>
      <c r="AHF679" s="33"/>
      <c r="AHG679" s="33"/>
      <c r="AHH679" s="33"/>
      <c r="AHI679" s="33"/>
      <c r="AHJ679" s="33"/>
      <c r="AHK679" s="33"/>
      <c r="AHL679" s="33"/>
      <c r="AHM679" s="33"/>
      <c r="AHN679" s="33"/>
      <c r="AHO679" s="33"/>
      <c r="AHP679" s="33"/>
      <c r="AHQ679" s="33"/>
      <c r="AHR679" s="33"/>
      <c r="AHS679" s="33"/>
      <c r="AHT679" s="33"/>
      <c r="AHU679" s="33"/>
      <c r="AHV679" s="33"/>
      <c r="AHW679" s="33"/>
      <c r="AHX679" s="33"/>
      <c r="AHY679" s="33"/>
      <c r="AHZ679" s="33"/>
      <c r="AIA679" s="33"/>
      <c r="AIB679" s="33"/>
      <c r="AIC679" s="33"/>
      <c r="AID679" s="33"/>
      <c r="AIE679" s="33"/>
      <c r="AIF679" s="33"/>
      <c r="AIG679" s="33"/>
      <c r="AIH679" s="33"/>
      <c r="AII679" s="33"/>
      <c r="AIJ679" s="33"/>
      <c r="AIK679" s="33"/>
      <c r="AIL679" s="33"/>
      <c r="AIM679" s="33"/>
      <c r="AIN679" s="33"/>
      <c r="AIO679" s="33"/>
      <c r="AIP679" s="33"/>
      <c r="AIQ679" s="33"/>
      <c r="AIR679" s="33"/>
      <c r="AIS679" s="33"/>
      <c r="AIT679" s="33"/>
      <c r="AIU679" s="33"/>
      <c r="AIV679" s="33"/>
      <c r="AIW679" s="33"/>
      <c r="AIX679" s="33"/>
      <c r="AIY679" s="33"/>
      <c r="AIZ679" s="33"/>
      <c r="AJA679" s="33"/>
      <c r="AJB679" s="33"/>
      <c r="AJC679" s="33"/>
      <c r="AJD679" s="33"/>
      <c r="AJE679" s="33"/>
      <c r="AJF679" s="33"/>
      <c r="AJG679" s="33"/>
      <c r="AJH679" s="33"/>
      <c r="AJI679" s="33"/>
      <c r="AJJ679" s="33"/>
      <c r="AJK679" s="33"/>
      <c r="AJL679" s="33"/>
      <c r="AJM679" s="33"/>
      <c r="AJN679" s="33"/>
      <c r="AJO679" s="33"/>
      <c r="AJP679" s="33"/>
      <c r="AJQ679" s="33"/>
      <c r="AJR679" s="33"/>
      <c r="AJS679" s="33"/>
      <c r="AJT679" s="33"/>
      <c r="AJU679" s="33"/>
      <c r="AJV679" s="33"/>
      <c r="AJW679" s="33"/>
      <c r="AJX679" s="33"/>
      <c r="AJY679" s="33"/>
      <c r="AJZ679" s="33"/>
      <c r="AKA679" s="33"/>
      <c r="AKB679" s="33"/>
      <c r="AKC679" s="33"/>
      <c r="AKD679" s="33"/>
      <c r="AKE679" s="33"/>
      <c r="AKF679" s="33"/>
      <c r="AKG679" s="33"/>
      <c r="AKH679" s="33"/>
      <c r="AKI679" s="33"/>
      <c r="AKJ679" s="33"/>
      <c r="AKK679" s="33"/>
      <c r="AKL679" s="33"/>
      <c r="AKM679" s="33"/>
      <c r="AKN679" s="33"/>
      <c r="AKO679" s="33"/>
      <c r="AKP679" s="33"/>
      <c r="AKQ679" s="33"/>
      <c r="AKR679" s="33"/>
      <c r="AKS679" s="33"/>
      <c r="AKT679" s="33"/>
      <c r="AKU679" s="33"/>
      <c r="AKV679" s="33"/>
      <c r="AKW679" s="33"/>
      <c r="AKX679" s="33"/>
      <c r="AKY679" s="33"/>
      <c r="AKZ679" s="33"/>
      <c r="ALA679" s="33"/>
      <c r="ALB679" s="33"/>
      <c r="ALC679" s="33"/>
      <c r="ALD679" s="33"/>
      <c r="ALE679" s="33"/>
      <c r="ALF679" s="33"/>
      <c r="ALG679" s="33"/>
      <c r="ALH679" s="33"/>
      <c r="ALI679" s="33"/>
      <c r="ALJ679" s="33"/>
      <c r="ALK679" s="33"/>
      <c r="ALL679" s="33"/>
      <c r="ALM679" s="33"/>
      <c r="ALN679" s="33"/>
      <c r="ALO679" s="33"/>
      <c r="ALP679" s="33"/>
      <c r="ALQ679" s="33"/>
      <c r="ALR679" s="33"/>
      <c r="ALS679" s="33"/>
      <c r="ALT679" s="33"/>
      <c r="ALU679" s="33"/>
      <c r="ALV679" s="33"/>
      <c r="ALW679" s="33"/>
      <c r="ALX679" s="33"/>
      <c r="ALY679" s="33"/>
      <c r="ALZ679" s="33"/>
      <c r="AMA679" s="33"/>
      <c r="AMB679" s="33"/>
      <c r="AMC679" s="33"/>
      <c r="AMD679" s="33"/>
      <c r="AME679" s="33"/>
      <c r="AMF679" s="33"/>
      <c r="AMG679" s="33"/>
      <c r="AMH679" s="33"/>
      <c r="AMI679" s="33"/>
      <c r="AMJ679" s="33"/>
      <c r="AMK679" s="33"/>
      <c r="AML679" s="33"/>
      <c r="AMM679" s="33"/>
      <c r="AMN679" s="33"/>
      <c r="AMO679" s="33"/>
      <c r="AMP679" s="33"/>
      <c r="AMQ679" s="33"/>
      <c r="AMR679" s="33"/>
      <c r="AMS679" s="33"/>
      <c r="AMT679" s="33"/>
      <c r="AMU679" s="33"/>
      <c r="AMV679" s="33"/>
      <c r="AMW679" s="33"/>
      <c r="AMX679" s="33"/>
      <c r="AMY679" s="33"/>
      <c r="AMZ679" s="33"/>
      <c r="ANA679" s="33"/>
      <c r="ANB679" s="33"/>
      <c r="ANC679" s="33"/>
      <c r="AND679" s="33"/>
      <c r="ANE679" s="33"/>
      <c r="ANF679" s="33"/>
      <c r="ANG679" s="33"/>
      <c r="ANH679" s="33"/>
      <c r="ANI679" s="33"/>
      <c r="ANJ679" s="33"/>
      <c r="ANK679" s="33"/>
      <c r="ANL679" s="33"/>
      <c r="ANM679" s="33"/>
      <c r="ANN679" s="33"/>
      <c r="ANO679" s="33"/>
      <c r="ANP679" s="33"/>
      <c r="ANQ679" s="33"/>
      <c r="ANR679" s="33"/>
      <c r="ANS679" s="33"/>
      <c r="ANT679" s="33"/>
      <c r="ANU679" s="33"/>
      <c r="ANV679" s="33"/>
      <c r="ANW679" s="33"/>
      <c r="ANX679" s="33"/>
      <c r="ANY679" s="33"/>
      <c r="ANZ679" s="33"/>
      <c r="AOA679" s="33"/>
      <c r="AOB679" s="33"/>
      <c r="AOC679" s="33"/>
      <c r="AOD679" s="33"/>
      <c r="AOE679" s="33"/>
      <c r="AOF679" s="33"/>
      <c r="AOG679" s="33"/>
      <c r="AOH679" s="33"/>
      <c r="AOI679" s="33"/>
      <c r="AOJ679" s="33"/>
      <c r="AOK679" s="33"/>
      <c r="AOL679" s="33"/>
      <c r="AOM679" s="33"/>
      <c r="AON679" s="33"/>
      <c r="AOO679" s="33"/>
      <c r="AOP679" s="33"/>
      <c r="AOQ679" s="33"/>
      <c r="AOR679" s="33"/>
      <c r="AOS679" s="33"/>
      <c r="AOT679" s="33"/>
      <c r="AOU679" s="33"/>
      <c r="AOV679" s="33"/>
      <c r="AOW679" s="33"/>
      <c r="AOX679" s="33"/>
      <c r="AOY679" s="33"/>
      <c r="AOZ679" s="33"/>
      <c r="APA679" s="33"/>
      <c r="APB679" s="33"/>
      <c r="APC679" s="33"/>
      <c r="APD679" s="33"/>
      <c r="APE679" s="33"/>
      <c r="APF679" s="33"/>
      <c r="APG679" s="33"/>
      <c r="APH679" s="33"/>
      <c r="API679" s="33"/>
      <c r="APJ679" s="33"/>
      <c r="APK679" s="33"/>
      <c r="APL679" s="33"/>
      <c r="APM679" s="33"/>
      <c r="APN679" s="33"/>
      <c r="APO679" s="33"/>
      <c r="APP679" s="33"/>
      <c r="APQ679" s="33"/>
      <c r="APR679" s="33"/>
      <c r="APS679" s="33"/>
      <c r="APT679" s="33"/>
      <c r="APU679" s="33"/>
      <c r="APV679" s="33"/>
      <c r="APW679" s="33"/>
      <c r="APX679" s="33"/>
      <c r="APY679" s="33"/>
      <c r="APZ679" s="33"/>
      <c r="AQA679" s="33"/>
      <c r="AQB679" s="33"/>
      <c r="AQC679" s="33"/>
      <c r="AQD679" s="33"/>
      <c r="AQE679" s="33"/>
      <c r="AQF679" s="33"/>
      <c r="AQG679" s="33"/>
      <c r="AQH679" s="33"/>
      <c r="AQI679" s="33"/>
      <c r="AQJ679" s="33"/>
      <c r="AQK679" s="33"/>
      <c r="AQL679" s="33"/>
      <c r="AQM679" s="33"/>
      <c r="AQN679" s="33"/>
      <c r="AQO679" s="33"/>
      <c r="AQP679" s="33"/>
      <c r="AQQ679" s="33"/>
      <c r="AQR679" s="33"/>
      <c r="AQS679" s="33"/>
      <c r="AQT679" s="33"/>
      <c r="AQU679" s="33"/>
      <c r="AQV679" s="33"/>
      <c r="AQW679" s="33"/>
      <c r="AQX679" s="33"/>
      <c r="AQY679" s="33"/>
      <c r="AQZ679" s="33"/>
      <c r="ARA679" s="33"/>
      <c r="ARB679" s="33"/>
      <c r="ARC679" s="33"/>
      <c r="ARD679" s="33"/>
      <c r="ARE679" s="33"/>
      <c r="ARF679" s="33"/>
      <c r="ARG679" s="33"/>
      <c r="ARH679" s="33"/>
      <c r="ARI679" s="33"/>
      <c r="ARJ679" s="33"/>
      <c r="ARK679" s="33"/>
      <c r="ARL679" s="33"/>
      <c r="ARM679" s="33"/>
      <c r="ARN679" s="33"/>
      <c r="ARO679" s="33"/>
      <c r="ARP679" s="33"/>
      <c r="ARQ679" s="33"/>
      <c r="ARR679" s="33"/>
      <c r="ARS679" s="33"/>
      <c r="ART679" s="33"/>
      <c r="ARU679" s="33"/>
      <c r="ARV679" s="33"/>
      <c r="ARW679" s="33"/>
      <c r="ARX679" s="33"/>
      <c r="ARY679" s="33"/>
      <c r="ARZ679" s="33"/>
      <c r="ASA679" s="33"/>
      <c r="ASB679" s="33"/>
      <c r="ASC679" s="33"/>
      <c r="ASD679" s="33"/>
      <c r="ASE679" s="33"/>
      <c r="ASF679" s="33"/>
      <c r="ASG679" s="33"/>
      <c r="ASH679" s="33"/>
      <c r="ASI679" s="33"/>
      <c r="ASJ679" s="33"/>
      <c r="ASK679" s="33"/>
      <c r="ASL679" s="33"/>
      <c r="ASM679" s="33"/>
      <c r="ASN679" s="33"/>
      <c r="ASO679" s="33"/>
      <c r="ASP679" s="33"/>
      <c r="ASQ679" s="33"/>
      <c r="ASR679" s="33"/>
      <c r="ASS679" s="33"/>
      <c r="AST679" s="33"/>
      <c r="ASU679" s="33"/>
      <c r="ASV679" s="33"/>
      <c r="ASW679" s="33"/>
      <c r="ASX679" s="33"/>
      <c r="ASY679" s="33"/>
      <c r="ASZ679" s="33"/>
      <c r="ATA679" s="33"/>
      <c r="ATB679" s="33"/>
      <c r="ATC679" s="33"/>
      <c r="ATD679" s="33"/>
      <c r="ATE679" s="33"/>
      <c r="ATF679" s="33"/>
      <c r="ATG679" s="33"/>
      <c r="ATH679" s="33"/>
      <c r="ATI679" s="33"/>
      <c r="ATJ679" s="33"/>
      <c r="ATK679" s="33"/>
      <c r="ATL679" s="33"/>
      <c r="ATM679" s="33"/>
      <c r="ATN679" s="33"/>
      <c r="ATO679" s="33"/>
      <c r="ATP679" s="33"/>
      <c r="ATQ679" s="33"/>
      <c r="ATR679" s="33"/>
      <c r="ATS679" s="33"/>
      <c r="ATT679" s="33"/>
      <c r="ATU679" s="33"/>
      <c r="ATV679" s="33"/>
      <c r="ATW679" s="33"/>
      <c r="ATX679" s="33"/>
      <c r="ATY679" s="33"/>
      <c r="ATZ679" s="33"/>
      <c r="AUA679" s="33"/>
      <c r="AUB679" s="33"/>
      <c r="AUC679" s="33"/>
      <c r="AUD679" s="33"/>
      <c r="AUE679" s="33"/>
      <c r="AUF679" s="33"/>
      <c r="AUG679" s="33"/>
      <c r="AUH679" s="33"/>
      <c r="AUI679" s="33"/>
      <c r="AUJ679" s="33"/>
      <c r="AUK679" s="33"/>
      <c r="AUL679" s="33"/>
      <c r="AUM679" s="33"/>
      <c r="AUN679" s="33"/>
      <c r="AUO679" s="33"/>
      <c r="AUP679" s="33"/>
      <c r="AUQ679" s="33"/>
      <c r="AUR679" s="33"/>
      <c r="AUS679" s="33"/>
      <c r="AUT679" s="33"/>
      <c r="AUU679" s="33"/>
      <c r="AUV679" s="33"/>
      <c r="AUW679" s="33"/>
      <c r="AUX679" s="33"/>
      <c r="AUY679" s="33"/>
      <c r="AUZ679" s="33"/>
      <c r="AVA679" s="33"/>
      <c r="AVB679" s="33"/>
      <c r="AVC679" s="33"/>
      <c r="AVD679" s="33"/>
      <c r="AVE679" s="33"/>
      <c r="AVF679" s="33"/>
      <c r="AVG679" s="33"/>
      <c r="AVH679" s="33"/>
      <c r="AVI679" s="33"/>
      <c r="AVJ679" s="33"/>
      <c r="AVK679" s="33"/>
      <c r="AVL679" s="33"/>
      <c r="AVM679" s="33"/>
      <c r="AVN679" s="33"/>
      <c r="AVO679" s="33"/>
      <c r="AVP679" s="33"/>
      <c r="AVQ679" s="33"/>
      <c r="AVR679" s="33"/>
      <c r="AVS679" s="33"/>
      <c r="AVT679" s="33"/>
      <c r="AVU679" s="33"/>
      <c r="AVV679" s="33"/>
      <c r="AVW679" s="33"/>
      <c r="AVX679" s="33"/>
      <c r="AVY679" s="33"/>
      <c r="AVZ679" s="33"/>
      <c r="AWA679" s="33"/>
      <c r="AWB679" s="33"/>
      <c r="AWC679" s="33"/>
      <c r="AWD679" s="33"/>
      <c r="AWE679" s="33"/>
      <c r="AWF679" s="33"/>
      <c r="AWG679" s="33"/>
      <c r="AWH679" s="33"/>
      <c r="AWI679" s="33"/>
      <c r="AWJ679" s="33"/>
      <c r="AWK679" s="33"/>
      <c r="AWL679" s="33"/>
      <c r="AWM679" s="33"/>
      <c r="AWN679" s="33"/>
      <c r="AWO679" s="33"/>
      <c r="AWP679" s="33"/>
      <c r="AWQ679" s="33"/>
      <c r="AWR679" s="33"/>
      <c r="AWS679" s="33"/>
      <c r="AWT679" s="33"/>
      <c r="AWU679" s="33"/>
      <c r="AWV679" s="33"/>
      <c r="AWW679" s="33"/>
      <c r="AWX679" s="33"/>
      <c r="AWY679" s="33"/>
      <c r="AWZ679" s="33"/>
      <c r="AXA679" s="33"/>
      <c r="AXB679" s="33"/>
      <c r="AXC679" s="33"/>
      <c r="AXD679" s="33"/>
      <c r="AXE679" s="33"/>
      <c r="AXF679" s="33"/>
      <c r="AXG679" s="33"/>
      <c r="AXH679" s="33"/>
      <c r="AXI679" s="33"/>
      <c r="AXJ679" s="33"/>
      <c r="AXK679" s="33"/>
      <c r="AXL679" s="33"/>
      <c r="AXM679" s="33"/>
      <c r="AXN679" s="33"/>
      <c r="AXO679" s="33"/>
      <c r="AXP679" s="33"/>
      <c r="AXQ679" s="33"/>
      <c r="AXR679" s="33"/>
      <c r="AXS679" s="33"/>
      <c r="AXT679" s="33"/>
      <c r="AXU679" s="33"/>
      <c r="AXV679" s="33"/>
      <c r="AXW679" s="33"/>
      <c r="AXX679" s="33"/>
      <c r="AXY679" s="33"/>
      <c r="AXZ679" s="33"/>
      <c r="AYA679" s="33"/>
      <c r="AYB679" s="33"/>
      <c r="AYC679" s="33"/>
      <c r="AYD679" s="33"/>
      <c r="AYE679" s="33"/>
      <c r="AYF679" s="33"/>
      <c r="AYG679" s="33"/>
      <c r="AYH679" s="33"/>
      <c r="AYI679" s="33"/>
      <c r="AYJ679" s="33"/>
      <c r="AYK679" s="33"/>
      <c r="AYL679" s="33"/>
      <c r="AYM679" s="33"/>
      <c r="AYN679" s="33"/>
      <c r="AYO679" s="33"/>
      <c r="AYP679" s="33"/>
      <c r="AYQ679" s="33"/>
      <c r="AYR679" s="33"/>
      <c r="AYS679" s="33"/>
      <c r="AYT679" s="33"/>
      <c r="AYU679" s="33"/>
      <c r="AYV679" s="33"/>
      <c r="AYW679" s="33"/>
      <c r="AYX679" s="33"/>
      <c r="AYY679" s="33"/>
      <c r="AYZ679" s="33"/>
      <c r="AZA679" s="33"/>
      <c r="AZB679" s="33"/>
      <c r="AZC679" s="33"/>
      <c r="AZD679" s="33"/>
      <c r="AZE679" s="33"/>
      <c r="AZF679" s="33"/>
      <c r="AZG679" s="33"/>
      <c r="AZH679" s="33"/>
      <c r="AZI679" s="33"/>
      <c r="AZJ679" s="33"/>
      <c r="AZK679" s="33"/>
      <c r="AZL679" s="33"/>
      <c r="AZM679" s="33"/>
      <c r="AZN679" s="33"/>
      <c r="AZO679" s="33"/>
      <c r="AZP679" s="33"/>
      <c r="AZQ679" s="33"/>
      <c r="AZR679" s="33"/>
      <c r="AZS679" s="33"/>
      <c r="AZT679" s="33"/>
      <c r="AZU679" s="33"/>
      <c r="AZV679" s="33"/>
      <c r="AZW679" s="33"/>
      <c r="AZX679" s="33"/>
      <c r="AZY679" s="33"/>
      <c r="AZZ679" s="33"/>
      <c r="BAA679" s="33"/>
      <c r="BAB679" s="33"/>
      <c r="BAC679" s="33"/>
      <c r="BAD679" s="33"/>
      <c r="BAE679" s="33"/>
      <c r="BAF679" s="33"/>
      <c r="BAG679" s="33"/>
      <c r="BAH679" s="33"/>
      <c r="BAI679" s="33"/>
      <c r="BAJ679" s="33"/>
      <c r="BAK679" s="33"/>
      <c r="BAL679" s="33"/>
      <c r="BAM679" s="33"/>
      <c r="BAN679" s="33"/>
      <c r="BAO679" s="33"/>
      <c r="BAP679" s="33"/>
      <c r="BAQ679" s="33"/>
      <c r="BAR679" s="33"/>
      <c r="BAS679" s="33"/>
      <c r="BAT679" s="33"/>
      <c r="BAU679" s="33"/>
      <c r="BAV679" s="33"/>
      <c r="BAW679" s="33"/>
      <c r="BAX679" s="33"/>
      <c r="BAY679" s="33"/>
      <c r="BAZ679" s="33"/>
      <c r="BBA679" s="33"/>
      <c r="BBB679" s="33"/>
      <c r="BBC679" s="33"/>
      <c r="BBD679" s="33"/>
      <c r="BBE679" s="33"/>
      <c r="BBF679" s="33"/>
      <c r="BBG679" s="33"/>
      <c r="BBH679" s="33"/>
      <c r="BBI679" s="33"/>
      <c r="BBJ679" s="33"/>
      <c r="BBK679" s="33"/>
      <c r="BBL679" s="33"/>
      <c r="BBM679" s="33"/>
      <c r="BBN679" s="33"/>
      <c r="BBO679" s="33"/>
      <c r="BBP679" s="33"/>
      <c r="BBQ679" s="33"/>
      <c r="BBR679" s="33"/>
      <c r="BBS679" s="33"/>
      <c r="BBT679" s="33"/>
      <c r="BBU679" s="33"/>
      <c r="BBV679" s="33"/>
      <c r="BBW679" s="33"/>
      <c r="BBX679" s="33"/>
      <c r="BBY679" s="33"/>
      <c r="BBZ679" s="33"/>
      <c r="BCA679" s="33"/>
      <c r="BCB679" s="33"/>
      <c r="BCC679" s="33"/>
      <c r="BCD679" s="33"/>
      <c r="BCE679" s="33"/>
      <c r="BCF679" s="33"/>
      <c r="BCG679" s="33"/>
      <c r="BCH679" s="33"/>
      <c r="BCI679" s="33"/>
      <c r="BCJ679" s="33"/>
      <c r="BCK679" s="33"/>
      <c r="BCL679" s="33"/>
      <c r="BCM679" s="33"/>
      <c r="BCN679" s="33"/>
      <c r="BCO679" s="33"/>
      <c r="BCP679" s="33"/>
      <c r="BCQ679" s="33"/>
      <c r="BCR679" s="33"/>
      <c r="BCS679" s="33"/>
      <c r="BCT679" s="33"/>
      <c r="BCU679" s="33"/>
      <c r="BCV679" s="33"/>
      <c r="BCW679" s="33"/>
      <c r="BCX679" s="33"/>
      <c r="BCY679" s="33"/>
      <c r="BCZ679" s="33"/>
      <c r="BDA679" s="33"/>
      <c r="BDB679" s="33"/>
      <c r="BDC679" s="33"/>
      <c r="BDD679" s="33"/>
      <c r="BDE679" s="33"/>
      <c r="BDF679" s="33"/>
      <c r="BDG679" s="33"/>
      <c r="BDH679" s="33"/>
      <c r="BDI679" s="33"/>
      <c r="BDJ679" s="33"/>
      <c r="BDK679" s="33"/>
      <c r="BDL679" s="33"/>
      <c r="BDM679" s="33"/>
      <c r="BDN679" s="33"/>
      <c r="BDO679" s="33"/>
      <c r="BDP679" s="33"/>
      <c r="BDQ679" s="33"/>
      <c r="BDR679" s="33"/>
      <c r="BDS679" s="33"/>
      <c r="BDT679" s="33"/>
      <c r="BDU679" s="33"/>
      <c r="BDV679" s="33"/>
      <c r="BDW679" s="33"/>
      <c r="BDX679" s="33"/>
      <c r="BDY679" s="33"/>
      <c r="BDZ679" s="33"/>
      <c r="BEA679" s="33"/>
      <c r="BEB679" s="33"/>
      <c r="BEC679" s="33"/>
      <c r="BED679" s="33"/>
      <c r="BEE679" s="33"/>
      <c r="BEF679" s="33"/>
      <c r="BEG679" s="33"/>
      <c r="BEH679" s="33"/>
      <c r="BEI679" s="33"/>
      <c r="BEJ679" s="33"/>
      <c r="BEK679" s="33"/>
      <c r="BEL679" s="33"/>
      <c r="BEM679" s="33"/>
      <c r="BEN679" s="33"/>
      <c r="BEO679" s="33"/>
      <c r="BEP679" s="33"/>
      <c r="BEQ679" s="33"/>
      <c r="BER679" s="33"/>
      <c r="BES679" s="33"/>
      <c r="BET679" s="33"/>
      <c r="BEU679" s="33"/>
      <c r="BEV679" s="33"/>
      <c r="BEW679" s="33"/>
      <c r="BEX679" s="33"/>
      <c r="BEY679" s="33"/>
      <c r="BEZ679" s="33"/>
      <c r="BFA679" s="33"/>
      <c r="BFB679" s="33"/>
      <c r="BFC679" s="33"/>
      <c r="BFD679" s="33"/>
      <c r="BFE679" s="33"/>
      <c r="BFF679" s="33"/>
      <c r="BFG679" s="33"/>
      <c r="BFH679" s="33"/>
      <c r="BFI679" s="33"/>
      <c r="BFJ679" s="33"/>
      <c r="BFK679" s="33"/>
      <c r="BFL679" s="33"/>
      <c r="BFM679" s="33"/>
      <c r="BFN679" s="33"/>
      <c r="BFO679" s="33"/>
      <c r="BFP679" s="33"/>
      <c r="BFQ679" s="33"/>
      <c r="BFR679" s="33"/>
      <c r="BFS679" s="33"/>
      <c r="BFT679" s="33"/>
      <c r="BFU679" s="33"/>
      <c r="BFV679" s="33"/>
      <c r="BFW679" s="33"/>
      <c r="BFX679" s="33"/>
      <c r="BFY679" s="33"/>
      <c r="BFZ679" s="33"/>
      <c r="BGA679" s="33"/>
      <c r="BGB679" s="33"/>
      <c r="BGC679" s="33"/>
      <c r="BGD679" s="33"/>
      <c r="BGE679" s="33"/>
      <c r="BGF679" s="33"/>
      <c r="BGG679" s="33"/>
      <c r="BGH679" s="33"/>
      <c r="BGI679" s="33"/>
      <c r="BGJ679" s="33"/>
      <c r="BGK679" s="33"/>
      <c r="BGL679" s="33"/>
      <c r="BGM679" s="33"/>
      <c r="BGN679" s="33"/>
      <c r="BGO679" s="33"/>
      <c r="BGP679" s="33"/>
      <c r="BGQ679" s="33"/>
      <c r="BGR679" s="33"/>
      <c r="BGS679" s="33"/>
      <c r="BGT679" s="33"/>
      <c r="BGU679" s="33"/>
      <c r="BGV679" s="33"/>
      <c r="BGW679" s="33"/>
      <c r="BGX679" s="33"/>
      <c r="BGY679" s="33"/>
      <c r="BGZ679" s="33"/>
      <c r="BHA679" s="33"/>
      <c r="BHB679" s="33"/>
      <c r="BHC679" s="33"/>
      <c r="BHD679" s="33"/>
      <c r="BHE679" s="33"/>
      <c r="BHF679" s="33"/>
      <c r="BHG679" s="33"/>
      <c r="BHH679" s="33"/>
      <c r="BHI679" s="33"/>
      <c r="BHJ679" s="33"/>
      <c r="BHK679" s="33"/>
      <c r="BHL679" s="33"/>
      <c r="BHM679" s="33"/>
      <c r="BHN679" s="33"/>
      <c r="BHO679" s="33"/>
      <c r="BHP679" s="33"/>
      <c r="BHQ679" s="33"/>
      <c r="BHR679" s="33"/>
      <c r="BHS679" s="33"/>
      <c r="BHT679" s="33"/>
      <c r="BHU679" s="33"/>
      <c r="BHV679" s="33"/>
      <c r="BHW679" s="33"/>
      <c r="BHX679" s="33"/>
      <c r="BHY679" s="33"/>
      <c r="BHZ679" s="33"/>
      <c r="BIA679" s="33"/>
      <c r="BIB679" s="33"/>
      <c r="BIC679" s="33"/>
      <c r="BID679" s="33"/>
      <c r="BIE679" s="33"/>
      <c r="BIF679" s="33"/>
      <c r="BIG679" s="33"/>
      <c r="BIH679" s="33"/>
      <c r="BII679" s="33"/>
      <c r="BIJ679" s="33"/>
      <c r="BIK679" s="33"/>
      <c r="BIL679" s="33"/>
      <c r="BIM679" s="33"/>
      <c r="BIN679" s="33"/>
      <c r="BIO679" s="33"/>
      <c r="BIP679" s="33"/>
      <c r="BIQ679" s="33"/>
      <c r="BIR679" s="33"/>
      <c r="BIS679" s="33"/>
      <c r="BIT679" s="33"/>
      <c r="BIU679" s="33"/>
      <c r="BIV679" s="33"/>
      <c r="BIW679" s="33"/>
      <c r="BIX679" s="33"/>
      <c r="BIY679" s="33"/>
      <c r="BIZ679" s="33"/>
      <c r="BJA679" s="33"/>
      <c r="BJB679" s="33"/>
      <c r="BJC679" s="33"/>
      <c r="BJD679" s="33"/>
      <c r="BJE679" s="33"/>
      <c r="BJF679" s="33"/>
      <c r="BJG679" s="33"/>
      <c r="BJH679" s="33"/>
      <c r="BJI679" s="33"/>
      <c r="BJJ679" s="33"/>
      <c r="BJK679" s="33"/>
      <c r="BJL679" s="33"/>
      <c r="BJM679" s="33"/>
      <c r="BJN679" s="33"/>
      <c r="BJO679" s="33"/>
      <c r="BJP679" s="33"/>
      <c r="BJQ679" s="33"/>
      <c r="BJR679" s="33"/>
      <c r="BJS679" s="33"/>
      <c r="BJT679" s="33"/>
      <c r="BJU679" s="33"/>
      <c r="BJV679" s="33"/>
      <c r="BJW679" s="33"/>
      <c r="BJX679" s="33"/>
      <c r="BJY679" s="33"/>
      <c r="BJZ679" s="33"/>
      <c r="BKA679" s="33"/>
      <c r="BKB679" s="33"/>
      <c r="BKC679" s="33"/>
      <c r="BKD679" s="33"/>
      <c r="BKE679" s="33"/>
      <c r="BKF679" s="33"/>
      <c r="BKG679" s="33"/>
      <c r="BKH679" s="33"/>
      <c r="BKI679" s="33"/>
      <c r="BKJ679" s="33"/>
      <c r="BKK679" s="33"/>
      <c r="BKL679" s="33"/>
      <c r="BKM679" s="33"/>
      <c r="BKN679" s="33"/>
      <c r="BKO679" s="33"/>
      <c r="BKP679" s="33"/>
      <c r="BKQ679" s="33"/>
      <c r="BKR679" s="33"/>
      <c r="BKS679" s="33"/>
      <c r="BKT679" s="33"/>
      <c r="BKU679" s="33"/>
      <c r="BKV679" s="33"/>
      <c r="BKW679" s="33"/>
      <c r="BKX679" s="33"/>
      <c r="BKY679" s="33"/>
      <c r="BKZ679" s="33"/>
      <c r="BLA679" s="33"/>
      <c r="BLB679" s="33"/>
      <c r="BLC679" s="33"/>
      <c r="BLD679" s="33"/>
      <c r="BLE679" s="33"/>
      <c r="BLF679" s="33"/>
      <c r="BLG679" s="33"/>
      <c r="BLH679" s="33"/>
      <c r="BLI679" s="33"/>
      <c r="BLJ679" s="33"/>
      <c r="BLK679" s="33"/>
      <c r="BLL679" s="33"/>
      <c r="BLM679" s="33"/>
      <c r="BLN679" s="33"/>
      <c r="BLO679" s="33"/>
      <c r="BLP679" s="33"/>
      <c r="BLQ679" s="33"/>
      <c r="BLR679" s="33"/>
      <c r="BLS679" s="33"/>
      <c r="BLT679" s="33"/>
      <c r="BLU679" s="33"/>
      <c r="BLV679" s="33"/>
      <c r="BLW679" s="33"/>
      <c r="BLX679" s="33"/>
      <c r="BLY679" s="33"/>
      <c r="BLZ679" s="33"/>
      <c r="BMA679" s="33"/>
      <c r="BMB679" s="33"/>
      <c r="BMC679" s="33"/>
      <c r="BMD679" s="33"/>
      <c r="BME679" s="33"/>
      <c r="BMF679" s="33"/>
      <c r="BMG679" s="33"/>
      <c r="BMH679" s="33"/>
      <c r="BMI679" s="33"/>
      <c r="BMJ679" s="33"/>
      <c r="BMK679" s="33"/>
      <c r="BML679" s="33"/>
      <c r="BMM679" s="33"/>
      <c r="BMN679" s="33"/>
      <c r="BMO679" s="33"/>
      <c r="BMP679" s="33"/>
      <c r="BMQ679" s="33"/>
      <c r="BMR679" s="33"/>
      <c r="BMS679" s="33"/>
      <c r="BMT679" s="33"/>
      <c r="BMU679" s="33"/>
      <c r="BMV679" s="33"/>
      <c r="BMW679" s="33"/>
      <c r="BMX679" s="33"/>
      <c r="BMY679" s="33"/>
      <c r="BMZ679" s="33"/>
      <c r="BNA679" s="33"/>
      <c r="BNB679" s="33"/>
      <c r="BNC679" s="33"/>
      <c r="BND679" s="33"/>
      <c r="BNE679" s="33"/>
      <c r="BNF679" s="33"/>
      <c r="BNG679" s="33"/>
      <c r="BNH679" s="33"/>
      <c r="BNI679" s="33"/>
      <c r="BNJ679" s="33"/>
      <c r="BNK679" s="33"/>
      <c r="BNL679" s="33"/>
      <c r="BNM679" s="33"/>
      <c r="BNN679" s="33"/>
      <c r="BNO679" s="33"/>
      <c r="BNP679" s="33"/>
      <c r="BNQ679" s="33"/>
      <c r="BNR679" s="33"/>
      <c r="BNS679" s="33"/>
      <c r="BNT679" s="33"/>
      <c r="BNU679" s="33"/>
      <c r="BNV679" s="33"/>
      <c r="BNW679" s="33"/>
      <c r="BNX679" s="33"/>
      <c r="BNY679" s="33"/>
      <c r="BNZ679" s="33"/>
      <c r="BOA679" s="33"/>
      <c r="BOB679" s="33"/>
      <c r="BOC679" s="33"/>
      <c r="BOD679" s="33"/>
      <c r="BOE679" s="33"/>
      <c r="BOF679" s="33"/>
      <c r="BOG679" s="33"/>
      <c r="BOH679" s="33"/>
      <c r="BOI679" s="33"/>
      <c r="BOJ679" s="33"/>
      <c r="BOK679" s="33"/>
      <c r="BOL679" s="33"/>
      <c r="BOM679" s="33"/>
      <c r="BON679" s="33"/>
      <c r="BOO679" s="33"/>
      <c r="BOP679" s="33"/>
      <c r="BOQ679" s="33"/>
      <c r="BOR679" s="33"/>
      <c r="BOS679" s="33"/>
      <c r="BOT679" s="33"/>
      <c r="BOU679" s="33"/>
      <c r="BOV679" s="33"/>
      <c r="BOW679" s="33"/>
      <c r="BOX679" s="33"/>
      <c r="BOY679" s="33"/>
      <c r="BOZ679" s="33"/>
      <c r="BPA679" s="33"/>
      <c r="BPB679" s="33"/>
      <c r="BPC679" s="33"/>
      <c r="BPD679" s="33"/>
      <c r="BPE679" s="33"/>
      <c r="BPF679" s="33"/>
      <c r="BPG679" s="33"/>
      <c r="BPH679" s="33"/>
      <c r="BPI679" s="33"/>
      <c r="BPJ679" s="33"/>
      <c r="BPK679" s="33"/>
      <c r="BPL679" s="33"/>
      <c r="BPM679" s="33"/>
      <c r="BPN679" s="33"/>
      <c r="BPO679" s="33"/>
      <c r="BPP679" s="33"/>
      <c r="BPQ679" s="33"/>
      <c r="BPR679" s="33"/>
      <c r="BPS679" s="33"/>
      <c r="BPT679" s="33"/>
      <c r="BPU679" s="33"/>
      <c r="BPV679" s="33"/>
      <c r="BPW679" s="33"/>
      <c r="BPX679" s="33"/>
      <c r="BPY679" s="33"/>
      <c r="BPZ679" s="33"/>
      <c r="BQA679" s="33"/>
      <c r="BQB679" s="33"/>
      <c r="BQC679" s="33"/>
      <c r="BQD679" s="33"/>
      <c r="BQE679" s="33"/>
      <c r="BQF679" s="33"/>
      <c r="BQG679" s="33"/>
      <c r="BQH679" s="33"/>
      <c r="BQI679" s="33"/>
      <c r="BQJ679" s="33"/>
      <c r="BQK679" s="33"/>
      <c r="BQL679" s="33"/>
      <c r="BQM679" s="33"/>
      <c r="BQN679" s="33"/>
      <c r="BQO679" s="33"/>
      <c r="BQP679" s="33"/>
      <c r="BQQ679" s="33"/>
      <c r="BQR679" s="33"/>
      <c r="BQS679" s="33"/>
      <c r="BQT679" s="33"/>
      <c r="BQU679" s="33"/>
      <c r="BQV679" s="33"/>
      <c r="BQW679" s="33"/>
      <c r="BQX679" s="33"/>
      <c r="BQY679" s="33"/>
      <c r="BQZ679" s="33"/>
      <c r="BRA679" s="33"/>
      <c r="BRB679" s="33"/>
      <c r="BRC679" s="33"/>
      <c r="BRD679" s="33"/>
      <c r="BRE679" s="33"/>
      <c r="BRF679" s="33"/>
      <c r="BRG679" s="33"/>
      <c r="BRH679" s="33"/>
      <c r="BRI679" s="33"/>
      <c r="BRJ679" s="33"/>
      <c r="BRK679" s="33"/>
      <c r="BRL679" s="33"/>
      <c r="BRM679" s="33"/>
      <c r="BRN679" s="33"/>
      <c r="BRO679" s="33"/>
      <c r="BRP679" s="33"/>
      <c r="BRQ679" s="33"/>
      <c r="BRR679" s="33"/>
      <c r="BRS679" s="33"/>
      <c r="BRT679" s="33"/>
      <c r="BRU679" s="33"/>
      <c r="BRV679" s="33"/>
      <c r="BRW679" s="33"/>
      <c r="BRX679" s="33"/>
      <c r="BRY679" s="33"/>
      <c r="BRZ679" s="33"/>
      <c r="BSA679" s="33"/>
      <c r="BSB679" s="33"/>
      <c r="BSC679" s="33"/>
      <c r="BSD679" s="33"/>
      <c r="BSE679" s="33"/>
      <c r="BSF679" s="33"/>
      <c r="BSG679" s="33"/>
      <c r="BSH679" s="33"/>
      <c r="BSI679" s="33"/>
      <c r="BSJ679" s="33"/>
      <c r="BSK679" s="33"/>
      <c r="BSL679" s="33"/>
      <c r="BSM679" s="33"/>
      <c r="BSN679" s="33"/>
      <c r="BSO679" s="33"/>
      <c r="BSP679" s="33"/>
      <c r="BSQ679" s="33"/>
      <c r="BSR679" s="33"/>
      <c r="BSS679" s="33"/>
      <c r="BST679" s="33"/>
      <c r="BSU679" s="33"/>
      <c r="BSV679" s="33"/>
      <c r="BSW679" s="33"/>
      <c r="BSX679" s="33"/>
      <c r="BSY679" s="33"/>
      <c r="BSZ679" s="33"/>
      <c r="BTA679" s="33"/>
      <c r="BTB679" s="33"/>
      <c r="BTC679" s="33"/>
      <c r="BTD679" s="33"/>
      <c r="BTE679" s="33"/>
      <c r="BTF679" s="33"/>
      <c r="BTG679" s="33"/>
      <c r="BTH679" s="33"/>
      <c r="BTI679" s="33"/>
      <c r="BTJ679" s="33"/>
      <c r="BTK679" s="33"/>
      <c r="BTL679" s="33"/>
      <c r="BTM679" s="33"/>
      <c r="BTN679" s="33"/>
      <c r="BTO679" s="33"/>
      <c r="BTP679" s="33"/>
      <c r="BTQ679" s="33"/>
      <c r="BTR679" s="33"/>
      <c r="BTS679" s="33"/>
      <c r="BTT679" s="33"/>
      <c r="BTU679" s="33"/>
      <c r="BTV679" s="33"/>
      <c r="BTW679" s="33"/>
      <c r="BTX679" s="33"/>
      <c r="BTY679" s="33"/>
      <c r="BTZ679" s="33"/>
      <c r="BUA679" s="33"/>
      <c r="BUB679" s="33"/>
      <c r="BUC679" s="33"/>
      <c r="BUD679" s="33"/>
      <c r="BUE679" s="33"/>
      <c r="BUF679" s="33"/>
      <c r="BUG679" s="33"/>
      <c r="BUH679" s="33"/>
      <c r="BUI679" s="33"/>
      <c r="BUJ679" s="33"/>
      <c r="BUK679" s="33"/>
      <c r="BUL679" s="33"/>
      <c r="BUM679" s="33"/>
      <c r="BUN679" s="33"/>
      <c r="BUO679" s="33"/>
      <c r="BUP679" s="33"/>
      <c r="BUQ679" s="33"/>
      <c r="BUR679" s="33"/>
      <c r="BUS679" s="33"/>
      <c r="BUT679" s="33"/>
      <c r="BUU679" s="33"/>
      <c r="BUV679" s="33"/>
      <c r="BUW679" s="33"/>
      <c r="BUX679" s="33"/>
      <c r="BUY679" s="33"/>
      <c r="BUZ679" s="33"/>
      <c r="BVA679" s="33"/>
      <c r="BVB679" s="33"/>
      <c r="BVC679" s="33"/>
      <c r="BVD679" s="33"/>
      <c r="BVE679" s="33"/>
      <c r="BVF679" s="33"/>
      <c r="BVG679" s="33"/>
      <c r="BVH679" s="33"/>
      <c r="BVI679" s="33"/>
      <c r="BVJ679" s="33"/>
      <c r="BVK679" s="33"/>
      <c r="BVL679" s="33"/>
      <c r="BVM679" s="33"/>
      <c r="BVN679" s="33"/>
      <c r="BVO679" s="33"/>
      <c r="BVP679" s="33"/>
      <c r="BVQ679" s="33"/>
      <c r="BVR679" s="33"/>
      <c r="BVS679" s="33"/>
      <c r="BVT679" s="33"/>
      <c r="BVU679" s="33"/>
      <c r="BVV679" s="33"/>
      <c r="BVW679" s="33"/>
      <c r="BVX679" s="33"/>
      <c r="BVY679" s="33"/>
      <c r="BVZ679" s="33"/>
      <c r="BWA679" s="33"/>
      <c r="BWB679" s="33"/>
      <c r="BWC679" s="33"/>
      <c r="BWD679" s="33"/>
      <c r="BWE679" s="33"/>
      <c r="BWF679" s="33"/>
      <c r="BWG679" s="33"/>
      <c r="BWH679" s="33"/>
      <c r="BWI679" s="33"/>
      <c r="BWJ679" s="33"/>
      <c r="BWK679" s="33"/>
      <c r="BWL679" s="33"/>
      <c r="BWM679" s="33"/>
      <c r="BWN679" s="33"/>
      <c r="BWO679" s="33"/>
      <c r="BWP679" s="33"/>
      <c r="BWQ679" s="33"/>
      <c r="BWR679" s="33"/>
      <c r="BWS679" s="33"/>
      <c r="BWT679" s="33"/>
      <c r="BWU679" s="33"/>
      <c r="BWV679" s="33"/>
      <c r="BWW679" s="33"/>
      <c r="BWX679" s="33"/>
      <c r="BWY679" s="33"/>
      <c r="BWZ679" s="33"/>
      <c r="BXA679" s="33"/>
      <c r="BXB679" s="33"/>
      <c r="BXC679" s="33"/>
      <c r="BXD679" s="33"/>
      <c r="BXE679" s="33"/>
      <c r="BXF679" s="33"/>
      <c r="BXG679" s="33"/>
      <c r="BXH679" s="33"/>
      <c r="BXI679" s="33"/>
      <c r="BXJ679" s="33"/>
      <c r="BXK679" s="33"/>
      <c r="BXL679" s="33"/>
      <c r="BXM679" s="33"/>
      <c r="BXN679" s="33"/>
      <c r="BXO679" s="33"/>
      <c r="BXP679" s="33"/>
      <c r="BXQ679" s="33"/>
      <c r="BXR679" s="33"/>
      <c r="BXS679" s="33"/>
      <c r="BXT679" s="33"/>
      <c r="BXU679" s="33"/>
      <c r="BXV679" s="33"/>
      <c r="BXW679" s="33"/>
      <c r="BXX679" s="33"/>
      <c r="BXY679" s="33"/>
      <c r="BXZ679" s="33"/>
      <c r="BYA679" s="33"/>
      <c r="BYB679" s="33"/>
      <c r="BYC679" s="33"/>
      <c r="BYD679" s="33"/>
      <c r="BYE679" s="33"/>
      <c r="BYF679" s="33"/>
      <c r="BYG679" s="33"/>
      <c r="BYH679" s="33"/>
      <c r="BYI679" s="33"/>
      <c r="BYJ679" s="33"/>
      <c r="BYK679" s="33"/>
      <c r="BYL679" s="33"/>
      <c r="BYM679" s="33"/>
      <c r="BYN679" s="33"/>
      <c r="BYO679" s="33"/>
      <c r="BYP679" s="33"/>
      <c r="BYQ679" s="33"/>
      <c r="BYR679" s="33"/>
      <c r="BYS679" s="33"/>
      <c r="BYT679" s="33"/>
      <c r="BYU679" s="33"/>
      <c r="BYV679" s="33"/>
      <c r="BYW679" s="33"/>
      <c r="BYX679" s="33"/>
    </row>
    <row r="680" spans="1:2026" s="52" customFormat="1" ht="24.95" customHeight="1" x14ac:dyDescent="0.25">
      <c r="A680" s="205" t="s">
        <v>1662</v>
      </c>
      <c r="B680" s="50" t="s">
        <v>1166</v>
      </c>
      <c r="C680" s="4" t="s">
        <v>1164</v>
      </c>
      <c r="D680" s="4" t="s">
        <v>295</v>
      </c>
      <c r="E680" s="4" t="s">
        <v>1164</v>
      </c>
      <c r="F680" s="5" t="s">
        <v>1131</v>
      </c>
      <c r="G680" s="4" t="s">
        <v>27</v>
      </c>
      <c r="H680" s="11" t="s">
        <v>528</v>
      </c>
      <c r="I680" s="4" t="s">
        <v>29</v>
      </c>
      <c r="J680" s="51" t="s">
        <v>345</v>
      </c>
      <c r="K680" s="4" t="s">
        <v>31</v>
      </c>
      <c r="L680" s="4" t="s">
        <v>32</v>
      </c>
      <c r="M680" s="4" t="s">
        <v>33</v>
      </c>
      <c r="N680" s="4" t="s">
        <v>34</v>
      </c>
      <c r="O680" s="6" t="s">
        <v>35</v>
      </c>
      <c r="P680" s="6"/>
      <c r="Q680" s="7" t="s">
        <v>36</v>
      </c>
      <c r="R680" s="7" t="s">
        <v>1476</v>
      </c>
      <c r="S680" s="4" t="s">
        <v>1165</v>
      </c>
      <c r="T680" s="152" t="s">
        <v>1512</v>
      </c>
      <c r="U680" s="152" t="s">
        <v>1512</v>
      </c>
      <c r="V680" s="4" t="s">
        <v>11</v>
      </c>
      <c r="W680" s="4" t="s">
        <v>40</v>
      </c>
      <c r="X680" s="4"/>
      <c r="Y680" s="4"/>
      <c r="Z680" s="4"/>
      <c r="AA680" s="4"/>
      <c r="AB680" s="8">
        <v>12500</v>
      </c>
      <c r="AC680" s="8">
        <v>2650</v>
      </c>
      <c r="AD680" s="8"/>
      <c r="AE680" s="8">
        <v>14000</v>
      </c>
      <c r="AF680" s="8">
        <v>650</v>
      </c>
      <c r="AG680" s="8">
        <f t="shared" si="11"/>
        <v>29800</v>
      </c>
      <c r="AH680" s="111">
        <v>21</v>
      </c>
      <c r="AI680" s="8">
        <v>17917.650000000001</v>
      </c>
      <c r="AJ680" s="126"/>
      <c r="AK680" s="8">
        <f>SUBTOTAL(9,AH680:AJ680)</f>
        <v>17938.650000000001</v>
      </c>
      <c r="AL680" s="5" t="s">
        <v>37</v>
      </c>
      <c r="AM680" s="5" t="s">
        <v>1499</v>
      </c>
      <c r="AN680" s="96">
        <v>43040</v>
      </c>
      <c r="AO680" s="173" t="s">
        <v>1512</v>
      </c>
      <c r="AP680" s="33"/>
      <c r="AQ680" s="33"/>
      <c r="AR680" s="33"/>
      <c r="AS680" s="33"/>
      <c r="AT680" s="33"/>
      <c r="AU680" s="33"/>
      <c r="AV680" s="33"/>
      <c r="AW680" s="33"/>
      <c r="AX680" s="33"/>
      <c r="AY680" s="33"/>
      <c r="AZ680" s="33"/>
      <c r="BA680" s="33"/>
      <c r="BB680" s="33"/>
      <c r="BC680" s="33"/>
      <c r="BD680" s="33"/>
      <c r="BE680" s="33"/>
      <c r="BF680" s="33"/>
      <c r="BG680" s="33"/>
      <c r="BH680" s="33"/>
      <c r="BI680" s="33"/>
      <c r="BJ680" s="33"/>
      <c r="BK680" s="33"/>
      <c r="BL680" s="33"/>
      <c r="BM680" s="33"/>
      <c r="BN680" s="33"/>
      <c r="BO680" s="33"/>
      <c r="BP680" s="33"/>
      <c r="BQ680" s="33"/>
      <c r="BR680" s="33"/>
      <c r="BS680" s="33"/>
      <c r="BT680" s="33"/>
      <c r="BU680" s="33"/>
      <c r="BV680" s="33"/>
      <c r="BW680" s="33"/>
      <c r="BX680" s="33"/>
      <c r="BY680" s="33"/>
      <c r="BZ680" s="33"/>
      <c r="CA680" s="33"/>
      <c r="CB680" s="33"/>
      <c r="CC680" s="33"/>
      <c r="CD680" s="33"/>
      <c r="CE680" s="33"/>
      <c r="CF680" s="33"/>
      <c r="CG680" s="33"/>
      <c r="CH680" s="33"/>
      <c r="CI680" s="33"/>
      <c r="CJ680" s="33"/>
      <c r="CK680" s="33"/>
      <c r="CL680" s="33"/>
      <c r="CM680" s="33"/>
      <c r="CN680" s="33"/>
      <c r="CO680" s="33"/>
      <c r="CP680" s="33"/>
      <c r="CQ680" s="33"/>
      <c r="CR680" s="33"/>
      <c r="CS680" s="33"/>
      <c r="CT680" s="33"/>
      <c r="CU680" s="33"/>
      <c r="CV680" s="33"/>
      <c r="CW680" s="33"/>
      <c r="CX680" s="33"/>
      <c r="CY680" s="33"/>
      <c r="CZ680" s="33"/>
      <c r="DA680" s="33"/>
      <c r="DB680" s="33"/>
      <c r="DC680" s="33"/>
      <c r="DD680" s="33"/>
      <c r="DE680" s="33"/>
      <c r="DF680" s="33"/>
      <c r="DG680" s="33"/>
      <c r="DH680" s="33"/>
      <c r="DI680" s="33"/>
      <c r="DJ680" s="33"/>
      <c r="DK680" s="33"/>
      <c r="DL680" s="33"/>
      <c r="DM680" s="33"/>
      <c r="DN680" s="33"/>
      <c r="DO680" s="33"/>
      <c r="DP680" s="33"/>
      <c r="DQ680" s="33"/>
      <c r="DR680" s="33"/>
      <c r="DS680" s="33"/>
      <c r="DT680" s="33"/>
      <c r="DU680" s="33"/>
      <c r="DV680" s="33"/>
      <c r="DW680" s="33"/>
      <c r="DX680" s="33"/>
      <c r="DY680" s="33"/>
      <c r="DZ680" s="33"/>
      <c r="EA680" s="33"/>
      <c r="EB680" s="33"/>
      <c r="EC680" s="33"/>
      <c r="ED680" s="33"/>
      <c r="EE680" s="33"/>
      <c r="EF680" s="33"/>
      <c r="EG680" s="33"/>
      <c r="EH680" s="33"/>
      <c r="EI680" s="33"/>
      <c r="EJ680" s="33"/>
      <c r="EK680" s="33"/>
      <c r="EL680" s="33"/>
      <c r="EM680" s="33"/>
      <c r="EN680" s="33"/>
      <c r="EO680" s="33"/>
      <c r="EP680" s="33"/>
      <c r="EQ680" s="33"/>
      <c r="ER680" s="33"/>
      <c r="ES680" s="33"/>
      <c r="ET680" s="33"/>
      <c r="EU680" s="33"/>
      <c r="EV680" s="33"/>
      <c r="EW680" s="33"/>
      <c r="EX680" s="33"/>
      <c r="EY680" s="33"/>
      <c r="EZ680" s="33"/>
      <c r="FA680" s="33"/>
      <c r="FB680" s="33"/>
      <c r="FC680" s="33"/>
      <c r="FD680" s="33"/>
      <c r="FE680" s="33"/>
      <c r="FF680" s="33"/>
      <c r="FG680" s="33"/>
      <c r="FH680" s="33"/>
      <c r="FI680" s="33"/>
      <c r="FJ680" s="33"/>
      <c r="FK680" s="33"/>
      <c r="FL680" s="33"/>
      <c r="FM680" s="33"/>
      <c r="FN680" s="33"/>
      <c r="FO680" s="33"/>
      <c r="FP680" s="33"/>
      <c r="FQ680" s="33"/>
      <c r="FR680" s="33"/>
      <c r="FS680" s="33"/>
      <c r="FT680" s="33"/>
      <c r="FU680" s="33"/>
      <c r="FV680" s="33"/>
      <c r="FW680" s="33"/>
      <c r="FX680" s="33"/>
      <c r="FY680" s="33"/>
      <c r="FZ680" s="33"/>
      <c r="GA680" s="33"/>
      <c r="GB680" s="33"/>
      <c r="GC680" s="33"/>
      <c r="GD680" s="33"/>
      <c r="GE680" s="33"/>
      <c r="GF680" s="33"/>
      <c r="GG680" s="33"/>
      <c r="GH680" s="33"/>
      <c r="GI680" s="33"/>
      <c r="GJ680" s="33"/>
      <c r="GK680" s="33"/>
      <c r="GL680" s="33"/>
      <c r="GM680" s="33"/>
      <c r="GN680" s="33"/>
      <c r="GO680" s="33"/>
      <c r="GP680" s="33"/>
      <c r="GQ680" s="33"/>
      <c r="GR680" s="33"/>
      <c r="GS680" s="33"/>
      <c r="GT680" s="33"/>
      <c r="GU680" s="33"/>
      <c r="GV680" s="33"/>
      <c r="GW680" s="33"/>
      <c r="GX680" s="33"/>
      <c r="GY680" s="33"/>
      <c r="GZ680" s="33"/>
      <c r="HA680" s="33"/>
      <c r="HB680" s="33"/>
      <c r="HC680" s="33"/>
      <c r="HD680" s="33"/>
      <c r="HE680" s="33"/>
      <c r="HF680" s="33"/>
      <c r="HG680" s="33"/>
      <c r="HH680" s="33"/>
      <c r="HI680" s="33"/>
      <c r="HJ680" s="33"/>
      <c r="HK680" s="33"/>
      <c r="HL680" s="33"/>
      <c r="HM680" s="33"/>
      <c r="HN680" s="33"/>
      <c r="HO680" s="33"/>
      <c r="HP680" s="33"/>
      <c r="HQ680" s="33"/>
      <c r="HR680" s="33"/>
      <c r="HS680" s="33"/>
      <c r="HT680" s="33"/>
      <c r="HU680" s="33"/>
      <c r="HV680" s="33"/>
      <c r="HW680" s="33"/>
      <c r="HX680" s="33"/>
      <c r="HY680" s="33"/>
      <c r="HZ680" s="33"/>
      <c r="IA680" s="33"/>
      <c r="IB680" s="33"/>
      <c r="IC680" s="33"/>
      <c r="ID680" s="33"/>
      <c r="IE680" s="33"/>
      <c r="IF680" s="33"/>
      <c r="IG680" s="33"/>
      <c r="IH680" s="33"/>
      <c r="II680" s="33"/>
      <c r="IJ680" s="33"/>
      <c r="IK680" s="33"/>
      <c r="IL680" s="33"/>
      <c r="IM680" s="33"/>
      <c r="IN680" s="33"/>
      <c r="IO680" s="33"/>
      <c r="IP680" s="33"/>
      <c r="IQ680" s="33"/>
      <c r="IR680" s="33"/>
      <c r="IS680" s="33"/>
      <c r="IT680" s="33"/>
      <c r="IU680" s="33"/>
      <c r="IV680" s="33"/>
      <c r="IW680" s="33"/>
      <c r="IX680" s="33"/>
      <c r="IY680" s="33"/>
      <c r="IZ680" s="33"/>
      <c r="JA680" s="33"/>
      <c r="JB680" s="33"/>
      <c r="JC680" s="33"/>
      <c r="JD680" s="33"/>
      <c r="JE680" s="33"/>
      <c r="JF680" s="33"/>
      <c r="JG680" s="33"/>
      <c r="JH680" s="33"/>
      <c r="JI680" s="33"/>
      <c r="JJ680" s="33"/>
      <c r="JK680" s="33"/>
      <c r="JL680" s="33"/>
      <c r="JM680" s="33"/>
      <c r="JN680" s="33"/>
      <c r="JO680" s="33"/>
      <c r="JP680" s="33"/>
      <c r="JQ680" s="33"/>
      <c r="JR680" s="33"/>
      <c r="JS680" s="33"/>
      <c r="JT680" s="33"/>
      <c r="JU680" s="33"/>
      <c r="JV680" s="33"/>
      <c r="JW680" s="33"/>
      <c r="JX680" s="33"/>
      <c r="JY680" s="33"/>
      <c r="JZ680" s="33"/>
      <c r="KA680" s="33"/>
      <c r="KB680" s="33"/>
      <c r="KC680" s="33"/>
      <c r="KD680" s="33"/>
      <c r="KE680" s="33"/>
      <c r="KF680" s="33"/>
      <c r="KG680" s="33"/>
      <c r="KH680" s="33"/>
      <c r="KI680" s="33"/>
      <c r="KJ680" s="33"/>
      <c r="KK680" s="33"/>
      <c r="KL680" s="33"/>
      <c r="KM680" s="33"/>
      <c r="KN680" s="33"/>
      <c r="KO680" s="33"/>
      <c r="KP680" s="33"/>
      <c r="KQ680" s="33"/>
      <c r="KR680" s="33"/>
      <c r="KS680" s="33"/>
      <c r="KT680" s="33"/>
      <c r="KU680" s="33"/>
      <c r="KV680" s="33"/>
      <c r="KW680" s="33"/>
      <c r="KX680" s="33"/>
      <c r="KY680" s="33"/>
      <c r="KZ680" s="33"/>
      <c r="LA680" s="33"/>
      <c r="LB680" s="33"/>
      <c r="LC680" s="33"/>
      <c r="LD680" s="33"/>
      <c r="LE680" s="33"/>
      <c r="LF680" s="33"/>
      <c r="LG680" s="33"/>
      <c r="LH680" s="33"/>
      <c r="LI680" s="33"/>
      <c r="LJ680" s="33"/>
      <c r="LK680" s="33"/>
      <c r="LL680" s="33"/>
      <c r="LM680" s="33"/>
      <c r="LN680" s="33"/>
      <c r="LO680" s="33"/>
      <c r="LP680" s="33"/>
      <c r="LQ680" s="33"/>
      <c r="LR680" s="33"/>
      <c r="LS680" s="33"/>
      <c r="LT680" s="33"/>
      <c r="LU680" s="33"/>
      <c r="LV680" s="33"/>
      <c r="LW680" s="33"/>
      <c r="LX680" s="33"/>
      <c r="LY680" s="33"/>
      <c r="LZ680" s="33"/>
      <c r="MA680" s="33"/>
      <c r="MB680" s="33"/>
      <c r="MC680" s="33"/>
      <c r="MD680" s="33"/>
      <c r="ME680" s="33"/>
      <c r="MF680" s="33"/>
      <c r="MG680" s="33"/>
      <c r="MH680" s="33"/>
      <c r="MI680" s="33"/>
      <c r="MJ680" s="33"/>
      <c r="MK680" s="33"/>
      <c r="ML680" s="33"/>
      <c r="MM680" s="33"/>
      <c r="MN680" s="33"/>
      <c r="MO680" s="33"/>
      <c r="MP680" s="33"/>
      <c r="MQ680" s="33"/>
      <c r="MR680" s="33"/>
      <c r="MS680" s="33"/>
      <c r="MT680" s="33"/>
      <c r="MU680" s="33"/>
      <c r="MV680" s="33"/>
      <c r="MW680" s="33"/>
      <c r="MX680" s="33"/>
      <c r="MY680" s="33"/>
      <c r="MZ680" s="33"/>
      <c r="NA680" s="33"/>
      <c r="NB680" s="33"/>
      <c r="NC680" s="33"/>
      <c r="ND680" s="33"/>
      <c r="NE680" s="33"/>
      <c r="NF680" s="33"/>
      <c r="NG680" s="33"/>
      <c r="NH680" s="33"/>
      <c r="NI680" s="33"/>
      <c r="NJ680" s="33"/>
      <c r="NK680" s="33"/>
      <c r="NL680" s="33"/>
      <c r="NM680" s="33"/>
      <c r="NN680" s="33"/>
      <c r="NO680" s="33"/>
      <c r="NP680" s="33"/>
      <c r="NQ680" s="33"/>
      <c r="NR680" s="33"/>
      <c r="NS680" s="33"/>
      <c r="NT680" s="33"/>
      <c r="NU680" s="33"/>
      <c r="NV680" s="33"/>
      <c r="NW680" s="33"/>
      <c r="NX680" s="33"/>
      <c r="NY680" s="33"/>
      <c r="NZ680" s="33"/>
      <c r="OA680" s="33"/>
      <c r="OB680" s="33"/>
      <c r="OC680" s="33"/>
      <c r="OD680" s="33"/>
      <c r="OE680" s="33"/>
      <c r="OF680" s="33"/>
      <c r="OG680" s="33"/>
      <c r="OH680" s="33"/>
      <c r="OI680" s="33"/>
      <c r="OJ680" s="33"/>
      <c r="OK680" s="33"/>
      <c r="OL680" s="33"/>
      <c r="OM680" s="33"/>
      <c r="ON680" s="33"/>
      <c r="OO680" s="33"/>
      <c r="OP680" s="33"/>
      <c r="OQ680" s="33"/>
      <c r="OR680" s="33"/>
      <c r="OS680" s="33"/>
      <c r="OT680" s="33"/>
      <c r="OU680" s="33"/>
      <c r="OV680" s="33"/>
      <c r="OW680" s="33"/>
      <c r="OX680" s="33"/>
      <c r="OY680" s="33"/>
      <c r="OZ680" s="33"/>
      <c r="PA680" s="33"/>
      <c r="PB680" s="33"/>
      <c r="PC680" s="33"/>
      <c r="PD680" s="33"/>
      <c r="PE680" s="33"/>
      <c r="PF680" s="33"/>
      <c r="PG680" s="33"/>
      <c r="PH680" s="33"/>
      <c r="PI680" s="33"/>
      <c r="PJ680" s="33"/>
      <c r="PK680" s="33"/>
      <c r="PL680" s="33"/>
      <c r="PM680" s="33"/>
      <c r="PN680" s="33"/>
      <c r="PO680" s="33"/>
      <c r="PP680" s="33"/>
      <c r="PQ680" s="33"/>
      <c r="PR680" s="33"/>
      <c r="PS680" s="33"/>
      <c r="PT680" s="33"/>
      <c r="PU680" s="33"/>
      <c r="PV680" s="33"/>
      <c r="PW680" s="33"/>
      <c r="PX680" s="33"/>
      <c r="PY680" s="33"/>
      <c r="PZ680" s="33"/>
      <c r="QA680" s="33"/>
      <c r="QB680" s="33"/>
      <c r="QC680" s="33"/>
      <c r="QD680" s="33"/>
      <c r="QE680" s="33"/>
      <c r="QF680" s="33"/>
      <c r="QG680" s="33"/>
      <c r="QH680" s="33"/>
      <c r="QI680" s="33"/>
      <c r="QJ680" s="33"/>
      <c r="QK680" s="33"/>
      <c r="QL680" s="33"/>
      <c r="QM680" s="33"/>
      <c r="QN680" s="33"/>
      <c r="QO680" s="33"/>
      <c r="QP680" s="33"/>
      <c r="QQ680" s="33"/>
      <c r="QR680" s="33"/>
      <c r="QS680" s="33"/>
      <c r="QT680" s="33"/>
      <c r="QU680" s="33"/>
      <c r="QV680" s="33"/>
      <c r="QW680" s="33"/>
      <c r="QX680" s="33"/>
      <c r="QY680" s="33"/>
      <c r="QZ680" s="33"/>
      <c r="RA680" s="33"/>
      <c r="RB680" s="33"/>
      <c r="RC680" s="33"/>
      <c r="RD680" s="33"/>
      <c r="RE680" s="33"/>
      <c r="RF680" s="33"/>
      <c r="RG680" s="33"/>
      <c r="RH680" s="33"/>
      <c r="RI680" s="33"/>
      <c r="RJ680" s="33"/>
      <c r="RK680" s="33"/>
      <c r="RL680" s="33"/>
      <c r="RM680" s="33"/>
      <c r="RN680" s="33"/>
      <c r="RO680" s="33"/>
      <c r="RP680" s="33"/>
      <c r="RQ680" s="33"/>
      <c r="RR680" s="33"/>
      <c r="RS680" s="33"/>
      <c r="RT680" s="33"/>
      <c r="RU680" s="33"/>
      <c r="RV680" s="33"/>
      <c r="RW680" s="33"/>
      <c r="RX680" s="33"/>
      <c r="RY680" s="33"/>
      <c r="RZ680" s="33"/>
      <c r="SA680" s="33"/>
      <c r="SB680" s="33"/>
      <c r="SC680" s="33"/>
      <c r="SD680" s="33"/>
      <c r="SE680" s="33"/>
      <c r="SF680" s="33"/>
      <c r="SG680" s="33"/>
      <c r="SH680" s="33"/>
      <c r="SI680" s="33"/>
      <c r="SJ680" s="33"/>
      <c r="SK680" s="33"/>
      <c r="SL680" s="33"/>
      <c r="SM680" s="33"/>
      <c r="SN680" s="33"/>
      <c r="SO680" s="33"/>
      <c r="SP680" s="33"/>
      <c r="SQ680" s="33"/>
      <c r="SR680" s="33"/>
      <c r="SS680" s="33"/>
      <c r="ST680" s="33"/>
      <c r="SU680" s="33"/>
      <c r="SV680" s="33"/>
      <c r="SW680" s="33"/>
      <c r="SX680" s="33"/>
      <c r="SY680" s="33"/>
      <c r="SZ680" s="33"/>
      <c r="TA680" s="33"/>
      <c r="TB680" s="33"/>
      <c r="TC680" s="33"/>
      <c r="TD680" s="33"/>
      <c r="TE680" s="33"/>
      <c r="TF680" s="33"/>
      <c r="TG680" s="33"/>
      <c r="TH680" s="33"/>
      <c r="TI680" s="33"/>
      <c r="TJ680" s="33"/>
      <c r="TK680" s="33"/>
      <c r="TL680" s="33"/>
      <c r="TM680" s="33"/>
      <c r="TN680" s="33"/>
      <c r="TO680" s="33"/>
      <c r="TP680" s="33"/>
      <c r="TQ680" s="33"/>
      <c r="TR680" s="33"/>
      <c r="TS680" s="33"/>
      <c r="TT680" s="33"/>
      <c r="TU680" s="33"/>
      <c r="TV680" s="33"/>
      <c r="TW680" s="33"/>
      <c r="TX680" s="33"/>
      <c r="TY680" s="33"/>
      <c r="TZ680" s="33"/>
      <c r="UA680" s="33"/>
      <c r="UB680" s="33"/>
      <c r="UC680" s="33"/>
      <c r="UD680" s="33"/>
      <c r="UE680" s="33"/>
      <c r="UF680" s="33"/>
      <c r="UG680" s="33"/>
      <c r="UH680" s="33"/>
      <c r="UI680" s="33"/>
      <c r="UJ680" s="33"/>
      <c r="UK680" s="33"/>
      <c r="UL680" s="33"/>
      <c r="UM680" s="33"/>
      <c r="UN680" s="33"/>
      <c r="UO680" s="33"/>
      <c r="UP680" s="33"/>
      <c r="UQ680" s="33"/>
      <c r="UR680" s="33"/>
      <c r="US680" s="33"/>
      <c r="UT680" s="33"/>
      <c r="UU680" s="33"/>
      <c r="UV680" s="33"/>
      <c r="UW680" s="33"/>
      <c r="UX680" s="33"/>
      <c r="UY680" s="33"/>
      <c r="UZ680" s="33"/>
      <c r="VA680" s="33"/>
      <c r="VB680" s="33"/>
      <c r="VC680" s="33"/>
      <c r="VD680" s="33"/>
      <c r="VE680" s="33"/>
      <c r="VF680" s="33"/>
      <c r="VG680" s="33"/>
      <c r="VH680" s="33"/>
      <c r="VI680" s="33"/>
      <c r="VJ680" s="33"/>
      <c r="VK680" s="33"/>
      <c r="VL680" s="33"/>
      <c r="VM680" s="33"/>
      <c r="VN680" s="33"/>
      <c r="VO680" s="33"/>
      <c r="VP680" s="33"/>
      <c r="VQ680" s="33"/>
      <c r="VR680" s="33"/>
      <c r="VS680" s="33"/>
      <c r="VT680" s="33"/>
      <c r="VU680" s="33"/>
      <c r="VV680" s="33"/>
      <c r="VW680" s="33"/>
      <c r="VX680" s="33"/>
      <c r="VY680" s="33"/>
      <c r="VZ680" s="33"/>
      <c r="WA680" s="33"/>
      <c r="WB680" s="33"/>
      <c r="WC680" s="33"/>
      <c r="WD680" s="33"/>
      <c r="WE680" s="33"/>
      <c r="WF680" s="33"/>
      <c r="WG680" s="33"/>
      <c r="WH680" s="33"/>
      <c r="WI680" s="33"/>
      <c r="WJ680" s="33"/>
      <c r="WK680" s="33"/>
      <c r="WL680" s="33"/>
      <c r="WM680" s="33"/>
      <c r="WN680" s="33"/>
      <c r="WO680" s="33"/>
      <c r="WP680" s="33"/>
      <c r="WQ680" s="33"/>
      <c r="WR680" s="33"/>
      <c r="WS680" s="33"/>
      <c r="WT680" s="33"/>
      <c r="WU680" s="33"/>
      <c r="WV680" s="33"/>
      <c r="WW680" s="33"/>
      <c r="WX680" s="33"/>
      <c r="WY680" s="33"/>
      <c r="WZ680" s="33"/>
      <c r="XA680" s="33"/>
      <c r="XB680" s="33"/>
      <c r="XC680" s="33"/>
      <c r="XD680" s="33"/>
      <c r="XE680" s="33"/>
      <c r="XF680" s="33"/>
      <c r="XG680" s="33"/>
      <c r="XH680" s="33"/>
      <c r="XI680" s="33"/>
      <c r="XJ680" s="33"/>
      <c r="XK680" s="33"/>
      <c r="XL680" s="33"/>
      <c r="XM680" s="33"/>
      <c r="XN680" s="33"/>
      <c r="XO680" s="33"/>
      <c r="XP680" s="33"/>
      <c r="XQ680" s="33"/>
      <c r="XR680" s="33"/>
      <c r="XS680" s="33"/>
      <c r="XT680" s="33"/>
      <c r="XU680" s="33"/>
      <c r="XV680" s="33"/>
      <c r="XW680" s="33"/>
      <c r="XX680" s="33"/>
      <c r="XY680" s="33"/>
      <c r="XZ680" s="33"/>
      <c r="YA680" s="33"/>
      <c r="YB680" s="33"/>
      <c r="YC680" s="33"/>
      <c r="YD680" s="33"/>
      <c r="YE680" s="33"/>
      <c r="YF680" s="33"/>
      <c r="YG680" s="33"/>
      <c r="YH680" s="33"/>
      <c r="YI680" s="33"/>
      <c r="YJ680" s="33"/>
      <c r="YK680" s="33"/>
      <c r="YL680" s="33"/>
      <c r="YM680" s="33"/>
      <c r="YN680" s="33"/>
      <c r="YO680" s="33"/>
      <c r="YP680" s="33"/>
      <c r="YQ680" s="33"/>
      <c r="YR680" s="33"/>
      <c r="YS680" s="33"/>
      <c r="YT680" s="33"/>
      <c r="YU680" s="33"/>
      <c r="YV680" s="33"/>
      <c r="YW680" s="33"/>
      <c r="YX680" s="33"/>
      <c r="YY680" s="33"/>
      <c r="YZ680" s="33"/>
      <c r="ZA680" s="33"/>
      <c r="ZB680" s="33"/>
      <c r="ZC680" s="33"/>
      <c r="ZD680" s="33"/>
      <c r="ZE680" s="33"/>
      <c r="ZF680" s="33"/>
      <c r="ZG680" s="33"/>
      <c r="ZH680" s="33"/>
      <c r="ZI680" s="33"/>
      <c r="ZJ680" s="33"/>
      <c r="ZK680" s="33"/>
      <c r="ZL680" s="33"/>
      <c r="ZM680" s="33"/>
      <c r="ZN680" s="33"/>
      <c r="ZO680" s="33"/>
      <c r="ZP680" s="33"/>
      <c r="ZQ680" s="33"/>
      <c r="ZR680" s="33"/>
      <c r="ZS680" s="33"/>
      <c r="ZT680" s="33"/>
      <c r="ZU680" s="33"/>
      <c r="ZV680" s="33"/>
      <c r="ZW680" s="33"/>
      <c r="ZX680" s="33"/>
      <c r="ZY680" s="33"/>
      <c r="ZZ680" s="33"/>
      <c r="AAA680" s="33"/>
      <c r="AAB680" s="33"/>
      <c r="AAC680" s="33"/>
      <c r="AAD680" s="33"/>
      <c r="AAE680" s="33"/>
      <c r="AAF680" s="33"/>
      <c r="AAG680" s="33"/>
      <c r="AAH680" s="33"/>
      <c r="AAI680" s="33"/>
      <c r="AAJ680" s="33"/>
      <c r="AAK680" s="33"/>
      <c r="AAL680" s="33"/>
      <c r="AAM680" s="33"/>
      <c r="AAN680" s="33"/>
      <c r="AAO680" s="33"/>
      <c r="AAP680" s="33"/>
      <c r="AAQ680" s="33"/>
      <c r="AAR680" s="33"/>
      <c r="AAS680" s="33"/>
      <c r="AAT680" s="33"/>
      <c r="AAU680" s="33"/>
      <c r="AAV680" s="33"/>
      <c r="AAW680" s="33"/>
      <c r="AAX680" s="33"/>
      <c r="AAY680" s="33"/>
      <c r="AAZ680" s="33"/>
      <c r="ABA680" s="33"/>
      <c r="ABB680" s="33"/>
      <c r="ABC680" s="33"/>
      <c r="ABD680" s="33"/>
      <c r="ABE680" s="33"/>
      <c r="ABF680" s="33"/>
      <c r="ABG680" s="33"/>
      <c r="ABH680" s="33"/>
      <c r="ABI680" s="33"/>
      <c r="ABJ680" s="33"/>
      <c r="ABK680" s="33"/>
      <c r="ABL680" s="33"/>
      <c r="ABM680" s="33"/>
      <c r="ABN680" s="33"/>
      <c r="ABO680" s="33"/>
      <c r="ABP680" s="33"/>
      <c r="ABQ680" s="33"/>
      <c r="ABR680" s="33"/>
      <c r="ABS680" s="33"/>
      <c r="ABT680" s="33"/>
      <c r="ABU680" s="33"/>
      <c r="ABV680" s="33"/>
      <c r="ABW680" s="33"/>
      <c r="ABX680" s="33"/>
      <c r="ABY680" s="33"/>
      <c r="ABZ680" s="33"/>
      <c r="ACA680" s="33"/>
      <c r="ACB680" s="33"/>
      <c r="ACC680" s="33"/>
      <c r="ACD680" s="33"/>
      <c r="ACE680" s="33"/>
      <c r="ACF680" s="33"/>
      <c r="ACG680" s="33"/>
      <c r="ACH680" s="33"/>
      <c r="ACI680" s="33"/>
      <c r="ACJ680" s="33"/>
      <c r="ACK680" s="33"/>
      <c r="ACL680" s="33"/>
      <c r="ACM680" s="33"/>
      <c r="ACN680" s="33"/>
      <c r="ACO680" s="33"/>
      <c r="ACP680" s="33"/>
      <c r="ACQ680" s="33"/>
      <c r="ACR680" s="33"/>
      <c r="ACS680" s="33"/>
      <c r="ACT680" s="33"/>
      <c r="ACU680" s="33"/>
      <c r="ACV680" s="33"/>
      <c r="ACW680" s="33"/>
      <c r="ACX680" s="33"/>
      <c r="ACY680" s="33"/>
      <c r="ACZ680" s="33"/>
      <c r="ADA680" s="33"/>
      <c r="ADB680" s="33"/>
      <c r="ADC680" s="33"/>
      <c r="ADD680" s="33"/>
      <c r="ADE680" s="33"/>
      <c r="ADF680" s="33"/>
      <c r="ADG680" s="33"/>
      <c r="ADH680" s="33"/>
      <c r="ADI680" s="33"/>
      <c r="ADJ680" s="33"/>
      <c r="ADK680" s="33"/>
      <c r="ADL680" s="33"/>
      <c r="ADM680" s="33"/>
      <c r="ADN680" s="33"/>
      <c r="ADO680" s="33"/>
      <c r="ADP680" s="33"/>
      <c r="ADQ680" s="33"/>
      <c r="ADR680" s="33"/>
      <c r="ADS680" s="33"/>
      <c r="ADT680" s="33"/>
      <c r="ADU680" s="33"/>
      <c r="ADV680" s="33"/>
      <c r="ADW680" s="33"/>
      <c r="ADX680" s="33"/>
      <c r="ADY680" s="33"/>
      <c r="ADZ680" s="33"/>
      <c r="AEA680" s="33"/>
      <c r="AEB680" s="33"/>
      <c r="AEC680" s="33"/>
      <c r="AED680" s="33"/>
      <c r="AEE680" s="33"/>
      <c r="AEF680" s="33"/>
      <c r="AEG680" s="33"/>
      <c r="AEH680" s="33"/>
      <c r="AEI680" s="33"/>
      <c r="AEJ680" s="33"/>
      <c r="AEK680" s="33"/>
      <c r="AEL680" s="33"/>
      <c r="AEM680" s="33"/>
      <c r="AEN680" s="33"/>
      <c r="AEO680" s="33"/>
      <c r="AEP680" s="33"/>
      <c r="AEQ680" s="33"/>
      <c r="AER680" s="33"/>
      <c r="AES680" s="33"/>
      <c r="AET680" s="33"/>
      <c r="AEU680" s="33"/>
      <c r="AEV680" s="33"/>
      <c r="AEW680" s="33"/>
      <c r="AEX680" s="33"/>
      <c r="AEY680" s="33"/>
      <c r="AEZ680" s="33"/>
      <c r="AFA680" s="33"/>
      <c r="AFB680" s="33"/>
      <c r="AFC680" s="33"/>
      <c r="AFD680" s="33"/>
      <c r="AFE680" s="33"/>
      <c r="AFF680" s="33"/>
      <c r="AFG680" s="33"/>
      <c r="AFH680" s="33"/>
      <c r="AFI680" s="33"/>
      <c r="AFJ680" s="33"/>
      <c r="AFK680" s="33"/>
      <c r="AFL680" s="33"/>
      <c r="AFM680" s="33"/>
      <c r="AFN680" s="33"/>
      <c r="AFO680" s="33"/>
      <c r="AFP680" s="33"/>
      <c r="AFQ680" s="33"/>
      <c r="AFR680" s="33"/>
      <c r="AFS680" s="33"/>
      <c r="AFT680" s="33"/>
      <c r="AFU680" s="33"/>
      <c r="AFV680" s="33"/>
      <c r="AFW680" s="33"/>
      <c r="AFX680" s="33"/>
      <c r="AFY680" s="33"/>
      <c r="AFZ680" s="33"/>
      <c r="AGA680" s="33"/>
      <c r="AGB680" s="33"/>
      <c r="AGC680" s="33"/>
      <c r="AGD680" s="33"/>
      <c r="AGE680" s="33"/>
      <c r="AGF680" s="33"/>
      <c r="AGG680" s="33"/>
      <c r="AGH680" s="33"/>
      <c r="AGI680" s="33"/>
      <c r="AGJ680" s="33"/>
      <c r="AGK680" s="33"/>
      <c r="AGL680" s="33"/>
      <c r="AGM680" s="33"/>
      <c r="AGN680" s="33"/>
      <c r="AGO680" s="33"/>
      <c r="AGP680" s="33"/>
      <c r="AGQ680" s="33"/>
      <c r="AGR680" s="33"/>
      <c r="AGS680" s="33"/>
      <c r="AGT680" s="33"/>
      <c r="AGU680" s="33"/>
      <c r="AGV680" s="33"/>
      <c r="AGW680" s="33"/>
      <c r="AGX680" s="33"/>
      <c r="AGY680" s="33"/>
      <c r="AGZ680" s="33"/>
      <c r="AHA680" s="33"/>
      <c r="AHB680" s="33"/>
      <c r="AHC680" s="33"/>
      <c r="AHD680" s="33"/>
      <c r="AHE680" s="33"/>
      <c r="AHF680" s="33"/>
      <c r="AHG680" s="33"/>
      <c r="AHH680" s="33"/>
      <c r="AHI680" s="33"/>
      <c r="AHJ680" s="33"/>
      <c r="AHK680" s="33"/>
      <c r="AHL680" s="33"/>
      <c r="AHM680" s="33"/>
      <c r="AHN680" s="33"/>
      <c r="AHO680" s="33"/>
      <c r="AHP680" s="33"/>
      <c r="AHQ680" s="33"/>
      <c r="AHR680" s="33"/>
      <c r="AHS680" s="33"/>
      <c r="AHT680" s="33"/>
      <c r="AHU680" s="33"/>
      <c r="AHV680" s="33"/>
      <c r="AHW680" s="33"/>
      <c r="AHX680" s="33"/>
      <c r="AHY680" s="33"/>
      <c r="AHZ680" s="33"/>
      <c r="AIA680" s="33"/>
      <c r="AIB680" s="33"/>
      <c r="AIC680" s="33"/>
      <c r="AID680" s="33"/>
      <c r="AIE680" s="33"/>
      <c r="AIF680" s="33"/>
      <c r="AIG680" s="33"/>
      <c r="AIH680" s="33"/>
      <c r="AII680" s="33"/>
      <c r="AIJ680" s="33"/>
      <c r="AIK680" s="33"/>
      <c r="AIL680" s="33"/>
      <c r="AIM680" s="33"/>
      <c r="AIN680" s="33"/>
      <c r="AIO680" s="33"/>
      <c r="AIP680" s="33"/>
      <c r="AIQ680" s="33"/>
      <c r="AIR680" s="33"/>
      <c r="AIS680" s="33"/>
      <c r="AIT680" s="33"/>
      <c r="AIU680" s="33"/>
      <c r="AIV680" s="33"/>
      <c r="AIW680" s="33"/>
      <c r="AIX680" s="33"/>
      <c r="AIY680" s="33"/>
      <c r="AIZ680" s="33"/>
      <c r="AJA680" s="33"/>
      <c r="AJB680" s="33"/>
      <c r="AJC680" s="33"/>
      <c r="AJD680" s="33"/>
      <c r="AJE680" s="33"/>
      <c r="AJF680" s="33"/>
      <c r="AJG680" s="33"/>
      <c r="AJH680" s="33"/>
      <c r="AJI680" s="33"/>
      <c r="AJJ680" s="33"/>
      <c r="AJK680" s="33"/>
      <c r="AJL680" s="33"/>
      <c r="AJM680" s="33"/>
      <c r="AJN680" s="33"/>
      <c r="AJO680" s="33"/>
      <c r="AJP680" s="33"/>
      <c r="AJQ680" s="33"/>
      <c r="AJR680" s="33"/>
      <c r="AJS680" s="33"/>
      <c r="AJT680" s="33"/>
      <c r="AJU680" s="33"/>
      <c r="AJV680" s="33"/>
      <c r="AJW680" s="33"/>
      <c r="AJX680" s="33"/>
      <c r="AJY680" s="33"/>
      <c r="AJZ680" s="33"/>
      <c r="AKA680" s="33"/>
      <c r="AKB680" s="33"/>
      <c r="AKC680" s="33"/>
      <c r="AKD680" s="33"/>
      <c r="AKE680" s="33"/>
      <c r="AKF680" s="33"/>
      <c r="AKG680" s="33"/>
      <c r="AKH680" s="33"/>
      <c r="AKI680" s="33"/>
      <c r="AKJ680" s="33"/>
      <c r="AKK680" s="33"/>
      <c r="AKL680" s="33"/>
      <c r="AKM680" s="33"/>
      <c r="AKN680" s="33"/>
      <c r="AKO680" s="33"/>
      <c r="AKP680" s="33"/>
      <c r="AKQ680" s="33"/>
      <c r="AKR680" s="33"/>
      <c r="AKS680" s="33"/>
      <c r="AKT680" s="33"/>
      <c r="AKU680" s="33"/>
      <c r="AKV680" s="33"/>
      <c r="AKW680" s="33"/>
      <c r="AKX680" s="33"/>
      <c r="AKY680" s="33"/>
      <c r="AKZ680" s="33"/>
      <c r="ALA680" s="33"/>
      <c r="ALB680" s="33"/>
      <c r="ALC680" s="33"/>
      <c r="ALD680" s="33"/>
      <c r="ALE680" s="33"/>
      <c r="ALF680" s="33"/>
      <c r="ALG680" s="33"/>
      <c r="ALH680" s="33"/>
      <c r="ALI680" s="33"/>
      <c r="ALJ680" s="33"/>
      <c r="ALK680" s="33"/>
      <c r="ALL680" s="33"/>
      <c r="ALM680" s="33"/>
      <c r="ALN680" s="33"/>
      <c r="ALO680" s="33"/>
      <c r="ALP680" s="33"/>
      <c r="ALQ680" s="33"/>
      <c r="ALR680" s="33"/>
      <c r="ALS680" s="33"/>
      <c r="ALT680" s="33"/>
      <c r="ALU680" s="33"/>
      <c r="ALV680" s="33"/>
      <c r="ALW680" s="33"/>
      <c r="ALX680" s="33"/>
      <c r="ALY680" s="33"/>
      <c r="ALZ680" s="33"/>
      <c r="AMA680" s="33"/>
      <c r="AMB680" s="33"/>
      <c r="AMC680" s="33"/>
      <c r="AMD680" s="33"/>
      <c r="AME680" s="33"/>
      <c r="AMF680" s="33"/>
      <c r="AMG680" s="33"/>
      <c r="AMH680" s="33"/>
      <c r="AMI680" s="33"/>
      <c r="AMJ680" s="33"/>
      <c r="AMK680" s="33"/>
      <c r="AML680" s="33"/>
      <c r="AMM680" s="33"/>
      <c r="AMN680" s="33"/>
      <c r="AMO680" s="33"/>
      <c r="AMP680" s="33"/>
      <c r="AMQ680" s="33"/>
      <c r="AMR680" s="33"/>
      <c r="AMS680" s="33"/>
      <c r="AMT680" s="33"/>
      <c r="AMU680" s="33"/>
      <c r="AMV680" s="33"/>
      <c r="AMW680" s="33"/>
      <c r="AMX680" s="33"/>
      <c r="AMY680" s="33"/>
      <c r="AMZ680" s="33"/>
      <c r="ANA680" s="33"/>
      <c r="ANB680" s="33"/>
      <c r="ANC680" s="33"/>
      <c r="AND680" s="33"/>
      <c r="ANE680" s="33"/>
      <c r="ANF680" s="33"/>
      <c r="ANG680" s="33"/>
      <c r="ANH680" s="33"/>
      <c r="ANI680" s="33"/>
      <c r="ANJ680" s="33"/>
      <c r="ANK680" s="33"/>
      <c r="ANL680" s="33"/>
      <c r="ANM680" s="33"/>
      <c r="ANN680" s="33"/>
      <c r="ANO680" s="33"/>
      <c r="ANP680" s="33"/>
      <c r="ANQ680" s="33"/>
      <c r="ANR680" s="33"/>
      <c r="ANS680" s="33"/>
      <c r="ANT680" s="33"/>
      <c r="ANU680" s="33"/>
      <c r="ANV680" s="33"/>
      <c r="ANW680" s="33"/>
      <c r="ANX680" s="33"/>
      <c r="ANY680" s="33"/>
      <c r="ANZ680" s="33"/>
      <c r="AOA680" s="33"/>
      <c r="AOB680" s="33"/>
      <c r="AOC680" s="33"/>
      <c r="AOD680" s="33"/>
      <c r="AOE680" s="33"/>
      <c r="AOF680" s="33"/>
      <c r="AOG680" s="33"/>
      <c r="AOH680" s="33"/>
      <c r="AOI680" s="33"/>
      <c r="AOJ680" s="33"/>
      <c r="AOK680" s="33"/>
      <c r="AOL680" s="33"/>
      <c r="AOM680" s="33"/>
      <c r="AON680" s="33"/>
      <c r="AOO680" s="33"/>
      <c r="AOP680" s="33"/>
      <c r="AOQ680" s="33"/>
      <c r="AOR680" s="33"/>
      <c r="AOS680" s="33"/>
      <c r="AOT680" s="33"/>
      <c r="AOU680" s="33"/>
      <c r="AOV680" s="33"/>
      <c r="AOW680" s="33"/>
      <c r="AOX680" s="33"/>
      <c r="AOY680" s="33"/>
      <c r="AOZ680" s="33"/>
      <c r="APA680" s="33"/>
      <c r="APB680" s="33"/>
      <c r="APC680" s="33"/>
      <c r="APD680" s="33"/>
      <c r="APE680" s="33"/>
      <c r="APF680" s="33"/>
      <c r="APG680" s="33"/>
      <c r="APH680" s="33"/>
      <c r="API680" s="33"/>
      <c r="APJ680" s="33"/>
      <c r="APK680" s="33"/>
      <c r="APL680" s="33"/>
      <c r="APM680" s="33"/>
      <c r="APN680" s="33"/>
      <c r="APO680" s="33"/>
      <c r="APP680" s="33"/>
      <c r="APQ680" s="33"/>
      <c r="APR680" s="33"/>
      <c r="APS680" s="33"/>
      <c r="APT680" s="33"/>
      <c r="APU680" s="33"/>
      <c r="APV680" s="33"/>
      <c r="APW680" s="33"/>
      <c r="APX680" s="33"/>
      <c r="APY680" s="33"/>
      <c r="APZ680" s="33"/>
      <c r="AQA680" s="33"/>
      <c r="AQB680" s="33"/>
      <c r="AQC680" s="33"/>
      <c r="AQD680" s="33"/>
      <c r="AQE680" s="33"/>
      <c r="AQF680" s="33"/>
      <c r="AQG680" s="33"/>
      <c r="AQH680" s="33"/>
      <c r="AQI680" s="33"/>
      <c r="AQJ680" s="33"/>
      <c r="AQK680" s="33"/>
      <c r="AQL680" s="33"/>
      <c r="AQM680" s="33"/>
      <c r="AQN680" s="33"/>
      <c r="AQO680" s="33"/>
      <c r="AQP680" s="33"/>
      <c r="AQQ680" s="33"/>
      <c r="AQR680" s="33"/>
      <c r="AQS680" s="33"/>
      <c r="AQT680" s="33"/>
      <c r="AQU680" s="33"/>
      <c r="AQV680" s="33"/>
      <c r="AQW680" s="33"/>
      <c r="AQX680" s="33"/>
      <c r="AQY680" s="33"/>
      <c r="AQZ680" s="33"/>
      <c r="ARA680" s="33"/>
      <c r="ARB680" s="33"/>
      <c r="ARC680" s="33"/>
      <c r="ARD680" s="33"/>
      <c r="ARE680" s="33"/>
      <c r="ARF680" s="33"/>
      <c r="ARG680" s="33"/>
      <c r="ARH680" s="33"/>
      <c r="ARI680" s="33"/>
      <c r="ARJ680" s="33"/>
      <c r="ARK680" s="33"/>
      <c r="ARL680" s="33"/>
      <c r="ARM680" s="33"/>
      <c r="ARN680" s="33"/>
      <c r="ARO680" s="33"/>
      <c r="ARP680" s="33"/>
      <c r="ARQ680" s="33"/>
      <c r="ARR680" s="33"/>
      <c r="ARS680" s="33"/>
      <c r="ART680" s="33"/>
      <c r="ARU680" s="33"/>
      <c r="ARV680" s="33"/>
      <c r="ARW680" s="33"/>
      <c r="ARX680" s="33"/>
      <c r="ARY680" s="33"/>
      <c r="ARZ680" s="33"/>
      <c r="ASA680" s="33"/>
      <c r="ASB680" s="33"/>
      <c r="ASC680" s="33"/>
      <c r="ASD680" s="33"/>
      <c r="ASE680" s="33"/>
      <c r="ASF680" s="33"/>
      <c r="ASG680" s="33"/>
      <c r="ASH680" s="33"/>
      <c r="ASI680" s="33"/>
      <c r="ASJ680" s="33"/>
      <c r="ASK680" s="33"/>
      <c r="ASL680" s="33"/>
      <c r="ASM680" s="33"/>
      <c r="ASN680" s="33"/>
      <c r="ASO680" s="33"/>
      <c r="ASP680" s="33"/>
      <c r="ASQ680" s="33"/>
      <c r="ASR680" s="33"/>
      <c r="ASS680" s="33"/>
      <c r="AST680" s="33"/>
      <c r="ASU680" s="33"/>
      <c r="ASV680" s="33"/>
      <c r="ASW680" s="33"/>
      <c r="ASX680" s="33"/>
      <c r="ASY680" s="33"/>
      <c r="ASZ680" s="33"/>
      <c r="ATA680" s="33"/>
      <c r="ATB680" s="33"/>
      <c r="ATC680" s="33"/>
      <c r="ATD680" s="33"/>
      <c r="ATE680" s="33"/>
      <c r="ATF680" s="33"/>
      <c r="ATG680" s="33"/>
      <c r="ATH680" s="33"/>
      <c r="ATI680" s="33"/>
      <c r="ATJ680" s="33"/>
      <c r="ATK680" s="33"/>
      <c r="ATL680" s="33"/>
      <c r="ATM680" s="33"/>
      <c r="ATN680" s="33"/>
      <c r="ATO680" s="33"/>
      <c r="ATP680" s="33"/>
      <c r="ATQ680" s="33"/>
      <c r="ATR680" s="33"/>
      <c r="ATS680" s="33"/>
      <c r="ATT680" s="33"/>
      <c r="ATU680" s="33"/>
      <c r="ATV680" s="33"/>
      <c r="ATW680" s="33"/>
      <c r="ATX680" s="33"/>
      <c r="ATY680" s="33"/>
      <c r="ATZ680" s="33"/>
      <c r="AUA680" s="33"/>
      <c r="AUB680" s="33"/>
      <c r="AUC680" s="33"/>
      <c r="AUD680" s="33"/>
      <c r="AUE680" s="33"/>
      <c r="AUF680" s="33"/>
      <c r="AUG680" s="33"/>
      <c r="AUH680" s="33"/>
      <c r="AUI680" s="33"/>
      <c r="AUJ680" s="33"/>
      <c r="AUK680" s="33"/>
      <c r="AUL680" s="33"/>
      <c r="AUM680" s="33"/>
      <c r="AUN680" s="33"/>
      <c r="AUO680" s="33"/>
      <c r="AUP680" s="33"/>
      <c r="AUQ680" s="33"/>
      <c r="AUR680" s="33"/>
      <c r="AUS680" s="33"/>
      <c r="AUT680" s="33"/>
      <c r="AUU680" s="33"/>
      <c r="AUV680" s="33"/>
      <c r="AUW680" s="33"/>
      <c r="AUX680" s="33"/>
      <c r="AUY680" s="33"/>
      <c r="AUZ680" s="33"/>
      <c r="AVA680" s="33"/>
      <c r="AVB680" s="33"/>
      <c r="AVC680" s="33"/>
      <c r="AVD680" s="33"/>
      <c r="AVE680" s="33"/>
      <c r="AVF680" s="33"/>
      <c r="AVG680" s="33"/>
      <c r="AVH680" s="33"/>
      <c r="AVI680" s="33"/>
      <c r="AVJ680" s="33"/>
      <c r="AVK680" s="33"/>
      <c r="AVL680" s="33"/>
      <c r="AVM680" s="33"/>
      <c r="AVN680" s="33"/>
      <c r="AVO680" s="33"/>
      <c r="AVP680" s="33"/>
      <c r="AVQ680" s="33"/>
      <c r="AVR680" s="33"/>
      <c r="AVS680" s="33"/>
      <c r="AVT680" s="33"/>
      <c r="AVU680" s="33"/>
      <c r="AVV680" s="33"/>
      <c r="AVW680" s="33"/>
      <c r="AVX680" s="33"/>
      <c r="AVY680" s="33"/>
      <c r="AVZ680" s="33"/>
      <c r="AWA680" s="33"/>
      <c r="AWB680" s="33"/>
      <c r="AWC680" s="33"/>
      <c r="AWD680" s="33"/>
      <c r="AWE680" s="33"/>
      <c r="AWF680" s="33"/>
      <c r="AWG680" s="33"/>
      <c r="AWH680" s="33"/>
      <c r="AWI680" s="33"/>
      <c r="AWJ680" s="33"/>
      <c r="AWK680" s="33"/>
      <c r="AWL680" s="33"/>
      <c r="AWM680" s="33"/>
      <c r="AWN680" s="33"/>
      <c r="AWO680" s="33"/>
      <c r="AWP680" s="33"/>
      <c r="AWQ680" s="33"/>
      <c r="AWR680" s="33"/>
      <c r="AWS680" s="33"/>
      <c r="AWT680" s="33"/>
      <c r="AWU680" s="33"/>
      <c r="AWV680" s="33"/>
      <c r="AWW680" s="33"/>
      <c r="AWX680" s="33"/>
      <c r="AWY680" s="33"/>
      <c r="AWZ680" s="33"/>
      <c r="AXA680" s="33"/>
      <c r="AXB680" s="33"/>
      <c r="AXC680" s="33"/>
      <c r="AXD680" s="33"/>
      <c r="AXE680" s="33"/>
      <c r="AXF680" s="33"/>
      <c r="AXG680" s="33"/>
      <c r="AXH680" s="33"/>
      <c r="AXI680" s="33"/>
      <c r="AXJ680" s="33"/>
      <c r="AXK680" s="33"/>
      <c r="AXL680" s="33"/>
      <c r="AXM680" s="33"/>
      <c r="AXN680" s="33"/>
      <c r="AXO680" s="33"/>
      <c r="AXP680" s="33"/>
      <c r="AXQ680" s="33"/>
      <c r="AXR680" s="33"/>
      <c r="AXS680" s="33"/>
      <c r="AXT680" s="33"/>
      <c r="AXU680" s="33"/>
      <c r="AXV680" s="33"/>
      <c r="AXW680" s="33"/>
      <c r="AXX680" s="33"/>
      <c r="AXY680" s="33"/>
      <c r="AXZ680" s="33"/>
      <c r="AYA680" s="33"/>
      <c r="AYB680" s="33"/>
      <c r="AYC680" s="33"/>
      <c r="AYD680" s="33"/>
      <c r="AYE680" s="33"/>
      <c r="AYF680" s="33"/>
      <c r="AYG680" s="33"/>
      <c r="AYH680" s="33"/>
      <c r="AYI680" s="33"/>
      <c r="AYJ680" s="33"/>
      <c r="AYK680" s="33"/>
      <c r="AYL680" s="33"/>
      <c r="AYM680" s="33"/>
      <c r="AYN680" s="33"/>
      <c r="AYO680" s="33"/>
      <c r="AYP680" s="33"/>
      <c r="AYQ680" s="33"/>
      <c r="AYR680" s="33"/>
      <c r="AYS680" s="33"/>
      <c r="AYT680" s="33"/>
      <c r="AYU680" s="33"/>
      <c r="AYV680" s="33"/>
      <c r="AYW680" s="33"/>
      <c r="AYX680" s="33"/>
      <c r="AYY680" s="33"/>
      <c r="AYZ680" s="33"/>
      <c r="AZA680" s="33"/>
      <c r="AZB680" s="33"/>
      <c r="AZC680" s="33"/>
      <c r="AZD680" s="33"/>
      <c r="AZE680" s="33"/>
      <c r="AZF680" s="33"/>
      <c r="AZG680" s="33"/>
      <c r="AZH680" s="33"/>
      <c r="AZI680" s="33"/>
      <c r="AZJ680" s="33"/>
      <c r="AZK680" s="33"/>
      <c r="AZL680" s="33"/>
      <c r="AZM680" s="33"/>
      <c r="AZN680" s="33"/>
      <c r="AZO680" s="33"/>
      <c r="AZP680" s="33"/>
      <c r="AZQ680" s="33"/>
      <c r="AZR680" s="33"/>
      <c r="AZS680" s="33"/>
      <c r="AZT680" s="33"/>
      <c r="AZU680" s="33"/>
      <c r="AZV680" s="33"/>
      <c r="AZW680" s="33"/>
      <c r="AZX680" s="33"/>
      <c r="AZY680" s="33"/>
      <c r="AZZ680" s="33"/>
      <c r="BAA680" s="33"/>
      <c r="BAB680" s="33"/>
      <c r="BAC680" s="33"/>
      <c r="BAD680" s="33"/>
      <c r="BAE680" s="33"/>
      <c r="BAF680" s="33"/>
      <c r="BAG680" s="33"/>
      <c r="BAH680" s="33"/>
      <c r="BAI680" s="33"/>
      <c r="BAJ680" s="33"/>
      <c r="BAK680" s="33"/>
      <c r="BAL680" s="33"/>
      <c r="BAM680" s="33"/>
      <c r="BAN680" s="33"/>
      <c r="BAO680" s="33"/>
      <c r="BAP680" s="33"/>
      <c r="BAQ680" s="33"/>
      <c r="BAR680" s="33"/>
      <c r="BAS680" s="33"/>
      <c r="BAT680" s="33"/>
      <c r="BAU680" s="33"/>
      <c r="BAV680" s="33"/>
      <c r="BAW680" s="33"/>
      <c r="BAX680" s="33"/>
      <c r="BAY680" s="33"/>
      <c r="BAZ680" s="33"/>
      <c r="BBA680" s="33"/>
      <c r="BBB680" s="33"/>
      <c r="BBC680" s="33"/>
      <c r="BBD680" s="33"/>
      <c r="BBE680" s="33"/>
      <c r="BBF680" s="33"/>
      <c r="BBG680" s="33"/>
      <c r="BBH680" s="33"/>
      <c r="BBI680" s="33"/>
      <c r="BBJ680" s="33"/>
      <c r="BBK680" s="33"/>
      <c r="BBL680" s="33"/>
      <c r="BBM680" s="33"/>
      <c r="BBN680" s="33"/>
      <c r="BBO680" s="33"/>
      <c r="BBP680" s="33"/>
      <c r="BBQ680" s="33"/>
      <c r="BBR680" s="33"/>
      <c r="BBS680" s="33"/>
      <c r="BBT680" s="33"/>
      <c r="BBU680" s="33"/>
      <c r="BBV680" s="33"/>
      <c r="BBW680" s="33"/>
      <c r="BBX680" s="33"/>
      <c r="BBY680" s="33"/>
      <c r="BBZ680" s="33"/>
      <c r="BCA680" s="33"/>
      <c r="BCB680" s="33"/>
      <c r="BCC680" s="33"/>
      <c r="BCD680" s="33"/>
      <c r="BCE680" s="33"/>
      <c r="BCF680" s="33"/>
      <c r="BCG680" s="33"/>
      <c r="BCH680" s="33"/>
      <c r="BCI680" s="33"/>
      <c r="BCJ680" s="33"/>
      <c r="BCK680" s="33"/>
      <c r="BCL680" s="33"/>
      <c r="BCM680" s="33"/>
      <c r="BCN680" s="33"/>
      <c r="BCO680" s="33"/>
      <c r="BCP680" s="33"/>
      <c r="BCQ680" s="33"/>
      <c r="BCR680" s="33"/>
      <c r="BCS680" s="33"/>
      <c r="BCT680" s="33"/>
      <c r="BCU680" s="33"/>
      <c r="BCV680" s="33"/>
      <c r="BCW680" s="33"/>
      <c r="BCX680" s="33"/>
      <c r="BCY680" s="33"/>
      <c r="BCZ680" s="33"/>
      <c r="BDA680" s="33"/>
      <c r="BDB680" s="33"/>
      <c r="BDC680" s="33"/>
      <c r="BDD680" s="33"/>
      <c r="BDE680" s="33"/>
      <c r="BDF680" s="33"/>
      <c r="BDG680" s="33"/>
      <c r="BDH680" s="33"/>
      <c r="BDI680" s="33"/>
      <c r="BDJ680" s="33"/>
      <c r="BDK680" s="33"/>
      <c r="BDL680" s="33"/>
      <c r="BDM680" s="33"/>
      <c r="BDN680" s="33"/>
      <c r="BDO680" s="33"/>
      <c r="BDP680" s="33"/>
      <c r="BDQ680" s="33"/>
      <c r="BDR680" s="33"/>
      <c r="BDS680" s="33"/>
      <c r="BDT680" s="33"/>
      <c r="BDU680" s="33"/>
      <c r="BDV680" s="33"/>
      <c r="BDW680" s="33"/>
      <c r="BDX680" s="33"/>
      <c r="BDY680" s="33"/>
      <c r="BDZ680" s="33"/>
      <c r="BEA680" s="33"/>
      <c r="BEB680" s="33"/>
      <c r="BEC680" s="33"/>
      <c r="BED680" s="33"/>
      <c r="BEE680" s="33"/>
      <c r="BEF680" s="33"/>
      <c r="BEG680" s="33"/>
      <c r="BEH680" s="33"/>
      <c r="BEI680" s="33"/>
      <c r="BEJ680" s="33"/>
      <c r="BEK680" s="33"/>
      <c r="BEL680" s="33"/>
      <c r="BEM680" s="33"/>
      <c r="BEN680" s="33"/>
      <c r="BEO680" s="33"/>
      <c r="BEP680" s="33"/>
      <c r="BEQ680" s="33"/>
      <c r="BER680" s="33"/>
      <c r="BES680" s="33"/>
      <c r="BET680" s="33"/>
      <c r="BEU680" s="33"/>
      <c r="BEV680" s="33"/>
      <c r="BEW680" s="33"/>
      <c r="BEX680" s="33"/>
      <c r="BEY680" s="33"/>
      <c r="BEZ680" s="33"/>
      <c r="BFA680" s="33"/>
      <c r="BFB680" s="33"/>
      <c r="BFC680" s="33"/>
      <c r="BFD680" s="33"/>
      <c r="BFE680" s="33"/>
      <c r="BFF680" s="33"/>
      <c r="BFG680" s="33"/>
      <c r="BFH680" s="33"/>
      <c r="BFI680" s="33"/>
      <c r="BFJ680" s="33"/>
      <c r="BFK680" s="33"/>
      <c r="BFL680" s="33"/>
      <c r="BFM680" s="33"/>
      <c r="BFN680" s="33"/>
      <c r="BFO680" s="33"/>
      <c r="BFP680" s="33"/>
      <c r="BFQ680" s="33"/>
      <c r="BFR680" s="33"/>
      <c r="BFS680" s="33"/>
      <c r="BFT680" s="33"/>
      <c r="BFU680" s="33"/>
      <c r="BFV680" s="33"/>
      <c r="BFW680" s="33"/>
      <c r="BFX680" s="33"/>
      <c r="BFY680" s="33"/>
      <c r="BFZ680" s="33"/>
      <c r="BGA680" s="33"/>
      <c r="BGB680" s="33"/>
      <c r="BGC680" s="33"/>
      <c r="BGD680" s="33"/>
      <c r="BGE680" s="33"/>
      <c r="BGF680" s="33"/>
      <c r="BGG680" s="33"/>
      <c r="BGH680" s="33"/>
      <c r="BGI680" s="33"/>
      <c r="BGJ680" s="33"/>
      <c r="BGK680" s="33"/>
      <c r="BGL680" s="33"/>
      <c r="BGM680" s="33"/>
      <c r="BGN680" s="33"/>
      <c r="BGO680" s="33"/>
      <c r="BGP680" s="33"/>
      <c r="BGQ680" s="33"/>
      <c r="BGR680" s="33"/>
      <c r="BGS680" s="33"/>
      <c r="BGT680" s="33"/>
      <c r="BGU680" s="33"/>
      <c r="BGV680" s="33"/>
      <c r="BGW680" s="33"/>
      <c r="BGX680" s="33"/>
      <c r="BGY680" s="33"/>
      <c r="BGZ680" s="33"/>
      <c r="BHA680" s="33"/>
      <c r="BHB680" s="33"/>
      <c r="BHC680" s="33"/>
      <c r="BHD680" s="33"/>
      <c r="BHE680" s="33"/>
      <c r="BHF680" s="33"/>
      <c r="BHG680" s="33"/>
      <c r="BHH680" s="33"/>
      <c r="BHI680" s="33"/>
      <c r="BHJ680" s="33"/>
      <c r="BHK680" s="33"/>
      <c r="BHL680" s="33"/>
      <c r="BHM680" s="33"/>
      <c r="BHN680" s="33"/>
      <c r="BHO680" s="33"/>
      <c r="BHP680" s="33"/>
      <c r="BHQ680" s="33"/>
      <c r="BHR680" s="33"/>
      <c r="BHS680" s="33"/>
      <c r="BHT680" s="33"/>
      <c r="BHU680" s="33"/>
      <c r="BHV680" s="33"/>
      <c r="BHW680" s="33"/>
      <c r="BHX680" s="33"/>
      <c r="BHY680" s="33"/>
      <c r="BHZ680" s="33"/>
      <c r="BIA680" s="33"/>
      <c r="BIB680" s="33"/>
      <c r="BIC680" s="33"/>
      <c r="BID680" s="33"/>
      <c r="BIE680" s="33"/>
      <c r="BIF680" s="33"/>
      <c r="BIG680" s="33"/>
      <c r="BIH680" s="33"/>
      <c r="BII680" s="33"/>
      <c r="BIJ680" s="33"/>
      <c r="BIK680" s="33"/>
      <c r="BIL680" s="33"/>
      <c r="BIM680" s="33"/>
      <c r="BIN680" s="33"/>
      <c r="BIO680" s="33"/>
      <c r="BIP680" s="33"/>
      <c r="BIQ680" s="33"/>
      <c r="BIR680" s="33"/>
      <c r="BIS680" s="33"/>
      <c r="BIT680" s="33"/>
      <c r="BIU680" s="33"/>
      <c r="BIV680" s="33"/>
      <c r="BIW680" s="33"/>
      <c r="BIX680" s="33"/>
      <c r="BIY680" s="33"/>
      <c r="BIZ680" s="33"/>
      <c r="BJA680" s="33"/>
      <c r="BJB680" s="33"/>
      <c r="BJC680" s="33"/>
      <c r="BJD680" s="33"/>
      <c r="BJE680" s="33"/>
      <c r="BJF680" s="33"/>
      <c r="BJG680" s="33"/>
      <c r="BJH680" s="33"/>
      <c r="BJI680" s="33"/>
      <c r="BJJ680" s="33"/>
      <c r="BJK680" s="33"/>
      <c r="BJL680" s="33"/>
      <c r="BJM680" s="33"/>
      <c r="BJN680" s="33"/>
      <c r="BJO680" s="33"/>
      <c r="BJP680" s="33"/>
      <c r="BJQ680" s="33"/>
      <c r="BJR680" s="33"/>
      <c r="BJS680" s="33"/>
      <c r="BJT680" s="33"/>
      <c r="BJU680" s="33"/>
      <c r="BJV680" s="33"/>
      <c r="BJW680" s="33"/>
      <c r="BJX680" s="33"/>
      <c r="BJY680" s="33"/>
      <c r="BJZ680" s="33"/>
      <c r="BKA680" s="33"/>
      <c r="BKB680" s="33"/>
      <c r="BKC680" s="33"/>
      <c r="BKD680" s="33"/>
      <c r="BKE680" s="33"/>
      <c r="BKF680" s="33"/>
      <c r="BKG680" s="33"/>
      <c r="BKH680" s="33"/>
      <c r="BKI680" s="33"/>
      <c r="BKJ680" s="33"/>
      <c r="BKK680" s="33"/>
      <c r="BKL680" s="33"/>
      <c r="BKM680" s="33"/>
      <c r="BKN680" s="33"/>
      <c r="BKO680" s="33"/>
      <c r="BKP680" s="33"/>
      <c r="BKQ680" s="33"/>
      <c r="BKR680" s="33"/>
      <c r="BKS680" s="33"/>
      <c r="BKT680" s="33"/>
      <c r="BKU680" s="33"/>
      <c r="BKV680" s="33"/>
      <c r="BKW680" s="33"/>
      <c r="BKX680" s="33"/>
      <c r="BKY680" s="33"/>
      <c r="BKZ680" s="33"/>
      <c r="BLA680" s="33"/>
      <c r="BLB680" s="33"/>
      <c r="BLC680" s="33"/>
      <c r="BLD680" s="33"/>
      <c r="BLE680" s="33"/>
      <c r="BLF680" s="33"/>
      <c r="BLG680" s="33"/>
      <c r="BLH680" s="33"/>
      <c r="BLI680" s="33"/>
      <c r="BLJ680" s="33"/>
      <c r="BLK680" s="33"/>
      <c r="BLL680" s="33"/>
      <c r="BLM680" s="33"/>
      <c r="BLN680" s="33"/>
      <c r="BLO680" s="33"/>
      <c r="BLP680" s="33"/>
      <c r="BLQ680" s="33"/>
      <c r="BLR680" s="33"/>
      <c r="BLS680" s="33"/>
      <c r="BLT680" s="33"/>
      <c r="BLU680" s="33"/>
      <c r="BLV680" s="33"/>
      <c r="BLW680" s="33"/>
      <c r="BLX680" s="33"/>
      <c r="BLY680" s="33"/>
      <c r="BLZ680" s="33"/>
      <c r="BMA680" s="33"/>
      <c r="BMB680" s="33"/>
      <c r="BMC680" s="33"/>
      <c r="BMD680" s="33"/>
      <c r="BME680" s="33"/>
      <c r="BMF680" s="33"/>
      <c r="BMG680" s="33"/>
      <c r="BMH680" s="33"/>
      <c r="BMI680" s="33"/>
      <c r="BMJ680" s="33"/>
      <c r="BMK680" s="33"/>
      <c r="BML680" s="33"/>
      <c r="BMM680" s="33"/>
      <c r="BMN680" s="33"/>
      <c r="BMO680" s="33"/>
      <c r="BMP680" s="33"/>
      <c r="BMQ680" s="33"/>
      <c r="BMR680" s="33"/>
      <c r="BMS680" s="33"/>
      <c r="BMT680" s="33"/>
      <c r="BMU680" s="33"/>
      <c r="BMV680" s="33"/>
      <c r="BMW680" s="33"/>
      <c r="BMX680" s="33"/>
      <c r="BMY680" s="33"/>
      <c r="BMZ680" s="33"/>
      <c r="BNA680" s="33"/>
      <c r="BNB680" s="33"/>
      <c r="BNC680" s="33"/>
      <c r="BND680" s="33"/>
      <c r="BNE680" s="33"/>
      <c r="BNF680" s="33"/>
      <c r="BNG680" s="33"/>
      <c r="BNH680" s="33"/>
      <c r="BNI680" s="33"/>
      <c r="BNJ680" s="33"/>
      <c r="BNK680" s="33"/>
      <c r="BNL680" s="33"/>
      <c r="BNM680" s="33"/>
      <c r="BNN680" s="33"/>
      <c r="BNO680" s="33"/>
      <c r="BNP680" s="33"/>
      <c r="BNQ680" s="33"/>
      <c r="BNR680" s="33"/>
      <c r="BNS680" s="33"/>
      <c r="BNT680" s="33"/>
      <c r="BNU680" s="33"/>
      <c r="BNV680" s="33"/>
      <c r="BNW680" s="33"/>
      <c r="BNX680" s="33"/>
      <c r="BNY680" s="33"/>
      <c r="BNZ680" s="33"/>
      <c r="BOA680" s="33"/>
      <c r="BOB680" s="33"/>
      <c r="BOC680" s="33"/>
      <c r="BOD680" s="33"/>
      <c r="BOE680" s="33"/>
      <c r="BOF680" s="33"/>
      <c r="BOG680" s="33"/>
      <c r="BOH680" s="33"/>
      <c r="BOI680" s="33"/>
      <c r="BOJ680" s="33"/>
      <c r="BOK680" s="33"/>
      <c r="BOL680" s="33"/>
      <c r="BOM680" s="33"/>
      <c r="BON680" s="33"/>
      <c r="BOO680" s="33"/>
      <c r="BOP680" s="33"/>
      <c r="BOQ680" s="33"/>
      <c r="BOR680" s="33"/>
      <c r="BOS680" s="33"/>
      <c r="BOT680" s="33"/>
      <c r="BOU680" s="33"/>
      <c r="BOV680" s="33"/>
      <c r="BOW680" s="33"/>
      <c r="BOX680" s="33"/>
      <c r="BOY680" s="33"/>
      <c r="BOZ680" s="33"/>
      <c r="BPA680" s="33"/>
      <c r="BPB680" s="33"/>
      <c r="BPC680" s="33"/>
      <c r="BPD680" s="33"/>
      <c r="BPE680" s="33"/>
      <c r="BPF680" s="33"/>
      <c r="BPG680" s="33"/>
      <c r="BPH680" s="33"/>
      <c r="BPI680" s="33"/>
      <c r="BPJ680" s="33"/>
      <c r="BPK680" s="33"/>
      <c r="BPL680" s="33"/>
      <c r="BPM680" s="33"/>
      <c r="BPN680" s="33"/>
      <c r="BPO680" s="33"/>
      <c r="BPP680" s="33"/>
      <c r="BPQ680" s="33"/>
      <c r="BPR680" s="33"/>
      <c r="BPS680" s="33"/>
      <c r="BPT680" s="33"/>
      <c r="BPU680" s="33"/>
      <c r="BPV680" s="33"/>
      <c r="BPW680" s="33"/>
      <c r="BPX680" s="33"/>
      <c r="BPY680" s="33"/>
      <c r="BPZ680" s="33"/>
      <c r="BQA680" s="33"/>
      <c r="BQB680" s="33"/>
      <c r="BQC680" s="33"/>
      <c r="BQD680" s="33"/>
      <c r="BQE680" s="33"/>
      <c r="BQF680" s="33"/>
      <c r="BQG680" s="33"/>
      <c r="BQH680" s="33"/>
      <c r="BQI680" s="33"/>
      <c r="BQJ680" s="33"/>
      <c r="BQK680" s="33"/>
      <c r="BQL680" s="33"/>
      <c r="BQM680" s="33"/>
      <c r="BQN680" s="33"/>
      <c r="BQO680" s="33"/>
      <c r="BQP680" s="33"/>
      <c r="BQQ680" s="33"/>
      <c r="BQR680" s="33"/>
      <c r="BQS680" s="33"/>
      <c r="BQT680" s="33"/>
      <c r="BQU680" s="33"/>
      <c r="BQV680" s="33"/>
      <c r="BQW680" s="33"/>
      <c r="BQX680" s="33"/>
      <c r="BQY680" s="33"/>
      <c r="BQZ680" s="33"/>
      <c r="BRA680" s="33"/>
      <c r="BRB680" s="33"/>
      <c r="BRC680" s="33"/>
      <c r="BRD680" s="33"/>
      <c r="BRE680" s="33"/>
      <c r="BRF680" s="33"/>
      <c r="BRG680" s="33"/>
      <c r="BRH680" s="33"/>
      <c r="BRI680" s="33"/>
      <c r="BRJ680" s="33"/>
      <c r="BRK680" s="33"/>
      <c r="BRL680" s="33"/>
      <c r="BRM680" s="33"/>
      <c r="BRN680" s="33"/>
      <c r="BRO680" s="33"/>
      <c r="BRP680" s="33"/>
      <c r="BRQ680" s="33"/>
      <c r="BRR680" s="33"/>
      <c r="BRS680" s="33"/>
      <c r="BRT680" s="33"/>
      <c r="BRU680" s="33"/>
      <c r="BRV680" s="33"/>
      <c r="BRW680" s="33"/>
      <c r="BRX680" s="33"/>
      <c r="BRY680" s="33"/>
      <c r="BRZ680" s="33"/>
      <c r="BSA680" s="33"/>
      <c r="BSB680" s="33"/>
      <c r="BSC680" s="33"/>
      <c r="BSD680" s="33"/>
      <c r="BSE680" s="33"/>
      <c r="BSF680" s="33"/>
      <c r="BSG680" s="33"/>
      <c r="BSH680" s="33"/>
      <c r="BSI680" s="33"/>
      <c r="BSJ680" s="33"/>
      <c r="BSK680" s="33"/>
      <c r="BSL680" s="33"/>
      <c r="BSM680" s="33"/>
      <c r="BSN680" s="33"/>
      <c r="BSO680" s="33"/>
      <c r="BSP680" s="33"/>
      <c r="BSQ680" s="33"/>
      <c r="BSR680" s="33"/>
      <c r="BSS680" s="33"/>
      <c r="BST680" s="33"/>
      <c r="BSU680" s="33"/>
      <c r="BSV680" s="33"/>
      <c r="BSW680" s="33"/>
      <c r="BSX680" s="33"/>
      <c r="BSY680" s="33"/>
      <c r="BSZ680" s="33"/>
      <c r="BTA680" s="33"/>
      <c r="BTB680" s="33"/>
      <c r="BTC680" s="33"/>
      <c r="BTD680" s="33"/>
      <c r="BTE680" s="33"/>
      <c r="BTF680" s="33"/>
      <c r="BTG680" s="33"/>
      <c r="BTH680" s="33"/>
      <c r="BTI680" s="33"/>
      <c r="BTJ680" s="33"/>
      <c r="BTK680" s="33"/>
      <c r="BTL680" s="33"/>
      <c r="BTM680" s="33"/>
      <c r="BTN680" s="33"/>
      <c r="BTO680" s="33"/>
      <c r="BTP680" s="33"/>
      <c r="BTQ680" s="33"/>
      <c r="BTR680" s="33"/>
      <c r="BTS680" s="33"/>
      <c r="BTT680" s="33"/>
      <c r="BTU680" s="33"/>
      <c r="BTV680" s="33"/>
      <c r="BTW680" s="33"/>
      <c r="BTX680" s="33"/>
      <c r="BTY680" s="33"/>
      <c r="BTZ680" s="33"/>
      <c r="BUA680" s="33"/>
      <c r="BUB680" s="33"/>
      <c r="BUC680" s="33"/>
      <c r="BUD680" s="33"/>
      <c r="BUE680" s="33"/>
      <c r="BUF680" s="33"/>
      <c r="BUG680" s="33"/>
      <c r="BUH680" s="33"/>
      <c r="BUI680" s="33"/>
      <c r="BUJ680" s="33"/>
      <c r="BUK680" s="33"/>
      <c r="BUL680" s="33"/>
      <c r="BUM680" s="33"/>
      <c r="BUN680" s="33"/>
      <c r="BUO680" s="33"/>
      <c r="BUP680" s="33"/>
      <c r="BUQ680" s="33"/>
      <c r="BUR680" s="33"/>
      <c r="BUS680" s="33"/>
      <c r="BUT680" s="33"/>
      <c r="BUU680" s="33"/>
      <c r="BUV680" s="33"/>
      <c r="BUW680" s="33"/>
      <c r="BUX680" s="33"/>
      <c r="BUY680" s="33"/>
      <c r="BUZ680" s="33"/>
      <c r="BVA680" s="33"/>
      <c r="BVB680" s="33"/>
      <c r="BVC680" s="33"/>
      <c r="BVD680" s="33"/>
      <c r="BVE680" s="33"/>
      <c r="BVF680" s="33"/>
      <c r="BVG680" s="33"/>
      <c r="BVH680" s="33"/>
      <c r="BVI680" s="33"/>
      <c r="BVJ680" s="33"/>
      <c r="BVK680" s="33"/>
      <c r="BVL680" s="33"/>
      <c r="BVM680" s="33"/>
      <c r="BVN680" s="33"/>
      <c r="BVO680" s="33"/>
      <c r="BVP680" s="33"/>
      <c r="BVQ680" s="33"/>
      <c r="BVR680" s="33"/>
      <c r="BVS680" s="33"/>
      <c r="BVT680" s="33"/>
      <c r="BVU680" s="33"/>
      <c r="BVV680" s="33"/>
      <c r="BVW680" s="33"/>
      <c r="BVX680" s="33"/>
      <c r="BVY680" s="33"/>
      <c r="BVZ680" s="33"/>
      <c r="BWA680" s="33"/>
      <c r="BWB680" s="33"/>
      <c r="BWC680" s="33"/>
      <c r="BWD680" s="33"/>
      <c r="BWE680" s="33"/>
      <c r="BWF680" s="33"/>
      <c r="BWG680" s="33"/>
      <c r="BWH680" s="33"/>
      <c r="BWI680" s="33"/>
      <c r="BWJ680" s="33"/>
      <c r="BWK680" s="33"/>
      <c r="BWL680" s="33"/>
      <c r="BWM680" s="33"/>
      <c r="BWN680" s="33"/>
      <c r="BWO680" s="33"/>
      <c r="BWP680" s="33"/>
      <c r="BWQ680" s="33"/>
      <c r="BWR680" s="33"/>
      <c r="BWS680" s="33"/>
      <c r="BWT680" s="33"/>
      <c r="BWU680" s="33"/>
      <c r="BWV680" s="33"/>
      <c r="BWW680" s="33"/>
      <c r="BWX680" s="33"/>
      <c r="BWY680" s="33"/>
      <c r="BWZ680" s="33"/>
      <c r="BXA680" s="33"/>
      <c r="BXB680" s="33"/>
      <c r="BXC680" s="33"/>
      <c r="BXD680" s="33"/>
      <c r="BXE680" s="33"/>
      <c r="BXF680" s="33"/>
      <c r="BXG680" s="33"/>
      <c r="BXH680" s="33"/>
      <c r="BXI680" s="33"/>
      <c r="BXJ680" s="33"/>
      <c r="BXK680" s="33"/>
      <c r="BXL680" s="33"/>
      <c r="BXM680" s="33"/>
      <c r="BXN680" s="33"/>
      <c r="BXO680" s="33"/>
      <c r="BXP680" s="33"/>
      <c r="BXQ680" s="33"/>
      <c r="BXR680" s="33"/>
      <c r="BXS680" s="33"/>
      <c r="BXT680" s="33"/>
      <c r="BXU680" s="33"/>
      <c r="BXV680" s="33"/>
      <c r="BXW680" s="33"/>
      <c r="BXX680" s="33"/>
      <c r="BXY680" s="33"/>
      <c r="BXZ680" s="33"/>
      <c r="BYA680" s="33"/>
      <c r="BYB680" s="33"/>
      <c r="BYC680" s="33"/>
      <c r="BYD680" s="33"/>
      <c r="BYE680" s="33"/>
      <c r="BYF680" s="33"/>
      <c r="BYG680" s="33"/>
      <c r="BYH680" s="33"/>
      <c r="BYI680" s="33"/>
      <c r="BYJ680" s="33"/>
      <c r="BYK680" s="33"/>
      <c r="BYL680" s="33"/>
      <c r="BYM680" s="33"/>
      <c r="BYN680" s="33"/>
      <c r="BYO680" s="33"/>
      <c r="BYP680" s="33"/>
      <c r="BYQ680" s="33"/>
      <c r="BYR680" s="33"/>
      <c r="BYS680" s="33"/>
      <c r="BYT680" s="33"/>
      <c r="BYU680" s="33"/>
      <c r="BYV680" s="33"/>
      <c r="BYW680" s="33"/>
      <c r="BYX680" s="33"/>
    </row>
    <row r="681" spans="1:2026" s="52" customFormat="1" ht="24.95" customHeight="1" x14ac:dyDescent="0.25">
      <c r="A681" s="205" t="s">
        <v>1662</v>
      </c>
      <c r="B681" s="53" t="s">
        <v>1167</v>
      </c>
      <c r="C681" s="4" t="s">
        <v>1168</v>
      </c>
      <c r="D681" s="4" t="s">
        <v>62</v>
      </c>
      <c r="E681" s="4" t="s">
        <v>1169</v>
      </c>
      <c r="F681" s="5" t="s">
        <v>1170</v>
      </c>
      <c r="G681" s="4" t="s">
        <v>27</v>
      </c>
      <c r="H681" s="63" t="s">
        <v>1132</v>
      </c>
      <c r="I681" s="4" t="s">
        <v>29</v>
      </c>
      <c r="J681" s="51" t="s">
        <v>345</v>
      </c>
      <c r="K681" s="4" t="s">
        <v>31</v>
      </c>
      <c r="L681" s="4" t="s">
        <v>32</v>
      </c>
      <c r="M681" s="4" t="s">
        <v>33</v>
      </c>
      <c r="N681" s="4" t="s">
        <v>34</v>
      </c>
      <c r="O681" s="6" t="s">
        <v>35</v>
      </c>
      <c r="P681" s="6"/>
      <c r="Q681" s="7" t="s">
        <v>36</v>
      </c>
      <c r="R681" s="7" t="s">
        <v>1236</v>
      </c>
      <c r="S681" s="4" t="s">
        <v>1171</v>
      </c>
      <c r="T681" s="152" t="s">
        <v>1512</v>
      </c>
      <c r="U681" s="152" t="s">
        <v>1512</v>
      </c>
      <c r="V681" s="4" t="s">
        <v>11</v>
      </c>
      <c r="W681" s="4" t="s">
        <v>40</v>
      </c>
      <c r="X681" s="4" t="s">
        <v>40</v>
      </c>
      <c r="Y681" s="4"/>
      <c r="Z681" s="4"/>
      <c r="AA681" s="4"/>
      <c r="AB681" s="8"/>
      <c r="AC681" s="8">
        <v>2650</v>
      </c>
      <c r="AD681" s="8"/>
      <c r="AE681" s="8">
        <v>12750</v>
      </c>
      <c r="AF681" s="8">
        <v>650</v>
      </c>
      <c r="AG681" s="8">
        <f t="shared" si="11"/>
        <v>16050</v>
      </c>
      <c r="AH681" s="111">
        <v>18</v>
      </c>
      <c r="AI681" s="8">
        <v>15357.99</v>
      </c>
      <c r="AJ681" s="126">
        <v>4710</v>
      </c>
      <c r="AK681" s="8">
        <f>AI681+AJ681</f>
        <v>20067.989999999998</v>
      </c>
      <c r="AL681" s="5" t="s">
        <v>37</v>
      </c>
      <c r="AM681" s="5" t="s">
        <v>1499</v>
      </c>
      <c r="AN681" s="96">
        <v>43040</v>
      </c>
      <c r="AO681" s="173" t="s">
        <v>1512</v>
      </c>
      <c r="AP681" s="33"/>
      <c r="AQ681" s="33"/>
      <c r="AR681" s="33"/>
      <c r="AS681" s="33"/>
      <c r="AT681" s="33"/>
      <c r="AU681" s="33"/>
      <c r="AV681" s="33"/>
      <c r="AW681" s="33"/>
      <c r="AX681" s="33"/>
      <c r="AY681" s="33"/>
      <c r="AZ681" s="33"/>
      <c r="BA681" s="33"/>
      <c r="BB681" s="33"/>
      <c r="BC681" s="33"/>
      <c r="BD681" s="33"/>
      <c r="BE681" s="33"/>
      <c r="BF681" s="33"/>
      <c r="BG681" s="33"/>
      <c r="BH681" s="33"/>
      <c r="BI681" s="33"/>
      <c r="BJ681" s="33"/>
      <c r="BK681" s="33"/>
      <c r="BL681" s="33"/>
      <c r="BM681" s="33"/>
      <c r="BN681" s="33"/>
      <c r="BO681" s="33"/>
      <c r="BP681" s="33"/>
      <c r="BQ681" s="33"/>
      <c r="BR681" s="33"/>
      <c r="BS681" s="33"/>
      <c r="BT681" s="33"/>
      <c r="BU681" s="33"/>
      <c r="BV681" s="33"/>
      <c r="BW681" s="33"/>
      <c r="BX681" s="33"/>
      <c r="BY681" s="33"/>
      <c r="BZ681" s="33"/>
      <c r="CA681" s="33"/>
      <c r="CB681" s="33"/>
      <c r="CC681" s="33"/>
      <c r="CD681" s="33"/>
      <c r="CE681" s="33"/>
      <c r="CF681" s="33"/>
      <c r="CG681" s="33"/>
      <c r="CH681" s="33"/>
      <c r="CI681" s="33"/>
      <c r="CJ681" s="33"/>
      <c r="CK681" s="33"/>
      <c r="CL681" s="33"/>
      <c r="CM681" s="33"/>
      <c r="CN681" s="33"/>
      <c r="CO681" s="33"/>
      <c r="CP681" s="33"/>
      <c r="CQ681" s="33"/>
      <c r="CR681" s="33"/>
      <c r="CS681" s="33"/>
      <c r="CT681" s="33"/>
      <c r="CU681" s="33"/>
      <c r="CV681" s="33"/>
      <c r="CW681" s="33"/>
      <c r="CX681" s="33"/>
      <c r="CY681" s="33"/>
      <c r="CZ681" s="33"/>
      <c r="DA681" s="33"/>
      <c r="DB681" s="33"/>
      <c r="DC681" s="33"/>
      <c r="DD681" s="33"/>
      <c r="DE681" s="33"/>
      <c r="DF681" s="33"/>
      <c r="DG681" s="33"/>
      <c r="DH681" s="33"/>
      <c r="DI681" s="33"/>
      <c r="DJ681" s="33"/>
      <c r="DK681" s="33"/>
      <c r="DL681" s="33"/>
      <c r="DM681" s="33"/>
      <c r="DN681" s="33"/>
      <c r="DO681" s="33"/>
      <c r="DP681" s="33"/>
      <c r="DQ681" s="33"/>
      <c r="DR681" s="33"/>
      <c r="DS681" s="33"/>
      <c r="DT681" s="33"/>
      <c r="DU681" s="33"/>
      <c r="DV681" s="33"/>
      <c r="DW681" s="33"/>
      <c r="DX681" s="33"/>
      <c r="DY681" s="33"/>
      <c r="DZ681" s="33"/>
      <c r="EA681" s="33"/>
      <c r="EB681" s="33"/>
      <c r="EC681" s="33"/>
      <c r="ED681" s="33"/>
      <c r="EE681" s="33"/>
      <c r="EF681" s="33"/>
      <c r="EG681" s="33"/>
      <c r="EH681" s="33"/>
      <c r="EI681" s="33"/>
      <c r="EJ681" s="33"/>
      <c r="EK681" s="33"/>
      <c r="EL681" s="33"/>
      <c r="EM681" s="33"/>
      <c r="EN681" s="33"/>
      <c r="EO681" s="33"/>
      <c r="EP681" s="33"/>
      <c r="EQ681" s="33"/>
      <c r="ER681" s="33"/>
      <c r="ES681" s="33"/>
      <c r="ET681" s="33"/>
      <c r="EU681" s="33"/>
      <c r="EV681" s="33"/>
      <c r="EW681" s="33"/>
      <c r="EX681" s="33"/>
      <c r="EY681" s="33"/>
      <c r="EZ681" s="33"/>
      <c r="FA681" s="33"/>
      <c r="FB681" s="33"/>
      <c r="FC681" s="33"/>
      <c r="FD681" s="33"/>
      <c r="FE681" s="33"/>
      <c r="FF681" s="33"/>
      <c r="FG681" s="33"/>
      <c r="FH681" s="33"/>
      <c r="FI681" s="33"/>
      <c r="FJ681" s="33"/>
      <c r="FK681" s="33"/>
      <c r="FL681" s="33"/>
      <c r="FM681" s="33"/>
      <c r="FN681" s="33"/>
      <c r="FO681" s="33"/>
      <c r="FP681" s="33"/>
      <c r="FQ681" s="33"/>
      <c r="FR681" s="33"/>
      <c r="FS681" s="33"/>
      <c r="FT681" s="33"/>
      <c r="FU681" s="33"/>
      <c r="FV681" s="33"/>
      <c r="FW681" s="33"/>
      <c r="FX681" s="33"/>
      <c r="FY681" s="33"/>
      <c r="FZ681" s="33"/>
      <c r="GA681" s="33"/>
      <c r="GB681" s="33"/>
      <c r="GC681" s="33"/>
      <c r="GD681" s="33"/>
      <c r="GE681" s="33"/>
      <c r="GF681" s="33"/>
      <c r="GG681" s="33"/>
      <c r="GH681" s="33"/>
      <c r="GI681" s="33"/>
      <c r="GJ681" s="33"/>
      <c r="GK681" s="33"/>
      <c r="GL681" s="33"/>
      <c r="GM681" s="33"/>
      <c r="GN681" s="33"/>
      <c r="GO681" s="33"/>
      <c r="GP681" s="33"/>
      <c r="GQ681" s="33"/>
      <c r="GR681" s="33"/>
      <c r="GS681" s="33"/>
      <c r="GT681" s="33"/>
      <c r="GU681" s="33"/>
      <c r="GV681" s="33"/>
      <c r="GW681" s="33"/>
      <c r="GX681" s="33"/>
      <c r="GY681" s="33"/>
      <c r="GZ681" s="33"/>
      <c r="HA681" s="33"/>
      <c r="HB681" s="33"/>
      <c r="HC681" s="33"/>
      <c r="HD681" s="33"/>
      <c r="HE681" s="33"/>
      <c r="HF681" s="33"/>
      <c r="HG681" s="33"/>
      <c r="HH681" s="33"/>
      <c r="HI681" s="33"/>
      <c r="HJ681" s="33"/>
      <c r="HK681" s="33"/>
      <c r="HL681" s="33"/>
      <c r="HM681" s="33"/>
      <c r="HN681" s="33"/>
      <c r="HO681" s="33"/>
      <c r="HP681" s="33"/>
      <c r="HQ681" s="33"/>
      <c r="HR681" s="33"/>
      <c r="HS681" s="33"/>
      <c r="HT681" s="33"/>
      <c r="HU681" s="33"/>
      <c r="HV681" s="33"/>
      <c r="HW681" s="33"/>
      <c r="HX681" s="33"/>
      <c r="HY681" s="33"/>
      <c r="HZ681" s="33"/>
      <c r="IA681" s="33"/>
      <c r="IB681" s="33"/>
      <c r="IC681" s="33"/>
      <c r="ID681" s="33"/>
      <c r="IE681" s="33"/>
      <c r="IF681" s="33"/>
      <c r="IG681" s="33"/>
      <c r="IH681" s="33"/>
      <c r="II681" s="33"/>
      <c r="IJ681" s="33"/>
      <c r="IK681" s="33"/>
      <c r="IL681" s="33"/>
      <c r="IM681" s="33"/>
      <c r="IN681" s="33"/>
      <c r="IO681" s="33"/>
      <c r="IP681" s="33"/>
      <c r="IQ681" s="33"/>
      <c r="IR681" s="33"/>
      <c r="IS681" s="33"/>
      <c r="IT681" s="33"/>
      <c r="IU681" s="33"/>
      <c r="IV681" s="33"/>
      <c r="IW681" s="33"/>
      <c r="IX681" s="33"/>
      <c r="IY681" s="33"/>
      <c r="IZ681" s="33"/>
      <c r="JA681" s="33"/>
      <c r="JB681" s="33"/>
      <c r="JC681" s="33"/>
      <c r="JD681" s="33"/>
      <c r="JE681" s="33"/>
      <c r="JF681" s="33"/>
      <c r="JG681" s="33"/>
      <c r="JH681" s="33"/>
      <c r="JI681" s="33"/>
      <c r="JJ681" s="33"/>
      <c r="JK681" s="33"/>
      <c r="JL681" s="33"/>
      <c r="JM681" s="33"/>
      <c r="JN681" s="33"/>
      <c r="JO681" s="33"/>
      <c r="JP681" s="33"/>
      <c r="JQ681" s="33"/>
      <c r="JR681" s="33"/>
      <c r="JS681" s="33"/>
      <c r="JT681" s="33"/>
      <c r="JU681" s="33"/>
      <c r="JV681" s="33"/>
      <c r="JW681" s="33"/>
      <c r="JX681" s="33"/>
      <c r="JY681" s="33"/>
      <c r="JZ681" s="33"/>
      <c r="KA681" s="33"/>
      <c r="KB681" s="33"/>
      <c r="KC681" s="33"/>
      <c r="KD681" s="33"/>
      <c r="KE681" s="33"/>
      <c r="KF681" s="33"/>
      <c r="KG681" s="33"/>
      <c r="KH681" s="33"/>
      <c r="KI681" s="33"/>
      <c r="KJ681" s="33"/>
      <c r="KK681" s="33"/>
      <c r="KL681" s="33"/>
      <c r="KM681" s="33"/>
      <c r="KN681" s="33"/>
      <c r="KO681" s="33"/>
      <c r="KP681" s="33"/>
      <c r="KQ681" s="33"/>
      <c r="KR681" s="33"/>
      <c r="KS681" s="33"/>
      <c r="KT681" s="33"/>
      <c r="KU681" s="33"/>
      <c r="KV681" s="33"/>
      <c r="KW681" s="33"/>
      <c r="KX681" s="33"/>
      <c r="KY681" s="33"/>
      <c r="KZ681" s="33"/>
      <c r="LA681" s="33"/>
      <c r="LB681" s="33"/>
      <c r="LC681" s="33"/>
      <c r="LD681" s="33"/>
      <c r="LE681" s="33"/>
      <c r="LF681" s="33"/>
      <c r="LG681" s="33"/>
      <c r="LH681" s="33"/>
      <c r="LI681" s="33"/>
      <c r="LJ681" s="33"/>
      <c r="LK681" s="33"/>
      <c r="LL681" s="33"/>
      <c r="LM681" s="33"/>
      <c r="LN681" s="33"/>
      <c r="LO681" s="33"/>
      <c r="LP681" s="33"/>
      <c r="LQ681" s="33"/>
      <c r="LR681" s="33"/>
      <c r="LS681" s="33"/>
      <c r="LT681" s="33"/>
      <c r="LU681" s="33"/>
      <c r="LV681" s="33"/>
      <c r="LW681" s="33"/>
      <c r="LX681" s="33"/>
      <c r="LY681" s="33"/>
      <c r="LZ681" s="33"/>
      <c r="MA681" s="33"/>
      <c r="MB681" s="33"/>
      <c r="MC681" s="33"/>
      <c r="MD681" s="33"/>
      <c r="ME681" s="33"/>
      <c r="MF681" s="33"/>
      <c r="MG681" s="33"/>
      <c r="MH681" s="33"/>
      <c r="MI681" s="33"/>
      <c r="MJ681" s="33"/>
      <c r="MK681" s="33"/>
      <c r="ML681" s="33"/>
      <c r="MM681" s="33"/>
      <c r="MN681" s="33"/>
      <c r="MO681" s="33"/>
      <c r="MP681" s="33"/>
      <c r="MQ681" s="33"/>
      <c r="MR681" s="33"/>
      <c r="MS681" s="33"/>
      <c r="MT681" s="33"/>
      <c r="MU681" s="33"/>
      <c r="MV681" s="33"/>
      <c r="MW681" s="33"/>
      <c r="MX681" s="33"/>
      <c r="MY681" s="33"/>
      <c r="MZ681" s="33"/>
      <c r="NA681" s="33"/>
      <c r="NB681" s="33"/>
      <c r="NC681" s="33"/>
      <c r="ND681" s="33"/>
      <c r="NE681" s="33"/>
      <c r="NF681" s="33"/>
      <c r="NG681" s="33"/>
      <c r="NH681" s="33"/>
      <c r="NI681" s="33"/>
      <c r="NJ681" s="33"/>
      <c r="NK681" s="33"/>
      <c r="NL681" s="33"/>
      <c r="NM681" s="33"/>
      <c r="NN681" s="33"/>
      <c r="NO681" s="33"/>
      <c r="NP681" s="33"/>
      <c r="NQ681" s="33"/>
      <c r="NR681" s="33"/>
      <c r="NS681" s="33"/>
      <c r="NT681" s="33"/>
      <c r="NU681" s="33"/>
      <c r="NV681" s="33"/>
      <c r="NW681" s="33"/>
      <c r="NX681" s="33"/>
      <c r="NY681" s="33"/>
      <c r="NZ681" s="33"/>
      <c r="OA681" s="33"/>
      <c r="OB681" s="33"/>
      <c r="OC681" s="33"/>
      <c r="OD681" s="33"/>
      <c r="OE681" s="33"/>
      <c r="OF681" s="33"/>
      <c r="OG681" s="33"/>
      <c r="OH681" s="33"/>
      <c r="OI681" s="33"/>
      <c r="OJ681" s="33"/>
      <c r="OK681" s="33"/>
      <c r="OL681" s="33"/>
      <c r="OM681" s="33"/>
      <c r="ON681" s="33"/>
      <c r="OO681" s="33"/>
      <c r="OP681" s="33"/>
      <c r="OQ681" s="33"/>
      <c r="OR681" s="33"/>
      <c r="OS681" s="33"/>
      <c r="OT681" s="33"/>
      <c r="OU681" s="33"/>
      <c r="OV681" s="33"/>
      <c r="OW681" s="33"/>
      <c r="OX681" s="33"/>
      <c r="OY681" s="33"/>
      <c r="OZ681" s="33"/>
      <c r="PA681" s="33"/>
      <c r="PB681" s="33"/>
      <c r="PC681" s="33"/>
      <c r="PD681" s="33"/>
      <c r="PE681" s="33"/>
      <c r="PF681" s="33"/>
      <c r="PG681" s="33"/>
      <c r="PH681" s="33"/>
      <c r="PI681" s="33"/>
      <c r="PJ681" s="33"/>
      <c r="PK681" s="33"/>
      <c r="PL681" s="33"/>
      <c r="PM681" s="33"/>
      <c r="PN681" s="33"/>
      <c r="PO681" s="33"/>
      <c r="PP681" s="33"/>
      <c r="PQ681" s="33"/>
      <c r="PR681" s="33"/>
      <c r="PS681" s="33"/>
      <c r="PT681" s="33"/>
      <c r="PU681" s="33"/>
      <c r="PV681" s="33"/>
      <c r="PW681" s="33"/>
      <c r="PX681" s="33"/>
      <c r="PY681" s="33"/>
      <c r="PZ681" s="33"/>
      <c r="QA681" s="33"/>
      <c r="QB681" s="33"/>
      <c r="QC681" s="33"/>
      <c r="QD681" s="33"/>
      <c r="QE681" s="33"/>
      <c r="QF681" s="33"/>
      <c r="QG681" s="33"/>
      <c r="QH681" s="33"/>
      <c r="QI681" s="33"/>
      <c r="QJ681" s="33"/>
      <c r="QK681" s="33"/>
      <c r="QL681" s="33"/>
      <c r="QM681" s="33"/>
      <c r="QN681" s="33"/>
      <c r="QO681" s="33"/>
      <c r="QP681" s="33"/>
      <c r="QQ681" s="33"/>
      <c r="QR681" s="33"/>
      <c r="QS681" s="33"/>
      <c r="QT681" s="33"/>
      <c r="QU681" s="33"/>
      <c r="QV681" s="33"/>
      <c r="QW681" s="33"/>
      <c r="QX681" s="33"/>
      <c r="QY681" s="33"/>
      <c r="QZ681" s="33"/>
      <c r="RA681" s="33"/>
      <c r="RB681" s="33"/>
      <c r="RC681" s="33"/>
      <c r="RD681" s="33"/>
      <c r="RE681" s="33"/>
      <c r="RF681" s="33"/>
      <c r="RG681" s="33"/>
      <c r="RH681" s="33"/>
      <c r="RI681" s="33"/>
      <c r="RJ681" s="33"/>
      <c r="RK681" s="33"/>
      <c r="RL681" s="33"/>
      <c r="RM681" s="33"/>
      <c r="RN681" s="33"/>
      <c r="RO681" s="33"/>
      <c r="RP681" s="33"/>
      <c r="RQ681" s="33"/>
      <c r="RR681" s="33"/>
      <c r="RS681" s="33"/>
      <c r="RT681" s="33"/>
      <c r="RU681" s="33"/>
      <c r="RV681" s="33"/>
      <c r="RW681" s="33"/>
      <c r="RX681" s="33"/>
      <c r="RY681" s="33"/>
      <c r="RZ681" s="33"/>
      <c r="SA681" s="33"/>
      <c r="SB681" s="33"/>
      <c r="SC681" s="33"/>
      <c r="SD681" s="33"/>
      <c r="SE681" s="33"/>
      <c r="SF681" s="33"/>
      <c r="SG681" s="33"/>
      <c r="SH681" s="33"/>
      <c r="SI681" s="33"/>
      <c r="SJ681" s="33"/>
      <c r="SK681" s="33"/>
      <c r="SL681" s="33"/>
      <c r="SM681" s="33"/>
      <c r="SN681" s="33"/>
      <c r="SO681" s="33"/>
      <c r="SP681" s="33"/>
      <c r="SQ681" s="33"/>
      <c r="SR681" s="33"/>
      <c r="SS681" s="33"/>
      <c r="ST681" s="33"/>
      <c r="SU681" s="33"/>
      <c r="SV681" s="33"/>
      <c r="SW681" s="33"/>
      <c r="SX681" s="33"/>
      <c r="SY681" s="33"/>
      <c r="SZ681" s="33"/>
      <c r="TA681" s="33"/>
      <c r="TB681" s="33"/>
      <c r="TC681" s="33"/>
      <c r="TD681" s="33"/>
      <c r="TE681" s="33"/>
      <c r="TF681" s="33"/>
      <c r="TG681" s="33"/>
      <c r="TH681" s="33"/>
      <c r="TI681" s="33"/>
      <c r="TJ681" s="33"/>
      <c r="TK681" s="33"/>
      <c r="TL681" s="33"/>
      <c r="TM681" s="33"/>
      <c r="TN681" s="33"/>
      <c r="TO681" s="33"/>
      <c r="TP681" s="33"/>
      <c r="TQ681" s="33"/>
      <c r="TR681" s="33"/>
      <c r="TS681" s="33"/>
      <c r="TT681" s="33"/>
      <c r="TU681" s="33"/>
      <c r="TV681" s="33"/>
      <c r="TW681" s="33"/>
      <c r="TX681" s="33"/>
      <c r="TY681" s="33"/>
      <c r="TZ681" s="33"/>
      <c r="UA681" s="33"/>
      <c r="UB681" s="33"/>
      <c r="UC681" s="33"/>
      <c r="UD681" s="33"/>
      <c r="UE681" s="33"/>
      <c r="UF681" s="33"/>
      <c r="UG681" s="33"/>
      <c r="UH681" s="33"/>
      <c r="UI681" s="33"/>
      <c r="UJ681" s="33"/>
      <c r="UK681" s="33"/>
      <c r="UL681" s="33"/>
      <c r="UM681" s="33"/>
      <c r="UN681" s="33"/>
      <c r="UO681" s="33"/>
      <c r="UP681" s="33"/>
      <c r="UQ681" s="33"/>
      <c r="UR681" s="33"/>
      <c r="US681" s="33"/>
      <c r="UT681" s="33"/>
      <c r="UU681" s="33"/>
      <c r="UV681" s="33"/>
      <c r="UW681" s="33"/>
      <c r="UX681" s="33"/>
      <c r="UY681" s="33"/>
      <c r="UZ681" s="33"/>
      <c r="VA681" s="33"/>
      <c r="VB681" s="33"/>
      <c r="VC681" s="33"/>
      <c r="VD681" s="33"/>
      <c r="VE681" s="33"/>
      <c r="VF681" s="33"/>
      <c r="VG681" s="33"/>
      <c r="VH681" s="33"/>
      <c r="VI681" s="33"/>
      <c r="VJ681" s="33"/>
      <c r="VK681" s="33"/>
      <c r="VL681" s="33"/>
      <c r="VM681" s="33"/>
      <c r="VN681" s="33"/>
      <c r="VO681" s="33"/>
      <c r="VP681" s="33"/>
      <c r="VQ681" s="33"/>
      <c r="VR681" s="33"/>
      <c r="VS681" s="33"/>
      <c r="VT681" s="33"/>
      <c r="VU681" s="33"/>
      <c r="VV681" s="33"/>
      <c r="VW681" s="33"/>
      <c r="VX681" s="33"/>
      <c r="VY681" s="33"/>
      <c r="VZ681" s="33"/>
      <c r="WA681" s="33"/>
      <c r="WB681" s="33"/>
      <c r="WC681" s="33"/>
      <c r="WD681" s="33"/>
      <c r="WE681" s="33"/>
      <c r="WF681" s="33"/>
      <c r="WG681" s="33"/>
      <c r="WH681" s="33"/>
      <c r="WI681" s="33"/>
      <c r="WJ681" s="33"/>
      <c r="WK681" s="33"/>
      <c r="WL681" s="33"/>
      <c r="WM681" s="33"/>
      <c r="WN681" s="33"/>
      <c r="WO681" s="33"/>
      <c r="WP681" s="33"/>
      <c r="WQ681" s="33"/>
      <c r="WR681" s="33"/>
      <c r="WS681" s="33"/>
      <c r="WT681" s="33"/>
      <c r="WU681" s="33"/>
      <c r="WV681" s="33"/>
      <c r="WW681" s="33"/>
      <c r="WX681" s="33"/>
      <c r="WY681" s="33"/>
      <c r="WZ681" s="33"/>
      <c r="XA681" s="33"/>
      <c r="XB681" s="33"/>
      <c r="XC681" s="33"/>
      <c r="XD681" s="33"/>
      <c r="XE681" s="33"/>
      <c r="XF681" s="33"/>
      <c r="XG681" s="33"/>
      <c r="XH681" s="33"/>
      <c r="XI681" s="33"/>
      <c r="XJ681" s="33"/>
      <c r="XK681" s="33"/>
      <c r="XL681" s="33"/>
      <c r="XM681" s="33"/>
      <c r="XN681" s="33"/>
      <c r="XO681" s="33"/>
      <c r="XP681" s="33"/>
      <c r="XQ681" s="33"/>
      <c r="XR681" s="33"/>
      <c r="XS681" s="33"/>
      <c r="XT681" s="33"/>
      <c r="XU681" s="33"/>
      <c r="XV681" s="33"/>
      <c r="XW681" s="33"/>
      <c r="XX681" s="33"/>
      <c r="XY681" s="33"/>
      <c r="XZ681" s="33"/>
      <c r="YA681" s="33"/>
      <c r="YB681" s="33"/>
      <c r="YC681" s="33"/>
      <c r="YD681" s="33"/>
      <c r="YE681" s="33"/>
      <c r="YF681" s="33"/>
      <c r="YG681" s="33"/>
      <c r="YH681" s="33"/>
      <c r="YI681" s="33"/>
      <c r="YJ681" s="33"/>
      <c r="YK681" s="33"/>
      <c r="YL681" s="33"/>
      <c r="YM681" s="33"/>
      <c r="YN681" s="33"/>
      <c r="YO681" s="33"/>
      <c r="YP681" s="33"/>
      <c r="YQ681" s="33"/>
      <c r="YR681" s="33"/>
      <c r="YS681" s="33"/>
      <c r="YT681" s="33"/>
      <c r="YU681" s="33"/>
      <c r="YV681" s="33"/>
      <c r="YW681" s="33"/>
      <c r="YX681" s="33"/>
      <c r="YY681" s="33"/>
      <c r="YZ681" s="33"/>
      <c r="ZA681" s="33"/>
      <c r="ZB681" s="33"/>
      <c r="ZC681" s="33"/>
      <c r="ZD681" s="33"/>
      <c r="ZE681" s="33"/>
      <c r="ZF681" s="33"/>
      <c r="ZG681" s="33"/>
      <c r="ZH681" s="33"/>
      <c r="ZI681" s="33"/>
      <c r="ZJ681" s="33"/>
      <c r="ZK681" s="33"/>
      <c r="ZL681" s="33"/>
      <c r="ZM681" s="33"/>
      <c r="ZN681" s="33"/>
      <c r="ZO681" s="33"/>
      <c r="ZP681" s="33"/>
      <c r="ZQ681" s="33"/>
      <c r="ZR681" s="33"/>
      <c r="ZS681" s="33"/>
      <c r="ZT681" s="33"/>
      <c r="ZU681" s="33"/>
      <c r="ZV681" s="33"/>
      <c r="ZW681" s="33"/>
      <c r="ZX681" s="33"/>
      <c r="ZY681" s="33"/>
      <c r="ZZ681" s="33"/>
      <c r="AAA681" s="33"/>
      <c r="AAB681" s="33"/>
      <c r="AAC681" s="33"/>
      <c r="AAD681" s="33"/>
      <c r="AAE681" s="33"/>
      <c r="AAF681" s="33"/>
      <c r="AAG681" s="33"/>
      <c r="AAH681" s="33"/>
      <c r="AAI681" s="33"/>
      <c r="AAJ681" s="33"/>
      <c r="AAK681" s="33"/>
      <c r="AAL681" s="33"/>
      <c r="AAM681" s="33"/>
      <c r="AAN681" s="33"/>
      <c r="AAO681" s="33"/>
      <c r="AAP681" s="33"/>
      <c r="AAQ681" s="33"/>
      <c r="AAR681" s="33"/>
      <c r="AAS681" s="33"/>
      <c r="AAT681" s="33"/>
      <c r="AAU681" s="33"/>
      <c r="AAV681" s="33"/>
      <c r="AAW681" s="33"/>
      <c r="AAX681" s="33"/>
      <c r="AAY681" s="33"/>
      <c r="AAZ681" s="33"/>
      <c r="ABA681" s="33"/>
      <c r="ABB681" s="33"/>
      <c r="ABC681" s="33"/>
      <c r="ABD681" s="33"/>
      <c r="ABE681" s="33"/>
      <c r="ABF681" s="33"/>
      <c r="ABG681" s="33"/>
      <c r="ABH681" s="33"/>
      <c r="ABI681" s="33"/>
      <c r="ABJ681" s="33"/>
      <c r="ABK681" s="33"/>
      <c r="ABL681" s="33"/>
      <c r="ABM681" s="33"/>
      <c r="ABN681" s="33"/>
      <c r="ABO681" s="33"/>
      <c r="ABP681" s="33"/>
      <c r="ABQ681" s="33"/>
      <c r="ABR681" s="33"/>
      <c r="ABS681" s="33"/>
      <c r="ABT681" s="33"/>
      <c r="ABU681" s="33"/>
      <c r="ABV681" s="33"/>
      <c r="ABW681" s="33"/>
      <c r="ABX681" s="33"/>
      <c r="ABY681" s="33"/>
      <c r="ABZ681" s="33"/>
      <c r="ACA681" s="33"/>
      <c r="ACB681" s="33"/>
      <c r="ACC681" s="33"/>
      <c r="ACD681" s="33"/>
      <c r="ACE681" s="33"/>
      <c r="ACF681" s="33"/>
      <c r="ACG681" s="33"/>
      <c r="ACH681" s="33"/>
      <c r="ACI681" s="33"/>
      <c r="ACJ681" s="33"/>
      <c r="ACK681" s="33"/>
      <c r="ACL681" s="33"/>
      <c r="ACM681" s="33"/>
      <c r="ACN681" s="33"/>
      <c r="ACO681" s="33"/>
      <c r="ACP681" s="33"/>
      <c r="ACQ681" s="33"/>
      <c r="ACR681" s="33"/>
      <c r="ACS681" s="33"/>
      <c r="ACT681" s="33"/>
      <c r="ACU681" s="33"/>
      <c r="ACV681" s="33"/>
      <c r="ACW681" s="33"/>
      <c r="ACX681" s="33"/>
      <c r="ACY681" s="33"/>
      <c r="ACZ681" s="33"/>
      <c r="ADA681" s="33"/>
      <c r="ADB681" s="33"/>
      <c r="ADC681" s="33"/>
      <c r="ADD681" s="33"/>
      <c r="ADE681" s="33"/>
      <c r="ADF681" s="33"/>
      <c r="ADG681" s="33"/>
      <c r="ADH681" s="33"/>
      <c r="ADI681" s="33"/>
      <c r="ADJ681" s="33"/>
      <c r="ADK681" s="33"/>
      <c r="ADL681" s="33"/>
      <c r="ADM681" s="33"/>
      <c r="ADN681" s="33"/>
      <c r="ADO681" s="33"/>
      <c r="ADP681" s="33"/>
      <c r="ADQ681" s="33"/>
      <c r="ADR681" s="33"/>
      <c r="ADS681" s="33"/>
      <c r="ADT681" s="33"/>
      <c r="ADU681" s="33"/>
      <c r="ADV681" s="33"/>
      <c r="ADW681" s="33"/>
      <c r="ADX681" s="33"/>
      <c r="ADY681" s="33"/>
      <c r="ADZ681" s="33"/>
      <c r="AEA681" s="33"/>
      <c r="AEB681" s="33"/>
      <c r="AEC681" s="33"/>
      <c r="AED681" s="33"/>
      <c r="AEE681" s="33"/>
      <c r="AEF681" s="33"/>
      <c r="AEG681" s="33"/>
      <c r="AEH681" s="33"/>
      <c r="AEI681" s="33"/>
      <c r="AEJ681" s="33"/>
      <c r="AEK681" s="33"/>
      <c r="AEL681" s="33"/>
      <c r="AEM681" s="33"/>
      <c r="AEN681" s="33"/>
      <c r="AEO681" s="33"/>
      <c r="AEP681" s="33"/>
      <c r="AEQ681" s="33"/>
      <c r="AER681" s="33"/>
      <c r="AES681" s="33"/>
      <c r="AET681" s="33"/>
      <c r="AEU681" s="33"/>
      <c r="AEV681" s="33"/>
      <c r="AEW681" s="33"/>
      <c r="AEX681" s="33"/>
      <c r="AEY681" s="33"/>
      <c r="AEZ681" s="33"/>
      <c r="AFA681" s="33"/>
      <c r="AFB681" s="33"/>
      <c r="AFC681" s="33"/>
      <c r="AFD681" s="33"/>
      <c r="AFE681" s="33"/>
      <c r="AFF681" s="33"/>
      <c r="AFG681" s="33"/>
      <c r="AFH681" s="33"/>
      <c r="AFI681" s="33"/>
      <c r="AFJ681" s="33"/>
      <c r="AFK681" s="33"/>
      <c r="AFL681" s="33"/>
      <c r="AFM681" s="33"/>
      <c r="AFN681" s="33"/>
      <c r="AFO681" s="33"/>
      <c r="AFP681" s="33"/>
      <c r="AFQ681" s="33"/>
      <c r="AFR681" s="33"/>
      <c r="AFS681" s="33"/>
      <c r="AFT681" s="33"/>
      <c r="AFU681" s="33"/>
      <c r="AFV681" s="33"/>
      <c r="AFW681" s="33"/>
      <c r="AFX681" s="33"/>
      <c r="AFY681" s="33"/>
      <c r="AFZ681" s="33"/>
      <c r="AGA681" s="33"/>
      <c r="AGB681" s="33"/>
      <c r="AGC681" s="33"/>
      <c r="AGD681" s="33"/>
      <c r="AGE681" s="33"/>
      <c r="AGF681" s="33"/>
      <c r="AGG681" s="33"/>
      <c r="AGH681" s="33"/>
      <c r="AGI681" s="33"/>
      <c r="AGJ681" s="33"/>
      <c r="AGK681" s="33"/>
      <c r="AGL681" s="33"/>
      <c r="AGM681" s="33"/>
      <c r="AGN681" s="33"/>
      <c r="AGO681" s="33"/>
      <c r="AGP681" s="33"/>
      <c r="AGQ681" s="33"/>
      <c r="AGR681" s="33"/>
      <c r="AGS681" s="33"/>
      <c r="AGT681" s="33"/>
      <c r="AGU681" s="33"/>
      <c r="AGV681" s="33"/>
      <c r="AGW681" s="33"/>
      <c r="AGX681" s="33"/>
      <c r="AGY681" s="33"/>
      <c r="AGZ681" s="33"/>
      <c r="AHA681" s="33"/>
      <c r="AHB681" s="33"/>
      <c r="AHC681" s="33"/>
      <c r="AHD681" s="33"/>
      <c r="AHE681" s="33"/>
      <c r="AHF681" s="33"/>
      <c r="AHG681" s="33"/>
      <c r="AHH681" s="33"/>
      <c r="AHI681" s="33"/>
      <c r="AHJ681" s="33"/>
      <c r="AHK681" s="33"/>
      <c r="AHL681" s="33"/>
      <c r="AHM681" s="33"/>
      <c r="AHN681" s="33"/>
      <c r="AHO681" s="33"/>
      <c r="AHP681" s="33"/>
      <c r="AHQ681" s="33"/>
      <c r="AHR681" s="33"/>
      <c r="AHS681" s="33"/>
      <c r="AHT681" s="33"/>
      <c r="AHU681" s="33"/>
      <c r="AHV681" s="33"/>
      <c r="AHW681" s="33"/>
      <c r="AHX681" s="33"/>
      <c r="AHY681" s="33"/>
      <c r="AHZ681" s="33"/>
      <c r="AIA681" s="33"/>
      <c r="AIB681" s="33"/>
      <c r="AIC681" s="33"/>
      <c r="AID681" s="33"/>
      <c r="AIE681" s="33"/>
      <c r="AIF681" s="33"/>
      <c r="AIG681" s="33"/>
      <c r="AIH681" s="33"/>
      <c r="AII681" s="33"/>
      <c r="AIJ681" s="33"/>
      <c r="AIK681" s="33"/>
      <c r="AIL681" s="33"/>
      <c r="AIM681" s="33"/>
      <c r="AIN681" s="33"/>
      <c r="AIO681" s="33"/>
      <c r="AIP681" s="33"/>
      <c r="AIQ681" s="33"/>
      <c r="AIR681" s="33"/>
      <c r="AIS681" s="33"/>
      <c r="AIT681" s="33"/>
      <c r="AIU681" s="33"/>
      <c r="AIV681" s="33"/>
      <c r="AIW681" s="33"/>
      <c r="AIX681" s="33"/>
      <c r="AIY681" s="33"/>
      <c r="AIZ681" s="33"/>
      <c r="AJA681" s="33"/>
      <c r="AJB681" s="33"/>
      <c r="AJC681" s="33"/>
      <c r="AJD681" s="33"/>
      <c r="AJE681" s="33"/>
      <c r="AJF681" s="33"/>
      <c r="AJG681" s="33"/>
      <c r="AJH681" s="33"/>
      <c r="AJI681" s="33"/>
      <c r="AJJ681" s="33"/>
      <c r="AJK681" s="33"/>
      <c r="AJL681" s="33"/>
      <c r="AJM681" s="33"/>
      <c r="AJN681" s="33"/>
      <c r="AJO681" s="33"/>
      <c r="AJP681" s="33"/>
      <c r="AJQ681" s="33"/>
      <c r="AJR681" s="33"/>
      <c r="AJS681" s="33"/>
      <c r="AJT681" s="33"/>
      <c r="AJU681" s="33"/>
      <c r="AJV681" s="33"/>
      <c r="AJW681" s="33"/>
      <c r="AJX681" s="33"/>
      <c r="AJY681" s="33"/>
      <c r="AJZ681" s="33"/>
      <c r="AKA681" s="33"/>
      <c r="AKB681" s="33"/>
      <c r="AKC681" s="33"/>
      <c r="AKD681" s="33"/>
      <c r="AKE681" s="33"/>
      <c r="AKF681" s="33"/>
      <c r="AKG681" s="33"/>
      <c r="AKH681" s="33"/>
      <c r="AKI681" s="33"/>
      <c r="AKJ681" s="33"/>
      <c r="AKK681" s="33"/>
      <c r="AKL681" s="33"/>
      <c r="AKM681" s="33"/>
      <c r="AKN681" s="33"/>
      <c r="AKO681" s="33"/>
      <c r="AKP681" s="33"/>
      <c r="AKQ681" s="33"/>
      <c r="AKR681" s="33"/>
      <c r="AKS681" s="33"/>
      <c r="AKT681" s="33"/>
      <c r="AKU681" s="33"/>
      <c r="AKV681" s="33"/>
      <c r="AKW681" s="33"/>
      <c r="AKX681" s="33"/>
      <c r="AKY681" s="33"/>
      <c r="AKZ681" s="33"/>
      <c r="ALA681" s="33"/>
      <c r="ALB681" s="33"/>
      <c r="ALC681" s="33"/>
      <c r="ALD681" s="33"/>
      <c r="ALE681" s="33"/>
      <c r="ALF681" s="33"/>
      <c r="ALG681" s="33"/>
      <c r="ALH681" s="33"/>
      <c r="ALI681" s="33"/>
      <c r="ALJ681" s="33"/>
      <c r="ALK681" s="33"/>
      <c r="ALL681" s="33"/>
      <c r="ALM681" s="33"/>
      <c r="ALN681" s="33"/>
      <c r="ALO681" s="33"/>
      <c r="ALP681" s="33"/>
      <c r="ALQ681" s="33"/>
      <c r="ALR681" s="33"/>
      <c r="ALS681" s="33"/>
      <c r="ALT681" s="33"/>
      <c r="ALU681" s="33"/>
      <c r="ALV681" s="33"/>
      <c r="ALW681" s="33"/>
      <c r="ALX681" s="33"/>
      <c r="ALY681" s="33"/>
      <c r="ALZ681" s="33"/>
      <c r="AMA681" s="33"/>
      <c r="AMB681" s="33"/>
      <c r="AMC681" s="33"/>
      <c r="AMD681" s="33"/>
      <c r="AME681" s="33"/>
      <c r="AMF681" s="33"/>
      <c r="AMG681" s="33"/>
      <c r="AMH681" s="33"/>
      <c r="AMI681" s="33"/>
      <c r="AMJ681" s="33"/>
      <c r="AMK681" s="33"/>
      <c r="AML681" s="33"/>
      <c r="AMM681" s="33"/>
      <c r="AMN681" s="33"/>
      <c r="AMO681" s="33"/>
      <c r="AMP681" s="33"/>
      <c r="AMQ681" s="33"/>
      <c r="AMR681" s="33"/>
      <c r="AMS681" s="33"/>
      <c r="AMT681" s="33"/>
      <c r="AMU681" s="33"/>
      <c r="AMV681" s="33"/>
      <c r="AMW681" s="33"/>
      <c r="AMX681" s="33"/>
      <c r="AMY681" s="33"/>
      <c r="AMZ681" s="33"/>
      <c r="ANA681" s="33"/>
      <c r="ANB681" s="33"/>
      <c r="ANC681" s="33"/>
      <c r="AND681" s="33"/>
      <c r="ANE681" s="33"/>
      <c r="ANF681" s="33"/>
      <c r="ANG681" s="33"/>
      <c r="ANH681" s="33"/>
      <c r="ANI681" s="33"/>
      <c r="ANJ681" s="33"/>
      <c r="ANK681" s="33"/>
      <c r="ANL681" s="33"/>
      <c r="ANM681" s="33"/>
      <c r="ANN681" s="33"/>
      <c r="ANO681" s="33"/>
      <c r="ANP681" s="33"/>
      <c r="ANQ681" s="33"/>
      <c r="ANR681" s="33"/>
      <c r="ANS681" s="33"/>
      <c r="ANT681" s="33"/>
      <c r="ANU681" s="33"/>
      <c r="ANV681" s="33"/>
      <c r="ANW681" s="33"/>
      <c r="ANX681" s="33"/>
      <c r="ANY681" s="33"/>
      <c r="ANZ681" s="33"/>
      <c r="AOA681" s="33"/>
      <c r="AOB681" s="33"/>
      <c r="AOC681" s="33"/>
      <c r="AOD681" s="33"/>
      <c r="AOE681" s="33"/>
      <c r="AOF681" s="33"/>
      <c r="AOG681" s="33"/>
      <c r="AOH681" s="33"/>
      <c r="AOI681" s="33"/>
      <c r="AOJ681" s="33"/>
      <c r="AOK681" s="33"/>
      <c r="AOL681" s="33"/>
      <c r="AOM681" s="33"/>
      <c r="AON681" s="33"/>
      <c r="AOO681" s="33"/>
      <c r="AOP681" s="33"/>
      <c r="AOQ681" s="33"/>
      <c r="AOR681" s="33"/>
      <c r="AOS681" s="33"/>
      <c r="AOT681" s="33"/>
      <c r="AOU681" s="33"/>
      <c r="AOV681" s="33"/>
      <c r="AOW681" s="33"/>
      <c r="AOX681" s="33"/>
      <c r="AOY681" s="33"/>
      <c r="AOZ681" s="33"/>
      <c r="APA681" s="33"/>
      <c r="APB681" s="33"/>
      <c r="APC681" s="33"/>
      <c r="APD681" s="33"/>
      <c r="APE681" s="33"/>
      <c r="APF681" s="33"/>
      <c r="APG681" s="33"/>
      <c r="APH681" s="33"/>
      <c r="API681" s="33"/>
      <c r="APJ681" s="33"/>
      <c r="APK681" s="33"/>
      <c r="APL681" s="33"/>
      <c r="APM681" s="33"/>
      <c r="APN681" s="33"/>
      <c r="APO681" s="33"/>
      <c r="APP681" s="33"/>
      <c r="APQ681" s="33"/>
      <c r="APR681" s="33"/>
      <c r="APS681" s="33"/>
      <c r="APT681" s="33"/>
      <c r="APU681" s="33"/>
      <c r="APV681" s="33"/>
      <c r="APW681" s="33"/>
      <c r="APX681" s="33"/>
      <c r="APY681" s="33"/>
      <c r="APZ681" s="33"/>
      <c r="AQA681" s="33"/>
      <c r="AQB681" s="33"/>
      <c r="AQC681" s="33"/>
      <c r="AQD681" s="33"/>
      <c r="AQE681" s="33"/>
      <c r="AQF681" s="33"/>
      <c r="AQG681" s="33"/>
      <c r="AQH681" s="33"/>
      <c r="AQI681" s="33"/>
      <c r="AQJ681" s="33"/>
      <c r="AQK681" s="33"/>
      <c r="AQL681" s="33"/>
      <c r="AQM681" s="33"/>
      <c r="AQN681" s="33"/>
      <c r="AQO681" s="33"/>
      <c r="AQP681" s="33"/>
      <c r="AQQ681" s="33"/>
      <c r="AQR681" s="33"/>
      <c r="AQS681" s="33"/>
      <c r="AQT681" s="33"/>
      <c r="AQU681" s="33"/>
      <c r="AQV681" s="33"/>
      <c r="AQW681" s="33"/>
      <c r="AQX681" s="33"/>
      <c r="AQY681" s="33"/>
      <c r="AQZ681" s="33"/>
      <c r="ARA681" s="33"/>
      <c r="ARB681" s="33"/>
      <c r="ARC681" s="33"/>
      <c r="ARD681" s="33"/>
      <c r="ARE681" s="33"/>
      <c r="ARF681" s="33"/>
      <c r="ARG681" s="33"/>
      <c r="ARH681" s="33"/>
      <c r="ARI681" s="33"/>
      <c r="ARJ681" s="33"/>
      <c r="ARK681" s="33"/>
      <c r="ARL681" s="33"/>
      <c r="ARM681" s="33"/>
      <c r="ARN681" s="33"/>
      <c r="ARO681" s="33"/>
      <c r="ARP681" s="33"/>
      <c r="ARQ681" s="33"/>
      <c r="ARR681" s="33"/>
      <c r="ARS681" s="33"/>
      <c r="ART681" s="33"/>
      <c r="ARU681" s="33"/>
      <c r="ARV681" s="33"/>
      <c r="ARW681" s="33"/>
      <c r="ARX681" s="33"/>
      <c r="ARY681" s="33"/>
      <c r="ARZ681" s="33"/>
      <c r="ASA681" s="33"/>
      <c r="ASB681" s="33"/>
      <c r="ASC681" s="33"/>
      <c r="ASD681" s="33"/>
      <c r="ASE681" s="33"/>
      <c r="ASF681" s="33"/>
      <c r="ASG681" s="33"/>
      <c r="ASH681" s="33"/>
      <c r="ASI681" s="33"/>
      <c r="ASJ681" s="33"/>
      <c r="ASK681" s="33"/>
      <c r="ASL681" s="33"/>
      <c r="ASM681" s="33"/>
      <c r="ASN681" s="33"/>
      <c r="ASO681" s="33"/>
      <c r="ASP681" s="33"/>
      <c r="ASQ681" s="33"/>
      <c r="ASR681" s="33"/>
      <c r="ASS681" s="33"/>
      <c r="AST681" s="33"/>
      <c r="ASU681" s="33"/>
      <c r="ASV681" s="33"/>
      <c r="ASW681" s="33"/>
      <c r="ASX681" s="33"/>
      <c r="ASY681" s="33"/>
      <c r="ASZ681" s="33"/>
      <c r="ATA681" s="33"/>
      <c r="ATB681" s="33"/>
      <c r="ATC681" s="33"/>
      <c r="ATD681" s="33"/>
      <c r="ATE681" s="33"/>
      <c r="ATF681" s="33"/>
      <c r="ATG681" s="33"/>
      <c r="ATH681" s="33"/>
      <c r="ATI681" s="33"/>
      <c r="ATJ681" s="33"/>
      <c r="ATK681" s="33"/>
      <c r="ATL681" s="33"/>
      <c r="ATM681" s="33"/>
      <c r="ATN681" s="33"/>
      <c r="ATO681" s="33"/>
      <c r="ATP681" s="33"/>
      <c r="ATQ681" s="33"/>
      <c r="ATR681" s="33"/>
      <c r="ATS681" s="33"/>
      <c r="ATT681" s="33"/>
      <c r="ATU681" s="33"/>
      <c r="ATV681" s="33"/>
      <c r="ATW681" s="33"/>
      <c r="ATX681" s="33"/>
      <c r="ATY681" s="33"/>
      <c r="ATZ681" s="33"/>
      <c r="AUA681" s="33"/>
      <c r="AUB681" s="33"/>
      <c r="AUC681" s="33"/>
      <c r="AUD681" s="33"/>
      <c r="AUE681" s="33"/>
      <c r="AUF681" s="33"/>
      <c r="AUG681" s="33"/>
      <c r="AUH681" s="33"/>
      <c r="AUI681" s="33"/>
      <c r="AUJ681" s="33"/>
      <c r="AUK681" s="33"/>
      <c r="AUL681" s="33"/>
      <c r="AUM681" s="33"/>
      <c r="AUN681" s="33"/>
      <c r="AUO681" s="33"/>
      <c r="AUP681" s="33"/>
      <c r="AUQ681" s="33"/>
      <c r="AUR681" s="33"/>
      <c r="AUS681" s="33"/>
      <c r="AUT681" s="33"/>
      <c r="AUU681" s="33"/>
      <c r="AUV681" s="33"/>
      <c r="AUW681" s="33"/>
      <c r="AUX681" s="33"/>
      <c r="AUY681" s="33"/>
      <c r="AUZ681" s="33"/>
      <c r="AVA681" s="33"/>
      <c r="AVB681" s="33"/>
      <c r="AVC681" s="33"/>
      <c r="AVD681" s="33"/>
      <c r="AVE681" s="33"/>
      <c r="AVF681" s="33"/>
      <c r="AVG681" s="33"/>
      <c r="AVH681" s="33"/>
      <c r="AVI681" s="33"/>
      <c r="AVJ681" s="33"/>
      <c r="AVK681" s="33"/>
      <c r="AVL681" s="33"/>
      <c r="AVM681" s="33"/>
      <c r="AVN681" s="33"/>
      <c r="AVO681" s="33"/>
      <c r="AVP681" s="33"/>
      <c r="AVQ681" s="33"/>
      <c r="AVR681" s="33"/>
      <c r="AVS681" s="33"/>
      <c r="AVT681" s="33"/>
      <c r="AVU681" s="33"/>
      <c r="AVV681" s="33"/>
      <c r="AVW681" s="33"/>
      <c r="AVX681" s="33"/>
      <c r="AVY681" s="33"/>
      <c r="AVZ681" s="33"/>
      <c r="AWA681" s="33"/>
      <c r="AWB681" s="33"/>
      <c r="AWC681" s="33"/>
      <c r="AWD681" s="33"/>
      <c r="AWE681" s="33"/>
      <c r="AWF681" s="33"/>
      <c r="AWG681" s="33"/>
      <c r="AWH681" s="33"/>
      <c r="AWI681" s="33"/>
      <c r="AWJ681" s="33"/>
      <c r="AWK681" s="33"/>
      <c r="AWL681" s="33"/>
      <c r="AWM681" s="33"/>
      <c r="AWN681" s="33"/>
      <c r="AWO681" s="33"/>
      <c r="AWP681" s="33"/>
      <c r="AWQ681" s="33"/>
      <c r="AWR681" s="33"/>
      <c r="AWS681" s="33"/>
      <c r="AWT681" s="33"/>
      <c r="AWU681" s="33"/>
      <c r="AWV681" s="33"/>
      <c r="AWW681" s="33"/>
      <c r="AWX681" s="33"/>
      <c r="AWY681" s="33"/>
      <c r="AWZ681" s="33"/>
      <c r="AXA681" s="33"/>
      <c r="AXB681" s="33"/>
      <c r="AXC681" s="33"/>
      <c r="AXD681" s="33"/>
      <c r="AXE681" s="33"/>
      <c r="AXF681" s="33"/>
      <c r="AXG681" s="33"/>
      <c r="AXH681" s="33"/>
      <c r="AXI681" s="33"/>
      <c r="AXJ681" s="33"/>
      <c r="AXK681" s="33"/>
      <c r="AXL681" s="33"/>
      <c r="AXM681" s="33"/>
      <c r="AXN681" s="33"/>
      <c r="AXO681" s="33"/>
      <c r="AXP681" s="33"/>
      <c r="AXQ681" s="33"/>
      <c r="AXR681" s="33"/>
      <c r="AXS681" s="33"/>
      <c r="AXT681" s="33"/>
      <c r="AXU681" s="33"/>
      <c r="AXV681" s="33"/>
      <c r="AXW681" s="33"/>
      <c r="AXX681" s="33"/>
      <c r="AXY681" s="33"/>
      <c r="AXZ681" s="33"/>
      <c r="AYA681" s="33"/>
      <c r="AYB681" s="33"/>
      <c r="AYC681" s="33"/>
      <c r="AYD681" s="33"/>
      <c r="AYE681" s="33"/>
      <c r="AYF681" s="33"/>
      <c r="AYG681" s="33"/>
      <c r="AYH681" s="33"/>
      <c r="AYI681" s="33"/>
      <c r="AYJ681" s="33"/>
      <c r="AYK681" s="33"/>
      <c r="AYL681" s="33"/>
      <c r="AYM681" s="33"/>
      <c r="AYN681" s="33"/>
      <c r="AYO681" s="33"/>
      <c r="AYP681" s="33"/>
      <c r="AYQ681" s="33"/>
      <c r="AYR681" s="33"/>
      <c r="AYS681" s="33"/>
      <c r="AYT681" s="33"/>
      <c r="AYU681" s="33"/>
      <c r="AYV681" s="33"/>
      <c r="AYW681" s="33"/>
      <c r="AYX681" s="33"/>
      <c r="AYY681" s="33"/>
      <c r="AYZ681" s="33"/>
      <c r="AZA681" s="33"/>
      <c r="AZB681" s="33"/>
      <c r="AZC681" s="33"/>
      <c r="AZD681" s="33"/>
      <c r="AZE681" s="33"/>
      <c r="AZF681" s="33"/>
      <c r="AZG681" s="33"/>
      <c r="AZH681" s="33"/>
      <c r="AZI681" s="33"/>
      <c r="AZJ681" s="33"/>
      <c r="AZK681" s="33"/>
      <c r="AZL681" s="33"/>
      <c r="AZM681" s="33"/>
      <c r="AZN681" s="33"/>
      <c r="AZO681" s="33"/>
      <c r="AZP681" s="33"/>
      <c r="AZQ681" s="33"/>
      <c r="AZR681" s="33"/>
      <c r="AZS681" s="33"/>
      <c r="AZT681" s="33"/>
      <c r="AZU681" s="33"/>
      <c r="AZV681" s="33"/>
      <c r="AZW681" s="33"/>
      <c r="AZX681" s="33"/>
      <c r="AZY681" s="33"/>
      <c r="AZZ681" s="33"/>
      <c r="BAA681" s="33"/>
      <c r="BAB681" s="33"/>
      <c r="BAC681" s="33"/>
      <c r="BAD681" s="33"/>
      <c r="BAE681" s="33"/>
      <c r="BAF681" s="33"/>
      <c r="BAG681" s="33"/>
      <c r="BAH681" s="33"/>
      <c r="BAI681" s="33"/>
      <c r="BAJ681" s="33"/>
      <c r="BAK681" s="33"/>
      <c r="BAL681" s="33"/>
      <c r="BAM681" s="33"/>
      <c r="BAN681" s="33"/>
      <c r="BAO681" s="33"/>
      <c r="BAP681" s="33"/>
      <c r="BAQ681" s="33"/>
      <c r="BAR681" s="33"/>
      <c r="BAS681" s="33"/>
      <c r="BAT681" s="33"/>
      <c r="BAU681" s="33"/>
      <c r="BAV681" s="33"/>
      <c r="BAW681" s="33"/>
      <c r="BAX681" s="33"/>
      <c r="BAY681" s="33"/>
      <c r="BAZ681" s="33"/>
      <c r="BBA681" s="33"/>
      <c r="BBB681" s="33"/>
      <c r="BBC681" s="33"/>
      <c r="BBD681" s="33"/>
      <c r="BBE681" s="33"/>
      <c r="BBF681" s="33"/>
      <c r="BBG681" s="33"/>
      <c r="BBH681" s="33"/>
      <c r="BBI681" s="33"/>
      <c r="BBJ681" s="33"/>
      <c r="BBK681" s="33"/>
      <c r="BBL681" s="33"/>
      <c r="BBM681" s="33"/>
      <c r="BBN681" s="33"/>
      <c r="BBO681" s="33"/>
      <c r="BBP681" s="33"/>
      <c r="BBQ681" s="33"/>
      <c r="BBR681" s="33"/>
      <c r="BBS681" s="33"/>
      <c r="BBT681" s="33"/>
      <c r="BBU681" s="33"/>
      <c r="BBV681" s="33"/>
      <c r="BBW681" s="33"/>
      <c r="BBX681" s="33"/>
      <c r="BBY681" s="33"/>
      <c r="BBZ681" s="33"/>
      <c r="BCA681" s="33"/>
      <c r="BCB681" s="33"/>
      <c r="BCC681" s="33"/>
      <c r="BCD681" s="33"/>
      <c r="BCE681" s="33"/>
      <c r="BCF681" s="33"/>
      <c r="BCG681" s="33"/>
      <c r="BCH681" s="33"/>
      <c r="BCI681" s="33"/>
      <c r="BCJ681" s="33"/>
      <c r="BCK681" s="33"/>
      <c r="BCL681" s="33"/>
      <c r="BCM681" s="33"/>
      <c r="BCN681" s="33"/>
      <c r="BCO681" s="33"/>
      <c r="BCP681" s="33"/>
      <c r="BCQ681" s="33"/>
      <c r="BCR681" s="33"/>
      <c r="BCS681" s="33"/>
      <c r="BCT681" s="33"/>
      <c r="BCU681" s="33"/>
      <c r="BCV681" s="33"/>
      <c r="BCW681" s="33"/>
      <c r="BCX681" s="33"/>
      <c r="BCY681" s="33"/>
      <c r="BCZ681" s="33"/>
      <c r="BDA681" s="33"/>
      <c r="BDB681" s="33"/>
      <c r="BDC681" s="33"/>
      <c r="BDD681" s="33"/>
      <c r="BDE681" s="33"/>
      <c r="BDF681" s="33"/>
      <c r="BDG681" s="33"/>
      <c r="BDH681" s="33"/>
      <c r="BDI681" s="33"/>
      <c r="BDJ681" s="33"/>
      <c r="BDK681" s="33"/>
      <c r="BDL681" s="33"/>
      <c r="BDM681" s="33"/>
      <c r="BDN681" s="33"/>
      <c r="BDO681" s="33"/>
      <c r="BDP681" s="33"/>
      <c r="BDQ681" s="33"/>
      <c r="BDR681" s="33"/>
      <c r="BDS681" s="33"/>
      <c r="BDT681" s="33"/>
      <c r="BDU681" s="33"/>
      <c r="BDV681" s="33"/>
      <c r="BDW681" s="33"/>
      <c r="BDX681" s="33"/>
      <c r="BDY681" s="33"/>
      <c r="BDZ681" s="33"/>
      <c r="BEA681" s="33"/>
      <c r="BEB681" s="33"/>
      <c r="BEC681" s="33"/>
      <c r="BED681" s="33"/>
      <c r="BEE681" s="33"/>
      <c r="BEF681" s="33"/>
      <c r="BEG681" s="33"/>
      <c r="BEH681" s="33"/>
      <c r="BEI681" s="33"/>
      <c r="BEJ681" s="33"/>
      <c r="BEK681" s="33"/>
      <c r="BEL681" s="33"/>
      <c r="BEM681" s="33"/>
      <c r="BEN681" s="33"/>
      <c r="BEO681" s="33"/>
      <c r="BEP681" s="33"/>
      <c r="BEQ681" s="33"/>
      <c r="BER681" s="33"/>
      <c r="BES681" s="33"/>
      <c r="BET681" s="33"/>
      <c r="BEU681" s="33"/>
      <c r="BEV681" s="33"/>
      <c r="BEW681" s="33"/>
      <c r="BEX681" s="33"/>
      <c r="BEY681" s="33"/>
      <c r="BEZ681" s="33"/>
      <c r="BFA681" s="33"/>
      <c r="BFB681" s="33"/>
      <c r="BFC681" s="33"/>
      <c r="BFD681" s="33"/>
      <c r="BFE681" s="33"/>
      <c r="BFF681" s="33"/>
      <c r="BFG681" s="33"/>
      <c r="BFH681" s="33"/>
      <c r="BFI681" s="33"/>
      <c r="BFJ681" s="33"/>
      <c r="BFK681" s="33"/>
      <c r="BFL681" s="33"/>
      <c r="BFM681" s="33"/>
      <c r="BFN681" s="33"/>
      <c r="BFO681" s="33"/>
      <c r="BFP681" s="33"/>
      <c r="BFQ681" s="33"/>
      <c r="BFR681" s="33"/>
      <c r="BFS681" s="33"/>
      <c r="BFT681" s="33"/>
      <c r="BFU681" s="33"/>
      <c r="BFV681" s="33"/>
      <c r="BFW681" s="33"/>
      <c r="BFX681" s="33"/>
      <c r="BFY681" s="33"/>
      <c r="BFZ681" s="33"/>
      <c r="BGA681" s="33"/>
      <c r="BGB681" s="33"/>
      <c r="BGC681" s="33"/>
      <c r="BGD681" s="33"/>
      <c r="BGE681" s="33"/>
      <c r="BGF681" s="33"/>
      <c r="BGG681" s="33"/>
      <c r="BGH681" s="33"/>
      <c r="BGI681" s="33"/>
      <c r="BGJ681" s="33"/>
      <c r="BGK681" s="33"/>
      <c r="BGL681" s="33"/>
      <c r="BGM681" s="33"/>
      <c r="BGN681" s="33"/>
      <c r="BGO681" s="33"/>
      <c r="BGP681" s="33"/>
      <c r="BGQ681" s="33"/>
      <c r="BGR681" s="33"/>
      <c r="BGS681" s="33"/>
      <c r="BGT681" s="33"/>
      <c r="BGU681" s="33"/>
      <c r="BGV681" s="33"/>
      <c r="BGW681" s="33"/>
      <c r="BGX681" s="33"/>
      <c r="BGY681" s="33"/>
      <c r="BGZ681" s="33"/>
      <c r="BHA681" s="33"/>
      <c r="BHB681" s="33"/>
      <c r="BHC681" s="33"/>
      <c r="BHD681" s="33"/>
      <c r="BHE681" s="33"/>
      <c r="BHF681" s="33"/>
      <c r="BHG681" s="33"/>
      <c r="BHH681" s="33"/>
      <c r="BHI681" s="33"/>
      <c r="BHJ681" s="33"/>
      <c r="BHK681" s="33"/>
      <c r="BHL681" s="33"/>
      <c r="BHM681" s="33"/>
      <c r="BHN681" s="33"/>
      <c r="BHO681" s="33"/>
      <c r="BHP681" s="33"/>
      <c r="BHQ681" s="33"/>
      <c r="BHR681" s="33"/>
      <c r="BHS681" s="33"/>
      <c r="BHT681" s="33"/>
      <c r="BHU681" s="33"/>
      <c r="BHV681" s="33"/>
      <c r="BHW681" s="33"/>
      <c r="BHX681" s="33"/>
      <c r="BHY681" s="33"/>
      <c r="BHZ681" s="33"/>
      <c r="BIA681" s="33"/>
      <c r="BIB681" s="33"/>
      <c r="BIC681" s="33"/>
      <c r="BID681" s="33"/>
      <c r="BIE681" s="33"/>
      <c r="BIF681" s="33"/>
      <c r="BIG681" s="33"/>
      <c r="BIH681" s="33"/>
      <c r="BII681" s="33"/>
      <c r="BIJ681" s="33"/>
      <c r="BIK681" s="33"/>
      <c r="BIL681" s="33"/>
      <c r="BIM681" s="33"/>
      <c r="BIN681" s="33"/>
      <c r="BIO681" s="33"/>
      <c r="BIP681" s="33"/>
      <c r="BIQ681" s="33"/>
      <c r="BIR681" s="33"/>
      <c r="BIS681" s="33"/>
      <c r="BIT681" s="33"/>
      <c r="BIU681" s="33"/>
      <c r="BIV681" s="33"/>
      <c r="BIW681" s="33"/>
      <c r="BIX681" s="33"/>
      <c r="BIY681" s="33"/>
      <c r="BIZ681" s="33"/>
      <c r="BJA681" s="33"/>
      <c r="BJB681" s="33"/>
      <c r="BJC681" s="33"/>
      <c r="BJD681" s="33"/>
      <c r="BJE681" s="33"/>
      <c r="BJF681" s="33"/>
      <c r="BJG681" s="33"/>
      <c r="BJH681" s="33"/>
      <c r="BJI681" s="33"/>
      <c r="BJJ681" s="33"/>
      <c r="BJK681" s="33"/>
      <c r="BJL681" s="33"/>
      <c r="BJM681" s="33"/>
      <c r="BJN681" s="33"/>
      <c r="BJO681" s="33"/>
      <c r="BJP681" s="33"/>
      <c r="BJQ681" s="33"/>
      <c r="BJR681" s="33"/>
      <c r="BJS681" s="33"/>
      <c r="BJT681" s="33"/>
      <c r="BJU681" s="33"/>
      <c r="BJV681" s="33"/>
      <c r="BJW681" s="33"/>
      <c r="BJX681" s="33"/>
      <c r="BJY681" s="33"/>
      <c r="BJZ681" s="33"/>
      <c r="BKA681" s="33"/>
      <c r="BKB681" s="33"/>
      <c r="BKC681" s="33"/>
      <c r="BKD681" s="33"/>
      <c r="BKE681" s="33"/>
      <c r="BKF681" s="33"/>
      <c r="BKG681" s="33"/>
      <c r="BKH681" s="33"/>
      <c r="BKI681" s="33"/>
      <c r="BKJ681" s="33"/>
      <c r="BKK681" s="33"/>
      <c r="BKL681" s="33"/>
      <c r="BKM681" s="33"/>
      <c r="BKN681" s="33"/>
      <c r="BKO681" s="33"/>
      <c r="BKP681" s="33"/>
      <c r="BKQ681" s="33"/>
      <c r="BKR681" s="33"/>
      <c r="BKS681" s="33"/>
      <c r="BKT681" s="33"/>
      <c r="BKU681" s="33"/>
      <c r="BKV681" s="33"/>
      <c r="BKW681" s="33"/>
      <c r="BKX681" s="33"/>
      <c r="BKY681" s="33"/>
      <c r="BKZ681" s="33"/>
      <c r="BLA681" s="33"/>
      <c r="BLB681" s="33"/>
      <c r="BLC681" s="33"/>
      <c r="BLD681" s="33"/>
      <c r="BLE681" s="33"/>
      <c r="BLF681" s="33"/>
      <c r="BLG681" s="33"/>
      <c r="BLH681" s="33"/>
      <c r="BLI681" s="33"/>
      <c r="BLJ681" s="33"/>
      <c r="BLK681" s="33"/>
      <c r="BLL681" s="33"/>
      <c r="BLM681" s="33"/>
      <c r="BLN681" s="33"/>
      <c r="BLO681" s="33"/>
      <c r="BLP681" s="33"/>
      <c r="BLQ681" s="33"/>
      <c r="BLR681" s="33"/>
      <c r="BLS681" s="33"/>
      <c r="BLT681" s="33"/>
      <c r="BLU681" s="33"/>
      <c r="BLV681" s="33"/>
      <c r="BLW681" s="33"/>
      <c r="BLX681" s="33"/>
      <c r="BLY681" s="33"/>
      <c r="BLZ681" s="33"/>
      <c r="BMA681" s="33"/>
      <c r="BMB681" s="33"/>
      <c r="BMC681" s="33"/>
      <c r="BMD681" s="33"/>
      <c r="BME681" s="33"/>
      <c r="BMF681" s="33"/>
      <c r="BMG681" s="33"/>
      <c r="BMH681" s="33"/>
      <c r="BMI681" s="33"/>
      <c r="BMJ681" s="33"/>
      <c r="BMK681" s="33"/>
      <c r="BML681" s="33"/>
      <c r="BMM681" s="33"/>
      <c r="BMN681" s="33"/>
      <c r="BMO681" s="33"/>
      <c r="BMP681" s="33"/>
      <c r="BMQ681" s="33"/>
      <c r="BMR681" s="33"/>
      <c r="BMS681" s="33"/>
      <c r="BMT681" s="33"/>
      <c r="BMU681" s="33"/>
      <c r="BMV681" s="33"/>
      <c r="BMW681" s="33"/>
      <c r="BMX681" s="33"/>
      <c r="BMY681" s="33"/>
      <c r="BMZ681" s="33"/>
      <c r="BNA681" s="33"/>
      <c r="BNB681" s="33"/>
      <c r="BNC681" s="33"/>
      <c r="BND681" s="33"/>
      <c r="BNE681" s="33"/>
      <c r="BNF681" s="33"/>
      <c r="BNG681" s="33"/>
      <c r="BNH681" s="33"/>
      <c r="BNI681" s="33"/>
      <c r="BNJ681" s="33"/>
      <c r="BNK681" s="33"/>
      <c r="BNL681" s="33"/>
      <c r="BNM681" s="33"/>
      <c r="BNN681" s="33"/>
      <c r="BNO681" s="33"/>
      <c r="BNP681" s="33"/>
      <c r="BNQ681" s="33"/>
      <c r="BNR681" s="33"/>
      <c r="BNS681" s="33"/>
      <c r="BNT681" s="33"/>
      <c r="BNU681" s="33"/>
      <c r="BNV681" s="33"/>
      <c r="BNW681" s="33"/>
      <c r="BNX681" s="33"/>
      <c r="BNY681" s="33"/>
      <c r="BNZ681" s="33"/>
      <c r="BOA681" s="33"/>
      <c r="BOB681" s="33"/>
      <c r="BOC681" s="33"/>
      <c r="BOD681" s="33"/>
      <c r="BOE681" s="33"/>
      <c r="BOF681" s="33"/>
      <c r="BOG681" s="33"/>
      <c r="BOH681" s="33"/>
      <c r="BOI681" s="33"/>
      <c r="BOJ681" s="33"/>
      <c r="BOK681" s="33"/>
      <c r="BOL681" s="33"/>
      <c r="BOM681" s="33"/>
      <c r="BON681" s="33"/>
      <c r="BOO681" s="33"/>
      <c r="BOP681" s="33"/>
      <c r="BOQ681" s="33"/>
      <c r="BOR681" s="33"/>
      <c r="BOS681" s="33"/>
      <c r="BOT681" s="33"/>
      <c r="BOU681" s="33"/>
      <c r="BOV681" s="33"/>
      <c r="BOW681" s="33"/>
      <c r="BOX681" s="33"/>
      <c r="BOY681" s="33"/>
      <c r="BOZ681" s="33"/>
      <c r="BPA681" s="33"/>
      <c r="BPB681" s="33"/>
      <c r="BPC681" s="33"/>
      <c r="BPD681" s="33"/>
      <c r="BPE681" s="33"/>
      <c r="BPF681" s="33"/>
      <c r="BPG681" s="33"/>
      <c r="BPH681" s="33"/>
      <c r="BPI681" s="33"/>
      <c r="BPJ681" s="33"/>
      <c r="BPK681" s="33"/>
      <c r="BPL681" s="33"/>
      <c r="BPM681" s="33"/>
      <c r="BPN681" s="33"/>
      <c r="BPO681" s="33"/>
      <c r="BPP681" s="33"/>
      <c r="BPQ681" s="33"/>
      <c r="BPR681" s="33"/>
      <c r="BPS681" s="33"/>
      <c r="BPT681" s="33"/>
      <c r="BPU681" s="33"/>
      <c r="BPV681" s="33"/>
      <c r="BPW681" s="33"/>
      <c r="BPX681" s="33"/>
      <c r="BPY681" s="33"/>
      <c r="BPZ681" s="33"/>
      <c r="BQA681" s="33"/>
      <c r="BQB681" s="33"/>
      <c r="BQC681" s="33"/>
      <c r="BQD681" s="33"/>
      <c r="BQE681" s="33"/>
      <c r="BQF681" s="33"/>
      <c r="BQG681" s="33"/>
      <c r="BQH681" s="33"/>
      <c r="BQI681" s="33"/>
      <c r="BQJ681" s="33"/>
      <c r="BQK681" s="33"/>
      <c r="BQL681" s="33"/>
      <c r="BQM681" s="33"/>
      <c r="BQN681" s="33"/>
      <c r="BQO681" s="33"/>
      <c r="BQP681" s="33"/>
      <c r="BQQ681" s="33"/>
      <c r="BQR681" s="33"/>
      <c r="BQS681" s="33"/>
      <c r="BQT681" s="33"/>
      <c r="BQU681" s="33"/>
      <c r="BQV681" s="33"/>
      <c r="BQW681" s="33"/>
      <c r="BQX681" s="33"/>
      <c r="BQY681" s="33"/>
      <c r="BQZ681" s="33"/>
      <c r="BRA681" s="33"/>
      <c r="BRB681" s="33"/>
      <c r="BRC681" s="33"/>
      <c r="BRD681" s="33"/>
      <c r="BRE681" s="33"/>
      <c r="BRF681" s="33"/>
      <c r="BRG681" s="33"/>
      <c r="BRH681" s="33"/>
      <c r="BRI681" s="33"/>
      <c r="BRJ681" s="33"/>
      <c r="BRK681" s="33"/>
      <c r="BRL681" s="33"/>
      <c r="BRM681" s="33"/>
      <c r="BRN681" s="33"/>
      <c r="BRO681" s="33"/>
      <c r="BRP681" s="33"/>
      <c r="BRQ681" s="33"/>
      <c r="BRR681" s="33"/>
      <c r="BRS681" s="33"/>
      <c r="BRT681" s="33"/>
      <c r="BRU681" s="33"/>
      <c r="BRV681" s="33"/>
      <c r="BRW681" s="33"/>
      <c r="BRX681" s="33"/>
      <c r="BRY681" s="33"/>
      <c r="BRZ681" s="33"/>
      <c r="BSA681" s="33"/>
      <c r="BSB681" s="33"/>
      <c r="BSC681" s="33"/>
      <c r="BSD681" s="33"/>
      <c r="BSE681" s="33"/>
      <c r="BSF681" s="33"/>
      <c r="BSG681" s="33"/>
      <c r="BSH681" s="33"/>
      <c r="BSI681" s="33"/>
      <c r="BSJ681" s="33"/>
      <c r="BSK681" s="33"/>
      <c r="BSL681" s="33"/>
      <c r="BSM681" s="33"/>
      <c r="BSN681" s="33"/>
      <c r="BSO681" s="33"/>
      <c r="BSP681" s="33"/>
      <c r="BSQ681" s="33"/>
      <c r="BSR681" s="33"/>
      <c r="BSS681" s="33"/>
      <c r="BST681" s="33"/>
      <c r="BSU681" s="33"/>
      <c r="BSV681" s="33"/>
      <c r="BSW681" s="33"/>
      <c r="BSX681" s="33"/>
      <c r="BSY681" s="33"/>
      <c r="BSZ681" s="33"/>
      <c r="BTA681" s="33"/>
      <c r="BTB681" s="33"/>
      <c r="BTC681" s="33"/>
      <c r="BTD681" s="33"/>
      <c r="BTE681" s="33"/>
      <c r="BTF681" s="33"/>
      <c r="BTG681" s="33"/>
      <c r="BTH681" s="33"/>
      <c r="BTI681" s="33"/>
      <c r="BTJ681" s="33"/>
      <c r="BTK681" s="33"/>
      <c r="BTL681" s="33"/>
      <c r="BTM681" s="33"/>
      <c r="BTN681" s="33"/>
      <c r="BTO681" s="33"/>
      <c r="BTP681" s="33"/>
      <c r="BTQ681" s="33"/>
      <c r="BTR681" s="33"/>
      <c r="BTS681" s="33"/>
      <c r="BTT681" s="33"/>
      <c r="BTU681" s="33"/>
      <c r="BTV681" s="33"/>
      <c r="BTW681" s="33"/>
      <c r="BTX681" s="33"/>
      <c r="BTY681" s="33"/>
      <c r="BTZ681" s="33"/>
      <c r="BUA681" s="33"/>
      <c r="BUB681" s="33"/>
      <c r="BUC681" s="33"/>
      <c r="BUD681" s="33"/>
      <c r="BUE681" s="33"/>
      <c r="BUF681" s="33"/>
      <c r="BUG681" s="33"/>
      <c r="BUH681" s="33"/>
      <c r="BUI681" s="33"/>
      <c r="BUJ681" s="33"/>
      <c r="BUK681" s="33"/>
      <c r="BUL681" s="33"/>
      <c r="BUM681" s="33"/>
      <c r="BUN681" s="33"/>
      <c r="BUO681" s="33"/>
      <c r="BUP681" s="33"/>
      <c r="BUQ681" s="33"/>
      <c r="BUR681" s="33"/>
      <c r="BUS681" s="33"/>
      <c r="BUT681" s="33"/>
      <c r="BUU681" s="33"/>
      <c r="BUV681" s="33"/>
      <c r="BUW681" s="33"/>
      <c r="BUX681" s="33"/>
      <c r="BUY681" s="33"/>
      <c r="BUZ681" s="33"/>
      <c r="BVA681" s="33"/>
      <c r="BVB681" s="33"/>
      <c r="BVC681" s="33"/>
      <c r="BVD681" s="33"/>
      <c r="BVE681" s="33"/>
      <c r="BVF681" s="33"/>
      <c r="BVG681" s="33"/>
      <c r="BVH681" s="33"/>
      <c r="BVI681" s="33"/>
      <c r="BVJ681" s="33"/>
      <c r="BVK681" s="33"/>
      <c r="BVL681" s="33"/>
      <c r="BVM681" s="33"/>
      <c r="BVN681" s="33"/>
      <c r="BVO681" s="33"/>
      <c r="BVP681" s="33"/>
      <c r="BVQ681" s="33"/>
      <c r="BVR681" s="33"/>
      <c r="BVS681" s="33"/>
      <c r="BVT681" s="33"/>
      <c r="BVU681" s="33"/>
      <c r="BVV681" s="33"/>
      <c r="BVW681" s="33"/>
      <c r="BVX681" s="33"/>
      <c r="BVY681" s="33"/>
      <c r="BVZ681" s="33"/>
      <c r="BWA681" s="33"/>
      <c r="BWB681" s="33"/>
      <c r="BWC681" s="33"/>
      <c r="BWD681" s="33"/>
      <c r="BWE681" s="33"/>
      <c r="BWF681" s="33"/>
      <c r="BWG681" s="33"/>
      <c r="BWH681" s="33"/>
      <c r="BWI681" s="33"/>
      <c r="BWJ681" s="33"/>
      <c r="BWK681" s="33"/>
      <c r="BWL681" s="33"/>
      <c r="BWM681" s="33"/>
      <c r="BWN681" s="33"/>
      <c r="BWO681" s="33"/>
      <c r="BWP681" s="33"/>
      <c r="BWQ681" s="33"/>
      <c r="BWR681" s="33"/>
      <c r="BWS681" s="33"/>
      <c r="BWT681" s="33"/>
      <c r="BWU681" s="33"/>
      <c r="BWV681" s="33"/>
      <c r="BWW681" s="33"/>
      <c r="BWX681" s="33"/>
      <c r="BWY681" s="33"/>
      <c r="BWZ681" s="33"/>
      <c r="BXA681" s="33"/>
      <c r="BXB681" s="33"/>
      <c r="BXC681" s="33"/>
      <c r="BXD681" s="33"/>
      <c r="BXE681" s="33"/>
      <c r="BXF681" s="33"/>
      <c r="BXG681" s="33"/>
      <c r="BXH681" s="33"/>
      <c r="BXI681" s="33"/>
      <c r="BXJ681" s="33"/>
      <c r="BXK681" s="33"/>
      <c r="BXL681" s="33"/>
      <c r="BXM681" s="33"/>
      <c r="BXN681" s="33"/>
      <c r="BXO681" s="33"/>
      <c r="BXP681" s="33"/>
      <c r="BXQ681" s="33"/>
      <c r="BXR681" s="33"/>
      <c r="BXS681" s="33"/>
      <c r="BXT681" s="33"/>
      <c r="BXU681" s="33"/>
      <c r="BXV681" s="33"/>
      <c r="BXW681" s="33"/>
      <c r="BXX681" s="33"/>
      <c r="BXY681" s="33"/>
      <c r="BXZ681" s="33"/>
      <c r="BYA681" s="33"/>
      <c r="BYB681" s="33"/>
      <c r="BYC681" s="33"/>
      <c r="BYD681" s="33"/>
      <c r="BYE681" s="33"/>
      <c r="BYF681" s="33"/>
      <c r="BYG681" s="33"/>
      <c r="BYH681" s="33"/>
      <c r="BYI681" s="33"/>
      <c r="BYJ681" s="33"/>
      <c r="BYK681" s="33"/>
      <c r="BYL681" s="33"/>
      <c r="BYM681" s="33"/>
      <c r="BYN681" s="33"/>
      <c r="BYO681" s="33"/>
      <c r="BYP681" s="33"/>
      <c r="BYQ681" s="33"/>
      <c r="BYR681" s="33"/>
      <c r="BYS681" s="33"/>
      <c r="BYT681" s="33"/>
      <c r="BYU681" s="33"/>
      <c r="BYV681" s="33"/>
      <c r="BYW681" s="33"/>
      <c r="BYX681" s="33"/>
    </row>
    <row r="682" spans="1:2026" s="52" customFormat="1" ht="24.95" customHeight="1" x14ac:dyDescent="0.25">
      <c r="A682" s="205" t="s">
        <v>1662</v>
      </c>
      <c r="B682" s="53" t="s">
        <v>1172</v>
      </c>
      <c r="C682" s="4" t="s">
        <v>1168</v>
      </c>
      <c r="D682" s="4" t="s">
        <v>295</v>
      </c>
      <c r="E682" s="4" t="s">
        <v>1169</v>
      </c>
      <c r="F682" s="5" t="s">
        <v>1170</v>
      </c>
      <c r="G682" s="4" t="s">
        <v>27</v>
      </c>
      <c r="H682" s="63" t="s">
        <v>1132</v>
      </c>
      <c r="I682" s="4" t="s">
        <v>29</v>
      </c>
      <c r="J682" s="51" t="s">
        <v>345</v>
      </c>
      <c r="K682" s="4" t="s">
        <v>31</v>
      </c>
      <c r="L682" s="4" t="s">
        <v>51</v>
      </c>
      <c r="M682" s="4" t="s">
        <v>33</v>
      </c>
      <c r="N682" s="4" t="s">
        <v>34</v>
      </c>
      <c r="O682" s="6" t="s">
        <v>35</v>
      </c>
      <c r="P682" s="6"/>
      <c r="Q682" s="7" t="s">
        <v>36</v>
      </c>
      <c r="R682" s="7" t="s">
        <v>1476</v>
      </c>
      <c r="S682" s="4" t="s">
        <v>1171</v>
      </c>
      <c r="T682" s="152" t="s">
        <v>1512</v>
      </c>
      <c r="U682" s="152" t="s">
        <v>1512</v>
      </c>
      <c r="V682" s="4" t="s">
        <v>11</v>
      </c>
      <c r="W682" s="4" t="s">
        <v>40</v>
      </c>
      <c r="X682" s="4" t="s">
        <v>40</v>
      </c>
      <c r="Y682" s="4"/>
      <c r="Z682" s="4"/>
      <c r="AA682" s="4"/>
      <c r="AB682" s="8"/>
      <c r="AC682" s="8">
        <v>2650</v>
      </c>
      <c r="AD682" s="8"/>
      <c r="AE682" s="8">
        <v>12750</v>
      </c>
      <c r="AF682" s="8">
        <v>5250</v>
      </c>
      <c r="AG682" s="8">
        <f t="shared" si="11"/>
        <v>20650</v>
      </c>
      <c r="AH682" s="111">
        <v>21</v>
      </c>
      <c r="AI682" s="8">
        <v>17917.650000000001</v>
      </c>
      <c r="AJ682" s="126"/>
      <c r="AK682" s="8">
        <f>SUBTOTAL(9,AH682:AJ682)</f>
        <v>17938.650000000001</v>
      </c>
      <c r="AL682" s="5" t="s">
        <v>37</v>
      </c>
      <c r="AM682" s="5" t="s">
        <v>1499</v>
      </c>
      <c r="AN682" s="96">
        <v>43040</v>
      </c>
      <c r="AO682" s="173" t="s">
        <v>1512</v>
      </c>
      <c r="AP682" s="33"/>
      <c r="AQ682" s="33"/>
      <c r="AR682" s="33"/>
      <c r="AS682" s="33"/>
      <c r="AT682" s="33"/>
      <c r="AU682" s="33"/>
      <c r="AV682" s="33"/>
      <c r="AW682" s="33"/>
      <c r="AX682" s="33"/>
      <c r="AY682" s="33"/>
      <c r="AZ682" s="33"/>
      <c r="BA682" s="33"/>
      <c r="BB682" s="33"/>
      <c r="BC682" s="33"/>
      <c r="BD682" s="33"/>
      <c r="BE682" s="33"/>
      <c r="BF682" s="33"/>
      <c r="BG682" s="33"/>
      <c r="BH682" s="33"/>
      <c r="BI682" s="33"/>
      <c r="BJ682" s="33"/>
      <c r="BK682" s="33"/>
      <c r="BL682" s="33"/>
      <c r="BM682" s="33"/>
      <c r="BN682" s="33"/>
      <c r="BO682" s="33"/>
      <c r="BP682" s="33"/>
      <c r="BQ682" s="33"/>
      <c r="BR682" s="33"/>
      <c r="BS682" s="33"/>
      <c r="BT682" s="33"/>
      <c r="BU682" s="33"/>
      <c r="BV682" s="33"/>
      <c r="BW682" s="33"/>
      <c r="BX682" s="33"/>
      <c r="BY682" s="33"/>
      <c r="BZ682" s="33"/>
      <c r="CA682" s="33"/>
      <c r="CB682" s="33"/>
      <c r="CC682" s="33"/>
      <c r="CD682" s="33"/>
      <c r="CE682" s="33"/>
      <c r="CF682" s="33"/>
      <c r="CG682" s="33"/>
      <c r="CH682" s="33"/>
      <c r="CI682" s="33"/>
      <c r="CJ682" s="33"/>
      <c r="CK682" s="33"/>
      <c r="CL682" s="33"/>
      <c r="CM682" s="33"/>
      <c r="CN682" s="33"/>
      <c r="CO682" s="33"/>
      <c r="CP682" s="33"/>
      <c r="CQ682" s="33"/>
      <c r="CR682" s="33"/>
      <c r="CS682" s="33"/>
      <c r="CT682" s="33"/>
      <c r="CU682" s="33"/>
      <c r="CV682" s="33"/>
      <c r="CW682" s="33"/>
      <c r="CX682" s="33"/>
      <c r="CY682" s="33"/>
      <c r="CZ682" s="33"/>
      <c r="DA682" s="33"/>
      <c r="DB682" s="33"/>
      <c r="DC682" s="33"/>
      <c r="DD682" s="33"/>
      <c r="DE682" s="33"/>
      <c r="DF682" s="33"/>
      <c r="DG682" s="33"/>
      <c r="DH682" s="33"/>
      <c r="DI682" s="33"/>
      <c r="DJ682" s="33"/>
      <c r="DK682" s="33"/>
      <c r="DL682" s="33"/>
      <c r="DM682" s="33"/>
      <c r="DN682" s="33"/>
      <c r="DO682" s="33"/>
      <c r="DP682" s="33"/>
      <c r="DQ682" s="33"/>
      <c r="DR682" s="33"/>
      <c r="DS682" s="33"/>
      <c r="DT682" s="33"/>
      <c r="DU682" s="33"/>
      <c r="DV682" s="33"/>
      <c r="DW682" s="33"/>
      <c r="DX682" s="33"/>
      <c r="DY682" s="33"/>
      <c r="DZ682" s="33"/>
      <c r="EA682" s="33"/>
      <c r="EB682" s="33"/>
      <c r="EC682" s="33"/>
      <c r="ED682" s="33"/>
      <c r="EE682" s="33"/>
      <c r="EF682" s="33"/>
      <c r="EG682" s="33"/>
      <c r="EH682" s="33"/>
      <c r="EI682" s="33"/>
      <c r="EJ682" s="33"/>
      <c r="EK682" s="33"/>
      <c r="EL682" s="33"/>
      <c r="EM682" s="33"/>
      <c r="EN682" s="33"/>
      <c r="EO682" s="33"/>
      <c r="EP682" s="33"/>
      <c r="EQ682" s="33"/>
      <c r="ER682" s="33"/>
      <c r="ES682" s="33"/>
      <c r="ET682" s="33"/>
      <c r="EU682" s="33"/>
      <c r="EV682" s="33"/>
      <c r="EW682" s="33"/>
      <c r="EX682" s="33"/>
      <c r="EY682" s="33"/>
      <c r="EZ682" s="33"/>
      <c r="FA682" s="33"/>
      <c r="FB682" s="33"/>
      <c r="FC682" s="33"/>
      <c r="FD682" s="33"/>
      <c r="FE682" s="33"/>
      <c r="FF682" s="33"/>
      <c r="FG682" s="33"/>
      <c r="FH682" s="33"/>
      <c r="FI682" s="33"/>
      <c r="FJ682" s="33"/>
      <c r="FK682" s="33"/>
      <c r="FL682" s="33"/>
      <c r="FM682" s="33"/>
      <c r="FN682" s="33"/>
      <c r="FO682" s="33"/>
      <c r="FP682" s="33"/>
      <c r="FQ682" s="33"/>
      <c r="FR682" s="33"/>
      <c r="FS682" s="33"/>
      <c r="FT682" s="33"/>
      <c r="FU682" s="33"/>
      <c r="FV682" s="33"/>
      <c r="FW682" s="33"/>
      <c r="FX682" s="33"/>
      <c r="FY682" s="33"/>
      <c r="FZ682" s="33"/>
      <c r="GA682" s="33"/>
      <c r="GB682" s="33"/>
      <c r="GC682" s="33"/>
      <c r="GD682" s="33"/>
      <c r="GE682" s="33"/>
      <c r="GF682" s="33"/>
      <c r="GG682" s="33"/>
      <c r="GH682" s="33"/>
      <c r="GI682" s="33"/>
      <c r="GJ682" s="33"/>
      <c r="GK682" s="33"/>
      <c r="GL682" s="33"/>
      <c r="GM682" s="33"/>
      <c r="GN682" s="33"/>
      <c r="GO682" s="33"/>
      <c r="GP682" s="33"/>
      <c r="GQ682" s="33"/>
      <c r="GR682" s="33"/>
      <c r="GS682" s="33"/>
      <c r="GT682" s="33"/>
      <c r="GU682" s="33"/>
      <c r="GV682" s="33"/>
      <c r="GW682" s="33"/>
      <c r="GX682" s="33"/>
      <c r="GY682" s="33"/>
      <c r="GZ682" s="33"/>
      <c r="HA682" s="33"/>
      <c r="HB682" s="33"/>
      <c r="HC682" s="33"/>
      <c r="HD682" s="33"/>
      <c r="HE682" s="33"/>
      <c r="HF682" s="33"/>
      <c r="HG682" s="33"/>
      <c r="HH682" s="33"/>
      <c r="HI682" s="33"/>
      <c r="HJ682" s="33"/>
      <c r="HK682" s="33"/>
      <c r="HL682" s="33"/>
      <c r="HM682" s="33"/>
      <c r="HN682" s="33"/>
      <c r="HO682" s="33"/>
      <c r="HP682" s="33"/>
      <c r="HQ682" s="33"/>
      <c r="HR682" s="33"/>
      <c r="HS682" s="33"/>
      <c r="HT682" s="33"/>
      <c r="HU682" s="33"/>
      <c r="HV682" s="33"/>
      <c r="HW682" s="33"/>
      <c r="HX682" s="33"/>
      <c r="HY682" s="33"/>
      <c r="HZ682" s="33"/>
      <c r="IA682" s="33"/>
      <c r="IB682" s="33"/>
      <c r="IC682" s="33"/>
      <c r="ID682" s="33"/>
      <c r="IE682" s="33"/>
      <c r="IF682" s="33"/>
      <c r="IG682" s="33"/>
      <c r="IH682" s="33"/>
      <c r="II682" s="33"/>
      <c r="IJ682" s="33"/>
      <c r="IK682" s="33"/>
      <c r="IL682" s="33"/>
      <c r="IM682" s="33"/>
      <c r="IN682" s="33"/>
      <c r="IO682" s="33"/>
      <c r="IP682" s="33"/>
      <c r="IQ682" s="33"/>
      <c r="IR682" s="33"/>
      <c r="IS682" s="33"/>
      <c r="IT682" s="33"/>
      <c r="IU682" s="33"/>
      <c r="IV682" s="33"/>
      <c r="IW682" s="33"/>
      <c r="IX682" s="33"/>
      <c r="IY682" s="33"/>
      <c r="IZ682" s="33"/>
      <c r="JA682" s="33"/>
      <c r="JB682" s="33"/>
      <c r="JC682" s="33"/>
      <c r="JD682" s="33"/>
      <c r="JE682" s="33"/>
      <c r="JF682" s="33"/>
      <c r="JG682" s="33"/>
      <c r="JH682" s="33"/>
      <c r="JI682" s="33"/>
      <c r="JJ682" s="33"/>
      <c r="JK682" s="33"/>
      <c r="JL682" s="33"/>
      <c r="JM682" s="33"/>
      <c r="JN682" s="33"/>
      <c r="JO682" s="33"/>
      <c r="JP682" s="33"/>
      <c r="JQ682" s="33"/>
      <c r="JR682" s="33"/>
      <c r="JS682" s="33"/>
      <c r="JT682" s="33"/>
      <c r="JU682" s="33"/>
      <c r="JV682" s="33"/>
      <c r="JW682" s="33"/>
      <c r="JX682" s="33"/>
      <c r="JY682" s="33"/>
      <c r="JZ682" s="33"/>
      <c r="KA682" s="33"/>
      <c r="KB682" s="33"/>
      <c r="KC682" s="33"/>
      <c r="KD682" s="33"/>
      <c r="KE682" s="33"/>
      <c r="KF682" s="33"/>
      <c r="KG682" s="33"/>
      <c r="KH682" s="33"/>
      <c r="KI682" s="33"/>
      <c r="KJ682" s="33"/>
      <c r="KK682" s="33"/>
      <c r="KL682" s="33"/>
      <c r="KM682" s="33"/>
      <c r="KN682" s="33"/>
      <c r="KO682" s="33"/>
      <c r="KP682" s="33"/>
      <c r="KQ682" s="33"/>
      <c r="KR682" s="33"/>
      <c r="KS682" s="33"/>
      <c r="KT682" s="33"/>
      <c r="KU682" s="33"/>
      <c r="KV682" s="33"/>
      <c r="KW682" s="33"/>
      <c r="KX682" s="33"/>
      <c r="KY682" s="33"/>
      <c r="KZ682" s="33"/>
      <c r="LA682" s="33"/>
      <c r="LB682" s="33"/>
      <c r="LC682" s="33"/>
      <c r="LD682" s="33"/>
      <c r="LE682" s="33"/>
      <c r="LF682" s="33"/>
      <c r="LG682" s="33"/>
      <c r="LH682" s="33"/>
      <c r="LI682" s="33"/>
      <c r="LJ682" s="33"/>
      <c r="LK682" s="33"/>
      <c r="LL682" s="33"/>
      <c r="LM682" s="33"/>
      <c r="LN682" s="33"/>
      <c r="LO682" s="33"/>
      <c r="LP682" s="33"/>
      <c r="LQ682" s="33"/>
      <c r="LR682" s="33"/>
      <c r="LS682" s="33"/>
      <c r="LT682" s="33"/>
      <c r="LU682" s="33"/>
      <c r="LV682" s="33"/>
      <c r="LW682" s="33"/>
      <c r="LX682" s="33"/>
      <c r="LY682" s="33"/>
      <c r="LZ682" s="33"/>
      <c r="MA682" s="33"/>
      <c r="MB682" s="33"/>
      <c r="MC682" s="33"/>
      <c r="MD682" s="33"/>
      <c r="ME682" s="33"/>
      <c r="MF682" s="33"/>
      <c r="MG682" s="33"/>
      <c r="MH682" s="33"/>
      <c r="MI682" s="33"/>
      <c r="MJ682" s="33"/>
      <c r="MK682" s="33"/>
      <c r="ML682" s="33"/>
      <c r="MM682" s="33"/>
      <c r="MN682" s="33"/>
      <c r="MO682" s="33"/>
      <c r="MP682" s="33"/>
      <c r="MQ682" s="33"/>
      <c r="MR682" s="33"/>
      <c r="MS682" s="33"/>
      <c r="MT682" s="33"/>
      <c r="MU682" s="33"/>
      <c r="MV682" s="33"/>
      <c r="MW682" s="33"/>
      <c r="MX682" s="33"/>
      <c r="MY682" s="33"/>
      <c r="MZ682" s="33"/>
      <c r="NA682" s="33"/>
      <c r="NB682" s="33"/>
      <c r="NC682" s="33"/>
      <c r="ND682" s="33"/>
      <c r="NE682" s="33"/>
      <c r="NF682" s="33"/>
      <c r="NG682" s="33"/>
      <c r="NH682" s="33"/>
      <c r="NI682" s="33"/>
      <c r="NJ682" s="33"/>
      <c r="NK682" s="33"/>
      <c r="NL682" s="33"/>
      <c r="NM682" s="33"/>
      <c r="NN682" s="33"/>
      <c r="NO682" s="33"/>
      <c r="NP682" s="33"/>
      <c r="NQ682" s="33"/>
      <c r="NR682" s="33"/>
      <c r="NS682" s="33"/>
      <c r="NT682" s="33"/>
      <c r="NU682" s="33"/>
      <c r="NV682" s="33"/>
      <c r="NW682" s="33"/>
      <c r="NX682" s="33"/>
      <c r="NY682" s="33"/>
      <c r="NZ682" s="33"/>
      <c r="OA682" s="33"/>
      <c r="OB682" s="33"/>
      <c r="OC682" s="33"/>
      <c r="OD682" s="33"/>
      <c r="OE682" s="33"/>
      <c r="OF682" s="33"/>
      <c r="OG682" s="33"/>
      <c r="OH682" s="33"/>
      <c r="OI682" s="33"/>
      <c r="OJ682" s="33"/>
      <c r="OK682" s="33"/>
      <c r="OL682" s="33"/>
      <c r="OM682" s="33"/>
      <c r="ON682" s="33"/>
      <c r="OO682" s="33"/>
      <c r="OP682" s="33"/>
      <c r="OQ682" s="33"/>
      <c r="OR682" s="33"/>
      <c r="OS682" s="33"/>
      <c r="OT682" s="33"/>
      <c r="OU682" s="33"/>
      <c r="OV682" s="33"/>
      <c r="OW682" s="33"/>
      <c r="OX682" s="33"/>
      <c r="OY682" s="33"/>
      <c r="OZ682" s="33"/>
      <c r="PA682" s="33"/>
      <c r="PB682" s="33"/>
      <c r="PC682" s="33"/>
      <c r="PD682" s="33"/>
      <c r="PE682" s="33"/>
      <c r="PF682" s="33"/>
      <c r="PG682" s="33"/>
      <c r="PH682" s="33"/>
      <c r="PI682" s="33"/>
      <c r="PJ682" s="33"/>
      <c r="PK682" s="33"/>
      <c r="PL682" s="33"/>
      <c r="PM682" s="33"/>
      <c r="PN682" s="33"/>
      <c r="PO682" s="33"/>
      <c r="PP682" s="33"/>
      <c r="PQ682" s="33"/>
      <c r="PR682" s="33"/>
      <c r="PS682" s="33"/>
      <c r="PT682" s="33"/>
      <c r="PU682" s="33"/>
      <c r="PV682" s="33"/>
      <c r="PW682" s="33"/>
      <c r="PX682" s="33"/>
      <c r="PY682" s="33"/>
      <c r="PZ682" s="33"/>
      <c r="QA682" s="33"/>
      <c r="QB682" s="33"/>
      <c r="QC682" s="33"/>
      <c r="QD682" s="33"/>
      <c r="QE682" s="33"/>
      <c r="QF682" s="33"/>
      <c r="QG682" s="33"/>
      <c r="QH682" s="33"/>
      <c r="QI682" s="33"/>
      <c r="QJ682" s="33"/>
      <c r="QK682" s="33"/>
      <c r="QL682" s="33"/>
      <c r="QM682" s="33"/>
      <c r="QN682" s="33"/>
      <c r="QO682" s="33"/>
      <c r="QP682" s="33"/>
      <c r="QQ682" s="33"/>
      <c r="QR682" s="33"/>
      <c r="QS682" s="33"/>
      <c r="QT682" s="33"/>
      <c r="QU682" s="33"/>
      <c r="QV682" s="33"/>
      <c r="QW682" s="33"/>
      <c r="QX682" s="33"/>
      <c r="QY682" s="33"/>
      <c r="QZ682" s="33"/>
      <c r="RA682" s="33"/>
      <c r="RB682" s="33"/>
      <c r="RC682" s="33"/>
      <c r="RD682" s="33"/>
      <c r="RE682" s="33"/>
      <c r="RF682" s="33"/>
      <c r="RG682" s="33"/>
      <c r="RH682" s="33"/>
      <c r="RI682" s="33"/>
      <c r="RJ682" s="33"/>
      <c r="RK682" s="33"/>
      <c r="RL682" s="33"/>
      <c r="RM682" s="33"/>
      <c r="RN682" s="33"/>
      <c r="RO682" s="33"/>
      <c r="RP682" s="33"/>
      <c r="RQ682" s="33"/>
      <c r="RR682" s="33"/>
      <c r="RS682" s="33"/>
      <c r="RT682" s="33"/>
      <c r="RU682" s="33"/>
      <c r="RV682" s="33"/>
      <c r="RW682" s="33"/>
      <c r="RX682" s="33"/>
      <c r="RY682" s="33"/>
      <c r="RZ682" s="33"/>
      <c r="SA682" s="33"/>
      <c r="SB682" s="33"/>
      <c r="SC682" s="33"/>
      <c r="SD682" s="33"/>
      <c r="SE682" s="33"/>
      <c r="SF682" s="33"/>
      <c r="SG682" s="33"/>
      <c r="SH682" s="33"/>
      <c r="SI682" s="33"/>
      <c r="SJ682" s="33"/>
      <c r="SK682" s="33"/>
      <c r="SL682" s="33"/>
      <c r="SM682" s="33"/>
      <c r="SN682" s="33"/>
      <c r="SO682" s="33"/>
      <c r="SP682" s="33"/>
      <c r="SQ682" s="33"/>
      <c r="SR682" s="33"/>
      <c r="SS682" s="33"/>
      <c r="ST682" s="33"/>
      <c r="SU682" s="33"/>
      <c r="SV682" s="33"/>
      <c r="SW682" s="33"/>
      <c r="SX682" s="33"/>
      <c r="SY682" s="33"/>
      <c r="SZ682" s="33"/>
      <c r="TA682" s="33"/>
      <c r="TB682" s="33"/>
      <c r="TC682" s="33"/>
      <c r="TD682" s="33"/>
      <c r="TE682" s="33"/>
      <c r="TF682" s="33"/>
      <c r="TG682" s="33"/>
      <c r="TH682" s="33"/>
      <c r="TI682" s="33"/>
      <c r="TJ682" s="33"/>
      <c r="TK682" s="33"/>
      <c r="TL682" s="33"/>
      <c r="TM682" s="33"/>
      <c r="TN682" s="33"/>
      <c r="TO682" s="33"/>
      <c r="TP682" s="33"/>
      <c r="TQ682" s="33"/>
      <c r="TR682" s="33"/>
      <c r="TS682" s="33"/>
      <c r="TT682" s="33"/>
      <c r="TU682" s="33"/>
      <c r="TV682" s="33"/>
      <c r="TW682" s="33"/>
      <c r="TX682" s="33"/>
      <c r="TY682" s="33"/>
      <c r="TZ682" s="33"/>
      <c r="UA682" s="33"/>
      <c r="UB682" s="33"/>
      <c r="UC682" s="33"/>
      <c r="UD682" s="33"/>
      <c r="UE682" s="33"/>
      <c r="UF682" s="33"/>
      <c r="UG682" s="33"/>
      <c r="UH682" s="33"/>
      <c r="UI682" s="33"/>
      <c r="UJ682" s="33"/>
      <c r="UK682" s="33"/>
      <c r="UL682" s="33"/>
      <c r="UM682" s="33"/>
      <c r="UN682" s="33"/>
      <c r="UO682" s="33"/>
      <c r="UP682" s="33"/>
      <c r="UQ682" s="33"/>
      <c r="UR682" s="33"/>
      <c r="US682" s="33"/>
      <c r="UT682" s="33"/>
      <c r="UU682" s="33"/>
      <c r="UV682" s="33"/>
      <c r="UW682" s="33"/>
      <c r="UX682" s="33"/>
      <c r="UY682" s="33"/>
      <c r="UZ682" s="33"/>
      <c r="VA682" s="33"/>
      <c r="VB682" s="33"/>
      <c r="VC682" s="33"/>
      <c r="VD682" s="33"/>
      <c r="VE682" s="33"/>
      <c r="VF682" s="33"/>
      <c r="VG682" s="33"/>
      <c r="VH682" s="33"/>
      <c r="VI682" s="33"/>
      <c r="VJ682" s="33"/>
      <c r="VK682" s="33"/>
      <c r="VL682" s="33"/>
      <c r="VM682" s="33"/>
      <c r="VN682" s="33"/>
      <c r="VO682" s="33"/>
      <c r="VP682" s="33"/>
      <c r="VQ682" s="33"/>
      <c r="VR682" s="33"/>
      <c r="VS682" s="33"/>
      <c r="VT682" s="33"/>
      <c r="VU682" s="33"/>
      <c r="VV682" s="33"/>
      <c r="VW682" s="33"/>
      <c r="VX682" s="33"/>
      <c r="VY682" s="33"/>
      <c r="VZ682" s="33"/>
      <c r="WA682" s="33"/>
      <c r="WB682" s="33"/>
      <c r="WC682" s="33"/>
      <c r="WD682" s="33"/>
      <c r="WE682" s="33"/>
      <c r="WF682" s="33"/>
      <c r="WG682" s="33"/>
      <c r="WH682" s="33"/>
      <c r="WI682" s="33"/>
      <c r="WJ682" s="33"/>
      <c r="WK682" s="33"/>
      <c r="WL682" s="33"/>
      <c r="WM682" s="33"/>
      <c r="WN682" s="33"/>
      <c r="WO682" s="33"/>
      <c r="WP682" s="33"/>
      <c r="WQ682" s="33"/>
      <c r="WR682" s="33"/>
      <c r="WS682" s="33"/>
      <c r="WT682" s="33"/>
      <c r="WU682" s="33"/>
      <c r="WV682" s="33"/>
      <c r="WW682" s="33"/>
      <c r="WX682" s="33"/>
      <c r="WY682" s="33"/>
      <c r="WZ682" s="33"/>
      <c r="XA682" s="33"/>
      <c r="XB682" s="33"/>
      <c r="XC682" s="33"/>
      <c r="XD682" s="33"/>
      <c r="XE682" s="33"/>
      <c r="XF682" s="33"/>
      <c r="XG682" s="33"/>
      <c r="XH682" s="33"/>
      <c r="XI682" s="33"/>
      <c r="XJ682" s="33"/>
      <c r="XK682" s="33"/>
      <c r="XL682" s="33"/>
      <c r="XM682" s="33"/>
      <c r="XN682" s="33"/>
      <c r="XO682" s="33"/>
      <c r="XP682" s="33"/>
      <c r="XQ682" s="33"/>
      <c r="XR682" s="33"/>
      <c r="XS682" s="33"/>
      <c r="XT682" s="33"/>
      <c r="XU682" s="33"/>
      <c r="XV682" s="33"/>
      <c r="XW682" s="33"/>
      <c r="XX682" s="33"/>
      <c r="XY682" s="33"/>
      <c r="XZ682" s="33"/>
      <c r="YA682" s="33"/>
      <c r="YB682" s="33"/>
      <c r="YC682" s="33"/>
      <c r="YD682" s="33"/>
      <c r="YE682" s="33"/>
      <c r="YF682" s="33"/>
      <c r="YG682" s="33"/>
      <c r="YH682" s="33"/>
      <c r="YI682" s="33"/>
      <c r="YJ682" s="33"/>
      <c r="YK682" s="33"/>
      <c r="YL682" s="33"/>
      <c r="YM682" s="33"/>
      <c r="YN682" s="33"/>
      <c r="YO682" s="33"/>
      <c r="YP682" s="33"/>
      <c r="YQ682" s="33"/>
      <c r="YR682" s="33"/>
      <c r="YS682" s="33"/>
      <c r="YT682" s="33"/>
      <c r="YU682" s="33"/>
      <c r="YV682" s="33"/>
      <c r="YW682" s="33"/>
      <c r="YX682" s="33"/>
      <c r="YY682" s="33"/>
      <c r="YZ682" s="33"/>
      <c r="ZA682" s="33"/>
      <c r="ZB682" s="33"/>
      <c r="ZC682" s="33"/>
      <c r="ZD682" s="33"/>
      <c r="ZE682" s="33"/>
      <c r="ZF682" s="33"/>
      <c r="ZG682" s="33"/>
      <c r="ZH682" s="33"/>
      <c r="ZI682" s="33"/>
      <c r="ZJ682" s="33"/>
      <c r="ZK682" s="33"/>
      <c r="ZL682" s="33"/>
      <c r="ZM682" s="33"/>
      <c r="ZN682" s="33"/>
      <c r="ZO682" s="33"/>
      <c r="ZP682" s="33"/>
      <c r="ZQ682" s="33"/>
      <c r="ZR682" s="33"/>
      <c r="ZS682" s="33"/>
      <c r="ZT682" s="33"/>
      <c r="ZU682" s="33"/>
      <c r="ZV682" s="33"/>
      <c r="ZW682" s="33"/>
      <c r="ZX682" s="33"/>
      <c r="ZY682" s="33"/>
      <c r="ZZ682" s="33"/>
      <c r="AAA682" s="33"/>
      <c r="AAB682" s="33"/>
      <c r="AAC682" s="33"/>
      <c r="AAD682" s="33"/>
      <c r="AAE682" s="33"/>
      <c r="AAF682" s="33"/>
      <c r="AAG682" s="33"/>
      <c r="AAH682" s="33"/>
      <c r="AAI682" s="33"/>
      <c r="AAJ682" s="33"/>
      <c r="AAK682" s="33"/>
      <c r="AAL682" s="33"/>
      <c r="AAM682" s="33"/>
      <c r="AAN682" s="33"/>
      <c r="AAO682" s="33"/>
      <c r="AAP682" s="33"/>
      <c r="AAQ682" s="33"/>
      <c r="AAR682" s="33"/>
      <c r="AAS682" s="33"/>
      <c r="AAT682" s="33"/>
      <c r="AAU682" s="33"/>
      <c r="AAV682" s="33"/>
      <c r="AAW682" s="33"/>
      <c r="AAX682" s="33"/>
      <c r="AAY682" s="33"/>
      <c r="AAZ682" s="33"/>
      <c r="ABA682" s="33"/>
      <c r="ABB682" s="33"/>
      <c r="ABC682" s="33"/>
      <c r="ABD682" s="33"/>
      <c r="ABE682" s="33"/>
      <c r="ABF682" s="33"/>
      <c r="ABG682" s="33"/>
      <c r="ABH682" s="33"/>
      <c r="ABI682" s="33"/>
      <c r="ABJ682" s="33"/>
      <c r="ABK682" s="33"/>
      <c r="ABL682" s="33"/>
      <c r="ABM682" s="33"/>
      <c r="ABN682" s="33"/>
      <c r="ABO682" s="33"/>
      <c r="ABP682" s="33"/>
      <c r="ABQ682" s="33"/>
      <c r="ABR682" s="33"/>
      <c r="ABS682" s="33"/>
      <c r="ABT682" s="33"/>
      <c r="ABU682" s="33"/>
      <c r="ABV682" s="33"/>
      <c r="ABW682" s="33"/>
      <c r="ABX682" s="33"/>
      <c r="ABY682" s="33"/>
      <c r="ABZ682" s="33"/>
      <c r="ACA682" s="33"/>
      <c r="ACB682" s="33"/>
      <c r="ACC682" s="33"/>
      <c r="ACD682" s="33"/>
      <c r="ACE682" s="33"/>
      <c r="ACF682" s="33"/>
      <c r="ACG682" s="33"/>
      <c r="ACH682" s="33"/>
      <c r="ACI682" s="33"/>
      <c r="ACJ682" s="33"/>
      <c r="ACK682" s="33"/>
      <c r="ACL682" s="33"/>
      <c r="ACM682" s="33"/>
      <c r="ACN682" s="33"/>
      <c r="ACO682" s="33"/>
      <c r="ACP682" s="33"/>
      <c r="ACQ682" s="33"/>
      <c r="ACR682" s="33"/>
      <c r="ACS682" s="33"/>
      <c r="ACT682" s="33"/>
      <c r="ACU682" s="33"/>
      <c r="ACV682" s="33"/>
      <c r="ACW682" s="33"/>
      <c r="ACX682" s="33"/>
      <c r="ACY682" s="33"/>
      <c r="ACZ682" s="33"/>
      <c r="ADA682" s="33"/>
      <c r="ADB682" s="33"/>
      <c r="ADC682" s="33"/>
      <c r="ADD682" s="33"/>
      <c r="ADE682" s="33"/>
      <c r="ADF682" s="33"/>
      <c r="ADG682" s="33"/>
      <c r="ADH682" s="33"/>
      <c r="ADI682" s="33"/>
      <c r="ADJ682" s="33"/>
      <c r="ADK682" s="33"/>
      <c r="ADL682" s="33"/>
      <c r="ADM682" s="33"/>
      <c r="ADN682" s="33"/>
      <c r="ADO682" s="33"/>
      <c r="ADP682" s="33"/>
      <c r="ADQ682" s="33"/>
      <c r="ADR682" s="33"/>
      <c r="ADS682" s="33"/>
      <c r="ADT682" s="33"/>
      <c r="ADU682" s="33"/>
      <c r="ADV682" s="33"/>
      <c r="ADW682" s="33"/>
      <c r="ADX682" s="33"/>
      <c r="ADY682" s="33"/>
      <c r="ADZ682" s="33"/>
      <c r="AEA682" s="33"/>
      <c r="AEB682" s="33"/>
      <c r="AEC682" s="33"/>
      <c r="AED682" s="33"/>
      <c r="AEE682" s="33"/>
      <c r="AEF682" s="33"/>
      <c r="AEG682" s="33"/>
      <c r="AEH682" s="33"/>
      <c r="AEI682" s="33"/>
      <c r="AEJ682" s="33"/>
      <c r="AEK682" s="33"/>
      <c r="AEL682" s="33"/>
      <c r="AEM682" s="33"/>
      <c r="AEN682" s="33"/>
      <c r="AEO682" s="33"/>
      <c r="AEP682" s="33"/>
      <c r="AEQ682" s="33"/>
      <c r="AER682" s="33"/>
      <c r="AES682" s="33"/>
      <c r="AET682" s="33"/>
      <c r="AEU682" s="33"/>
      <c r="AEV682" s="33"/>
      <c r="AEW682" s="33"/>
      <c r="AEX682" s="33"/>
      <c r="AEY682" s="33"/>
      <c r="AEZ682" s="33"/>
      <c r="AFA682" s="33"/>
      <c r="AFB682" s="33"/>
      <c r="AFC682" s="33"/>
      <c r="AFD682" s="33"/>
      <c r="AFE682" s="33"/>
      <c r="AFF682" s="33"/>
      <c r="AFG682" s="33"/>
      <c r="AFH682" s="33"/>
      <c r="AFI682" s="33"/>
      <c r="AFJ682" s="33"/>
      <c r="AFK682" s="33"/>
      <c r="AFL682" s="33"/>
      <c r="AFM682" s="33"/>
      <c r="AFN682" s="33"/>
      <c r="AFO682" s="33"/>
      <c r="AFP682" s="33"/>
      <c r="AFQ682" s="33"/>
      <c r="AFR682" s="33"/>
      <c r="AFS682" s="33"/>
      <c r="AFT682" s="33"/>
      <c r="AFU682" s="33"/>
      <c r="AFV682" s="33"/>
      <c r="AFW682" s="33"/>
      <c r="AFX682" s="33"/>
      <c r="AFY682" s="33"/>
      <c r="AFZ682" s="33"/>
      <c r="AGA682" s="33"/>
      <c r="AGB682" s="33"/>
      <c r="AGC682" s="33"/>
      <c r="AGD682" s="33"/>
      <c r="AGE682" s="33"/>
      <c r="AGF682" s="33"/>
      <c r="AGG682" s="33"/>
      <c r="AGH682" s="33"/>
      <c r="AGI682" s="33"/>
      <c r="AGJ682" s="33"/>
      <c r="AGK682" s="33"/>
      <c r="AGL682" s="33"/>
      <c r="AGM682" s="33"/>
      <c r="AGN682" s="33"/>
      <c r="AGO682" s="33"/>
      <c r="AGP682" s="33"/>
      <c r="AGQ682" s="33"/>
      <c r="AGR682" s="33"/>
      <c r="AGS682" s="33"/>
      <c r="AGT682" s="33"/>
      <c r="AGU682" s="33"/>
      <c r="AGV682" s="33"/>
      <c r="AGW682" s="33"/>
      <c r="AGX682" s="33"/>
      <c r="AGY682" s="33"/>
      <c r="AGZ682" s="33"/>
      <c r="AHA682" s="33"/>
      <c r="AHB682" s="33"/>
      <c r="AHC682" s="33"/>
      <c r="AHD682" s="33"/>
      <c r="AHE682" s="33"/>
      <c r="AHF682" s="33"/>
      <c r="AHG682" s="33"/>
      <c r="AHH682" s="33"/>
      <c r="AHI682" s="33"/>
      <c r="AHJ682" s="33"/>
      <c r="AHK682" s="33"/>
      <c r="AHL682" s="33"/>
      <c r="AHM682" s="33"/>
      <c r="AHN682" s="33"/>
      <c r="AHO682" s="33"/>
      <c r="AHP682" s="33"/>
      <c r="AHQ682" s="33"/>
      <c r="AHR682" s="33"/>
      <c r="AHS682" s="33"/>
      <c r="AHT682" s="33"/>
      <c r="AHU682" s="33"/>
      <c r="AHV682" s="33"/>
      <c r="AHW682" s="33"/>
      <c r="AHX682" s="33"/>
      <c r="AHY682" s="33"/>
      <c r="AHZ682" s="33"/>
      <c r="AIA682" s="33"/>
      <c r="AIB682" s="33"/>
      <c r="AIC682" s="33"/>
      <c r="AID682" s="33"/>
      <c r="AIE682" s="33"/>
      <c r="AIF682" s="33"/>
      <c r="AIG682" s="33"/>
      <c r="AIH682" s="33"/>
      <c r="AII682" s="33"/>
      <c r="AIJ682" s="33"/>
      <c r="AIK682" s="33"/>
      <c r="AIL682" s="33"/>
      <c r="AIM682" s="33"/>
      <c r="AIN682" s="33"/>
      <c r="AIO682" s="33"/>
      <c r="AIP682" s="33"/>
      <c r="AIQ682" s="33"/>
      <c r="AIR682" s="33"/>
      <c r="AIS682" s="33"/>
      <c r="AIT682" s="33"/>
      <c r="AIU682" s="33"/>
      <c r="AIV682" s="33"/>
      <c r="AIW682" s="33"/>
      <c r="AIX682" s="33"/>
      <c r="AIY682" s="33"/>
      <c r="AIZ682" s="33"/>
      <c r="AJA682" s="33"/>
      <c r="AJB682" s="33"/>
      <c r="AJC682" s="33"/>
      <c r="AJD682" s="33"/>
      <c r="AJE682" s="33"/>
      <c r="AJF682" s="33"/>
      <c r="AJG682" s="33"/>
      <c r="AJH682" s="33"/>
      <c r="AJI682" s="33"/>
      <c r="AJJ682" s="33"/>
      <c r="AJK682" s="33"/>
      <c r="AJL682" s="33"/>
      <c r="AJM682" s="33"/>
      <c r="AJN682" s="33"/>
      <c r="AJO682" s="33"/>
      <c r="AJP682" s="33"/>
      <c r="AJQ682" s="33"/>
      <c r="AJR682" s="33"/>
      <c r="AJS682" s="33"/>
      <c r="AJT682" s="33"/>
      <c r="AJU682" s="33"/>
      <c r="AJV682" s="33"/>
      <c r="AJW682" s="33"/>
      <c r="AJX682" s="33"/>
      <c r="AJY682" s="33"/>
      <c r="AJZ682" s="33"/>
      <c r="AKA682" s="33"/>
      <c r="AKB682" s="33"/>
      <c r="AKC682" s="33"/>
      <c r="AKD682" s="33"/>
      <c r="AKE682" s="33"/>
      <c r="AKF682" s="33"/>
      <c r="AKG682" s="33"/>
      <c r="AKH682" s="33"/>
      <c r="AKI682" s="33"/>
      <c r="AKJ682" s="33"/>
      <c r="AKK682" s="33"/>
      <c r="AKL682" s="33"/>
      <c r="AKM682" s="33"/>
      <c r="AKN682" s="33"/>
      <c r="AKO682" s="33"/>
      <c r="AKP682" s="33"/>
      <c r="AKQ682" s="33"/>
      <c r="AKR682" s="33"/>
      <c r="AKS682" s="33"/>
      <c r="AKT682" s="33"/>
      <c r="AKU682" s="33"/>
      <c r="AKV682" s="33"/>
      <c r="AKW682" s="33"/>
      <c r="AKX682" s="33"/>
      <c r="AKY682" s="33"/>
      <c r="AKZ682" s="33"/>
      <c r="ALA682" s="33"/>
      <c r="ALB682" s="33"/>
      <c r="ALC682" s="33"/>
      <c r="ALD682" s="33"/>
      <c r="ALE682" s="33"/>
      <c r="ALF682" s="33"/>
      <c r="ALG682" s="33"/>
      <c r="ALH682" s="33"/>
      <c r="ALI682" s="33"/>
      <c r="ALJ682" s="33"/>
      <c r="ALK682" s="33"/>
      <c r="ALL682" s="33"/>
      <c r="ALM682" s="33"/>
      <c r="ALN682" s="33"/>
      <c r="ALO682" s="33"/>
      <c r="ALP682" s="33"/>
      <c r="ALQ682" s="33"/>
      <c r="ALR682" s="33"/>
      <c r="ALS682" s="33"/>
      <c r="ALT682" s="33"/>
      <c r="ALU682" s="33"/>
      <c r="ALV682" s="33"/>
      <c r="ALW682" s="33"/>
      <c r="ALX682" s="33"/>
      <c r="ALY682" s="33"/>
      <c r="ALZ682" s="33"/>
      <c r="AMA682" s="33"/>
      <c r="AMB682" s="33"/>
      <c r="AMC682" s="33"/>
      <c r="AMD682" s="33"/>
      <c r="AME682" s="33"/>
      <c r="AMF682" s="33"/>
      <c r="AMG682" s="33"/>
      <c r="AMH682" s="33"/>
      <c r="AMI682" s="33"/>
      <c r="AMJ682" s="33"/>
      <c r="AMK682" s="33"/>
      <c r="AML682" s="33"/>
      <c r="AMM682" s="33"/>
      <c r="AMN682" s="33"/>
      <c r="AMO682" s="33"/>
      <c r="AMP682" s="33"/>
      <c r="AMQ682" s="33"/>
      <c r="AMR682" s="33"/>
      <c r="AMS682" s="33"/>
      <c r="AMT682" s="33"/>
      <c r="AMU682" s="33"/>
      <c r="AMV682" s="33"/>
      <c r="AMW682" s="33"/>
      <c r="AMX682" s="33"/>
      <c r="AMY682" s="33"/>
      <c r="AMZ682" s="33"/>
      <c r="ANA682" s="33"/>
      <c r="ANB682" s="33"/>
      <c r="ANC682" s="33"/>
      <c r="AND682" s="33"/>
      <c r="ANE682" s="33"/>
      <c r="ANF682" s="33"/>
      <c r="ANG682" s="33"/>
      <c r="ANH682" s="33"/>
      <c r="ANI682" s="33"/>
      <c r="ANJ682" s="33"/>
      <c r="ANK682" s="33"/>
      <c r="ANL682" s="33"/>
      <c r="ANM682" s="33"/>
      <c r="ANN682" s="33"/>
      <c r="ANO682" s="33"/>
      <c r="ANP682" s="33"/>
      <c r="ANQ682" s="33"/>
      <c r="ANR682" s="33"/>
      <c r="ANS682" s="33"/>
      <c r="ANT682" s="33"/>
      <c r="ANU682" s="33"/>
      <c r="ANV682" s="33"/>
      <c r="ANW682" s="33"/>
      <c r="ANX682" s="33"/>
      <c r="ANY682" s="33"/>
      <c r="ANZ682" s="33"/>
      <c r="AOA682" s="33"/>
      <c r="AOB682" s="33"/>
      <c r="AOC682" s="33"/>
      <c r="AOD682" s="33"/>
      <c r="AOE682" s="33"/>
      <c r="AOF682" s="33"/>
      <c r="AOG682" s="33"/>
      <c r="AOH682" s="33"/>
      <c r="AOI682" s="33"/>
      <c r="AOJ682" s="33"/>
      <c r="AOK682" s="33"/>
      <c r="AOL682" s="33"/>
      <c r="AOM682" s="33"/>
      <c r="AON682" s="33"/>
      <c r="AOO682" s="33"/>
      <c r="AOP682" s="33"/>
      <c r="AOQ682" s="33"/>
      <c r="AOR682" s="33"/>
      <c r="AOS682" s="33"/>
      <c r="AOT682" s="33"/>
      <c r="AOU682" s="33"/>
      <c r="AOV682" s="33"/>
      <c r="AOW682" s="33"/>
      <c r="AOX682" s="33"/>
      <c r="AOY682" s="33"/>
      <c r="AOZ682" s="33"/>
      <c r="APA682" s="33"/>
      <c r="APB682" s="33"/>
      <c r="APC682" s="33"/>
      <c r="APD682" s="33"/>
      <c r="APE682" s="33"/>
      <c r="APF682" s="33"/>
      <c r="APG682" s="33"/>
      <c r="APH682" s="33"/>
      <c r="API682" s="33"/>
      <c r="APJ682" s="33"/>
      <c r="APK682" s="33"/>
      <c r="APL682" s="33"/>
      <c r="APM682" s="33"/>
      <c r="APN682" s="33"/>
      <c r="APO682" s="33"/>
      <c r="APP682" s="33"/>
      <c r="APQ682" s="33"/>
      <c r="APR682" s="33"/>
      <c r="APS682" s="33"/>
      <c r="APT682" s="33"/>
      <c r="APU682" s="33"/>
      <c r="APV682" s="33"/>
      <c r="APW682" s="33"/>
      <c r="APX682" s="33"/>
      <c r="APY682" s="33"/>
      <c r="APZ682" s="33"/>
      <c r="AQA682" s="33"/>
      <c r="AQB682" s="33"/>
      <c r="AQC682" s="33"/>
      <c r="AQD682" s="33"/>
      <c r="AQE682" s="33"/>
      <c r="AQF682" s="33"/>
      <c r="AQG682" s="33"/>
      <c r="AQH682" s="33"/>
      <c r="AQI682" s="33"/>
      <c r="AQJ682" s="33"/>
      <c r="AQK682" s="33"/>
      <c r="AQL682" s="33"/>
      <c r="AQM682" s="33"/>
      <c r="AQN682" s="33"/>
      <c r="AQO682" s="33"/>
      <c r="AQP682" s="33"/>
      <c r="AQQ682" s="33"/>
      <c r="AQR682" s="33"/>
      <c r="AQS682" s="33"/>
      <c r="AQT682" s="33"/>
      <c r="AQU682" s="33"/>
      <c r="AQV682" s="33"/>
      <c r="AQW682" s="33"/>
      <c r="AQX682" s="33"/>
      <c r="AQY682" s="33"/>
      <c r="AQZ682" s="33"/>
      <c r="ARA682" s="33"/>
      <c r="ARB682" s="33"/>
      <c r="ARC682" s="33"/>
      <c r="ARD682" s="33"/>
      <c r="ARE682" s="33"/>
      <c r="ARF682" s="33"/>
      <c r="ARG682" s="33"/>
      <c r="ARH682" s="33"/>
      <c r="ARI682" s="33"/>
      <c r="ARJ682" s="33"/>
      <c r="ARK682" s="33"/>
      <c r="ARL682" s="33"/>
      <c r="ARM682" s="33"/>
      <c r="ARN682" s="33"/>
      <c r="ARO682" s="33"/>
      <c r="ARP682" s="33"/>
      <c r="ARQ682" s="33"/>
      <c r="ARR682" s="33"/>
      <c r="ARS682" s="33"/>
      <c r="ART682" s="33"/>
      <c r="ARU682" s="33"/>
      <c r="ARV682" s="33"/>
      <c r="ARW682" s="33"/>
      <c r="ARX682" s="33"/>
      <c r="ARY682" s="33"/>
      <c r="ARZ682" s="33"/>
      <c r="ASA682" s="33"/>
      <c r="ASB682" s="33"/>
      <c r="ASC682" s="33"/>
      <c r="ASD682" s="33"/>
      <c r="ASE682" s="33"/>
      <c r="ASF682" s="33"/>
      <c r="ASG682" s="33"/>
      <c r="ASH682" s="33"/>
      <c r="ASI682" s="33"/>
      <c r="ASJ682" s="33"/>
      <c r="ASK682" s="33"/>
      <c r="ASL682" s="33"/>
      <c r="ASM682" s="33"/>
      <c r="ASN682" s="33"/>
      <c r="ASO682" s="33"/>
      <c r="ASP682" s="33"/>
      <c r="ASQ682" s="33"/>
      <c r="ASR682" s="33"/>
      <c r="ASS682" s="33"/>
      <c r="AST682" s="33"/>
      <c r="ASU682" s="33"/>
      <c r="ASV682" s="33"/>
      <c r="ASW682" s="33"/>
      <c r="ASX682" s="33"/>
      <c r="ASY682" s="33"/>
      <c r="ASZ682" s="33"/>
      <c r="ATA682" s="33"/>
      <c r="ATB682" s="33"/>
      <c r="ATC682" s="33"/>
      <c r="ATD682" s="33"/>
      <c r="ATE682" s="33"/>
      <c r="ATF682" s="33"/>
      <c r="ATG682" s="33"/>
      <c r="ATH682" s="33"/>
      <c r="ATI682" s="33"/>
      <c r="ATJ682" s="33"/>
      <c r="ATK682" s="33"/>
      <c r="ATL682" s="33"/>
      <c r="ATM682" s="33"/>
      <c r="ATN682" s="33"/>
      <c r="ATO682" s="33"/>
      <c r="ATP682" s="33"/>
      <c r="ATQ682" s="33"/>
      <c r="ATR682" s="33"/>
      <c r="ATS682" s="33"/>
      <c r="ATT682" s="33"/>
      <c r="ATU682" s="33"/>
      <c r="ATV682" s="33"/>
      <c r="ATW682" s="33"/>
      <c r="ATX682" s="33"/>
      <c r="ATY682" s="33"/>
      <c r="ATZ682" s="33"/>
      <c r="AUA682" s="33"/>
      <c r="AUB682" s="33"/>
      <c r="AUC682" s="33"/>
      <c r="AUD682" s="33"/>
      <c r="AUE682" s="33"/>
      <c r="AUF682" s="33"/>
      <c r="AUG682" s="33"/>
      <c r="AUH682" s="33"/>
      <c r="AUI682" s="33"/>
      <c r="AUJ682" s="33"/>
      <c r="AUK682" s="33"/>
      <c r="AUL682" s="33"/>
      <c r="AUM682" s="33"/>
      <c r="AUN682" s="33"/>
      <c r="AUO682" s="33"/>
      <c r="AUP682" s="33"/>
      <c r="AUQ682" s="33"/>
      <c r="AUR682" s="33"/>
      <c r="AUS682" s="33"/>
      <c r="AUT682" s="33"/>
      <c r="AUU682" s="33"/>
      <c r="AUV682" s="33"/>
      <c r="AUW682" s="33"/>
      <c r="AUX682" s="33"/>
      <c r="AUY682" s="33"/>
      <c r="AUZ682" s="33"/>
      <c r="AVA682" s="33"/>
      <c r="AVB682" s="33"/>
      <c r="AVC682" s="33"/>
      <c r="AVD682" s="33"/>
      <c r="AVE682" s="33"/>
      <c r="AVF682" s="33"/>
      <c r="AVG682" s="33"/>
      <c r="AVH682" s="33"/>
      <c r="AVI682" s="33"/>
      <c r="AVJ682" s="33"/>
      <c r="AVK682" s="33"/>
      <c r="AVL682" s="33"/>
      <c r="AVM682" s="33"/>
      <c r="AVN682" s="33"/>
      <c r="AVO682" s="33"/>
      <c r="AVP682" s="33"/>
      <c r="AVQ682" s="33"/>
      <c r="AVR682" s="33"/>
      <c r="AVS682" s="33"/>
      <c r="AVT682" s="33"/>
      <c r="AVU682" s="33"/>
      <c r="AVV682" s="33"/>
      <c r="AVW682" s="33"/>
      <c r="AVX682" s="33"/>
      <c r="AVY682" s="33"/>
      <c r="AVZ682" s="33"/>
      <c r="AWA682" s="33"/>
      <c r="AWB682" s="33"/>
      <c r="AWC682" s="33"/>
      <c r="AWD682" s="33"/>
      <c r="AWE682" s="33"/>
      <c r="AWF682" s="33"/>
      <c r="AWG682" s="33"/>
      <c r="AWH682" s="33"/>
      <c r="AWI682" s="33"/>
      <c r="AWJ682" s="33"/>
      <c r="AWK682" s="33"/>
      <c r="AWL682" s="33"/>
      <c r="AWM682" s="33"/>
      <c r="AWN682" s="33"/>
      <c r="AWO682" s="33"/>
      <c r="AWP682" s="33"/>
      <c r="AWQ682" s="33"/>
      <c r="AWR682" s="33"/>
      <c r="AWS682" s="33"/>
      <c r="AWT682" s="33"/>
      <c r="AWU682" s="33"/>
      <c r="AWV682" s="33"/>
      <c r="AWW682" s="33"/>
      <c r="AWX682" s="33"/>
      <c r="AWY682" s="33"/>
      <c r="AWZ682" s="33"/>
      <c r="AXA682" s="33"/>
      <c r="AXB682" s="33"/>
      <c r="AXC682" s="33"/>
      <c r="AXD682" s="33"/>
      <c r="AXE682" s="33"/>
      <c r="AXF682" s="33"/>
      <c r="AXG682" s="33"/>
      <c r="AXH682" s="33"/>
      <c r="AXI682" s="33"/>
      <c r="AXJ682" s="33"/>
      <c r="AXK682" s="33"/>
      <c r="AXL682" s="33"/>
      <c r="AXM682" s="33"/>
      <c r="AXN682" s="33"/>
      <c r="AXO682" s="33"/>
      <c r="AXP682" s="33"/>
      <c r="AXQ682" s="33"/>
      <c r="AXR682" s="33"/>
      <c r="AXS682" s="33"/>
      <c r="AXT682" s="33"/>
      <c r="AXU682" s="33"/>
      <c r="AXV682" s="33"/>
      <c r="AXW682" s="33"/>
      <c r="AXX682" s="33"/>
      <c r="AXY682" s="33"/>
      <c r="AXZ682" s="33"/>
      <c r="AYA682" s="33"/>
      <c r="AYB682" s="33"/>
      <c r="AYC682" s="33"/>
      <c r="AYD682" s="33"/>
      <c r="AYE682" s="33"/>
      <c r="AYF682" s="33"/>
      <c r="AYG682" s="33"/>
      <c r="AYH682" s="33"/>
      <c r="AYI682" s="33"/>
      <c r="AYJ682" s="33"/>
      <c r="AYK682" s="33"/>
      <c r="AYL682" s="33"/>
      <c r="AYM682" s="33"/>
      <c r="AYN682" s="33"/>
      <c r="AYO682" s="33"/>
      <c r="AYP682" s="33"/>
      <c r="AYQ682" s="33"/>
      <c r="AYR682" s="33"/>
      <c r="AYS682" s="33"/>
      <c r="AYT682" s="33"/>
      <c r="AYU682" s="33"/>
      <c r="AYV682" s="33"/>
      <c r="AYW682" s="33"/>
      <c r="AYX682" s="33"/>
      <c r="AYY682" s="33"/>
      <c r="AYZ682" s="33"/>
      <c r="AZA682" s="33"/>
      <c r="AZB682" s="33"/>
      <c r="AZC682" s="33"/>
      <c r="AZD682" s="33"/>
      <c r="AZE682" s="33"/>
      <c r="AZF682" s="33"/>
      <c r="AZG682" s="33"/>
      <c r="AZH682" s="33"/>
      <c r="AZI682" s="33"/>
      <c r="AZJ682" s="33"/>
      <c r="AZK682" s="33"/>
      <c r="AZL682" s="33"/>
      <c r="AZM682" s="33"/>
      <c r="AZN682" s="33"/>
      <c r="AZO682" s="33"/>
      <c r="AZP682" s="33"/>
      <c r="AZQ682" s="33"/>
      <c r="AZR682" s="33"/>
      <c r="AZS682" s="33"/>
      <c r="AZT682" s="33"/>
      <c r="AZU682" s="33"/>
      <c r="AZV682" s="33"/>
      <c r="AZW682" s="33"/>
      <c r="AZX682" s="33"/>
      <c r="AZY682" s="33"/>
      <c r="AZZ682" s="33"/>
      <c r="BAA682" s="33"/>
      <c r="BAB682" s="33"/>
      <c r="BAC682" s="33"/>
      <c r="BAD682" s="33"/>
      <c r="BAE682" s="33"/>
      <c r="BAF682" s="33"/>
      <c r="BAG682" s="33"/>
      <c r="BAH682" s="33"/>
      <c r="BAI682" s="33"/>
      <c r="BAJ682" s="33"/>
      <c r="BAK682" s="33"/>
      <c r="BAL682" s="33"/>
      <c r="BAM682" s="33"/>
      <c r="BAN682" s="33"/>
      <c r="BAO682" s="33"/>
      <c r="BAP682" s="33"/>
      <c r="BAQ682" s="33"/>
      <c r="BAR682" s="33"/>
      <c r="BAS682" s="33"/>
      <c r="BAT682" s="33"/>
      <c r="BAU682" s="33"/>
      <c r="BAV682" s="33"/>
      <c r="BAW682" s="33"/>
      <c r="BAX682" s="33"/>
      <c r="BAY682" s="33"/>
      <c r="BAZ682" s="33"/>
      <c r="BBA682" s="33"/>
      <c r="BBB682" s="33"/>
      <c r="BBC682" s="33"/>
      <c r="BBD682" s="33"/>
      <c r="BBE682" s="33"/>
      <c r="BBF682" s="33"/>
      <c r="BBG682" s="33"/>
      <c r="BBH682" s="33"/>
      <c r="BBI682" s="33"/>
      <c r="BBJ682" s="33"/>
      <c r="BBK682" s="33"/>
      <c r="BBL682" s="33"/>
      <c r="BBM682" s="33"/>
      <c r="BBN682" s="33"/>
      <c r="BBO682" s="33"/>
      <c r="BBP682" s="33"/>
      <c r="BBQ682" s="33"/>
      <c r="BBR682" s="33"/>
      <c r="BBS682" s="33"/>
      <c r="BBT682" s="33"/>
      <c r="BBU682" s="33"/>
      <c r="BBV682" s="33"/>
      <c r="BBW682" s="33"/>
      <c r="BBX682" s="33"/>
      <c r="BBY682" s="33"/>
      <c r="BBZ682" s="33"/>
      <c r="BCA682" s="33"/>
      <c r="BCB682" s="33"/>
      <c r="BCC682" s="33"/>
      <c r="BCD682" s="33"/>
      <c r="BCE682" s="33"/>
      <c r="BCF682" s="33"/>
      <c r="BCG682" s="33"/>
      <c r="BCH682" s="33"/>
      <c r="BCI682" s="33"/>
      <c r="BCJ682" s="33"/>
      <c r="BCK682" s="33"/>
      <c r="BCL682" s="33"/>
      <c r="BCM682" s="33"/>
      <c r="BCN682" s="33"/>
      <c r="BCO682" s="33"/>
      <c r="BCP682" s="33"/>
      <c r="BCQ682" s="33"/>
      <c r="BCR682" s="33"/>
      <c r="BCS682" s="33"/>
      <c r="BCT682" s="33"/>
      <c r="BCU682" s="33"/>
      <c r="BCV682" s="33"/>
      <c r="BCW682" s="33"/>
      <c r="BCX682" s="33"/>
      <c r="BCY682" s="33"/>
      <c r="BCZ682" s="33"/>
      <c r="BDA682" s="33"/>
      <c r="BDB682" s="33"/>
      <c r="BDC682" s="33"/>
      <c r="BDD682" s="33"/>
      <c r="BDE682" s="33"/>
      <c r="BDF682" s="33"/>
      <c r="BDG682" s="33"/>
      <c r="BDH682" s="33"/>
      <c r="BDI682" s="33"/>
      <c r="BDJ682" s="33"/>
      <c r="BDK682" s="33"/>
      <c r="BDL682" s="33"/>
      <c r="BDM682" s="33"/>
      <c r="BDN682" s="33"/>
      <c r="BDO682" s="33"/>
      <c r="BDP682" s="33"/>
      <c r="BDQ682" s="33"/>
      <c r="BDR682" s="33"/>
      <c r="BDS682" s="33"/>
      <c r="BDT682" s="33"/>
      <c r="BDU682" s="33"/>
      <c r="BDV682" s="33"/>
      <c r="BDW682" s="33"/>
      <c r="BDX682" s="33"/>
      <c r="BDY682" s="33"/>
      <c r="BDZ682" s="33"/>
      <c r="BEA682" s="33"/>
      <c r="BEB682" s="33"/>
      <c r="BEC682" s="33"/>
      <c r="BED682" s="33"/>
      <c r="BEE682" s="33"/>
      <c r="BEF682" s="33"/>
      <c r="BEG682" s="33"/>
      <c r="BEH682" s="33"/>
      <c r="BEI682" s="33"/>
      <c r="BEJ682" s="33"/>
      <c r="BEK682" s="33"/>
      <c r="BEL682" s="33"/>
      <c r="BEM682" s="33"/>
      <c r="BEN682" s="33"/>
      <c r="BEO682" s="33"/>
      <c r="BEP682" s="33"/>
      <c r="BEQ682" s="33"/>
      <c r="BER682" s="33"/>
      <c r="BES682" s="33"/>
      <c r="BET682" s="33"/>
      <c r="BEU682" s="33"/>
      <c r="BEV682" s="33"/>
      <c r="BEW682" s="33"/>
      <c r="BEX682" s="33"/>
      <c r="BEY682" s="33"/>
      <c r="BEZ682" s="33"/>
      <c r="BFA682" s="33"/>
      <c r="BFB682" s="33"/>
      <c r="BFC682" s="33"/>
      <c r="BFD682" s="33"/>
      <c r="BFE682" s="33"/>
      <c r="BFF682" s="33"/>
      <c r="BFG682" s="33"/>
      <c r="BFH682" s="33"/>
      <c r="BFI682" s="33"/>
      <c r="BFJ682" s="33"/>
      <c r="BFK682" s="33"/>
      <c r="BFL682" s="33"/>
      <c r="BFM682" s="33"/>
      <c r="BFN682" s="33"/>
      <c r="BFO682" s="33"/>
      <c r="BFP682" s="33"/>
      <c r="BFQ682" s="33"/>
      <c r="BFR682" s="33"/>
      <c r="BFS682" s="33"/>
      <c r="BFT682" s="33"/>
      <c r="BFU682" s="33"/>
      <c r="BFV682" s="33"/>
      <c r="BFW682" s="33"/>
      <c r="BFX682" s="33"/>
      <c r="BFY682" s="33"/>
      <c r="BFZ682" s="33"/>
      <c r="BGA682" s="33"/>
      <c r="BGB682" s="33"/>
      <c r="BGC682" s="33"/>
      <c r="BGD682" s="33"/>
      <c r="BGE682" s="33"/>
      <c r="BGF682" s="33"/>
      <c r="BGG682" s="33"/>
      <c r="BGH682" s="33"/>
      <c r="BGI682" s="33"/>
      <c r="BGJ682" s="33"/>
      <c r="BGK682" s="33"/>
      <c r="BGL682" s="33"/>
      <c r="BGM682" s="33"/>
      <c r="BGN682" s="33"/>
      <c r="BGO682" s="33"/>
      <c r="BGP682" s="33"/>
      <c r="BGQ682" s="33"/>
      <c r="BGR682" s="33"/>
      <c r="BGS682" s="33"/>
      <c r="BGT682" s="33"/>
      <c r="BGU682" s="33"/>
      <c r="BGV682" s="33"/>
      <c r="BGW682" s="33"/>
      <c r="BGX682" s="33"/>
      <c r="BGY682" s="33"/>
      <c r="BGZ682" s="33"/>
      <c r="BHA682" s="33"/>
      <c r="BHB682" s="33"/>
      <c r="BHC682" s="33"/>
      <c r="BHD682" s="33"/>
      <c r="BHE682" s="33"/>
      <c r="BHF682" s="33"/>
      <c r="BHG682" s="33"/>
      <c r="BHH682" s="33"/>
      <c r="BHI682" s="33"/>
      <c r="BHJ682" s="33"/>
      <c r="BHK682" s="33"/>
      <c r="BHL682" s="33"/>
      <c r="BHM682" s="33"/>
      <c r="BHN682" s="33"/>
      <c r="BHO682" s="33"/>
      <c r="BHP682" s="33"/>
      <c r="BHQ682" s="33"/>
      <c r="BHR682" s="33"/>
      <c r="BHS682" s="33"/>
      <c r="BHT682" s="33"/>
      <c r="BHU682" s="33"/>
      <c r="BHV682" s="33"/>
      <c r="BHW682" s="33"/>
      <c r="BHX682" s="33"/>
      <c r="BHY682" s="33"/>
      <c r="BHZ682" s="33"/>
      <c r="BIA682" s="33"/>
      <c r="BIB682" s="33"/>
      <c r="BIC682" s="33"/>
      <c r="BID682" s="33"/>
      <c r="BIE682" s="33"/>
      <c r="BIF682" s="33"/>
      <c r="BIG682" s="33"/>
      <c r="BIH682" s="33"/>
      <c r="BII682" s="33"/>
      <c r="BIJ682" s="33"/>
      <c r="BIK682" s="33"/>
      <c r="BIL682" s="33"/>
      <c r="BIM682" s="33"/>
      <c r="BIN682" s="33"/>
      <c r="BIO682" s="33"/>
      <c r="BIP682" s="33"/>
      <c r="BIQ682" s="33"/>
      <c r="BIR682" s="33"/>
      <c r="BIS682" s="33"/>
      <c r="BIT682" s="33"/>
      <c r="BIU682" s="33"/>
      <c r="BIV682" s="33"/>
      <c r="BIW682" s="33"/>
      <c r="BIX682" s="33"/>
      <c r="BIY682" s="33"/>
      <c r="BIZ682" s="33"/>
      <c r="BJA682" s="33"/>
      <c r="BJB682" s="33"/>
      <c r="BJC682" s="33"/>
      <c r="BJD682" s="33"/>
      <c r="BJE682" s="33"/>
      <c r="BJF682" s="33"/>
      <c r="BJG682" s="33"/>
      <c r="BJH682" s="33"/>
      <c r="BJI682" s="33"/>
      <c r="BJJ682" s="33"/>
      <c r="BJK682" s="33"/>
      <c r="BJL682" s="33"/>
      <c r="BJM682" s="33"/>
      <c r="BJN682" s="33"/>
      <c r="BJO682" s="33"/>
      <c r="BJP682" s="33"/>
      <c r="BJQ682" s="33"/>
      <c r="BJR682" s="33"/>
      <c r="BJS682" s="33"/>
      <c r="BJT682" s="33"/>
      <c r="BJU682" s="33"/>
      <c r="BJV682" s="33"/>
      <c r="BJW682" s="33"/>
      <c r="BJX682" s="33"/>
      <c r="BJY682" s="33"/>
      <c r="BJZ682" s="33"/>
      <c r="BKA682" s="33"/>
      <c r="BKB682" s="33"/>
      <c r="BKC682" s="33"/>
      <c r="BKD682" s="33"/>
      <c r="BKE682" s="33"/>
      <c r="BKF682" s="33"/>
      <c r="BKG682" s="33"/>
      <c r="BKH682" s="33"/>
      <c r="BKI682" s="33"/>
      <c r="BKJ682" s="33"/>
      <c r="BKK682" s="33"/>
      <c r="BKL682" s="33"/>
      <c r="BKM682" s="33"/>
      <c r="BKN682" s="33"/>
      <c r="BKO682" s="33"/>
      <c r="BKP682" s="33"/>
      <c r="BKQ682" s="33"/>
      <c r="BKR682" s="33"/>
      <c r="BKS682" s="33"/>
      <c r="BKT682" s="33"/>
      <c r="BKU682" s="33"/>
      <c r="BKV682" s="33"/>
      <c r="BKW682" s="33"/>
      <c r="BKX682" s="33"/>
      <c r="BKY682" s="33"/>
      <c r="BKZ682" s="33"/>
      <c r="BLA682" s="33"/>
      <c r="BLB682" s="33"/>
      <c r="BLC682" s="33"/>
      <c r="BLD682" s="33"/>
      <c r="BLE682" s="33"/>
      <c r="BLF682" s="33"/>
      <c r="BLG682" s="33"/>
      <c r="BLH682" s="33"/>
      <c r="BLI682" s="33"/>
      <c r="BLJ682" s="33"/>
      <c r="BLK682" s="33"/>
      <c r="BLL682" s="33"/>
      <c r="BLM682" s="33"/>
      <c r="BLN682" s="33"/>
      <c r="BLO682" s="33"/>
      <c r="BLP682" s="33"/>
      <c r="BLQ682" s="33"/>
      <c r="BLR682" s="33"/>
      <c r="BLS682" s="33"/>
      <c r="BLT682" s="33"/>
      <c r="BLU682" s="33"/>
      <c r="BLV682" s="33"/>
      <c r="BLW682" s="33"/>
      <c r="BLX682" s="33"/>
      <c r="BLY682" s="33"/>
      <c r="BLZ682" s="33"/>
      <c r="BMA682" s="33"/>
      <c r="BMB682" s="33"/>
      <c r="BMC682" s="33"/>
      <c r="BMD682" s="33"/>
      <c r="BME682" s="33"/>
      <c r="BMF682" s="33"/>
      <c r="BMG682" s="33"/>
      <c r="BMH682" s="33"/>
      <c r="BMI682" s="33"/>
      <c r="BMJ682" s="33"/>
      <c r="BMK682" s="33"/>
      <c r="BML682" s="33"/>
      <c r="BMM682" s="33"/>
      <c r="BMN682" s="33"/>
      <c r="BMO682" s="33"/>
      <c r="BMP682" s="33"/>
      <c r="BMQ682" s="33"/>
      <c r="BMR682" s="33"/>
      <c r="BMS682" s="33"/>
      <c r="BMT682" s="33"/>
      <c r="BMU682" s="33"/>
      <c r="BMV682" s="33"/>
      <c r="BMW682" s="33"/>
      <c r="BMX682" s="33"/>
      <c r="BMY682" s="33"/>
      <c r="BMZ682" s="33"/>
      <c r="BNA682" s="33"/>
      <c r="BNB682" s="33"/>
      <c r="BNC682" s="33"/>
      <c r="BND682" s="33"/>
      <c r="BNE682" s="33"/>
      <c r="BNF682" s="33"/>
      <c r="BNG682" s="33"/>
      <c r="BNH682" s="33"/>
      <c r="BNI682" s="33"/>
      <c r="BNJ682" s="33"/>
      <c r="BNK682" s="33"/>
      <c r="BNL682" s="33"/>
      <c r="BNM682" s="33"/>
      <c r="BNN682" s="33"/>
      <c r="BNO682" s="33"/>
      <c r="BNP682" s="33"/>
      <c r="BNQ682" s="33"/>
      <c r="BNR682" s="33"/>
      <c r="BNS682" s="33"/>
      <c r="BNT682" s="33"/>
      <c r="BNU682" s="33"/>
      <c r="BNV682" s="33"/>
      <c r="BNW682" s="33"/>
      <c r="BNX682" s="33"/>
      <c r="BNY682" s="33"/>
      <c r="BNZ682" s="33"/>
      <c r="BOA682" s="33"/>
      <c r="BOB682" s="33"/>
      <c r="BOC682" s="33"/>
      <c r="BOD682" s="33"/>
      <c r="BOE682" s="33"/>
      <c r="BOF682" s="33"/>
      <c r="BOG682" s="33"/>
      <c r="BOH682" s="33"/>
      <c r="BOI682" s="33"/>
      <c r="BOJ682" s="33"/>
      <c r="BOK682" s="33"/>
      <c r="BOL682" s="33"/>
      <c r="BOM682" s="33"/>
      <c r="BON682" s="33"/>
      <c r="BOO682" s="33"/>
      <c r="BOP682" s="33"/>
      <c r="BOQ682" s="33"/>
      <c r="BOR682" s="33"/>
      <c r="BOS682" s="33"/>
      <c r="BOT682" s="33"/>
      <c r="BOU682" s="33"/>
      <c r="BOV682" s="33"/>
      <c r="BOW682" s="33"/>
      <c r="BOX682" s="33"/>
      <c r="BOY682" s="33"/>
      <c r="BOZ682" s="33"/>
      <c r="BPA682" s="33"/>
      <c r="BPB682" s="33"/>
      <c r="BPC682" s="33"/>
      <c r="BPD682" s="33"/>
      <c r="BPE682" s="33"/>
      <c r="BPF682" s="33"/>
      <c r="BPG682" s="33"/>
      <c r="BPH682" s="33"/>
      <c r="BPI682" s="33"/>
      <c r="BPJ682" s="33"/>
      <c r="BPK682" s="33"/>
      <c r="BPL682" s="33"/>
      <c r="BPM682" s="33"/>
      <c r="BPN682" s="33"/>
      <c r="BPO682" s="33"/>
      <c r="BPP682" s="33"/>
      <c r="BPQ682" s="33"/>
      <c r="BPR682" s="33"/>
      <c r="BPS682" s="33"/>
      <c r="BPT682" s="33"/>
      <c r="BPU682" s="33"/>
      <c r="BPV682" s="33"/>
      <c r="BPW682" s="33"/>
      <c r="BPX682" s="33"/>
      <c r="BPY682" s="33"/>
      <c r="BPZ682" s="33"/>
      <c r="BQA682" s="33"/>
      <c r="BQB682" s="33"/>
      <c r="BQC682" s="33"/>
      <c r="BQD682" s="33"/>
      <c r="BQE682" s="33"/>
      <c r="BQF682" s="33"/>
      <c r="BQG682" s="33"/>
      <c r="BQH682" s="33"/>
      <c r="BQI682" s="33"/>
      <c r="BQJ682" s="33"/>
      <c r="BQK682" s="33"/>
      <c r="BQL682" s="33"/>
      <c r="BQM682" s="33"/>
      <c r="BQN682" s="33"/>
      <c r="BQO682" s="33"/>
      <c r="BQP682" s="33"/>
      <c r="BQQ682" s="33"/>
      <c r="BQR682" s="33"/>
      <c r="BQS682" s="33"/>
      <c r="BQT682" s="33"/>
      <c r="BQU682" s="33"/>
      <c r="BQV682" s="33"/>
      <c r="BQW682" s="33"/>
      <c r="BQX682" s="33"/>
      <c r="BQY682" s="33"/>
      <c r="BQZ682" s="33"/>
      <c r="BRA682" s="33"/>
      <c r="BRB682" s="33"/>
      <c r="BRC682" s="33"/>
      <c r="BRD682" s="33"/>
      <c r="BRE682" s="33"/>
      <c r="BRF682" s="33"/>
      <c r="BRG682" s="33"/>
      <c r="BRH682" s="33"/>
      <c r="BRI682" s="33"/>
      <c r="BRJ682" s="33"/>
      <c r="BRK682" s="33"/>
      <c r="BRL682" s="33"/>
      <c r="BRM682" s="33"/>
      <c r="BRN682" s="33"/>
      <c r="BRO682" s="33"/>
      <c r="BRP682" s="33"/>
      <c r="BRQ682" s="33"/>
      <c r="BRR682" s="33"/>
      <c r="BRS682" s="33"/>
      <c r="BRT682" s="33"/>
      <c r="BRU682" s="33"/>
      <c r="BRV682" s="33"/>
      <c r="BRW682" s="33"/>
      <c r="BRX682" s="33"/>
      <c r="BRY682" s="33"/>
      <c r="BRZ682" s="33"/>
      <c r="BSA682" s="33"/>
      <c r="BSB682" s="33"/>
      <c r="BSC682" s="33"/>
      <c r="BSD682" s="33"/>
      <c r="BSE682" s="33"/>
      <c r="BSF682" s="33"/>
      <c r="BSG682" s="33"/>
      <c r="BSH682" s="33"/>
      <c r="BSI682" s="33"/>
      <c r="BSJ682" s="33"/>
      <c r="BSK682" s="33"/>
      <c r="BSL682" s="33"/>
      <c r="BSM682" s="33"/>
      <c r="BSN682" s="33"/>
      <c r="BSO682" s="33"/>
      <c r="BSP682" s="33"/>
      <c r="BSQ682" s="33"/>
      <c r="BSR682" s="33"/>
      <c r="BSS682" s="33"/>
      <c r="BST682" s="33"/>
      <c r="BSU682" s="33"/>
      <c r="BSV682" s="33"/>
      <c r="BSW682" s="33"/>
      <c r="BSX682" s="33"/>
      <c r="BSY682" s="33"/>
      <c r="BSZ682" s="33"/>
      <c r="BTA682" s="33"/>
      <c r="BTB682" s="33"/>
      <c r="BTC682" s="33"/>
      <c r="BTD682" s="33"/>
      <c r="BTE682" s="33"/>
      <c r="BTF682" s="33"/>
      <c r="BTG682" s="33"/>
      <c r="BTH682" s="33"/>
      <c r="BTI682" s="33"/>
      <c r="BTJ682" s="33"/>
      <c r="BTK682" s="33"/>
      <c r="BTL682" s="33"/>
      <c r="BTM682" s="33"/>
      <c r="BTN682" s="33"/>
      <c r="BTO682" s="33"/>
      <c r="BTP682" s="33"/>
      <c r="BTQ682" s="33"/>
      <c r="BTR682" s="33"/>
      <c r="BTS682" s="33"/>
      <c r="BTT682" s="33"/>
      <c r="BTU682" s="33"/>
      <c r="BTV682" s="33"/>
      <c r="BTW682" s="33"/>
      <c r="BTX682" s="33"/>
      <c r="BTY682" s="33"/>
      <c r="BTZ682" s="33"/>
      <c r="BUA682" s="33"/>
      <c r="BUB682" s="33"/>
      <c r="BUC682" s="33"/>
      <c r="BUD682" s="33"/>
      <c r="BUE682" s="33"/>
      <c r="BUF682" s="33"/>
      <c r="BUG682" s="33"/>
      <c r="BUH682" s="33"/>
      <c r="BUI682" s="33"/>
      <c r="BUJ682" s="33"/>
      <c r="BUK682" s="33"/>
      <c r="BUL682" s="33"/>
      <c r="BUM682" s="33"/>
      <c r="BUN682" s="33"/>
      <c r="BUO682" s="33"/>
      <c r="BUP682" s="33"/>
      <c r="BUQ682" s="33"/>
      <c r="BUR682" s="33"/>
      <c r="BUS682" s="33"/>
      <c r="BUT682" s="33"/>
      <c r="BUU682" s="33"/>
      <c r="BUV682" s="33"/>
      <c r="BUW682" s="33"/>
      <c r="BUX682" s="33"/>
      <c r="BUY682" s="33"/>
      <c r="BUZ682" s="33"/>
      <c r="BVA682" s="33"/>
      <c r="BVB682" s="33"/>
      <c r="BVC682" s="33"/>
      <c r="BVD682" s="33"/>
      <c r="BVE682" s="33"/>
      <c r="BVF682" s="33"/>
      <c r="BVG682" s="33"/>
      <c r="BVH682" s="33"/>
      <c r="BVI682" s="33"/>
      <c r="BVJ682" s="33"/>
      <c r="BVK682" s="33"/>
      <c r="BVL682" s="33"/>
      <c r="BVM682" s="33"/>
      <c r="BVN682" s="33"/>
      <c r="BVO682" s="33"/>
      <c r="BVP682" s="33"/>
      <c r="BVQ682" s="33"/>
      <c r="BVR682" s="33"/>
      <c r="BVS682" s="33"/>
      <c r="BVT682" s="33"/>
      <c r="BVU682" s="33"/>
      <c r="BVV682" s="33"/>
      <c r="BVW682" s="33"/>
      <c r="BVX682" s="33"/>
      <c r="BVY682" s="33"/>
      <c r="BVZ682" s="33"/>
      <c r="BWA682" s="33"/>
      <c r="BWB682" s="33"/>
      <c r="BWC682" s="33"/>
      <c r="BWD682" s="33"/>
      <c r="BWE682" s="33"/>
      <c r="BWF682" s="33"/>
      <c r="BWG682" s="33"/>
      <c r="BWH682" s="33"/>
      <c r="BWI682" s="33"/>
      <c r="BWJ682" s="33"/>
      <c r="BWK682" s="33"/>
      <c r="BWL682" s="33"/>
      <c r="BWM682" s="33"/>
      <c r="BWN682" s="33"/>
      <c r="BWO682" s="33"/>
      <c r="BWP682" s="33"/>
      <c r="BWQ682" s="33"/>
      <c r="BWR682" s="33"/>
      <c r="BWS682" s="33"/>
      <c r="BWT682" s="33"/>
      <c r="BWU682" s="33"/>
      <c r="BWV682" s="33"/>
      <c r="BWW682" s="33"/>
      <c r="BWX682" s="33"/>
      <c r="BWY682" s="33"/>
      <c r="BWZ682" s="33"/>
      <c r="BXA682" s="33"/>
      <c r="BXB682" s="33"/>
      <c r="BXC682" s="33"/>
      <c r="BXD682" s="33"/>
      <c r="BXE682" s="33"/>
      <c r="BXF682" s="33"/>
      <c r="BXG682" s="33"/>
      <c r="BXH682" s="33"/>
      <c r="BXI682" s="33"/>
      <c r="BXJ682" s="33"/>
      <c r="BXK682" s="33"/>
      <c r="BXL682" s="33"/>
      <c r="BXM682" s="33"/>
      <c r="BXN682" s="33"/>
      <c r="BXO682" s="33"/>
      <c r="BXP682" s="33"/>
      <c r="BXQ682" s="33"/>
      <c r="BXR682" s="33"/>
      <c r="BXS682" s="33"/>
      <c r="BXT682" s="33"/>
      <c r="BXU682" s="33"/>
      <c r="BXV682" s="33"/>
      <c r="BXW682" s="33"/>
      <c r="BXX682" s="33"/>
      <c r="BXY682" s="33"/>
      <c r="BXZ682" s="33"/>
      <c r="BYA682" s="33"/>
      <c r="BYB682" s="33"/>
      <c r="BYC682" s="33"/>
      <c r="BYD682" s="33"/>
      <c r="BYE682" s="33"/>
      <c r="BYF682" s="33"/>
      <c r="BYG682" s="33"/>
      <c r="BYH682" s="33"/>
      <c r="BYI682" s="33"/>
      <c r="BYJ682" s="33"/>
      <c r="BYK682" s="33"/>
      <c r="BYL682" s="33"/>
      <c r="BYM682" s="33"/>
      <c r="BYN682" s="33"/>
      <c r="BYO682" s="33"/>
      <c r="BYP682" s="33"/>
      <c r="BYQ682" s="33"/>
      <c r="BYR682" s="33"/>
      <c r="BYS682" s="33"/>
      <c r="BYT682" s="33"/>
      <c r="BYU682" s="33"/>
      <c r="BYV682" s="33"/>
      <c r="BYW682" s="33"/>
      <c r="BYX682" s="33"/>
    </row>
    <row r="683" spans="1:2026" s="52" customFormat="1" ht="24.95" customHeight="1" x14ac:dyDescent="0.25">
      <c r="A683" s="205" t="s">
        <v>1662</v>
      </c>
      <c r="B683" s="53" t="s">
        <v>1173</v>
      </c>
      <c r="C683" s="4" t="s">
        <v>899</v>
      </c>
      <c r="D683" s="4" t="s">
        <v>1174</v>
      </c>
      <c r="E683" s="4" t="s">
        <v>1175</v>
      </c>
      <c r="F683" s="5" t="s">
        <v>1170</v>
      </c>
      <c r="G683" s="4" t="s">
        <v>105</v>
      </c>
      <c r="H683" s="63" t="s">
        <v>1132</v>
      </c>
      <c r="I683" s="4" t="s">
        <v>212</v>
      </c>
      <c r="J683" s="51" t="s">
        <v>345</v>
      </c>
      <c r="K683" s="4" t="s">
        <v>31</v>
      </c>
      <c r="L683" s="4" t="s">
        <v>32</v>
      </c>
      <c r="M683" s="4" t="s">
        <v>33</v>
      </c>
      <c r="N683" s="4" t="s">
        <v>106</v>
      </c>
      <c r="O683" s="6" t="s">
        <v>107</v>
      </c>
      <c r="P683" s="6"/>
      <c r="Q683" s="7" t="s">
        <v>36</v>
      </c>
      <c r="R683" s="7" t="s">
        <v>1236</v>
      </c>
      <c r="S683" s="4" t="s">
        <v>1176</v>
      </c>
      <c r="T683" s="152" t="s">
        <v>1512</v>
      </c>
      <c r="U683" s="152" t="s">
        <v>1512</v>
      </c>
      <c r="V683" s="4" t="s">
        <v>11</v>
      </c>
      <c r="W683" s="4" t="s">
        <v>40</v>
      </c>
      <c r="X683" s="4" t="s">
        <v>40</v>
      </c>
      <c r="Y683" s="4"/>
      <c r="Z683" s="4"/>
      <c r="AA683" s="4"/>
      <c r="AB683" s="8"/>
      <c r="AC683" s="8">
        <v>2650</v>
      </c>
      <c r="AD683" s="8"/>
      <c r="AE683" s="8">
        <v>2250</v>
      </c>
      <c r="AF683" s="8"/>
      <c r="AG683" s="8">
        <f t="shared" si="11"/>
        <v>4900</v>
      </c>
      <c r="AH683" s="111">
        <v>18</v>
      </c>
      <c r="AI683" s="8">
        <v>15357.99</v>
      </c>
      <c r="AJ683" s="126"/>
      <c r="AK683" s="8">
        <f>SUBTOTAL(9,AH683:AJ683)</f>
        <v>15375.99</v>
      </c>
      <c r="AL683" s="5" t="s">
        <v>37</v>
      </c>
      <c r="AM683" s="5" t="s">
        <v>1499</v>
      </c>
      <c r="AN683" s="96">
        <v>43040</v>
      </c>
      <c r="AO683" s="173" t="s">
        <v>1512</v>
      </c>
      <c r="AP683" s="33"/>
      <c r="AQ683" s="33"/>
      <c r="AR683" s="33"/>
      <c r="AS683" s="33"/>
      <c r="AT683" s="33"/>
      <c r="AU683" s="33"/>
      <c r="AV683" s="33"/>
      <c r="AW683" s="33"/>
      <c r="AX683" s="33"/>
      <c r="AY683" s="33"/>
      <c r="AZ683" s="33"/>
      <c r="BA683" s="33"/>
      <c r="BB683" s="33"/>
      <c r="BC683" s="33"/>
      <c r="BD683" s="33"/>
      <c r="BE683" s="33"/>
      <c r="BF683" s="33"/>
      <c r="BG683" s="33"/>
      <c r="BH683" s="33"/>
      <c r="BI683" s="33"/>
      <c r="BJ683" s="33"/>
      <c r="BK683" s="33"/>
      <c r="BL683" s="33"/>
      <c r="BM683" s="33"/>
      <c r="BN683" s="33"/>
      <c r="BO683" s="33"/>
      <c r="BP683" s="33"/>
      <c r="BQ683" s="33"/>
      <c r="BR683" s="33"/>
      <c r="BS683" s="33"/>
      <c r="BT683" s="33"/>
      <c r="BU683" s="33"/>
      <c r="BV683" s="33"/>
      <c r="BW683" s="33"/>
      <c r="BX683" s="33"/>
      <c r="BY683" s="33"/>
      <c r="BZ683" s="33"/>
      <c r="CA683" s="33"/>
      <c r="CB683" s="33"/>
      <c r="CC683" s="33"/>
      <c r="CD683" s="33"/>
      <c r="CE683" s="33"/>
      <c r="CF683" s="33"/>
      <c r="CG683" s="33"/>
      <c r="CH683" s="33"/>
      <c r="CI683" s="33"/>
      <c r="CJ683" s="33"/>
      <c r="CK683" s="33"/>
      <c r="CL683" s="33"/>
      <c r="CM683" s="33"/>
      <c r="CN683" s="33"/>
      <c r="CO683" s="33"/>
      <c r="CP683" s="33"/>
      <c r="CQ683" s="33"/>
      <c r="CR683" s="33"/>
      <c r="CS683" s="33"/>
      <c r="CT683" s="33"/>
      <c r="CU683" s="33"/>
      <c r="CV683" s="33"/>
      <c r="CW683" s="33"/>
      <c r="CX683" s="33"/>
      <c r="CY683" s="33"/>
      <c r="CZ683" s="33"/>
      <c r="DA683" s="33"/>
      <c r="DB683" s="33"/>
      <c r="DC683" s="33"/>
      <c r="DD683" s="33"/>
      <c r="DE683" s="33"/>
      <c r="DF683" s="33"/>
      <c r="DG683" s="33"/>
      <c r="DH683" s="33"/>
      <c r="DI683" s="33"/>
      <c r="DJ683" s="33"/>
      <c r="DK683" s="33"/>
      <c r="DL683" s="33"/>
      <c r="DM683" s="33"/>
      <c r="DN683" s="33"/>
      <c r="DO683" s="33"/>
      <c r="DP683" s="33"/>
      <c r="DQ683" s="33"/>
      <c r="DR683" s="33"/>
      <c r="DS683" s="33"/>
      <c r="DT683" s="33"/>
      <c r="DU683" s="33"/>
      <c r="DV683" s="33"/>
      <c r="DW683" s="33"/>
      <c r="DX683" s="33"/>
      <c r="DY683" s="33"/>
      <c r="DZ683" s="33"/>
      <c r="EA683" s="33"/>
      <c r="EB683" s="33"/>
      <c r="EC683" s="33"/>
      <c r="ED683" s="33"/>
      <c r="EE683" s="33"/>
      <c r="EF683" s="33"/>
      <c r="EG683" s="33"/>
      <c r="EH683" s="33"/>
      <c r="EI683" s="33"/>
      <c r="EJ683" s="33"/>
      <c r="EK683" s="33"/>
      <c r="EL683" s="33"/>
      <c r="EM683" s="33"/>
      <c r="EN683" s="33"/>
      <c r="EO683" s="33"/>
      <c r="EP683" s="33"/>
      <c r="EQ683" s="33"/>
      <c r="ER683" s="33"/>
      <c r="ES683" s="33"/>
      <c r="ET683" s="33"/>
      <c r="EU683" s="33"/>
      <c r="EV683" s="33"/>
      <c r="EW683" s="33"/>
      <c r="EX683" s="33"/>
      <c r="EY683" s="33"/>
      <c r="EZ683" s="33"/>
      <c r="FA683" s="33"/>
      <c r="FB683" s="33"/>
      <c r="FC683" s="33"/>
      <c r="FD683" s="33"/>
      <c r="FE683" s="33"/>
      <c r="FF683" s="33"/>
      <c r="FG683" s="33"/>
      <c r="FH683" s="33"/>
      <c r="FI683" s="33"/>
      <c r="FJ683" s="33"/>
      <c r="FK683" s="33"/>
      <c r="FL683" s="33"/>
      <c r="FM683" s="33"/>
      <c r="FN683" s="33"/>
      <c r="FO683" s="33"/>
      <c r="FP683" s="33"/>
      <c r="FQ683" s="33"/>
      <c r="FR683" s="33"/>
      <c r="FS683" s="33"/>
      <c r="FT683" s="33"/>
      <c r="FU683" s="33"/>
      <c r="FV683" s="33"/>
      <c r="FW683" s="33"/>
      <c r="FX683" s="33"/>
      <c r="FY683" s="33"/>
      <c r="FZ683" s="33"/>
      <c r="GA683" s="33"/>
      <c r="GB683" s="33"/>
      <c r="GC683" s="33"/>
      <c r="GD683" s="33"/>
      <c r="GE683" s="33"/>
      <c r="GF683" s="33"/>
      <c r="GG683" s="33"/>
      <c r="GH683" s="33"/>
      <c r="GI683" s="33"/>
      <c r="GJ683" s="33"/>
      <c r="GK683" s="33"/>
      <c r="GL683" s="33"/>
      <c r="GM683" s="33"/>
      <c r="GN683" s="33"/>
      <c r="GO683" s="33"/>
      <c r="GP683" s="33"/>
      <c r="GQ683" s="33"/>
      <c r="GR683" s="33"/>
      <c r="GS683" s="33"/>
      <c r="GT683" s="33"/>
      <c r="GU683" s="33"/>
      <c r="GV683" s="33"/>
      <c r="GW683" s="33"/>
      <c r="GX683" s="33"/>
      <c r="GY683" s="33"/>
      <c r="GZ683" s="33"/>
      <c r="HA683" s="33"/>
      <c r="HB683" s="33"/>
      <c r="HC683" s="33"/>
      <c r="HD683" s="33"/>
      <c r="HE683" s="33"/>
      <c r="HF683" s="33"/>
      <c r="HG683" s="33"/>
      <c r="HH683" s="33"/>
      <c r="HI683" s="33"/>
      <c r="HJ683" s="33"/>
      <c r="HK683" s="33"/>
      <c r="HL683" s="33"/>
      <c r="HM683" s="33"/>
      <c r="HN683" s="33"/>
      <c r="HO683" s="33"/>
      <c r="HP683" s="33"/>
      <c r="HQ683" s="33"/>
      <c r="HR683" s="33"/>
      <c r="HS683" s="33"/>
      <c r="HT683" s="33"/>
      <c r="HU683" s="33"/>
      <c r="HV683" s="33"/>
      <c r="HW683" s="33"/>
      <c r="HX683" s="33"/>
      <c r="HY683" s="33"/>
      <c r="HZ683" s="33"/>
      <c r="IA683" s="33"/>
      <c r="IB683" s="33"/>
      <c r="IC683" s="33"/>
      <c r="ID683" s="33"/>
      <c r="IE683" s="33"/>
      <c r="IF683" s="33"/>
      <c r="IG683" s="33"/>
      <c r="IH683" s="33"/>
      <c r="II683" s="33"/>
      <c r="IJ683" s="33"/>
      <c r="IK683" s="33"/>
      <c r="IL683" s="33"/>
      <c r="IM683" s="33"/>
      <c r="IN683" s="33"/>
      <c r="IO683" s="33"/>
      <c r="IP683" s="33"/>
      <c r="IQ683" s="33"/>
      <c r="IR683" s="33"/>
      <c r="IS683" s="33"/>
      <c r="IT683" s="33"/>
      <c r="IU683" s="33"/>
      <c r="IV683" s="33"/>
      <c r="IW683" s="33"/>
      <c r="IX683" s="33"/>
      <c r="IY683" s="33"/>
      <c r="IZ683" s="33"/>
      <c r="JA683" s="33"/>
      <c r="JB683" s="33"/>
      <c r="JC683" s="33"/>
      <c r="JD683" s="33"/>
      <c r="JE683" s="33"/>
      <c r="JF683" s="33"/>
      <c r="JG683" s="33"/>
      <c r="JH683" s="33"/>
      <c r="JI683" s="33"/>
      <c r="JJ683" s="33"/>
      <c r="JK683" s="33"/>
      <c r="JL683" s="33"/>
      <c r="JM683" s="33"/>
      <c r="JN683" s="33"/>
      <c r="JO683" s="33"/>
      <c r="JP683" s="33"/>
      <c r="JQ683" s="33"/>
      <c r="JR683" s="33"/>
      <c r="JS683" s="33"/>
      <c r="JT683" s="33"/>
      <c r="JU683" s="33"/>
      <c r="JV683" s="33"/>
      <c r="JW683" s="33"/>
      <c r="JX683" s="33"/>
      <c r="JY683" s="33"/>
      <c r="JZ683" s="33"/>
      <c r="KA683" s="33"/>
      <c r="KB683" s="33"/>
      <c r="KC683" s="33"/>
      <c r="KD683" s="33"/>
      <c r="KE683" s="33"/>
      <c r="KF683" s="33"/>
      <c r="KG683" s="33"/>
      <c r="KH683" s="33"/>
      <c r="KI683" s="33"/>
      <c r="KJ683" s="33"/>
      <c r="KK683" s="33"/>
      <c r="KL683" s="33"/>
      <c r="KM683" s="33"/>
      <c r="KN683" s="33"/>
      <c r="KO683" s="33"/>
      <c r="KP683" s="33"/>
      <c r="KQ683" s="33"/>
      <c r="KR683" s="33"/>
      <c r="KS683" s="33"/>
      <c r="KT683" s="33"/>
      <c r="KU683" s="33"/>
      <c r="KV683" s="33"/>
      <c r="KW683" s="33"/>
      <c r="KX683" s="33"/>
      <c r="KY683" s="33"/>
      <c r="KZ683" s="33"/>
      <c r="LA683" s="33"/>
      <c r="LB683" s="33"/>
      <c r="LC683" s="33"/>
      <c r="LD683" s="33"/>
      <c r="LE683" s="33"/>
      <c r="LF683" s="33"/>
      <c r="LG683" s="33"/>
      <c r="LH683" s="33"/>
      <c r="LI683" s="33"/>
      <c r="LJ683" s="33"/>
      <c r="LK683" s="33"/>
      <c r="LL683" s="33"/>
      <c r="LM683" s="33"/>
      <c r="LN683" s="33"/>
      <c r="LO683" s="33"/>
      <c r="LP683" s="33"/>
      <c r="LQ683" s="33"/>
      <c r="LR683" s="33"/>
      <c r="LS683" s="33"/>
      <c r="LT683" s="33"/>
      <c r="LU683" s="33"/>
      <c r="LV683" s="33"/>
      <c r="LW683" s="33"/>
      <c r="LX683" s="33"/>
      <c r="LY683" s="33"/>
      <c r="LZ683" s="33"/>
      <c r="MA683" s="33"/>
      <c r="MB683" s="33"/>
      <c r="MC683" s="33"/>
      <c r="MD683" s="33"/>
      <c r="ME683" s="33"/>
      <c r="MF683" s="33"/>
      <c r="MG683" s="33"/>
      <c r="MH683" s="33"/>
      <c r="MI683" s="33"/>
      <c r="MJ683" s="33"/>
      <c r="MK683" s="33"/>
      <c r="ML683" s="33"/>
      <c r="MM683" s="33"/>
      <c r="MN683" s="33"/>
      <c r="MO683" s="33"/>
      <c r="MP683" s="33"/>
      <c r="MQ683" s="33"/>
      <c r="MR683" s="33"/>
      <c r="MS683" s="33"/>
      <c r="MT683" s="33"/>
      <c r="MU683" s="33"/>
      <c r="MV683" s="33"/>
      <c r="MW683" s="33"/>
      <c r="MX683" s="33"/>
      <c r="MY683" s="33"/>
      <c r="MZ683" s="33"/>
      <c r="NA683" s="33"/>
      <c r="NB683" s="33"/>
      <c r="NC683" s="33"/>
      <c r="ND683" s="33"/>
      <c r="NE683" s="33"/>
      <c r="NF683" s="33"/>
      <c r="NG683" s="33"/>
      <c r="NH683" s="33"/>
      <c r="NI683" s="33"/>
      <c r="NJ683" s="33"/>
      <c r="NK683" s="33"/>
      <c r="NL683" s="33"/>
      <c r="NM683" s="33"/>
      <c r="NN683" s="33"/>
      <c r="NO683" s="33"/>
      <c r="NP683" s="33"/>
      <c r="NQ683" s="33"/>
      <c r="NR683" s="33"/>
      <c r="NS683" s="33"/>
      <c r="NT683" s="33"/>
      <c r="NU683" s="33"/>
      <c r="NV683" s="33"/>
      <c r="NW683" s="33"/>
      <c r="NX683" s="33"/>
      <c r="NY683" s="33"/>
      <c r="NZ683" s="33"/>
      <c r="OA683" s="33"/>
      <c r="OB683" s="33"/>
      <c r="OC683" s="33"/>
      <c r="OD683" s="33"/>
      <c r="OE683" s="33"/>
      <c r="OF683" s="33"/>
      <c r="OG683" s="33"/>
      <c r="OH683" s="33"/>
      <c r="OI683" s="33"/>
      <c r="OJ683" s="33"/>
      <c r="OK683" s="33"/>
      <c r="OL683" s="33"/>
      <c r="OM683" s="33"/>
      <c r="ON683" s="33"/>
      <c r="OO683" s="33"/>
      <c r="OP683" s="33"/>
      <c r="OQ683" s="33"/>
      <c r="OR683" s="33"/>
      <c r="OS683" s="33"/>
      <c r="OT683" s="33"/>
      <c r="OU683" s="33"/>
      <c r="OV683" s="33"/>
      <c r="OW683" s="33"/>
      <c r="OX683" s="33"/>
      <c r="OY683" s="33"/>
      <c r="OZ683" s="33"/>
      <c r="PA683" s="33"/>
      <c r="PB683" s="33"/>
      <c r="PC683" s="33"/>
      <c r="PD683" s="33"/>
      <c r="PE683" s="33"/>
      <c r="PF683" s="33"/>
      <c r="PG683" s="33"/>
      <c r="PH683" s="33"/>
      <c r="PI683" s="33"/>
      <c r="PJ683" s="33"/>
      <c r="PK683" s="33"/>
      <c r="PL683" s="33"/>
      <c r="PM683" s="33"/>
      <c r="PN683" s="33"/>
      <c r="PO683" s="33"/>
      <c r="PP683" s="33"/>
      <c r="PQ683" s="33"/>
      <c r="PR683" s="33"/>
      <c r="PS683" s="33"/>
      <c r="PT683" s="33"/>
      <c r="PU683" s="33"/>
      <c r="PV683" s="33"/>
      <c r="PW683" s="33"/>
      <c r="PX683" s="33"/>
      <c r="PY683" s="33"/>
      <c r="PZ683" s="33"/>
      <c r="QA683" s="33"/>
      <c r="QB683" s="33"/>
      <c r="QC683" s="33"/>
      <c r="QD683" s="33"/>
      <c r="QE683" s="33"/>
      <c r="QF683" s="33"/>
      <c r="QG683" s="33"/>
      <c r="QH683" s="33"/>
      <c r="QI683" s="33"/>
      <c r="QJ683" s="33"/>
      <c r="QK683" s="33"/>
      <c r="QL683" s="33"/>
      <c r="QM683" s="33"/>
      <c r="QN683" s="33"/>
      <c r="QO683" s="33"/>
      <c r="QP683" s="33"/>
      <c r="QQ683" s="33"/>
      <c r="QR683" s="33"/>
      <c r="QS683" s="33"/>
      <c r="QT683" s="33"/>
      <c r="QU683" s="33"/>
      <c r="QV683" s="33"/>
      <c r="QW683" s="33"/>
      <c r="QX683" s="33"/>
      <c r="QY683" s="33"/>
      <c r="QZ683" s="33"/>
      <c r="RA683" s="33"/>
      <c r="RB683" s="33"/>
      <c r="RC683" s="33"/>
      <c r="RD683" s="33"/>
      <c r="RE683" s="33"/>
      <c r="RF683" s="33"/>
      <c r="RG683" s="33"/>
      <c r="RH683" s="33"/>
      <c r="RI683" s="33"/>
      <c r="RJ683" s="33"/>
      <c r="RK683" s="33"/>
      <c r="RL683" s="33"/>
      <c r="RM683" s="33"/>
      <c r="RN683" s="33"/>
      <c r="RO683" s="33"/>
      <c r="RP683" s="33"/>
      <c r="RQ683" s="33"/>
      <c r="RR683" s="33"/>
      <c r="RS683" s="33"/>
      <c r="RT683" s="33"/>
      <c r="RU683" s="33"/>
      <c r="RV683" s="33"/>
      <c r="RW683" s="33"/>
      <c r="RX683" s="33"/>
      <c r="RY683" s="33"/>
      <c r="RZ683" s="33"/>
      <c r="SA683" s="33"/>
      <c r="SB683" s="33"/>
      <c r="SC683" s="33"/>
      <c r="SD683" s="33"/>
      <c r="SE683" s="33"/>
      <c r="SF683" s="33"/>
      <c r="SG683" s="33"/>
      <c r="SH683" s="33"/>
      <c r="SI683" s="33"/>
      <c r="SJ683" s="33"/>
      <c r="SK683" s="33"/>
      <c r="SL683" s="33"/>
      <c r="SM683" s="33"/>
      <c r="SN683" s="33"/>
      <c r="SO683" s="33"/>
      <c r="SP683" s="33"/>
      <c r="SQ683" s="33"/>
      <c r="SR683" s="33"/>
      <c r="SS683" s="33"/>
      <c r="ST683" s="33"/>
      <c r="SU683" s="33"/>
      <c r="SV683" s="33"/>
      <c r="SW683" s="33"/>
      <c r="SX683" s="33"/>
      <c r="SY683" s="33"/>
      <c r="SZ683" s="33"/>
      <c r="TA683" s="33"/>
      <c r="TB683" s="33"/>
      <c r="TC683" s="33"/>
      <c r="TD683" s="33"/>
      <c r="TE683" s="33"/>
      <c r="TF683" s="33"/>
      <c r="TG683" s="33"/>
      <c r="TH683" s="33"/>
      <c r="TI683" s="33"/>
      <c r="TJ683" s="33"/>
      <c r="TK683" s="33"/>
      <c r="TL683" s="33"/>
      <c r="TM683" s="33"/>
      <c r="TN683" s="33"/>
      <c r="TO683" s="33"/>
      <c r="TP683" s="33"/>
      <c r="TQ683" s="33"/>
      <c r="TR683" s="33"/>
      <c r="TS683" s="33"/>
      <c r="TT683" s="33"/>
      <c r="TU683" s="33"/>
      <c r="TV683" s="33"/>
      <c r="TW683" s="33"/>
      <c r="TX683" s="33"/>
      <c r="TY683" s="33"/>
      <c r="TZ683" s="33"/>
      <c r="UA683" s="33"/>
      <c r="UB683" s="33"/>
      <c r="UC683" s="33"/>
      <c r="UD683" s="33"/>
      <c r="UE683" s="33"/>
      <c r="UF683" s="33"/>
      <c r="UG683" s="33"/>
      <c r="UH683" s="33"/>
      <c r="UI683" s="33"/>
      <c r="UJ683" s="33"/>
      <c r="UK683" s="33"/>
      <c r="UL683" s="33"/>
      <c r="UM683" s="33"/>
      <c r="UN683" s="33"/>
      <c r="UO683" s="33"/>
      <c r="UP683" s="33"/>
      <c r="UQ683" s="33"/>
      <c r="UR683" s="33"/>
      <c r="US683" s="33"/>
      <c r="UT683" s="33"/>
      <c r="UU683" s="33"/>
      <c r="UV683" s="33"/>
      <c r="UW683" s="33"/>
      <c r="UX683" s="33"/>
      <c r="UY683" s="33"/>
      <c r="UZ683" s="33"/>
      <c r="VA683" s="33"/>
      <c r="VB683" s="33"/>
      <c r="VC683" s="33"/>
      <c r="VD683" s="33"/>
      <c r="VE683" s="33"/>
      <c r="VF683" s="33"/>
      <c r="VG683" s="33"/>
      <c r="VH683" s="33"/>
      <c r="VI683" s="33"/>
      <c r="VJ683" s="33"/>
      <c r="VK683" s="33"/>
      <c r="VL683" s="33"/>
      <c r="VM683" s="33"/>
      <c r="VN683" s="33"/>
      <c r="VO683" s="33"/>
      <c r="VP683" s="33"/>
      <c r="VQ683" s="33"/>
      <c r="VR683" s="33"/>
      <c r="VS683" s="33"/>
      <c r="VT683" s="33"/>
      <c r="VU683" s="33"/>
      <c r="VV683" s="33"/>
      <c r="VW683" s="33"/>
      <c r="VX683" s="33"/>
      <c r="VY683" s="33"/>
      <c r="VZ683" s="33"/>
      <c r="WA683" s="33"/>
      <c r="WB683" s="33"/>
      <c r="WC683" s="33"/>
      <c r="WD683" s="33"/>
      <c r="WE683" s="33"/>
      <c r="WF683" s="33"/>
      <c r="WG683" s="33"/>
      <c r="WH683" s="33"/>
      <c r="WI683" s="33"/>
      <c r="WJ683" s="33"/>
      <c r="WK683" s="33"/>
      <c r="WL683" s="33"/>
      <c r="WM683" s="33"/>
      <c r="WN683" s="33"/>
      <c r="WO683" s="33"/>
      <c r="WP683" s="33"/>
      <c r="WQ683" s="33"/>
      <c r="WR683" s="33"/>
      <c r="WS683" s="33"/>
      <c r="WT683" s="33"/>
      <c r="WU683" s="33"/>
      <c r="WV683" s="33"/>
      <c r="WW683" s="33"/>
      <c r="WX683" s="33"/>
      <c r="WY683" s="33"/>
      <c r="WZ683" s="33"/>
      <c r="XA683" s="33"/>
      <c r="XB683" s="33"/>
      <c r="XC683" s="33"/>
      <c r="XD683" s="33"/>
      <c r="XE683" s="33"/>
      <c r="XF683" s="33"/>
      <c r="XG683" s="33"/>
      <c r="XH683" s="33"/>
      <c r="XI683" s="33"/>
      <c r="XJ683" s="33"/>
      <c r="XK683" s="33"/>
      <c r="XL683" s="33"/>
      <c r="XM683" s="33"/>
      <c r="XN683" s="33"/>
      <c r="XO683" s="33"/>
      <c r="XP683" s="33"/>
      <c r="XQ683" s="33"/>
      <c r="XR683" s="33"/>
      <c r="XS683" s="33"/>
      <c r="XT683" s="33"/>
      <c r="XU683" s="33"/>
      <c r="XV683" s="33"/>
      <c r="XW683" s="33"/>
      <c r="XX683" s="33"/>
      <c r="XY683" s="33"/>
      <c r="XZ683" s="33"/>
      <c r="YA683" s="33"/>
      <c r="YB683" s="33"/>
      <c r="YC683" s="33"/>
      <c r="YD683" s="33"/>
      <c r="YE683" s="33"/>
      <c r="YF683" s="33"/>
      <c r="YG683" s="33"/>
      <c r="YH683" s="33"/>
      <c r="YI683" s="33"/>
      <c r="YJ683" s="33"/>
      <c r="YK683" s="33"/>
      <c r="YL683" s="33"/>
      <c r="YM683" s="33"/>
      <c r="YN683" s="33"/>
      <c r="YO683" s="33"/>
      <c r="YP683" s="33"/>
      <c r="YQ683" s="33"/>
      <c r="YR683" s="33"/>
      <c r="YS683" s="33"/>
      <c r="YT683" s="33"/>
      <c r="YU683" s="33"/>
      <c r="YV683" s="33"/>
      <c r="YW683" s="33"/>
      <c r="YX683" s="33"/>
      <c r="YY683" s="33"/>
      <c r="YZ683" s="33"/>
      <c r="ZA683" s="33"/>
      <c r="ZB683" s="33"/>
      <c r="ZC683" s="33"/>
      <c r="ZD683" s="33"/>
      <c r="ZE683" s="33"/>
      <c r="ZF683" s="33"/>
      <c r="ZG683" s="33"/>
      <c r="ZH683" s="33"/>
      <c r="ZI683" s="33"/>
      <c r="ZJ683" s="33"/>
      <c r="ZK683" s="33"/>
      <c r="ZL683" s="33"/>
      <c r="ZM683" s="33"/>
      <c r="ZN683" s="33"/>
      <c r="ZO683" s="33"/>
      <c r="ZP683" s="33"/>
      <c r="ZQ683" s="33"/>
      <c r="ZR683" s="33"/>
      <c r="ZS683" s="33"/>
      <c r="ZT683" s="33"/>
      <c r="ZU683" s="33"/>
      <c r="ZV683" s="33"/>
      <c r="ZW683" s="33"/>
      <c r="ZX683" s="33"/>
      <c r="ZY683" s="33"/>
      <c r="ZZ683" s="33"/>
      <c r="AAA683" s="33"/>
      <c r="AAB683" s="33"/>
      <c r="AAC683" s="33"/>
      <c r="AAD683" s="33"/>
      <c r="AAE683" s="33"/>
      <c r="AAF683" s="33"/>
      <c r="AAG683" s="33"/>
      <c r="AAH683" s="33"/>
      <c r="AAI683" s="33"/>
      <c r="AAJ683" s="33"/>
      <c r="AAK683" s="33"/>
      <c r="AAL683" s="33"/>
      <c r="AAM683" s="33"/>
      <c r="AAN683" s="33"/>
      <c r="AAO683" s="33"/>
      <c r="AAP683" s="33"/>
      <c r="AAQ683" s="33"/>
      <c r="AAR683" s="33"/>
      <c r="AAS683" s="33"/>
      <c r="AAT683" s="33"/>
      <c r="AAU683" s="33"/>
      <c r="AAV683" s="33"/>
      <c r="AAW683" s="33"/>
      <c r="AAX683" s="33"/>
      <c r="AAY683" s="33"/>
      <c r="AAZ683" s="33"/>
      <c r="ABA683" s="33"/>
      <c r="ABB683" s="33"/>
      <c r="ABC683" s="33"/>
      <c r="ABD683" s="33"/>
      <c r="ABE683" s="33"/>
      <c r="ABF683" s="33"/>
      <c r="ABG683" s="33"/>
      <c r="ABH683" s="33"/>
      <c r="ABI683" s="33"/>
      <c r="ABJ683" s="33"/>
      <c r="ABK683" s="33"/>
      <c r="ABL683" s="33"/>
      <c r="ABM683" s="33"/>
      <c r="ABN683" s="33"/>
      <c r="ABO683" s="33"/>
      <c r="ABP683" s="33"/>
      <c r="ABQ683" s="33"/>
      <c r="ABR683" s="33"/>
      <c r="ABS683" s="33"/>
      <c r="ABT683" s="33"/>
      <c r="ABU683" s="33"/>
      <c r="ABV683" s="33"/>
      <c r="ABW683" s="33"/>
      <c r="ABX683" s="33"/>
      <c r="ABY683" s="33"/>
      <c r="ABZ683" s="33"/>
      <c r="ACA683" s="33"/>
      <c r="ACB683" s="33"/>
      <c r="ACC683" s="33"/>
      <c r="ACD683" s="33"/>
      <c r="ACE683" s="33"/>
      <c r="ACF683" s="33"/>
      <c r="ACG683" s="33"/>
      <c r="ACH683" s="33"/>
      <c r="ACI683" s="33"/>
      <c r="ACJ683" s="33"/>
      <c r="ACK683" s="33"/>
      <c r="ACL683" s="33"/>
      <c r="ACM683" s="33"/>
      <c r="ACN683" s="33"/>
      <c r="ACO683" s="33"/>
      <c r="ACP683" s="33"/>
      <c r="ACQ683" s="33"/>
      <c r="ACR683" s="33"/>
      <c r="ACS683" s="33"/>
      <c r="ACT683" s="33"/>
      <c r="ACU683" s="33"/>
      <c r="ACV683" s="33"/>
      <c r="ACW683" s="33"/>
      <c r="ACX683" s="33"/>
      <c r="ACY683" s="33"/>
      <c r="ACZ683" s="33"/>
      <c r="ADA683" s="33"/>
      <c r="ADB683" s="33"/>
      <c r="ADC683" s="33"/>
      <c r="ADD683" s="33"/>
      <c r="ADE683" s="33"/>
      <c r="ADF683" s="33"/>
      <c r="ADG683" s="33"/>
      <c r="ADH683" s="33"/>
      <c r="ADI683" s="33"/>
      <c r="ADJ683" s="33"/>
      <c r="ADK683" s="33"/>
      <c r="ADL683" s="33"/>
      <c r="ADM683" s="33"/>
      <c r="ADN683" s="33"/>
      <c r="ADO683" s="33"/>
      <c r="ADP683" s="33"/>
      <c r="ADQ683" s="33"/>
      <c r="ADR683" s="33"/>
      <c r="ADS683" s="33"/>
      <c r="ADT683" s="33"/>
      <c r="ADU683" s="33"/>
      <c r="ADV683" s="33"/>
      <c r="ADW683" s="33"/>
      <c r="ADX683" s="33"/>
      <c r="ADY683" s="33"/>
      <c r="ADZ683" s="33"/>
      <c r="AEA683" s="33"/>
      <c r="AEB683" s="33"/>
      <c r="AEC683" s="33"/>
      <c r="AED683" s="33"/>
      <c r="AEE683" s="33"/>
      <c r="AEF683" s="33"/>
      <c r="AEG683" s="33"/>
      <c r="AEH683" s="33"/>
      <c r="AEI683" s="33"/>
      <c r="AEJ683" s="33"/>
      <c r="AEK683" s="33"/>
      <c r="AEL683" s="33"/>
      <c r="AEM683" s="33"/>
      <c r="AEN683" s="33"/>
      <c r="AEO683" s="33"/>
      <c r="AEP683" s="33"/>
      <c r="AEQ683" s="33"/>
      <c r="AER683" s="33"/>
      <c r="AES683" s="33"/>
      <c r="AET683" s="33"/>
      <c r="AEU683" s="33"/>
      <c r="AEV683" s="33"/>
      <c r="AEW683" s="33"/>
      <c r="AEX683" s="33"/>
      <c r="AEY683" s="33"/>
      <c r="AEZ683" s="33"/>
      <c r="AFA683" s="33"/>
      <c r="AFB683" s="33"/>
      <c r="AFC683" s="33"/>
      <c r="AFD683" s="33"/>
      <c r="AFE683" s="33"/>
      <c r="AFF683" s="33"/>
      <c r="AFG683" s="33"/>
      <c r="AFH683" s="33"/>
      <c r="AFI683" s="33"/>
      <c r="AFJ683" s="33"/>
      <c r="AFK683" s="33"/>
      <c r="AFL683" s="33"/>
      <c r="AFM683" s="33"/>
      <c r="AFN683" s="33"/>
      <c r="AFO683" s="33"/>
      <c r="AFP683" s="33"/>
      <c r="AFQ683" s="33"/>
      <c r="AFR683" s="33"/>
      <c r="AFS683" s="33"/>
      <c r="AFT683" s="33"/>
      <c r="AFU683" s="33"/>
      <c r="AFV683" s="33"/>
      <c r="AFW683" s="33"/>
      <c r="AFX683" s="33"/>
      <c r="AFY683" s="33"/>
      <c r="AFZ683" s="33"/>
      <c r="AGA683" s="33"/>
      <c r="AGB683" s="33"/>
      <c r="AGC683" s="33"/>
      <c r="AGD683" s="33"/>
      <c r="AGE683" s="33"/>
      <c r="AGF683" s="33"/>
      <c r="AGG683" s="33"/>
      <c r="AGH683" s="33"/>
      <c r="AGI683" s="33"/>
      <c r="AGJ683" s="33"/>
      <c r="AGK683" s="33"/>
      <c r="AGL683" s="33"/>
      <c r="AGM683" s="33"/>
      <c r="AGN683" s="33"/>
      <c r="AGO683" s="33"/>
      <c r="AGP683" s="33"/>
      <c r="AGQ683" s="33"/>
      <c r="AGR683" s="33"/>
      <c r="AGS683" s="33"/>
      <c r="AGT683" s="33"/>
      <c r="AGU683" s="33"/>
      <c r="AGV683" s="33"/>
      <c r="AGW683" s="33"/>
      <c r="AGX683" s="33"/>
      <c r="AGY683" s="33"/>
      <c r="AGZ683" s="33"/>
      <c r="AHA683" s="33"/>
      <c r="AHB683" s="33"/>
      <c r="AHC683" s="33"/>
      <c r="AHD683" s="33"/>
      <c r="AHE683" s="33"/>
      <c r="AHF683" s="33"/>
      <c r="AHG683" s="33"/>
      <c r="AHH683" s="33"/>
      <c r="AHI683" s="33"/>
      <c r="AHJ683" s="33"/>
      <c r="AHK683" s="33"/>
      <c r="AHL683" s="33"/>
      <c r="AHM683" s="33"/>
      <c r="AHN683" s="33"/>
      <c r="AHO683" s="33"/>
      <c r="AHP683" s="33"/>
      <c r="AHQ683" s="33"/>
      <c r="AHR683" s="33"/>
      <c r="AHS683" s="33"/>
      <c r="AHT683" s="33"/>
      <c r="AHU683" s="33"/>
      <c r="AHV683" s="33"/>
      <c r="AHW683" s="33"/>
      <c r="AHX683" s="33"/>
      <c r="AHY683" s="33"/>
      <c r="AHZ683" s="33"/>
      <c r="AIA683" s="33"/>
      <c r="AIB683" s="33"/>
      <c r="AIC683" s="33"/>
      <c r="AID683" s="33"/>
      <c r="AIE683" s="33"/>
      <c r="AIF683" s="33"/>
      <c r="AIG683" s="33"/>
      <c r="AIH683" s="33"/>
      <c r="AII683" s="33"/>
      <c r="AIJ683" s="33"/>
      <c r="AIK683" s="33"/>
      <c r="AIL683" s="33"/>
      <c r="AIM683" s="33"/>
      <c r="AIN683" s="33"/>
      <c r="AIO683" s="33"/>
      <c r="AIP683" s="33"/>
      <c r="AIQ683" s="33"/>
      <c r="AIR683" s="33"/>
      <c r="AIS683" s="33"/>
      <c r="AIT683" s="33"/>
      <c r="AIU683" s="33"/>
      <c r="AIV683" s="33"/>
      <c r="AIW683" s="33"/>
      <c r="AIX683" s="33"/>
      <c r="AIY683" s="33"/>
      <c r="AIZ683" s="33"/>
      <c r="AJA683" s="33"/>
      <c r="AJB683" s="33"/>
      <c r="AJC683" s="33"/>
      <c r="AJD683" s="33"/>
      <c r="AJE683" s="33"/>
      <c r="AJF683" s="33"/>
      <c r="AJG683" s="33"/>
      <c r="AJH683" s="33"/>
      <c r="AJI683" s="33"/>
      <c r="AJJ683" s="33"/>
      <c r="AJK683" s="33"/>
      <c r="AJL683" s="33"/>
      <c r="AJM683" s="33"/>
      <c r="AJN683" s="33"/>
      <c r="AJO683" s="33"/>
      <c r="AJP683" s="33"/>
      <c r="AJQ683" s="33"/>
      <c r="AJR683" s="33"/>
      <c r="AJS683" s="33"/>
      <c r="AJT683" s="33"/>
      <c r="AJU683" s="33"/>
      <c r="AJV683" s="33"/>
      <c r="AJW683" s="33"/>
      <c r="AJX683" s="33"/>
      <c r="AJY683" s="33"/>
      <c r="AJZ683" s="33"/>
      <c r="AKA683" s="33"/>
      <c r="AKB683" s="33"/>
      <c r="AKC683" s="33"/>
      <c r="AKD683" s="33"/>
      <c r="AKE683" s="33"/>
      <c r="AKF683" s="33"/>
      <c r="AKG683" s="33"/>
      <c r="AKH683" s="33"/>
      <c r="AKI683" s="33"/>
      <c r="AKJ683" s="33"/>
      <c r="AKK683" s="33"/>
      <c r="AKL683" s="33"/>
      <c r="AKM683" s="33"/>
      <c r="AKN683" s="33"/>
      <c r="AKO683" s="33"/>
      <c r="AKP683" s="33"/>
      <c r="AKQ683" s="33"/>
      <c r="AKR683" s="33"/>
      <c r="AKS683" s="33"/>
      <c r="AKT683" s="33"/>
      <c r="AKU683" s="33"/>
      <c r="AKV683" s="33"/>
      <c r="AKW683" s="33"/>
      <c r="AKX683" s="33"/>
      <c r="AKY683" s="33"/>
      <c r="AKZ683" s="33"/>
      <c r="ALA683" s="33"/>
      <c r="ALB683" s="33"/>
      <c r="ALC683" s="33"/>
      <c r="ALD683" s="33"/>
      <c r="ALE683" s="33"/>
      <c r="ALF683" s="33"/>
      <c r="ALG683" s="33"/>
      <c r="ALH683" s="33"/>
      <c r="ALI683" s="33"/>
      <c r="ALJ683" s="33"/>
      <c r="ALK683" s="33"/>
      <c r="ALL683" s="33"/>
      <c r="ALM683" s="33"/>
      <c r="ALN683" s="33"/>
      <c r="ALO683" s="33"/>
      <c r="ALP683" s="33"/>
      <c r="ALQ683" s="33"/>
      <c r="ALR683" s="33"/>
      <c r="ALS683" s="33"/>
      <c r="ALT683" s="33"/>
      <c r="ALU683" s="33"/>
      <c r="ALV683" s="33"/>
      <c r="ALW683" s="33"/>
      <c r="ALX683" s="33"/>
      <c r="ALY683" s="33"/>
      <c r="ALZ683" s="33"/>
      <c r="AMA683" s="33"/>
      <c r="AMB683" s="33"/>
      <c r="AMC683" s="33"/>
      <c r="AMD683" s="33"/>
      <c r="AME683" s="33"/>
      <c r="AMF683" s="33"/>
      <c r="AMG683" s="33"/>
      <c r="AMH683" s="33"/>
      <c r="AMI683" s="33"/>
      <c r="AMJ683" s="33"/>
      <c r="AMK683" s="33"/>
      <c r="AML683" s="33"/>
      <c r="AMM683" s="33"/>
      <c r="AMN683" s="33"/>
      <c r="AMO683" s="33"/>
      <c r="AMP683" s="33"/>
      <c r="AMQ683" s="33"/>
      <c r="AMR683" s="33"/>
      <c r="AMS683" s="33"/>
      <c r="AMT683" s="33"/>
      <c r="AMU683" s="33"/>
      <c r="AMV683" s="33"/>
      <c r="AMW683" s="33"/>
      <c r="AMX683" s="33"/>
      <c r="AMY683" s="33"/>
      <c r="AMZ683" s="33"/>
      <c r="ANA683" s="33"/>
      <c r="ANB683" s="33"/>
      <c r="ANC683" s="33"/>
      <c r="AND683" s="33"/>
      <c r="ANE683" s="33"/>
      <c r="ANF683" s="33"/>
      <c r="ANG683" s="33"/>
      <c r="ANH683" s="33"/>
      <c r="ANI683" s="33"/>
      <c r="ANJ683" s="33"/>
      <c r="ANK683" s="33"/>
      <c r="ANL683" s="33"/>
      <c r="ANM683" s="33"/>
      <c r="ANN683" s="33"/>
      <c r="ANO683" s="33"/>
      <c r="ANP683" s="33"/>
      <c r="ANQ683" s="33"/>
      <c r="ANR683" s="33"/>
      <c r="ANS683" s="33"/>
      <c r="ANT683" s="33"/>
      <c r="ANU683" s="33"/>
      <c r="ANV683" s="33"/>
      <c r="ANW683" s="33"/>
      <c r="ANX683" s="33"/>
      <c r="ANY683" s="33"/>
      <c r="ANZ683" s="33"/>
      <c r="AOA683" s="33"/>
      <c r="AOB683" s="33"/>
      <c r="AOC683" s="33"/>
      <c r="AOD683" s="33"/>
      <c r="AOE683" s="33"/>
      <c r="AOF683" s="33"/>
      <c r="AOG683" s="33"/>
      <c r="AOH683" s="33"/>
      <c r="AOI683" s="33"/>
      <c r="AOJ683" s="33"/>
      <c r="AOK683" s="33"/>
      <c r="AOL683" s="33"/>
      <c r="AOM683" s="33"/>
      <c r="AON683" s="33"/>
      <c r="AOO683" s="33"/>
      <c r="AOP683" s="33"/>
      <c r="AOQ683" s="33"/>
      <c r="AOR683" s="33"/>
      <c r="AOS683" s="33"/>
      <c r="AOT683" s="33"/>
      <c r="AOU683" s="33"/>
      <c r="AOV683" s="33"/>
      <c r="AOW683" s="33"/>
      <c r="AOX683" s="33"/>
      <c r="AOY683" s="33"/>
      <c r="AOZ683" s="33"/>
      <c r="APA683" s="33"/>
      <c r="APB683" s="33"/>
      <c r="APC683" s="33"/>
      <c r="APD683" s="33"/>
      <c r="APE683" s="33"/>
      <c r="APF683" s="33"/>
      <c r="APG683" s="33"/>
      <c r="APH683" s="33"/>
      <c r="API683" s="33"/>
      <c r="APJ683" s="33"/>
      <c r="APK683" s="33"/>
      <c r="APL683" s="33"/>
      <c r="APM683" s="33"/>
      <c r="APN683" s="33"/>
      <c r="APO683" s="33"/>
      <c r="APP683" s="33"/>
      <c r="APQ683" s="33"/>
      <c r="APR683" s="33"/>
      <c r="APS683" s="33"/>
      <c r="APT683" s="33"/>
      <c r="APU683" s="33"/>
      <c r="APV683" s="33"/>
      <c r="APW683" s="33"/>
      <c r="APX683" s="33"/>
      <c r="APY683" s="33"/>
      <c r="APZ683" s="33"/>
      <c r="AQA683" s="33"/>
      <c r="AQB683" s="33"/>
      <c r="AQC683" s="33"/>
      <c r="AQD683" s="33"/>
      <c r="AQE683" s="33"/>
      <c r="AQF683" s="33"/>
      <c r="AQG683" s="33"/>
      <c r="AQH683" s="33"/>
      <c r="AQI683" s="33"/>
      <c r="AQJ683" s="33"/>
      <c r="AQK683" s="33"/>
      <c r="AQL683" s="33"/>
      <c r="AQM683" s="33"/>
      <c r="AQN683" s="33"/>
      <c r="AQO683" s="33"/>
      <c r="AQP683" s="33"/>
      <c r="AQQ683" s="33"/>
      <c r="AQR683" s="33"/>
      <c r="AQS683" s="33"/>
      <c r="AQT683" s="33"/>
      <c r="AQU683" s="33"/>
      <c r="AQV683" s="33"/>
      <c r="AQW683" s="33"/>
      <c r="AQX683" s="33"/>
      <c r="AQY683" s="33"/>
      <c r="AQZ683" s="33"/>
      <c r="ARA683" s="33"/>
      <c r="ARB683" s="33"/>
      <c r="ARC683" s="33"/>
      <c r="ARD683" s="33"/>
      <c r="ARE683" s="33"/>
      <c r="ARF683" s="33"/>
      <c r="ARG683" s="33"/>
      <c r="ARH683" s="33"/>
      <c r="ARI683" s="33"/>
      <c r="ARJ683" s="33"/>
      <c r="ARK683" s="33"/>
      <c r="ARL683" s="33"/>
      <c r="ARM683" s="33"/>
      <c r="ARN683" s="33"/>
      <c r="ARO683" s="33"/>
      <c r="ARP683" s="33"/>
      <c r="ARQ683" s="33"/>
      <c r="ARR683" s="33"/>
      <c r="ARS683" s="33"/>
      <c r="ART683" s="33"/>
      <c r="ARU683" s="33"/>
      <c r="ARV683" s="33"/>
      <c r="ARW683" s="33"/>
      <c r="ARX683" s="33"/>
      <c r="ARY683" s="33"/>
      <c r="ARZ683" s="33"/>
      <c r="ASA683" s="33"/>
      <c r="ASB683" s="33"/>
      <c r="ASC683" s="33"/>
      <c r="ASD683" s="33"/>
      <c r="ASE683" s="33"/>
      <c r="ASF683" s="33"/>
      <c r="ASG683" s="33"/>
      <c r="ASH683" s="33"/>
      <c r="ASI683" s="33"/>
      <c r="ASJ683" s="33"/>
      <c r="ASK683" s="33"/>
      <c r="ASL683" s="33"/>
      <c r="ASM683" s="33"/>
      <c r="ASN683" s="33"/>
      <c r="ASO683" s="33"/>
      <c r="ASP683" s="33"/>
      <c r="ASQ683" s="33"/>
      <c r="ASR683" s="33"/>
      <c r="ASS683" s="33"/>
      <c r="AST683" s="33"/>
      <c r="ASU683" s="33"/>
      <c r="ASV683" s="33"/>
      <c r="ASW683" s="33"/>
      <c r="ASX683" s="33"/>
      <c r="ASY683" s="33"/>
      <c r="ASZ683" s="33"/>
      <c r="ATA683" s="33"/>
      <c r="ATB683" s="33"/>
      <c r="ATC683" s="33"/>
      <c r="ATD683" s="33"/>
      <c r="ATE683" s="33"/>
      <c r="ATF683" s="33"/>
      <c r="ATG683" s="33"/>
      <c r="ATH683" s="33"/>
      <c r="ATI683" s="33"/>
      <c r="ATJ683" s="33"/>
      <c r="ATK683" s="33"/>
      <c r="ATL683" s="33"/>
      <c r="ATM683" s="33"/>
      <c r="ATN683" s="33"/>
      <c r="ATO683" s="33"/>
      <c r="ATP683" s="33"/>
      <c r="ATQ683" s="33"/>
      <c r="ATR683" s="33"/>
      <c r="ATS683" s="33"/>
      <c r="ATT683" s="33"/>
      <c r="ATU683" s="33"/>
      <c r="ATV683" s="33"/>
      <c r="ATW683" s="33"/>
      <c r="ATX683" s="33"/>
      <c r="ATY683" s="33"/>
      <c r="ATZ683" s="33"/>
      <c r="AUA683" s="33"/>
      <c r="AUB683" s="33"/>
      <c r="AUC683" s="33"/>
      <c r="AUD683" s="33"/>
      <c r="AUE683" s="33"/>
      <c r="AUF683" s="33"/>
      <c r="AUG683" s="33"/>
      <c r="AUH683" s="33"/>
      <c r="AUI683" s="33"/>
      <c r="AUJ683" s="33"/>
      <c r="AUK683" s="33"/>
      <c r="AUL683" s="33"/>
      <c r="AUM683" s="33"/>
      <c r="AUN683" s="33"/>
      <c r="AUO683" s="33"/>
      <c r="AUP683" s="33"/>
      <c r="AUQ683" s="33"/>
      <c r="AUR683" s="33"/>
      <c r="AUS683" s="33"/>
      <c r="AUT683" s="33"/>
      <c r="AUU683" s="33"/>
      <c r="AUV683" s="33"/>
      <c r="AUW683" s="33"/>
      <c r="AUX683" s="33"/>
      <c r="AUY683" s="33"/>
      <c r="AUZ683" s="33"/>
      <c r="AVA683" s="33"/>
      <c r="AVB683" s="33"/>
      <c r="AVC683" s="33"/>
      <c r="AVD683" s="33"/>
      <c r="AVE683" s="33"/>
      <c r="AVF683" s="33"/>
      <c r="AVG683" s="33"/>
      <c r="AVH683" s="33"/>
      <c r="AVI683" s="33"/>
      <c r="AVJ683" s="33"/>
      <c r="AVK683" s="33"/>
      <c r="AVL683" s="33"/>
      <c r="AVM683" s="33"/>
      <c r="AVN683" s="33"/>
      <c r="AVO683" s="33"/>
      <c r="AVP683" s="33"/>
      <c r="AVQ683" s="33"/>
      <c r="AVR683" s="33"/>
      <c r="AVS683" s="33"/>
      <c r="AVT683" s="33"/>
      <c r="AVU683" s="33"/>
      <c r="AVV683" s="33"/>
      <c r="AVW683" s="33"/>
      <c r="AVX683" s="33"/>
      <c r="AVY683" s="33"/>
      <c r="AVZ683" s="33"/>
      <c r="AWA683" s="33"/>
      <c r="AWB683" s="33"/>
      <c r="AWC683" s="33"/>
      <c r="AWD683" s="33"/>
      <c r="AWE683" s="33"/>
      <c r="AWF683" s="33"/>
      <c r="AWG683" s="33"/>
      <c r="AWH683" s="33"/>
      <c r="AWI683" s="33"/>
      <c r="AWJ683" s="33"/>
      <c r="AWK683" s="33"/>
      <c r="AWL683" s="33"/>
      <c r="AWM683" s="33"/>
      <c r="AWN683" s="33"/>
      <c r="AWO683" s="33"/>
      <c r="AWP683" s="33"/>
      <c r="AWQ683" s="33"/>
      <c r="AWR683" s="33"/>
      <c r="AWS683" s="33"/>
      <c r="AWT683" s="33"/>
      <c r="AWU683" s="33"/>
      <c r="AWV683" s="33"/>
      <c r="AWW683" s="33"/>
      <c r="AWX683" s="33"/>
      <c r="AWY683" s="33"/>
      <c r="AWZ683" s="33"/>
      <c r="AXA683" s="33"/>
      <c r="AXB683" s="33"/>
      <c r="AXC683" s="33"/>
      <c r="AXD683" s="33"/>
      <c r="AXE683" s="33"/>
      <c r="AXF683" s="33"/>
      <c r="AXG683" s="33"/>
      <c r="AXH683" s="33"/>
      <c r="AXI683" s="33"/>
      <c r="AXJ683" s="33"/>
      <c r="AXK683" s="33"/>
      <c r="AXL683" s="33"/>
      <c r="AXM683" s="33"/>
      <c r="AXN683" s="33"/>
      <c r="AXO683" s="33"/>
      <c r="AXP683" s="33"/>
      <c r="AXQ683" s="33"/>
      <c r="AXR683" s="33"/>
      <c r="AXS683" s="33"/>
      <c r="AXT683" s="33"/>
      <c r="AXU683" s="33"/>
      <c r="AXV683" s="33"/>
      <c r="AXW683" s="33"/>
      <c r="AXX683" s="33"/>
      <c r="AXY683" s="33"/>
      <c r="AXZ683" s="33"/>
      <c r="AYA683" s="33"/>
      <c r="AYB683" s="33"/>
      <c r="AYC683" s="33"/>
      <c r="AYD683" s="33"/>
      <c r="AYE683" s="33"/>
      <c r="AYF683" s="33"/>
      <c r="AYG683" s="33"/>
      <c r="AYH683" s="33"/>
      <c r="AYI683" s="33"/>
      <c r="AYJ683" s="33"/>
      <c r="AYK683" s="33"/>
      <c r="AYL683" s="33"/>
      <c r="AYM683" s="33"/>
      <c r="AYN683" s="33"/>
      <c r="AYO683" s="33"/>
      <c r="AYP683" s="33"/>
      <c r="AYQ683" s="33"/>
      <c r="AYR683" s="33"/>
      <c r="AYS683" s="33"/>
      <c r="AYT683" s="33"/>
      <c r="AYU683" s="33"/>
      <c r="AYV683" s="33"/>
      <c r="AYW683" s="33"/>
      <c r="AYX683" s="33"/>
      <c r="AYY683" s="33"/>
      <c r="AYZ683" s="33"/>
      <c r="AZA683" s="33"/>
      <c r="AZB683" s="33"/>
      <c r="AZC683" s="33"/>
      <c r="AZD683" s="33"/>
      <c r="AZE683" s="33"/>
      <c r="AZF683" s="33"/>
      <c r="AZG683" s="33"/>
      <c r="AZH683" s="33"/>
      <c r="AZI683" s="33"/>
      <c r="AZJ683" s="33"/>
      <c r="AZK683" s="33"/>
      <c r="AZL683" s="33"/>
      <c r="AZM683" s="33"/>
      <c r="AZN683" s="33"/>
      <c r="AZO683" s="33"/>
      <c r="AZP683" s="33"/>
      <c r="AZQ683" s="33"/>
      <c r="AZR683" s="33"/>
      <c r="AZS683" s="33"/>
      <c r="AZT683" s="33"/>
      <c r="AZU683" s="33"/>
      <c r="AZV683" s="33"/>
      <c r="AZW683" s="33"/>
      <c r="AZX683" s="33"/>
      <c r="AZY683" s="33"/>
      <c r="AZZ683" s="33"/>
      <c r="BAA683" s="33"/>
      <c r="BAB683" s="33"/>
      <c r="BAC683" s="33"/>
      <c r="BAD683" s="33"/>
      <c r="BAE683" s="33"/>
      <c r="BAF683" s="33"/>
      <c r="BAG683" s="33"/>
      <c r="BAH683" s="33"/>
      <c r="BAI683" s="33"/>
      <c r="BAJ683" s="33"/>
      <c r="BAK683" s="33"/>
      <c r="BAL683" s="33"/>
      <c r="BAM683" s="33"/>
      <c r="BAN683" s="33"/>
      <c r="BAO683" s="33"/>
      <c r="BAP683" s="33"/>
      <c r="BAQ683" s="33"/>
      <c r="BAR683" s="33"/>
      <c r="BAS683" s="33"/>
      <c r="BAT683" s="33"/>
      <c r="BAU683" s="33"/>
      <c r="BAV683" s="33"/>
      <c r="BAW683" s="33"/>
      <c r="BAX683" s="33"/>
      <c r="BAY683" s="33"/>
      <c r="BAZ683" s="33"/>
      <c r="BBA683" s="33"/>
      <c r="BBB683" s="33"/>
      <c r="BBC683" s="33"/>
      <c r="BBD683" s="33"/>
      <c r="BBE683" s="33"/>
      <c r="BBF683" s="33"/>
      <c r="BBG683" s="33"/>
      <c r="BBH683" s="33"/>
      <c r="BBI683" s="33"/>
      <c r="BBJ683" s="33"/>
      <c r="BBK683" s="33"/>
      <c r="BBL683" s="33"/>
      <c r="BBM683" s="33"/>
      <c r="BBN683" s="33"/>
      <c r="BBO683" s="33"/>
      <c r="BBP683" s="33"/>
      <c r="BBQ683" s="33"/>
      <c r="BBR683" s="33"/>
      <c r="BBS683" s="33"/>
      <c r="BBT683" s="33"/>
      <c r="BBU683" s="33"/>
      <c r="BBV683" s="33"/>
      <c r="BBW683" s="33"/>
      <c r="BBX683" s="33"/>
      <c r="BBY683" s="33"/>
      <c r="BBZ683" s="33"/>
      <c r="BCA683" s="33"/>
      <c r="BCB683" s="33"/>
      <c r="BCC683" s="33"/>
      <c r="BCD683" s="33"/>
      <c r="BCE683" s="33"/>
      <c r="BCF683" s="33"/>
      <c r="BCG683" s="33"/>
      <c r="BCH683" s="33"/>
      <c r="BCI683" s="33"/>
      <c r="BCJ683" s="33"/>
      <c r="BCK683" s="33"/>
      <c r="BCL683" s="33"/>
      <c r="BCM683" s="33"/>
      <c r="BCN683" s="33"/>
      <c r="BCO683" s="33"/>
      <c r="BCP683" s="33"/>
      <c r="BCQ683" s="33"/>
      <c r="BCR683" s="33"/>
      <c r="BCS683" s="33"/>
      <c r="BCT683" s="33"/>
      <c r="BCU683" s="33"/>
      <c r="BCV683" s="33"/>
      <c r="BCW683" s="33"/>
      <c r="BCX683" s="33"/>
      <c r="BCY683" s="33"/>
      <c r="BCZ683" s="33"/>
      <c r="BDA683" s="33"/>
      <c r="BDB683" s="33"/>
      <c r="BDC683" s="33"/>
      <c r="BDD683" s="33"/>
      <c r="BDE683" s="33"/>
      <c r="BDF683" s="33"/>
      <c r="BDG683" s="33"/>
      <c r="BDH683" s="33"/>
      <c r="BDI683" s="33"/>
      <c r="BDJ683" s="33"/>
      <c r="BDK683" s="33"/>
      <c r="BDL683" s="33"/>
      <c r="BDM683" s="33"/>
      <c r="BDN683" s="33"/>
      <c r="BDO683" s="33"/>
      <c r="BDP683" s="33"/>
      <c r="BDQ683" s="33"/>
      <c r="BDR683" s="33"/>
      <c r="BDS683" s="33"/>
      <c r="BDT683" s="33"/>
      <c r="BDU683" s="33"/>
      <c r="BDV683" s="33"/>
      <c r="BDW683" s="33"/>
      <c r="BDX683" s="33"/>
      <c r="BDY683" s="33"/>
      <c r="BDZ683" s="33"/>
      <c r="BEA683" s="33"/>
      <c r="BEB683" s="33"/>
      <c r="BEC683" s="33"/>
      <c r="BED683" s="33"/>
      <c r="BEE683" s="33"/>
      <c r="BEF683" s="33"/>
      <c r="BEG683" s="33"/>
      <c r="BEH683" s="33"/>
      <c r="BEI683" s="33"/>
      <c r="BEJ683" s="33"/>
      <c r="BEK683" s="33"/>
      <c r="BEL683" s="33"/>
      <c r="BEM683" s="33"/>
      <c r="BEN683" s="33"/>
      <c r="BEO683" s="33"/>
      <c r="BEP683" s="33"/>
      <c r="BEQ683" s="33"/>
      <c r="BER683" s="33"/>
      <c r="BES683" s="33"/>
      <c r="BET683" s="33"/>
      <c r="BEU683" s="33"/>
      <c r="BEV683" s="33"/>
      <c r="BEW683" s="33"/>
      <c r="BEX683" s="33"/>
      <c r="BEY683" s="33"/>
      <c r="BEZ683" s="33"/>
      <c r="BFA683" s="33"/>
      <c r="BFB683" s="33"/>
      <c r="BFC683" s="33"/>
      <c r="BFD683" s="33"/>
      <c r="BFE683" s="33"/>
      <c r="BFF683" s="33"/>
      <c r="BFG683" s="33"/>
      <c r="BFH683" s="33"/>
      <c r="BFI683" s="33"/>
      <c r="BFJ683" s="33"/>
      <c r="BFK683" s="33"/>
      <c r="BFL683" s="33"/>
      <c r="BFM683" s="33"/>
      <c r="BFN683" s="33"/>
      <c r="BFO683" s="33"/>
      <c r="BFP683" s="33"/>
      <c r="BFQ683" s="33"/>
      <c r="BFR683" s="33"/>
      <c r="BFS683" s="33"/>
      <c r="BFT683" s="33"/>
      <c r="BFU683" s="33"/>
      <c r="BFV683" s="33"/>
      <c r="BFW683" s="33"/>
      <c r="BFX683" s="33"/>
      <c r="BFY683" s="33"/>
      <c r="BFZ683" s="33"/>
      <c r="BGA683" s="33"/>
      <c r="BGB683" s="33"/>
      <c r="BGC683" s="33"/>
      <c r="BGD683" s="33"/>
      <c r="BGE683" s="33"/>
      <c r="BGF683" s="33"/>
      <c r="BGG683" s="33"/>
      <c r="BGH683" s="33"/>
      <c r="BGI683" s="33"/>
      <c r="BGJ683" s="33"/>
      <c r="BGK683" s="33"/>
      <c r="BGL683" s="33"/>
      <c r="BGM683" s="33"/>
      <c r="BGN683" s="33"/>
      <c r="BGO683" s="33"/>
      <c r="BGP683" s="33"/>
      <c r="BGQ683" s="33"/>
      <c r="BGR683" s="33"/>
      <c r="BGS683" s="33"/>
      <c r="BGT683" s="33"/>
      <c r="BGU683" s="33"/>
      <c r="BGV683" s="33"/>
      <c r="BGW683" s="33"/>
      <c r="BGX683" s="33"/>
      <c r="BGY683" s="33"/>
      <c r="BGZ683" s="33"/>
      <c r="BHA683" s="33"/>
      <c r="BHB683" s="33"/>
      <c r="BHC683" s="33"/>
      <c r="BHD683" s="33"/>
      <c r="BHE683" s="33"/>
      <c r="BHF683" s="33"/>
      <c r="BHG683" s="33"/>
      <c r="BHH683" s="33"/>
      <c r="BHI683" s="33"/>
      <c r="BHJ683" s="33"/>
      <c r="BHK683" s="33"/>
      <c r="BHL683" s="33"/>
      <c r="BHM683" s="33"/>
      <c r="BHN683" s="33"/>
      <c r="BHO683" s="33"/>
      <c r="BHP683" s="33"/>
      <c r="BHQ683" s="33"/>
      <c r="BHR683" s="33"/>
      <c r="BHS683" s="33"/>
      <c r="BHT683" s="33"/>
      <c r="BHU683" s="33"/>
      <c r="BHV683" s="33"/>
      <c r="BHW683" s="33"/>
      <c r="BHX683" s="33"/>
      <c r="BHY683" s="33"/>
      <c r="BHZ683" s="33"/>
      <c r="BIA683" s="33"/>
      <c r="BIB683" s="33"/>
      <c r="BIC683" s="33"/>
      <c r="BID683" s="33"/>
      <c r="BIE683" s="33"/>
      <c r="BIF683" s="33"/>
      <c r="BIG683" s="33"/>
      <c r="BIH683" s="33"/>
      <c r="BII683" s="33"/>
      <c r="BIJ683" s="33"/>
      <c r="BIK683" s="33"/>
      <c r="BIL683" s="33"/>
      <c r="BIM683" s="33"/>
      <c r="BIN683" s="33"/>
      <c r="BIO683" s="33"/>
      <c r="BIP683" s="33"/>
      <c r="BIQ683" s="33"/>
      <c r="BIR683" s="33"/>
      <c r="BIS683" s="33"/>
      <c r="BIT683" s="33"/>
      <c r="BIU683" s="33"/>
      <c r="BIV683" s="33"/>
      <c r="BIW683" s="33"/>
      <c r="BIX683" s="33"/>
      <c r="BIY683" s="33"/>
      <c r="BIZ683" s="33"/>
      <c r="BJA683" s="33"/>
      <c r="BJB683" s="33"/>
      <c r="BJC683" s="33"/>
      <c r="BJD683" s="33"/>
      <c r="BJE683" s="33"/>
      <c r="BJF683" s="33"/>
      <c r="BJG683" s="33"/>
      <c r="BJH683" s="33"/>
      <c r="BJI683" s="33"/>
      <c r="BJJ683" s="33"/>
      <c r="BJK683" s="33"/>
      <c r="BJL683" s="33"/>
      <c r="BJM683" s="33"/>
      <c r="BJN683" s="33"/>
      <c r="BJO683" s="33"/>
      <c r="BJP683" s="33"/>
      <c r="BJQ683" s="33"/>
      <c r="BJR683" s="33"/>
      <c r="BJS683" s="33"/>
      <c r="BJT683" s="33"/>
      <c r="BJU683" s="33"/>
      <c r="BJV683" s="33"/>
      <c r="BJW683" s="33"/>
      <c r="BJX683" s="33"/>
      <c r="BJY683" s="33"/>
      <c r="BJZ683" s="33"/>
      <c r="BKA683" s="33"/>
      <c r="BKB683" s="33"/>
      <c r="BKC683" s="33"/>
      <c r="BKD683" s="33"/>
      <c r="BKE683" s="33"/>
      <c r="BKF683" s="33"/>
      <c r="BKG683" s="33"/>
      <c r="BKH683" s="33"/>
      <c r="BKI683" s="33"/>
      <c r="BKJ683" s="33"/>
      <c r="BKK683" s="33"/>
      <c r="BKL683" s="33"/>
      <c r="BKM683" s="33"/>
      <c r="BKN683" s="33"/>
      <c r="BKO683" s="33"/>
      <c r="BKP683" s="33"/>
      <c r="BKQ683" s="33"/>
      <c r="BKR683" s="33"/>
      <c r="BKS683" s="33"/>
      <c r="BKT683" s="33"/>
      <c r="BKU683" s="33"/>
      <c r="BKV683" s="33"/>
      <c r="BKW683" s="33"/>
      <c r="BKX683" s="33"/>
      <c r="BKY683" s="33"/>
      <c r="BKZ683" s="33"/>
      <c r="BLA683" s="33"/>
      <c r="BLB683" s="33"/>
      <c r="BLC683" s="33"/>
      <c r="BLD683" s="33"/>
      <c r="BLE683" s="33"/>
      <c r="BLF683" s="33"/>
      <c r="BLG683" s="33"/>
      <c r="BLH683" s="33"/>
      <c r="BLI683" s="33"/>
      <c r="BLJ683" s="33"/>
      <c r="BLK683" s="33"/>
      <c r="BLL683" s="33"/>
      <c r="BLM683" s="33"/>
      <c r="BLN683" s="33"/>
      <c r="BLO683" s="33"/>
      <c r="BLP683" s="33"/>
      <c r="BLQ683" s="33"/>
      <c r="BLR683" s="33"/>
      <c r="BLS683" s="33"/>
      <c r="BLT683" s="33"/>
      <c r="BLU683" s="33"/>
      <c r="BLV683" s="33"/>
      <c r="BLW683" s="33"/>
      <c r="BLX683" s="33"/>
      <c r="BLY683" s="33"/>
      <c r="BLZ683" s="33"/>
      <c r="BMA683" s="33"/>
      <c r="BMB683" s="33"/>
      <c r="BMC683" s="33"/>
      <c r="BMD683" s="33"/>
      <c r="BME683" s="33"/>
      <c r="BMF683" s="33"/>
      <c r="BMG683" s="33"/>
      <c r="BMH683" s="33"/>
      <c r="BMI683" s="33"/>
      <c r="BMJ683" s="33"/>
      <c r="BMK683" s="33"/>
      <c r="BML683" s="33"/>
      <c r="BMM683" s="33"/>
      <c r="BMN683" s="33"/>
      <c r="BMO683" s="33"/>
      <c r="BMP683" s="33"/>
      <c r="BMQ683" s="33"/>
      <c r="BMR683" s="33"/>
      <c r="BMS683" s="33"/>
      <c r="BMT683" s="33"/>
      <c r="BMU683" s="33"/>
      <c r="BMV683" s="33"/>
      <c r="BMW683" s="33"/>
      <c r="BMX683" s="33"/>
      <c r="BMY683" s="33"/>
      <c r="BMZ683" s="33"/>
      <c r="BNA683" s="33"/>
      <c r="BNB683" s="33"/>
      <c r="BNC683" s="33"/>
      <c r="BND683" s="33"/>
      <c r="BNE683" s="33"/>
      <c r="BNF683" s="33"/>
      <c r="BNG683" s="33"/>
      <c r="BNH683" s="33"/>
      <c r="BNI683" s="33"/>
      <c r="BNJ683" s="33"/>
      <c r="BNK683" s="33"/>
      <c r="BNL683" s="33"/>
      <c r="BNM683" s="33"/>
      <c r="BNN683" s="33"/>
      <c r="BNO683" s="33"/>
      <c r="BNP683" s="33"/>
      <c r="BNQ683" s="33"/>
      <c r="BNR683" s="33"/>
      <c r="BNS683" s="33"/>
      <c r="BNT683" s="33"/>
      <c r="BNU683" s="33"/>
      <c r="BNV683" s="33"/>
      <c r="BNW683" s="33"/>
      <c r="BNX683" s="33"/>
      <c r="BNY683" s="33"/>
      <c r="BNZ683" s="33"/>
      <c r="BOA683" s="33"/>
      <c r="BOB683" s="33"/>
      <c r="BOC683" s="33"/>
      <c r="BOD683" s="33"/>
      <c r="BOE683" s="33"/>
      <c r="BOF683" s="33"/>
      <c r="BOG683" s="33"/>
      <c r="BOH683" s="33"/>
      <c r="BOI683" s="33"/>
      <c r="BOJ683" s="33"/>
      <c r="BOK683" s="33"/>
      <c r="BOL683" s="33"/>
      <c r="BOM683" s="33"/>
      <c r="BON683" s="33"/>
      <c r="BOO683" s="33"/>
      <c r="BOP683" s="33"/>
      <c r="BOQ683" s="33"/>
      <c r="BOR683" s="33"/>
      <c r="BOS683" s="33"/>
      <c r="BOT683" s="33"/>
      <c r="BOU683" s="33"/>
      <c r="BOV683" s="33"/>
      <c r="BOW683" s="33"/>
      <c r="BOX683" s="33"/>
      <c r="BOY683" s="33"/>
      <c r="BOZ683" s="33"/>
      <c r="BPA683" s="33"/>
      <c r="BPB683" s="33"/>
      <c r="BPC683" s="33"/>
      <c r="BPD683" s="33"/>
      <c r="BPE683" s="33"/>
      <c r="BPF683" s="33"/>
      <c r="BPG683" s="33"/>
      <c r="BPH683" s="33"/>
      <c r="BPI683" s="33"/>
      <c r="BPJ683" s="33"/>
      <c r="BPK683" s="33"/>
      <c r="BPL683" s="33"/>
      <c r="BPM683" s="33"/>
      <c r="BPN683" s="33"/>
      <c r="BPO683" s="33"/>
      <c r="BPP683" s="33"/>
      <c r="BPQ683" s="33"/>
      <c r="BPR683" s="33"/>
      <c r="BPS683" s="33"/>
      <c r="BPT683" s="33"/>
      <c r="BPU683" s="33"/>
      <c r="BPV683" s="33"/>
      <c r="BPW683" s="33"/>
      <c r="BPX683" s="33"/>
      <c r="BPY683" s="33"/>
      <c r="BPZ683" s="33"/>
      <c r="BQA683" s="33"/>
      <c r="BQB683" s="33"/>
      <c r="BQC683" s="33"/>
      <c r="BQD683" s="33"/>
      <c r="BQE683" s="33"/>
      <c r="BQF683" s="33"/>
      <c r="BQG683" s="33"/>
      <c r="BQH683" s="33"/>
      <c r="BQI683" s="33"/>
      <c r="BQJ683" s="33"/>
      <c r="BQK683" s="33"/>
      <c r="BQL683" s="33"/>
      <c r="BQM683" s="33"/>
      <c r="BQN683" s="33"/>
      <c r="BQO683" s="33"/>
      <c r="BQP683" s="33"/>
      <c r="BQQ683" s="33"/>
      <c r="BQR683" s="33"/>
      <c r="BQS683" s="33"/>
      <c r="BQT683" s="33"/>
      <c r="BQU683" s="33"/>
      <c r="BQV683" s="33"/>
      <c r="BQW683" s="33"/>
      <c r="BQX683" s="33"/>
      <c r="BQY683" s="33"/>
      <c r="BQZ683" s="33"/>
      <c r="BRA683" s="33"/>
      <c r="BRB683" s="33"/>
      <c r="BRC683" s="33"/>
      <c r="BRD683" s="33"/>
      <c r="BRE683" s="33"/>
      <c r="BRF683" s="33"/>
      <c r="BRG683" s="33"/>
      <c r="BRH683" s="33"/>
      <c r="BRI683" s="33"/>
      <c r="BRJ683" s="33"/>
      <c r="BRK683" s="33"/>
      <c r="BRL683" s="33"/>
      <c r="BRM683" s="33"/>
      <c r="BRN683" s="33"/>
      <c r="BRO683" s="33"/>
      <c r="BRP683" s="33"/>
      <c r="BRQ683" s="33"/>
      <c r="BRR683" s="33"/>
      <c r="BRS683" s="33"/>
      <c r="BRT683" s="33"/>
      <c r="BRU683" s="33"/>
      <c r="BRV683" s="33"/>
      <c r="BRW683" s="33"/>
      <c r="BRX683" s="33"/>
      <c r="BRY683" s="33"/>
      <c r="BRZ683" s="33"/>
      <c r="BSA683" s="33"/>
      <c r="BSB683" s="33"/>
      <c r="BSC683" s="33"/>
      <c r="BSD683" s="33"/>
      <c r="BSE683" s="33"/>
      <c r="BSF683" s="33"/>
      <c r="BSG683" s="33"/>
      <c r="BSH683" s="33"/>
      <c r="BSI683" s="33"/>
      <c r="BSJ683" s="33"/>
      <c r="BSK683" s="33"/>
      <c r="BSL683" s="33"/>
      <c r="BSM683" s="33"/>
      <c r="BSN683" s="33"/>
      <c r="BSO683" s="33"/>
      <c r="BSP683" s="33"/>
      <c r="BSQ683" s="33"/>
      <c r="BSR683" s="33"/>
      <c r="BSS683" s="33"/>
      <c r="BST683" s="33"/>
      <c r="BSU683" s="33"/>
      <c r="BSV683" s="33"/>
      <c r="BSW683" s="33"/>
      <c r="BSX683" s="33"/>
      <c r="BSY683" s="33"/>
      <c r="BSZ683" s="33"/>
      <c r="BTA683" s="33"/>
      <c r="BTB683" s="33"/>
      <c r="BTC683" s="33"/>
      <c r="BTD683" s="33"/>
      <c r="BTE683" s="33"/>
      <c r="BTF683" s="33"/>
      <c r="BTG683" s="33"/>
      <c r="BTH683" s="33"/>
      <c r="BTI683" s="33"/>
      <c r="BTJ683" s="33"/>
      <c r="BTK683" s="33"/>
      <c r="BTL683" s="33"/>
      <c r="BTM683" s="33"/>
      <c r="BTN683" s="33"/>
      <c r="BTO683" s="33"/>
      <c r="BTP683" s="33"/>
      <c r="BTQ683" s="33"/>
      <c r="BTR683" s="33"/>
      <c r="BTS683" s="33"/>
      <c r="BTT683" s="33"/>
      <c r="BTU683" s="33"/>
      <c r="BTV683" s="33"/>
      <c r="BTW683" s="33"/>
      <c r="BTX683" s="33"/>
      <c r="BTY683" s="33"/>
      <c r="BTZ683" s="33"/>
      <c r="BUA683" s="33"/>
      <c r="BUB683" s="33"/>
      <c r="BUC683" s="33"/>
      <c r="BUD683" s="33"/>
      <c r="BUE683" s="33"/>
      <c r="BUF683" s="33"/>
      <c r="BUG683" s="33"/>
      <c r="BUH683" s="33"/>
      <c r="BUI683" s="33"/>
      <c r="BUJ683" s="33"/>
      <c r="BUK683" s="33"/>
      <c r="BUL683" s="33"/>
      <c r="BUM683" s="33"/>
      <c r="BUN683" s="33"/>
      <c r="BUO683" s="33"/>
      <c r="BUP683" s="33"/>
      <c r="BUQ683" s="33"/>
      <c r="BUR683" s="33"/>
      <c r="BUS683" s="33"/>
      <c r="BUT683" s="33"/>
      <c r="BUU683" s="33"/>
      <c r="BUV683" s="33"/>
      <c r="BUW683" s="33"/>
      <c r="BUX683" s="33"/>
      <c r="BUY683" s="33"/>
      <c r="BUZ683" s="33"/>
      <c r="BVA683" s="33"/>
      <c r="BVB683" s="33"/>
      <c r="BVC683" s="33"/>
      <c r="BVD683" s="33"/>
      <c r="BVE683" s="33"/>
      <c r="BVF683" s="33"/>
      <c r="BVG683" s="33"/>
      <c r="BVH683" s="33"/>
      <c r="BVI683" s="33"/>
      <c r="BVJ683" s="33"/>
      <c r="BVK683" s="33"/>
      <c r="BVL683" s="33"/>
      <c r="BVM683" s="33"/>
      <c r="BVN683" s="33"/>
      <c r="BVO683" s="33"/>
      <c r="BVP683" s="33"/>
      <c r="BVQ683" s="33"/>
      <c r="BVR683" s="33"/>
      <c r="BVS683" s="33"/>
      <c r="BVT683" s="33"/>
      <c r="BVU683" s="33"/>
      <c r="BVV683" s="33"/>
      <c r="BVW683" s="33"/>
      <c r="BVX683" s="33"/>
      <c r="BVY683" s="33"/>
      <c r="BVZ683" s="33"/>
      <c r="BWA683" s="33"/>
      <c r="BWB683" s="33"/>
      <c r="BWC683" s="33"/>
      <c r="BWD683" s="33"/>
      <c r="BWE683" s="33"/>
      <c r="BWF683" s="33"/>
      <c r="BWG683" s="33"/>
      <c r="BWH683" s="33"/>
      <c r="BWI683" s="33"/>
      <c r="BWJ683" s="33"/>
      <c r="BWK683" s="33"/>
      <c r="BWL683" s="33"/>
      <c r="BWM683" s="33"/>
      <c r="BWN683" s="33"/>
      <c r="BWO683" s="33"/>
      <c r="BWP683" s="33"/>
      <c r="BWQ683" s="33"/>
      <c r="BWR683" s="33"/>
      <c r="BWS683" s="33"/>
      <c r="BWT683" s="33"/>
      <c r="BWU683" s="33"/>
      <c r="BWV683" s="33"/>
      <c r="BWW683" s="33"/>
      <c r="BWX683" s="33"/>
      <c r="BWY683" s="33"/>
      <c r="BWZ683" s="33"/>
      <c r="BXA683" s="33"/>
      <c r="BXB683" s="33"/>
      <c r="BXC683" s="33"/>
      <c r="BXD683" s="33"/>
      <c r="BXE683" s="33"/>
      <c r="BXF683" s="33"/>
      <c r="BXG683" s="33"/>
      <c r="BXH683" s="33"/>
      <c r="BXI683" s="33"/>
      <c r="BXJ683" s="33"/>
      <c r="BXK683" s="33"/>
      <c r="BXL683" s="33"/>
      <c r="BXM683" s="33"/>
      <c r="BXN683" s="33"/>
      <c r="BXO683" s="33"/>
      <c r="BXP683" s="33"/>
      <c r="BXQ683" s="33"/>
      <c r="BXR683" s="33"/>
      <c r="BXS683" s="33"/>
      <c r="BXT683" s="33"/>
      <c r="BXU683" s="33"/>
      <c r="BXV683" s="33"/>
      <c r="BXW683" s="33"/>
      <c r="BXX683" s="33"/>
      <c r="BXY683" s="33"/>
      <c r="BXZ683" s="33"/>
      <c r="BYA683" s="33"/>
      <c r="BYB683" s="33"/>
      <c r="BYC683" s="33"/>
      <c r="BYD683" s="33"/>
      <c r="BYE683" s="33"/>
      <c r="BYF683" s="33"/>
      <c r="BYG683" s="33"/>
      <c r="BYH683" s="33"/>
      <c r="BYI683" s="33"/>
      <c r="BYJ683" s="33"/>
      <c r="BYK683" s="33"/>
      <c r="BYL683" s="33"/>
      <c r="BYM683" s="33"/>
      <c r="BYN683" s="33"/>
      <c r="BYO683" s="33"/>
      <c r="BYP683" s="33"/>
      <c r="BYQ683" s="33"/>
      <c r="BYR683" s="33"/>
      <c r="BYS683" s="33"/>
      <c r="BYT683" s="33"/>
      <c r="BYU683" s="33"/>
      <c r="BYV683" s="33"/>
      <c r="BYW683" s="33"/>
      <c r="BYX683" s="33"/>
    </row>
    <row r="684" spans="1:2026" ht="24.95" customHeight="1" x14ac:dyDescent="0.25">
      <c r="A684" s="205" t="s">
        <v>1662</v>
      </c>
      <c r="B684" s="170" t="s">
        <v>1177</v>
      </c>
      <c r="C684" s="37" t="s">
        <v>1178</v>
      </c>
      <c r="D684" s="37" t="s">
        <v>62</v>
      </c>
      <c r="E684" s="37" t="s">
        <v>1179</v>
      </c>
      <c r="F684" s="41" t="s">
        <v>1170</v>
      </c>
      <c r="G684" s="37" t="s">
        <v>27</v>
      </c>
      <c r="H684" s="139" t="s">
        <v>1132</v>
      </c>
      <c r="I684" s="37" t="s">
        <v>29</v>
      </c>
      <c r="J684" s="72" t="s">
        <v>345</v>
      </c>
      <c r="K684" s="37" t="s">
        <v>31</v>
      </c>
      <c r="L684" s="37" t="s">
        <v>32</v>
      </c>
      <c r="M684" s="37" t="s">
        <v>33</v>
      </c>
      <c r="N684" s="37" t="s">
        <v>34</v>
      </c>
      <c r="O684" s="73" t="s">
        <v>35</v>
      </c>
      <c r="P684" s="73"/>
      <c r="Q684" s="74" t="s">
        <v>36</v>
      </c>
      <c r="R684" s="74"/>
      <c r="S684" s="37" t="s">
        <v>1180</v>
      </c>
      <c r="T684" s="156"/>
      <c r="U684" s="156"/>
      <c r="V684" s="37" t="s">
        <v>11</v>
      </c>
      <c r="W684" s="37" t="s">
        <v>40</v>
      </c>
      <c r="X684" s="37" t="s">
        <v>40</v>
      </c>
      <c r="Y684" s="37"/>
      <c r="Z684" s="37"/>
      <c r="AA684" s="37"/>
      <c r="AB684" s="75"/>
      <c r="AC684" s="75">
        <v>2650</v>
      </c>
      <c r="AD684" s="75"/>
      <c r="AE684" s="75">
        <v>12750</v>
      </c>
      <c r="AF684" s="75">
        <v>650</v>
      </c>
      <c r="AG684" s="75">
        <f t="shared" si="11"/>
        <v>16050</v>
      </c>
      <c r="AH684" s="117"/>
      <c r="AI684" s="75"/>
      <c r="AJ684" s="135"/>
      <c r="AK684" s="75"/>
      <c r="AL684" s="41" t="s">
        <v>37</v>
      </c>
      <c r="AM684" s="41" t="s">
        <v>1526</v>
      </c>
      <c r="AN684" s="41"/>
      <c r="AO684" s="41"/>
    </row>
    <row r="685" spans="1:2026" ht="24.95" customHeight="1" x14ac:dyDescent="0.25">
      <c r="A685" s="205" t="s">
        <v>1662</v>
      </c>
      <c r="B685" s="40" t="s">
        <v>1181</v>
      </c>
      <c r="C685" s="1" t="s">
        <v>1178</v>
      </c>
      <c r="D685" s="1" t="s">
        <v>295</v>
      </c>
      <c r="E685" s="1" t="s">
        <v>1179</v>
      </c>
      <c r="F685" s="2" t="s">
        <v>1170</v>
      </c>
      <c r="G685" s="1" t="s">
        <v>27</v>
      </c>
      <c r="H685" s="3" t="s">
        <v>1132</v>
      </c>
      <c r="I685" s="1" t="s">
        <v>29</v>
      </c>
      <c r="J685" s="35" t="s">
        <v>345</v>
      </c>
      <c r="K685" s="36" t="s">
        <v>31</v>
      </c>
      <c r="L685" s="1" t="s">
        <v>51</v>
      </c>
      <c r="M685" s="37" t="s">
        <v>33</v>
      </c>
      <c r="N685" s="1" t="s">
        <v>34</v>
      </c>
      <c r="O685" s="38" t="s">
        <v>35</v>
      </c>
      <c r="P685" s="38"/>
      <c r="Q685" s="39" t="s">
        <v>36</v>
      </c>
      <c r="R685" s="39"/>
      <c r="S685" s="1" t="s">
        <v>1180</v>
      </c>
      <c r="T685" s="145"/>
      <c r="U685" s="145"/>
      <c r="V685" s="1" t="s">
        <v>11</v>
      </c>
      <c r="W685" s="1" t="s">
        <v>40</v>
      </c>
      <c r="X685" s="1" t="s">
        <v>40</v>
      </c>
      <c r="Y685" s="1"/>
      <c r="Z685" s="1"/>
      <c r="AA685" s="1"/>
      <c r="AB685" s="30"/>
      <c r="AC685" s="30">
        <v>2650</v>
      </c>
      <c r="AD685" s="30"/>
      <c r="AE685" s="30">
        <v>12750</v>
      </c>
      <c r="AF685" s="30">
        <v>650</v>
      </c>
      <c r="AG685" s="30">
        <f t="shared" si="11"/>
        <v>16050</v>
      </c>
      <c r="AH685" s="110"/>
      <c r="AI685" s="30"/>
      <c r="AJ685" s="125"/>
      <c r="AK685" s="30"/>
      <c r="AL685" s="2" t="s">
        <v>38</v>
      </c>
      <c r="AM685" s="2"/>
      <c r="AN685" s="2"/>
      <c r="AO685" s="2"/>
    </row>
    <row r="686" spans="1:2026" s="52" customFormat="1" ht="24.95" customHeight="1" x14ac:dyDescent="0.25">
      <c r="A686" s="205" t="s">
        <v>1662</v>
      </c>
      <c r="B686" s="53" t="s">
        <v>1182</v>
      </c>
      <c r="C686" s="4" t="s">
        <v>1183</v>
      </c>
      <c r="D686" s="4" t="s">
        <v>62</v>
      </c>
      <c r="E686" s="4" t="s">
        <v>1184</v>
      </c>
      <c r="F686" s="5" t="s">
        <v>1170</v>
      </c>
      <c r="G686" s="4" t="s">
        <v>27</v>
      </c>
      <c r="H686" s="63" t="s">
        <v>1132</v>
      </c>
      <c r="I686" s="4" t="s">
        <v>29</v>
      </c>
      <c r="J686" s="51" t="s">
        <v>345</v>
      </c>
      <c r="K686" s="4" t="s">
        <v>31</v>
      </c>
      <c r="L686" s="4" t="s">
        <v>32</v>
      </c>
      <c r="M686" s="4" t="s">
        <v>33</v>
      </c>
      <c r="N686" s="4" t="s">
        <v>34</v>
      </c>
      <c r="O686" s="6" t="s">
        <v>35</v>
      </c>
      <c r="P686" s="6"/>
      <c r="Q686" s="7" t="s">
        <v>36</v>
      </c>
      <c r="R686" s="7" t="s">
        <v>1476</v>
      </c>
      <c r="S686" s="5" t="s">
        <v>1185</v>
      </c>
      <c r="T686" s="150" t="s">
        <v>1512</v>
      </c>
      <c r="U686" s="150" t="s">
        <v>1512</v>
      </c>
      <c r="V686" s="4" t="s">
        <v>11</v>
      </c>
      <c r="W686" s="4" t="s">
        <v>40</v>
      </c>
      <c r="X686" s="4" t="s">
        <v>40</v>
      </c>
      <c r="Y686" s="4"/>
      <c r="Z686" s="4"/>
      <c r="AA686" s="4"/>
      <c r="AB686" s="8"/>
      <c r="AC686" s="8">
        <v>2650</v>
      </c>
      <c r="AD686" s="8"/>
      <c r="AE686" s="8">
        <v>12750</v>
      </c>
      <c r="AF686" s="8">
        <v>5250</v>
      </c>
      <c r="AG686" s="8">
        <f t="shared" si="11"/>
        <v>20650</v>
      </c>
      <c r="AH686" s="111">
        <v>21</v>
      </c>
      <c r="AI686" s="8">
        <v>17917.650000000001</v>
      </c>
      <c r="AJ686" s="126">
        <v>4710</v>
      </c>
      <c r="AK686" s="8">
        <f>AI686+AJ686</f>
        <v>22627.65</v>
      </c>
      <c r="AL686" s="5" t="s">
        <v>37</v>
      </c>
      <c r="AM686" s="5" t="s">
        <v>1499</v>
      </c>
      <c r="AN686" s="96">
        <v>43040</v>
      </c>
      <c r="AO686" s="173" t="s">
        <v>1512</v>
      </c>
      <c r="AP686" s="33"/>
      <c r="AQ686" s="33"/>
      <c r="AR686" s="33"/>
      <c r="AS686" s="33"/>
      <c r="AT686" s="33"/>
      <c r="AU686" s="33"/>
      <c r="AV686" s="33"/>
      <c r="AW686" s="33"/>
      <c r="AX686" s="33"/>
      <c r="AY686" s="33"/>
      <c r="AZ686" s="33"/>
      <c r="BA686" s="33"/>
      <c r="BB686" s="33"/>
      <c r="BC686" s="33"/>
      <c r="BD686" s="33"/>
      <c r="BE686" s="33"/>
      <c r="BF686" s="33"/>
      <c r="BG686" s="33"/>
      <c r="BH686" s="33"/>
      <c r="BI686" s="33"/>
      <c r="BJ686" s="33"/>
      <c r="BK686" s="33"/>
      <c r="BL686" s="33"/>
      <c r="BM686" s="33"/>
      <c r="BN686" s="33"/>
      <c r="BO686" s="33"/>
      <c r="BP686" s="33"/>
      <c r="BQ686" s="33"/>
      <c r="BR686" s="33"/>
      <c r="BS686" s="33"/>
      <c r="BT686" s="33"/>
      <c r="BU686" s="33"/>
      <c r="BV686" s="33"/>
      <c r="BW686" s="33"/>
      <c r="BX686" s="33"/>
      <c r="BY686" s="33"/>
      <c r="BZ686" s="33"/>
      <c r="CA686" s="33"/>
      <c r="CB686" s="33"/>
      <c r="CC686" s="33"/>
      <c r="CD686" s="33"/>
      <c r="CE686" s="33"/>
      <c r="CF686" s="33"/>
      <c r="CG686" s="33"/>
      <c r="CH686" s="33"/>
      <c r="CI686" s="33"/>
      <c r="CJ686" s="33"/>
      <c r="CK686" s="33"/>
      <c r="CL686" s="33"/>
      <c r="CM686" s="33"/>
      <c r="CN686" s="33"/>
      <c r="CO686" s="33"/>
      <c r="CP686" s="33"/>
      <c r="CQ686" s="33"/>
      <c r="CR686" s="33"/>
      <c r="CS686" s="33"/>
      <c r="CT686" s="33"/>
      <c r="CU686" s="33"/>
      <c r="CV686" s="33"/>
      <c r="CW686" s="33"/>
      <c r="CX686" s="33"/>
      <c r="CY686" s="33"/>
      <c r="CZ686" s="33"/>
      <c r="DA686" s="33"/>
      <c r="DB686" s="33"/>
      <c r="DC686" s="33"/>
      <c r="DD686" s="33"/>
      <c r="DE686" s="33"/>
      <c r="DF686" s="33"/>
      <c r="DG686" s="33"/>
      <c r="DH686" s="33"/>
      <c r="DI686" s="33"/>
      <c r="DJ686" s="33"/>
      <c r="DK686" s="33"/>
      <c r="DL686" s="33"/>
      <c r="DM686" s="33"/>
      <c r="DN686" s="33"/>
      <c r="DO686" s="33"/>
      <c r="DP686" s="33"/>
      <c r="DQ686" s="33"/>
      <c r="DR686" s="33"/>
      <c r="DS686" s="33"/>
      <c r="DT686" s="33"/>
      <c r="DU686" s="33"/>
      <c r="DV686" s="33"/>
      <c r="DW686" s="33"/>
      <c r="DX686" s="33"/>
      <c r="DY686" s="33"/>
      <c r="DZ686" s="33"/>
      <c r="EA686" s="33"/>
      <c r="EB686" s="33"/>
      <c r="EC686" s="33"/>
      <c r="ED686" s="33"/>
      <c r="EE686" s="33"/>
      <c r="EF686" s="33"/>
      <c r="EG686" s="33"/>
      <c r="EH686" s="33"/>
      <c r="EI686" s="33"/>
      <c r="EJ686" s="33"/>
      <c r="EK686" s="33"/>
      <c r="EL686" s="33"/>
      <c r="EM686" s="33"/>
      <c r="EN686" s="33"/>
      <c r="EO686" s="33"/>
      <c r="EP686" s="33"/>
      <c r="EQ686" s="33"/>
      <c r="ER686" s="33"/>
      <c r="ES686" s="33"/>
      <c r="ET686" s="33"/>
      <c r="EU686" s="33"/>
      <c r="EV686" s="33"/>
      <c r="EW686" s="33"/>
      <c r="EX686" s="33"/>
      <c r="EY686" s="33"/>
      <c r="EZ686" s="33"/>
      <c r="FA686" s="33"/>
      <c r="FB686" s="33"/>
      <c r="FC686" s="33"/>
      <c r="FD686" s="33"/>
      <c r="FE686" s="33"/>
      <c r="FF686" s="33"/>
      <c r="FG686" s="33"/>
      <c r="FH686" s="33"/>
      <c r="FI686" s="33"/>
      <c r="FJ686" s="33"/>
      <c r="FK686" s="33"/>
      <c r="FL686" s="33"/>
      <c r="FM686" s="33"/>
      <c r="FN686" s="33"/>
      <c r="FO686" s="33"/>
      <c r="FP686" s="33"/>
      <c r="FQ686" s="33"/>
      <c r="FR686" s="33"/>
      <c r="FS686" s="33"/>
      <c r="FT686" s="33"/>
      <c r="FU686" s="33"/>
      <c r="FV686" s="33"/>
      <c r="FW686" s="33"/>
      <c r="FX686" s="33"/>
      <c r="FY686" s="33"/>
      <c r="FZ686" s="33"/>
      <c r="GA686" s="33"/>
      <c r="GB686" s="33"/>
      <c r="GC686" s="33"/>
      <c r="GD686" s="33"/>
      <c r="GE686" s="33"/>
      <c r="GF686" s="33"/>
      <c r="GG686" s="33"/>
      <c r="GH686" s="33"/>
      <c r="GI686" s="33"/>
      <c r="GJ686" s="33"/>
      <c r="GK686" s="33"/>
      <c r="GL686" s="33"/>
      <c r="GM686" s="33"/>
      <c r="GN686" s="33"/>
      <c r="GO686" s="33"/>
      <c r="GP686" s="33"/>
      <c r="GQ686" s="33"/>
      <c r="GR686" s="33"/>
      <c r="GS686" s="33"/>
      <c r="GT686" s="33"/>
      <c r="GU686" s="33"/>
      <c r="GV686" s="33"/>
      <c r="GW686" s="33"/>
      <c r="GX686" s="33"/>
      <c r="GY686" s="33"/>
      <c r="GZ686" s="33"/>
      <c r="HA686" s="33"/>
      <c r="HB686" s="33"/>
      <c r="HC686" s="33"/>
      <c r="HD686" s="33"/>
      <c r="HE686" s="33"/>
      <c r="HF686" s="33"/>
      <c r="HG686" s="33"/>
      <c r="HH686" s="33"/>
      <c r="HI686" s="33"/>
      <c r="HJ686" s="33"/>
      <c r="HK686" s="33"/>
      <c r="HL686" s="33"/>
      <c r="HM686" s="33"/>
      <c r="HN686" s="33"/>
      <c r="HO686" s="33"/>
      <c r="HP686" s="33"/>
      <c r="HQ686" s="33"/>
      <c r="HR686" s="33"/>
      <c r="HS686" s="33"/>
      <c r="HT686" s="33"/>
      <c r="HU686" s="33"/>
      <c r="HV686" s="33"/>
      <c r="HW686" s="33"/>
      <c r="HX686" s="33"/>
      <c r="HY686" s="33"/>
      <c r="HZ686" s="33"/>
      <c r="IA686" s="33"/>
      <c r="IB686" s="33"/>
      <c r="IC686" s="33"/>
      <c r="ID686" s="33"/>
      <c r="IE686" s="33"/>
      <c r="IF686" s="33"/>
      <c r="IG686" s="33"/>
      <c r="IH686" s="33"/>
      <c r="II686" s="33"/>
      <c r="IJ686" s="33"/>
      <c r="IK686" s="33"/>
      <c r="IL686" s="33"/>
      <c r="IM686" s="33"/>
      <c r="IN686" s="33"/>
      <c r="IO686" s="33"/>
      <c r="IP686" s="33"/>
      <c r="IQ686" s="33"/>
      <c r="IR686" s="33"/>
      <c r="IS686" s="33"/>
      <c r="IT686" s="33"/>
      <c r="IU686" s="33"/>
      <c r="IV686" s="33"/>
      <c r="IW686" s="33"/>
      <c r="IX686" s="33"/>
      <c r="IY686" s="33"/>
      <c r="IZ686" s="33"/>
      <c r="JA686" s="33"/>
      <c r="JB686" s="33"/>
      <c r="JC686" s="33"/>
      <c r="JD686" s="33"/>
      <c r="JE686" s="33"/>
      <c r="JF686" s="33"/>
      <c r="JG686" s="33"/>
      <c r="JH686" s="33"/>
      <c r="JI686" s="33"/>
      <c r="JJ686" s="33"/>
      <c r="JK686" s="33"/>
      <c r="JL686" s="33"/>
      <c r="JM686" s="33"/>
      <c r="JN686" s="33"/>
      <c r="JO686" s="33"/>
      <c r="JP686" s="33"/>
      <c r="JQ686" s="33"/>
      <c r="JR686" s="33"/>
      <c r="JS686" s="33"/>
      <c r="JT686" s="33"/>
      <c r="JU686" s="33"/>
      <c r="JV686" s="33"/>
      <c r="JW686" s="33"/>
      <c r="JX686" s="33"/>
      <c r="JY686" s="33"/>
      <c r="JZ686" s="33"/>
      <c r="KA686" s="33"/>
      <c r="KB686" s="33"/>
      <c r="KC686" s="33"/>
      <c r="KD686" s="33"/>
      <c r="KE686" s="33"/>
      <c r="KF686" s="33"/>
      <c r="KG686" s="33"/>
      <c r="KH686" s="33"/>
      <c r="KI686" s="33"/>
      <c r="KJ686" s="33"/>
      <c r="KK686" s="33"/>
      <c r="KL686" s="33"/>
      <c r="KM686" s="33"/>
      <c r="KN686" s="33"/>
      <c r="KO686" s="33"/>
      <c r="KP686" s="33"/>
      <c r="KQ686" s="33"/>
      <c r="KR686" s="33"/>
      <c r="KS686" s="33"/>
      <c r="KT686" s="33"/>
      <c r="KU686" s="33"/>
      <c r="KV686" s="33"/>
      <c r="KW686" s="33"/>
      <c r="KX686" s="33"/>
      <c r="KY686" s="33"/>
      <c r="KZ686" s="33"/>
      <c r="LA686" s="33"/>
      <c r="LB686" s="33"/>
      <c r="LC686" s="33"/>
      <c r="LD686" s="33"/>
      <c r="LE686" s="33"/>
      <c r="LF686" s="33"/>
      <c r="LG686" s="33"/>
      <c r="LH686" s="33"/>
      <c r="LI686" s="33"/>
      <c r="LJ686" s="33"/>
      <c r="LK686" s="33"/>
      <c r="LL686" s="33"/>
      <c r="LM686" s="33"/>
      <c r="LN686" s="33"/>
      <c r="LO686" s="33"/>
      <c r="LP686" s="33"/>
      <c r="LQ686" s="33"/>
      <c r="LR686" s="33"/>
      <c r="LS686" s="33"/>
      <c r="LT686" s="33"/>
      <c r="LU686" s="33"/>
      <c r="LV686" s="33"/>
      <c r="LW686" s="33"/>
      <c r="LX686" s="33"/>
      <c r="LY686" s="33"/>
      <c r="LZ686" s="33"/>
      <c r="MA686" s="33"/>
      <c r="MB686" s="33"/>
      <c r="MC686" s="33"/>
      <c r="MD686" s="33"/>
      <c r="ME686" s="33"/>
      <c r="MF686" s="33"/>
      <c r="MG686" s="33"/>
      <c r="MH686" s="33"/>
      <c r="MI686" s="33"/>
      <c r="MJ686" s="33"/>
      <c r="MK686" s="33"/>
      <c r="ML686" s="33"/>
      <c r="MM686" s="33"/>
      <c r="MN686" s="33"/>
      <c r="MO686" s="33"/>
      <c r="MP686" s="33"/>
      <c r="MQ686" s="33"/>
      <c r="MR686" s="33"/>
      <c r="MS686" s="33"/>
      <c r="MT686" s="33"/>
      <c r="MU686" s="33"/>
      <c r="MV686" s="33"/>
      <c r="MW686" s="33"/>
      <c r="MX686" s="33"/>
      <c r="MY686" s="33"/>
      <c r="MZ686" s="33"/>
      <c r="NA686" s="33"/>
      <c r="NB686" s="33"/>
      <c r="NC686" s="33"/>
      <c r="ND686" s="33"/>
      <c r="NE686" s="33"/>
      <c r="NF686" s="33"/>
      <c r="NG686" s="33"/>
      <c r="NH686" s="33"/>
      <c r="NI686" s="33"/>
      <c r="NJ686" s="33"/>
      <c r="NK686" s="33"/>
      <c r="NL686" s="33"/>
      <c r="NM686" s="33"/>
      <c r="NN686" s="33"/>
      <c r="NO686" s="33"/>
      <c r="NP686" s="33"/>
      <c r="NQ686" s="33"/>
      <c r="NR686" s="33"/>
      <c r="NS686" s="33"/>
      <c r="NT686" s="33"/>
      <c r="NU686" s="33"/>
      <c r="NV686" s="33"/>
      <c r="NW686" s="33"/>
      <c r="NX686" s="33"/>
      <c r="NY686" s="33"/>
      <c r="NZ686" s="33"/>
      <c r="OA686" s="33"/>
      <c r="OB686" s="33"/>
      <c r="OC686" s="33"/>
      <c r="OD686" s="33"/>
      <c r="OE686" s="33"/>
      <c r="OF686" s="33"/>
      <c r="OG686" s="33"/>
      <c r="OH686" s="33"/>
      <c r="OI686" s="33"/>
      <c r="OJ686" s="33"/>
      <c r="OK686" s="33"/>
      <c r="OL686" s="33"/>
      <c r="OM686" s="33"/>
      <c r="ON686" s="33"/>
      <c r="OO686" s="33"/>
      <c r="OP686" s="33"/>
      <c r="OQ686" s="33"/>
      <c r="OR686" s="33"/>
      <c r="OS686" s="33"/>
      <c r="OT686" s="33"/>
      <c r="OU686" s="33"/>
      <c r="OV686" s="33"/>
      <c r="OW686" s="33"/>
      <c r="OX686" s="33"/>
      <c r="OY686" s="33"/>
      <c r="OZ686" s="33"/>
      <c r="PA686" s="33"/>
      <c r="PB686" s="33"/>
      <c r="PC686" s="33"/>
      <c r="PD686" s="33"/>
      <c r="PE686" s="33"/>
      <c r="PF686" s="33"/>
      <c r="PG686" s="33"/>
      <c r="PH686" s="33"/>
      <c r="PI686" s="33"/>
      <c r="PJ686" s="33"/>
      <c r="PK686" s="33"/>
      <c r="PL686" s="33"/>
      <c r="PM686" s="33"/>
      <c r="PN686" s="33"/>
      <c r="PO686" s="33"/>
      <c r="PP686" s="33"/>
      <c r="PQ686" s="33"/>
      <c r="PR686" s="33"/>
      <c r="PS686" s="33"/>
      <c r="PT686" s="33"/>
      <c r="PU686" s="33"/>
      <c r="PV686" s="33"/>
      <c r="PW686" s="33"/>
      <c r="PX686" s="33"/>
      <c r="PY686" s="33"/>
      <c r="PZ686" s="33"/>
      <c r="QA686" s="33"/>
      <c r="QB686" s="33"/>
      <c r="QC686" s="33"/>
      <c r="QD686" s="33"/>
      <c r="QE686" s="33"/>
      <c r="QF686" s="33"/>
      <c r="QG686" s="33"/>
      <c r="QH686" s="33"/>
      <c r="QI686" s="33"/>
      <c r="QJ686" s="33"/>
      <c r="QK686" s="33"/>
      <c r="QL686" s="33"/>
      <c r="QM686" s="33"/>
      <c r="QN686" s="33"/>
      <c r="QO686" s="33"/>
      <c r="QP686" s="33"/>
      <c r="QQ686" s="33"/>
      <c r="QR686" s="33"/>
      <c r="QS686" s="33"/>
      <c r="QT686" s="33"/>
      <c r="QU686" s="33"/>
      <c r="QV686" s="33"/>
      <c r="QW686" s="33"/>
      <c r="QX686" s="33"/>
      <c r="QY686" s="33"/>
      <c r="QZ686" s="33"/>
      <c r="RA686" s="33"/>
      <c r="RB686" s="33"/>
      <c r="RC686" s="33"/>
      <c r="RD686" s="33"/>
      <c r="RE686" s="33"/>
      <c r="RF686" s="33"/>
      <c r="RG686" s="33"/>
      <c r="RH686" s="33"/>
      <c r="RI686" s="33"/>
      <c r="RJ686" s="33"/>
      <c r="RK686" s="33"/>
      <c r="RL686" s="33"/>
      <c r="RM686" s="33"/>
      <c r="RN686" s="33"/>
      <c r="RO686" s="33"/>
      <c r="RP686" s="33"/>
      <c r="RQ686" s="33"/>
      <c r="RR686" s="33"/>
      <c r="RS686" s="33"/>
      <c r="RT686" s="33"/>
      <c r="RU686" s="33"/>
      <c r="RV686" s="33"/>
      <c r="RW686" s="33"/>
      <c r="RX686" s="33"/>
      <c r="RY686" s="33"/>
      <c r="RZ686" s="33"/>
      <c r="SA686" s="33"/>
      <c r="SB686" s="33"/>
      <c r="SC686" s="33"/>
      <c r="SD686" s="33"/>
      <c r="SE686" s="33"/>
      <c r="SF686" s="33"/>
      <c r="SG686" s="33"/>
      <c r="SH686" s="33"/>
      <c r="SI686" s="33"/>
      <c r="SJ686" s="33"/>
      <c r="SK686" s="33"/>
      <c r="SL686" s="33"/>
      <c r="SM686" s="33"/>
      <c r="SN686" s="33"/>
      <c r="SO686" s="33"/>
      <c r="SP686" s="33"/>
      <c r="SQ686" s="33"/>
      <c r="SR686" s="33"/>
      <c r="SS686" s="33"/>
      <c r="ST686" s="33"/>
      <c r="SU686" s="33"/>
      <c r="SV686" s="33"/>
      <c r="SW686" s="33"/>
      <c r="SX686" s="33"/>
      <c r="SY686" s="33"/>
      <c r="SZ686" s="33"/>
      <c r="TA686" s="33"/>
      <c r="TB686" s="33"/>
      <c r="TC686" s="33"/>
      <c r="TD686" s="33"/>
      <c r="TE686" s="33"/>
      <c r="TF686" s="33"/>
      <c r="TG686" s="33"/>
      <c r="TH686" s="33"/>
      <c r="TI686" s="33"/>
      <c r="TJ686" s="33"/>
      <c r="TK686" s="33"/>
      <c r="TL686" s="33"/>
      <c r="TM686" s="33"/>
      <c r="TN686" s="33"/>
      <c r="TO686" s="33"/>
      <c r="TP686" s="33"/>
      <c r="TQ686" s="33"/>
      <c r="TR686" s="33"/>
      <c r="TS686" s="33"/>
      <c r="TT686" s="33"/>
      <c r="TU686" s="33"/>
      <c r="TV686" s="33"/>
      <c r="TW686" s="33"/>
      <c r="TX686" s="33"/>
      <c r="TY686" s="33"/>
      <c r="TZ686" s="33"/>
      <c r="UA686" s="33"/>
      <c r="UB686" s="33"/>
      <c r="UC686" s="33"/>
      <c r="UD686" s="33"/>
      <c r="UE686" s="33"/>
      <c r="UF686" s="33"/>
      <c r="UG686" s="33"/>
      <c r="UH686" s="33"/>
      <c r="UI686" s="33"/>
      <c r="UJ686" s="33"/>
      <c r="UK686" s="33"/>
      <c r="UL686" s="33"/>
      <c r="UM686" s="33"/>
      <c r="UN686" s="33"/>
      <c r="UO686" s="33"/>
      <c r="UP686" s="33"/>
      <c r="UQ686" s="33"/>
      <c r="UR686" s="33"/>
      <c r="US686" s="33"/>
      <c r="UT686" s="33"/>
      <c r="UU686" s="33"/>
      <c r="UV686" s="33"/>
      <c r="UW686" s="33"/>
      <c r="UX686" s="33"/>
      <c r="UY686" s="33"/>
      <c r="UZ686" s="33"/>
      <c r="VA686" s="33"/>
      <c r="VB686" s="33"/>
      <c r="VC686" s="33"/>
      <c r="VD686" s="33"/>
      <c r="VE686" s="33"/>
      <c r="VF686" s="33"/>
      <c r="VG686" s="33"/>
      <c r="VH686" s="33"/>
      <c r="VI686" s="33"/>
      <c r="VJ686" s="33"/>
      <c r="VK686" s="33"/>
      <c r="VL686" s="33"/>
      <c r="VM686" s="33"/>
      <c r="VN686" s="33"/>
      <c r="VO686" s="33"/>
      <c r="VP686" s="33"/>
      <c r="VQ686" s="33"/>
      <c r="VR686" s="33"/>
      <c r="VS686" s="33"/>
      <c r="VT686" s="33"/>
      <c r="VU686" s="33"/>
      <c r="VV686" s="33"/>
      <c r="VW686" s="33"/>
      <c r="VX686" s="33"/>
      <c r="VY686" s="33"/>
      <c r="VZ686" s="33"/>
      <c r="WA686" s="33"/>
      <c r="WB686" s="33"/>
      <c r="WC686" s="33"/>
      <c r="WD686" s="33"/>
      <c r="WE686" s="33"/>
      <c r="WF686" s="33"/>
      <c r="WG686" s="33"/>
      <c r="WH686" s="33"/>
      <c r="WI686" s="33"/>
      <c r="WJ686" s="33"/>
      <c r="WK686" s="33"/>
      <c r="WL686" s="33"/>
      <c r="WM686" s="33"/>
      <c r="WN686" s="33"/>
      <c r="WO686" s="33"/>
      <c r="WP686" s="33"/>
      <c r="WQ686" s="33"/>
      <c r="WR686" s="33"/>
      <c r="WS686" s="33"/>
      <c r="WT686" s="33"/>
      <c r="WU686" s="33"/>
      <c r="WV686" s="33"/>
      <c r="WW686" s="33"/>
      <c r="WX686" s="33"/>
      <c r="WY686" s="33"/>
      <c r="WZ686" s="33"/>
      <c r="XA686" s="33"/>
      <c r="XB686" s="33"/>
      <c r="XC686" s="33"/>
      <c r="XD686" s="33"/>
      <c r="XE686" s="33"/>
      <c r="XF686" s="33"/>
      <c r="XG686" s="33"/>
      <c r="XH686" s="33"/>
      <c r="XI686" s="33"/>
      <c r="XJ686" s="33"/>
      <c r="XK686" s="33"/>
      <c r="XL686" s="33"/>
      <c r="XM686" s="33"/>
      <c r="XN686" s="33"/>
      <c r="XO686" s="33"/>
      <c r="XP686" s="33"/>
      <c r="XQ686" s="33"/>
      <c r="XR686" s="33"/>
      <c r="XS686" s="33"/>
      <c r="XT686" s="33"/>
      <c r="XU686" s="33"/>
      <c r="XV686" s="33"/>
      <c r="XW686" s="33"/>
      <c r="XX686" s="33"/>
      <c r="XY686" s="33"/>
      <c r="XZ686" s="33"/>
      <c r="YA686" s="33"/>
      <c r="YB686" s="33"/>
      <c r="YC686" s="33"/>
      <c r="YD686" s="33"/>
      <c r="YE686" s="33"/>
      <c r="YF686" s="33"/>
      <c r="YG686" s="33"/>
      <c r="YH686" s="33"/>
      <c r="YI686" s="33"/>
      <c r="YJ686" s="33"/>
      <c r="YK686" s="33"/>
      <c r="YL686" s="33"/>
      <c r="YM686" s="33"/>
      <c r="YN686" s="33"/>
      <c r="YO686" s="33"/>
      <c r="YP686" s="33"/>
      <c r="YQ686" s="33"/>
      <c r="YR686" s="33"/>
      <c r="YS686" s="33"/>
      <c r="YT686" s="33"/>
      <c r="YU686" s="33"/>
      <c r="YV686" s="33"/>
      <c r="YW686" s="33"/>
      <c r="YX686" s="33"/>
      <c r="YY686" s="33"/>
      <c r="YZ686" s="33"/>
      <c r="ZA686" s="33"/>
      <c r="ZB686" s="33"/>
      <c r="ZC686" s="33"/>
      <c r="ZD686" s="33"/>
      <c r="ZE686" s="33"/>
      <c r="ZF686" s="33"/>
      <c r="ZG686" s="33"/>
      <c r="ZH686" s="33"/>
      <c r="ZI686" s="33"/>
      <c r="ZJ686" s="33"/>
      <c r="ZK686" s="33"/>
      <c r="ZL686" s="33"/>
      <c r="ZM686" s="33"/>
      <c r="ZN686" s="33"/>
      <c r="ZO686" s="33"/>
      <c r="ZP686" s="33"/>
      <c r="ZQ686" s="33"/>
      <c r="ZR686" s="33"/>
      <c r="ZS686" s="33"/>
      <c r="ZT686" s="33"/>
      <c r="ZU686" s="33"/>
      <c r="ZV686" s="33"/>
      <c r="ZW686" s="33"/>
      <c r="ZX686" s="33"/>
      <c r="ZY686" s="33"/>
      <c r="ZZ686" s="33"/>
      <c r="AAA686" s="33"/>
      <c r="AAB686" s="33"/>
      <c r="AAC686" s="33"/>
      <c r="AAD686" s="33"/>
      <c r="AAE686" s="33"/>
      <c r="AAF686" s="33"/>
      <c r="AAG686" s="33"/>
      <c r="AAH686" s="33"/>
      <c r="AAI686" s="33"/>
      <c r="AAJ686" s="33"/>
      <c r="AAK686" s="33"/>
      <c r="AAL686" s="33"/>
      <c r="AAM686" s="33"/>
      <c r="AAN686" s="33"/>
      <c r="AAO686" s="33"/>
      <c r="AAP686" s="33"/>
      <c r="AAQ686" s="33"/>
      <c r="AAR686" s="33"/>
      <c r="AAS686" s="33"/>
      <c r="AAT686" s="33"/>
      <c r="AAU686" s="33"/>
      <c r="AAV686" s="33"/>
      <c r="AAW686" s="33"/>
      <c r="AAX686" s="33"/>
      <c r="AAY686" s="33"/>
      <c r="AAZ686" s="33"/>
      <c r="ABA686" s="33"/>
      <c r="ABB686" s="33"/>
      <c r="ABC686" s="33"/>
      <c r="ABD686" s="33"/>
      <c r="ABE686" s="33"/>
      <c r="ABF686" s="33"/>
      <c r="ABG686" s="33"/>
      <c r="ABH686" s="33"/>
      <c r="ABI686" s="33"/>
      <c r="ABJ686" s="33"/>
      <c r="ABK686" s="33"/>
      <c r="ABL686" s="33"/>
      <c r="ABM686" s="33"/>
      <c r="ABN686" s="33"/>
      <c r="ABO686" s="33"/>
      <c r="ABP686" s="33"/>
      <c r="ABQ686" s="33"/>
      <c r="ABR686" s="33"/>
      <c r="ABS686" s="33"/>
      <c r="ABT686" s="33"/>
      <c r="ABU686" s="33"/>
      <c r="ABV686" s="33"/>
      <c r="ABW686" s="33"/>
      <c r="ABX686" s="33"/>
      <c r="ABY686" s="33"/>
      <c r="ABZ686" s="33"/>
      <c r="ACA686" s="33"/>
      <c r="ACB686" s="33"/>
      <c r="ACC686" s="33"/>
      <c r="ACD686" s="33"/>
      <c r="ACE686" s="33"/>
      <c r="ACF686" s="33"/>
      <c r="ACG686" s="33"/>
      <c r="ACH686" s="33"/>
      <c r="ACI686" s="33"/>
      <c r="ACJ686" s="33"/>
      <c r="ACK686" s="33"/>
      <c r="ACL686" s="33"/>
      <c r="ACM686" s="33"/>
      <c r="ACN686" s="33"/>
      <c r="ACO686" s="33"/>
      <c r="ACP686" s="33"/>
      <c r="ACQ686" s="33"/>
      <c r="ACR686" s="33"/>
      <c r="ACS686" s="33"/>
      <c r="ACT686" s="33"/>
      <c r="ACU686" s="33"/>
      <c r="ACV686" s="33"/>
      <c r="ACW686" s="33"/>
      <c r="ACX686" s="33"/>
      <c r="ACY686" s="33"/>
      <c r="ACZ686" s="33"/>
      <c r="ADA686" s="33"/>
      <c r="ADB686" s="33"/>
      <c r="ADC686" s="33"/>
      <c r="ADD686" s="33"/>
      <c r="ADE686" s="33"/>
      <c r="ADF686" s="33"/>
      <c r="ADG686" s="33"/>
      <c r="ADH686" s="33"/>
      <c r="ADI686" s="33"/>
      <c r="ADJ686" s="33"/>
      <c r="ADK686" s="33"/>
      <c r="ADL686" s="33"/>
      <c r="ADM686" s="33"/>
      <c r="ADN686" s="33"/>
      <c r="ADO686" s="33"/>
      <c r="ADP686" s="33"/>
      <c r="ADQ686" s="33"/>
      <c r="ADR686" s="33"/>
      <c r="ADS686" s="33"/>
      <c r="ADT686" s="33"/>
      <c r="ADU686" s="33"/>
      <c r="ADV686" s="33"/>
      <c r="ADW686" s="33"/>
      <c r="ADX686" s="33"/>
      <c r="ADY686" s="33"/>
      <c r="ADZ686" s="33"/>
      <c r="AEA686" s="33"/>
      <c r="AEB686" s="33"/>
      <c r="AEC686" s="33"/>
      <c r="AED686" s="33"/>
      <c r="AEE686" s="33"/>
      <c r="AEF686" s="33"/>
      <c r="AEG686" s="33"/>
      <c r="AEH686" s="33"/>
      <c r="AEI686" s="33"/>
      <c r="AEJ686" s="33"/>
      <c r="AEK686" s="33"/>
      <c r="AEL686" s="33"/>
      <c r="AEM686" s="33"/>
      <c r="AEN686" s="33"/>
      <c r="AEO686" s="33"/>
      <c r="AEP686" s="33"/>
      <c r="AEQ686" s="33"/>
      <c r="AER686" s="33"/>
      <c r="AES686" s="33"/>
      <c r="AET686" s="33"/>
      <c r="AEU686" s="33"/>
      <c r="AEV686" s="33"/>
      <c r="AEW686" s="33"/>
      <c r="AEX686" s="33"/>
      <c r="AEY686" s="33"/>
      <c r="AEZ686" s="33"/>
      <c r="AFA686" s="33"/>
      <c r="AFB686" s="33"/>
      <c r="AFC686" s="33"/>
      <c r="AFD686" s="33"/>
      <c r="AFE686" s="33"/>
      <c r="AFF686" s="33"/>
      <c r="AFG686" s="33"/>
      <c r="AFH686" s="33"/>
      <c r="AFI686" s="33"/>
      <c r="AFJ686" s="33"/>
      <c r="AFK686" s="33"/>
      <c r="AFL686" s="33"/>
      <c r="AFM686" s="33"/>
      <c r="AFN686" s="33"/>
      <c r="AFO686" s="33"/>
      <c r="AFP686" s="33"/>
      <c r="AFQ686" s="33"/>
      <c r="AFR686" s="33"/>
      <c r="AFS686" s="33"/>
      <c r="AFT686" s="33"/>
      <c r="AFU686" s="33"/>
      <c r="AFV686" s="33"/>
      <c r="AFW686" s="33"/>
      <c r="AFX686" s="33"/>
      <c r="AFY686" s="33"/>
      <c r="AFZ686" s="33"/>
      <c r="AGA686" s="33"/>
      <c r="AGB686" s="33"/>
      <c r="AGC686" s="33"/>
      <c r="AGD686" s="33"/>
      <c r="AGE686" s="33"/>
      <c r="AGF686" s="33"/>
      <c r="AGG686" s="33"/>
      <c r="AGH686" s="33"/>
      <c r="AGI686" s="33"/>
      <c r="AGJ686" s="33"/>
      <c r="AGK686" s="33"/>
      <c r="AGL686" s="33"/>
      <c r="AGM686" s="33"/>
      <c r="AGN686" s="33"/>
      <c r="AGO686" s="33"/>
      <c r="AGP686" s="33"/>
      <c r="AGQ686" s="33"/>
      <c r="AGR686" s="33"/>
      <c r="AGS686" s="33"/>
      <c r="AGT686" s="33"/>
      <c r="AGU686" s="33"/>
      <c r="AGV686" s="33"/>
      <c r="AGW686" s="33"/>
      <c r="AGX686" s="33"/>
      <c r="AGY686" s="33"/>
      <c r="AGZ686" s="33"/>
      <c r="AHA686" s="33"/>
      <c r="AHB686" s="33"/>
      <c r="AHC686" s="33"/>
      <c r="AHD686" s="33"/>
      <c r="AHE686" s="33"/>
      <c r="AHF686" s="33"/>
      <c r="AHG686" s="33"/>
      <c r="AHH686" s="33"/>
      <c r="AHI686" s="33"/>
      <c r="AHJ686" s="33"/>
      <c r="AHK686" s="33"/>
      <c r="AHL686" s="33"/>
      <c r="AHM686" s="33"/>
      <c r="AHN686" s="33"/>
      <c r="AHO686" s="33"/>
      <c r="AHP686" s="33"/>
      <c r="AHQ686" s="33"/>
      <c r="AHR686" s="33"/>
      <c r="AHS686" s="33"/>
      <c r="AHT686" s="33"/>
      <c r="AHU686" s="33"/>
      <c r="AHV686" s="33"/>
      <c r="AHW686" s="33"/>
      <c r="AHX686" s="33"/>
      <c r="AHY686" s="33"/>
      <c r="AHZ686" s="33"/>
      <c r="AIA686" s="33"/>
      <c r="AIB686" s="33"/>
      <c r="AIC686" s="33"/>
      <c r="AID686" s="33"/>
      <c r="AIE686" s="33"/>
      <c r="AIF686" s="33"/>
      <c r="AIG686" s="33"/>
      <c r="AIH686" s="33"/>
      <c r="AII686" s="33"/>
      <c r="AIJ686" s="33"/>
      <c r="AIK686" s="33"/>
      <c r="AIL686" s="33"/>
      <c r="AIM686" s="33"/>
      <c r="AIN686" s="33"/>
      <c r="AIO686" s="33"/>
      <c r="AIP686" s="33"/>
      <c r="AIQ686" s="33"/>
      <c r="AIR686" s="33"/>
      <c r="AIS686" s="33"/>
      <c r="AIT686" s="33"/>
      <c r="AIU686" s="33"/>
      <c r="AIV686" s="33"/>
      <c r="AIW686" s="33"/>
      <c r="AIX686" s="33"/>
      <c r="AIY686" s="33"/>
      <c r="AIZ686" s="33"/>
      <c r="AJA686" s="33"/>
      <c r="AJB686" s="33"/>
      <c r="AJC686" s="33"/>
      <c r="AJD686" s="33"/>
      <c r="AJE686" s="33"/>
      <c r="AJF686" s="33"/>
      <c r="AJG686" s="33"/>
      <c r="AJH686" s="33"/>
      <c r="AJI686" s="33"/>
      <c r="AJJ686" s="33"/>
      <c r="AJK686" s="33"/>
      <c r="AJL686" s="33"/>
      <c r="AJM686" s="33"/>
      <c r="AJN686" s="33"/>
      <c r="AJO686" s="33"/>
      <c r="AJP686" s="33"/>
      <c r="AJQ686" s="33"/>
      <c r="AJR686" s="33"/>
      <c r="AJS686" s="33"/>
      <c r="AJT686" s="33"/>
      <c r="AJU686" s="33"/>
      <c r="AJV686" s="33"/>
      <c r="AJW686" s="33"/>
      <c r="AJX686" s="33"/>
      <c r="AJY686" s="33"/>
      <c r="AJZ686" s="33"/>
      <c r="AKA686" s="33"/>
      <c r="AKB686" s="33"/>
      <c r="AKC686" s="33"/>
      <c r="AKD686" s="33"/>
      <c r="AKE686" s="33"/>
      <c r="AKF686" s="33"/>
      <c r="AKG686" s="33"/>
      <c r="AKH686" s="33"/>
      <c r="AKI686" s="33"/>
      <c r="AKJ686" s="33"/>
      <c r="AKK686" s="33"/>
      <c r="AKL686" s="33"/>
      <c r="AKM686" s="33"/>
      <c r="AKN686" s="33"/>
      <c r="AKO686" s="33"/>
      <c r="AKP686" s="33"/>
      <c r="AKQ686" s="33"/>
      <c r="AKR686" s="33"/>
      <c r="AKS686" s="33"/>
      <c r="AKT686" s="33"/>
      <c r="AKU686" s="33"/>
      <c r="AKV686" s="33"/>
      <c r="AKW686" s="33"/>
      <c r="AKX686" s="33"/>
      <c r="AKY686" s="33"/>
      <c r="AKZ686" s="33"/>
      <c r="ALA686" s="33"/>
      <c r="ALB686" s="33"/>
      <c r="ALC686" s="33"/>
      <c r="ALD686" s="33"/>
      <c r="ALE686" s="33"/>
      <c r="ALF686" s="33"/>
      <c r="ALG686" s="33"/>
      <c r="ALH686" s="33"/>
      <c r="ALI686" s="33"/>
      <c r="ALJ686" s="33"/>
      <c r="ALK686" s="33"/>
      <c r="ALL686" s="33"/>
      <c r="ALM686" s="33"/>
      <c r="ALN686" s="33"/>
      <c r="ALO686" s="33"/>
      <c r="ALP686" s="33"/>
      <c r="ALQ686" s="33"/>
      <c r="ALR686" s="33"/>
      <c r="ALS686" s="33"/>
      <c r="ALT686" s="33"/>
      <c r="ALU686" s="33"/>
      <c r="ALV686" s="33"/>
      <c r="ALW686" s="33"/>
      <c r="ALX686" s="33"/>
      <c r="ALY686" s="33"/>
      <c r="ALZ686" s="33"/>
      <c r="AMA686" s="33"/>
      <c r="AMB686" s="33"/>
      <c r="AMC686" s="33"/>
      <c r="AMD686" s="33"/>
      <c r="AME686" s="33"/>
      <c r="AMF686" s="33"/>
      <c r="AMG686" s="33"/>
      <c r="AMH686" s="33"/>
      <c r="AMI686" s="33"/>
      <c r="AMJ686" s="33"/>
      <c r="AMK686" s="33"/>
      <c r="AML686" s="33"/>
      <c r="AMM686" s="33"/>
      <c r="AMN686" s="33"/>
      <c r="AMO686" s="33"/>
      <c r="AMP686" s="33"/>
      <c r="AMQ686" s="33"/>
      <c r="AMR686" s="33"/>
      <c r="AMS686" s="33"/>
      <c r="AMT686" s="33"/>
      <c r="AMU686" s="33"/>
      <c r="AMV686" s="33"/>
      <c r="AMW686" s="33"/>
      <c r="AMX686" s="33"/>
      <c r="AMY686" s="33"/>
      <c r="AMZ686" s="33"/>
      <c r="ANA686" s="33"/>
      <c r="ANB686" s="33"/>
      <c r="ANC686" s="33"/>
      <c r="AND686" s="33"/>
      <c r="ANE686" s="33"/>
      <c r="ANF686" s="33"/>
      <c r="ANG686" s="33"/>
      <c r="ANH686" s="33"/>
      <c r="ANI686" s="33"/>
      <c r="ANJ686" s="33"/>
      <c r="ANK686" s="33"/>
      <c r="ANL686" s="33"/>
      <c r="ANM686" s="33"/>
      <c r="ANN686" s="33"/>
      <c r="ANO686" s="33"/>
      <c r="ANP686" s="33"/>
      <c r="ANQ686" s="33"/>
      <c r="ANR686" s="33"/>
      <c r="ANS686" s="33"/>
      <c r="ANT686" s="33"/>
      <c r="ANU686" s="33"/>
      <c r="ANV686" s="33"/>
      <c r="ANW686" s="33"/>
      <c r="ANX686" s="33"/>
      <c r="ANY686" s="33"/>
      <c r="ANZ686" s="33"/>
      <c r="AOA686" s="33"/>
      <c r="AOB686" s="33"/>
      <c r="AOC686" s="33"/>
      <c r="AOD686" s="33"/>
      <c r="AOE686" s="33"/>
      <c r="AOF686" s="33"/>
      <c r="AOG686" s="33"/>
      <c r="AOH686" s="33"/>
      <c r="AOI686" s="33"/>
      <c r="AOJ686" s="33"/>
      <c r="AOK686" s="33"/>
      <c r="AOL686" s="33"/>
      <c r="AOM686" s="33"/>
      <c r="AON686" s="33"/>
      <c r="AOO686" s="33"/>
      <c r="AOP686" s="33"/>
      <c r="AOQ686" s="33"/>
      <c r="AOR686" s="33"/>
      <c r="AOS686" s="33"/>
      <c r="AOT686" s="33"/>
      <c r="AOU686" s="33"/>
      <c r="AOV686" s="33"/>
      <c r="AOW686" s="33"/>
      <c r="AOX686" s="33"/>
      <c r="AOY686" s="33"/>
      <c r="AOZ686" s="33"/>
      <c r="APA686" s="33"/>
      <c r="APB686" s="33"/>
      <c r="APC686" s="33"/>
      <c r="APD686" s="33"/>
      <c r="APE686" s="33"/>
      <c r="APF686" s="33"/>
      <c r="APG686" s="33"/>
      <c r="APH686" s="33"/>
      <c r="API686" s="33"/>
      <c r="APJ686" s="33"/>
      <c r="APK686" s="33"/>
      <c r="APL686" s="33"/>
      <c r="APM686" s="33"/>
      <c r="APN686" s="33"/>
      <c r="APO686" s="33"/>
      <c r="APP686" s="33"/>
      <c r="APQ686" s="33"/>
      <c r="APR686" s="33"/>
      <c r="APS686" s="33"/>
      <c r="APT686" s="33"/>
      <c r="APU686" s="33"/>
      <c r="APV686" s="33"/>
      <c r="APW686" s="33"/>
      <c r="APX686" s="33"/>
      <c r="APY686" s="33"/>
      <c r="APZ686" s="33"/>
      <c r="AQA686" s="33"/>
      <c r="AQB686" s="33"/>
      <c r="AQC686" s="33"/>
      <c r="AQD686" s="33"/>
      <c r="AQE686" s="33"/>
      <c r="AQF686" s="33"/>
      <c r="AQG686" s="33"/>
      <c r="AQH686" s="33"/>
      <c r="AQI686" s="33"/>
      <c r="AQJ686" s="33"/>
      <c r="AQK686" s="33"/>
      <c r="AQL686" s="33"/>
      <c r="AQM686" s="33"/>
      <c r="AQN686" s="33"/>
      <c r="AQO686" s="33"/>
      <c r="AQP686" s="33"/>
      <c r="AQQ686" s="33"/>
      <c r="AQR686" s="33"/>
      <c r="AQS686" s="33"/>
      <c r="AQT686" s="33"/>
      <c r="AQU686" s="33"/>
      <c r="AQV686" s="33"/>
      <c r="AQW686" s="33"/>
      <c r="AQX686" s="33"/>
      <c r="AQY686" s="33"/>
      <c r="AQZ686" s="33"/>
      <c r="ARA686" s="33"/>
      <c r="ARB686" s="33"/>
      <c r="ARC686" s="33"/>
      <c r="ARD686" s="33"/>
      <c r="ARE686" s="33"/>
      <c r="ARF686" s="33"/>
      <c r="ARG686" s="33"/>
      <c r="ARH686" s="33"/>
      <c r="ARI686" s="33"/>
      <c r="ARJ686" s="33"/>
      <c r="ARK686" s="33"/>
      <c r="ARL686" s="33"/>
      <c r="ARM686" s="33"/>
      <c r="ARN686" s="33"/>
      <c r="ARO686" s="33"/>
      <c r="ARP686" s="33"/>
      <c r="ARQ686" s="33"/>
      <c r="ARR686" s="33"/>
      <c r="ARS686" s="33"/>
      <c r="ART686" s="33"/>
      <c r="ARU686" s="33"/>
      <c r="ARV686" s="33"/>
      <c r="ARW686" s="33"/>
      <c r="ARX686" s="33"/>
      <c r="ARY686" s="33"/>
      <c r="ARZ686" s="33"/>
      <c r="ASA686" s="33"/>
      <c r="ASB686" s="33"/>
      <c r="ASC686" s="33"/>
      <c r="ASD686" s="33"/>
      <c r="ASE686" s="33"/>
      <c r="ASF686" s="33"/>
      <c r="ASG686" s="33"/>
      <c r="ASH686" s="33"/>
      <c r="ASI686" s="33"/>
      <c r="ASJ686" s="33"/>
      <c r="ASK686" s="33"/>
      <c r="ASL686" s="33"/>
      <c r="ASM686" s="33"/>
      <c r="ASN686" s="33"/>
      <c r="ASO686" s="33"/>
      <c r="ASP686" s="33"/>
      <c r="ASQ686" s="33"/>
      <c r="ASR686" s="33"/>
      <c r="ASS686" s="33"/>
      <c r="AST686" s="33"/>
      <c r="ASU686" s="33"/>
      <c r="ASV686" s="33"/>
      <c r="ASW686" s="33"/>
      <c r="ASX686" s="33"/>
      <c r="ASY686" s="33"/>
      <c r="ASZ686" s="33"/>
      <c r="ATA686" s="33"/>
      <c r="ATB686" s="33"/>
      <c r="ATC686" s="33"/>
      <c r="ATD686" s="33"/>
      <c r="ATE686" s="33"/>
      <c r="ATF686" s="33"/>
      <c r="ATG686" s="33"/>
      <c r="ATH686" s="33"/>
      <c r="ATI686" s="33"/>
      <c r="ATJ686" s="33"/>
      <c r="ATK686" s="33"/>
      <c r="ATL686" s="33"/>
      <c r="ATM686" s="33"/>
      <c r="ATN686" s="33"/>
      <c r="ATO686" s="33"/>
      <c r="ATP686" s="33"/>
      <c r="ATQ686" s="33"/>
      <c r="ATR686" s="33"/>
      <c r="ATS686" s="33"/>
      <c r="ATT686" s="33"/>
      <c r="ATU686" s="33"/>
      <c r="ATV686" s="33"/>
      <c r="ATW686" s="33"/>
      <c r="ATX686" s="33"/>
      <c r="ATY686" s="33"/>
      <c r="ATZ686" s="33"/>
      <c r="AUA686" s="33"/>
      <c r="AUB686" s="33"/>
      <c r="AUC686" s="33"/>
      <c r="AUD686" s="33"/>
      <c r="AUE686" s="33"/>
      <c r="AUF686" s="33"/>
      <c r="AUG686" s="33"/>
      <c r="AUH686" s="33"/>
      <c r="AUI686" s="33"/>
      <c r="AUJ686" s="33"/>
      <c r="AUK686" s="33"/>
      <c r="AUL686" s="33"/>
      <c r="AUM686" s="33"/>
      <c r="AUN686" s="33"/>
      <c r="AUO686" s="33"/>
      <c r="AUP686" s="33"/>
      <c r="AUQ686" s="33"/>
      <c r="AUR686" s="33"/>
      <c r="AUS686" s="33"/>
      <c r="AUT686" s="33"/>
      <c r="AUU686" s="33"/>
      <c r="AUV686" s="33"/>
      <c r="AUW686" s="33"/>
      <c r="AUX686" s="33"/>
      <c r="AUY686" s="33"/>
      <c r="AUZ686" s="33"/>
      <c r="AVA686" s="33"/>
      <c r="AVB686" s="33"/>
      <c r="AVC686" s="33"/>
      <c r="AVD686" s="33"/>
      <c r="AVE686" s="33"/>
      <c r="AVF686" s="33"/>
      <c r="AVG686" s="33"/>
      <c r="AVH686" s="33"/>
      <c r="AVI686" s="33"/>
      <c r="AVJ686" s="33"/>
      <c r="AVK686" s="33"/>
      <c r="AVL686" s="33"/>
      <c r="AVM686" s="33"/>
      <c r="AVN686" s="33"/>
      <c r="AVO686" s="33"/>
      <c r="AVP686" s="33"/>
      <c r="AVQ686" s="33"/>
      <c r="AVR686" s="33"/>
      <c r="AVS686" s="33"/>
      <c r="AVT686" s="33"/>
      <c r="AVU686" s="33"/>
      <c r="AVV686" s="33"/>
      <c r="AVW686" s="33"/>
      <c r="AVX686" s="33"/>
      <c r="AVY686" s="33"/>
      <c r="AVZ686" s="33"/>
      <c r="AWA686" s="33"/>
      <c r="AWB686" s="33"/>
      <c r="AWC686" s="33"/>
      <c r="AWD686" s="33"/>
      <c r="AWE686" s="33"/>
      <c r="AWF686" s="33"/>
      <c r="AWG686" s="33"/>
      <c r="AWH686" s="33"/>
      <c r="AWI686" s="33"/>
      <c r="AWJ686" s="33"/>
      <c r="AWK686" s="33"/>
      <c r="AWL686" s="33"/>
      <c r="AWM686" s="33"/>
      <c r="AWN686" s="33"/>
      <c r="AWO686" s="33"/>
      <c r="AWP686" s="33"/>
      <c r="AWQ686" s="33"/>
      <c r="AWR686" s="33"/>
      <c r="AWS686" s="33"/>
      <c r="AWT686" s="33"/>
      <c r="AWU686" s="33"/>
      <c r="AWV686" s="33"/>
      <c r="AWW686" s="33"/>
      <c r="AWX686" s="33"/>
      <c r="AWY686" s="33"/>
      <c r="AWZ686" s="33"/>
      <c r="AXA686" s="33"/>
      <c r="AXB686" s="33"/>
      <c r="AXC686" s="33"/>
      <c r="AXD686" s="33"/>
      <c r="AXE686" s="33"/>
      <c r="AXF686" s="33"/>
      <c r="AXG686" s="33"/>
      <c r="AXH686" s="33"/>
      <c r="AXI686" s="33"/>
      <c r="AXJ686" s="33"/>
      <c r="AXK686" s="33"/>
      <c r="AXL686" s="33"/>
      <c r="AXM686" s="33"/>
      <c r="AXN686" s="33"/>
      <c r="AXO686" s="33"/>
      <c r="AXP686" s="33"/>
      <c r="AXQ686" s="33"/>
      <c r="AXR686" s="33"/>
      <c r="AXS686" s="33"/>
      <c r="AXT686" s="33"/>
      <c r="AXU686" s="33"/>
      <c r="AXV686" s="33"/>
      <c r="AXW686" s="33"/>
      <c r="AXX686" s="33"/>
      <c r="AXY686" s="33"/>
      <c r="AXZ686" s="33"/>
      <c r="AYA686" s="33"/>
      <c r="AYB686" s="33"/>
      <c r="AYC686" s="33"/>
      <c r="AYD686" s="33"/>
      <c r="AYE686" s="33"/>
      <c r="AYF686" s="33"/>
      <c r="AYG686" s="33"/>
      <c r="AYH686" s="33"/>
      <c r="AYI686" s="33"/>
      <c r="AYJ686" s="33"/>
      <c r="AYK686" s="33"/>
      <c r="AYL686" s="33"/>
      <c r="AYM686" s="33"/>
      <c r="AYN686" s="33"/>
      <c r="AYO686" s="33"/>
      <c r="AYP686" s="33"/>
      <c r="AYQ686" s="33"/>
      <c r="AYR686" s="33"/>
      <c r="AYS686" s="33"/>
      <c r="AYT686" s="33"/>
      <c r="AYU686" s="33"/>
      <c r="AYV686" s="33"/>
      <c r="AYW686" s="33"/>
      <c r="AYX686" s="33"/>
      <c r="AYY686" s="33"/>
      <c r="AYZ686" s="33"/>
      <c r="AZA686" s="33"/>
      <c r="AZB686" s="33"/>
      <c r="AZC686" s="33"/>
      <c r="AZD686" s="33"/>
      <c r="AZE686" s="33"/>
      <c r="AZF686" s="33"/>
      <c r="AZG686" s="33"/>
      <c r="AZH686" s="33"/>
      <c r="AZI686" s="33"/>
      <c r="AZJ686" s="33"/>
      <c r="AZK686" s="33"/>
      <c r="AZL686" s="33"/>
      <c r="AZM686" s="33"/>
      <c r="AZN686" s="33"/>
      <c r="AZO686" s="33"/>
      <c r="AZP686" s="33"/>
      <c r="AZQ686" s="33"/>
      <c r="AZR686" s="33"/>
      <c r="AZS686" s="33"/>
      <c r="AZT686" s="33"/>
      <c r="AZU686" s="33"/>
      <c r="AZV686" s="33"/>
      <c r="AZW686" s="33"/>
      <c r="AZX686" s="33"/>
      <c r="AZY686" s="33"/>
      <c r="AZZ686" s="33"/>
      <c r="BAA686" s="33"/>
      <c r="BAB686" s="33"/>
      <c r="BAC686" s="33"/>
      <c r="BAD686" s="33"/>
      <c r="BAE686" s="33"/>
      <c r="BAF686" s="33"/>
      <c r="BAG686" s="33"/>
      <c r="BAH686" s="33"/>
      <c r="BAI686" s="33"/>
      <c r="BAJ686" s="33"/>
      <c r="BAK686" s="33"/>
      <c r="BAL686" s="33"/>
      <c r="BAM686" s="33"/>
      <c r="BAN686" s="33"/>
      <c r="BAO686" s="33"/>
      <c r="BAP686" s="33"/>
      <c r="BAQ686" s="33"/>
      <c r="BAR686" s="33"/>
      <c r="BAS686" s="33"/>
      <c r="BAT686" s="33"/>
      <c r="BAU686" s="33"/>
      <c r="BAV686" s="33"/>
      <c r="BAW686" s="33"/>
      <c r="BAX686" s="33"/>
      <c r="BAY686" s="33"/>
      <c r="BAZ686" s="33"/>
      <c r="BBA686" s="33"/>
      <c r="BBB686" s="33"/>
      <c r="BBC686" s="33"/>
      <c r="BBD686" s="33"/>
      <c r="BBE686" s="33"/>
      <c r="BBF686" s="33"/>
      <c r="BBG686" s="33"/>
      <c r="BBH686" s="33"/>
      <c r="BBI686" s="33"/>
      <c r="BBJ686" s="33"/>
      <c r="BBK686" s="33"/>
      <c r="BBL686" s="33"/>
      <c r="BBM686" s="33"/>
      <c r="BBN686" s="33"/>
      <c r="BBO686" s="33"/>
      <c r="BBP686" s="33"/>
      <c r="BBQ686" s="33"/>
      <c r="BBR686" s="33"/>
      <c r="BBS686" s="33"/>
      <c r="BBT686" s="33"/>
      <c r="BBU686" s="33"/>
      <c r="BBV686" s="33"/>
      <c r="BBW686" s="33"/>
      <c r="BBX686" s="33"/>
      <c r="BBY686" s="33"/>
      <c r="BBZ686" s="33"/>
      <c r="BCA686" s="33"/>
      <c r="BCB686" s="33"/>
      <c r="BCC686" s="33"/>
      <c r="BCD686" s="33"/>
      <c r="BCE686" s="33"/>
      <c r="BCF686" s="33"/>
      <c r="BCG686" s="33"/>
      <c r="BCH686" s="33"/>
      <c r="BCI686" s="33"/>
      <c r="BCJ686" s="33"/>
      <c r="BCK686" s="33"/>
      <c r="BCL686" s="33"/>
      <c r="BCM686" s="33"/>
      <c r="BCN686" s="33"/>
      <c r="BCO686" s="33"/>
      <c r="BCP686" s="33"/>
      <c r="BCQ686" s="33"/>
      <c r="BCR686" s="33"/>
      <c r="BCS686" s="33"/>
      <c r="BCT686" s="33"/>
      <c r="BCU686" s="33"/>
      <c r="BCV686" s="33"/>
      <c r="BCW686" s="33"/>
      <c r="BCX686" s="33"/>
      <c r="BCY686" s="33"/>
      <c r="BCZ686" s="33"/>
      <c r="BDA686" s="33"/>
      <c r="BDB686" s="33"/>
      <c r="BDC686" s="33"/>
      <c r="BDD686" s="33"/>
      <c r="BDE686" s="33"/>
      <c r="BDF686" s="33"/>
      <c r="BDG686" s="33"/>
      <c r="BDH686" s="33"/>
      <c r="BDI686" s="33"/>
      <c r="BDJ686" s="33"/>
      <c r="BDK686" s="33"/>
      <c r="BDL686" s="33"/>
      <c r="BDM686" s="33"/>
      <c r="BDN686" s="33"/>
      <c r="BDO686" s="33"/>
      <c r="BDP686" s="33"/>
      <c r="BDQ686" s="33"/>
      <c r="BDR686" s="33"/>
      <c r="BDS686" s="33"/>
      <c r="BDT686" s="33"/>
      <c r="BDU686" s="33"/>
      <c r="BDV686" s="33"/>
      <c r="BDW686" s="33"/>
      <c r="BDX686" s="33"/>
      <c r="BDY686" s="33"/>
      <c r="BDZ686" s="33"/>
      <c r="BEA686" s="33"/>
      <c r="BEB686" s="33"/>
      <c r="BEC686" s="33"/>
      <c r="BED686" s="33"/>
      <c r="BEE686" s="33"/>
      <c r="BEF686" s="33"/>
      <c r="BEG686" s="33"/>
      <c r="BEH686" s="33"/>
      <c r="BEI686" s="33"/>
      <c r="BEJ686" s="33"/>
      <c r="BEK686" s="33"/>
      <c r="BEL686" s="33"/>
      <c r="BEM686" s="33"/>
      <c r="BEN686" s="33"/>
      <c r="BEO686" s="33"/>
      <c r="BEP686" s="33"/>
      <c r="BEQ686" s="33"/>
      <c r="BER686" s="33"/>
      <c r="BES686" s="33"/>
      <c r="BET686" s="33"/>
      <c r="BEU686" s="33"/>
      <c r="BEV686" s="33"/>
      <c r="BEW686" s="33"/>
      <c r="BEX686" s="33"/>
      <c r="BEY686" s="33"/>
      <c r="BEZ686" s="33"/>
      <c r="BFA686" s="33"/>
      <c r="BFB686" s="33"/>
      <c r="BFC686" s="33"/>
      <c r="BFD686" s="33"/>
      <c r="BFE686" s="33"/>
      <c r="BFF686" s="33"/>
      <c r="BFG686" s="33"/>
      <c r="BFH686" s="33"/>
      <c r="BFI686" s="33"/>
      <c r="BFJ686" s="33"/>
      <c r="BFK686" s="33"/>
      <c r="BFL686" s="33"/>
      <c r="BFM686" s="33"/>
      <c r="BFN686" s="33"/>
      <c r="BFO686" s="33"/>
      <c r="BFP686" s="33"/>
      <c r="BFQ686" s="33"/>
      <c r="BFR686" s="33"/>
      <c r="BFS686" s="33"/>
      <c r="BFT686" s="33"/>
      <c r="BFU686" s="33"/>
      <c r="BFV686" s="33"/>
      <c r="BFW686" s="33"/>
      <c r="BFX686" s="33"/>
      <c r="BFY686" s="33"/>
      <c r="BFZ686" s="33"/>
      <c r="BGA686" s="33"/>
      <c r="BGB686" s="33"/>
      <c r="BGC686" s="33"/>
      <c r="BGD686" s="33"/>
      <c r="BGE686" s="33"/>
      <c r="BGF686" s="33"/>
      <c r="BGG686" s="33"/>
      <c r="BGH686" s="33"/>
      <c r="BGI686" s="33"/>
      <c r="BGJ686" s="33"/>
      <c r="BGK686" s="33"/>
      <c r="BGL686" s="33"/>
      <c r="BGM686" s="33"/>
      <c r="BGN686" s="33"/>
      <c r="BGO686" s="33"/>
      <c r="BGP686" s="33"/>
      <c r="BGQ686" s="33"/>
      <c r="BGR686" s="33"/>
      <c r="BGS686" s="33"/>
      <c r="BGT686" s="33"/>
      <c r="BGU686" s="33"/>
      <c r="BGV686" s="33"/>
      <c r="BGW686" s="33"/>
      <c r="BGX686" s="33"/>
      <c r="BGY686" s="33"/>
      <c r="BGZ686" s="33"/>
      <c r="BHA686" s="33"/>
      <c r="BHB686" s="33"/>
      <c r="BHC686" s="33"/>
      <c r="BHD686" s="33"/>
      <c r="BHE686" s="33"/>
      <c r="BHF686" s="33"/>
      <c r="BHG686" s="33"/>
      <c r="BHH686" s="33"/>
      <c r="BHI686" s="33"/>
      <c r="BHJ686" s="33"/>
      <c r="BHK686" s="33"/>
      <c r="BHL686" s="33"/>
      <c r="BHM686" s="33"/>
      <c r="BHN686" s="33"/>
      <c r="BHO686" s="33"/>
      <c r="BHP686" s="33"/>
      <c r="BHQ686" s="33"/>
      <c r="BHR686" s="33"/>
      <c r="BHS686" s="33"/>
      <c r="BHT686" s="33"/>
      <c r="BHU686" s="33"/>
      <c r="BHV686" s="33"/>
      <c r="BHW686" s="33"/>
      <c r="BHX686" s="33"/>
      <c r="BHY686" s="33"/>
      <c r="BHZ686" s="33"/>
      <c r="BIA686" s="33"/>
      <c r="BIB686" s="33"/>
      <c r="BIC686" s="33"/>
      <c r="BID686" s="33"/>
      <c r="BIE686" s="33"/>
      <c r="BIF686" s="33"/>
      <c r="BIG686" s="33"/>
      <c r="BIH686" s="33"/>
      <c r="BII686" s="33"/>
      <c r="BIJ686" s="33"/>
      <c r="BIK686" s="33"/>
      <c r="BIL686" s="33"/>
      <c r="BIM686" s="33"/>
      <c r="BIN686" s="33"/>
      <c r="BIO686" s="33"/>
      <c r="BIP686" s="33"/>
      <c r="BIQ686" s="33"/>
      <c r="BIR686" s="33"/>
      <c r="BIS686" s="33"/>
      <c r="BIT686" s="33"/>
      <c r="BIU686" s="33"/>
      <c r="BIV686" s="33"/>
      <c r="BIW686" s="33"/>
      <c r="BIX686" s="33"/>
      <c r="BIY686" s="33"/>
      <c r="BIZ686" s="33"/>
      <c r="BJA686" s="33"/>
      <c r="BJB686" s="33"/>
      <c r="BJC686" s="33"/>
      <c r="BJD686" s="33"/>
      <c r="BJE686" s="33"/>
      <c r="BJF686" s="33"/>
      <c r="BJG686" s="33"/>
      <c r="BJH686" s="33"/>
      <c r="BJI686" s="33"/>
      <c r="BJJ686" s="33"/>
      <c r="BJK686" s="33"/>
      <c r="BJL686" s="33"/>
      <c r="BJM686" s="33"/>
      <c r="BJN686" s="33"/>
      <c r="BJO686" s="33"/>
      <c r="BJP686" s="33"/>
      <c r="BJQ686" s="33"/>
      <c r="BJR686" s="33"/>
      <c r="BJS686" s="33"/>
      <c r="BJT686" s="33"/>
      <c r="BJU686" s="33"/>
      <c r="BJV686" s="33"/>
      <c r="BJW686" s="33"/>
      <c r="BJX686" s="33"/>
      <c r="BJY686" s="33"/>
      <c r="BJZ686" s="33"/>
      <c r="BKA686" s="33"/>
      <c r="BKB686" s="33"/>
      <c r="BKC686" s="33"/>
      <c r="BKD686" s="33"/>
      <c r="BKE686" s="33"/>
      <c r="BKF686" s="33"/>
      <c r="BKG686" s="33"/>
      <c r="BKH686" s="33"/>
      <c r="BKI686" s="33"/>
      <c r="BKJ686" s="33"/>
      <c r="BKK686" s="33"/>
      <c r="BKL686" s="33"/>
      <c r="BKM686" s="33"/>
      <c r="BKN686" s="33"/>
      <c r="BKO686" s="33"/>
      <c r="BKP686" s="33"/>
      <c r="BKQ686" s="33"/>
      <c r="BKR686" s="33"/>
      <c r="BKS686" s="33"/>
      <c r="BKT686" s="33"/>
      <c r="BKU686" s="33"/>
      <c r="BKV686" s="33"/>
      <c r="BKW686" s="33"/>
      <c r="BKX686" s="33"/>
      <c r="BKY686" s="33"/>
      <c r="BKZ686" s="33"/>
      <c r="BLA686" s="33"/>
      <c r="BLB686" s="33"/>
      <c r="BLC686" s="33"/>
      <c r="BLD686" s="33"/>
      <c r="BLE686" s="33"/>
      <c r="BLF686" s="33"/>
      <c r="BLG686" s="33"/>
      <c r="BLH686" s="33"/>
      <c r="BLI686" s="33"/>
      <c r="BLJ686" s="33"/>
      <c r="BLK686" s="33"/>
      <c r="BLL686" s="33"/>
      <c r="BLM686" s="33"/>
      <c r="BLN686" s="33"/>
      <c r="BLO686" s="33"/>
      <c r="BLP686" s="33"/>
      <c r="BLQ686" s="33"/>
      <c r="BLR686" s="33"/>
      <c r="BLS686" s="33"/>
      <c r="BLT686" s="33"/>
      <c r="BLU686" s="33"/>
      <c r="BLV686" s="33"/>
      <c r="BLW686" s="33"/>
      <c r="BLX686" s="33"/>
      <c r="BLY686" s="33"/>
      <c r="BLZ686" s="33"/>
      <c r="BMA686" s="33"/>
      <c r="BMB686" s="33"/>
      <c r="BMC686" s="33"/>
      <c r="BMD686" s="33"/>
      <c r="BME686" s="33"/>
      <c r="BMF686" s="33"/>
      <c r="BMG686" s="33"/>
      <c r="BMH686" s="33"/>
      <c r="BMI686" s="33"/>
      <c r="BMJ686" s="33"/>
      <c r="BMK686" s="33"/>
      <c r="BML686" s="33"/>
      <c r="BMM686" s="33"/>
      <c r="BMN686" s="33"/>
      <c r="BMO686" s="33"/>
      <c r="BMP686" s="33"/>
      <c r="BMQ686" s="33"/>
      <c r="BMR686" s="33"/>
      <c r="BMS686" s="33"/>
      <c r="BMT686" s="33"/>
      <c r="BMU686" s="33"/>
      <c r="BMV686" s="33"/>
      <c r="BMW686" s="33"/>
      <c r="BMX686" s="33"/>
      <c r="BMY686" s="33"/>
      <c r="BMZ686" s="33"/>
      <c r="BNA686" s="33"/>
      <c r="BNB686" s="33"/>
      <c r="BNC686" s="33"/>
      <c r="BND686" s="33"/>
      <c r="BNE686" s="33"/>
      <c r="BNF686" s="33"/>
      <c r="BNG686" s="33"/>
      <c r="BNH686" s="33"/>
      <c r="BNI686" s="33"/>
      <c r="BNJ686" s="33"/>
      <c r="BNK686" s="33"/>
      <c r="BNL686" s="33"/>
      <c r="BNM686" s="33"/>
      <c r="BNN686" s="33"/>
      <c r="BNO686" s="33"/>
      <c r="BNP686" s="33"/>
      <c r="BNQ686" s="33"/>
      <c r="BNR686" s="33"/>
      <c r="BNS686" s="33"/>
      <c r="BNT686" s="33"/>
      <c r="BNU686" s="33"/>
      <c r="BNV686" s="33"/>
      <c r="BNW686" s="33"/>
      <c r="BNX686" s="33"/>
      <c r="BNY686" s="33"/>
      <c r="BNZ686" s="33"/>
      <c r="BOA686" s="33"/>
      <c r="BOB686" s="33"/>
      <c r="BOC686" s="33"/>
      <c r="BOD686" s="33"/>
      <c r="BOE686" s="33"/>
      <c r="BOF686" s="33"/>
      <c r="BOG686" s="33"/>
      <c r="BOH686" s="33"/>
      <c r="BOI686" s="33"/>
      <c r="BOJ686" s="33"/>
      <c r="BOK686" s="33"/>
      <c r="BOL686" s="33"/>
      <c r="BOM686" s="33"/>
      <c r="BON686" s="33"/>
      <c r="BOO686" s="33"/>
      <c r="BOP686" s="33"/>
      <c r="BOQ686" s="33"/>
      <c r="BOR686" s="33"/>
      <c r="BOS686" s="33"/>
      <c r="BOT686" s="33"/>
      <c r="BOU686" s="33"/>
      <c r="BOV686" s="33"/>
      <c r="BOW686" s="33"/>
      <c r="BOX686" s="33"/>
      <c r="BOY686" s="33"/>
      <c r="BOZ686" s="33"/>
      <c r="BPA686" s="33"/>
      <c r="BPB686" s="33"/>
      <c r="BPC686" s="33"/>
      <c r="BPD686" s="33"/>
      <c r="BPE686" s="33"/>
      <c r="BPF686" s="33"/>
      <c r="BPG686" s="33"/>
      <c r="BPH686" s="33"/>
      <c r="BPI686" s="33"/>
      <c r="BPJ686" s="33"/>
      <c r="BPK686" s="33"/>
      <c r="BPL686" s="33"/>
      <c r="BPM686" s="33"/>
      <c r="BPN686" s="33"/>
      <c r="BPO686" s="33"/>
      <c r="BPP686" s="33"/>
      <c r="BPQ686" s="33"/>
      <c r="BPR686" s="33"/>
      <c r="BPS686" s="33"/>
      <c r="BPT686" s="33"/>
      <c r="BPU686" s="33"/>
      <c r="BPV686" s="33"/>
      <c r="BPW686" s="33"/>
      <c r="BPX686" s="33"/>
      <c r="BPY686" s="33"/>
      <c r="BPZ686" s="33"/>
      <c r="BQA686" s="33"/>
      <c r="BQB686" s="33"/>
      <c r="BQC686" s="33"/>
      <c r="BQD686" s="33"/>
      <c r="BQE686" s="33"/>
      <c r="BQF686" s="33"/>
      <c r="BQG686" s="33"/>
      <c r="BQH686" s="33"/>
      <c r="BQI686" s="33"/>
      <c r="BQJ686" s="33"/>
      <c r="BQK686" s="33"/>
      <c r="BQL686" s="33"/>
      <c r="BQM686" s="33"/>
      <c r="BQN686" s="33"/>
      <c r="BQO686" s="33"/>
      <c r="BQP686" s="33"/>
      <c r="BQQ686" s="33"/>
      <c r="BQR686" s="33"/>
      <c r="BQS686" s="33"/>
      <c r="BQT686" s="33"/>
      <c r="BQU686" s="33"/>
      <c r="BQV686" s="33"/>
      <c r="BQW686" s="33"/>
      <c r="BQX686" s="33"/>
      <c r="BQY686" s="33"/>
      <c r="BQZ686" s="33"/>
      <c r="BRA686" s="33"/>
      <c r="BRB686" s="33"/>
      <c r="BRC686" s="33"/>
      <c r="BRD686" s="33"/>
      <c r="BRE686" s="33"/>
      <c r="BRF686" s="33"/>
      <c r="BRG686" s="33"/>
      <c r="BRH686" s="33"/>
      <c r="BRI686" s="33"/>
      <c r="BRJ686" s="33"/>
      <c r="BRK686" s="33"/>
      <c r="BRL686" s="33"/>
      <c r="BRM686" s="33"/>
      <c r="BRN686" s="33"/>
      <c r="BRO686" s="33"/>
      <c r="BRP686" s="33"/>
      <c r="BRQ686" s="33"/>
      <c r="BRR686" s="33"/>
      <c r="BRS686" s="33"/>
      <c r="BRT686" s="33"/>
      <c r="BRU686" s="33"/>
      <c r="BRV686" s="33"/>
      <c r="BRW686" s="33"/>
      <c r="BRX686" s="33"/>
      <c r="BRY686" s="33"/>
      <c r="BRZ686" s="33"/>
      <c r="BSA686" s="33"/>
      <c r="BSB686" s="33"/>
      <c r="BSC686" s="33"/>
      <c r="BSD686" s="33"/>
      <c r="BSE686" s="33"/>
      <c r="BSF686" s="33"/>
      <c r="BSG686" s="33"/>
      <c r="BSH686" s="33"/>
      <c r="BSI686" s="33"/>
      <c r="BSJ686" s="33"/>
      <c r="BSK686" s="33"/>
      <c r="BSL686" s="33"/>
      <c r="BSM686" s="33"/>
      <c r="BSN686" s="33"/>
      <c r="BSO686" s="33"/>
      <c r="BSP686" s="33"/>
      <c r="BSQ686" s="33"/>
      <c r="BSR686" s="33"/>
      <c r="BSS686" s="33"/>
      <c r="BST686" s="33"/>
      <c r="BSU686" s="33"/>
      <c r="BSV686" s="33"/>
      <c r="BSW686" s="33"/>
      <c r="BSX686" s="33"/>
      <c r="BSY686" s="33"/>
      <c r="BSZ686" s="33"/>
      <c r="BTA686" s="33"/>
      <c r="BTB686" s="33"/>
      <c r="BTC686" s="33"/>
      <c r="BTD686" s="33"/>
      <c r="BTE686" s="33"/>
      <c r="BTF686" s="33"/>
      <c r="BTG686" s="33"/>
      <c r="BTH686" s="33"/>
      <c r="BTI686" s="33"/>
      <c r="BTJ686" s="33"/>
      <c r="BTK686" s="33"/>
      <c r="BTL686" s="33"/>
      <c r="BTM686" s="33"/>
      <c r="BTN686" s="33"/>
      <c r="BTO686" s="33"/>
      <c r="BTP686" s="33"/>
      <c r="BTQ686" s="33"/>
      <c r="BTR686" s="33"/>
      <c r="BTS686" s="33"/>
      <c r="BTT686" s="33"/>
      <c r="BTU686" s="33"/>
      <c r="BTV686" s="33"/>
      <c r="BTW686" s="33"/>
      <c r="BTX686" s="33"/>
      <c r="BTY686" s="33"/>
      <c r="BTZ686" s="33"/>
      <c r="BUA686" s="33"/>
      <c r="BUB686" s="33"/>
      <c r="BUC686" s="33"/>
      <c r="BUD686" s="33"/>
      <c r="BUE686" s="33"/>
      <c r="BUF686" s="33"/>
      <c r="BUG686" s="33"/>
      <c r="BUH686" s="33"/>
      <c r="BUI686" s="33"/>
      <c r="BUJ686" s="33"/>
      <c r="BUK686" s="33"/>
      <c r="BUL686" s="33"/>
      <c r="BUM686" s="33"/>
      <c r="BUN686" s="33"/>
      <c r="BUO686" s="33"/>
      <c r="BUP686" s="33"/>
      <c r="BUQ686" s="33"/>
      <c r="BUR686" s="33"/>
      <c r="BUS686" s="33"/>
      <c r="BUT686" s="33"/>
      <c r="BUU686" s="33"/>
      <c r="BUV686" s="33"/>
      <c r="BUW686" s="33"/>
      <c r="BUX686" s="33"/>
      <c r="BUY686" s="33"/>
      <c r="BUZ686" s="33"/>
      <c r="BVA686" s="33"/>
      <c r="BVB686" s="33"/>
      <c r="BVC686" s="33"/>
      <c r="BVD686" s="33"/>
      <c r="BVE686" s="33"/>
      <c r="BVF686" s="33"/>
      <c r="BVG686" s="33"/>
      <c r="BVH686" s="33"/>
      <c r="BVI686" s="33"/>
      <c r="BVJ686" s="33"/>
      <c r="BVK686" s="33"/>
      <c r="BVL686" s="33"/>
      <c r="BVM686" s="33"/>
      <c r="BVN686" s="33"/>
      <c r="BVO686" s="33"/>
      <c r="BVP686" s="33"/>
      <c r="BVQ686" s="33"/>
      <c r="BVR686" s="33"/>
      <c r="BVS686" s="33"/>
      <c r="BVT686" s="33"/>
      <c r="BVU686" s="33"/>
      <c r="BVV686" s="33"/>
      <c r="BVW686" s="33"/>
      <c r="BVX686" s="33"/>
      <c r="BVY686" s="33"/>
      <c r="BVZ686" s="33"/>
      <c r="BWA686" s="33"/>
      <c r="BWB686" s="33"/>
      <c r="BWC686" s="33"/>
      <c r="BWD686" s="33"/>
      <c r="BWE686" s="33"/>
      <c r="BWF686" s="33"/>
      <c r="BWG686" s="33"/>
      <c r="BWH686" s="33"/>
      <c r="BWI686" s="33"/>
      <c r="BWJ686" s="33"/>
      <c r="BWK686" s="33"/>
      <c r="BWL686" s="33"/>
      <c r="BWM686" s="33"/>
      <c r="BWN686" s="33"/>
      <c r="BWO686" s="33"/>
      <c r="BWP686" s="33"/>
      <c r="BWQ686" s="33"/>
      <c r="BWR686" s="33"/>
      <c r="BWS686" s="33"/>
      <c r="BWT686" s="33"/>
      <c r="BWU686" s="33"/>
      <c r="BWV686" s="33"/>
      <c r="BWW686" s="33"/>
      <c r="BWX686" s="33"/>
      <c r="BWY686" s="33"/>
      <c r="BWZ686" s="33"/>
      <c r="BXA686" s="33"/>
      <c r="BXB686" s="33"/>
      <c r="BXC686" s="33"/>
      <c r="BXD686" s="33"/>
      <c r="BXE686" s="33"/>
      <c r="BXF686" s="33"/>
      <c r="BXG686" s="33"/>
      <c r="BXH686" s="33"/>
      <c r="BXI686" s="33"/>
      <c r="BXJ686" s="33"/>
      <c r="BXK686" s="33"/>
      <c r="BXL686" s="33"/>
      <c r="BXM686" s="33"/>
      <c r="BXN686" s="33"/>
      <c r="BXO686" s="33"/>
      <c r="BXP686" s="33"/>
      <c r="BXQ686" s="33"/>
      <c r="BXR686" s="33"/>
      <c r="BXS686" s="33"/>
      <c r="BXT686" s="33"/>
      <c r="BXU686" s="33"/>
      <c r="BXV686" s="33"/>
      <c r="BXW686" s="33"/>
      <c r="BXX686" s="33"/>
      <c r="BXY686" s="33"/>
      <c r="BXZ686" s="33"/>
      <c r="BYA686" s="33"/>
      <c r="BYB686" s="33"/>
      <c r="BYC686" s="33"/>
      <c r="BYD686" s="33"/>
      <c r="BYE686" s="33"/>
      <c r="BYF686" s="33"/>
      <c r="BYG686" s="33"/>
      <c r="BYH686" s="33"/>
      <c r="BYI686" s="33"/>
      <c r="BYJ686" s="33"/>
      <c r="BYK686" s="33"/>
      <c r="BYL686" s="33"/>
      <c r="BYM686" s="33"/>
      <c r="BYN686" s="33"/>
      <c r="BYO686" s="33"/>
      <c r="BYP686" s="33"/>
      <c r="BYQ686" s="33"/>
      <c r="BYR686" s="33"/>
      <c r="BYS686" s="33"/>
      <c r="BYT686" s="33"/>
      <c r="BYU686" s="33"/>
      <c r="BYV686" s="33"/>
      <c r="BYW686" s="33"/>
      <c r="BYX686" s="33"/>
    </row>
    <row r="687" spans="1:2026" s="52" customFormat="1" ht="24.95" customHeight="1" x14ac:dyDescent="0.25">
      <c r="A687" s="205" t="s">
        <v>1662</v>
      </c>
      <c r="B687" s="53" t="s">
        <v>1186</v>
      </c>
      <c r="C687" s="4" t="s">
        <v>1183</v>
      </c>
      <c r="D687" s="4" t="s">
        <v>295</v>
      </c>
      <c r="E687" s="4" t="s">
        <v>1184</v>
      </c>
      <c r="F687" s="5" t="s">
        <v>1170</v>
      </c>
      <c r="G687" s="4" t="s">
        <v>27</v>
      </c>
      <c r="H687" s="63" t="s">
        <v>1132</v>
      </c>
      <c r="I687" s="4" t="s">
        <v>29</v>
      </c>
      <c r="J687" s="51" t="s">
        <v>345</v>
      </c>
      <c r="K687" s="4" t="s">
        <v>31</v>
      </c>
      <c r="L687" s="4" t="s">
        <v>32</v>
      </c>
      <c r="M687" s="4" t="s">
        <v>33</v>
      </c>
      <c r="N687" s="4" t="s">
        <v>34</v>
      </c>
      <c r="O687" s="6" t="s">
        <v>35</v>
      </c>
      <c r="P687" s="6"/>
      <c r="Q687" s="7" t="s">
        <v>36</v>
      </c>
      <c r="R687" s="7" t="s">
        <v>1476</v>
      </c>
      <c r="S687" s="4" t="s">
        <v>1185</v>
      </c>
      <c r="T687" s="150" t="s">
        <v>1512</v>
      </c>
      <c r="U687" s="150" t="s">
        <v>1512</v>
      </c>
      <c r="V687" s="4" t="s">
        <v>11</v>
      </c>
      <c r="W687" s="4" t="s">
        <v>40</v>
      </c>
      <c r="X687" s="4" t="s">
        <v>40</v>
      </c>
      <c r="Y687" s="4"/>
      <c r="Z687" s="4"/>
      <c r="AA687" s="4"/>
      <c r="AB687" s="8"/>
      <c r="AC687" s="8">
        <v>2650</v>
      </c>
      <c r="AD687" s="8"/>
      <c r="AE687" s="8">
        <v>12750</v>
      </c>
      <c r="AF687" s="8">
        <v>650</v>
      </c>
      <c r="AG687" s="8">
        <f t="shared" si="11"/>
        <v>16050</v>
      </c>
      <c r="AH687" s="111">
        <v>21</v>
      </c>
      <c r="AI687" s="8">
        <v>17917.650000000001</v>
      </c>
      <c r="AJ687" s="126"/>
      <c r="AK687" s="8">
        <f>SUBTOTAL(9,AH687:AJ687)</f>
        <v>17938.650000000001</v>
      </c>
      <c r="AL687" s="5" t="s">
        <v>37</v>
      </c>
      <c r="AM687" s="5" t="s">
        <v>1499</v>
      </c>
      <c r="AN687" s="96">
        <v>43040</v>
      </c>
      <c r="AO687" s="173" t="s">
        <v>1512</v>
      </c>
      <c r="AP687" s="33"/>
      <c r="AQ687" s="33"/>
      <c r="AR687" s="33"/>
      <c r="AS687" s="33"/>
      <c r="AT687" s="33"/>
      <c r="AU687" s="33"/>
      <c r="AV687" s="33"/>
      <c r="AW687" s="33"/>
      <c r="AX687" s="33"/>
      <c r="AY687" s="33"/>
      <c r="AZ687" s="33"/>
      <c r="BA687" s="33"/>
      <c r="BB687" s="33"/>
      <c r="BC687" s="33"/>
      <c r="BD687" s="33"/>
      <c r="BE687" s="33"/>
      <c r="BF687" s="33"/>
      <c r="BG687" s="33"/>
      <c r="BH687" s="33"/>
      <c r="BI687" s="33"/>
      <c r="BJ687" s="33"/>
      <c r="BK687" s="33"/>
      <c r="BL687" s="33"/>
      <c r="BM687" s="33"/>
      <c r="BN687" s="33"/>
      <c r="BO687" s="33"/>
      <c r="BP687" s="33"/>
      <c r="BQ687" s="33"/>
      <c r="BR687" s="33"/>
      <c r="BS687" s="33"/>
      <c r="BT687" s="33"/>
      <c r="BU687" s="33"/>
      <c r="BV687" s="33"/>
      <c r="BW687" s="33"/>
      <c r="BX687" s="33"/>
      <c r="BY687" s="33"/>
      <c r="BZ687" s="33"/>
      <c r="CA687" s="33"/>
      <c r="CB687" s="33"/>
      <c r="CC687" s="33"/>
      <c r="CD687" s="33"/>
      <c r="CE687" s="33"/>
      <c r="CF687" s="33"/>
      <c r="CG687" s="33"/>
      <c r="CH687" s="33"/>
      <c r="CI687" s="33"/>
      <c r="CJ687" s="33"/>
      <c r="CK687" s="33"/>
      <c r="CL687" s="33"/>
      <c r="CM687" s="33"/>
      <c r="CN687" s="33"/>
      <c r="CO687" s="33"/>
      <c r="CP687" s="33"/>
      <c r="CQ687" s="33"/>
      <c r="CR687" s="33"/>
      <c r="CS687" s="33"/>
      <c r="CT687" s="33"/>
      <c r="CU687" s="33"/>
      <c r="CV687" s="33"/>
      <c r="CW687" s="33"/>
      <c r="CX687" s="33"/>
      <c r="CY687" s="33"/>
      <c r="CZ687" s="33"/>
      <c r="DA687" s="33"/>
      <c r="DB687" s="33"/>
      <c r="DC687" s="33"/>
      <c r="DD687" s="33"/>
      <c r="DE687" s="33"/>
      <c r="DF687" s="33"/>
      <c r="DG687" s="33"/>
      <c r="DH687" s="33"/>
      <c r="DI687" s="33"/>
      <c r="DJ687" s="33"/>
      <c r="DK687" s="33"/>
      <c r="DL687" s="33"/>
      <c r="DM687" s="33"/>
      <c r="DN687" s="33"/>
      <c r="DO687" s="33"/>
      <c r="DP687" s="33"/>
      <c r="DQ687" s="33"/>
      <c r="DR687" s="33"/>
      <c r="DS687" s="33"/>
      <c r="DT687" s="33"/>
      <c r="DU687" s="33"/>
      <c r="DV687" s="33"/>
      <c r="DW687" s="33"/>
      <c r="DX687" s="33"/>
      <c r="DY687" s="33"/>
      <c r="DZ687" s="33"/>
      <c r="EA687" s="33"/>
      <c r="EB687" s="33"/>
      <c r="EC687" s="33"/>
      <c r="ED687" s="33"/>
      <c r="EE687" s="33"/>
      <c r="EF687" s="33"/>
      <c r="EG687" s="33"/>
      <c r="EH687" s="33"/>
      <c r="EI687" s="33"/>
      <c r="EJ687" s="33"/>
      <c r="EK687" s="33"/>
      <c r="EL687" s="33"/>
      <c r="EM687" s="33"/>
      <c r="EN687" s="33"/>
      <c r="EO687" s="33"/>
      <c r="EP687" s="33"/>
      <c r="EQ687" s="33"/>
      <c r="ER687" s="33"/>
      <c r="ES687" s="33"/>
      <c r="ET687" s="33"/>
      <c r="EU687" s="33"/>
      <c r="EV687" s="33"/>
      <c r="EW687" s="33"/>
      <c r="EX687" s="33"/>
      <c r="EY687" s="33"/>
      <c r="EZ687" s="33"/>
      <c r="FA687" s="33"/>
      <c r="FB687" s="33"/>
      <c r="FC687" s="33"/>
      <c r="FD687" s="33"/>
      <c r="FE687" s="33"/>
      <c r="FF687" s="33"/>
      <c r="FG687" s="33"/>
      <c r="FH687" s="33"/>
      <c r="FI687" s="33"/>
      <c r="FJ687" s="33"/>
      <c r="FK687" s="33"/>
      <c r="FL687" s="33"/>
      <c r="FM687" s="33"/>
      <c r="FN687" s="33"/>
      <c r="FO687" s="33"/>
      <c r="FP687" s="33"/>
      <c r="FQ687" s="33"/>
      <c r="FR687" s="33"/>
      <c r="FS687" s="33"/>
      <c r="FT687" s="33"/>
      <c r="FU687" s="33"/>
      <c r="FV687" s="33"/>
      <c r="FW687" s="33"/>
      <c r="FX687" s="33"/>
      <c r="FY687" s="33"/>
      <c r="FZ687" s="33"/>
      <c r="GA687" s="33"/>
      <c r="GB687" s="33"/>
      <c r="GC687" s="33"/>
      <c r="GD687" s="33"/>
      <c r="GE687" s="33"/>
      <c r="GF687" s="33"/>
      <c r="GG687" s="33"/>
      <c r="GH687" s="33"/>
      <c r="GI687" s="33"/>
      <c r="GJ687" s="33"/>
      <c r="GK687" s="33"/>
      <c r="GL687" s="33"/>
      <c r="GM687" s="33"/>
      <c r="GN687" s="33"/>
      <c r="GO687" s="33"/>
      <c r="GP687" s="33"/>
      <c r="GQ687" s="33"/>
      <c r="GR687" s="33"/>
      <c r="GS687" s="33"/>
      <c r="GT687" s="33"/>
      <c r="GU687" s="33"/>
      <c r="GV687" s="33"/>
      <c r="GW687" s="33"/>
      <c r="GX687" s="33"/>
      <c r="GY687" s="33"/>
      <c r="GZ687" s="33"/>
      <c r="HA687" s="33"/>
      <c r="HB687" s="33"/>
      <c r="HC687" s="33"/>
      <c r="HD687" s="33"/>
      <c r="HE687" s="33"/>
      <c r="HF687" s="33"/>
      <c r="HG687" s="33"/>
      <c r="HH687" s="33"/>
      <c r="HI687" s="33"/>
      <c r="HJ687" s="33"/>
      <c r="HK687" s="33"/>
      <c r="HL687" s="33"/>
      <c r="HM687" s="33"/>
      <c r="HN687" s="33"/>
      <c r="HO687" s="33"/>
      <c r="HP687" s="33"/>
      <c r="HQ687" s="33"/>
      <c r="HR687" s="33"/>
      <c r="HS687" s="33"/>
      <c r="HT687" s="33"/>
      <c r="HU687" s="33"/>
      <c r="HV687" s="33"/>
      <c r="HW687" s="33"/>
      <c r="HX687" s="33"/>
      <c r="HY687" s="33"/>
      <c r="HZ687" s="33"/>
      <c r="IA687" s="33"/>
      <c r="IB687" s="33"/>
      <c r="IC687" s="33"/>
      <c r="ID687" s="33"/>
      <c r="IE687" s="33"/>
      <c r="IF687" s="33"/>
      <c r="IG687" s="33"/>
      <c r="IH687" s="33"/>
      <c r="II687" s="33"/>
      <c r="IJ687" s="33"/>
      <c r="IK687" s="33"/>
      <c r="IL687" s="33"/>
      <c r="IM687" s="33"/>
      <c r="IN687" s="33"/>
      <c r="IO687" s="33"/>
      <c r="IP687" s="33"/>
      <c r="IQ687" s="33"/>
      <c r="IR687" s="33"/>
      <c r="IS687" s="33"/>
      <c r="IT687" s="33"/>
      <c r="IU687" s="33"/>
      <c r="IV687" s="33"/>
      <c r="IW687" s="33"/>
      <c r="IX687" s="33"/>
      <c r="IY687" s="33"/>
      <c r="IZ687" s="33"/>
      <c r="JA687" s="33"/>
      <c r="JB687" s="33"/>
      <c r="JC687" s="33"/>
      <c r="JD687" s="33"/>
      <c r="JE687" s="33"/>
      <c r="JF687" s="33"/>
      <c r="JG687" s="33"/>
      <c r="JH687" s="33"/>
      <c r="JI687" s="33"/>
      <c r="JJ687" s="33"/>
      <c r="JK687" s="33"/>
      <c r="JL687" s="33"/>
      <c r="JM687" s="33"/>
      <c r="JN687" s="33"/>
      <c r="JO687" s="33"/>
      <c r="JP687" s="33"/>
      <c r="JQ687" s="33"/>
      <c r="JR687" s="33"/>
      <c r="JS687" s="33"/>
      <c r="JT687" s="33"/>
      <c r="JU687" s="33"/>
      <c r="JV687" s="33"/>
      <c r="JW687" s="33"/>
      <c r="JX687" s="33"/>
      <c r="JY687" s="33"/>
      <c r="JZ687" s="33"/>
      <c r="KA687" s="33"/>
      <c r="KB687" s="33"/>
      <c r="KC687" s="33"/>
      <c r="KD687" s="33"/>
      <c r="KE687" s="33"/>
      <c r="KF687" s="33"/>
      <c r="KG687" s="33"/>
      <c r="KH687" s="33"/>
      <c r="KI687" s="33"/>
      <c r="KJ687" s="33"/>
      <c r="KK687" s="33"/>
      <c r="KL687" s="33"/>
      <c r="KM687" s="33"/>
      <c r="KN687" s="33"/>
      <c r="KO687" s="33"/>
      <c r="KP687" s="33"/>
      <c r="KQ687" s="33"/>
      <c r="KR687" s="33"/>
      <c r="KS687" s="33"/>
      <c r="KT687" s="33"/>
      <c r="KU687" s="33"/>
      <c r="KV687" s="33"/>
      <c r="KW687" s="33"/>
      <c r="KX687" s="33"/>
      <c r="KY687" s="33"/>
      <c r="KZ687" s="33"/>
      <c r="LA687" s="33"/>
      <c r="LB687" s="33"/>
      <c r="LC687" s="33"/>
      <c r="LD687" s="33"/>
      <c r="LE687" s="33"/>
      <c r="LF687" s="33"/>
      <c r="LG687" s="33"/>
      <c r="LH687" s="33"/>
      <c r="LI687" s="33"/>
      <c r="LJ687" s="33"/>
      <c r="LK687" s="33"/>
      <c r="LL687" s="33"/>
      <c r="LM687" s="33"/>
      <c r="LN687" s="33"/>
      <c r="LO687" s="33"/>
      <c r="LP687" s="33"/>
      <c r="LQ687" s="33"/>
      <c r="LR687" s="33"/>
      <c r="LS687" s="33"/>
      <c r="LT687" s="33"/>
      <c r="LU687" s="33"/>
      <c r="LV687" s="33"/>
      <c r="LW687" s="33"/>
      <c r="LX687" s="33"/>
      <c r="LY687" s="33"/>
      <c r="LZ687" s="33"/>
      <c r="MA687" s="33"/>
      <c r="MB687" s="33"/>
      <c r="MC687" s="33"/>
      <c r="MD687" s="33"/>
      <c r="ME687" s="33"/>
      <c r="MF687" s="33"/>
      <c r="MG687" s="33"/>
      <c r="MH687" s="33"/>
      <c r="MI687" s="33"/>
      <c r="MJ687" s="33"/>
      <c r="MK687" s="33"/>
      <c r="ML687" s="33"/>
      <c r="MM687" s="33"/>
      <c r="MN687" s="33"/>
      <c r="MO687" s="33"/>
      <c r="MP687" s="33"/>
      <c r="MQ687" s="33"/>
      <c r="MR687" s="33"/>
      <c r="MS687" s="33"/>
      <c r="MT687" s="33"/>
      <c r="MU687" s="33"/>
      <c r="MV687" s="33"/>
      <c r="MW687" s="33"/>
      <c r="MX687" s="33"/>
      <c r="MY687" s="33"/>
      <c r="MZ687" s="33"/>
      <c r="NA687" s="33"/>
      <c r="NB687" s="33"/>
      <c r="NC687" s="33"/>
      <c r="ND687" s="33"/>
      <c r="NE687" s="33"/>
      <c r="NF687" s="33"/>
      <c r="NG687" s="33"/>
      <c r="NH687" s="33"/>
      <c r="NI687" s="33"/>
      <c r="NJ687" s="33"/>
      <c r="NK687" s="33"/>
      <c r="NL687" s="33"/>
      <c r="NM687" s="33"/>
      <c r="NN687" s="33"/>
      <c r="NO687" s="33"/>
      <c r="NP687" s="33"/>
      <c r="NQ687" s="33"/>
      <c r="NR687" s="33"/>
      <c r="NS687" s="33"/>
      <c r="NT687" s="33"/>
      <c r="NU687" s="33"/>
      <c r="NV687" s="33"/>
      <c r="NW687" s="33"/>
      <c r="NX687" s="33"/>
      <c r="NY687" s="33"/>
      <c r="NZ687" s="33"/>
      <c r="OA687" s="33"/>
      <c r="OB687" s="33"/>
      <c r="OC687" s="33"/>
      <c r="OD687" s="33"/>
      <c r="OE687" s="33"/>
      <c r="OF687" s="33"/>
      <c r="OG687" s="33"/>
      <c r="OH687" s="33"/>
      <c r="OI687" s="33"/>
      <c r="OJ687" s="33"/>
      <c r="OK687" s="33"/>
      <c r="OL687" s="33"/>
      <c r="OM687" s="33"/>
      <c r="ON687" s="33"/>
      <c r="OO687" s="33"/>
      <c r="OP687" s="33"/>
      <c r="OQ687" s="33"/>
      <c r="OR687" s="33"/>
      <c r="OS687" s="33"/>
      <c r="OT687" s="33"/>
      <c r="OU687" s="33"/>
      <c r="OV687" s="33"/>
      <c r="OW687" s="33"/>
      <c r="OX687" s="33"/>
      <c r="OY687" s="33"/>
      <c r="OZ687" s="33"/>
      <c r="PA687" s="33"/>
      <c r="PB687" s="33"/>
      <c r="PC687" s="33"/>
      <c r="PD687" s="33"/>
      <c r="PE687" s="33"/>
      <c r="PF687" s="33"/>
      <c r="PG687" s="33"/>
      <c r="PH687" s="33"/>
      <c r="PI687" s="33"/>
      <c r="PJ687" s="33"/>
      <c r="PK687" s="33"/>
      <c r="PL687" s="33"/>
      <c r="PM687" s="33"/>
      <c r="PN687" s="33"/>
      <c r="PO687" s="33"/>
      <c r="PP687" s="33"/>
      <c r="PQ687" s="33"/>
      <c r="PR687" s="33"/>
      <c r="PS687" s="33"/>
      <c r="PT687" s="33"/>
      <c r="PU687" s="33"/>
      <c r="PV687" s="33"/>
      <c r="PW687" s="33"/>
      <c r="PX687" s="33"/>
      <c r="PY687" s="33"/>
      <c r="PZ687" s="33"/>
      <c r="QA687" s="33"/>
      <c r="QB687" s="33"/>
      <c r="QC687" s="33"/>
      <c r="QD687" s="33"/>
      <c r="QE687" s="33"/>
      <c r="QF687" s="33"/>
      <c r="QG687" s="33"/>
      <c r="QH687" s="33"/>
      <c r="QI687" s="33"/>
      <c r="QJ687" s="33"/>
      <c r="QK687" s="33"/>
      <c r="QL687" s="33"/>
      <c r="QM687" s="33"/>
      <c r="QN687" s="33"/>
      <c r="QO687" s="33"/>
      <c r="QP687" s="33"/>
      <c r="QQ687" s="33"/>
      <c r="QR687" s="33"/>
      <c r="QS687" s="33"/>
      <c r="QT687" s="33"/>
      <c r="QU687" s="33"/>
      <c r="QV687" s="33"/>
      <c r="QW687" s="33"/>
      <c r="QX687" s="33"/>
      <c r="QY687" s="33"/>
      <c r="QZ687" s="33"/>
      <c r="RA687" s="33"/>
      <c r="RB687" s="33"/>
      <c r="RC687" s="33"/>
      <c r="RD687" s="33"/>
      <c r="RE687" s="33"/>
      <c r="RF687" s="33"/>
      <c r="RG687" s="33"/>
      <c r="RH687" s="33"/>
      <c r="RI687" s="33"/>
      <c r="RJ687" s="33"/>
      <c r="RK687" s="33"/>
      <c r="RL687" s="33"/>
      <c r="RM687" s="33"/>
      <c r="RN687" s="33"/>
      <c r="RO687" s="33"/>
      <c r="RP687" s="33"/>
      <c r="RQ687" s="33"/>
      <c r="RR687" s="33"/>
      <c r="RS687" s="33"/>
      <c r="RT687" s="33"/>
      <c r="RU687" s="33"/>
      <c r="RV687" s="33"/>
      <c r="RW687" s="33"/>
      <c r="RX687" s="33"/>
      <c r="RY687" s="33"/>
      <c r="RZ687" s="33"/>
      <c r="SA687" s="33"/>
      <c r="SB687" s="33"/>
      <c r="SC687" s="33"/>
      <c r="SD687" s="33"/>
      <c r="SE687" s="33"/>
      <c r="SF687" s="33"/>
      <c r="SG687" s="33"/>
      <c r="SH687" s="33"/>
      <c r="SI687" s="33"/>
      <c r="SJ687" s="33"/>
      <c r="SK687" s="33"/>
      <c r="SL687" s="33"/>
      <c r="SM687" s="33"/>
      <c r="SN687" s="33"/>
      <c r="SO687" s="33"/>
      <c r="SP687" s="33"/>
      <c r="SQ687" s="33"/>
      <c r="SR687" s="33"/>
      <c r="SS687" s="33"/>
      <c r="ST687" s="33"/>
      <c r="SU687" s="33"/>
      <c r="SV687" s="33"/>
      <c r="SW687" s="33"/>
      <c r="SX687" s="33"/>
      <c r="SY687" s="33"/>
      <c r="SZ687" s="33"/>
      <c r="TA687" s="33"/>
      <c r="TB687" s="33"/>
      <c r="TC687" s="33"/>
      <c r="TD687" s="33"/>
      <c r="TE687" s="33"/>
      <c r="TF687" s="33"/>
      <c r="TG687" s="33"/>
      <c r="TH687" s="33"/>
      <c r="TI687" s="33"/>
      <c r="TJ687" s="33"/>
      <c r="TK687" s="33"/>
      <c r="TL687" s="33"/>
      <c r="TM687" s="33"/>
      <c r="TN687" s="33"/>
      <c r="TO687" s="33"/>
      <c r="TP687" s="33"/>
      <c r="TQ687" s="33"/>
      <c r="TR687" s="33"/>
      <c r="TS687" s="33"/>
      <c r="TT687" s="33"/>
      <c r="TU687" s="33"/>
      <c r="TV687" s="33"/>
      <c r="TW687" s="33"/>
      <c r="TX687" s="33"/>
      <c r="TY687" s="33"/>
      <c r="TZ687" s="33"/>
      <c r="UA687" s="33"/>
      <c r="UB687" s="33"/>
      <c r="UC687" s="33"/>
      <c r="UD687" s="33"/>
      <c r="UE687" s="33"/>
      <c r="UF687" s="33"/>
      <c r="UG687" s="33"/>
      <c r="UH687" s="33"/>
      <c r="UI687" s="33"/>
      <c r="UJ687" s="33"/>
      <c r="UK687" s="33"/>
      <c r="UL687" s="33"/>
      <c r="UM687" s="33"/>
      <c r="UN687" s="33"/>
      <c r="UO687" s="33"/>
      <c r="UP687" s="33"/>
      <c r="UQ687" s="33"/>
      <c r="UR687" s="33"/>
      <c r="US687" s="33"/>
      <c r="UT687" s="33"/>
      <c r="UU687" s="33"/>
      <c r="UV687" s="33"/>
      <c r="UW687" s="33"/>
      <c r="UX687" s="33"/>
      <c r="UY687" s="33"/>
      <c r="UZ687" s="33"/>
      <c r="VA687" s="33"/>
      <c r="VB687" s="33"/>
      <c r="VC687" s="33"/>
      <c r="VD687" s="33"/>
      <c r="VE687" s="33"/>
      <c r="VF687" s="33"/>
      <c r="VG687" s="33"/>
      <c r="VH687" s="33"/>
      <c r="VI687" s="33"/>
      <c r="VJ687" s="33"/>
      <c r="VK687" s="33"/>
      <c r="VL687" s="33"/>
      <c r="VM687" s="33"/>
      <c r="VN687" s="33"/>
      <c r="VO687" s="33"/>
      <c r="VP687" s="33"/>
      <c r="VQ687" s="33"/>
      <c r="VR687" s="33"/>
      <c r="VS687" s="33"/>
      <c r="VT687" s="33"/>
      <c r="VU687" s="33"/>
      <c r="VV687" s="33"/>
      <c r="VW687" s="33"/>
      <c r="VX687" s="33"/>
      <c r="VY687" s="33"/>
      <c r="VZ687" s="33"/>
      <c r="WA687" s="33"/>
      <c r="WB687" s="33"/>
      <c r="WC687" s="33"/>
      <c r="WD687" s="33"/>
      <c r="WE687" s="33"/>
      <c r="WF687" s="33"/>
      <c r="WG687" s="33"/>
      <c r="WH687" s="33"/>
      <c r="WI687" s="33"/>
      <c r="WJ687" s="33"/>
      <c r="WK687" s="33"/>
      <c r="WL687" s="33"/>
      <c r="WM687" s="33"/>
      <c r="WN687" s="33"/>
      <c r="WO687" s="33"/>
      <c r="WP687" s="33"/>
      <c r="WQ687" s="33"/>
      <c r="WR687" s="33"/>
      <c r="WS687" s="33"/>
      <c r="WT687" s="33"/>
      <c r="WU687" s="33"/>
      <c r="WV687" s="33"/>
      <c r="WW687" s="33"/>
      <c r="WX687" s="33"/>
      <c r="WY687" s="33"/>
      <c r="WZ687" s="33"/>
      <c r="XA687" s="33"/>
      <c r="XB687" s="33"/>
      <c r="XC687" s="33"/>
      <c r="XD687" s="33"/>
      <c r="XE687" s="33"/>
      <c r="XF687" s="33"/>
      <c r="XG687" s="33"/>
      <c r="XH687" s="33"/>
      <c r="XI687" s="33"/>
      <c r="XJ687" s="33"/>
      <c r="XK687" s="33"/>
      <c r="XL687" s="33"/>
      <c r="XM687" s="33"/>
      <c r="XN687" s="33"/>
      <c r="XO687" s="33"/>
      <c r="XP687" s="33"/>
      <c r="XQ687" s="33"/>
      <c r="XR687" s="33"/>
      <c r="XS687" s="33"/>
      <c r="XT687" s="33"/>
      <c r="XU687" s="33"/>
      <c r="XV687" s="33"/>
      <c r="XW687" s="33"/>
      <c r="XX687" s="33"/>
      <c r="XY687" s="33"/>
      <c r="XZ687" s="33"/>
      <c r="YA687" s="33"/>
      <c r="YB687" s="33"/>
      <c r="YC687" s="33"/>
      <c r="YD687" s="33"/>
      <c r="YE687" s="33"/>
      <c r="YF687" s="33"/>
      <c r="YG687" s="33"/>
      <c r="YH687" s="33"/>
      <c r="YI687" s="33"/>
      <c r="YJ687" s="33"/>
      <c r="YK687" s="33"/>
      <c r="YL687" s="33"/>
      <c r="YM687" s="33"/>
      <c r="YN687" s="33"/>
      <c r="YO687" s="33"/>
      <c r="YP687" s="33"/>
      <c r="YQ687" s="33"/>
      <c r="YR687" s="33"/>
      <c r="YS687" s="33"/>
      <c r="YT687" s="33"/>
      <c r="YU687" s="33"/>
      <c r="YV687" s="33"/>
      <c r="YW687" s="33"/>
      <c r="YX687" s="33"/>
      <c r="YY687" s="33"/>
      <c r="YZ687" s="33"/>
      <c r="ZA687" s="33"/>
      <c r="ZB687" s="33"/>
      <c r="ZC687" s="33"/>
      <c r="ZD687" s="33"/>
      <c r="ZE687" s="33"/>
      <c r="ZF687" s="33"/>
      <c r="ZG687" s="33"/>
      <c r="ZH687" s="33"/>
      <c r="ZI687" s="33"/>
      <c r="ZJ687" s="33"/>
      <c r="ZK687" s="33"/>
      <c r="ZL687" s="33"/>
      <c r="ZM687" s="33"/>
      <c r="ZN687" s="33"/>
      <c r="ZO687" s="33"/>
      <c r="ZP687" s="33"/>
      <c r="ZQ687" s="33"/>
      <c r="ZR687" s="33"/>
      <c r="ZS687" s="33"/>
      <c r="ZT687" s="33"/>
      <c r="ZU687" s="33"/>
      <c r="ZV687" s="33"/>
      <c r="ZW687" s="33"/>
      <c r="ZX687" s="33"/>
      <c r="ZY687" s="33"/>
      <c r="ZZ687" s="33"/>
      <c r="AAA687" s="33"/>
      <c r="AAB687" s="33"/>
      <c r="AAC687" s="33"/>
      <c r="AAD687" s="33"/>
      <c r="AAE687" s="33"/>
      <c r="AAF687" s="33"/>
      <c r="AAG687" s="33"/>
      <c r="AAH687" s="33"/>
      <c r="AAI687" s="33"/>
      <c r="AAJ687" s="33"/>
      <c r="AAK687" s="33"/>
      <c r="AAL687" s="33"/>
      <c r="AAM687" s="33"/>
      <c r="AAN687" s="33"/>
      <c r="AAO687" s="33"/>
      <c r="AAP687" s="33"/>
      <c r="AAQ687" s="33"/>
      <c r="AAR687" s="33"/>
      <c r="AAS687" s="33"/>
      <c r="AAT687" s="33"/>
      <c r="AAU687" s="33"/>
      <c r="AAV687" s="33"/>
      <c r="AAW687" s="33"/>
      <c r="AAX687" s="33"/>
      <c r="AAY687" s="33"/>
      <c r="AAZ687" s="33"/>
      <c r="ABA687" s="33"/>
      <c r="ABB687" s="33"/>
      <c r="ABC687" s="33"/>
      <c r="ABD687" s="33"/>
      <c r="ABE687" s="33"/>
      <c r="ABF687" s="33"/>
      <c r="ABG687" s="33"/>
      <c r="ABH687" s="33"/>
      <c r="ABI687" s="33"/>
      <c r="ABJ687" s="33"/>
      <c r="ABK687" s="33"/>
      <c r="ABL687" s="33"/>
      <c r="ABM687" s="33"/>
      <c r="ABN687" s="33"/>
      <c r="ABO687" s="33"/>
      <c r="ABP687" s="33"/>
      <c r="ABQ687" s="33"/>
      <c r="ABR687" s="33"/>
      <c r="ABS687" s="33"/>
      <c r="ABT687" s="33"/>
      <c r="ABU687" s="33"/>
      <c r="ABV687" s="33"/>
      <c r="ABW687" s="33"/>
      <c r="ABX687" s="33"/>
      <c r="ABY687" s="33"/>
      <c r="ABZ687" s="33"/>
      <c r="ACA687" s="33"/>
      <c r="ACB687" s="33"/>
      <c r="ACC687" s="33"/>
      <c r="ACD687" s="33"/>
      <c r="ACE687" s="33"/>
      <c r="ACF687" s="33"/>
      <c r="ACG687" s="33"/>
      <c r="ACH687" s="33"/>
      <c r="ACI687" s="33"/>
      <c r="ACJ687" s="33"/>
      <c r="ACK687" s="33"/>
      <c r="ACL687" s="33"/>
      <c r="ACM687" s="33"/>
      <c r="ACN687" s="33"/>
      <c r="ACO687" s="33"/>
      <c r="ACP687" s="33"/>
      <c r="ACQ687" s="33"/>
      <c r="ACR687" s="33"/>
      <c r="ACS687" s="33"/>
      <c r="ACT687" s="33"/>
      <c r="ACU687" s="33"/>
      <c r="ACV687" s="33"/>
      <c r="ACW687" s="33"/>
      <c r="ACX687" s="33"/>
      <c r="ACY687" s="33"/>
      <c r="ACZ687" s="33"/>
      <c r="ADA687" s="33"/>
      <c r="ADB687" s="33"/>
      <c r="ADC687" s="33"/>
      <c r="ADD687" s="33"/>
      <c r="ADE687" s="33"/>
      <c r="ADF687" s="33"/>
      <c r="ADG687" s="33"/>
      <c r="ADH687" s="33"/>
      <c r="ADI687" s="33"/>
      <c r="ADJ687" s="33"/>
      <c r="ADK687" s="33"/>
      <c r="ADL687" s="33"/>
      <c r="ADM687" s="33"/>
      <c r="ADN687" s="33"/>
      <c r="ADO687" s="33"/>
      <c r="ADP687" s="33"/>
      <c r="ADQ687" s="33"/>
      <c r="ADR687" s="33"/>
      <c r="ADS687" s="33"/>
      <c r="ADT687" s="33"/>
      <c r="ADU687" s="33"/>
      <c r="ADV687" s="33"/>
      <c r="ADW687" s="33"/>
      <c r="ADX687" s="33"/>
      <c r="ADY687" s="33"/>
      <c r="ADZ687" s="33"/>
      <c r="AEA687" s="33"/>
      <c r="AEB687" s="33"/>
      <c r="AEC687" s="33"/>
      <c r="AED687" s="33"/>
      <c r="AEE687" s="33"/>
      <c r="AEF687" s="33"/>
      <c r="AEG687" s="33"/>
      <c r="AEH687" s="33"/>
      <c r="AEI687" s="33"/>
      <c r="AEJ687" s="33"/>
      <c r="AEK687" s="33"/>
      <c r="AEL687" s="33"/>
      <c r="AEM687" s="33"/>
      <c r="AEN687" s="33"/>
      <c r="AEO687" s="33"/>
      <c r="AEP687" s="33"/>
      <c r="AEQ687" s="33"/>
      <c r="AER687" s="33"/>
      <c r="AES687" s="33"/>
      <c r="AET687" s="33"/>
      <c r="AEU687" s="33"/>
      <c r="AEV687" s="33"/>
      <c r="AEW687" s="33"/>
      <c r="AEX687" s="33"/>
      <c r="AEY687" s="33"/>
      <c r="AEZ687" s="33"/>
      <c r="AFA687" s="33"/>
      <c r="AFB687" s="33"/>
      <c r="AFC687" s="33"/>
      <c r="AFD687" s="33"/>
      <c r="AFE687" s="33"/>
      <c r="AFF687" s="33"/>
      <c r="AFG687" s="33"/>
      <c r="AFH687" s="33"/>
      <c r="AFI687" s="33"/>
      <c r="AFJ687" s="33"/>
      <c r="AFK687" s="33"/>
      <c r="AFL687" s="33"/>
      <c r="AFM687" s="33"/>
      <c r="AFN687" s="33"/>
      <c r="AFO687" s="33"/>
      <c r="AFP687" s="33"/>
      <c r="AFQ687" s="33"/>
      <c r="AFR687" s="33"/>
      <c r="AFS687" s="33"/>
      <c r="AFT687" s="33"/>
      <c r="AFU687" s="33"/>
      <c r="AFV687" s="33"/>
      <c r="AFW687" s="33"/>
      <c r="AFX687" s="33"/>
      <c r="AFY687" s="33"/>
      <c r="AFZ687" s="33"/>
      <c r="AGA687" s="33"/>
      <c r="AGB687" s="33"/>
      <c r="AGC687" s="33"/>
      <c r="AGD687" s="33"/>
      <c r="AGE687" s="33"/>
      <c r="AGF687" s="33"/>
      <c r="AGG687" s="33"/>
      <c r="AGH687" s="33"/>
      <c r="AGI687" s="33"/>
      <c r="AGJ687" s="33"/>
      <c r="AGK687" s="33"/>
      <c r="AGL687" s="33"/>
      <c r="AGM687" s="33"/>
      <c r="AGN687" s="33"/>
      <c r="AGO687" s="33"/>
      <c r="AGP687" s="33"/>
      <c r="AGQ687" s="33"/>
      <c r="AGR687" s="33"/>
      <c r="AGS687" s="33"/>
      <c r="AGT687" s="33"/>
      <c r="AGU687" s="33"/>
      <c r="AGV687" s="33"/>
      <c r="AGW687" s="33"/>
      <c r="AGX687" s="33"/>
      <c r="AGY687" s="33"/>
      <c r="AGZ687" s="33"/>
      <c r="AHA687" s="33"/>
      <c r="AHB687" s="33"/>
      <c r="AHC687" s="33"/>
      <c r="AHD687" s="33"/>
      <c r="AHE687" s="33"/>
      <c r="AHF687" s="33"/>
      <c r="AHG687" s="33"/>
      <c r="AHH687" s="33"/>
      <c r="AHI687" s="33"/>
      <c r="AHJ687" s="33"/>
      <c r="AHK687" s="33"/>
      <c r="AHL687" s="33"/>
      <c r="AHM687" s="33"/>
      <c r="AHN687" s="33"/>
      <c r="AHO687" s="33"/>
      <c r="AHP687" s="33"/>
      <c r="AHQ687" s="33"/>
      <c r="AHR687" s="33"/>
      <c r="AHS687" s="33"/>
      <c r="AHT687" s="33"/>
      <c r="AHU687" s="33"/>
      <c r="AHV687" s="33"/>
      <c r="AHW687" s="33"/>
      <c r="AHX687" s="33"/>
      <c r="AHY687" s="33"/>
      <c r="AHZ687" s="33"/>
      <c r="AIA687" s="33"/>
      <c r="AIB687" s="33"/>
      <c r="AIC687" s="33"/>
      <c r="AID687" s="33"/>
      <c r="AIE687" s="33"/>
      <c r="AIF687" s="33"/>
      <c r="AIG687" s="33"/>
      <c r="AIH687" s="33"/>
      <c r="AII687" s="33"/>
      <c r="AIJ687" s="33"/>
      <c r="AIK687" s="33"/>
      <c r="AIL687" s="33"/>
      <c r="AIM687" s="33"/>
      <c r="AIN687" s="33"/>
      <c r="AIO687" s="33"/>
      <c r="AIP687" s="33"/>
      <c r="AIQ687" s="33"/>
      <c r="AIR687" s="33"/>
      <c r="AIS687" s="33"/>
      <c r="AIT687" s="33"/>
      <c r="AIU687" s="33"/>
      <c r="AIV687" s="33"/>
      <c r="AIW687" s="33"/>
      <c r="AIX687" s="33"/>
      <c r="AIY687" s="33"/>
      <c r="AIZ687" s="33"/>
      <c r="AJA687" s="33"/>
      <c r="AJB687" s="33"/>
      <c r="AJC687" s="33"/>
      <c r="AJD687" s="33"/>
      <c r="AJE687" s="33"/>
      <c r="AJF687" s="33"/>
      <c r="AJG687" s="33"/>
      <c r="AJH687" s="33"/>
      <c r="AJI687" s="33"/>
      <c r="AJJ687" s="33"/>
      <c r="AJK687" s="33"/>
      <c r="AJL687" s="33"/>
      <c r="AJM687" s="33"/>
      <c r="AJN687" s="33"/>
      <c r="AJO687" s="33"/>
      <c r="AJP687" s="33"/>
      <c r="AJQ687" s="33"/>
      <c r="AJR687" s="33"/>
      <c r="AJS687" s="33"/>
      <c r="AJT687" s="33"/>
      <c r="AJU687" s="33"/>
      <c r="AJV687" s="33"/>
      <c r="AJW687" s="33"/>
      <c r="AJX687" s="33"/>
      <c r="AJY687" s="33"/>
      <c r="AJZ687" s="33"/>
      <c r="AKA687" s="33"/>
      <c r="AKB687" s="33"/>
      <c r="AKC687" s="33"/>
      <c r="AKD687" s="33"/>
      <c r="AKE687" s="33"/>
      <c r="AKF687" s="33"/>
      <c r="AKG687" s="33"/>
      <c r="AKH687" s="33"/>
      <c r="AKI687" s="33"/>
      <c r="AKJ687" s="33"/>
      <c r="AKK687" s="33"/>
      <c r="AKL687" s="33"/>
      <c r="AKM687" s="33"/>
      <c r="AKN687" s="33"/>
      <c r="AKO687" s="33"/>
      <c r="AKP687" s="33"/>
      <c r="AKQ687" s="33"/>
      <c r="AKR687" s="33"/>
      <c r="AKS687" s="33"/>
      <c r="AKT687" s="33"/>
      <c r="AKU687" s="33"/>
      <c r="AKV687" s="33"/>
      <c r="AKW687" s="33"/>
      <c r="AKX687" s="33"/>
      <c r="AKY687" s="33"/>
      <c r="AKZ687" s="33"/>
      <c r="ALA687" s="33"/>
      <c r="ALB687" s="33"/>
      <c r="ALC687" s="33"/>
      <c r="ALD687" s="33"/>
      <c r="ALE687" s="33"/>
      <c r="ALF687" s="33"/>
      <c r="ALG687" s="33"/>
      <c r="ALH687" s="33"/>
      <c r="ALI687" s="33"/>
      <c r="ALJ687" s="33"/>
      <c r="ALK687" s="33"/>
      <c r="ALL687" s="33"/>
      <c r="ALM687" s="33"/>
      <c r="ALN687" s="33"/>
      <c r="ALO687" s="33"/>
      <c r="ALP687" s="33"/>
      <c r="ALQ687" s="33"/>
      <c r="ALR687" s="33"/>
      <c r="ALS687" s="33"/>
      <c r="ALT687" s="33"/>
      <c r="ALU687" s="33"/>
      <c r="ALV687" s="33"/>
      <c r="ALW687" s="33"/>
      <c r="ALX687" s="33"/>
      <c r="ALY687" s="33"/>
      <c r="ALZ687" s="33"/>
      <c r="AMA687" s="33"/>
      <c r="AMB687" s="33"/>
      <c r="AMC687" s="33"/>
      <c r="AMD687" s="33"/>
      <c r="AME687" s="33"/>
      <c r="AMF687" s="33"/>
      <c r="AMG687" s="33"/>
      <c r="AMH687" s="33"/>
      <c r="AMI687" s="33"/>
      <c r="AMJ687" s="33"/>
      <c r="AMK687" s="33"/>
      <c r="AML687" s="33"/>
      <c r="AMM687" s="33"/>
      <c r="AMN687" s="33"/>
      <c r="AMO687" s="33"/>
      <c r="AMP687" s="33"/>
      <c r="AMQ687" s="33"/>
      <c r="AMR687" s="33"/>
      <c r="AMS687" s="33"/>
      <c r="AMT687" s="33"/>
      <c r="AMU687" s="33"/>
      <c r="AMV687" s="33"/>
      <c r="AMW687" s="33"/>
      <c r="AMX687" s="33"/>
      <c r="AMY687" s="33"/>
      <c r="AMZ687" s="33"/>
      <c r="ANA687" s="33"/>
      <c r="ANB687" s="33"/>
      <c r="ANC687" s="33"/>
      <c r="AND687" s="33"/>
      <c r="ANE687" s="33"/>
      <c r="ANF687" s="33"/>
      <c r="ANG687" s="33"/>
      <c r="ANH687" s="33"/>
      <c r="ANI687" s="33"/>
      <c r="ANJ687" s="33"/>
      <c r="ANK687" s="33"/>
      <c r="ANL687" s="33"/>
      <c r="ANM687" s="33"/>
      <c r="ANN687" s="33"/>
      <c r="ANO687" s="33"/>
      <c r="ANP687" s="33"/>
      <c r="ANQ687" s="33"/>
      <c r="ANR687" s="33"/>
      <c r="ANS687" s="33"/>
      <c r="ANT687" s="33"/>
      <c r="ANU687" s="33"/>
      <c r="ANV687" s="33"/>
      <c r="ANW687" s="33"/>
      <c r="ANX687" s="33"/>
      <c r="ANY687" s="33"/>
      <c r="ANZ687" s="33"/>
      <c r="AOA687" s="33"/>
      <c r="AOB687" s="33"/>
      <c r="AOC687" s="33"/>
      <c r="AOD687" s="33"/>
      <c r="AOE687" s="33"/>
      <c r="AOF687" s="33"/>
      <c r="AOG687" s="33"/>
      <c r="AOH687" s="33"/>
      <c r="AOI687" s="33"/>
      <c r="AOJ687" s="33"/>
      <c r="AOK687" s="33"/>
      <c r="AOL687" s="33"/>
      <c r="AOM687" s="33"/>
      <c r="AON687" s="33"/>
      <c r="AOO687" s="33"/>
      <c r="AOP687" s="33"/>
      <c r="AOQ687" s="33"/>
      <c r="AOR687" s="33"/>
      <c r="AOS687" s="33"/>
      <c r="AOT687" s="33"/>
      <c r="AOU687" s="33"/>
      <c r="AOV687" s="33"/>
      <c r="AOW687" s="33"/>
      <c r="AOX687" s="33"/>
      <c r="AOY687" s="33"/>
      <c r="AOZ687" s="33"/>
      <c r="APA687" s="33"/>
      <c r="APB687" s="33"/>
      <c r="APC687" s="33"/>
      <c r="APD687" s="33"/>
      <c r="APE687" s="33"/>
      <c r="APF687" s="33"/>
      <c r="APG687" s="33"/>
      <c r="APH687" s="33"/>
      <c r="API687" s="33"/>
      <c r="APJ687" s="33"/>
      <c r="APK687" s="33"/>
      <c r="APL687" s="33"/>
      <c r="APM687" s="33"/>
      <c r="APN687" s="33"/>
      <c r="APO687" s="33"/>
      <c r="APP687" s="33"/>
      <c r="APQ687" s="33"/>
      <c r="APR687" s="33"/>
      <c r="APS687" s="33"/>
      <c r="APT687" s="33"/>
      <c r="APU687" s="33"/>
      <c r="APV687" s="33"/>
      <c r="APW687" s="33"/>
      <c r="APX687" s="33"/>
      <c r="APY687" s="33"/>
      <c r="APZ687" s="33"/>
      <c r="AQA687" s="33"/>
      <c r="AQB687" s="33"/>
      <c r="AQC687" s="33"/>
      <c r="AQD687" s="33"/>
      <c r="AQE687" s="33"/>
      <c r="AQF687" s="33"/>
      <c r="AQG687" s="33"/>
      <c r="AQH687" s="33"/>
      <c r="AQI687" s="33"/>
      <c r="AQJ687" s="33"/>
      <c r="AQK687" s="33"/>
      <c r="AQL687" s="33"/>
      <c r="AQM687" s="33"/>
      <c r="AQN687" s="33"/>
      <c r="AQO687" s="33"/>
      <c r="AQP687" s="33"/>
      <c r="AQQ687" s="33"/>
      <c r="AQR687" s="33"/>
      <c r="AQS687" s="33"/>
      <c r="AQT687" s="33"/>
      <c r="AQU687" s="33"/>
      <c r="AQV687" s="33"/>
      <c r="AQW687" s="33"/>
      <c r="AQX687" s="33"/>
      <c r="AQY687" s="33"/>
      <c r="AQZ687" s="33"/>
      <c r="ARA687" s="33"/>
      <c r="ARB687" s="33"/>
      <c r="ARC687" s="33"/>
      <c r="ARD687" s="33"/>
      <c r="ARE687" s="33"/>
      <c r="ARF687" s="33"/>
      <c r="ARG687" s="33"/>
      <c r="ARH687" s="33"/>
      <c r="ARI687" s="33"/>
      <c r="ARJ687" s="33"/>
      <c r="ARK687" s="33"/>
      <c r="ARL687" s="33"/>
      <c r="ARM687" s="33"/>
      <c r="ARN687" s="33"/>
      <c r="ARO687" s="33"/>
      <c r="ARP687" s="33"/>
      <c r="ARQ687" s="33"/>
      <c r="ARR687" s="33"/>
      <c r="ARS687" s="33"/>
      <c r="ART687" s="33"/>
      <c r="ARU687" s="33"/>
      <c r="ARV687" s="33"/>
      <c r="ARW687" s="33"/>
      <c r="ARX687" s="33"/>
      <c r="ARY687" s="33"/>
      <c r="ARZ687" s="33"/>
      <c r="ASA687" s="33"/>
      <c r="ASB687" s="33"/>
      <c r="ASC687" s="33"/>
      <c r="ASD687" s="33"/>
      <c r="ASE687" s="33"/>
      <c r="ASF687" s="33"/>
      <c r="ASG687" s="33"/>
      <c r="ASH687" s="33"/>
      <c r="ASI687" s="33"/>
      <c r="ASJ687" s="33"/>
      <c r="ASK687" s="33"/>
      <c r="ASL687" s="33"/>
      <c r="ASM687" s="33"/>
      <c r="ASN687" s="33"/>
      <c r="ASO687" s="33"/>
      <c r="ASP687" s="33"/>
      <c r="ASQ687" s="33"/>
      <c r="ASR687" s="33"/>
      <c r="ASS687" s="33"/>
      <c r="AST687" s="33"/>
      <c r="ASU687" s="33"/>
      <c r="ASV687" s="33"/>
      <c r="ASW687" s="33"/>
      <c r="ASX687" s="33"/>
      <c r="ASY687" s="33"/>
      <c r="ASZ687" s="33"/>
      <c r="ATA687" s="33"/>
      <c r="ATB687" s="33"/>
      <c r="ATC687" s="33"/>
      <c r="ATD687" s="33"/>
      <c r="ATE687" s="33"/>
      <c r="ATF687" s="33"/>
      <c r="ATG687" s="33"/>
      <c r="ATH687" s="33"/>
      <c r="ATI687" s="33"/>
      <c r="ATJ687" s="33"/>
      <c r="ATK687" s="33"/>
      <c r="ATL687" s="33"/>
      <c r="ATM687" s="33"/>
      <c r="ATN687" s="33"/>
      <c r="ATO687" s="33"/>
      <c r="ATP687" s="33"/>
      <c r="ATQ687" s="33"/>
      <c r="ATR687" s="33"/>
      <c r="ATS687" s="33"/>
      <c r="ATT687" s="33"/>
      <c r="ATU687" s="33"/>
      <c r="ATV687" s="33"/>
      <c r="ATW687" s="33"/>
      <c r="ATX687" s="33"/>
      <c r="ATY687" s="33"/>
      <c r="ATZ687" s="33"/>
      <c r="AUA687" s="33"/>
      <c r="AUB687" s="33"/>
      <c r="AUC687" s="33"/>
      <c r="AUD687" s="33"/>
      <c r="AUE687" s="33"/>
      <c r="AUF687" s="33"/>
      <c r="AUG687" s="33"/>
      <c r="AUH687" s="33"/>
      <c r="AUI687" s="33"/>
      <c r="AUJ687" s="33"/>
      <c r="AUK687" s="33"/>
      <c r="AUL687" s="33"/>
      <c r="AUM687" s="33"/>
      <c r="AUN687" s="33"/>
      <c r="AUO687" s="33"/>
      <c r="AUP687" s="33"/>
      <c r="AUQ687" s="33"/>
      <c r="AUR687" s="33"/>
      <c r="AUS687" s="33"/>
      <c r="AUT687" s="33"/>
      <c r="AUU687" s="33"/>
      <c r="AUV687" s="33"/>
      <c r="AUW687" s="33"/>
      <c r="AUX687" s="33"/>
      <c r="AUY687" s="33"/>
      <c r="AUZ687" s="33"/>
      <c r="AVA687" s="33"/>
      <c r="AVB687" s="33"/>
      <c r="AVC687" s="33"/>
      <c r="AVD687" s="33"/>
      <c r="AVE687" s="33"/>
      <c r="AVF687" s="33"/>
      <c r="AVG687" s="33"/>
      <c r="AVH687" s="33"/>
      <c r="AVI687" s="33"/>
      <c r="AVJ687" s="33"/>
      <c r="AVK687" s="33"/>
      <c r="AVL687" s="33"/>
      <c r="AVM687" s="33"/>
      <c r="AVN687" s="33"/>
      <c r="AVO687" s="33"/>
      <c r="AVP687" s="33"/>
      <c r="AVQ687" s="33"/>
      <c r="AVR687" s="33"/>
      <c r="AVS687" s="33"/>
      <c r="AVT687" s="33"/>
      <c r="AVU687" s="33"/>
      <c r="AVV687" s="33"/>
      <c r="AVW687" s="33"/>
      <c r="AVX687" s="33"/>
      <c r="AVY687" s="33"/>
      <c r="AVZ687" s="33"/>
      <c r="AWA687" s="33"/>
      <c r="AWB687" s="33"/>
      <c r="AWC687" s="33"/>
      <c r="AWD687" s="33"/>
      <c r="AWE687" s="33"/>
      <c r="AWF687" s="33"/>
      <c r="AWG687" s="33"/>
      <c r="AWH687" s="33"/>
      <c r="AWI687" s="33"/>
      <c r="AWJ687" s="33"/>
      <c r="AWK687" s="33"/>
      <c r="AWL687" s="33"/>
      <c r="AWM687" s="33"/>
      <c r="AWN687" s="33"/>
      <c r="AWO687" s="33"/>
      <c r="AWP687" s="33"/>
      <c r="AWQ687" s="33"/>
      <c r="AWR687" s="33"/>
      <c r="AWS687" s="33"/>
      <c r="AWT687" s="33"/>
      <c r="AWU687" s="33"/>
      <c r="AWV687" s="33"/>
      <c r="AWW687" s="33"/>
      <c r="AWX687" s="33"/>
      <c r="AWY687" s="33"/>
      <c r="AWZ687" s="33"/>
      <c r="AXA687" s="33"/>
      <c r="AXB687" s="33"/>
      <c r="AXC687" s="33"/>
      <c r="AXD687" s="33"/>
      <c r="AXE687" s="33"/>
      <c r="AXF687" s="33"/>
      <c r="AXG687" s="33"/>
      <c r="AXH687" s="33"/>
      <c r="AXI687" s="33"/>
      <c r="AXJ687" s="33"/>
      <c r="AXK687" s="33"/>
      <c r="AXL687" s="33"/>
      <c r="AXM687" s="33"/>
      <c r="AXN687" s="33"/>
      <c r="AXO687" s="33"/>
      <c r="AXP687" s="33"/>
      <c r="AXQ687" s="33"/>
      <c r="AXR687" s="33"/>
      <c r="AXS687" s="33"/>
      <c r="AXT687" s="33"/>
      <c r="AXU687" s="33"/>
      <c r="AXV687" s="33"/>
      <c r="AXW687" s="33"/>
      <c r="AXX687" s="33"/>
      <c r="AXY687" s="33"/>
      <c r="AXZ687" s="33"/>
      <c r="AYA687" s="33"/>
      <c r="AYB687" s="33"/>
      <c r="AYC687" s="33"/>
      <c r="AYD687" s="33"/>
      <c r="AYE687" s="33"/>
      <c r="AYF687" s="33"/>
      <c r="AYG687" s="33"/>
      <c r="AYH687" s="33"/>
      <c r="AYI687" s="33"/>
      <c r="AYJ687" s="33"/>
      <c r="AYK687" s="33"/>
      <c r="AYL687" s="33"/>
      <c r="AYM687" s="33"/>
      <c r="AYN687" s="33"/>
      <c r="AYO687" s="33"/>
      <c r="AYP687" s="33"/>
      <c r="AYQ687" s="33"/>
      <c r="AYR687" s="33"/>
      <c r="AYS687" s="33"/>
      <c r="AYT687" s="33"/>
      <c r="AYU687" s="33"/>
      <c r="AYV687" s="33"/>
      <c r="AYW687" s="33"/>
      <c r="AYX687" s="33"/>
      <c r="AYY687" s="33"/>
      <c r="AYZ687" s="33"/>
      <c r="AZA687" s="33"/>
      <c r="AZB687" s="33"/>
      <c r="AZC687" s="33"/>
      <c r="AZD687" s="33"/>
      <c r="AZE687" s="33"/>
      <c r="AZF687" s="33"/>
      <c r="AZG687" s="33"/>
      <c r="AZH687" s="33"/>
      <c r="AZI687" s="33"/>
      <c r="AZJ687" s="33"/>
      <c r="AZK687" s="33"/>
      <c r="AZL687" s="33"/>
      <c r="AZM687" s="33"/>
      <c r="AZN687" s="33"/>
      <c r="AZO687" s="33"/>
      <c r="AZP687" s="33"/>
      <c r="AZQ687" s="33"/>
      <c r="AZR687" s="33"/>
      <c r="AZS687" s="33"/>
      <c r="AZT687" s="33"/>
      <c r="AZU687" s="33"/>
      <c r="AZV687" s="33"/>
      <c r="AZW687" s="33"/>
      <c r="AZX687" s="33"/>
      <c r="AZY687" s="33"/>
      <c r="AZZ687" s="33"/>
      <c r="BAA687" s="33"/>
      <c r="BAB687" s="33"/>
      <c r="BAC687" s="33"/>
      <c r="BAD687" s="33"/>
      <c r="BAE687" s="33"/>
      <c r="BAF687" s="33"/>
      <c r="BAG687" s="33"/>
      <c r="BAH687" s="33"/>
      <c r="BAI687" s="33"/>
      <c r="BAJ687" s="33"/>
      <c r="BAK687" s="33"/>
      <c r="BAL687" s="33"/>
      <c r="BAM687" s="33"/>
      <c r="BAN687" s="33"/>
      <c r="BAO687" s="33"/>
      <c r="BAP687" s="33"/>
      <c r="BAQ687" s="33"/>
      <c r="BAR687" s="33"/>
      <c r="BAS687" s="33"/>
      <c r="BAT687" s="33"/>
      <c r="BAU687" s="33"/>
      <c r="BAV687" s="33"/>
      <c r="BAW687" s="33"/>
      <c r="BAX687" s="33"/>
      <c r="BAY687" s="33"/>
      <c r="BAZ687" s="33"/>
      <c r="BBA687" s="33"/>
      <c r="BBB687" s="33"/>
      <c r="BBC687" s="33"/>
      <c r="BBD687" s="33"/>
      <c r="BBE687" s="33"/>
      <c r="BBF687" s="33"/>
      <c r="BBG687" s="33"/>
      <c r="BBH687" s="33"/>
      <c r="BBI687" s="33"/>
      <c r="BBJ687" s="33"/>
      <c r="BBK687" s="33"/>
      <c r="BBL687" s="33"/>
      <c r="BBM687" s="33"/>
      <c r="BBN687" s="33"/>
      <c r="BBO687" s="33"/>
      <c r="BBP687" s="33"/>
      <c r="BBQ687" s="33"/>
      <c r="BBR687" s="33"/>
      <c r="BBS687" s="33"/>
      <c r="BBT687" s="33"/>
      <c r="BBU687" s="33"/>
      <c r="BBV687" s="33"/>
      <c r="BBW687" s="33"/>
      <c r="BBX687" s="33"/>
      <c r="BBY687" s="33"/>
      <c r="BBZ687" s="33"/>
      <c r="BCA687" s="33"/>
      <c r="BCB687" s="33"/>
      <c r="BCC687" s="33"/>
      <c r="BCD687" s="33"/>
      <c r="BCE687" s="33"/>
      <c r="BCF687" s="33"/>
      <c r="BCG687" s="33"/>
      <c r="BCH687" s="33"/>
      <c r="BCI687" s="33"/>
      <c r="BCJ687" s="33"/>
      <c r="BCK687" s="33"/>
      <c r="BCL687" s="33"/>
      <c r="BCM687" s="33"/>
      <c r="BCN687" s="33"/>
      <c r="BCO687" s="33"/>
      <c r="BCP687" s="33"/>
      <c r="BCQ687" s="33"/>
      <c r="BCR687" s="33"/>
      <c r="BCS687" s="33"/>
      <c r="BCT687" s="33"/>
      <c r="BCU687" s="33"/>
      <c r="BCV687" s="33"/>
      <c r="BCW687" s="33"/>
      <c r="BCX687" s="33"/>
      <c r="BCY687" s="33"/>
      <c r="BCZ687" s="33"/>
      <c r="BDA687" s="33"/>
      <c r="BDB687" s="33"/>
      <c r="BDC687" s="33"/>
      <c r="BDD687" s="33"/>
      <c r="BDE687" s="33"/>
      <c r="BDF687" s="33"/>
      <c r="BDG687" s="33"/>
      <c r="BDH687" s="33"/>
      <c r="BDI687" s="33"/>
      <c r="BDJ687" s="33"/>
      <c r="BDK687" s="33"/>
      <c r="BDL687" s="33"/>
      <c r="BDM687" s="33"/>
      <c r="BDN687" s="33"/>
      <c r="BDO687" s="33"/>
      <c r="BDP687" s="33"/>
      <c r="BDQ687" s="33"/>
      <c r="BDR687" s="33"/>
      <c r="BDS687" s="33"/>
      <c r="BDT687" s="33"/>
      <c r="BDU687" s="33"/>
      <c r="BDV687" s="33"/>
      <c r="BDW687" s="33"/>
      <c r="BDX687" s="33"/>
      <c r="BDY687" s="33"/>
      <c r="BDZ687" s="33"/>
      <c r="BEA687" s="33"/>
      <c r="BEB687" s="33"/>
      <c r="BEC687" s="33"/>
      <c r="BED687" s="33"/>
      <c r="BEE687" s="33"/>
      <c r="BEF687" s="33"/>
      <c r="BEG687" s="33"/>
      <c r="BEH687" s="33"/>
      <c r="BEI687" s="33"/>
      <c r="BEJ687" s="33"/>
      <c r="BEK687" s="33"/>
      <c r="BEL687" s="33"/>
      <c r="BEM687" s="33"/>
      <c r="BEN687" s="33"/>
      <c r="BEO687" s="33"/>
      <c r="BEP687" s="33"/>
      <c r="BEQ687" s="33"/>
      <c r="BER687" s="33"/>
      <c r="BES687" s="33"/>
      <c r="BET687" s="33"/>
      <c r="BEU687" s="33"/>
      <c r="BEV687" s="33"/>
      <c r="BEW687" s="33"/>
      <c r="BEX687" s="33"/>
      <c r="BEY687" s="33"/>
      <c r="BEZ687" s="33"/>
      <c r="BFA687" s="33"/>
      <c r="BFB687" s="33"/>
      <c r="BFC687" s="33"/>
      <c r="BFD687" s="33"/>
      <c r="BFE687" s="33"/>
      <c r="BFF687" s="33"/>
      <c r="BFG687" s="33"/>
      <c r="BFH687" s="33"/>
      <c r="BFI687" s="33"/>
      <c r="BFJ687" s="33"/>
      <c r="BFK687" s="33"/>
      <c r="BFL687" s="33"/>
      <c r="BFM687" s="33"/>
      <c r="BFN687" s="33"/>
      <c r="BFO687" s="33"/>
      <c r="BFP687" s="33"/>
      <c r="BFQ687" s="33"/>
      <c r="BFR687" s="33"/>
      <c r="BFS687" s="33"/>
      <c r="BFT687" s="33"/>
      <c r="BFU687" s="33"/>
      <c r="BFV687" s="33"/>
      <c r="BFW687" s="33"/>
      <c r="BFX687" s="33"/>
      <c r="BFY687" s="33"/>
      <c r="BFZ687" s="33"/>
      <c r="BGA687" s="33"/>
      <c r="BGB687" s="33"/>
      <c r="BGC687" s="33"/>
      <c r="BGD687" s="33"/>
      <c r="BGE687" s="33"/>
      <c r="BGF687" s="33"/>
      <c r="BGG687" s="33"/>
      <c r="BGH687" s="33"/>
      <c r="BGI687" s="33"/>
      <c r="BGJ687" s="33"/>
      <c r="BGK687" s="33"/>
      <c r="BGL687" s="33"/>
      <c r="BGM687" s="33"/>
      <c r="BGN687" s="33"/>
      <c r="BGO687" s="33"/>
      <c r="BGP687" s="33"/>
      <c r="BGQ687" s="33"/>
      <c r="BGR687" s="33"/>
      <c r="BGS687" s="33"/>
      <c r="BGT687" s="33"/>
      <c r="BGU687" s="33"/>
      <c r="BGV687" s="33"/>
      <c r="BGW687" s="33"/>
      <c r="BGX687" s="33"/>
      <c r="BGY687" s="33"/>
      <c r="BGZ687" s="33"/>
      <c r="BHA687" s="33"/>
      <c r="BHB687" s="33"/>
      <c r="BHC687" s="33"/>
      <c r="BHD687" s="33"/>
      <c r="BHE687" s="33"/>
      <c r="BHF687" s="33"/>
      <c r="BHG687" s="33"/>
      <c r="BHH687" s="33"/>
      <c r="BHI687" s="33"/>
      <c r="BHJ687" s="33"/>
      <c r="BHK687" s="33"/>
      <c r="BHL687" s="33"/>
      <c r="BHM687" s="33"/>
      <c r="BHN687" s="33"/>
      <c r="BHO687" s="33"/>
      <c r="BHP687" s="33"/>
      <c r="BHQ687" s="33"/>
      <c r="BHR687" s="33"/>
      <c r="BHS687" s="33"/>
      <c r="BHT687" s="33"/>
      <c r="BHU687" s="33"/>
      <c r="BHV687" s="33"/>
      <c r="BHW687" s="33"/>
      <c r="BHX687" s="33"/>
      <c r="BHY687" s="33"/>
      <c r="BHZ687" s="33"/>
      <c r="BIA687" s="33"/>
      <c r="BIB687" s="33"/>
      <c r="BIC687" s="33"/>
      <c r="BID687" s="33"/>
      <c r="BIE687" s="33"/>
      <c r="BIF687" s="33"/>
      <c r="BIG687" s="33"/>
      <c r="BIH687" s="33"/>
      <c r="BII687" s="33"/>
      <c r="BIJ687" s="33"/>
      <c r="BIK687" s="33"/>
      <c r="BIL687" s="33"/>
      <c r="BIM687" s="33"/>
      <c r="BIN687" s="33"/>
      <c r="BIO687" s="33"/>
      <c r="BIP687" s="33"/>
      <c r="BIQ687" s="33"/>
      <c r="BIR687" s="33"/>
      <c r="BIS687" s="33"/>
      <c r="BIT687" s="33"/>
      <c r="BIU687" s="33"/>
      <c r="BIV687" s="33"/>
      <c r="BIW687" s="33"/>
      <c r="BIX687" s="33"/>
      <c r="BIY687" s="33"/>
      <c r="BIZ687" s="33"/>
      <c r="BJA687" s="33"/>
      <c r="BJB687" s="33"/>
      <c r="BJC687" s="33"/>
      <c r="BJD687" s="33"/>
      <c r="BJE687" s="33"/>
      <c r="BJF687" s="33"/>
      <c r="BJG687" s="33"/>
      <c r="BJH687" s="33"/>
      <c r="BJI687" s="33"/>
      <c r="BJJ687" s="33"/>
      <c r="BJK687" s="33"/>
      <c r="BJL687" s="33"/>
      <c r="BJM687" s="33"/>
      <c r="BJN687" s="33"/>
      <c r="BJO687" s="33"/>
      <c r="BJP687" s="33"/>
      <c r="BJQ687" s="33"/>
      <c r="BJR687" s="33"/>
      <c r="BJS687" s="33"/>
      <c r="BJT687" s="33"/>
      <c r="BJU687" s="33"/>
      <c r="BJV687" s="33"/>
      <c r="BJW687" s="33"/>
      <c r="BJX687" s="33"/>
      <c r="BJY687" s="33"/>
      <c r="BJZ687" s="33"/>
      <c r="BKA687" s="33"/>
      <c r="BKB687" s="33"/>
      <c r="BKC687" s="33"/>
      <c r="BKD687" s="33"/>
      <c r="BKE687" s="33"/>
      <c r="BKF687" s="33"/>
      <c r="BKG687" s="33"/>
      <c r="BKH687" s="33"/>
      <c r="BKI687" s="33"/>
      <c r="BKJ687" s="33"/>
      <c r="BKK687" s="33"/>
      <c r="BKL687" s="33"/>
      <c r="BKM687" s="33"/>
      <c r="BKN687" s="33"/>
      <c r="BKO687" s="33"/>
      <c r="BKP687" s="33"/>
      <c r="BKQ687" s="33"/>
      <c r="BKR687" s="33"/>
      <c r="BKS687" s="33"/>
      <c r="BKT687" s="33"/>
      <c r="BKU687" s="33"/>
      <c r="BKV687" s="33"/>
      <c r="BKW687" s="33"/>
      <c r="BKX687" s="33"/>
      <c r="BKY687" s="33"/>
      <c r="BKZ687" s="33"/>
      <c r="BLA687" s="33"/>
      <c r="BLB687" s="33"/>
      <c r="BLC687" s="33"/>
      <c r="BLD687" s="33"/>
      <c r="BLE687" s="33"/>
      <c r="BLF687" s="33"/>
      <c r="BLG687" s="33"/>
      <c r="BLH687" s="33"/>
      <c r="BLI687" s="33"/>
      <c r="BLJ687" s="33"/>
      <c r="BLK687" s="33"/>
      <c r="BLL687" s="33"/>
      <c r="BLM687" s="33"/>
      <c r="BLN687" s="33"/>
      <c r="BLO687" s="33"/>
      <c r="BLP687" s="33"/>
      <c r="BLQ687" s="33"/>
      <c r="BLR687" s="33"/>
      <c r="BLS687" s="33"/>
      <c r="BLT687" s="33"/>
      <c r="BLU687" s="33"/>
      <c r="BLV687" s="33"/>
      <c r="BLW687" s="33"/>
      <c r="BLX687" s="33"/>
      <c r="BLY687" s="33"/>
      <c r="BLZ687" s="33"/>
      <c r="BMA687" s="33"/>
      <c r="BMB687" s="33"/>
      <c r="BMC687" s="33"/>
      <c r="BMD687" s="33"/>
      <c r="BME687" s="33"/>
      <c r="BMF687" s="33"/>
      <c r="BMG687" s="33"/>
      <c r="BMH687" s="33"/>
      <c r="BMI687" s="33"/>
      <c r="BMJ687" s="33"/>
      <c r="BMK687" s="33"/>
      <c r="BML687" s="33"/>
      <c r="BMM687" s="33"/>
      <c r="BMN687" s="33"/>
      <c r="BMO687" s="33"/>
      <c r="BMP687" s="33"/>
      <c r="BMQ687" s="33"/>
      <c r="BMR687" s="33"/>
      <c r="BMS687" s="33"/>
      <c r="BMT687" s="33"/>
      <c r="BMU687" s="33"/>
      <c r="BMV687" s="33"/>
      <c r="BMW687" s="33"/>
      <c r="BMX687" s="33"/>
      <c r="BMY687" s="33"/>
      <c r="BMZ687" s="33"/>
      <c r="BNA687" s="33"/>
      <c r="BNB687" s="33"/>
      <c r="BNC687" s="33"/>
      <c r="BND687" s="33"/>
      <c r="BNE687" s="33"/>
      <c r="BNF687" s="33"/>
      <c r="BNG687" s="33"/>
      <c r="BNH687" s="33"/>
      <c r="BNI687" s="33"/>
      <c r="BNJ687" s="33"/>
      <c r="BNK687" s="33"/>
      <c r="BNL687" s="33"/>
      <c r="BNM687" s="33"/>
      <c r="BNN687" s="33"/>
      <c r="BNO687" s="33"/>
      <c r="BNP687" s="33"/>
      <c r="BNQ687" s="33"/>
      <c r="BNR687" s="33"/>
      <c r="BNS687" s="33"/>
      <c r="BNT687" s="33"/>
      <c r="BNU687" s="33"/>
      <c r="BNV687" s="33"/>
      <c r="BNW687" s="33"/>
      <c r="BNX687" s="33"/>
      <c r="BNY687" s="33"/>
      <c r="BNZ687" s="33"/>
      <c r="BOA687" s="33"/>
      <c r="BOB687" s="33"/>
      <c r="BOC687" s="33"/>
      <c r="BOD687" s="33"/>
      <c r="BOE687" s="33"/>
      <c r="BOF687" s="33"/>
      <c r="BOG687" s="33"/>
      <c r="BOH687" s="33"/>
      <c r="BOI687" s="33"/>
      <c r="BOJ687" s="33"/>
      <c r="BOK687" s="33"/>
      <c r="BOL687" s="33"/>
      <c r="BOM687" s="33"/>
      <c r="BON687" s="33"/>
      <c r="BOO687" s="33"/>
      <c r="BOP687" s="33"/>
      <c r="BOQ687" s="33"/>
      <c r="BOR687" s="33"/>
      <c r="BOS687" s="33"/>
      <c r="BOT687" s="33"/>
      <c r="BOU687" s="33"/>
      <c r="BOV687" s="33"/>
      <c r="BOW687" s="33"/>
      <c r="BOX687" s="33"/>
      <c r="BOY687" s="33"/>
      <c r="BOZ687" s="33"/>
      <c r="BPA687" s="33"/>
      <c r="BPB687" s="33"/>
      <c r="BPC687" s="33"/>
      <c r="BPD687" s="33"/>
      <c r="BPE687" s="33"/>
      <c r="BPF687" s="33"/>
      <c r="BPG687" s="33"/>
      <c r="BPH687" s="33"/>
      <c r="BPI687" s="33"/>
      <c r="BPJ687" s="33"/>
      <c r="BPK687" s="33"/>
      <c r="BPL687" s="33"/>
      <c r="BPM687" s="33"/>
      <c r="BPN687" s="33"/>
      <c r="BPO687" s="33"/>
      <c r="BPP687" s="33"/>
      <c r="BPQ687" s="33"/>
      <c r="BPR687" s="33"/>
      <c r="BPS687" s="33"/>
      <c r="BPT687" s="33"/>
      <c r="BPU687" s="33"/>
      <c r="BPV687" s="33"/>
      <c r="BPW687" s="33"/>
      <c r="BPX687" s="33"/>
      <c r="BPY687" s="33"/>
      <c r="BPZ687" s="33"/>
      <c r="BQA687" s="33"/>
      <c r="BQB687" s="33"/>
      <c r="BQC687" s="33"/>
      <c r="BQD687" s="33"/>
      <c r="BQE687" s="33"/>
      <c r="BQF687" s="33"/>
      <c r="BQG687" s="33"/>
      <c r="BQH687" s="33"/>
      <c r="BQI687" s="33"/>
      <c r="BQJ687" s="33"/>
      <c r="BQK687" s="33"/>
      <c r="BQL687" s="33"/>
      <c r="BQM687" s="33"/>
      <c r="BQN687" s="33"/>
      <c r="BQO687" s="33"/>
      <c r="BQP687" s="33"/>
      <c r="BQQ687" s="33"/>
      <c r="BQR687" s="33"/>
      <c r="BQS687" s="33"/>
      <c r="BQT687" s="33"/>
      <c r="BQU687" s="33"/>
      <c r="BQV687" s="33"/>
      <c r="BQW687" s="33"/>
      <c r="BQX687" s="33"/>
      <c r="BQY687" s="33"/>
      <c r="BQZ687" s="33"/>
      <c r="BRA687" s="33"/>
      <c r="BRB687" s="33"/>
      <c r="BRC687" s="33"/>
      <c r="BRD687" s="33"/>
      <c r="BRE687" s="33"/>
      <c r="BRF687" s="33"/>
      <c r="BRG687" s="33"/>
      <c r="BRH687" s="33"/>
      <c r="BRI687" s="33"/>
      <c r="BRJ687" s="33"/>
      <c r="BRK687" s="33"/>
      <c r="BRL687" s="33"/>
      <c r="BRM687" s="33"/>
      <c r="BRN687" s="33"/>
      <c r="BRO687" s="33"/>
      <c r="BRP687" s="33"/>
      <c r="BRQ687" s="33"/>
      <c r="BRR687" s="33"/>
      <c r="BRS687" s="33"/>
      <c r="BRT687" s="33"/>
      <c r="BRU687" s="33"/>
      <c r="BRV687" s="33"/>
      <c r="BRW687" s="33"/>
      <c r="BRX687" s="33"/>
      <c r="BRY687" s="33"/>
      <c r="BRZ687" s="33"/>
      <c r="BSA687" s="33"/>
      <c r="BSB687" s="33"/>
      <c r="BSC687" s="33"/>
      <c r="BSD687" s="33"/>
      <c r="BSE687" s="33"/>
      <c r="BSF687" s="33"/>
      <c r="BSG687" s="33"/>
      <c r="BSH687" s="33"/>
      <c r="BSI687" s="33"/>
      <c r="BSJ687" s="33"/>
      <c r="BSK687" s="33"/>
      <c r="BSL687" s="33"/>
      <c r="BSM687" s="33"/>
      <c r="BSN687" s="33"/>
      <c r="BSO687" s="33"/>
      <c r="BSP687" s="33"/>
      <c r="BSQ687" s="33"/>
      <c r="BSR687" s="33"/>
      <c r="BSS687" s="33"/>
      <c r="BST687" s="33"/>
      <c r="BSU687" s="33"/>
      <c r="BSV687" s="33"/>
      <c r="BSW687" s="33"/>
      <c r="BSX687" s="33"/>
      <c r="BSY687" s="33"/>
      <c r="BSZ687" s="33"/>
      <c r="BTA687" s="33"/>
      <c r="BTB687" s="33"/>
      <c r="BTC687" s="33"/>
      <c r="BTD687" s="33"/>
      <c r="BTE687" s="33"/>
      <c r="BTF687" s="33"/>
      <c r="BTG687" s="33"/>
      <c r="BTH687" s="33"/>
      <c r="BTI687" s="33"/>
      <c r="BTJ687" s="33"/>
      <c r="BTK687" s="33"/>
      <c r="BTL687" s="33"/>
      <c r="BTM687" s="33"/>
      <c r="BTN687" s="33"/>
      <c r="BTO687" s="33"/>
      <c r="BTP687" s="33"/>
      <c r="BTQ687" s="33"/>
      <c r="BTR687" s="33"/>
      <c r="BTS687" s="33"/>
      <c r="BTT687" s="33"/>
      <c r="BTU687" s="33"/>
      <c r="BTV687" s="33"/>
      <c r="BTW687" s="33"/>
      <c r="BTX687" s="33"/>
      <c r="BTY687" s="33"/>
      <c r="BTZ687" s="33"/>
      <c r="BUA687" s="33"/>
      <c r="BUB687" s="33"/>
      <c r="BUC687" s="33"/>
      <c r="BUD687" s="33"/>
      <c r="BUE687" s="33"/>
      <c r="BUF687" s="33"/>
      <c r="BUG687" s="33"/>
      <c r="BUH687" s="33"/>
      <c r="BUI687" s="33"/>
      <c r="BUJ687" s="33"/>
      <c r="BUK687" s="33"/>
      <c r="BUL687" s="33"/>
      <c r="BUM687" s="33"/>
      <c r="BUN687" s="33"/>
      <c r="BUO687" s="33"/>
      <c r="BUP687" s="33"/>
      <c r="BUQ687" s="33"/>
      <c r="BUR687" s="33"/>
      <c r="BUS687" s="33"/>
      <c r="BUT687" s="33"/>
      <c r="BUU687" s="33"/>
      <c r="BUV687" s="33"/>
      <c r="BUW687" s="33"/>
      <c r="BUX687" s="33"/>
      <c r="BUY687" s="33"/>
      <c r="BUZ687" s="33"/>
      <c r="BVA687" s="33"/>
      <c r="BVB687" s="33"/>
      <c r="BVC687" s="33"/>
      <c r="BVD687" s="33"/>
      <c r="BVE687" s="33"/>
      <c r="BVF687" s="33"/>
      <c r="BVG687" s="33"/>
      <c r="BVH687" s="33"/>
      <c r="BVI687" s="33"/>
      <c r="BVJ687" s="33"/>
      <c r="BVK687" s="33"/>
      <c r="BVL687" s="33"/>
      <c r="BVM687" s="33"/>
      <c r="BVN687" s="33"/>
      <c r="BVO687" s="33"/>
      <c r="BVP687" s="33"/>
      <c r="BVQ687" s="33"/>
      <c r="BVR687" s="33"/>
      <c r="BVS687" s="33"/>
      <c r="BVT687" s="33"/>
      <c r="BVU687" s="33"/>
      <c r="BVV687" s="33"/>
      <c r="BVW687" s="33"/>
      <c r="BVX687" s="33"/>
      <c r="BVY687" s="33"/>
      <c r="BVZ687" s="33"/>
      <c r="BWA687" s="33"/>
      <c r="BWB687" s="33"/>
      <c r="BWC687" s="33"/>
      <c r="BWD687" s="33"/>
      <c r="BWE687" s="33"/>
      <c r="BWF687" s="33"/>
      <c r="BWG687" s="33"/>
      <c r="BWH687" s="33"/>
      <c r="BWI687" s="33"/>
      <c r="BWJ687" s="33"/>
      <c r="BWK687" s="33"/>
      <c r="BWL687" s="33"/>
      <c r="BWM687" s="33"/>
      <c r="BWN687" s="33"/>
      <c r="BWO687" s="33"/>
      <c r="BWP687" s="33"/>
      <c r="BWQ687" s="33"/>
      <c r="BWR687" s="33"/>
      <c r="BWS687" s="33"/>
      <c r="BWT687" s="33"/>
      <c r="BWU687" s="33"/>
      <c r="BWV687" s="33"/>
      <c r="BWW687" s="33"/>
      <c r="BWX687" s="33"/>
      <c r="BWY687" s="33"/>
      <c r="BWZ687" s="33"/>
      <c r="BXA687" s="33"/>
      <c r="BXB687" s="33"/>
      <c r="BXC687" s="33"/>
      <c r="BXD687" s="33"/>
      <c r="BXE687" s="33"/>
      <c r="BXF687" s="33"/>
      <c r="BXG687" s="33"/>
      <c r="BXH687" s="33"/>
      <c r="BXI687" s="33"/>
      <c r="BXJ687" s="33"/>
      <c r="BXK687" s="33"/>
      <c r="BXL687" s="33"/>
      <c r="BXM687" s="33"/>
      <c r="BXN687" s="33"/>
      <c r="BXO687" s="33"/>
      <c r="BXP687" s="33"/>
      <c r="BXQ687" s="33"/>
      <c r="BXR687" s="33"/>
      <c r="BXS687" s="33"/>
      <c r="BXT687" s="33"/>
      <c r="BXU687" s="33"/>
      <c r="BXV687" s="33"/>
      <c r="BXW687" s="33"/>
      <c r="BXX687" s="33"/>
      <c r="BXY687" s="33"/>
      <c r="BXZ687" s="33"/>
      <c r="BYA687" s="33"/>
      <c r="BYB687" s="33"/>
      <c r="BYC687" s="33"/>
      <c r="BYD687" s="33"/>
      <c r="BYE687" s="33"/>
      <c r="BYF687" s="33"/>
      <c r="BYG687" s="33"/>
      <c r="BYH687" s="33"/>
      <c r="BYI687" s="33"/>
      <c r="BYJ687" s="33"/>
      <c r="BYK687" s="33"/>
      <c r="BYL687" s="33"/>
      <c r="BYM687" s="33"/>
      <c r="BYN687" s="33"/>
      <c r="BYO687" s="33"/>
      <c r="BYP687" s="33"/>
      <c r="BYQ687" s="33"/>
      <c r="BYR687" s="33"/>
      <c r="BYS687" s="33"/>
      <c r="BYT687" s="33"/>
      <c r="BYU687" s="33"/>
      <c r="BYV687" s="33"/>
      <c r="BYW687" s="33"/>
      <c r="BYX687" s="33"/>
    </row>
    <row r="688" spans="1:2026" s="52" customFormat="1" ht="24.95" customHeight="1" x14ac:dyDescent="0.25">
      <c r="A688" s="205" t="s">
        <v>1662</v>
      </c>
      <c r="B688" s="53" t="s">
        <v>1187</v>
      </c>
      <c r="C688" s="4" t="s">
        <v>111</v>
      </c>
      <c r="D688" s="4" t="s">
        <v>62</v>
      </c>
      <c r="E688" s="4" t="s">
        <v>1188</v>
      </c>
      <c r="F688" s="5" t="s">
        <v>1170</v>
      </c>
      <c r="G688" s="4" t="s">
        <v>105</v>
      </c>
      <c r="H688" s="63" t="s">
        <v>1132</v>
      </c>
      <c r="I688" s="4" t="s">
        <v>29</v>
      </c>
      <c r="J688" s="51" t="s">
        <v>345</v>
      </c>
      <c r="K688" s="4" t="s">
        <v>31</v>
      </c>
      <c r="L688" s="4" t="s">
        <v>32</v>
      </c>
      <c r="M688" s="4" t="s">
        <v>33</v>
      </c>
      <c r="N688" s="4" t="s">
        <v>106</v>
      </c>
      <c r="O688" s="6" t="s">
        <v>107</v>
      </c>
      <c r="P688" s="6"/>
      <c r="Q688" s="7" t="s">
        <v>36</v>
      </c>
      <c r="R688" s="7" t="s">
        <v>1236</v>
      </c>
      <c r="S688" s="4" t="s">
        <v>1189</v>
      </c>
      <c r="T688" s="150" t="s">
        <v>1512</v>
      </c>
      <c r="U688" s="150" t="s">
        <v>1512</v>
      </c>
      <c r="V688" s="4" t="s">
        <v>11</v>
      </c>
      <c r="W688" s="4" t="s">
        <v>40</v>
      </c>
      <c r="X688" s="4" t="s">
        <v>40</v>
      </c>
      <c r="Y688" s="4"/>
      <c r="Z688" s="4"/>
      <c r="AA688" s="4"/>
      <c r="AB688" s="8"/>
      <c r="AC688" s="8">
        <v>2650</v>
      </c>
      <c r="AD688" s="8"/>
      <c r="AE688" s="8">
        <v>2250</v>
      </c>
      <c r="AF688" s="8"/>
      <c r="AG688" s="8">
        <f t="shared" si="11"/>
        <v>4900</v>
      </c>
      <c r="AH688" s="111">
        <v>18</v>
      </c>
      <c r="AI688" s="8">
        <v>15357.99</v>
      </c>
      <c r="AJ688" s="126">
        <v>4710</v>
      </c>
      <c r="AK688" s="8">
        <f>AI688+AJ688</f>
        <v>20067.989999999998</v>
      </c>
      <c r="AL688" s="5" t="s">
        <v>37</v>
      </c>
      <c r="AM688" s="5" t="s">
        <v>1499</v>
      </c>
      <c r="AN688" s="96">
        <v>43040</v>
      </c>
      <c r="AO688" s="173" t="s">
        <v>1512</v>
      </c>
      <c r="AP688" s="33"/>
      <c r="AQ688" s="33"/>
      <c r="AR688" s="33"/>
      <c r="AS688" s="33"/>
      <c r="AT688" s="33"/>
      <c r="AU688" s="33"/>
      <c r="AV688" s="33"/>
      <c r="AW688" s="33"/>
      <c r="AX688" s="33"/>
      <c r="AY688" s="33"/>
      <c r="AZ688" s="33"/>
      <c r="BA688" s="33"/>
      <c r="BB688" s="33"/>
      <c r="BC688" s="33"/>
      <c r="BD688" s="33"/>
      <c r="BE688" s="33"/>
      <c r="BF688" s="33"/>
      <c r="BG688" s="33"/>
      <c r="BH688" s="33"/>
      <c r="BI688" s="33"/>
      <c r="BJ688" s="33"/>
      <c r="BK688" s="33"/>
      <c r="BL688" s="33"/>
      <c r="BM688" s="33"/>
      <c r="BN688" s="33"/>
      <c r="BO688" s="33"/>
      <c r="BP688" s="33"/>
      <c r="BQ688" s="33"/>
      <c r="BR688" s="33"/>
      <c r="BS688" s="33"/>
      <c r="BT688" s="33"/>
      <c r="BU688" s="33"/>
      <c r="BV688" s="33"/>
      <c r="BW688" s="33"/>
      <c r="BX688" s="33"/>
      <c r="BY688" s="33"/>
      <c r="BZ688" s="33"/>
      <c r="CA688" s="33"/>
      <c r="CB688" s="33"/>
      <c r="CC688" s="33"/>
      <c r="CD688" s="33"/>
      <c r="CE688" s="33"/>
      <c r="CF688" s="33"/>
      <c r="CG688" s="33"/>
      <c r="CH688" s="33"/>
      <c r="CI688" s="33"/>
      <c r="CJ688" s="33"/>
      <c r="CK688" s="33"/>
      <c r="CL688" s="33"/>
      <c r="CM688" s="33"/>
      <c r="CN688" s="33"/>
      <c r="CO688" s="33"/>
      <c r="CP688" s="33"/>
      <c r="CQ688" s="33"/>
      <c r="CR688" s="33"/>
      <c r="CS688" s="33"/>
      <c r="CT688" s="33"/>
      <c r="CU688" s="33"/>
      <c r="CV688" s="33"/>
      <c r="CW688" s="33"/>
      <c r="CX688" s="33"/>
      <c r="CY688" s="33"/>
      <c r="CZ688" s="33"/>
      <c r="DA688" s="33"/>
      <c r="DB688" s="33"/>
      <c r="DC688" s="33"/>
      <c r="DD688" s="33"/>
      <c r="DE688" s="33"/>
      <c r="DF688" s="33"/>
      <c r="DG688" s="33"/>
      <c r="DH688" s="33"/>
      <c r="DI688" s="33"/>
      <c r="DJ688" s="33"/>
      <c r="DK688" s="33"/>
      <c r="DL688" s="33"/>
      <c r="DM688" s="33"/>
      <c r="DN688" s="33"/>
      <c r="DO688" s="33"/>
      <c r="DP688" s="33"/>
      <c r="DQ688" s="33"/>
      <c r="DR688" s="33"/>
      <c r="DS688" s="33"/>
      <c r="DT688" s="33"/>
      <c r="DU688" s="33"/>
      <c r="DV688" s="33"/>
      <c r="DW688" s="33"/>
      <c r="DX688" s="33"/>
      <c r="DY688" s="33"/>
      <c r="DZ688" s="33"/>
      <c r="EA688" s="33"/>
      <c r="EB688" s="33"/>
      <c r="EC688" s="33"/>
      <c r="ED688" s="33"/>
      <c r="EE688" s="33"/>
      <c r="EF688" s="33"/>
      <c r="EG688" s="33"/>
      <c r="EH688" s="33"/>
      <c r="EI688" s="33"/>
      <c r="EJ688" s="33"/>
      <c r="EK688" s="33"/>
      <c r="EL688" s="33"/>
      <c r="EM688" s="33"/>
      <c r="EN688" s="33"/>
      <c r="EO688" s="33"/>
      <c r="EP688" s="33"/>
      <c r="EQ688" s="33"/>
      <c r="ER688" s="33"/>
      <c r="ES688" s="33"/>
      <c r="ET688" s="33"/>
      <c r="EU688" s="33"/>
      <c r="EV688" s="33"/>
      <c r="EW688" s="33"/>
      <c r="EX688" s="33"/>
      <c r="EY688" s="33"/>
      <c r="EZ688" s="33"/>
      <c r="FA688" s="33"/>
      <c r="FB688" s="33"/>
      <c r="FC688" s="33"/>
      <c r="FD688" s="33"/>
      <c r="FE688" s="33"/>
      <c r="FF688" s="33"/>
      <c r="FG688" s="33"/>
      <c r="FH688" s="33"/>
      <c r="FI688" s="33"/>
      <c r="FJ688" s="33"/>
      <c r="FK688" s="33"/>
      <c r="FL688" s="33"/>
      <c r="FM688" s="33"/>
      <c r="FN688" s="33"/>
      <c r="FO688" s="33"/>
      <c r="FP688" s="33"/>
      <c r="FQ688" s="33"/>
      <c r="FR688" s="33"/>
      <c r="FS688" s="33"/>
      <c r="FT688" s="33"/>
      <c r="FU688" s="33"/>
      <c r="FV688" s="33"/>
      <c r="FW688" s="33"/>
      <c r="FX688" s="33"/>
      <c r="FY688" s="33"/>
      <c r="FZ688" s="33"/>
      <c r="GA688" s="33"/>
      <c r="GB688" s="33"/>
      <c r="GC688" s="33"/>
      <c r="GD688" s="33"/>
      <c r="GE688" s="33"/>
      <c r="GF688" s="33"/>
      <c r="GG688" s="33"/>
      <c r="GH688" s="33"/>
      <c r="GI688" s="33"/>
      <c r="GJ688" s="33"/>
      <c r="GK688" s="33"/>
      <c r="GL688" s="33"/>
      <c r="GM688" s="33"/>
      <c r="GN688" s="33"/>
      <c r="GO688" s="33"/>
      <c r="GP688" s="33"/>
      <c r="GQ688" s="33"/>
      <c r="GR688" s="33"/>
      <c r="GS688" s="33"/>
      <c r="GT688" s="33"/>
      <c r="GU688" s="33"/>
      <c r="GV688" s="33"/>
      <c r="GW688" s="33"/>
      <c r="GX688" s="33"/>
      <c r="GY688" s="33"/>
      <c r="GZ688" s="33"/>
      <c r="HA688" s="33"/>
      <c r="HB688" s="33"/>
      <c r="HC688" s="33"/>
      <c r="HD688" s="33"/>
      <c r="HE688" s="33"/>
      <c r="HF688" s="33"/>
      <c r="HG688" s="33"/>
      <c r="HH688" s="33"/>
      <c r="HI688" s="33"/>
      <c r="HJ688" s="33"/>
      <c r="HK688" s="33"/>
      <c r="HL688" s="33"/>
      <c r="HM688" s="33"/>
      <c r="HN688" s="33"/>
      <c r="HO688" s="33"/>
      <c r="HP688" s="33"/>
      <c r="HQ688" s="33"/>
      <c r="HR688" s="33"/>
      <c r="HS688" s="33"/>
      <c r="HT688" s="33"/>
      <c r="HU688" s="33"/>
      <c r="HV688" s="33"/>
      <c r="HW688" s="33"/>
      <c r="HX688" s="33"/>
      <c r="HY688" s="33"/>
      <c r="HZ688" s="33"/>
      <c r="IA688" s="33"/>
      <c r="IB688" s="33"/>
      <c r="IC688" s="33"/>
      <c r="ID688" s="33"/>
      <c r="IE688" s="33"/>
      <c r="IF688" s="33"/>
      <c r="IG688" s="33"/>
      <c r="IH688" s="33"/>
      <c r="II688" s="33"/>
      <c r="IJ688" s="33"/>
      <c r="IK688" s="33"/>
      <c r="IL688" s="33"/>
      <c r="IM688" s="33"/>
      <c r="IN688" s="33"/>
      <c r="IO688" s="33"/>
      <c r="IP688" s="33"/>
      <c r="IQ688" s="33"/>
      <c r="IR688" s="33"/>
      <c r="IS688" s="33"/>
      <c r="IT688" s="33"/>
      <c r="IU688" s="33"/>
      <c r="IV688" s="33"/>
      <c r="IW688" s="33"/>
      <c r="IX688" s="33"/>
      <c r="IY688" s="33"/>
      <c r="IZ688" s="33"/>
      <c r="JA688" s="33"/>
      <c r="JB688" s="33"/>
      <c r="JC688" s="33"/>
      <c r="JD688" s="33"/>
      <c r="JE688" s="33"/>
      <c r="JF688" s="33"/>
      <c r="JG688" s="33"/>
      <c r="JH688" s="33"/>
      <c r="JI688" s="33"/>
      <c r="JJ688" s="33"/>
      <c r="JK688" s="33"/>
      <c r="JL688" s="33"/>
      <c r="JM688" s="33"/>
      <c r="JN688" s="33"/>
      <c r="JO688" s="33"/>
      <c r="JP688" s="33"/>
      <c r="JQ688" s="33"/>
      <c r="JR688" s="33"/>
      <c r="JS688" s="33"/>
      <c r="JT688" s="33"/>
      <c r="JU688" s="33"/>
      <c r="JV688" s="33"/>
      <c r="JW688" s="33"/>
      <c r="JX688" s="33"/>
      <c r="JY688" s="33"/>
      <c r="JZ688" s="33"/>
      <c r="KA688" s="33"/>
      <c r="KB688" s="33"/>
      <c r="KC688" s="33"/>
      <c r="KD688" s="33"/>
      <c r="KE688" s="33"/>
      <c r="KF688" s="33"/>
      <c r="KG688" s="33"/>
      <c r="KH688" s="33"/>
      <c r="KI688" s="33"/>
      <c r="KJ688" s="33"/>
      <c r="KK688" s="33"/>
      <c r="KL688" s="33"/>
      <c r="KM688" s="33"/>
      <c r="KN688" s="33"/>
      <c r="KO688" s="33"/>
      <c r="KP688" s="33"/>
      <c r="KQ688" s="33"/>
      <c r="KR688" s="33"/>
      <c r="KS688" s="33"/>
      <c r="KT688" s="33"/>
      <c r="KU688" s="33"/>
      <c r="KV688" s="33"/>
      <c r="KW688" s="33"/>
      <c r="KX688" s="33"/>
      <c r="KY688" s="33"/>
      <c r="KZ688" s="33"/>
      <c r="LA688" s="33"/>
      <c r="LB688" s="33"/>
      <c r="LC688" s="33"/>
      <c r="LD688" s="33"/>
      <c r="LE688" s="33"/>
      <c r="LF688" s="33"/>
      <c r="LG688" s="33"/>
      <c r="LH688" s="33"/>
      <c r="LI688" s="33"/>
      <c r="LJ688" s="33"/>
      <c r="LK688" s="33"/>
      <c r="LL688" s="33"/>
      <c r="LM688" s="33"/>
      <c r="LN688" s="33"/>
      <c r="LO688" s="33"/>
      <c r="LP688" s="33"/>
      <c r="LQ688" s="33"/>
      <c r="LR688" s="33"/>
      <c r="LS688" s="33"/>
      <c r="LT688" s="33"/>
      <c r="LU688" s="33"/>
      <c r="LV688" s="33"/>
      <c r="LW688" s="33"/>
      <c r="LX688" s="33"/>
      <c r="LY688" s="33"/>
      <c r="LZ688" s="33"/>
      <c r="MA688" s="33"/>
      <c r="MB688" s="33"/>
      <c r="MC688" s="33"/>
      <c r="MD688" s="33"/>
      <c r="ME688" s="33"/>
      <c r="MF688" s="33"/>
      <c r="MG688" s="33"/>
      <c r="MH688" s="33"/>
      <c r="MI688" s="33"/>
      <c r="MJ688" s="33"/>
      <c r="MK688" s="33"/>
      <c r="ML688" s="33"/>
      <c r="MM688" s="33"/>
      <c r="MN688" s="33"/>
      <c r="MO688" s="33"/>
      <c r="MP688" s="33"/>
      <c r="MQ688" s="33"/>
      <c r="MR688" s="33"/>
      <c r="MS688" s="33"/>
      <c r="MT688" s="33"/>
      <c r="MU688" s="33"/>
      <c r="MV688" s="33"/>
      <c r="MW688" s="33"/>
      <c r="MX688" s="33"/>
      <c r="MY688" s="33"/>
      <c r="MZ688" s="33"/>
      <c r="NA688" s="33"/>
      <c r="NB688" s="33"/>
      <c r="NC688" s="33"/>
      <c r="ND688" s="33"/>
      <c r="NE688" s="33"/>
      <c r="NF688" s="33"/>
      <c r="NG688" s="33"/>
      <c r="NH688" s="33"/>
      <c r="NI688" s="33"/>
      <c r="NJ688" s="33"/>
      <c r="NK688" s="33"/>
      <c r="NL688" s="33"/>
      <c r="NM688" s="33"/>
      <c r="NN688" s="33"/>
      <c r="NO688" s="33"/>
      <c r="NP688" s="33"/>
      <c r="NQ688" s="33"/>
      <c r="NR688" s="33"/>
      <c r="NS688" s="33"/>
      <c r="NT688" s="33"/>
      <c r="NU688" s="33"/>
      <c r="NV688" s="33"/>
      <c r="NW688" s="33"/>
      <c r="NX688" s="33"/>
      <c r="NY688" s="33"/>
      <c r="NZ688" s="33"/>
      <c r="OA688" s="33"/>
      <c r="OB688" s="33"/>
      <c r="OC688" s="33"/>
      <c r="OD688" s="33"/>
      <c r="OE688" s="33"/>
      <c r="OF688" s="33"/>
      <c r="OG688" s="33"/>
      <c r="OH688" s="33"/>
      <c r="OI688" s="33"/>
      <c r="OJ688" s="33"/>
      <c r="OK688" s="33"/>
      <c r="OL688" s="33"/>
      <c r="OM688" s="33"/>
      <c r="ON688" s="33"/>
      <c r="OO688" s="33"/>
      <c r="OP688" s="33"/>
      <c r="OQ688" s="33"/>
      <c r="OR688" s="33"/>
      <c r="OS688" s="33"/>
      <c r="OT688" s="33"/>
      <c r="OU688" s="33"/>
      <c r="OV688" s="33"/>
      <c r="OW688" s="33"/>
      <c r="OX688" s="33"/>
      <c r="OY688" s="33"/>
      <c r="OZ688" s="33"/>
      <c r="PA688" s="33"/>
      <c r="PB688" s="33"/>
      <c r="PC688" s="33"/>
      <c r="PD688" s="33"/>
      <c r="PE688" s="33"/>
      <c r="PF688" s="33"/>
      <c r="PG688" s="33"/>
      <c r="PH688" s="33"/>
      <c r="PI688" s="33"/>
      <c r="PJ688" s="33"/>
      <c r="PK688" s="33"/>
      <c r="PL688" s="33"/>
      <c r="PM688" s="33"/>
      <c r="PN688" s="33"/>
      <c r="PO688" s="33"/>
      <c r="PP688" s="33"/>
      <c r="PQ688" s="33"/>
      <c r="PR688" s="33"/>
      <c r="PS688" s="33"/>
      <c r="PT688" s="33"/>
      <c r="PU688" s="33"/>
      <c r="PV688" s="33"/>
      <c r="PW688" s="33"/>
      <c r="PX688" s="33"/>
      <c r="PY688" s="33"/>
      <c r="PZ688" s="33"/>
      <c r="QA688" s="33"/>
      <c r="QB688" s="33"/>
      <c r="QC688" s="33"/>
      <c r="QD688" s="33"/>
      <c r="QE688" s="33"/>
      <c r="QF688" s="33"/>
      <c r="QG688" s="33"/>
      <c r="QH688" s="33"/>
      <c r="QI688" s="33"/>
      <c r="QJ688" s="33"/>
      <c r="QK688" s="33"/>
      <c r="QL688" s="33"/>
      <c r="QM688" s="33"/>
      <c r="QN688" s="33"/>
      <c r="QO688" s="33"/>
      <c r="QP688" s="33"/>
      <c r="QQ688" s="33"/>
      <c r="QR688" s="33"/>
      <c r="QS688" s="33"/>
      <c r="QT688" s="33"/>
      <c r="QU688" s="33"/>
      <c r="QV688" s="33"/>
      <c r="QW688" s="33"/>
      <c r="QX688" s="33"/>
      <c r="QY688" s="33"/>
      <c r="QZ688" s="33"/>
      <c r="RA688" s="33"/>
      <c r="RB688" s="33"/>
      <c r="RC688" s="33"/>
      <c r="RD688" s="33"/>
      <c r="RE688" s="33"/>
      <c r="RF688" s="33"/>
      <c r="RG688" s="33"/>
      <c r="RH688" s="33"/>
      <c r="RI688" s="33"/>
      <c r="RJ688" s="33"/>
      <c r="RK688" s="33"/>
      <c r="RL688" s="33"/>
      <c r="RM688" s="33"/>
      <c r="RN688" s="33"/>
      <c r="RO688" s="33"/>
      <c r="RP688" s="33"/>
      <c r="RQ688" s="33"/>
      <c r="RR688" s="33"/>
      <c r="RS688" s="33"/>
      <c r="RT688" s="33"/>
      <c r="RU688" s="33"/>
      <c r="RV688" s="33"/>
      <c r="RW688" s="33"/>
      <c r="RX688" s="33"/>
      <c r="RY688" s="33"/>
      <c r="RZ688" s="33"/>
      <c r="SA688" s="33"/>
      <c r="SB688" s="33"/>
      <c r="SC688" s="33"/>
      <c r="SD688" s="33"/>
      <c r="SE688" s="33"/>
      <c r="SF688" s="33"/>
      <c r="SG688" s="33"/>
      <c r="SH688" s="33"/>
      <c r="SI688" s="33"/>
      <c r="SJ688" s="33"/>
      <c r="SK688" s="33"/>
      <c r="SL688" s="33"/>
      <c r="SM688" s="33"/>
      <c r="SN688" s="33"/>
      <c r="SO688" s="33"/>
      <c r="SP688" s="33"/>
      <c r="SQ688" s="33"/>
      <c r="SR688" s="33"/>
      <c r="SS688" s="33"/>
      <c r="ST688" s="33"/>
      <c r="SU688" s="33"/>
      <c r="SV688" s="33"/>
      <c r="SW688" s="33"/>
      <c r="SX688" s="33"/>
      <c r="SY688" s="33"/>
      <c r="SZ688" s="33"/>
      <c r="TA688" s="33"/>
      <c r="TB688" s="33"/>
      <c r="TC688" s="33"/>
      <c r="TD688" s="33"/>
      <c r="TE688" s="33"/>
      <c r="TF688" s="33"/>
      <c r="TG688" s="33"/>
      <c r="TH688" s="33"/>
      <c r="TI688" s="33"/>
      <c r="TJ688" s="33"/>
      <c r="TK688" s="33"/>
      <c r="TL688" s="33"/>
      <c r="TM688" s="33"/>
      <c r="TN688" s="33"/>
      <c r="TO688" s="33"/>
      <c r="TP688" s="33"/>
      <c r="TQ688" s="33"/>
      <c r="TR688" s="33"/>
      <c r="TS688" s="33"/>
      <c r="TT688" s="33"/>
      <c r="TU688" s="33"/>
      <c r="TV688" s="33"/>
      <c r="TW688" s="33"/>
      <c r="TX688" s="33"/>
      <c r="TY688" s="33"/>
      <c r="TZ688" s="33"/>
      <c r="UA688" s="33"/>
      <c r="UB688" s="33"/>
      <c r="UC688" s="33"/>
      <c r="UD688" s="33"/>
      <c r="UE688" s="33"/>
      <c r="UF688" s="33"/>
      <c r="UG688" s="33"/>
      <c r="UH688" s="33"/>
      <c r="UI688" s="33"/>
      <c r="UJ688" s="33"/>
      <c r="UK688" s="33"/>
      <c r="UL688" s="33"/>
      <c r="UM688" s="33"/>
      <c r="UN688" s="33"/>
      <c r="UO688" s="33"/>
      <c r="UP688" s="33"/>
      <c r="UQ688" s="33"/>
      <c r="UR688" s="33"/>
      <c r="US688" s="33"/>
      <c r="UT688" s="33"/>
      <c r="UU688" s="33"/>
      <c r="UV688" s="33"/>
      <c r="UW688" s="33"/>
      <c r="UX688" s="33"/>
      <c r="UY688" s="33"/>
      <c r="UZ688" s="33"/>
      <c r="VA688" s="33"/>
      <c r="VB688" s="33"/>
      <c r="VC688" s="33"/>
      <c r="VD688" s="33"/>
      <c r="VE688" s="33"/>
      <c r="VF688" s="33"/>
      <c r="VG688" s="33"/>
      <c r="VH688" s="33"/>
      <c r="VI688" s="33"/>
      <c r="VJ688" s="33"/>
      <c r="VK688" s="33"/>
      <c r="VL688" s="33"/>
      <c r="VM688" s="33"/>
      <c r="VN688" s="33"/>
      <c r="VO688" s="33"/>
      <c r="VP688" s="33"/>
      <c r="VQ688" s="33"/>
      <c r="VR688" s="33"/>
      <c r="VS688" s="33"/>
      <c r="VT688" s="33"/>
      <c r="VU688" s="33"/>
      <c r="VV688" s="33"/>
      <c r="VW688" s="33"/>
      <c r="VX688" s="33"/>
      <c r="VY688" s="33"/>
      <c r="VZ688" s="33"/>
      <c r="WA688" s="33"/>
      <c r="WB688" s="33"/>
      <c r="WC688" s="33"/>
      <c r="WD688" s="33"/>
      <c r="WE688" s="33"/>
      <c r="WF688" s="33"/>
      <c r="WG688" s="33"/>
      <c r="WH688" s="33"/>
      <c r="WI688" s="33"/>
      <c r="WJ688" s="33"/>
      <c r="WK688" s="33"/>
      <c r="WL688" s="33"/>
      <c r="WM688" s="33"/>
      <c r="WN688" s="33"/>
      <c r="WO688" s="33"/>
      <c r="WP688" s="33"/>
      <c r="WQ688" s="33"/>
      <c r="WR688" s="33"/>
      <c r="WS688" s="33"/>
      <c r="WT688" s="33"/>
      <c r="WU688" s="33"/>
      <c r="WV688" s="33"/>
      <c r="WW688" s="33"/>
      <c r="WX688" s="33"/>
      <c r="WY688" s="33"/>
      <c r="WZ688" s="33"/>
      <c r="XA688" s="33"/>
      <c r="XB688" s="33"/>
      <c r="XC688" s="33"/>
      <c r="XD688" s="33"/>
      <c r="XE688" s="33"/>
      <c r="XF688" s="33"/>
      <c r="XG688" s="33"/>
      <c r="XH688" s="33"/>
      <c r="XI688" s="33"/>
      <c r="XJ688" s="33"/>
      <c r="XK688" s="33"/>
      <c r="XL688" s="33"/>
      <c r="XM688" s="33"/>
      <c r="XN688" s="33"/>
      <c r="XO688" s="33"/>
      <c r="XP688" s="33"/>
      <c r="XQ688" s="33"/>
      <c r="XR688" s="33"/>
      <c r="XS688" s="33"/>
      <c r="XT688" s="33"/>
      <c r="XU688" s="33"/>
      <c r="XV688" s="33"/>
      <c r="XW688" s="33"/>
      <c r="XX688" s="33"/>
      <c r="XY688" s="33"/>
      <c r="XZ688" s="33"/>
      <c r="YA688" s="33"/>
      <c r="YB688" s="33"/>
      <c r="YC688" s="33"/>
      <c r="YD688" s="33"/>
      <c r="YE688" s="33"/>
      <c r="YF688" s="33"/>
      <c r="YG688" s="33"/>
      <c r="YH688" s="33"/>
      <c r="YI688" s="33"/>
      <c r="YJ688" s="33"/>
      <c r="YK688" s="33"/>
      <c r="YL688" s="33"/>
      <c r="YM688" s="33"/>
      <c r="YN688" s="33"/>
      <c r="YO688" s="33"/>
      <c r="YP688" s="33"/>
      <c r="YQ688" s="33"/>
      <c r="YR688" s="33"/>
      <c r="YS688" s="33"/>
      <c r="YT688" s="33"/>
      <c r="YU688" s="33"/>
      <c r="YV688" s="33"/>
      <c r="YW688" s="33"/>
      <c r="YX688" s="33"/>
      <c r="YY688" s="33"/>
      <c r="YZ688" s="33"/>
      <c r="ZA688" s="33"/>
      <c r="ZB688" s="33"/>
      <c r="ZC688" s="33"/>
      <c r="ZD688" s="33"/>
      <c r="ZE688" s="33"/>
      <c r="ZF688" s="33"/>
      <c r="ZG688" s="33"/>
      <c r="ZH688" s="33"/>
      <c r="ZI688" s="33"/>
      <c r="ZJ688" s="33"/>
      <c r="ZK688" s="33"/>
      <c r="ZL688" s="33"/>
      <c r="ZM688" s="33"/>
      <c r="ZN688" s="33"/>
      <c r="ZO688" s="33"/>
      <c r="ZP688" s="33"/>
      <c r="ZQ688" s="33"/>
      <c r="ZR688" s="33"/>
      <c r="ZS688" s="33"/>
      <c r="ZT688" s="33"/>
      <c r="ZU688" s="33"/>
      <c r="ZV688" s="33"/>
      <c r="ZW688" s="33"/>
      <c r="ZX688" s="33"/>
      <c r="ZY688" s="33"/>
      <c r="ZZ688" s="33"/>
      <c r="AAA688" s="33"/>
      <c r="AAB688" s="33"/>
      <c r="AAC688" s="33"/>
      <c r="AAD688" s="33"/>
      <c r="AAE688" s="33"/>
      <c r="AAF688" s="33"/>
      <c r="AAG688" s="33"/>
      <c r="AAH688" s="33"/>
      <c r="AAI688" s="33"/>
      <c r="AAJ688" s="33"/>
      <c r="AAK688" s="33"/>
      <c r="AAL688" s="33"/>
      <c r="AAM688" s="33"/>
      <c r="AAN688" s="33"/>
      <c r="AAO688" s="33"/>
      <c r="AAP688" s="33"/>
      <c r="AAQ688" s="33"/>
      <c r="AAR688" s="33"/>
      <c r="AAS688" s="33"/>
      <c r="AAT688" s="33"/>
      <c r="AAU688" s="33"/>
      <c r="AAV688" s="33"/>
      <c r="AAW688" s="33"/>
      <c r="AAX688" s="33"/>
      <c r="AAY688" s="33"/>
      <c r="AAZ688" s="33"/>
      <c r="ABA688" s="33"/>
      <c r="ABB688" s="33"/>
      <c r="ABC688" s="33"/>
      <c r="ABD688" s="33"/>
      <c r="ABE688" s="33"/>
      <c r="ABF688" s="33"/>
      <c r="ABG688" s="33"/>
      <c r="ABH688" s="33"/>
      <c r="ABI688" s="33"/>
      <c r="ABJ688" s="33"/>
      <c r="ABK688" s="33"/>
      <c r="ABL688" s="33"/>
      <c r="ABM688" s="33"/>
      <c r="ABN688" s="33"/>
      <c r="ABO688" s="33"/>
      <c r="ABP688" s="33"/>
      <c r="ABQ688" s="33"/>
      <c r="ABR688" s="33"/>
      <c r="ABS688" s="33"/>
      <c r="ABT688" s="33"/>
      <c r="ABU688" s="33"/>
      <c r="ABV688" s="33"/>
      <c r="ABW688" s="33"/>
      <c r="ABX688" s="33"/>
      <c r="ABY688" s="33"/>
      <c r="ABZ688" s="33"/>
      <c r="ACA688" s="33"/>
      <c r="ACB688" s="33"/>
      <c r="ACC688" s="33"/>
      <c r="ACD688" s="33"/>
      <c r="ACE688" s="33"/>
      <c r="ACF688" s="33"/>
      <c r="ACG688" s="33"/>
      <c r="ACH688" s="33"/>
      <c r="ACI688" s="33"/>
      <c r="ACJ688" s="33"/>
      <c r="ACK688" s="33"/>
      <c r="ACL688" s="33"/>
      <c r="ACM688" s="33"/>
      <c r="ACN688" s="33"/>
      <c r="ACO688" s="33"/>
      <c r="ACP688" s="33"/>
      <c r="ACQ688" s="33"/>
      <c r="ACR688" s="33"/>
      <c r="ACS688" s="33"/>
      <c r="ACT688" s="33"/>
      <c r="ACU688" s="33"/>
      <c r="ACV688" s="33"/>
      <c r="ACW688" s="33"/>
      <c r="ACX688" s="33"/>
      <c r="ACY688" s="33"/>
      <c r="ACZ688" s="33"/>
      <c r="ADA688" s="33"/>
      <c r="ADB688" s="33"/>
      <c r="ADC688" s="33"/>
      <c r="ADD688" s="33"/>
      <c r="ADE688" s="33"/>
      <c r="ADF688" s="33"/>
      <c r="ADG688" s="33"/>
      <c r="ADH688" s="33"/>
      <c r="ADI688" s="33"/>
      <c r="ADJ688" s="33"/>
      <c r="ADK688" s="33"/>
      <c r="ADL688" s="33"/>
      <c r="ADM688" s="33"/>
      <c r="ADN688" s="33"/>
      <c r="ADO688" s="33"/>
      <c r="ADP688" s="33"/>
      <c r="ADQ688" s="33"/>
      <c r="ADR688" s="33"/>
      <c r="ADS688" s="33"/>
      <c r="ADT688" s="33"/>
      <c r="ADU688" s="33"/>
      <c r="ADV688" s="33"/>
      <c r="ADW688" s="33"/>
      <c r="ADX688" s="33"/>
      <c r="ADY688" s="33"/>
      <c r="ADZ688" s="33"/>
      <c r="AEA688" s="33"/>
      <c r="AEB688" s="33"/>
      <c r="AEC688" s="33"/>
      <c r="AED688" s="33"/>
      <c r="AEE688" s="33"/>
      <c r="AEF688" s="33"/>
      <c r="AEG688" s="33"/>
      <c r="AEH688" s="33"/>
      <c r="AEI688" s="33"/>
      <c r="AEJ688" s="33"/>
      <c r="AEK688" s="33"/>
      <c r="AEL688" s="33"/>
      <c r="AEM688" s="33"/>
      <c r="AEN688" s="33"/>
      <c r="AEO688" s="33"/>
      <c r="AEP688" s="33"/>
      <c r="AEQ688" s="33"/>
      <c r="AER688" s="33"/>
      <c r="AES688" s="33"/>
      <c r="AET688" s="33"/>
      <c r="AEU688" s="33"/>
      <c r="AEV688" s="33"/>
      <c r="AEW688" s="33"/>
      <c r="AEX688" s="33"/>
      <c r="AEY688" s="33"/>
      <c r="AEZ688" s="33"/>
      <c r="AFA688" s="33"/>
      <c r="AFB688" s="33"/>
      <c r="AFC688" s="33"/>
      <c r="AFD688" s="33"/>
      <c r="AFE688" s="33"/>
      <c r="AFF688" s="33"/>
      <c r="AFG688" s="33"/>
      <c r="AFH688" s="33"/>
      <c r="AFI688" s="33"/>
      <c r="AFJ688" s="33"/>
      <c r="AFK688" s="33"/>
      <c r="AFL688" s="33"/>
      <c r="AFM688" s="33"/>
      <c r="AFN688" s="33"/>
      <c r="AFO688" s="33"/>
      <c r="AFP688" s="33"/>
      <c r="AFQ688" s="33"/>
      <c r="AFR688" s="33"/>
      <c r="AFS688" s="33"/>
      <c r="AFT688" s="33"/>
      <c r="AFU688" s="33"/>
      <c r="AFV688" s="33"/>
      <c r="AFW688" s="33"/>
      <c r="AFX688" s="33"/>
      <c r="AFY688" s="33"/>
      <c r="AFZ688" s="33"/>
      <c r="AGA688" s="33"/>
      <c r="AGB688" s="33"/>
      <c r="AGC688" s="33"/>
      <c r="AGD688" s="33"/>
      <c r="AGE688" s="33"/>
      <c r="AGF688" s="33"/>
      <c r="AGG688" s="33"/>
      <c r="AGH688" s="33"/>
      <c r="AGI688" s="33"/>
      <c r="AGJ688" s="33"/>
      <c r="AGK688" s="33"/>
      <c r="AGL688" s="33"/>
      <c r="AGM688" s="33"/>
      <c r="AGN688" s="33"/>
      <c r="AGO688" s="33"/>
      <c r="AGP688" s="33"/>
      <c r="AGQ688" s="33"/>
      <c r="AGR688" s="33"/>
      <c r="AGS688" s="33"/>
      <c r="AGT688" s="33"/>
      <c r="AGU688" s="33"/>
      <c r="AGV688" s="33"/>
      <c r="AGW688" s="33"/>
      <c r="AGX688" s="33"/>
      <c r="AGY688" s="33"/>
      <c r="AGZ688" s="33"/>
      <c r="AHA688" s="33"/>
      <c r="AHB688" s="33"/>
      <c r="AHC688" s="33"/>
      <c r="AHD688" s="33"/>
      <c r="AHE688" s="33"/>
      <c r="AHF688" s="33"/>
      <c r="AHG688" s="33"/>
      <c r="AHH688" s="33"/>
      <c r="AHI688" s="33"/>
      <c r="AHJ688" s="33"/>
      <c r="AHK688" s="33"/>
      <c r="AHL688" s="33"/>
      <c r="AHM688" s="33"/>
      <c r="AHN688" s="33"/>
      <c r="AHO688" s="33"/>
      <c r="AHP688" s="33"/>
      <c r="AHQ688" s="33"/>
      <c r="AHR688" s="33"/>
      <c r="AHS688" s="33"/>
      <c r="AHT688" s="33"/>
      <c r="AHU688" s="33"/>
      <c r="AHV688" s="33"/>
      <c r="AHW688" s="33"/>
      <c r="AHX688" s="33"/>
      <c r="AHY688" s="33"/>
      <c r="AHZ688" s="33"/>
      <c r="AIA688" s="33"/>
      <c r="AIB688" s="33"/>
      <c r="AIC688" s="33"/>
      <c r="AID688" s="33"/>
      <c r="AIE688" s="33"/>
      <c r="AIF688" s="33"/>
      <c r="AIG688" s="33"/>
      <c r="AIH688" s="33"/>
      <c r="AII688" s="33"/>
      <c r="AIJ688" s="33"/>
      <c r="AIK688" s="33"/>
      <c r="AIL688" s="33"/>
      <c r="AIM688" s="33"/>
      <c r="AIN688" s="33"/>
      <c r="AIO688" s="33"/>
      <c r="AIP688" s="33"/>
      <c r="AIQ688" s="33"/>
      <c r="AIR688" s="33"/>
      <c r="AIS688" s="33"/>
      <c r="AIT688" s="33"/>
      <c r="AIU688" s="33"/>
      <c r="AIV688" s="33"/>
      <c r="AIW688" s="33"/>
      <c r="AIX688" s="33"/>
      <c r="AIY688" s="33"/>
      <c r="AIZ688" s="33"/>
      <c r="AJA688" s="33"/>
      <c r="AJB688" s="33"/>
      <c r="AJC688" s="33"/>
      <c r="AJD688" s="33"/>
      <c r="AJE688" s="33"/>
      <c r="AJF688" s="33"/>
      <c r="AJG688" s="33"/>
      <c r="AJH688" s="33"/>
      <c r="AJI688" s="33"/>
      <c r="AJJ688" s="33"/>
      <c r="AJK688" s="33"/>
      <c r="AJL688" s="33"/>
      <c r="AJM688" s="33"/>
      <c r="AJN688" s="33"/>
      <c r="AJO688" s="33"/>
      <c r="AJP688" s="33"/>
      <c r="AJQ688" s="33"/>
      <c r="AJR688" s="33"/>
      <c r="AJS688" s="33"/>
      <c r="AJT688" s="33"/>
      <c r="AJU688" s="33"/>
      <c r="AJV688" s="33"/>
      <c r="AJW688" s="33"/>
      <c r="AJX688" s="33"/>
      <c r="AJY688" s="33"/>
      <c r="AJZ688" s="33"/>
      <c r="AKA688" s="33"/>
      <c r="AKB688" s="33"/>
      <c r="AKC688" s="33"/>
      <c r="AKD688" s="33"/>
      <c r="AKE688" s="33"/>
      <c r="AKF688" s="33"/>
      <c r="AKG688" s="33"/>
      <c r="AKH688" s="33"/>
      <c r="AKI688" s="33"/>
      <c r="AKJ688" s="33"/>
      <c r="AKK688" s="33"/>
      <c r="AKL688" s="33"/>
      <c r="AKM688" s="33"/>
      <c r="AKN688" s="33"/>
      <c r="AKO688" s="33"/>
      <c r="AKP688" s="33"/>
      <c r="AKQ688" s="33"/>
      <c r="AKR688" s="33"/>
      <c r="AKS688" s="33"/>
      <c r="AKT688" s="33"/>
      <c r="AKU688" s="33"/>
      <c r="AKV688" s="33"/>
      <c r="AKW688" s="33"/>
      <c r="AKX688" s="33"/>
      <c r="AKY688" s="33"/>
      <c r="AKZ688" s="33"/>
      <c r="ALA688" s="33"/>
      <c r="ALB688" s="33"/>
      <c r="ALC688" s="33"/>
      <c r="ALD688" s="33"/>
      <c r="ALE688" s="33"/>
      <c r="ALF688" s="33"/>
      <c r="ALG688" s="33"/>
      <c r="ALH688" s="33"/>
      <c r="ALI688" s="33"/>
      <c r="ALJ688" s="33"/>
      <c r="ALK688" s="33"/>
      <c r="ALL688" s="33"/>
      <c r="ALM688" s="33"/>
      <c r="ALN688" s="33"/>
      <c r="ALO688" s="33"/>
      <c r="ALP688" s="33"/>
      <c r="ALQ688" s="33"/>
      <c r="ALR688" s="33"/>
      <c r="ALS688" s="33"/>
      <c r="ALT688" s="33"/>
      <c r="ALU688" s="33"/>
      <c r="ALV688" s="33"/>
      <c r="ALW688" s="33"/>
      <c r="ALX688" s="33"/>
      <c r="ALY688" s="33"/>
      <c r="ALZ688" s="33"/>
      <c r="AMA688" s="33"/>
      <c r="AMB688" s="33"/>
      <c r="AMC688" s="33"/>
      <c r="AMD688" s="33"/>
      <c r="AME688" s="33"/>
      <c r="AMF688" s="33"/>
      <c r="AMG688" s="33"/>
      <c r="AMH688" s="33"/>
      <c r="AMI688" s="33"/>
      <c r="AMJ688" s="33"/>
      <c r="AMK688" s="33"/>
      <c r="AML688" s="33"/>
      <c r="AMM688" s="33"/>
      <c r="AMN688" s="33"/>
      <c r="AMO688" s="33"/>
      <c r="AMP688" s="33"/>
      <c r="AMQ688" s="33"/>
      <c r="AMR688" s="33"/>
      <c r="AMS688" s="33"/>
      <c r="AMT688" s="33"/>
      <c r="AMU688" s="33"/>
      <c r="AMV688" s="33"/>
      <c r="AMW688" s="33"/>
      <c r="AMX688" s="33"/>
      <c r="AMY688" s="33"/>
      <c r="AMZ688" s="33"/>
      <c r="ANA688" s="33"/>
      <c r="ANB688" s="33"/>
      <c r="ANC688" s="33"/>
      <c r="AND688" s="33"/>
      <c r="ANE688" s="33"/>
      <c r="ANF688" s="33"/>
      <c r="ANG688" s="33"/>
      <c r="ANH688" s="33"/>
      <c r="ANI688" s="33"/>
      <c r="ANJ688" s="33"/>
      <c r="ANK688" s="33"/>
      <c r="ANL688" s="33"/>
      <c r="ANM688" s="33"/>
      <c r="ANN688" s="33"/>
      <c r="ANO688" s="33"/>
      <c r="ANP688" s="33"/>
      <c r="ANQ688" s="33"/>
      <c r="ANR688" s="33"/>
      <c r="ANS688" s="33"/>
      <c r="ANT688" s="33"/>
      <c r="ANU688" s="33"/>
      <c r="ANV688" s="33"/>
      <c r="ANW688" s="33"/>
      <c r="ANX688" s="33"/>
      <c r="ANY688" s="33"/>
      <c r="ANZ688" s="33"/>
      <c r="AOA688" s="33"/>
      <c r="AOB688" s="33"/>
      <c r="AOC688" s="33"/>
      <c r="AOD688" s="33"/>
      <c r="AOE688" s="33"/>
      <c r="AOF688" s="33"/>
      <c r="AOG688" s="33"/>
      <c r="AOH688" s="33"/>
      <c r="AOI688" s="33"/>
      <c r="AOJ688" s="33"/>
      <c r="AOK688" s="33"/>
      <c r="AOL688" s="33"/>
      <c r="AOM688" s="33"/>
      <c r="AON688" s="33"/>
      <c r="AOO688" s="33"/>
      <c r="AOP688" s="33"/>
      <c r="AOQ688" s="33"/>
      <c r="AOR688" s="33"/>
      <c r="AOS688" s="33"/>
      <c r="AOT688" s="33"/>
      <c r="AOU688" s="33"/>
      <c r="AOV688" s="33"/>
      <c r="AOW688" s="33"/>
      <c r="AOX688" s="33"/>
      <c r="AOY688" s="33"/>
      <c r="AOZ688" s="33"/>
      <c r="APA688" s="33"/>
      <c r="APB688" s="33"/>
      <c r="APC688" s="33"/>
      <c r="APD688" s="33"/>
      <c r="APE688" s="33"/>
      <c r="APF688" s="33"/>
      <c r="APG688" s="33"/>
      <c r="APH688" s="33"/>
      <c r="API688" s="33"/>
      <c r="APJ688" s="33"/>
      <c r="APK688" s="33"/>
      <c r="APL688" s="33"/>
      <c r="APM688" s="33"/>
      <c r="APN688" s="33"/>
      <c r="APO688" s="33"/>
      <c r="APP688" s="33"/>
      <c r="APQ688" s="33"/>
      <c r="APR688" s="33"/>
      <c r="APS688" s="33"/>
      <c r="APT688" s="33"/>
      <c r="APU688" s="33"/>
      <c r="APV688" s="33"/>
      <c r="APW688" s="33"/>
      <c r="APX688" s="33"/>
      <c r="APY688" s="33"/>
      <c r="APZ688" s="33"/>
      <c r="AQA688" s="33"/>
      <c r="AQB688" s="33"/>
      <c r="AQC688" s="33"/>
      <c r="AQD688" s="33"/>
      <c r="AQE688" s="33"/>
      <c r="AQF688" s="33"/>
      <c r="AQG688" s="33"/>
      <c r="AQH688" s="33"/>
      <c r="AQI688" s="33"/>
      <c r="AQJ688" s="33"/>
      <c r="AQK688" s="33"/>
      <c r="AQL688" s="33"/>
      <c r="AQM688" s="33"/>
      <c r="AQN688" s="33"/>
      <c r="AQO688" s="33"/>
      <c r="AQP688" s="33"/>
      <c r="AQQ688" s="33"/>
      <c r="AQR688" s="33"/>
      <c r="AQS688" s="33"/>
      <c r="AQT688" s="33"/>
      <c r="AQU688" s="33"/>
      <c r="AQV688" s="33"/>
      <c r="AQW688" s="33"/>
      <c r="AQX688" s="33"/>
      <c r="AQY688" s="33"/>
      <c r="AQZ688" s="33"/>
      <c r="ARA688" s="33"/>
      <c r="ARB688" s="33"/>
      <c r="ARC688" s="33"/>
      <c r="ARD688" s="33"/>
      <c r="ARE688" s="33"/>
      <c r="ARF688" s="33"/>
      <c r="ARG688" s="33"/>
      <c r="ARH688" s="33"/>
      <c r="ARI688" s="33"/>
      <c r="ARJ688" s="33"/>
      <c r="ARK688" s="33"/>
      <c r="ARL688" s="33"/>
      <c r="ARM688" s="33"/>
      <c r="ARN688" s="33"/>
      <c r="ARO688" s="33"/>
      <c r="ARP688" s="33"/>
      <c r="ARQ688" s="33"/>
      <c r="ARR688" s="33"/>
      <c r="ARS688" s="33"/>
      <c r="ART688" s="33"/>
      <c r="ARU688" s="33"/>
      <c r="ARV688" s="33"/>
      <c r="ARW688" s="33"/>
      <c r="ARX688" s="33"/>
      <c r="ARY688" s="33"/>
      <c r="ARZ688" s="33"/>
      <c r="ASA688" s="33"/>
      <c r="ASB688" s="33"/>
      <c r="ASC688" s="33"/>
      <c r="ASD688" s="33"/>
      <c r="ASE688" s="33"/>
      <c r="ASF688" s="33"/>
      <c r="ASG688" s="33"/>
      <c r="ASH688" s="33"/>
      <c r="ASI688" s="33"/>
      <c r="ASJ688" s="33"/>
      <c r="ASK688" s="33"/>
      <c r="ASL688" s="33"/>
      <c r="ASM688" s="33"/>
      <c r="ASN688" s="33"/>
      <c r="ASO688" s="33"/>
      <c r="ASP688" s="33"/>
      <c r="ASQ688" s="33"/>
      <c r="ASR688" s="33"/>
      <c r="ASS688" s="33"/>
      <c r="AST688" s="33"/>
      <c r="ASU688" s="33"/>
      <c r="ASV688" s="33"/>
      <c r="ASW688" s="33"/>
      <c r="ASX688" s="33"/>
      <c r="ASY688" s="33"/>
      <c r="ASZ688" s="33"/>
      <c r="ATA688" s="33"/>
      <c r="ATB688" s="33"/>
      <c r="ATC688" s="33"/>
      <c r="ATD688" s="33"/>
      <c r="ATE688" s="33"/>
      <c r="ATF688" s="33"/>
      <c r="ATG688" s="33"/>
      <c r="ATH688" s="33"/>
      <c r="ATI688" s="33"/>
      <c r="ATJ688" s="33"/>
      <c r="ATK688" s="33"/>
      <c r="ATL688" s="33"/>
      <c r="ATM688" s="33"/>
      <c r="ATN688" s="33"/>
      <c r="ATO688" s="33"/>
      <c r="ATP688" s="33"/>
      <c r="ATQ688" s="33"/>
      <c r="ATR688" s="33"/>
      <c r="ATS688" s="33"/>
      <c r="ATT688" s="33"/>
      <c r="ATU688" s="33"/>
      <c r="ATV688" s="33"/>
      <c r="ATW688" s="33"/>
      <c r="ATX688" s="33"/>
      <c r="ATY688" s="33"/>
      <c r="ATZ688" s="33"/>
      <c r="AUA688" s="33"/>
      <c r="AUB688" s="33"/>
      <c r="AUC688" s="33"/>
      <c r="AUD688" s="33"/>
      <c r="AUE688" s="33"/>
      <c r="AUF688" s="33"/>
      <c r="AUG688" s="33"/>
      <c r="AUH688" s="33"/>
      <c r="AUI688" s="33"/>
      <c r="AUJ688" s="33"/>
      <c r="AUK688" s="33"/>
      <c r="AUL688" s="33"/>
      <c r="AUM688" s="33"/>
      <c r="AUN688" s="33"/>
      <c r="AUO688" s="33"/>
      <c r="AUP688" s="33"/>
      <c r="AUQ688" s="33"/>
      <c r="AUR688" s="33"/>
      <c r="AUS688" s="33"/>
      <c r="AUT688" s="33"/>
      <c r="AUU688" s="33"/>
      <c r="AUV688" s="33"/>
      <c r="AUW688" s="33"/>
      <c r="AUX688" s="33"/>
      <c r="AUY688" s="33"/>
      <c r="AUZ688" s="33"/>
      <c r="AVA688" s="33"/>
      <c r="AVB688" s="33"/>
      <c r="AVC688" s="33"/>
      <c r="AVD688" s="33"/>
      <c r="AVE688" s="33"/>
      <c r="AVF688" s="33"/>
      <c r="AVG688" s="33"/>
      <c r="AVH688" s="33"/>
      <c r="AVI688" s="33"/>
      <c r="AVJ688" s="33"/>
      <c r="AVK688" s="33"/>
      <c r="AVL688" s="33"/>
      <c r="AVM688" s="33"/>
      <c r="AVN688" s="33"/>
      <c r="AVO688" s="33"/>
      <c r="AVP688" s="33"/>
      <c r="AVQ688" s="33"/>
      <c r="AVR688" s="33"/>
      <c r="AVS688" s="33"/>
      <c r="AVT688" s="33"/>
      <c r="AVU688" s="33"/>
      <c r="AVV688" s="33"/>
      <c r="AVW688" s="33"/>
      <c r="AVX688" s="33"/>
      <c r="AVY688" s="33"/>
      <c r="AVZ688" s="33"/>
      <c r="AWA688" s="33"/>
      <c r="AWB688" s="33"/>
      <c r="AWC688" s="33"/>
      <c r="AWD688" s="33"/>
      <c r="AWE688" s="33"/>
      <c r="AWF688" s="33"/>
      <c r="AWG688" s="33"/>
      <c r="AWH688" s="33"/>
      <c r="AWI688" s="33"/>
      <c r="AWJ688" s="33"/>
      <c r="AWK688" s="33"/>
      <c r="AWL688" s="33"/>
      <c r="AWM688" s="33"/>
      <c r="AWN688" s="33"/>
      <c r="AWO688" s="33"/>
      <c r="AWP688" s="33"/>
      <c r="AWQ688" s="33"/>
      <c r="AWR688" s="33"/>
      <c r="AWS688" s="33"/>
      <c r="AWT688" s="33"/>
      <c r="AWU688" s="33"/>
      <c r="AWV688" s="33"/>
      <c r="AWW688" s="33"/>
      <c r="AWX688" s="33"/>
      <c r="AWY688" s="33"/>
      <c r="AWZ688" s="33"/>
      <c r="AXA688" s="33"/>
      <c r="AXB688" s="33"/>
      <c r="AXC688" s="33"/>
      <c r="AXD688" s="33"/>
      <c r="AXE688" s="33"/>
      <c r="AXF688" s="33"/>
      <c r="AXG688" s="33"/>
      <c r="AXH688" s="33"/>
      <c r="AXI688" s="33"/>
      <c r="AXJ688" s="33"/>
      <c r="AXK688" s="33"/>
      <c r="AXL688" s="33"/>
      <c r="AXM688" s="33"/>
      <c r="AXN688" s="33"/>
      <c r="AXO688" s="33"/>
      <c r="AXP688" s="33"/>
      <c r="AXQ688" s="33"/>
      <c r="AXR688" s="33"/>
      <c r="AXS688" s="33"/>
      <c r="AXT688" s="33"/>
      <c r="AXU688" s="33"/>
      <c r="AXV688" s="33"/>
      <c r="AXW688" s="33"/>
      <c r="AXX688" s="33"/>
      <c r="AXY688" s="33"/>
      <c r="AXZ688" s="33"/>
      <c r="AYA688" s="33"/>
      <c r="AYB688" s="33"/>
      <c r="AYC688" s="33"/>
      <c r="AYD688" s="33"/>
      <c r="AYE688" s="33"/>
      <c r="AYF688" s="33"/>
      <c r="AYG688" s="33"/>
      <c r="AYH688" s="33"/>
      <c r="AYI688" s="33"/>
      <c r="AYJ688" s="33"/>
      <c r="AYK688" s="33"/>
      <c r="AYL688" s="33"/>
      <c r="AYM688" s="33"/>
      <c r="AYN688" s="33"/>
      <c r="AYO688" s="33"/>
      <c r="AYP688" s="33"/>
      <c r="AYQ688" s="33"/>
      <c r="AYR688" s="33"/>
      <c r="AYS688" s="33"/>
      <c r="AYT688" s="33"/>
      <c r="AYU688" s="33"/>
      <c r="AYV688" s="33"/>
      <c r="AYW688" s="33"/>
      <c r="AYX688" s="33"/>
      <c r="AYY688" s="33"/>
      <c r="AYZ688" s="33"/>
      <c r="AZA688" s="33"/>
      <c r="AZB688" s="33"/>
      <c r="AZC688" s="33"/>
      <c r="AZD688" s="33"/>
      <c r="AZE688" s="33"/>
      <c r="AZF688" s="33"/>
      <c r="AZG688" s="33"/>
      <c r="AZH688" s="33"/>
      <c r="AZI688" s="33"/>
      <c r="AZJ688" s="33"/>
      <c r="AZK688" s="33"/>
      <c r="AZL688" s="33"/>
      <c r="AZM688" s="33"/>
      <c r="AZN688" s="33"/>
      <c r="AZO688" s="33"/>
      <c r="AZP688" s="33"/>
      <c r="AZQ688" s="33"/>
      <c r="AZR688" s="33"/>
      <c r="AZS688" s="33"/>
      <c r="AZT688" s="33"/>
      <c r="AZU688" s="33"/>
      <c r="AZV688" s="33"/>
      <c r="AZW688" s="33"/>
      <c r="AZX688" s="33"/>
      <c r="AZY688" s="33"/>
      <c r="AZZ688" s="33"/>
      <c r="BAA688" s="33"/>
      <c r="BAB688" s="33"/>
      <c r="BAC688" s="33"/>
      <c r="BAD688" s="33"/>
      <c r="BAE688" s="33"/>
      <c r="BAF688" s="33"/>
      <c r="BAG688" s="33"/>
      <c r="BAH688" s="33"/>
      <c r="BAI688" s="33"/>
      <c r="BAJ688" s="33"/>
      <c r="BAK688" s="33"/>
      <c r="BAL688" s="33"/>
      <c r="BAM688" s="33"/>
      <c r="BAN688" s="33"/>
      <c r="BAO688" s="33"/>
      <c r="BAP688" s="33"/>
      <c r="BAQ688" s="33"/>
      <c r="BAR688" s="33"/>
      <c r="BAS688" s="33"/>
      <c r="BAT688" s="33"/>
      <c r="BAU688" s="33"/>
      <c r="BAV688" s="33"/>
      <c r="BAW688" s="33"/>
      <c r="BAX688" s="33"/>
      <c r="BAY688" s="33"/>
      <c r="BAZ688" s="33"/>
      <c r="BBA688" s="33"/>
      <c r="BBB688" s="33"/>
      <c r="BBC688" s="33"/>
      <c r="BBD688" s="33"/>
      <c r="BBE688" s="33"/>
      <c r="BBF688" s="33"/>
      <c r="BBG688" s="33"/>
      <c r="BBH688" s="33"/>
      <c r="BBI688" s="33"/>
      <c r="BBJ688" s="33"/>
      <c r="BBK688" s="33"/>
      <c r="BBL688" s="33"/>
      <c r="BBM688" s="33"/>
      <c r="BBN688" s="33"/>
      <c r="BBO688" s="33"/>
      <c r="BBP688" s="33"/>
      <c r="BBQ688" s="33"/>
      <c r="BBR688" s="33"/>
      <c r="BBS688" s="33"/>
      <c r="BBT688" s="33"/>
      <c r="BBU688" s="33"/>
      <c r="BBV688" s="33"/>
      <c r="BBW688" s="33"/>
      <c r="BBX688" s="33"/>
      <c r="BBY688" s="33"/>
      <c r="BBZ688" s="33"/>
      <c r="BCA688" s="33"/>
      <c r="BCB688" s="33"/>
      <c r="BCC688" s="33"/>
      <c r="BCD688" s="33"/>
      <c r="BCE688" s="33"/>
      <c r="BCF688" s="33"/>
      <c r="BCG688" s="33"/>
      <c r="BCH688" s="33"/>
      <c r="BCI688" s="33"/>
      <c r="BCJ688" s="33"/>
      <c r="BCK688" s="33"/>
      <c r="BCL688" s="33"/>
      <c r="BCM688" s="33"/>
      <c r="BCN688" s="33"/>
      <c r="BCO688" s="33"/>
      <c r="BCP688" s="33"/>
      <c r="BCQ688" s="33"/>
      <c r="BCR688" s="33"/>
      <c r="BCS688" s="33"/>
      <c r="BCT688" s="33"/>
      <c r="BCU688" s="33"/>
      <c r="BCV688" s="33"/>
      <c r="BCW688" s="33"/>
      <c r="BCX688" s="33"/>
      <c r="BCY688" s="33"/>
      <c r="BCZ688" s="33"/>
      <c r="BDA688" s="33"/>
      <c r="BDB688" s="33"/>
      <c r="BDC688" s="33"/>
      <c r="BDD688" s="33"/>
      <c r="BDE688" s="33"/>
      <c r="BDF688" s="33"/>
      <c r="BDG688" s="33"/>
      <c r="BDH688" s="33"/>
      <c r="BDI688" s="33"/>
      <c r="BDJ688" s="33"/>
      <c r="BDK688" s="33"/>
      <c r="BDL688" s="33"/>
      <c r="BDM688" s="33"/>
      <c r="BDN688" s="33"/>
      <c r="BDO688" s="33"/>
      <c r="BDP688" s="33"/>
      <c r="BDQ688" s="33"/>
      <c r="BDR688" s="33"/>
      <c r="BDS688" s="33"/>
      <c r="BDT688" s="33"/>
      <c r="BDU688" s="33"/>
      <c r="BDV688" s="33"/>
      <c r="BDW688" s="33"/>
      <c r="BDX688" s="33"/>
      <c r="BDY688" s="33"/>
      <c r="BDZ688" s="33"/>
      <c r="BEA688" s="33"/>
      <c r="BEB688" s="33"/>
      <c r="BEC688" s="33"/>
      <c r="BED688" s="33"/>
      <c r="BEE688" s="33"/>
      <c r="BEF688" s="33"/>
      <c r="BEG688" s="33"/>
      <c r="BEH688" s="33"/>
      <c r="BEI688" s="33"/>
      <c r="BEJ688" s="33"/>
      <c r="BEK688" s="33"/>
      <c r="BEL688" s="33"/>
      <c r="BEM688" s="33"/>
      <c r="BEN688" s="33"/>
      <c r="BEO688" s="33"/>
      <c r="BEP688" s="33"/>
      <c r="BEQ688" s="33"/>
      <c r="BER688" s="33"/>
      <c r="BES688" s="33"/>
      <c r="BET688" s="33"/>
      <c r="BEU688" s="33"/>
      <c r="BEV688" s="33"/>
      <c r="BEW688" s="33"/>
      <c r="BEX688" s="33"/>
      <c r="BEY688" s="33"/>
      <c r="BEZ688" s="33"/>
      <c r="BFA688" s="33"/>
      <c r="BFB688" s="33"/>
      <c r="BFC688" s="33"/>
      <c r="BFD688" s="33"/>
      <c r="BFE688" s="33"/>
      <c r="BFF688" s="33"/>
      <c r="BFG688" s="33"/>
      <c r="BFH688" s="33"/>
      <c r="BFI688" s="33"/>
      <c r="BFJ688" s="33"/>
      <c r="BFK688" s="33"/>
      <c r="BFL688" s="33"/>
      <c r="BFM688" s="33"/>
      <c r="BFN688" s="33"/>
      <c r="BFO688" s="33"/>
      <c r="BFP688" s="33"/>
      <c r="BFQ688" s="33"/>
      <c r="BFR688" s="33"/>
      <c r="BFS688" s="33"/>
      <c r="BFT688" s="33"/>
      <c r="BFU688" s="33"/>
      <c r="BFV688" s="33"/>
      <c r="BFW688" s="33"/>
      <c r="BFX688" s="33"/>
      <c r="BFY688" s="33"/>
      <c r="BFZ688" s="33"/>
      <c r="BGA688" s="33"/>
      <c r="BGB688" s="33"/>
      <c r="BGC688" s="33"/>
      <c r="BGD688" s="33"/>
      <c r="BGE688" s="33"/>
      <c r="BGF688" s="33"/>
      <c r="BGG688" s="33"/>
      <c r="BGH688" s="33"/>
      <c r="BGI688" s="33"/>
      <c r="BGJ688" s="33"/>
      <c r="BGK688" s="33"/>
      <c r="BGL688" s="33"/>
      <c r="BGM688" s="33"/>
      <c r="BGN688" s="33"/>
      <c r="BGO688" s="33"/>
      <c r="BGP688" s="33"/>
      <c r="BGQ688" s="33"/>
      <c r="BGR688" s="33"/>
      <c r="BGS688" s="33"/>
      <c r="BGT688" s="33"/>
      <c r="BGU688" s="33"/>
      <c r="BGV688" s="33"/>
      <c r="BGW688" s="33"/>
      <c r="BGX688" s="33"/>
      <c r="BGY688" s="33"/>
      <c r="BGZ688" s="33"/>
      <c r="BHA688" s="33"/>
      <c r="BHB688" s="33"/>
      <c r="BHC688" s="33"/>
      <c r="BHD688" s="33"/>
      <c r="BHE688" s="33"/>
      <c r="BHF688" s="33"/>
      <c r="BHG688" s="33"/>
      <c r="BHH688" s="33"/>
      <c r="BHI688" s="33"/>
      <c r="BHJ688" s="33"/>
      <c r="BHK688" s="33"/>
      <c r="BHL688" s="33"/>
      <c r="BHM688" s="33"/>
      <c r="BHN688" s="33"/>
      <c r="BHO688" s="33"/>
      <c r="BHP688" s="33"/>
      <c r="BHQ688" s="33"/>
      <c r="BHR688" s="33"/>
      <c r="BHS688" s="33"/>
      <c r="BHT688" s="33"/>
      <c r="BHU688" s="33"/>
      <c r="BHV688" s="33"/>
      <c r="BHW688" s="33"/>
      <c r="BHX688" s="33"/>
      <c r="BHY688" s="33"/>
      <c r="BHZ688" s="33"/>
      <c r="BIA688" s="33"/>
      <c r="BIB688" s="33"/>
      <c r="BIC688" s="33"/>
      <c r="BID688" s="33"/>
      <c r="BIE688" s="33"/>
      <c r="BIF688" s="33"/>
      <c r="BIG688" s="33"/>
      <c r="BIH688" s="33"/>
      <c r="BII688" s="33"/>
      <c r="BIJ688" s="33"/>
      <c r="BIK688" s="33"/>
      <c r="BIL688" s="33"/>
      <c r="BIM688" s="33"/>
      <c r="BIN688" s="33"/>
      <c r="BIO688" s="33"/>
      <c r="BIP688" s="33"/>
      <c r="BIQ688" s="33"/>
      <c r="BIR688" s="33"/>
      <c r="BIS688" s="33"/>
      <c r="BIT688" s="33"/>
      <c r="BIU688" s="33"/>
      <c r="BIV688" s="33"/>
      <c r="BIW688" s="33"/>
      <c r="BIX688" s="33"/>
      <c r="BIY688" s="33"/>
      <c r="BIZ688" s="33"/>
      <c r="BJA688" s="33"/>
      <c r="BJB688" s="33"/>
      <c r="BJC688" s="33"/>
      <c r="BJD688" s="33"/>
      <c r="BJE688" s="33"/>
      <c r="BJF688" s="33"/>
      <c r="BJG688" s="33"/>
      <c r="BJH688" s="33"/>
      <c r="BJI688" s="33"/>
      <c r="BJJ688" s="33"/>
      <c r="BJK688" s="33"/>
      <c r="BJL688" s="33"/>
      <c r="BJM688" s="33"/>
      <c r="BJN688" s="33"/>
      <c r="BJO688" s="33"/>
      <c r="BJP688" s="33"/>
      <c r="BJQ688" s="33"/>
      <c r="BJR688" s="33"/>
      <c r="BJS688" s="33"/>
      <c r="BJT688" s="33"/>
      <c r="BJU688" s="33"/>
      <c r="BJV688" s="33"/>
      <c r="BJW688" s="33"/>
      <c r="BJX688" s="33"/>
      <c r="BJY688" s="33"/>
      <c r="BJZ688" s="33"/>
      <c r="BKA688" s="33"/>
      <c r="BKB688" s="33"/>
      <c r="BKC688" s="33"/>
      <c r="BKD688" s="33"/>
      <c r="BKE688" s="33"/>
      <c r="BKF688" s="33"/>
      <c r="BKG688" s="33"/>
      <c r="BKH688" s="33"/>
      <c r="BKI688" s="33"/>
      <c r="BKJ688" s="33"/>
      <c r="BKK688" s="33"/>
      <c r="BKL688" s="33"/>
      <c r="BKM688" s="33"/>
      <c r="BKN688" s="33"/>
      <c r="BKO688" s="33"/>
      <c r="BKP688" s="33"/>
      <c r="BKQ688" s="33"/>
      <c r="BKR688" s="33"/>
      <c r="BKS688" s="33"/>
      <c r="BKT688" s="33"/>
      <c r="BKU688" s="33"/>
      <c r="BKV688" s="33"/>
      <c r="BKW688" s="33"/>
      <c r="BKX688" s="33"/>
      <c r="BKY688" s="33"/>
      <c r="BKZ688" s="33"/>
      <c r="BLA688" s="33"/>
      <c r="BLB688" s="33"/>
      <c r="BLC688" s="33"/>
      <c r="BLD688" s="33"/>
      <c r="BLE688" s="33"/>
      <c r="BLF688" s="33"/>
      <c r="BLG688" s="33"/>
      <c r="BLH688" s="33"/>
      <c r="BLI688" s="33"/>
      <c r="BLJ688" s="33"/>
      <c r="BLK688" s="33"/>
      <c r="BLL688" s="33"/>
      <c r="BLM688" s="33"/>
      <c r="BLN688" s="33"/>
      <c r="BLO688" s="33"/>
      <c r="BLP688" s="33"/>
      <c r="BLQ688" s="33"/>
      <c r="BLR688" s="33"/>
      <c r="BLS688" s="33"/>
      <c r="BLT688" s="33"/>
      <c r="BLU688" s="33"/>
      <c r="BLV688" s="33"/>
      <c r="BLW688" s="33"/>
      <c r="BLX688" s="33"/>
      <c r="BLY688" s="33"/>
      <c r="BLZ688" s="33"/>
      <c r="BMA688" s="33"/>
      <c r="BMB688" s="33"/>
      <c r="BMC688" s="33"/>
      <c r="BMD688" s="33"/>
      <c r="BME688" s="33"/>
      <c r="BMF688" s="33"/>
      <c r="BMG688" s="33"/>
      <c r="BMH688" s="33"/>
      <c r="BMI688" s="33"/>
      <c r="BMJ688" s="33"/>
      <c r="BMK688" s="33"/>
      <c r="BML688" s="33"/>
      <c r="BMM688" s="33"/>
      <c r="BMN688" s="33"/>
      <c r="BMO688" s="33"/>
      <c r="BMP688" s="33"/>
      <c r="BMQ688" s="33"/>
      <c r="BMR688" s="33"/>
      <c r="BMS688" s="33"/>
      <c r="BMT688" s="33"/>
      <c r="BMU688" s="33"/>
      <c r="BMV688" s="33"/>
      <c r="BMW688" s="33"/>
      <c r="BMX688" s="33"/>
      <c r="BMY688" s="33"/>
      <c r="BMZ688" s="33"/>
      <c r="BNA688" s="33"/>
      <c r="BNB688" s="33"/>
      <c r="BNC688" s="33"/>
      <c r="BND688" s="33"/>
      <c r="BNE688" s="33"/>
      <c r="BNF688" s="33"/>
      <c r="BNG688" s="33"/>
      <c r="BNH688" s="33"/>
      <c r="BNI688" s="33"/>
      <c r="BNJ688" s="33"/>
      <c r="BNK688" s="33"/>
      <c r="BNL688" s="33"/>
      <c r="BNM688" s="33"/>
      <c r="BNN688" s="33"/>
      <c r="BNO688" s="33"/>
      <c r="BNP688" s="33"/>
      <c r="BNQ688" s="33"/>
      <c r="BNR688" s="33"/>
      <c r="BNS688" s="33"/>
      <c r="BNT688" s="33"/>
      <c r="BNU688" s="33"/>
      <c r="BNV688" s="33"/>
      <c r="BNW688" s="33"/>
      <c r="BNX688" s="33"/>
      <c r="BNY688" s="33"/>
      <c r="BNZ688" s="33"/>
      <c r="BOA688" s="33"/>
      <c r="BOB688" s="33"/>
      <c r="BOC688" s="33"/>
      <c r="BOD688" s="33"/>
      <c r="BOE688" s="33"/>
      <c r="BOF688" s="33"/>
      <c r="BOG688" s="33"/>
      <c r="BOH688" s="33"/>
      <c r="BOI688" s="33"/>
      <c r="BOJ688" s="33"/>
      <c r="BOK688" s="33"/>
      <c r="BOL688" s="33"/>
      <c r="BOM688" s="33"/>
      <c r="BON688" s="33"/>
      <c r="BOO688" s="33"/>
      <c r="BOP688" s="33"/>
      <c r="BOQ688" s="33"/>
      <c r="BOR688" s="33"/>
      <c r="BOS688" s="33"/>
      <c r="BOT688" s="33"/>
      <c r="BOU688" s="33"/>
      <c r="BOV688" s="33"/>
      <c r="BOW688" s="33"/>
      <c r="BOX688" s="33"/>
      <c r="BOY688" s="33"/>
      <c r="BOZ688" s="33"/>
      <c r="BPA688" s="33"/>
      <c r="BPB688" s="33"/>
      <c r="BPC688" s="33"/>
      <c r="BPD688" s="33"/>
      <c r="BPE688" s="33"/>
      <c r="BPF688" s="33"/>
      <c r="BPG688" s="33"/>
      <c r="BPH688" s="33"/>
      <c r="BPI688" s="33"/>
      <c r="BPJ688" s="33"/>
      <c r="BPK688" s="33"/>
      <c r="BPL688" s="33"/>
      <c r="BPM688" s="33"/>
      <c r="BPN688" s="33"/>
      <c r="BPO688" s="33"/>
      <c r="BPP688" s="33"/>
      <c r="BPQ688" s="33"/>
      <c r="BPR688" s="33"/>
      <c r="BPS688" s="33"/>
      <c r="BPT688" s="33"/>
      <c r="BPU688" s="33"/>
      <c r="BPV688" s="33"/>
      <c r="BPW688" s="33"/>
      <c r="BPX688" s="33"/>
      <c r="BPY688" s="33"/>
      <c r="BPZ688" s="33"/>
      <c r="BQA688" s="33"/>
      <c r="BQB688" s="33"/>
      <c r="BQC688" s="33"/>
      <c r="BQD688" s="33"/>
      <c r="BQE688" s="33"/>
      <c r="BQF688" s="33"/>
      <c r="BQG688" s="33"/>
      <c r="BQH688" s="33"/>
      <c r="BQI688" s="33"/>
      <c r="BQJ688" s="33"/>
      <c r="BQK688" s="33"/>
      <c r="BQL688" s="33"/>
      <c r="BQM688" s="33"/>
      <c r="BQN688" s="33"/>
      <c r="BQO688" s="33"/>
      <c r="BQP688" s="33"/>
      <c r="BQQ688" s="33"/>
      <c r="BQR688" s="33"/>
      <c r="BQS688" s="33"/>
      <c r="BQT688" s="33"/>
      <c r="BQU688" s="33"/>
      <c r="BQV688" s="33"/>
      <c r="BQW688" s="33"/>
      <c r="BQX688" s="33"/>
      <c r="BQY688" s="33"/>
      <c r="BQZ688" s="33"/>
      <c r="BRA688" s="33"/>
      <c r="BRB688" s="33"/>
      <c r="BRC688" s="33"/>
      <c r="BRD688" s="33"/>
      <c r="BRE688" s="33"/>
      <c r="BRF688" s="33"/>
      <c r="BRG688" s="33"/>
      <c r="BRH688" s="33"/>
      <c r="BRI688" s="33"/>
      <c r="BRJ688" s="33"/>
      <c r="BRK688" s="33"/>
      <c r="BRL688" s="33"/>
      <c r="BRM688" s="33"/>
      <c r="BRN688" s="33"/>
      <c r="BRO688" s="33"/>
      <c r="BRP688" s="33"/>
      <c r="BRQ688" s="33"/>
      <c r="BRR688" s="33"/>
      <c r="BRS688" s="33"/>
      <c r="BRT688" s="33"/>
      <c r="BRU688" s="33"/>
      <c r="BRV688" s="33"/>
      <c r="BRW688" s="33"/>
      <c r="BRX688" s="33"/>
      <c r="BRY688" s="33"/>
      <c r="BRZ688" s="33"/>
      <c r="BSA688" s="33"/>
      <c r="BSB688" s="33"/>
      <c r="BSC688" s="33"/>
      <c r="BSD688" s="33"/>
      <c r="BSE688" s="33"/>
      <c r="BSF688" s="33"/>
      <c r="BSG688" s="33"/>
      <c r="BSH688" s="33"/>
      <c r="BSI688" s="33"/>
      <c r="BSJ688" s="33"/>
      <c r="BSK688" s="33"/>
      <c r="BSL688" s="33"/>
      <c r="BSM688" s="33"/>
      <c r="BSN688" s="33"/>
      <c r="BSO688" s="33"/>
      <c r="BSP688" s="33"/>
      <c r="BSQ688" s="33"/>
      <c r="BSR688" s="33"/>
      <c r="BSS688" s="33"/>
      <c r="BST688" s="33"/>
      <c r="BSU688" s="33"/>
      <c r="BSV688" s="33"/>
      <c r="BSW688" s="33"/>
      <c r="BSX688" s="33"/>
      <c r="BSY688" s="33"/>
      <c r="BSZ688" s="33"/>
      <c r="BTA688" s="33"/>
      <c r="BTB688" s="33"/>
      <c r="BTC688" s="33"/>
      <c r="BTD688" s="33"/>
      <c r="BTE688" s="33"/>
      <c r="BTF688" s="33"/>
      <c r="BTG688" s="33"/>
      <c r="BTH688" s="33"/>
      <c r="BTI688" s="33"/>
      <c r="BTJ688" s="33"/>
      <c r="BTK688" s="33"/>
      <c r="BTL688" s="33"/>
      <c r="BTM688" s="33"/>
      <c r="BTN688" s="33"/>
      <c r="BTO688" s="33"/>
      <c r="BTP688" s="33"/>
      <c r="BTQ688" s="33"/>
      <c r="BTR688" s="33"/>
      <c r="BTS688" s="33"/>
      <c r="BTT688" s="33"/>
      <c r="BTU688" s="33"/>
      <c r="BTV688" s="33"/>
      <c r="BTW688" s="33"/>
      <c r="BTX688" s="33"/>
      <c r="BTY688" s="33"/>
      <c r="BTZ688" s="33"/>
      <c r="BUA688" s="33"/>
      <c r="BUB688" s="33"/>
      <c r="BUC688" s="33"/>
      <c r="BUD688" s="33"/>
      <c r="BUE688" s="33"/>
      <c r="BUF688" s="33"/>
      <c r="BUG688" s="33"/>
      <c r="BUH688" s="33"/>
      <c r="BUI688" s="33"/>
      <c r="BUJ688" s="33"/>
      <c r="BUK688" s="33"/>
      <c r="BUL688" s="33"/>
      <c r="BUM688" s="33"/>
      <c r="BUN688" s="33"/>
      <c r="BUO688" s="33"/>
      <c r="BUP688" s="33"/>
      <c r="BUQ688" s="33"/>
      <c r="BUR688" s="33"/>
      <c r="BUS688" s="33"/>
      <c r="BUT688" s="33"/>
      <c r="BUU688" s="33"/>
      <c r="BUV688" s="33"/>
      <c r="BUW688" s="33"/>
      <c r="BUX688" s="33"/>
      <c r="BUY688" s="33"/>
      <c r="BUZ688" s="33"/>
      <c r="BVA688" s="33"/>
      <c r="BVB688" s="33"/>
      <c r="BVC688" s="33"/>
      <c r="BVD688" s="33"/>
      <c r="BVE688" s="33"/>
      <c r="BVF688" s="33"/>
      <c r="BVG688" s="33"/>
      <c r="BVH688" s="33"/>
      <c r="BVI688" s="33"/>
      <c r="BVJ688" s="33"/>
      <c r="BVK688" s="33"/>
      <c r="BVL688" s="33"/>
      <c r="BVM688" s="33"/>
      <c r="BVN688" s="33"/>
      <c r="BVO688" s="33"/>
      <c r="BVP688" s="33"/>
      <c r="BVQ688" s="33"/>
      <c r="BVR688" s="33"/>
      <c r="BVS688" s="33"/>
      <c r="BVT688" s="33"/>
      <c r="BVU688" s="33"/>
      <c r="BVV688" s="33"/>
      <c r="BVW688" s="33"/>
      <c r="BVX688" s="33"/>
      <c r="BVY688" s="33"/>
      <c r="BVZ688" s="33"/>
      <c r="BWA688" s="33"/>
      <c r="BWB688" s="33"/>
      <c r="BWC688" s="33"/>
      <c r="BWD688" s="33"/>
      <c r="BWE688" s="33"/>
      <c r="BWF688" s="33"/>
      <c r="BWG688" s="33"/>
      <c r="BWH688" s="33"/>
      <c r="BWI688" s="33"/>
      <c r="BWJ688" s="33"/>
      <c r="BWK688" s="33"/>
      <c r="BWL688" s="33"/>
      <c r="BWM688" s="33"/>
      <c r="BWN688" s="33"/>
      <c r="BWO688" s="33"/>
      <c r="BWP688" s="33"/>
      <c r="BWQ688" s="33"/>
      <c r="BWR688" s="33"/>
      <c r="BWS688" s="33"/>
      <c r="BWT688" s="33"/>
      <c r="BWU688" s="33"/>
      <c r="BWV688" s="33"/>
      <c r="BWW688" s="33"/>
      <c r="BWX688" s="33"/>
      <c r="BWY688" s="33"/>
      <c r="BWZ688" s="33"/>
      <c r="BXA688" s="33"/>
      <c r="BXB688" s="33"/>
      <c r="BXC688" s="33"/>
      <c r="BXD688" s="33"/>
      <c r="BXE688" s="33"/>
      <c r="BXF688" s="33"/>
      <c r="BXG688" s="33"/>
      <c r="BXH688" s="33"/>
      <c r="BXI688" s="33"/>
      <c r="BXJ688" s="33"/>
      <c r="BXK688" s="33"/>
      <c r="BXL688" s="33"/>
      <c r="BXM688" s="33"/>
      <c r="BXN688" s="33"/>
      <c r="BXO688" s="33"/>
      <c r="BXP688" s="33"/>
      <c r="BXQ688" s="33"/>
      <c r="BXR688" s="33"/>
      <c r="BXS688" s="33"/>
      <c r="BXT688" s="33"/>
      <c r="BXU688" s="33"/>
      <c r="BXV688" s="33"/>
      <c r="BXW688" s="33"/>
      <c r="BXX688" s="33"/>
      <c r="BXY688" s="33"/>
      <c r="BXZ688" s="33"/>
      <c r="BYA688" s="33"/>
      <c r="BYB688" s="33"/>
      <c r="BYC688" s="33"/>
      <c r="BYD688" s="33"/>
      <c r="BYE688" s="33"/>
      <c r="BYF688" s="33"/>
      <c r="BYG688" s="33"/>
      <c r="BYH688" s="33"/>
      <c r="BYI688" s="33"/>
      <c r="BYJ688" s="33"/>
      <c r="BYK688" s="33"/>
      <c r="BYL688" s="33"/>
      <c r="BYM688" s="33"/>
      <c r="BYN688" s="33"/>
      <c r="BYO688" s="33"/>
      <c r="BYP688" s="33"/>
      <c r="BYQ688" s="33"/>
      <c r="BYR688" s="33"/>
      <c r="BYS688" s="33"/>
      <c r="BYT688" s="33"/>
      <c r="BYU688" s="33"/>
      <c r="BYV688" s="33"/>
      <c r="BYW688" s="33"/>
      <c r="BYX688" s="33"/>
    </row>
    <row r="689" spans="1:2026" s="52" customFormat="1" ht="24.95" customHeight="1" x14ac:dyDescent="0.25">
      <c r="A689" s="205" t="s">
        <v>1662</v>
      </c>
      <c r="B689" s="53" t="s">
        <v>1190</v>
      </c>
      <c r="C689" s="4" t="s">
        <v>111</v>
      </c>
      <c r="D689" s="4" t="s">
        <v>295</v>
      </c>
      <c r="E689" s="4" t="s">
        <v>1188</v>
      </c>
      <c r="F689" s="5" t="s">
        <v>1170</v>
      </c>
      <c r="G689" s="4" t="s">
        <v>105</v>
      </c>
      <c r="H689" s="63" t="s">
        <v>1132</v>
      </c>
      <c r="I689" s="4" t="s">
        <v>29</v>
      </c>
      <c r="J689" s="51" t="s">
        <v>345</v>
      </c>
      <c r="K689" s="4" t="s">
        <v>31</v>
      </c>
      <c r="L689" s="4" t="s">
        <v>51</v>
      </c>
      <c r="M689" s="4" t="s">
        <v>33</v>
      </c>
      <c r="N689" s="4" t="s">
        <v>106</v>
      </c>
      <c r="O689" s="6" t="s">
        <v>107</v>
      </c>
      <c r="P689" s="6"/>
      <c r="Q689" s="7" t="s">
        <v>36</v>
      </c>
      <c r="R689" s="7" t="s">
        <v>1476</v>
      </c>
      <c r="S689" s="4" t="s">
        <v>1189</v>
      </c>
      <c r="T689" s="150" t="s">
        <v>1512</v>
      </c>
      <c r="U689" s="150" t="s">
        <v>1512</v>
      </c>
      <c r="V689" s="4" t="s">
        <v>11</v>
      </c>
      <c r="W689" s="4" t="s">
        <v>40</v>
      </c>
      <c r="X689" s="4" t="s">
        <v>40</v>
      </c>
      <c r="Y689" s="4"/>
      <c r="Z689" s="4"/>
      <c r="AA689" s="4"/>
      <c r="AB689" s="8"/>
      <c r="AC689" s="8">
        <v>2650</v>
      </c>
      <c r="AD689" s="8"/>
      <c r="AE689" s="8">
        <v>2250</v>
      </c>
      <c r="AF689" s="8"/>
      <c r="AG689" s="8">
        <f t="shared" si="11"/>
        <v>4900</v>
      </c>
      <c r="AH689" s="111">
        <v>21</v>
      </c>
      <c r="AI689" s="8">
        <v>17917.650000000001</v>
      </c>
      <c r="AJ689" s="126"/>
      <c r="AK689" s="8">
        <f>SUBTOTAL(9,AH689:AJ689)</f>
        <v>17938.650000000001</v>
      </c>
      <c r="AL689" s="5" t="s">
        <v>37</v>
      </c>
      <c r="AM689" s="5" t="s">
        <v>1499</v>
      </c>
      <c r="AN689" s="96">
        <v>43040</v>
      </c>
      <c r="AO689" s="173" t="s">
        <v>1512</v>
      </c>
      <c r="AP689" s="33"/>
      <c r="AQ689" s="33"/>
      <c r="AR689" s="33"/>
      <c r="AS689" s="33"/>
      <c r="AT689" s="33"/>
      <c r="AU689" s="33"/>
      <c r="AV689" s="33"/>
      <c r="AW689" s="33"/>
      <c r="AX689" s="33"/>
      <c r="AY689" s="33"/>
      <c r="AZ689" s="33"/>
      <c r="BA689" s="33"/>
      <c r="BB689" s="33"/>
      <c r="BC689" s="33"/>
      <c r="BD689" s="33"/>
      <c r="BE689" s="33"/>
      <c r="BF689" s="33"/>
      <c r="BG689" s="33"/>
      <c r="BH689" s="33"/>
      <c r="BI689" s="33"/>
      <c r="BJ689" s="33"/>
      <c r="BK689" s="33"/>
      <c r="BL689" s="33"/>
      <c r="BM689" s="33"/>
      <c r="BN689" s="33"/>
      <c r="BO689" s="33"/>
      <c r="BP689" s="33"/>
      <c r="BQ689" s="33"/>
      <c r="BR689" s="33"/>
      <c r="BS689" s="33"/>
      <c r="BT689" s="33"/>
      <c r="BU689" s="33"/>
      <c r="BV689" s="33"/>
      <c r="BW689" s="33"/>
      <c r="BX689" s="33"/>
      <c r="BY689" s="33"/>
      <c r="BZ689" s="33"/>
      <c r="CA689" s="33"/>
      <c r="CB689" s="33"/>
      <c r="CC689" s="33"/>
      <c r="CD689" s="33"/>
      <c r="CE689" s="33"/>
      <c r="CF689" s="33"/>
      <c r="CG689" s="33"/>
      <c r="CH689" s="33"/>
      <c r="CI689" s="33"/>
      <c r="CJ689" s="33"/>
      <c r="CK689" s="33"/>
      <c r="CL689" s="33"/>
      <c r="CM689" s="33"/>
      <c r="CN689" s="33"/>
      <c r="CO689" s="33"/>
      <c r="CP689" s="33"/>
      <c r="CQ689" s="33"/>
      <c r="CR689" s="33"/>
      <c r="CS689" s="33"/>
      <c r="CT689" s="33"/>
      <c r="CU689" s="33"/>
      <c r="CV689" s="33"/>
      <c r="CW689" s="33"/>
      <c r="CX689" s="33"/>
      <c r="CY689" s="33"/>
      <c r="CZ689" s="33"/>
      <c r="DA689" s="33"/>
      <c r="DB689" s="33"/>
      <c r="DC689" s="33"/>
      <c r="DD689" s="33"/>
      <c r="DE689" s="33"/>
      <c r="DF689" s="33"/>
      <c r="DG689" s="33"/>
      <c r="DH689" s="33"/>
      <c r="DI689" s="33"/>
      <c r="DJ689" s="33"/>
      <c r="DK689" s="33"/>
      <c r="DL689" s="33"/>
      <c r="DM689" s="33"/>
      <c r="DN689" s="33"/>
      <c r="DO689" s="33"/>
      <c r="DP689" s="33"/>
      <c r="DQ689" s="33"/>
      <c r="DR689" s="33"/>
      <c r="DS689" s="33"/>
      <c r="DT689" s="33"/>
      <c r="DU689" s="33"/>
      <c r="DV689" s="33"/>
      <c r="DW689" s="33"/>
      <c r="DX689" s="33"/>
      <c r="DY689" s="33"/>
      <c r="DZ689" s="33"/>
      <c r="EA689" s="33"/>
      <c r="EB689" s="33"/>
      <c r="EC689" s="33"/>
      <c r="ED689" s="33"/>
      <c r="EE689" s="33"/>
      <c r="EF689" s="33"/>
      <c r="EG689" s="33"/>
      <c r="EH689" s="33"/>
      <c r="EI689" s="33"/>
      <c r="EJ689" s="33"/>
      <c r="EK689" s="33"/>
      <c r="EL689" s="33"/>
      <c r="EM689" s="33"/>
      <c r="EN689" s="33"/>
      <c r="EO689" s="33"/>
      <c r="EP689" s="33"/>
      <c r="EQ689" s="33"/>
      <c r="ER689" s="33"/>
      <c r="ES689" s="33"/>
      <c r="ET689" s="33"/>
      <c r="EU689" s="33"/>
      <c r="EV689" s="33"/>
      <c r="EW689" s="33"/>
      <c r="EX689" s="33"/>
      <c r="EY689" s="33"/>
      <c r="EZ689" s="33"/>
      <c r="FA689" s="33"/>
      <c r="FB689" s="33"/>
      <c r="FC689" s="33"/>
      <c r="FD689" s="33"/>
      <c r="FE689" s="33"/>
      <c r="FF689" s="33"/>
      <c r="FG689" s="33"/>
      <c r="FH689" s="33"/>
      <c r="FI689" s="33"/>
      <c r="FJ689" s="33"/>
      <c r="FK689" s="33"/>
      <c r="FL689" s="33"/>
      <c r="FM689" s="33"/>
      <c r="FN689" s="33"/>
      <c r="FO689" s="33"/>
      <c r="FP689" s="33"/>
      <c r="FQ689" s="33"/>
      <c r="FR689" s="33"/>
      <c r="FS689" s="33"/>
      <c r="FT689" s="33"/>
      <c r="FU689" s="33"/>
      <c r="FV689" s="33"/>
      <c r="FW689" s="33"/>
      <c r="FX689" s="33"/>
      <c r="FY689" s="33"/>
      <c r="FZ689" s="33"/>
      <c r="GA689" s="33"/>
      <c r="GB689" s="33"/>
      <c r="GC689" s="33"/>
      <c r="GD689" s="33"/>
      <c r="GE689" s="33"/>
      <c r="GF689" s="33"/>
      <c r="GG689" s="33"/>
      <c r="GH689" s="33"/>
      <c r="GI689" s="33"/>
      <c r="GJ689" s="33"/>
      <c r="GK689" s="33"/>
      <c r="GL689" s="33"/>
      <c r="GM689" s="33"/>
      <c r="GN689" s="33"/>
      <c r="GO689" s="33"/>
      <c r="GP689" s="33"/>
      <c r="GQ689" s="33"/>
      <c r="GR689" s="33"/>
      <c r="GS689" s="33"/>
      <c r="GT689" s="33"/>
      <c r="GU689" s="33"/>
      <c r="GV689" s="33"/>
      <c r="GW689" s="33"/>
      <c r="GX689" s="33"/>
      <c r="GY689" s="33"/>
      <c r="GZ689" s="33"/>
      <c r="HA689" s="33"/>
      <c r="HB689" s="33"/>
      <c r="HC689" s="33"/>
      <c r="HD689" s="33"/>
      <c r="HE689" s="33"/>
      <c r="HF689" s="33"/>
      <c r="HG689" s="33"/>
      <c r="HH689" s="33"/>
      <c r="HI689" s="33"/>
      <c r="HJ689" s="33"/>
      <c r="HK689" s="33"/>
      <c r="HL689" s="33"/>
      <c r="HM689" s="33"/>
      <c r="HN689" s="33"/>
      <c r="HO689" s="33"/>
      <c r="HP689" s="33"/>
      <c r="HQ689" s="33"/>
      <c r="HR689" s="33"/>
      <c r="HS689" s="33"/>
      <c r="HT689" s="33"/>
      <c r="HU689" s="33"/>
      <c r="HV689" s="33"/>
      <c r="HW689" s="33"/>
      <c r="HX689" s="33"/>
      <c r="HY689" s="33"/>
      <c r="HZ689" s="33"/>
      <c r="IA689" s="33"/>
      <c r="IB689" s="33"/>
      <c r="IC689" s="33"/>
      <c r="ID689" s="33"/>
      <c r="IE689" s="33"/>
      <c r="IF689" s="33"/>
      <c r="IG689" s="33"/>
      <c r="IH689" s="33"/>
      <c r="II689" s="33"/>
      <c r="IJ689" s="33"/>
      <c r="IK689" s="33"/>
      <c r="IL689" s="33"/>
      <c r="IM689" s="33"/>
      <c r="IN689" s="33"/>
      <c r="IO689" s="33"/>
      <c r="IP689" s="33"/>
      <c r="IQ689" s="33"/>
      <c r="IR689" s="33"/>
      <c r="IS689" s="33"/>
      <c r="IT689" s="33"/>
      <c r="IU689" s="33"/>
      <c r="IV689" s="33"/>
      <c r="IW689" s="33"/>
      <c r="IX689" s="33"/>
      <c r="IY689" s="33"/>
      <c r="IZ689" s="33"/>
      <c r="JA689" s="33"/>
      <c r="JB689" s="33"/>
      <c r="JC689" s="33"/>
      <c r="JD689" s="33"/>
      <c r="JE689" s="33"/>
      <c r="JF689" s="33"/>
      <c r="JG689" s="33"/>
      <c r="JH689" s="33"/>
      <c r="JI689" s="33"/>
      <c r="JJ689" s="33"/>
      <c r="JK689" s="33"/>
      <c r="JL689" s="33"/>
      <c r="JM689" s="33"/>
      <c r="JN689" s="33"/>
      <c r="JO689" s="33"/>
      <c r="JP689" s="33"/>
      <c r="JQ689" s="33"/>
      <c r="JR689" s="33"/>
      <c r="JS689" s="33"/>
      <c r="JT689" s="33"/>
      <c r="JU689" s="33"/>
      <c r="JV689" s="33"/>
      <c r="JW689" s="33"/>
      <c r="JX689" s="33"/>
      <c r="JY689" s="33"/>
      <c r="JZ689" s="33"/>
      <c r="KA689" s="33"/>
      <c r="KB689" s="33"/>
      <c r="KC689" s="33"/>
      <c r="KD689" s="33"/>
      <c r="KE689" s="33"/>
      <c r="KF689" s="33"/>
      <c r="KG689" s="33"/>
      <c r="KH689" s="33"/>
      <c r="KI689" s="33"/>
      <c r="KJ689" s="33"/>
      <c r="KK689" s="33"/>
      <c r="KL689" s="33"/>
      <c r="KM689" s="33"/>
      <c r="KN689" s="33"/>
      <c r="KO689" s="33"/>
      <c r="KP689" s="33"/>
      <c r="KQ689" s="33"/>
      <c r="KR689" s="33"/>
      <c r="KS689" s="33"/>
      <c r="KT689" s="33"/>
      <c r="KU689" s="33"/>
      <c r="KV689" s="33"/>
      <c r="KW689" s="33"/>
      <c r="KX689" s="33"/>
      <c r="KY689" s="33"/>
      <c r="KZ689" s="33"/>
      <c r="LA689" s="33"/>
      <c r="LB689" s="33"/>
      <c r="LC689" s="33"/>
      <c r="LD689" s="33"/>
      <c r="LE689" s="33"/>
      <c r="LF689" s="33"/>
      <c r="LG689" s="33"/>
      <c r="LH689" s="33"/>
      <c r="LI689" s="33"/>
      <c r="LJ689" s="33"/>
      <c r="LK689" s="33"/>
      <c r="LL689" s="33"/>
      <c r="LM689" s="33"/>
      <c r="LN689" s="33"/>
      <c r="LO689" s="33"/>
      <c r="LP689" s="33"/>
      <c r="LQ689" s="33"/>
      <c r="LR689" s="33"/>
      <c r="LS689" s="33"/>
      <c r="LT689" s="33"/>
      <c r="LU689" s="33"/>
      <c r="LV689" s="33"/>
      <c r="LW689" s="33"/>
      <c r="LX689" s="33"/>
      <c r="LY689" s="33"/>
      <c r="LZ689" s="33"/>
      <c r="MA689" s="33"/>
      <c r="MB689" s="33"/>
      <c r="MC689" s="33"/>
      <c r="MD689" s="33"/>
      <c r="ME689" s="33"/>
      <c r="MF689" s="33"/>
      <c r="MG689" s="33"/>
      <c r="MH689" s="33"/>
      <c r="MI689" s="33"/>
      <c r="MJ689" s="33"/>
      <c r="MK689" s="33"/>
      <c r="ML689" s="33"/>
      <c r="MM689" s="33"/>
      <c r="MN689" s="33"/>
      <c r="MO689" s="33"/>
      <c r="MP689" s="33"/>
      <c r="MQ689" s="33"/>
      <c r="MR689" s="33"/>
      <c r="MS689" s="33"/>
      <c r="MT689" s="33"/>
      <c r="MU689" s="33"/>
      <c r="MV689" s="33"/>
      <c r="MW689" s="33"/>
      <c r="MX689" s="33"/>
      <c r="MY689" s="33"/>
      <c r="MZ689" s="33"/>
      <c r="NA689" s="33"/>
      <c r="NB689" s="33"/>
      <c r="NC689" s="33"/>
      <c r="ND689" s="33"/>
      <c r="NE689" s="33"/>
      <c r="NF689" s="33"/>
      <c r="NG689" s="33"/>
      <c r="NH689" s="33"/>
      <c r="NI689" s="33"/>
      <c r="NJ689" s="33"/>
      <c r="NK689" s="33"/>
      <c r="NL689" s="33"/>
      <c r="NM689" s="33"/>
      <c r="NN689" s="33"/>
      <c r="NO689" s="33"/>
      <c r="NP689" s="33"/>
      <c r="NQ689" s="33"/>
      <c r="NR689" s="33"/>
      <c r="NS689" s="33"/>
      <c r="NT689" s="33"/>
      <c r="NU689" s="33"/>
      <c r="NV689" s="33"/>
      <c r="NW689" s="33"/>
      <c r="NX689" s="33"/>
      <c r="NY689" s="33"/>
      <c r="NZ689" s="33"/>
      <c r="OA689" s="33"/>
      <c r="OB689" s="33"/>
      <c r="OC689" s="33"/>
      <c r="OD689" s="33"/>
      <c r="OE689" s="33"/>
      <c r="OF689" s="33"/>
      <c r="OG689" s="33"/>
      <c r="OH689" s="33"/>
      <c r="OI689" s="33"/>
      <c r="OJ689" s="33"/>
      <c r="OK689" s="33"/>
      <c r="OL689" s="33"/>
      <c r="OM689" s="33"/>
      <c r="ON689" s="33"/>
      <c r="OO689" s="33"/>
      <c r="OP689" s="33"/>
      <c r="OQ689" s="33"/>
      <c r="OR689" s="33"/>
      <c r="OS689" s="33"/>
      <c r="OT689" s="33"/>
      <c r="OU689" s="33"/>
      <c r="OV689" s="33"/>
      <c r="OW689" s="33"/>
      <c r="OX689" s="33"/>
      <c r="OY689" s="33"/>
      <c r="OZ689" s="33"/>
      <c r="PA689" s="33"/>
      <c r="PB689" s="33"/>
      <c r="PC689" s="33"/>
      <c r="PD689" s="33"/>
      <c r="PE689" s="33"/>
      <c r="PF689" s="33"/>
      <c r="PG689" s="33"/>
      <c r="PH689" s="33"/>
      <c r="PI689" s="33"/>
      <c r="PJ689" s="33"/>
      <c r="PK689" s="33"/>
      <c r="PL689" s="33"/>
      <c r="PM689" s="33"/>
      <c r="PN689" s="33"/>
      <c r="PO689" s="33"/>
      <c r="PP689" s="33"/>
      <c r="PQ689" s="33"/>
      <c r="PR689" s="33"/>
      <c r="PS689" s="33"/>
      <c r="PT689" s="33"/>
      <c r="PU689" s="33"/>
      <c r="PV689" s="33"/>
      <c r="PW689" s="33"/>
      <c r="PX689" s="33"/>
      <c r="PY689" s="33"/>
      <c r="PZ689" s="33"/>
      <c r="QA689" s="33"/>
      <c r="QB689" s="33"/>
      <c r="QC689" s="33"/>
      <c r="QD689" s="33"/>
      <c r="QE689" s="33"/>
      <c r="QF689" s="33"/>
      <c r="QG689" s="33"/>
      <c r="QH689" s="33"/>
      <c r="QI689" s="33"/>
      <c r="QJ689" s="33"/>
      <c r="QK689" s="33"/>
      <c r="QL689" s="33"/>
      <c r="QM689" s="33"/>
      <c r="QN689" s="33"/>
      <c r="QO689" s="33"/>
      <c r="QP689" s="33"/>
      <c r="QQ689" s="33"/>
      <c r="QR689" s="33"/>
      <c r="QS689" s="33"/>
      <c r="QT689" s="33"/>
      <c r="QU689" s="33"/>
      <c r="QV689" s="33"/>
      <c r="QW689" s="33"/>
      <c r="QX689" s="33"/>
      <c r="QY689" s="33"/>
      <c r="QZ689" s="33"/>
      <c r="RA689" s="33"/>
      <c r="RB689" s="33"/>
      <c r="RC689" s="33"/>
      <c r="RD689" s="33"/>
      <c r="RE689" s="33"/>
      <c r="RF689" s="33"/>
      <c r="RG689" s="33"/>
      <c r="RH689" s="33"/>
      <c r="RI689" s="33"/>
      <c r="RJ689" s="33"/>
      <c r="RK689" s="33"/>
      <c r="RL689" s="33"/>
      <c r="RM689" s="33"/>
      <c r="RN689" s="33"/>
      <c r="RO689" s="33"/>
      <c r="RP689" s="33"/>
      <c r="RQ689" s="33"/>
      <c r="RR689" s="33"/>
      <c r="RS689" s="33"/>
      <c r="RT689" s="33"/>
      <c r="RU689" s="33"/>
      <c r="RV689" s="33"/>
      <c r="RW689" s="33"/>
      <c r="RX689" s="33"/>
      <c r="RY689" s="33"/>
      <c r="RZ689" s="33"/>
      <c r="SA689" s="33"/>
      <c r="SB689" s="33"/>
      <c r="SC689" s="33"/>
      <c r="SD689" s="33"/>
      <c r="SE689" s="33"/>
      <c r="SF689" s="33"/>
      <c r="SG689" s="33"/>
      <c r="SH689" s="33"/>
      <c r="SI689" s="33"/>
      <c r="SJ689" s="33"/>
      <c r="SK689" s="33"/>
      <c r="SL689" s="33"/>
      <c r="SM689" s="33"/>
      <c r="SN689" s="33"/>
      <c r="SO689" s="33"/>
      <c r="SP689" s="33"/>
      <c r="SQ689" s="33"/>
      <c r="SR689" s="33"/>
      <c r="SS689" s="33"/>
      <c r="ST689" s="33"/>
      <c r="SU689" s="33"/>
      <c r="SV689" s="33"/>
      <c r="SW689" s="33"/>
      <c r="SX689" s="33"/>
      <c r="SY689" s="33"/>
      <c r="SZ689" s="33"/>
      <c r="TA689" s="33"/>
      <c r="TB689" s="33"/>
      <c r="TC689" s="33"/>
      <c r="TD689" s="33"/>
      <c r="TE689" s="33"/>
      <c r="TF689" s="33"/>
      <c r="TG689" s="33"/>
      <c r="TH689" s="33"/>
      <c r="TI689" s="33"/>
      <c r="TJ689" s="33"/>
      <c r="TK689" s="33"/>
      <c r="TL689" s="33"/>
      <c r="TM689" s="33"/>
      <c r="TN689" s="33"/>
      <c r="TO689" s="33"/>
      <c r="TP689" s="33"/>
      <c r="TQ689" s="33"/>
      <c r="TR689" s="33"/>
      <c r="TS689" s="33"/>
      <c r="TT689" s="33"/>
      <c r="TU689" s="33"/>
      <c r="TV689" s="33"/>
      <c r="TW689" s="33"/>
      <c r="TX689" s="33"/>
      <c r="TY689" s="33"/>
      <c r="TZ689" s="33"/>
      <c r="UA689" s="33"/>
      <c r="UB689" s="33"/>
      <c r="UC689" s="33"/>
      <c r="UD689" s="33"/>
      <c r="UE689" s="33"/>
      <c r="UF689" s="33"/>
      <c r="UG689" s="33"/>
      <c r="UH689" s="33"/>
      <c r="UI689" s="33"/>
      <c r="UJ689" s="33"/>
      <c r="UK689" s="33"/>
      <c r="UL689" s="33"/>
      <c r="UM689" s="33"/>
      <c r="UN689" s="33"/>
      <c r="UO689" s="33"/>
      <c r="UP689" s="33"/>
      <c r="UQ689" s="33"/>
      <c r="UR689" s="33"/>
      <c r="US689" s="33"/>
      <c r="UT689" s="33"/>
      <c r="UU689" s="33"/>
      <c r="UV689" s="33"/>
      <c r="UW689" s="33"/>
      <c r="UX689" s="33"/>
      <c r="UY689" s="33"/>
      <c r="UZ689" s="33"/>
      <c r="VA689" s="33"/>
      <c r="VB689" s="33"/>
      <c r="VC689" s="33"/>
      <c r="VD689" s="33"/>
      <c r="VE689" s="33"/>
      <c r="VF689" s="33"/>
      <c r="VG689" s="33"/>
      <c r="VH689" s="33"/>
      <c r="VI689" s="33"/>
      <c r="VJ689" s="33"/>
      <c r="VK689" s="33"/>
      <c r="VL689" s="33"/>
      <c r="VM689" s="33"/>
      <c r="VN689" s="33"/>
      <c r="VO689" s="33"/>
      <c r="VP689" s="33"/>
      <c r="VQ689" s="33"/>
      <c r="VR689" s="33"/>
      <c r="VS689" s="33"/>
      <c r="VT689" s="33"/>
      <c r="VU689" s="33"/>
      <c r="VV689" s="33"/>
      <c r="VW689" s="33"/>
      <c r="VX689" s="33"/>
      <c r="VY689" s="33"/>
      <c r="VZ689" s="33"/>
      <c r="WA689" s="33"/>
      <c r="WB689" s="33"/>
      <c r="WC689" s="33"/>
      <c r="WD689" s="33"/>
      <c r="WE689" s="33"/>
      <c r="WF689" s="33"/>
      <c r="WG689" s="33"/>
      <c r="WH689" s="33"/>
      <c r="WI689" s="33"/>
      <c r="WJ689" s="33"/>
      <c r="WK689" s="33"/>
      <c r="WL689" s="33"/>
      <c r="WM689" s="33"/>
      <c r="WN689" s="33"/>
      <c r="WO689" s="33"/>
      <c r="WP689" s="33"/>
      <c r="WQ689" s="33"/>
      <c r="WR689" s="33"/>
      <c r="WS689" s="33"/>
      <c r="WT689" s="33"/>
      <c r="WU689" s="33"/>
      <c r="WV689" s="33"/>
      <c r="WW689" s="33"/>
      <c r="WX689" s="33"/>
      <c r="WY689" s="33"/>
      <c r="WZ689" s="33"/>
      <c r="XA689" s="33"/>
      <c r="XB689" s="33"/>
      <c r="XC689" s="33"/>
      <c r="XD689" s="33"/>
      <c r="XE689" s="33"/>
      <c r="XF689" s="33"/>
      <c r="XG689" s="33"/>
      <c r="XH689" s="33"/>
      <c r="XI689" s="33"/>
      <c r="XJ689" s="33"/>
      <c r="XK689" s="33"/>
      <c r="XL689" s="33"/>
      <c r="XM689" s="33"/>
      <c r="XN689" s="33"/>
      <c r="XO689" s="33"/>
      <c r="XP689" s="33"/>
      <c r="XQ689" s="33"/>
      <c r="XR689" s="33"/>
      <c r="XS689" s="33"/>
      <c r="XT689" s="33"/>
      <c r="XU689" s="33"/>
      <c r="XV689" s="33"/>
      <c r="XW689" s="33"/>
      <c r="XX689" s="33"/>
      <c r="XY689" s="33"/>
      <c r="XZ689" s="33"/>
      <c r="YA689" s="33"/>
      <c r="YB689" s="33"/>
      <c r="YC689" s="33"/>
      <c r="YD689" s="33"/>
      <c r="YE689" s="33"/>
      <c r="YF689" s="33"/>
      <c r="YG689" s="33"/>
      <c r="YH689" s="33"/>
      <c r="YI689" s="33"/>
      <c r="YJ689" s="33"/>
      <c r="YK689" s="33"/>
      <c r="YL689" s="33"/>
      <c r="YM689" s="33"/>
      <c r="YN689" s="33"/>
      <c r="YO689" s="33"/>
      <c r="YP689" s="33"/>
      <c r="YQ689" s="33"/>
      <c r="YR689" s="33"/>
      <c r="YS689" s="33"/>
      <c r="YT689" s="33"/>
      <c r="YU689" s="33"/>
      <c r="YV689" s="33"/>
      <c r="YW689" s="33"/>
      <c r="YX689" s="33"/>
      <c r="YY689" s="33"/>
      <c r="YZ689" s="33"/>
      <c r="ZA689" s="33"/>
      <c r="ZB689" s="33"/>
      <c r="ZC689" s="33"/>
      <c r="ZD689" s="33"/>
      <c r="ZE689" s="33"/>
      <c r="ZF689" s="33"/>
      <c r="ZG689" s="33"/>
      <c r="ZH689" s="33"/>
      <c r="ZI689" s="33"/>
      <c r="ZJ689" s="33"/>
      <c r="ZK689" s="33"/>
      <c r="ZL689" s="33"/>
      <c r="ZM689" s="33"/>
      <c r="ZN689" s="33"/>
      <c r="ZO689" s="33"/>
      <c r="ZP689" s="33"/>
      <c r="ZQ689" s="33"/>
      <c r="ZR689" s="33"/>
      <c r="ZS689" s="33"/>
      <c r="ZT689" s="33"/>
      <c r="ZU689" s="33"/>
      <c r="ZV689" s="33"/>
      <c r="ZW689" s="33"/>
      <c r="ZX689" s="33"/>
      <c r="ZY689" s="33"/>
      <c r="ZZ689" s="33"/>
      <c r="AAA689" s="33"/>
      <c r="AAB689" s="33"/>
      <c r="AAC689" s="33"/>
      <c r="AAD689" s="33"/>
      <c r="AAE689" s="33"/>
      <c r="AAF689" s="33"/>
      <c r="AAG689" s="33"/>
      <c r="AAH689" s="33"/>
      <c r="AAI689" s="33"/>
      <c r="AAJ689" s="33"/>
      <c r="AAK689" s="33"/>
      <c r="AAL689" s="33"/>
      <c r="AAM689" s="33"/>
      <c r="AAN689" s="33"/>
      <c r="AAO689" s="33"/>
      <c r="AAP689" s="33"/>
      <c r="AAQ689" s="33"/>
      <c r="AAR689" s="33"/>
      <c r="AAS689" s="33"/>
      <c r="AAT689" s="33"/>
      <c r="AAU689" s="33"/>
      <c r="AAV689" s="33"/>
      <c r="AAW689" s="33"/>
      <c r="AAX689" s="33"/>
      <c r="AAY689" s="33"/>
      <c r="AAZ689" s="33"/>
      <c r="ABA689" s="33"/>
      <c r="ABB689" s="33"/>
      <c r="ABC689" s="33"/>
      <c r="ABD689" s="33"/>
      <c r="ABE689" s="33"/>
      <c r="ABF689" s="33"/>
      <c r="ABG689" s="33"/>
      <c r="ABH689" s="33"/>
      <c r="ABI689" s="33"/>
      <c r="ABJ689" s="33"/>
      <c r="ABK689" s="33"/>
      <c r="ABL689" s="33"/>
      <c r="ABM689" s="33"/>
      <c r="ABN689" s="33"/>
      <c r="ABO689" s="33"/>
      <c r="ABP689" s="33"/>
      <c r="ABQ689" s="33"/>
      <c r="ABR689" s="33"/>
      <c r="ABS689" s="33"/>
      <c r="ABT689" s="33"/>
      <c r="ABU689" s="33"/>
      <c r="ABV689" s="33"/>
      <c r="ABW689" s="33"/>
      <c r="ABX689" s="33"/>
      <c r="ABY689" s="33"/>
      <c r="ABZ689" s="33"/>
      <c r="ACA689" s="33"/>
      <c r="ACB689" s="33"/>
      <c r="ACC689" s="33"/>
      <c r="ACD689" s="33"/>
      <c r="ACE689" s="33"/>
      <c r="ACF689" s="33"/>
      <c r="ACG689" s="33"/>
      <c r="ACH689" s="33"/>
      <c r="ACI689" s="33"/>
      <c r="ACJ689" s="33"/>
      <c r="ACK689" s="33"/>
      <c r="ACL689" s="33"/>
      <c r="ACM689" s="33"/>
      <c r="ACN689" s="33"/>
      <c r="ACO689" s="33"/>
      <c r="ACP689" s="33"/>
      <c r="ACQ689" s="33"/>
      <c r="ACR689" s="33"/>
      <c r="ACS689" s="33"/>
      <c r="ACT689" s="33"/>
      <c r="ACU689" s="33"/>
      <c r="ACV689" s="33"/>
      <c r="ACW689" s="33"/>
      <c r="ACX689" s="33"/>
      <c r="ACY689" s="33"/>
      <c r="ACZ689" s="33"/>
      <c r="ADA689" s="33"/>
      <c r="ADB689" s="33"/>
      <c r="ADC689" s="33"/>
      <c r="ADD689" s="33"/>
      <c r="ADE689" s="33"/>
      <c r="ADF689" s="33"/>
      <c r="ADG689" s="33"/>
      <c r="ADH689" s="33"/>
      <c r="ADI689" s="33"/>
      <c r="ADJ689" s="33"/>
      <c r="ADK689" s="33"/>
      <c r="ADL689" s="33"/>
      <c r="ADM689" s="33"/>
      <c r="ADN689" s="33"/>
      <c r="ADO689" s="33"/>
      <c r="ADP689" s="33"/>
      <c r="ADQ689" s="33"/>
      <c r="ADR689" s="33"/>
      <c r="ADS689" s="33"/>
      <c r="ADT689" s="33"/>
      <c r="ADU689" s="33"/>
      <c r="ADV689" s="33"/>
      <c r="ADW689" s="33"/>
      <c r="ADX689" s="33"/>
      <c r="ADY689" s="33"/>
      <c r="ADZ689" s="33"/>
      <c r="AEA689" s="33"/>
      <c r="AEB689" s="33"/>
      <c r="AEC689" s="33"/>
      <c r="AED689" s="33"/>
      <c r="AEE689" s="33"/>
      <c r="AEF689" s="33"/>
      <c r="AEG689" s="33"/>
      <c r="AEH689" s="33"/>
      <c r="AEI689" s="33"/>
      <c r="AEJ689" s="33"/>
      <c r="AEK689" s="33"/>
      <c r="AEL689" s="33"/>
      <c r="AEM689" s="33"/>
      <c r="AEN689" s="33"/>
      <c r="AEO689" s="33"/>
      <c r="AEP689" s="33"/>
      <c r="AEQ689" s="33"/>
      <c r="AER689" s="33"/>
      <c r="AES689" s="33"/>
      <c r="AET689" s="33"/>
      <c r="AEU689" s="33"/>
      <c r="AEV689" s="33"/>
      <c r="AEW689" s="33"/>
      <c r="AEX689" s="33"/>
      <c r="AEY689" s="33"/>
      <c r="AEZ689" s="33"/>
      <c r="AFA689" s="33"/>
      <c r="AFB689" s="33"/>
      <c r="AFC689" s="33"/>
      <c r="AFD689" s="33"/>
      <c r="AFE689" s="33"/>
      <c r="AFF689" s="33"/>
      <c r="AFG689" s="33"/>
      <c r="AFH689" s="33"/>
      <c r="AFI689" s="33"/>
      <c r="AFJ689" s="33"/>
      <c r="AFK689" s="33"/>
      <c r="AFL689" s="33"/>
      <c r="AFM689" s="33"/>
      <c r="AFN689" s="33"/>
      <c r="AFO689" s="33"/>
      <c r="AFP689" s="33"/>
      <c r="AFQ689" s="33"/>
      <c r="AFR689" s="33"/>
      <c r="AFS689" s="33"/>
      <c r="AFT689" s="33"/>
      <c r="AFU689" s="33"/>
      <c r="AFV689" s="33"/>
      <c r="AFW689" s="33"/>
      <c r="AFX689" s="33"/>
      <c r="AFY689" s="33"/>
      <c r="AFZ689" s="33"/>
      <c r="AGA689" s="33"/>
      <c r="AGB689" s="33"/>
      <c r="AGC689" s="33"/>
      <c r="AGD689" s="33"/>
      <c r="AGE689" s="33"/>
      <c r="AGF689" s="33"/>
      <c r="AGG689" s="33"/>
      <c r="AGH689" s="33"/>
      <c r="AGI689" s="33"/>
      <c r="AGJ689" s="33"/>
      <c r="AGK689" s="33"/>
      <c r="AGL689" s="33"/>
      <c r="AGM689" s="33"/>
      <c r="AGN689" s="33"/>
      <c r="AGO689" s="33"/>
      <c r="AGP689" s="33"/>
      <c r="AGQ689" s="33"/>
      <c r="AGR689" s="33"/>
      <c r="AGS689" s="33"/>
      <c r="AGT689" s="33"/>
      <c r="AGU689" s="33"/>
      <c r="AGV689" s="33"/>
      <c r="AGW689" s="33"/>
      <c r="AGX689" s="33"/>
      <c r="AGY689" s="33"/>
      <c r="AGZ689" s="33"/>
      <c r="AHA689" s="33"/>
      <c r="AHB689" s="33"/>
      <c r="AHC689" s="33"/>
      <c r="AHD689" s="33"/>
      <c r="AHE689" s="33"/>
      <c r="AHF689" s="33"/>
      <c r="AHG689" s="33"/>
      <c r="AHH689" s="33"/>
      <c r="AHI689" s="33"/>
      <c r="AHJ689" s="33"/>
      <c r="AHK689" s="33"/>
      <c r="AHL689" s="33"/>
      <c r="AHM689" s="33"/>
      <c r="AHN689" s="33"/>
      <c r="AHO689" s="33"/>
      <c r="AHP689" s="33"/>
      <c r="AHQ689" s="33"/>
      <c r="AHR689" s="33"/>
      <c r="AHS689" s="33"/>
      <c r="AHT689" s="33"/>
      <c r="AHU689" s="33"/>
      <c r="AHV689" s="33"/>
      <c r="AHW689" s="33"/>
      <c r="AHX689" s="33"/>
      <c r="AHY689" s="33"/>
      <c r="AHZ689" s="33"/>
      <c r="AIA689" s="33"/>
      <c r="AIB689" s="33"/>
      <c r="AIC689" s="33"/>
      <c r="AID689" s="33"/>
      <c r="AIE689" s="33"/>
      <c r="AIF689" s="33"/>
      <c r="AIG689" s="33"/>
      <c r="AIH689" s="33"/>
      <c r="AII689" s="33"/>
      <c r="AIJ689" s="33"/>
      <c r="AIK689" s="33"/>
      <c r="AIL689" s="33"/>
      <c r="AIM689" s="33"/>
      <c r="AIN689" s="33"/>
      <c r="AIO689" s="33"/>
      <c r="AIP689" s="33"/>
      <c r="AIQ689" s="33"/>
      <c r="AIR689" s="33"/>
      <c r="AIS689" s="33"/>
      <c r="AIT689" s="33"/>
      <c r="AIU689" s="33"/>
      <c r="AIV689" s="33"/>
      <c r="AIW689" s="33"/>
      <c r="AIX689" s="33"/>
      <c r="AIY689" s="33"/>
      <c r="AIZ689" s="33"/>
      <c r="AJA689" s="33"/>
      <c r="AJB689" s="33"/>
      <c r="AJC689" s="33"/>
      <c r="AJD689" s="33"/>
      <c r="AJE689" s="33"/>
      <c r="AJF689" s="33"/>
      <c r="AJG689" s="33"/>
      <c r="AJH689" s="33"/>
      <c r="AJI689" s="33"/>
      <c r="AJJ689" s="33"/>
      <c r="AJK689" s="33"/>
      <c r="AJL689" s="33"/>
      <c r="AJM689" s="33"/>
      <c r="AJN689" s="33"/>
      <c r="AJO689" s="33"/>
      <c r="AJP689" s="33"/>
      <c r="AJQ689" s="33"/>
      <c r="AJR689" s="33"/>
      <c r="AJS689" s="33"/>
      <c r="AJT689" s="33"/>
      <c r="AJU689" s="33"/>
      <c r="AJV689" s="33"/>
      <c r="AJW689" s="33"/>
      <c r="AJX689" s="33"/>
      <c r="AJY689" s="33"/>
      <c r="AJZ689" s="33"/>
      <c r="AKA689" s="33"/>
      <c r="AKB689" s="33"/>
      <c r="AKC689" s="33"/>
      <c r="AKD689" s="33"/>
      <c r="AKE689" s="33"/>
      <c r="AKF689" s="33"/>
      <c r="AKG689" s="33"/>
      <c r="AKH689" s="33"/>
      <c r="AKI689" s="33"/>
      <c r="AKJ689" s="33"/>
      <c r="AKK689" s="33"/>
      <c r="AKL689" s="33"/>
      <c r="AKM689" s="33"/>
      <c r="AKN689" s="33"/>
      <c r="AKO689" s="33"/>
      <c r="AKP689" s="33"/>
      <c r="AKQ689" s="33"/>
      <c r="AKR689" s="33"/>
      <c r="AKS689" s="33"/>
      <c r="AKT689" s="33"/>
      <c r="AKU689" s="33"/>
      <c r="AKV689" s="33"/>
      <c r="AKW689" s="33"/>
      <c r="AKX689" s="33"/>
      <c r="AKY689" s="33"/>
      <c r="AKZ689" s="33"/>
      <c r="ALA689" s="33"/>
      <c r="ALB689" s="33"/>
      <c r="ALC689" s="33"/>
      <c r="ALD689" s="33"/>
      <c r="ALE689" s="33"/>
      <c r="ALF689" s="33"/>
      <c r="ALG689" s="33"/>
      <c r="ALH689" s="33"/>
      <c r="ALI689" s="33"/>
      <c r="ALJ689" s="33"/>
      <c r="ALK689" s="33"/>
      <c r="ALL689" s="33"/>
      <c r="ALM689" s="33"/>
      <c r="ALN689" s="33"/>
      <c r="ALO689" s="33"/>
      <c r="ALP689" s="33"/>
      <c r="ALQ689" s="33"/>
      <c r="ALR689" s="33"/>
      <c r="ALS689" s="33"/>
      <c r="ALT689" s="33"/>
      <c r="ALU689" s="33"/>
      <c r="ALV689" s="33"/>
      <c r="ALW689" s="33"/>
      <c r="ALX689" s="33"/>
      <c r="ALY689" s="33"/>
      <c r="ALZ689" s="33"/>
      <c r="AMA689" s="33"/>
      <c r="AMB689" s="33"/>
      <c r="AMC689" s="33"/>
      <c r="AMD689" s="33"/>
      <c r="AME689" s="33"/>
      <c r="AMF689" s="33"/>
      <c r="AMG689" s="33"/>
      <c r="AMH689" s="33"/>
      <c r="AMI689" s="33"/>
      <c r="AMJ689" s="33"/>
      <c r="AMK689" s="33"/>
      <c r="AML689" s="33"/>
      <c r="AMM689" s="33"/>
      <c r="AMN689" s="33"/>
      <c r="AMO689" s="33"/>
      <c r="AMP689" s="33"/>
      <c r="AMQ689" s="33"/>
      <c r="AMR689" s="33"/>
      <c r="AMS689" s="33"/>
      <c r="AMT689" s="33"/>
      <c r="AMU689" s="33"/>
      <c r="AMV689" s="33"/>
      <c r="AMW689" s="33"/>
      <c r="AMX689" s="33"/>
      <c r="AMY689" s="33"/>
      <c r="AMZ689" s="33"/>
      <c r="ANA689" s="33"/>
      <c r="ANB689" s="33"/>
      <c r="ANC689" s="33"/>
      <c r="AND689" s="33"/>
      <c r="ANE689" s="33"/>
      <c r="ANF689" s="33"/>
      <c r="ANG689" s="33"/>
      <c r="ANH689" s="33"/>
      <c r="ANI689" s="33"/>
      <c r="ANJ689" s="33"/>
      <c r="ANK689" s="33"/>
      <c r="ANL689" s="33"/>
      <c r="ANM689" s="33"/>
      <c r="ANN689" s="33"/>
      <c r="ANO689" s="33"/>
      <c r="ANP689" s="33"/>
      <c r="ANQ689" s="33"/>
      <c r="ANR689" s="33"/>
      <c r="ANS689" s="33"/>
      <c r="ANT689" s="33"/>
      <c r="ANU689" s="33"/>
      <c r="ANV689" s="33"/>
      <c r="ANW689" s="33"/>
      <c r="ANX689" s="33"/>
      <c r="ANY689" s="33"/>
      <c r="ANZ689" s="33"/>
      <c r="AOA689" s="33"/>
      <c r="AOB689" s="33"/>
      <c r="AOC689" s="33"/>
      <c r="AOD689" s="33"/>
      <c r="AOE689" s="33"/>
      <c r="AOF689" s="33"/>
      <c r="AOG689" s="33"/>
      <c r="AOH689" s="33"/>
      <c r="AOI689" s="33"/>
      <c r="AOJ689" s="33"/>
      <c r="AOK689" s="33"/>
      <c r="AOL689" s="33"/>
      <c r="AOM689" s="33"/>
      <c r="AON689" s="33"/>
      <c r="AOO689" s="33"/>
      <c r="AOP689" s="33"/>
      <c r="AOQ689" s="33"/>
      <c r="AOR689" s="33"/>
      <c r="AOS689" s="33"/>
      <c r="AOT689" s="33"/>
      <c r="AOU689" s="33"/>
      <c r="AOV689" s="33"/>
      <c r="AOW689" s="33"/>
      <c r="AOX689" s="33"/>
      <c r="AOY689" s="33"/>
      <c r="AOZ689" s="33"/>
      <c r="APA689" s="33"/>
      <c r="APB689" s="33"/>
      <c r="APC689" s="33"/>
      <c r="APD689" s="33"/>
      <c r="APE689" s="33"/>
      <c r="APF689" s="33"/>
      <c r="APG689" s="33"/>
      <c r="APH689" s="33"/>
      <c r="API689" s="33"/>
      <c r="APJ689" s="33"/>
      <c r="APK689" s="33"/>
      <c r="APL689" s="33"/>
      <c r="APM689" s="33"/>
      <c r="APN689" s="33"/>
      <c r="APO689" s="33"/>
      <c r="APP689" s="33"/>
      <c r="APQ689" s="33"/>
      <c r="APR689" s="33"/>
      <c r="APS689" s="33"/>
      <c r="APT689" s="33"/>
      <c r="APU689" s="33"/>
      <c r="APV689" s="33"/>
      <c r="APW689" s="33"/>
      <c r="APX689" s="33"/>
      <c r="APY689" s="33"/>
      <c r="APZ689" s="33"/>
      <c r="AQA689" s="33"/>
      <c r="AQB689" s="33"/>
      <c r="AQC689" s="33"/>
      <c r="AQD689" s="33"/>
      <c r="AQE689" s="33"/>
      <c r="AQF689" s="33"/>
      <c r="AQG689" s="33"/>
      <c r="AQH689" s="33"/>
      <c r="AQI689" s="33"/>
      <c r="AQJ689" s="33"/>
      <c r="AQK689" s="33"/>
      <c r="AQL689" s="33"/>
      <c r="AQM689" s="33"/>
      <c r="AQN689" s="33"/>
      <c r="AQO689" s="33"/>
      <c r="AQP689" s="33"/>
      <c r="AQQ689" s="33"/>
      <c r="AQR689" s="33"/>
      <c r="AQS689" s="33"/>
      <c r="AQT689" s="33"/>
      <c r="AQU689" s="33"/>
      <c r="AQV689" s="33"/>
      <c r="AQW689" s="33"/>
      <c r="AQX689" s="33"/>
      <c r="AQY689" s="33"/>
      <c r="AQZ689" s="33"/>
      <c r="ARA689" s="33"/>
      <c r="ARB689" s="33"/>
      <c r="ARC689" s="33"/>
      <c r="ARD689" s="33"/>
      <c r="ARE689" s="33"/>
      <c r="ARF689" s="33"/>
      <c r="ARG689" s="33"/>
      <c r="ARH689" s="33"/>
      <c r="ARI689" s="33"/>
      <c r="ARJ689" s="33"/>
      <c r="ARK689" s="33"/>
      <c r="ARL689" s="33"/>
      <c r="ARM689" s="33"/>
      <c r="ARN689" s="33"/>
      <c r="ARO689" s="33"/>
      <c r="ARP689" s="33"/>
      <c r="ARQ689" s="33"/>
      <c r="ARR689" s="33"/>
      <c r="ARS689" s="33"/>
      <c r="ART689" s="33"/>
      <c r="ARU689" s="33"/>
      <c r="ARV689" s="33"/>
      <c r="ARW689" s="33"/>
      <c r="ARX689" s="33"/>
      <c r="ARY689" s="33"/>
      <c r="ARZ689" s="33"/>
      <c r="ASA689" s="33"/>
      <c r="ASB689" s="33"/>
      <c r="ASC689" s="33"/>
      <c r="ASD689" s="33"/>
      <c r="ASE689" s="33"/>
      <c r="ASF689" s="33"/>
      <c r="ASG689" s="33"/>
      <c r="ASH689" s="33"/>
      <c r="ASI689" s="33"/>
      <c r="ASJ689" s="33"/>
      <c r="ASK689" s="33"/>
      <c r="ASL689" s="33"/>
      <c r="ASM689" s="33"/>
      <c r="ASN689" s="33"/>
      <c r="ASO689" s="33"/>
      <c r="ASP689" s="33"/>
      <c r="ASQ689" s="33"/>
      <c r="ASR689" s="33"/>
      <c r="ASS689" s="33"/>
      <c r="AST689" s="33"/>
      <c r="ASU689" s="33"/>
      <c r="ASV689" s="33"/>
      <c r="ASW689" s="33"/>
      <c r="ASX689" s="33"/>
      <c r="ASY689" s="33"/>
      <c r="ASZ689" s="33"/>
      <c r="ATA689" s="33"/>
      <c r="ATB689" s="33"/>
      <c r="ATC689" s="33"/>
      <c r="ATD689" s="33"/>
      <c r="ATE689" s="33"/>
      <c r="ATF689" s="33"/>
      <c r="ATG689" s="33"/>
      <c r="ATH689" s="33"/>
      <c r="ATI689" s="33"/>
      <c r="ATJ689" s="33"/>
      <c r="ATK689" s="33"/>
      <c r="ATL689" s="33"/>
      <c r="ATM689" s="33"/>
      <c r="ATN689" s="33"/>
      <c r="ATO689" s="33"/>
      <c r="ATP689" s="33"/>
      <c r="ATQ689" s="33"/>
      <c r="ATR689" s="33"/>
      <c r="ATS689" s="33"/>
      <c r="ATT689" s="33"/>
      <c r="ATU689" s="33"/>
      <c r="ATV689" s="33"/>
      <c r="ATW689" s="33"/>
      <c r="ATX689" s="33"/>
      <c r="ATY689" s="33"/>
      <c r="ATZ689" s="33"/>
      <c r="AUA689" s="33"/>
      <c r="AUB689" s="33"/>
      <c r="AUC689" s="33"/>
      <c r="AUD689" s="33"/>
      <c r="AUE689" s="33"/>
      <c r="AUF689" s="33"/>
      <c r="AUG689" s="33"/>
      <c r="AUH689" s="33"/>
      <c r="AUI689" s="33"/>
      <c r="AUJ689" s="33"/>
      <c r="AUK689" s="33"/>
      <c r="AUL689" s="33"/>
      <c r="AUM689" s="33"/>
      <c r="AUN689" s="33"/>
      <c r="AUO689" s="33"/>
      <c r="AUP689" s="33"/>
      <c r="AUQ689" s="33"/>
      <c r="AUR689" s="33"/>
      <c r="AUS689" s="33"/>
      <c r="AUT689" s="33"/>
      <c r="AUU689" s="33"/>
      <c r="AUV689" s="33"/>
      <c r="AUW689" s="33"/>
      <c r="AUX689" s="33"/>
      <c r="AUY689" s="33"/>
      <c r="AUZ689" s="33"/>
      <c r="AVA689" s="33"/>
      <c r="AVB689" s="33"/>
      <c r="AVC689" s="33"/>
      <c r="AVD689" s="33"/>
      <c r="AVE689" s="33"/>
      <c r="AVF689" s="33"/>
      <c r="AVG689" s="33"/>
      <c r="AVH689" s="33"/>
      <c r="AVI689" s="33"/>
      <c r="AVJ689" s="33"/>
      <c r="AVK689" s="33"/>
      <c r="AVL689" s="33"/>
      <c r="AVM689" s="33"/>
      <c r="AVN689" s="33"/>
      <c r="AVO689" s="33"/>
      <c r="AVP689" s="33"/>
      <c r="AVQ689" s="33"/>
      <c r="AVR689" s="33"/>
      <c r="AVS689" s="33"/>
      <c r="AVT689" s="33"/>
      <c r="AVU689" s="33"/>
      <c r="AVV689" s="33"/>
      <c r="AVW689" s="33"/>
      <c r="AVX689" s="33"/>
      <c r="AVY689" s="33"/>
      <c r="AVZ689" s="33"/>
      <c r="AWA689" s="33"/>
      <c r="AWB689" s="33"/>
      <c r="AWC689" s="33"/>
      <c r="AWD689" s="33"/>
      <c r="AWE689" s="33"/>
      <c r="AWF689" s="33"/>
      <c r="AWG689" s="33"/>
      <c r="AWH689" s="33"/>
      <c r="AWI689" s="33"/>
      <c r="AWJ689" s="33"/>
      <c r="AWK689" s="33"/>
      <c r="AWL689" s="33"/>
      <c r="AWM689" s="33"/>
      <c r="AWN689" s="33"/>
      <c r="AWO689" s="33"/>
      <c r="AWP689" s="33"/>
      <c r="AWQ689" s="33"/>
      <c r="AWR689" s="33"/>
      <c r="AWS689" s="33"/>
      <c r="AWT689" s="33"/>
      <c r="AWU689" s="33"/>
      <c r="AWV689" s="33"/>
      <c r="AWW689" s="33"/>
      <c r="AWX689" s="33"/>
      <c r="AWY689" s="33"/>
      <c r="AWZ689" s="33"/>
      <c r="AXA689" s="33"/>
      <c r="AXB689" s="33"/>
      <c r="AXC689" s="33"/>
      <c r="AXD689" s="33"/>
      <c r="AXE689" s="33"/>
      <c r="AXF689" s="33"/>
      <c r="AXG689" s="33"/>
      <c r="AXH689" s="33"/>
      <c r="AXI689" s="33"/>
      <c r="AXJ689" s="33"/>
      <c r="AXK689" s="33"/>
      <c r="AXL689" s="33"/>
      <c r="AXM689" s="33"/>
      <c r="AXN689" s="33"/>
      <c r="AXO689" s="33"/>
      <c r="AXP689" s="33"/>
      <c r="AXQ689" s="33"/>
      <c r="AXR689" s="33"/>
      <c r="AXS689" s="33"/>
      <c r="AXT689" s="33"/>
      <c r="AXU689" s="33"/>
      <c r="AXV689" s="33"/>
      <c r="AXW689" s="33"/>
      <c r="AXX689" s="33"/>
      <c r="AXY689" s="33"/>
      <c r="AXZ689" s="33"/>
      <c r="AYA689" s="33"/>
      <c r="AYB689" s="33"/>
      <c r="AYC689" s="33"/>
      <c r="AYD689" s="33"/>
      <c r="AYE689" s="33"/>
      <c r="AYF689" s="33"/>
      <c r="AYG689" s="33"/>
      <c r="AYH689" s="33"/>
      <c r="AYI689" s="33"/>
      <c r="AYJ689" s="33"/>
      <c r="AYK689" s="33"/>
      <c r="AYL689" s="33"/>
      <c r="AYM689" s="33"/>
      <c r="AYN689" s="33"/>
      <c r="AYO689" s="33"/>
      <c r="AYP689" s="33"/>
      <c r="AYQ689" s="33"/>
      <c r="AYR689" s="33"/>
      <c r="AYS689" s="33"/>
      <c r="AYT689" s="33"/>
      <c r="AYU689" s="33"/>
      <c r="AYV689" s="33"/>
      <c r="AYW689" s="33"/>
      <c r="AYX689" s="33"/>
      <c r="AYY689" s="33"/>
      <c r="AYZ689" s="33"/>
      <c r="AZA689" s="33"/>
      <c r="AZB689" s="33"/>
      <c r="AZC689" s="33"/>
      <c r="AZD689" s="33"/>
      <c r="AZE689" s="33"/>
      <c r="AZF689" s="33"/>
      <c r="AZG689" s="33"/>
      <c r="AZH689" s="33"/>
      <c r="AZI689" s="33"/>
      <c r="AZJ689" s="33"/>
      <c r="AZK689" s="33"/>
      <c r="AZL689" s="33"/>
      <c r="AZM689" s="33"/>
      <c r="AZN689" s="33"/>
      <c r="AZO689" s="33"/>
      <c r="AZP689" s="33"/>
      <c r="AZQ689" s="33"/>
      <c r="AZR689" s="33"/>
      <c r="AZS689" s="33"/>
      <c r="AZT689" s="33"/>
      <c r="AZU689" s="33"/>
      <c r="AZV689" s="33"/>
      <c r="AZW689" s="33"/>
      <c r="AZX689" s="33"/>
      <c r="AZY689" s="33"/>
      <c r="AZZ689" s="33"/>
      <c r="BAA689" s="33"/>
      <c r="BAB689" s="33"/>
      <c r="BAC689" s="33"/>
      <c r="BAD689" s="33"/>
      <c r="BAE689" s="33"/>
      <c r="BAF689" s="33"/>
      <c r="BAG689" s="33"/>
      <c r="BAH689" s="33"/>
      <c r="BAI689" s="33"/>
      <c r="BAJ689" s="33"/>
      <c r="BAK689" s="33"/>
      <c r="BAL689" s="33"/>
      <c r="BAM689" s="33"/>
      <c r="BAN689" s="33"/>
      <c r="BAO689" s="33"/>
      <c r="BAP689" s="33"/>
      <c r="BAQ689" s="33"/>
      <c r="BAR689" s="33"/>
      <c r="BAS689" s="33"/>
      <c r="BAT689" s="33"/>
      <c r="BAU689" s="33"/>
      <c r="BAV689" s="33"/>
      <c r="BAW689" s="33"/>
      <c r="BAX689" s="33"/>
      <c r="BAY689" s="33"/>
      <c r="BAZ689" s="33"/>
      <c r="BBA689" s="33"/>
      <c r="BBB689" s="33"/>
      <c r="BBC689" s="33"/>
      <c r="BBD689" s="33"/>
      <c r="BBE689" s="33"/>
      <c r="BBF689" s="33"/>
      <c r="BBG689" s="33"/>
      <c r="BBH689" s="33"/>
      <c r="BBI689" s="33"/>
      <c r="BBJ689" s="33"/>
      <c r="BBK689" s="33"/>
      <c r="BBL689" s="33"/>
      <c r="BBM689" s="33"/>
      <c r="BBN689" s="33"/>
      <c r="BBO689" s="33"/>
      <c r="BBP689" s="33"/>
      <c r="BBQ689" s="33"/>
      <c r="BBR689" s="33"/>
      <c r="BBS689" s="33"/>
      <c r="BBT689" s="33"/>
      <c r="BBU689" s="33"/>
      <c r="BBV689" s="33"/>
      <c r="BBW689" s="33"/>
      <c r="BBX689" s="33"/>
      <c r="BBY689" s="33"/>
      <c r="BBZ689" s="33"/>
      <c r="BCA689" s="33"/>
      <c r="BCB689" s="33"/>
      <c r="BCC689" s="33"/>
      <c r="BCD689" s="33"/>
      <c r="BCE689" s="33"/>
      <c r="BCF689" s="33"/>
      <c r="BCG689" s="33"/>
      <c r="BCH689" s="33"/>
      <c r="BCI689" s="33"/>
      <c r="BCJ689" s="33"/>
      <c r="BCK689" s="33"/>
      <c r="BCL689" s="33"/>
      <c r="BCM689" s="33"/>
      <c r="BCN689" s="33"/>
      <c r="BCO689" s="33"/>
      <c r="BCP689" s="33"/>
      <c r="BCQ689" s="33"/>
      <c r="BCR689" s="33"/>
      <c r="BCS689" s="33"/>
      <c r="BCT689" s="33"/>
      <c r="BCU689" s="33"/>
      <c r="BCV689" s="33"/>
      <c r="BCW689" s="33"/>
      <c r="BCX689" s="33"/>
      <c r="BCY689" s="33"/>
      <c r="BCZ689" s="33"/>
      <c r="BDA689" s="33"/>
      <c r="BDB689" s="33"/>
      <c r="BDC689" s="33"/>
      <c r="BDD689" s="33"/>
      <c r="BDE689" s="33"/>
      <c r="BDF689" s="33"/>
      <c r="BDG689" s="33"/>
      <c r="BDH689" s="33"/>
      <c r="BDI689" s="33"/>
      <c r="BDJ689" s="33"/>
      <c r="BDK689" s="33"/>
      <c r="BDL689" s="33"/>
      <c r="BDM689" s="33"/>
      <c r="BDN689" s="33"/>
      <c r="BDO689" s="33"/>
      <c r="BDP689" s="33"/>
      <c r="BDQ689" s="33"/>
      <c r="BDR689" s="33"/>
      <c r="BDS689" s="33"/>
      <c r="BDT689" s="33"/>
      <c r="BDU689" s="33"/>
      <c r="BDV689" s="33"/>
      <c r="BDW689" s="33"/>
      <c r="BDX689" s="33"/>
      <c r="BDY689" s="33"/>
      <c r="BDZ689" s="33"/>
      <c r="BEA689" s="33"/>
      <c r="BEB689" s="33"/>
      <c r="BEC689" s="33"/>
      <c r="BED689" s="33"/>
      <c r="BEE689" s="33"/>
      <c r="BEF689" s="33"/>
      <c r="BEG689" s="33"/>
      <c r="BEH689" s="33"/>
      <c r="BEI689" s="33"/>
      <c r="BEJ689" s="33"/>
      <c r="BEK689" s="33"/>
      <c r="BEL689" s="33"/>
      <c r="BEM689" s="33"/>
      <c r="BEN689" s="33"/>
      <c r="BEO689" s="33"/>
      <c r="BEP689" s="33"/>
      <c r="BEQ689" s="33"/>
      <c r="BER689" s="33"/>
      <c r="BES689" s="33"/>
      <c r="BET689" s="33"/>
      <c r="BEU689" s="33"/>
      <c r="BEV689" s="33"/>
      <c r="BEW689" s="33"/>
      <c r="BEX689" s="33"/>
      <c r="BEY689" s="33"/>
      <c r="BEZ689" s="33"/>
      <c r="BFA689" s="33"/>
      <c r="BFB689" s="33"/>
      <c r="BFC689" s="33"/>
      <c r="BFD689" s="33"/>
      <c r="BFE689" s="33"/>
      <c r="BFF689" s="33"/>
      <c r="BFG689" s="33"/>
      <c r="BFH689" s="33"/>
      <c r="BFI689" s="33"/>
      <c r="BFJ689" s="33"/>
      <c r="BFK689" s="33"/>
      <c r="BFL689" s="33"/>
      <c r="BFM689" s="33"/>
      <c r="BFN689" s="33"/>
      <c r="BFO689" s="33"/>
      <c r="BFP689" s="33"/>
      <c r="BFQ689" s="33"/>
      <c r="BFR689" s="33"/>
      <c r="BFS689" s="33"/>
      <c r="BFT689" s="33"/>
      <c r="BFU689" s="33"/>
      <c r="BFV689" s="33"/>
      <c r="BFW689" s="33"/>
      <c r="BFX689" s="33"/>
      <c r="BFY689" s="33"/>
      <c r="BFZ689" s="33"/>
      <c r="BGA689" s="33"/>
      <c r="BGB689" s="33"/>
      <c r="BGC689" s="33"/>
      <c r="BGD689" s="33"/>
      <c r="BGE689" s="33"/>
      <c r="BGF689" s="33"/>
      <c r="BGG689" s="33"/>
      <c r="BGH689" s="33"/>
      <c r="BGI689" s="33"/>
      <c r="BGJ689" s="33"/>
      <c r="BGK689" s="33"/>
      <c r="BGL689" s="33"/>
      <c r="BGM689" s="33"/>
      <c r="BGN689" s="33"/>
      <c r="BGO689" s="33"/>
      <c r="BGP689" s="33"/>
      <c r="BGQ689" s="33"/>
      <c r="BGR689" s="33"/>
      <c r="BGS689" s="33"/>
      <c r="BGT689" s="33"/>
      <c r="BGU689" s="33"/>
      <c r="BGV689" s="33"/>
      <c r="BGW689" s="33"/>
      <c r="BGX689" s="33"/>
      <c r="BGY689" s="33"/>
      <c r="BGZ689" s="33"/>
      <c r="BHA689" s="33"/>
      <c r="BHB689" s="33"/>
      <c r="BHC689" s="33"/>
      <c r="BHD689" s="33"/>
      <c r="BHE689" s="33"/>
      <c r="BHF689" s="33"/>
      <c r="BHG689" s="33"/>
      <c r="BHH689" s="33"/>
      <c r="BHI689" s="33"/>
      <c r="BHJ689" s="33"/>
      <c r="BHK689" s="33"/>
      <c r="BHL689" s="33"/>
      <c r="BHM689" s="33"/>
      <c r="BHN689" s="33"/>
      <c r="BHO689" s="33"/>
      <c r="BHP689" s="33"/>
      <c r="BHQ689" s="33"/>
      <c r="BHR689" s="33"/>
      <c r="BHS689" s="33"/>
      <c r="BHT689" s="33"/>
      <c r="BHU689" s="33"/>
      <c r="BHV689" s="33"/>
      <c r="BHW689" s="33"/>
      <c r="BHX689" s="33"/>
      <c r="BHY689" s="33"/>
      <c r="BHZ689" s="33"/>
      <c r="BIA689" s="33"/>
      <c r="BIB689" s="33"/>
      <c r="BIC689" s="33"/>
      <c r="BID689" s="33"/>
      <c r="BIE689" s="33"/>
      <c r="BIF689" s="33"/>
      <c r="BIG689" s="33"/>
      <c r="BIH689" s="33"/>
      <c r="BII689" s="33"/>
      <c r="BIJ689" s="33"/>
      <c r="BIK689" s="33"/>
      <c r="BIL689" s="33"/>
      <c r="BIM689" s="33"/>
      <c r="BIN689" s="33"/>
      <c r="BIO689" s="33"/>
      <c r="BIP689" s="33"/>
      <c r="BIQ689" s="33"/>
      <c r="BIR689" s="33"/>
      <c r="BIS689" s="33"/>
      <c r="BIT689" s="33"/>
      <c r="BIU689" s="33"/>
      <c r="BIV689" s="33"/>
      <c r="BIW689" s="33"/>
      <c r="BIX689" s="33"/>
      <c r="BIY689" s="33"/>
      <c r="BIZ689" s="33"/>
      <c r="BJA689" s="33"/>
      <c r="BJB689" s="33"/>
      <c r="BJC689" s="33"/>
      <c r="BJD689" s="33"/>
      <c r="BJE689" s="33"/>
      <c r="BJF689" s="33"/>
      <c r="BJG689" s="33"/>
      <c r="BJH689" s="33"/>
      <c r="BJI689" s="33"/>
      <c r="BJJ689" s="33"/>
      <c r="BJK689" s="33"/>
      <c r="BJL689" s="33"/>
      <c r="BJM689" s="33"/>
      <c r="BJN689" s="33"/>
      <c r="BJO689" s="33"/>
      <c r="BJP689" s="33"/>
      <c r="BJQ689" s="33"/>
      <c r="BJR689" s="33"/>
      <c r="BJS689" s="33"/>
      <c r="BJT689" s="33"/>
      <c r="BJU689" s="33"/>
      <c r="BJV689" s="33"/>
      <c r="BJW689" s="33"/>
      <c r="BJX689" s="33"/>
      <c r="BJY689" s="33"/>
      <c r="BJZ689" s="33"/>
      <c r="BKA689" s="33"/>
      <c r="BKB689" s="33"/>
      <c r="BKC689" s="33"/>
      <c r="BKD689" s="33"/>
      <c r="BKE689" s="33"/>
      <c r="BKF689" s="33"/>
      <c r="BKG689" s="33"/>
      <c r="BKH689" s="33"/>
      <c r="BKI689" s="33"/>
      <c r="BKJ689" s="33"/>
      <c r="BKK689" s="33"/>
      <c r="BKL689" s="33"/>
      <c r="BKM689" s="33"/>
      <c r="BKN689" s="33"/>
      <c r="BKO689" s="33"/>
      <c r="BKP689" s="33"/>
      <c r="BKQ689" s="33"/>
      <c r="BKR689" s="33"/>
      <c r="BKS689" s="33"/>
      <c r="BKT689" s="33"/>
      <c r="BKU689" s="33"/>
      <c r="BKV689" s="33"/>
      <c r="BKW689" s="33"/>
      <c r="BKX689" s="33"/>
      <c r="BKY689" s="33"/>
      <c r="BKZ689" s="33"/>
      <c r="BLA689" s="33"/>
      <c r="BLB689" s="33"/>
      <c r="BLC689" s="33"/>
      <c r="BLD689" s="33"/>
      <c r="BLE689" s="33"/>
      <c r="BLF689" s="33"/>
      <c r="BLG689" s="33"/>
      <c r="BLH689" s="33"/>
      <c r="BLI689" s="33"/>
      <c r="BLJ689" s="33"/>
      <c r="BLK689" s="33"/>
      <c r="BLL689" s="33"/>
      <c r="BLM689" s="33"/>
      <c r="BLN689" s="33"/>
      <c r="BLO689" s="33"/>
      <c r="BLP689" s="33"/>
      <c r="BLQ689" s="33"/>
      <c r="BLR689" s="33"/>
      <c r="BLS689" s="33"/>
      <c r="BLT689" s="33"/>
      <c r="BLU689" s="33"/>
      <c r="BLV689" s="33"/>
      <c r="BLW689" s="33"/>
      <c r="BLX689" s="33"/>
      <c r="BLY689" s="33"/>
      <c r="BLZ689" s="33"/>
      <c r="BMA689" s="33"/>
      <c r="BMB689" s="33"/>
      <c r="BMC689" s="33"/>
      <c r="BMD689" s="33"/>
      <c r="BME689" s="33"/>
      <c r="BMF689" s="33"/>
      <c r="BMG689" s="33"/>
      <c r="BMH689" s="33"/>
      <c r="BMI689" s="33"/>
      <c r="BMJ689" s="33"/>
      <c r="BMK689" s="33"/>
      <c r="BML689" s="33"/>
      <c r="BMM689" s="33"/>
      <c r="BMN689" s="33"/>
      <c r="BMO689" s="33"/>
      <c r="BMP689" s="33"/>
      <c r="BMQ689" s="33"/>
      <c r="BMR689" s="33"/>
      <c r="BMS689" s="33"/>
      <c r="BMT689" s="33"/>
      <c r="BMU689" s="33"/>
      <c r="BMV689" s="33"/>
      <c r="BMW689" s="33"/>
      <c r="BMX689" s="33"/>
      <c r="BMY689" s="33"/>
      <c r="BMZ689" s="33"/>
      <c r="BNA689" s="33"/>
      <c r="BNB689" s="33"/>
      <c r="BNC689" s="33"/>
      <c r="BND689" s="33"/>
      <c r="BNE689" s="33"/>
      <c r="BNF689" s="33"/>
      <c r="BNG689" s="33"/>
      <c r="BNH689" s="33"/>
      <c r="BNI689" s="33"/>
      <c r="BNJ689" s="33"/>
      <c r="BNK689" s="33"/>
      <c r="BNL689" s="33"/>
      <c r="BNM689" s="33"/>
      <c r="BNN689" s="33"/>
      <c r="BNO689" s="33"/>
      <c r="BNP689" s="33"/>
      <c r="BNQ689" s="33"/>
      <c r="BNR689" s="33"/>
      <c r="BNS689" s="33"/>
      <c r="BNT689" s="33"/>
      <c r="BNU689" s="33"/>
      <c r="BNV689" s="33"/>
      <c r="BNW689" s="33"/>
      <c r="BNX689" s="33"/>
      <c r="BNY689" s="33"/>
      <c r="BNZ689" s="33"/>
      <c r="BOA689" s="33"/>
      <c r="BOB689" s="33"/>
      <c r="BOC689" s="33"/>
      <c r="BOD689" s="33"/>
      <c r="BOE689" s="33"/>
      <c r="BOF689" s="33"/>
      <c r="BOG689" s="33"/>
      <c r="BOH689" s="33"/>
      <c r="BOI689" s="33"/>
      <c r="BOJ689" s="33"/>
      <c r="BOK689" s="33"/>
      <c r="BOL689" s="33"/>
      <c r="BOM689" s="33"/>
      <c r="BON689" s="33"/>
      <c r="BOO689" s="33"/>
      <c r="BOP689" s="33"/>
      <c r="BOQ689" s="33"/>
      <c r="BOR689" s="33"/>
      <c r="BOS689" s="33"/>
      <c r="BOT689" s="33"/>
      <c r="BOU689" s="33"/>
      <c r="BOV689" s="33"/>
      <c r="BOW689" s="33"/>
      <c r="BOX689" s="33"/>
      <c r="BOY689" s="33"/>
      <c r="BOZ689" s="33"/>
      <c r="BPA689" s="33"/>
      <c r="BPB689" s="33"/>
      <c r="BPC689" s="33"/>
      <c r="BPD689" s="33"/>
      <c r="BPE689" s="33"/>
      <c r="BPF689" s="33"/>
      <c r="BPG689" s="33"/>
      <c r="BPH689" s="33"/>
      <c r="BPI689" s="33"/>
      <c r="BPJ689" s="33"/>
      <c r="BPK689" s="33"/>
      <c r="BPL689" s="33"/>
      <c r="BPM689" s="33"/>
      <c r="BPN689" s="33"/>
      <c r="BPO689" s="33"/>
      <c r="BPP689" s="33"/>
      <c r="BPQ689" s="33"/>
      <c r="BPR689" s="33"/>
      <c r="BPS689" s="33"/>
      <c r="BPT689" s="33"/>
      <c r="BPU689" s="33"/>
      <c r="BPV689" s="33"/>
      <c r="BPW689" s="33"/>
      <c r="BPX689" s="33"/>
      <c r="BPY689" s="33"/>
      <c r="BPZ689" s="33"/>
      <c r="BQA689" s="33"/>
      <c r="BQB689" s="33"/>
      <c r="BQC689" s="33"/>
      <c r="BQD689" s="33"/>
      <c r="BQE689" s="33"/>
      <c r="BQF689" s="33"/>
      <c r="BQG689" s="33"/>
      <c r="BQH689" s="33"/>
      <c r="BQI689" s="33"/>
      <c r="BQJ689" s="33"/>
      <c r="BQK689" s="33"/>
      <c r="BQL689" s="33"/>
      <c r="BQM689" s="33"/>
      <c r="BQN689" s="33"/>
      <c r="BQO689" s="33"/>
      <c r="BQP689" s="33"/>
      <c r="BQQ689" s="33"/>
      <c r="BQR689" s="33"/>
      <c r="BQS689" s="33"/>
      <c r="BQT689" s="33"/>
      <c r="BQU689" s="33"/>
      <c r="BQV689" s="33"/>
      <c r="BQW689" s="33"/>
      <c r="BQX689" s="33"/>
      <c r="BQY689" s="33"/>
      <c r="BQZ689" s="33"/>
      <c r="BRA689" s="33"/>
      <c r="BRB689" s="33"/>
      <c r="BRC689" s="33"/>
      <c r="BRD689" s="33"/>
      <c r="BRE689" s="33"/>
      <c r="BRF689" s="33"/>
      <c r="BRG689" s="33"/>
      <c r="BRH689" s="33"/>
      <c r="BRI689" s="33"/>
      <c r="BRJ689" s="33"/>
      <c r="BRK689" s="33"/>
      <c r="BRL689" s="33"/>
      <c r="BRM689" s="33"/>
      <c r="BRN689" s="33"/>
      <c r="BRO689" s="33"/>
      <c r="BRP689" s="33"/>
      <c r="BRQ689" s="33"/>
      <c r="BRR689" s="33"/>
      <c r="BRS689" s="33"/>
      <c r="BRT689" s="33"/>
      <c r="BRU689" s="33"/>
      <c r="BRV689" s="33"/>
      <c r="BRW689" s="33"/>
      <c r="BRX689" s="33"/>
      <c r="BRY689" s="33"/>
      <c r="BRZ689" s="33"/>
      <c r="BSA689" s="33"/>
      <c r="BSB689" s="33"/>
      <c r="BSC689" s="33"/>
      <c r="BSD689" s="33"/>
      <c r="BSE689" s="33"/>
      <c r="BSF689" s="33"/>
      <c r="BSG689" s="33"/>
      <c r="BSH689" s="33"/>
      <c r="BSI689" s="33"/>
      <c r="BSJ689" s="33"/>
      <c r="BSK689" s="33"/>
      <c r="BSL689" s="33"/>
      <c r="BSM689" s="33"/>
      <c r="BSN689" s="33"/>
      <c r="BSO689" s="33"/>
      <c r="BSP689" s="33"/>
      <c r="BSQ689" s="33"/>
      <c r="BSR689" s="33"/>
      <c r="BSS689" s="33"/>
      <c r="BST689" s="33"/>
      <c r="BSU689" s="33"/>
      <c r="BSV689" s="33"/>
      <c r="BSW689" s="33"/>
      <c r="BSX689" s="33"/>
      <c r="BSY689" s="33"/>
      <c r="BSZ689" s="33"/>
      <c r="BTA689" s="33"/>
      <c r="BTB689" s="33"/>
      <c r="BTC689" s="33"/>
      <c r="BTD689" s="33"/>
      <c r="BTE689" s="33"/>
      <c r="BTF689" s="33"/>
      <c r="BTG689" s="33"/>
      <c r="BTH689" s="33"/>
      <c r="BTI689" s="33"/>
      <c r="BTJ689" s="33"/>
      <c r="BTK689" s="33"/>
      <c r="BTL689" s="33"/>
      <c r="BTM689" s="33"/>
      <c r="BTN689" s="33"/>
      <c r="BTO689" s="33"/>
      <c r="BTP689" s="33"/>
      <c r="BTQ689" s="33"/>
      <c r="BTR689" s="33"/>
      <c r="BTS689" s="33"/>
      <c r="BTT689" s="33"/>
      <c r="BTU689" s="33"/>
      <c r="BTV689" s="33"/>
      <c r="BTW689" s="33"/>
      <c r="BTX689" s="33"/>
      <c r="BTY689" s="33"/>
      <c r="BTZ689" s="33"/>
      <c r="BUA689" s="33"/>
      <c r="BUB689" s="33"/>
      <c r="BUC689" s="33"/>
      <c r="BUD689" s="33"/>
      <c r="BUE689" s="33"/>
      <c r="BUF689" s="33"/>
      <c r="BUG689" s="33"/>
      <c r="BUH689" s="33"/>
      <c r="BUI689" s="33"/>
      <c r="BUJ689" s="33"/>
      <c r="BUK689" s="33"/>
      <c r="BUL689" s="33"/>
      <c r="BUM689" s="33"/>
      <c r="BUN689" s="33"/>
      <c r="BUO689" s="33"/>
      <c r="BUP689" s="33"/>
      <c r="BUQ689" s="33"/>
      <c r="BUR689" s="33"/>
      <c r="BUS689" s="33"/>
      <c r="BUT689" s="33"/>
      <c r="BUU689" s="33"/>
      <c r="BUV689" s="33"/>
      <c r="BUW689" s="33"/>
      <c r="BUX689" s="33"/>
      <c r="BUY689" s="33"/>
      <c r="BUZ689" s="33"/>
      <c r="BVA689" s="33"/>
      <c r="BVB689" s="33"/>
      <c r="BVC689" s="33"/>
      <c r="BVD689" s="33"/>
      <c r="BVE689" s="33"/>
      <c r="BVF689" s="33"/>
      <c r="BVG689" s="33"/>
      <c r="BVH689" s="33"/>
      <c r="BVI689" s="33"/>
      <c r="BVJ689" s="33"/>
      <c r="BVK689" s="33"/>
      <c r="BVL689" s="33"/>
      <c r="BVM689" s="33"/>
      <c r="BVN689" s="33"/>
      <c r="BVO689" s="33"/>
      <c r="BVP689" s="33"/>
      <c r="BVQ689" s="33"/>
      <c r="BVR689" s="33"/>
      <c r="BVS689" s="33"/>
      <c r="BVT689" s="33"/>
      <c r="BVU689" s="33"/>
      <c r="BVV689" s="33"/>
      <c r="BVW689" s="33"/>
      <c r="BVX689" s="33"/>
      <c r="BVY689" s="33"/>
      <c r="BVZ689" s="33"/>
      <c r="BWA689" s="33"/>
      <c r="BWB689" s="33"/>
      <c r="BWC689" s="33"/>
      <c r="BWD689" s="33"/>
      <c r="BWE689" s="33"/>
      <c r="BWF689" s="33"/>
      <c r="BWG689" s="33"/>
      <c r="BWH689" s="33"/>
      <c r="BWI689" s="33"/>
      <c r="BWJ689" s="33"/>
      <c r="BWK689" s="33"/>
      <c r="BWL689" s="33"/>
      <c r="BWM689" s="33"/>
      <c r="BWN689" s="33"/>
      <c r="BWO689" s="33"/>
      <c r="BWP689" s="33"/>
      <c r="BWQ689" s="33"/>
      <c r="BWR689" s="33"/>
      <c r="BWS689" s="33"/>
      <c r="BWT689" s="33"/>
      <c r="BWU689" s="33"/>
      <c r="BWV689" s="33"/>
      <c r="BWW689" s="33"/>
      <c r="BWX689" s="33"/>
      <c r="BWY689" s="33"/>
      <c r="BWZ689" s="33"/>
      <c r="BXA689" s="33"/>
      <c r="BXB689" s="33"/>
      <c r="BXC689" s="33"/>
      <c r="BXD689" s="33"/>
      <c r="BXE689" s="33"/>
      <c r="BXF689" s="33"/>
      <c r="BXG689" s="33"/>
      <c r="BXH689" s="33"/>
      <c r="BXI689" s="33"/>
      <c r="BXJ689" s="33"/>
      <c r="BXK689" s="33"/>
      <c r="BXL689" s="33"/>
      <c r="BXM689" s="33"/>
      <c r="BXN689" s="33"/>
      <c r="BXO689" s="33"/>
      <c r="BXP689" s="33"/>
      <c r="BXQ689" s="33"/>
      <c r="BXR689" s="33"/>
      <c r="BXS689" s="33"/>
      <c r="BXT689" s="33"/>
      <c r="BXU689" s="33"/>
      <c r="BXV689" s="33"/>
      <c r="BXW689" s="33"/>
      <c r="BXX689" s="33"/>
      <c r="BXY689" s="33"/>
      <c r="BXZ689" s="33"/>
      <c r="BYA689" s="33"/>
      <c r="BYB689" s="33"/>
      <c r="BYC689" s="33"/>
      <c r="BYD689" s="33"/>
      <c r="BYE689" s="33"/>
      <c r="BYF689" s="33"/>
      <c r="BYG689" s="33"/>
      <c r="BYH689" s="33"/>
      <c r="BYI689" s="33"/>
      <c r="BYJ689" s="33"/>
      <c r="BYK689" s="33"/>
      <c r="BYL689" s="33"/>
      <c r="BYM689" s="33"/>
      <c r="BYN689" s="33"/>
      <c r="BYO689" s="33"/>
      <c r="BYP689" s="33"/>
      <c r="BYQ689" s="33"/>
      <c r="BYR689" s="33"/>
      <c r="BYS689" s="33"/>
      <c r="BYT689" s="33"/>
      <c r="BYU689" s="33"/>
      <c r="BYV689" s="33"/>
      <c r="BYW689" s="33"/>
      <c r="BYX689" s="33"/>
    </row>
    <row r="690" spans="1:2026" ht="24.95" customHeight="1" x14ac:dyDescent="0.25">
      <c r="A690" s="205" t="s">
        <v>1662</v>
      </c>
      <c r="B690" s="53" t="s">
        <v>1191</v>
      </c>
      <c r="C690" s="4" t="s">
        <v>1192</v>
      </c>
      <c r="D690" s="4" t="s">
        <v>62</v>
      </c>
      <c r="E690" s="4" t="s">
        <v>1193</v>
      </c>
      <c r="F690" s="5" t="s">
        <v>1170</v>
      </c>
      <c r="G690" s="1" t="s">
        <v>27</v>
      </c>
      <c r="H690" s="63" t="s">
        <v>1132</v>
      </c>
      <c r="I690" s="1" t="s">
        <v>29</v>
      </c>
      <c r="J690" s="35" t="s">
        <v>345</v>
      </c>
      <c r="K690" s="36" t="s">
        <v>31</v>
      </c>
      <c r="L690" s="1" t="s">
        <v>51</v>
      </c>
      <c r="M690" s="37" t="s">
        <v>33</v>
      </c>
      <c r="N690" s="1" t="s">
        <v>34</v>
      </c>
      <c r="O690" s="6" t="s">
        <v>35</v>
      </c>
      <c r="P690" s="6"/>
      <c r="Q690" s="7" t="s">
        <v>36</v>
      </c>
      <c r="R690" s="7"/>
      <c r="S690" s="4" t="s">
        <v>1194</v>
      </c>
      <c r="T690" s="160">
        <v>1716060.24</v>
      </c>
      <c r="U690" s="160">
        <v>9241750.8000000007</v>
      </c>
      <c r="V690" s="4" t="s">
        <v>11</v>
      </c>
      <c r="W690" s="1" t="s">
        <v>40</v>
      </c>
      <c r="X690" s="1" t="s">
        <v>40</v>
      </c>
      <c r="Y690" s="1"/>
      <c r="Z690" s="1"/>
      <c r="AA690" s="1"/>
      <c r="AB690" s="8"/>
      <c r="AC690" s="8">
        <v>2650</v>
      </c>
      <c r="AD690" s="8"/>
      <c r="AE690" s="8">
        <v>12750</v>
      </c>
      <c r="AF690" s="8">
        <v>5250</v>
      </c>
      <c r="AG690" s="8">
        <f t="shared" si="11"/>
        <v>20650</v>
      </c>
      <c r="AH690" s="111">
        <f>21</f>
        <v>21</v>
      </c>
      <c r="AI690" s="8">
        <f>18848.76</f>
        <v>18848.759999999998</v>
      </c>
      <c r="AJ690" s="126"/>
      <c r="AK690" s="8">
        <f>18848.76</f>
        <v>18848.759999999998</v>
      </c>
      <c r="AL690" s="5" t="s">
        <v>37</v>
      </c>
      <c r="AM690" s="5" t="s">
        <v>1499</v>
      </c>
      <c r="AN690" s="96">
        <v>43040</v>
      </c>
      <c r="AO690" s="173" t="s">
        <v>1512</v>
      </c>
    </row>
    <row r="691" spans="1:2026" ht="24.95" customHeight="1" x14ac:dyDescent="0.25">
      <c r="A691" s="205" t="s">
        <v>1662</v>
      </c>
      <c r="B691" s="53" t="s">
        <v>1195</v>
      </c>
      <c r="C691" s="4" t="s">
        <v>1192</v>
      </c>
      <c r="D691" s="4" t="s">
        <v>295</v>
      </c>
      <c r="E691" s="4" t="s">
        <v>1193</v>
      </c>
      <c r="F691" s="5" t="s">
        <v>1170</v>
      </c>
      <c r="G691" s="1" t="s">
        <v>27</v>
      </c>
      <c r="H691" s="63" t="s">
        <v>1132</v>
      </c>
      <c r="I691" s="1" t="s">
        <v>29</v>
      </c>
      <c r="J691" s="35" t="s">
        <v>345</v>
      </c>
      <c r="K691" s="36" t="s">
        <v>31</v>
      </c>
      <c r="L691" s="1" t="s">
        <v>32</v>
      </c>
      <c r="M691" s="37" t="s">
        <v>33</v>
      </c>
      <c r="N691" s="1" t="s">
        <v>34</v>
      </c>
      <c r="O691" s="6" t="s">
        <v>35</v>
      </c>
      <c r="P691" s="6"/>
      <c r="Q691" s="7" t="s">
        <v>36</v>
      </c>
      <c r="R691" s="7"/>
      <c r="S691" s="4" t="s">
        <v>1194</v>
      </c>
      <c r="T691" s="160">
        <v>1716025.28</v>
      </c>
      <c r="U691" s="160">
        <v>9241762.7100000009</v>
      </c>
      <c r="V691" s="4" t="s">
        <v>11</v>
      </c>
      <c r="W691" s="1" t="s">
        <v>40</v>
      </c>
      <c r="X691" s="1" t="s">
        <v>40</v>
      </c>
      <c r="Y691" s="1"/>
      <c r="Z691" s="1"/>
      <c r="AA691" s="1"/>
      <c r="AB691" s="8"/>
      <c r="AC691" s="8">
        <v>2650</v>
      </c>
      <c r="AD691" s="8"/>
      <c r="AE691" s="8">
        <v>12750</v>
      </c>
      <c r="AF691" s="8">
        <v>650</v>
      </c>
      <c r="AG691" s="8">
        <f t="shared" si="11"/>
        <v>16050</v>
      </c>
      <c r="AH691" s="111">
        <f>21</f>
        <v>21</v>
      </c>
      <c r="AI691" s="8">
        <f>18848.76</f>
        <v>18848.759999999998</v>
      </c>
      <c r="AJ691" s="126"/>
      <c r="AK691" s="8">
        <f>18848.76</f>
        <v>18848.759999999998</v>
      </c>
      <c r="AL691" s="5" t="s">
        <v>37</v>
      </c>
      <c r="AM691" s="5" t="s">
        <v>1499</v>
      </c>
      <c r="AN691" s="96">
        <v>43040</v>
      </c>
      <c r="AO691" s="173" t="s">
        <v>1512</v>
      </c>
    </row>
    <row r="692" spans="1:2026" ht="15" customHeight="1" x14ac:dyDescent="0.25">
      <c r="A692" s="205" t="s">
        <v>1662</v>
      </c>
      <c r="B692" s="53"/>
      <c r="C692" s="4" t="s">
        <v>1197</v>
      </c>
      <c r="D692" s="4" t="s">
        <v>62</v>
      </c>
      <c r="E692" s="4" t="s">
        <v>25</v>
      </c>
      <c r="F692" s="5" t="s">
        <v>1170</v>
      </c>
      <c r="G692" s="1"/>
      <c r="H692" s="63" t="s">
        <v>1132</v>
      </c>
      <c r="I692" s="1"/>
      <c r="J692" s="35"/>
      <c r="K692" s="36"/>
      <c r="L692" s="1"/>
      <c r="M692" s="37"/>
      <c r="N692" s="1"/>
      <c r="O692" s="6"/>
      <c r="P692" s="6"/>
      <c r="Q692" s="7"/>
      <c r="R692" s="7"/>
      <c r="S692" s="4"/>
      <c r="T692" s="160"/>
      <c r="U692" s="160"/>
      <c r="V692" s="4"/>
      <c r="W692" s="1"/>
      <c r="X692" s="1"/>
      <c r="Y692" s="1"/>
      <c r="Z692" s="1"/>
      <c r="AA692" s="1"/>
      <c r="AB692" s="8"/>
      <c r="AC692" s="8"/>
      <c r="AD692" s="8"/>
      <c r="AE692" s="8"/>
      <c r="AF692" s="8"/>
      <c r="AG692" s="8"/>
      <c r="AH692" s="111">
        <f>12</f>
        <v>12</v>
      </c>
      <c r="AI692" s="8">
        <f>5794.61</f>
        <v>5794.61</v>
      </c>
      <c r="AJ692" s="126"/>
      <c r="AK692" s="8">
        <f>5794.61</f>
        <v>5794.61</v>
      </c>
      <c r="AL692" s="5"/>
      <c r="AM692" s="5" t="s">
        <v>1499</v>
      </c>
      <c r="AN692" s="96"/>
      <c r="AO692" s="173"/>
    </row>
    <row r="693" spans="1:2026" ht="24.95" customHeight="1" x14ac:dyDescent="0.25">
      <c r="A693" s="205" t="s">
        <v>1662</v>
      </c>
      <c r="B693" s="53" t="s">
        <v>1196</v>
      </c>
      <c r="C693" s="4" t="s">
        <v>1197</v>
      </c>
      <c r="D693" s="4" t="s">
        <v>128</v>
      </c>
      <c r="E693" s="4" t="s">
        <v>25</v>
      </c>
      <c r="F693" s="5" t="s">
        <v>1170</v>
      </c>
      <c r="G693" s="1" t="s">
        <v>27</v>
      </c>
      <c r="H693" s="63" t="s">
        <v>1132</v>
      </c>
      <c r="I693" s="1" t="s">
        <v>29</v>
      </c>
      <c r="J693" s="35" t="s">
        <v>345</v>
      </c>
      <c r="K693" s="36" t="s">
        <v>31</v>
      </c>
      <c r="L693" s="1" t="s">
        <v>80</v>
      </c>
      <c r="M693" s="37" t="s">
        <v>33</v>
      </c>
      <c r="N693" s="1" t="s">
        <v>34</v>
      </c>
      <c r="O693" s="6" t="s">
        <v>35</v>
      </c>
      <c r="P693" s="6"/>
      <c r="Q693" s="7" t="s">
        <v>36</v>
      </c>
      <c r="R693" s="7"/>
      <c r="S693" s="4" t="s">
        <v>1198</v>
      </c>
      <c r="T693" s="146"/>
      <c r="U693" s="146"/>
      <c r="V693" s="4" t="s">
        <v>11</v>
      </c>
      <c r="W693" s="1" t="s">
        <v>40</v>
      </c>
      <c r="X693" s="1" t="s">
        <v>40</v>
      </c>
      <c r="Y693" s="1"/>
      <c r="Z693" s="1"/>
      <c r="AA693" s="1"/>
      <c r="AB693" s="8"/>
      <c r="AC693" s="8">
        <v>3860</v>
      </c>
      <c r="AD693" s="8"/>
      <c r="AE693" s="8">
        <v>12750</v>
      </c>
      <c r="AF693" s="8">
        <v>5250</v>
      </c>
      <c r="AG693" s="8">
        <f t="shared" si="11"/>
        <v>21860</v>
      </c>
      <c r="AH693" s="111">
        <f>20</f>
        <v>20</v>
      </c>
      <c r="AI693" s="8">
        <f>1248</f>
        <v>1248</v>
      </c>
      <c r="AJ693" s="126"/>
      <c r="AK693" s="8">
        <f>1248</f>
        <v>1248</v>
      </c>
      <c r="AL693" s="5" t="s">
        <v>37</v>
      </c>
      <c r="AM693" s="5" t="s">
        <v>1499</v>
      </c>
      <c r="AN693" s="173" t="s">
        <v>1512</v>
      </c>
      <c r="AO693" s="173" t="s">
        <v>1512</v>
      </c>
    </row>
    <row r="694" spans="1:2026" ht="24.95" customHeight="1" x14ac:dyDescent="0.25">
      <c r="A694" s="205" t="s">
        <v>1662</v>
      </c>
      <c r="B694" s="50" t="s">
        <v>1199</v>
      </c>
      <c r="C694" s="4" t="s">
        <v>859</v>
      </c>
      <c r="D694" s="4" t="s">
        <v>62</v>
      </c>
      <c r="E694" s="4" t="s">
        <v>1200</v>
      </c>
      <c r="F694" s="5" t="s">
        <v>1201</v>
      </c>
      <c r="G694" s="1" t="s">
        <v>27</v>
      </c>
      <c r="H694" s="11" t="s">
        <v>56</v>
      </c>
      <c r="I694" s="1" t="s">
        <v>29</v>
      </c>
      <c r="J694" s="35" t="s">
        <v>30</v>
      </c>
      <c r="K694" s="36" t="s">
        <v>31</v>
      </c>
      <c r="L694" s="1" t="s">
        <v>51</v>
      </c>
      <c r="M694" s="37" t="s">
        <v>33</v>
      </c>
      <c r="N694" s="1" t="s">
        <v>34</v>
      </c>
      <c r="O694" s="6" t="s">
        <v>35</v>
      </c>
      <c r="P694" s="6"/>
      <c r="Q694" s="7" t="s">
        <v>36</v>
      </c>
      <c r="R694" s="7"/>
      <c r="S694" s="4" t="s">
        <v>1202</v>
      </c>
      <c r="T694" s="172" t="s">
        <v>1599</v>
      </c>
      <c r="U694" s="90" t="s">
        <v>1600</v>
      </c>
      <c r="V694" s="4" t="s">
        <v>11</v>
      </c>
      <c r="W694" s="1"/>
      <c r="X694" s="1" t="s">
        <v>40</v>
      </c>
      <c r="Y694" s="1"/>
      <c r="Z694" s="1"/>
      <c r="AA694" s="1"/>
      <c r="AB694" s="8"/>
      <c r="AC694" s="8">
        <v>2650</v>
      </c>
      <c r="AD694" s="8"/>
      <c r="AE694" s="8">
        <v>12750</v>
      </c>
      <c r="AF694" s="8">
        <v>650</v>
      </c>
      <c r="AG694" s="8">
        <f t="shared" si="11"/>
        <v>16050</v>
      </c>
      <c r="AH694" s="111">
        <v>15</v>
      </c>
      <c r="AI694" s="94">
        <f>14388.1</f>
        <v>14388.1</v>
      </c>
      <c r="AJ694" s="129"/>
      <c r="AK694" s="94">
        <f>14388.1</f>
        <v>14388.1</v>
      </c>
      <c r="AL694" s="5" t="s">
        <v>37</v>
      </c>
      <c r="AM694" s="5" t="s">
        <v>1499</v>
      </c>
      <c r="AN694" s="96">
        <v>43709</v>
      </c>
      <c r="AO694" s="97">
        <v>43800</v>
      </c>
    </row>
    <row r="695" spans="1:2026" ht="24.95" customHeight="1" x14ac:dyDescent="0.25">
      <c r="A695" s="205" t="s">
        <v>1662</v>
      </c>
      <c r="B695" s="50" t="s">
        <v>1203</v>
      </c>
      <c r="C695" s="4" t="s">
        <v>859</v>
      </c>
      <c r="D695" s="4" t="s">
        <v>54</v>
      </c>
      <c r="E695" s="4" t="s">
        <v>1200</v>
      </c>
      <c r="F695" s="5" t="s">
        <v>1201</v>
      </c>
      <c r="G695" s="4" t="s">
        <v>27</v>
      </c>
      <c r="H695" s="11" t="s">
        <v>56</v>
      </c>
      <c r="I695" s="4" t="s">
        <v>29</v>
      </c>
      <c r="J695" s="51" t="s">
        <v>30</v>
      </c>
      <c r="K695" s="4" t="s">
        <v>31</v>
      </c>
      <c r="L695" s="4" t="s">
        <v>51</v>
      </c>
      <c r="M695" s="4" t="s">
        <v>33</v>
      </c>
      <c r="N695" s="4" t="s">
        <v>34</v>
      </c>
      <c r="O695" s="6" t="s">
        <v>35</v>
      </c>
      <c r="P695" s="6"/>
      <c r="Q695" s="7" t="s">
        <v>36</v>
      </c>
      <c r="R695" s="7"/>
      <c r="S695" s="4" t="s">
        <v>1204</v>
      </c>
      <c r="T695" s="172" t="s">
        <v>1601</v>
      </c>
      <c r="U695" s="90" t="s">
        <v>1602</v>
      </c>
      <c r="V695" s="4" t="s">
        <v>11</v>
      </c>
      <c r="W695" s="4"/>
      <c r="X695" s="4" t="s">
        <v>40</v>
      </c>
      <c r="Y695" s="4"/>
      <c r="Z695" s="4"/>
      <c r="AA695" s="4"/>
      <c r="AB695" s="8"/>
      <c r="AC695" s="8">
        <v>2650</v>
      </c>
      <c r="AD695" s="8"/>
      <c r="AE695" s="8"/>
      <c r="AF695" s="8"/>
      <c r="AG695" s="8">
        <f t="shared" si="11"/>
        <v>2650</v>
      </c>
      <c r="AH695" s="111">
        <v>13</v>
      </c>
      <c r="AI695" s="94">
        <f>12805.2</f>
        <v>12805.2</v>
      </c>
      <c r="AJ695" s="129"/>
      <c r="AK695" s="94">
        <f>12805.2</f>
        <v>12805.2</v>
      </c>
      <c r="AL695" s="5" t="s">
        <v>38</v>
      </c>
      <c r="AM695" s="4" t="s">
        <v>1499</v>
      </c>
      <c r="AN695" s="96">
        <v>43709</v>
      </c>
      <c r="AO695" s="97">
        <v>43800</v>
      </c>
    </row>
    <row r="696" spans="1:2026" s="47" customFormat="1" ht="24.95" customHeight="1" x14ac:dyDescent="0.25">
      <c r="A696" s="205" t="s">
        <v>1662</v>
      </c>
      <c r="B696" s="140" t="s">
        <v>1205</v>
      </c>
      <c r="C696" s="1" t="s">
        <v>1206</v>
      </c>
      <c r="D696" s="1" t="s">
        <v>62</v>
      </c>
      <c r="E696" s="1" t="s">
        <v>1200</v>
      </c>
      <c r="F696" s="2" t="s">
        <v>1201</v>
      </c>
      <c r="G696" s="1" t="s">
        <v>27</v>
      </c>
      <c r="H696" s="29" t="s">
        <v>56</v>
      </c>
      <c r="I696" s="1" t="s">
        <v>29</v>
      </c>
      <c r="J696" s="35" t="s">
        <v>30</v>
      </c>
      <c r="K696" s="1" t="s">
        <v>31</v>
      </c>
      <c r="L696" s="1" t="s">
        <v>51</v>
      </c>
      <c r="M696" s="1" t="s">
        <v>33</v>
      </c>
      <c r="N696" s="1" t="s">
        <v>34</v>
      </c>
      <c r="O696" s="38" t="s">
        <v>35</v>
      </c>
      <c r="P696" s="38"/>
      <c r="Q696" s="39" t="s">
        <v>36</v>
      </c>
      <c r="R696" s="39"/>
      <c r="S696" s="1" t="s">
        <v>1207</v>
      </c>
      <c r="T696" s="145"/>
      <c r="U696" s="145"/>
      <c r="V696" s="1" t="s">
        <v>11</v>
      </c>
      <c r="W696" s="1"/>
      <c r="X696" s="1" t="s">
        <v>40</v>
      </c>
      <c r="Y696" s="1"/>
      <c r="Z696" s="1"/>
      <c r="AA696" s="1"/>
      <c r="AB696" s="30"/>
      <c r="AC696" s="30">
        <v>2650</v>
      </c>
      <c r="AD696" s="30"/>
      <c r="AE696" s="30"/>
      <c r="AF696" s="30"/>
      <c r="AG696" s="30">
        <f t="shared" ref="AG696:AG772" si="12">SUM(AB696:AF696)</f>
        <v>2650</v>
      </c>
      <c r="AH696" s="110"/>
      <c r="AI696" s="30"/>
      <c r="AJ696" s="125"/>
      <c r="AK696" s="30"/>
      <c r="AL696" s="2" t="s">
        <v>38</v>
      </c>
      <c r="AM696" s="2"/>
      <c r="AN696" s="2"/>
      <c r="AO696" s="2"/>
      <c r="AP696" s="33"/>
      <c r="AQ696" s="33"/>
      <c r="AR696" s="33"/>
      <c r="AS696" s="33"/>
      <c r="AT696" s="33"/>
      <c r="AU696" s="33"/>
      <c r="AV696" s="33"/>
      <c r="AW696" s="33"/>
      <c r="AX696" s="33"/>
      <c r="AY696" s="33"/>
      <c r="AZ696" s="33"/>
      <c r="BA696" s="33"/>
      <c r="BB696" s="33"/>
      <c r="BC696" s="33"/>
      <c r="BD696" s="33"/>
      <c r="BE696" s="33"/>
      <c r="BF696" s="33"/>
      <c r="BG696" s="33"/>
      <c r="BH696" s="33"/>
      <c r="BI696" s="33"/>
      <c r="BJ696" s="33"/>
      <c r="BK696" s="33"/>
      <c r="BL696" s="33"/>
      <c r="BM696" s="33"/>
      <c r="BN696" s="33"/>
      <c r="BO696" s="33"/>
      <c r="BP696" s="33"/>
      <c r="BQ696" s="33"/>
      <c r="BR696" s="33"/>
      <c r="BS696" s="33"/>
      <c r="BT696" s="33"/>
      <c r="BU696" s="33"/>
      <c r="BV696" s="33"/>
      <c r="BW696" s="33"/>
      <c r="BX696" s="33"/>
      <c r="BY696" s="33"/>
      <c r="BZ696" s="33"/>
      <c r="CA696" s="33"/>
      <c r="CB696" s="33"/>
      <c r="CC696" s="33"/>
      <c r="CD696" s="33"/>
      <c r="CE696" s="33"/>
      <c r="CF696" s="33"/>
      <c r="CG696" s="33"/>
      <c r="CH696" s="33"/>
      <c r="CI696" s="33"/>
      <c r="CJ696" s="33"/>
      <c r="CK696" s="33"/>
      <c r="CL696" s="33"/>
      <c r="CM696" s="33"/>
      <c r="CN696" s="33"/>
      <c r="CO696" s="33"/>
      <c r="CP696" s="33"/>
      <c r="CQ696" s="33"/>
      <c r="CR696" s="33"/>
      <c r="CS696" s="33"/>
      <c r="CT696" s="33"/>
      <c r="CU696" s="33"/>
      <c r="CV696" s="33"/>
      <c r="CW696" s="33"/>
      <c r="CX696" s="33"/>
      <c r="CY696" s="33"/>
      <c r="CZ696" s="33"/>
      <c r="DA696" s="33"/>
      <c r="DB696" s="33"/>
      <c r="DC696" s="33"/>
      <c r="DD696" s="33"/>
      <c r="DE696" s="33"/>
      <c r="DF696" s="33"/>
      <c r="DG696" s="33"/>
      <c r="DH696" s="33"/>
      <c r="DI696" s="33"/>
      <c r="DJ696" s="33"/>
      <c r="DK696" s="33"/>
      <c r="DL696" s="33"/>
      <c r="DM696" s="33"/>
      <c r="DN696" s="33"/>
      <c r="DO696" s="33"/>
      <c r="DP696" s="33"/>
      <c r="DQ696" s="33"/>
      <c r="DR696" s="33"/>
      <c r="DS696" s="33"/>
      <c r="DT696" s="33"/>
      <c r="DU696" s="33"/>
      <c r="DV696" s="33"/>
      <c r="DW696" s="33"/>
      <c r="DX696" s="33"/>
      <c r="DY696" s="33"/>
      <c r="DZ696" s="33"/>
      <c r="EA696" s="33"/>
      <c r="EB696" s="33"/>
      <c r="EC696" s="33"/>
      <c r="ED696" s="33"/>
      <c r="EE696" s="33"/>
      <c r="EF696" s="33"/>
      <c r="EG696" s="33"/>
      <c r="EH696" s="33"/>
      <c r="EI696" s="33"/>
      <c r="EJ696" s="33"/>
      <c r="EK696" s="33"/>
      <c r="EL696" s="33"/>
      <c r="EM696" s="33"/>
      <c r="EN696" s="33"/>
      <c r="EO696" s="33"/>
      <c r="EP696" s="33"/>
      <c r="EQ696" s="33"/>
      <c r="ER696" s="33"/>
      <c r="ES696" s="33"/>
      <c r="ET696" s="33"/>
      <c r="EU696" s="33"/>
      <c r="EV696" s="33"/>
      <c r="EW696" s="33"/>
      <c r="EX696" s="33"/>
      <c r="EY696" s="33"/>
      <c r="EZ696" s="33"/>
      <c r="FA696" s="33"/>
      <c r="FB696" s="33"/>
      <c r="FC696" s="33"/>
      <c r="FD696" s="33"/>
      <c r="FE696" s="33"/>
      <c r="FF696" s="33"/>
      <c r="FG696" s="33"/>
      <c r="FH696" s="33"/>
      <c r="FI696" s="33"/>
      <c r="FJ696" s="33"/>
      <c r="FK696" s="33"/>
      <c r="FL696" s="33"/>
      <c r="FM696" s="33"/>
      <c r="FN696" s="33"/>
      <c r="FO696" s="33"/>
      <c r="FP696" s="33"/>
      <c r="FQ696" s="33"/>
      <c r="FR696" s="33"/>
      <c r="FS696" s="33"/>
      <c r="FT696" s="33"/>
      <c r="FU696" s="33"/>
      <c r="FV696" s="33"/>
      <c r="FW696" s="33"/>
      <c r="FX696" s="33"/>
      <c r="FY696" s="33"/>
      <c r="FZ696" s="33"/>
      <c r="GA696" s="33"/>
      <c r="GB696" s="33"/>
      <c r="GC696" s="33"/>
      <c r="GD696" s="33"/>
      <c r="GE696" s="33"/>
      <c r="GF696" s="33"/>
      <c r="GG696" s="33"/>
      <c r="GH696" s="33"/>
      <c r="GI696" s="33"/>
      <c r="GJ696" s="33"/>
      <c r="GK696" s="33"/>
      <c r="GL696" s="33"/>
      <c r="GM696" s="33"/>
      <c r="GN696" s="33"/>
      <c r="GO696" s="33"/>
      <c r="GP696" s="33"/>
      <c r="GQ696" s="33"/>
      <c r="GR696" s="33"/>
      <c r="GS696" s="33"/>
      <c r="GT696" s="33"/>
      <c r="GU696" s="33"/>
      <c r="GV696" s="33"/>
      <c r="GW696" s="33"/>
      <c r="GX696" s="33"/>
      <c r="GY696" s="33"/>
      <c r="GZ696" s="33"/>
      <c r="HA696" s="33"/>
      <c r="HB696" s="33"/>
      <c r="HC696" s="33"/>
      <c r="HD696" s="33"/>
      <c r="HE696" s="33"/>
      <c r="HF696" s="33"/>
      <c r="HG696" s="33"/>
      <c r="HH696" s="33"/>
      <c r="HI696" s="33"/>
      <c r="HJ696" s="33"/>
      <c r="HK696" s="33"/>
      <c r="HL696" s="33"/>
      <c r="HM696" s="33"/>
      <c r="HN696" s="33"/>
      <c r="HO696" s="33"/>
      <c r="HP696" s="33"/>
      <c r="HQ696" s="33"/>
      <c r="HR696" s="33"/>
      <c r="HS696" s="33"/>
      <c r="HT696" s="33"/>
      <c r="HU696" s="33"/>
      <c r="HV696" s="33"/>
      <c r="HW696" s="33"/>
      <c r="HX696" s="33"/>
      <c r="HY696" s="33"/>
      <c r="HZ696" s="33"/>
      <c r="IA696" s="33"/>
      <c r="IB696" s="33"/>
      <c r="IC696" s="33"/>
      <c r="ID696" s="33"/>
      <c r="IE696" s="33"/>
      <c r="IF696" s="33"/>
      <c r="IG696" s="33"/>
      <c r="IH696" s="33"/>
      <c r="II696" s="33"/>
      <c r="IJ696" s="33"/>
      <c r="IK696" s="33"/>
      <c r="IL696" s="33"/>
      <c r="IM696" s="33"/>
      <c r="IN696" s="33"/>
      <c r="IO696" s="33"/>
      <c r="IP696" s="33"/>
      <c r="IQ696" s="33"/>
      <c r="IR696" s="33"/>
      <c r="IS696" s="33"/>
      <c r="IT696" s="33"/>
      <c r="IU696" s="33"/>
      <c r="IV696" s="33"/>
      <c r="IW696" s="33"/>
      <c r="IX696" s="33"/>
      <c r="IY696" s="33"/>
      <c r="IZ696" s="33"/>
      <c r="JA696" s="33"/>
      <c r="JB696" s="33"/>
      <c r="JC696" s="33"/>
      <c r="JD696" s="33"/>
      <c r="JE696" s="33"/>
      <c r="JF696" s="33"/>
      <c r="JG696" s="33"/>
      <c r="JH696" s="33"/>
      <c r="JI696" s="33"/>
      <c r="JJ696" s="33"/>
      <c r="JK696" s="33"/>
      <c r="JL696" s="33"/>
      <c r="JM696" s="33"/>
      <c r="JN696" s="33"/>
      <c r="JO696" s="33"/>
      <c r="JP696" s="33"/>
      <c r="JQ696" s="33"/>
      <c r="JR696" s="33"/>
      <c r="JS696" s="33"/>
      <c r="JT696" s="33"/>
      <c r="JU696" s="33"/>
      <c r="JV696" s="33"/>
      <c r="JW696" s="33"/>
      <c r="JX696" s="33"/>
      <c r="JY696" s="33"/>
      <c r="JZ696" s="33"/>
      <c r="KA696" s="33"/>
      <c r="KB696" s="33"/>
      <c r="KC696" s="33"/>
      <c r="KD696" s="33"/>
      <c r="KE696" s="33"/>
      <c r="KF696" s="33"/>
      <c r="KG696" s="33"/>
      <c r="KH696" s="33"/>
      <c r="KI696" s="33"/>
      <c r="KJ696" s="33"/>
      <c r="KK696" s="33"/>
      <c r="KL696" s="33"/>
      <c r="KM696" s="33"/>
      <c r="KN696" s="33"/>
      <c r="KO696" s="33"/>
      <c r="KP696" s="33"/>
      <c r="KQ696" s="33"/>
      <c r="KR696" s="33"/>
      <c r="KS696" s="33"/>
      <c r="KT696" s="33"/>
      <c r="KU696" s="33"/>
      <c r="KV696" s="33"/>
      <c r="KW696" s="33"/>
      <c r="KX696" s="33"/>
      <c r="KY696" s="33"/>
      <c r="KZ696" s="33"/>
      <c r="LA696" s="33"/>
      <c r="LB696" s="33"/>
      <c r="LC696" s="33"/>
      <c r="LD696" s="33"/>
      <c r="LE696" s="33"/>
      <c r="LF696" s="33"/>
      <c r="LG696" s="33"/>
      <c r="LH696" s="33"/>
      <c r="LI696" s="33"/>
      <c r="LJ696" s="33"/>
      <c r="LK696" s="33"/>
      <c r="LL696" s="33"/>
      <c r="LM696" s="33"/>
      <c r="LN696" s="33"/>
      <c r="LO696" s="33"/>
      <c r="LP696" s="33"/>
      <c r="LQ696" s="33"/>
      <c r="LR696" s="33"/>
      <c r="LS696" s="33"/>
      <c r="LT696" s="33"/>
      <c r="LU696" s="33"/>
      <c r="LV696" s="33"/>
      <c r="LW696" s="33"/>
      <c r="LX696" s="33"/>
      <c r="LY696" s="33"/>
      <c r="LZ696" s="33"/>
      <c r="MA696" s="33"/>
      <c r="MB696" s="33"/>
      <c r="MC696" s="33"/>
      <c r="MD696" s="33"/>
      <c r="ME696" s="33"/>
      <c r="MF696" s="33"/>
      <c r="MG696" s="33"/>
      <c r="MH696" s="33"/>
      <c r="MI696" s="33"/>
      <c r="MJ696" s="33"/>
      <c r="MK696" s="33"/>
      <c r="ML696" s="33"/>
      <c r="MM696" s="33"/>
      <c r="MN696" s="33"/>
      <c r="MO696" s="33"/>
      <c r="MP696" s="33"/>
      <c r="MQ696" s="33"/>
      <c r="MR696" s="33"/>
      <c r="MS696" s="33"/>
      <c r="MT696" s="33"/>
      <c r="MU696" s="33"/>
      <c r="MV696" s="33"/>
      <c r="MW696" s="33"/>
      <c r="MX696" s="33"/>
      <c r="MY696" s="33"/>
      <c r="MZ696" s="33"/>
      <c r="NA696" s="33"/>
      <c r="NB696" s="33"/>
      <c r="NC696" s="33"/>
      <c r="ND696" s="33"/>
      <c r="NE696" s="33"/>
      <c r="NF696" s="33"/>
      <c r="NG696" s="33"/>
      <c r="NH696" s="33"/>
      <c r="NI696" s="33"/>
      <c r="NJ696" s="33"/>
      <c r="NK696" s="33"/>
      <c r="NL696" s="33"/>
      <c r="NM696" s="33"/>
      <c r="NN696" s="33"/>
      <c r="NO696" s="33"/>
      <c r="NP696" s="33"/>
      <c r="NQ696" s="33"/>
      <c r="NR696" s="33"/>
      <c r="NS696" s="33"/>
      <c r="NT696" s="33"/>
      <c r="NU696" s="33"/>
      <c r="NV696" s="33"/>
      <c r="NW696" s="33"/>
      <c r="NX696" s="33"/>
      <c r="NY696" s="33"/>
      <c r="NZ696" s="33"/>
      <c r="OA696" s="33"/>
      <c r="OB696" s="33"/>
      <c r="OC696" s="33"/>
      <c r="OD696" s="33"/>
      <c r="OE696" s="33"/>
      <c r="OF696" s="33"/>
      <c r="OG696" s="33"/>
      <c r="OH696" s="33"/>
      <c r="OI696" s="33"/>
      <c r="OJ696" s="33"/>
      <c r="OK696" s="33"/>
      <c r="OL696" s="33"/>
      <c r="OM696" s="33"/>
      <c r="ON696" s="33"/>
      <c r="OO696" s="33"/>
      <c r="OP696" s="33"/>
      <c r="OQ696" s="33"/>
      <c r="OR696" s="33"/>
      <c r="OS696" s="33"/>
      <c r="OT696" s="33"/>
      <c r="OU696" s="33"/>
      <c r="OV696" s="33"/>
      <c r="OW696" s="33"/>
      <c r="OX696" s="33"/>
      <c r="OY696" s="33"/>
      <c r="OZ696" s="33"/>
      <c r="PA696" s="33"/>
      <c r="PB696" s="33"/>
      <c r="PC696" s="33"/>
      <c r="PD696" s="33"/>
      <c r="PE696" s="33"/>
      <c r="PF696" s="33"/>
      <c r="PG696" s="33"/>
      <c r="PH696" s="33"/>
      <c r="PI696" s="33"/>
      <c r="PJ696" s="33"/>
      <c r="PK696" s="33"/>
      <c r="PL696" s="33"/>
      <c r="PM696" s="33"/>
      <c r="PN696" s="33"/>
      <c r="PO696" s="33"/>
      <c r="PP696" s="33"/>
      <c r="PQ696" s="33"/>
      <c r="PR696" s="33"/>
      <c r="PS696" s="33"/>
      <c r="PT696" s="33"/>
      <c r="PU696" s="33"/>
      <c r="PV696" s="33"/>
      <c r="PW696" s="33"/>
      <c r="PX696" s="33"/>
      <c r="PY696" s="33"/>
      <c r="PZ696" s="33"/>
      <c r="QA696" s="33"/>
      <c r="QB696" s="33"/>
      <c r="QC696" s="33"/>
      <c r="QD696" s="33"/>
      <c r="QE696" s="33"/>
      <c r="QF696" s="33"/>
      <c r="QG696" s="33"/>
      <c r="QH696" s="33"/>
      <c r="QI696" s="33"/>
      <c r="QJ696" s="33"/>
      <c r="QK696" s="33"/>
      <c r="QL696" s="33"/>
      <c r="QM696" s="33"/>
      <c r="QN696" s="33"/>
      <c r="QO696" s="33"/>
      <c r="QP696" s="33"/>
      <c r="QQ696" s="33"/>
      <c r="QR696" s="33"/>
      <c r="QS696" s="33"/>
      <c r="QT696" s="33"/>
      <c r="QU696" s="33"/>
      <c r="QV696" s="33"/>
      <c r="QW696" s="33"/>
      <c r="QX696" s="33"/>
      <c r="QY696" s="33"/>
      <c r="QZ696" s="33"/>
      <c r="RA696" s="33"/>
      <c r="RB696" s="33"/>
      <c r="RC696" s="33"/>
      <c r="RD696" s="33"/>
      <c r="RE696" s="33"/>
      <c r="RF696" s="33"/>
      <c r="RG696" s="33"/>
      <c r="RH696" s="33"/>
      <c r="RI696" s="33"/>
      <c r="RJ696" s="33"/>
      <c r="RK696" s="33"/>
      <c r="RL696" s="33"/>
      <c r="RM696" s="33"/>
      <c r="RN696" s="33"/>
      <c r="RO696" s="33"/>
      <c r="RP696" s="33"/>
      <c r="RQ696" s="33"/>
      <c r="RR696" s="33"/>
      <c r="RS696" s="33"/>
      <c r="RT696" s="33"/>
      <c r="RU696" s="33"/>
      <c r="RV696" s="33"/>
      <c r="RW696" s="33"/>
      <c r="RX696" s="33"/>
      <c r="RY696" s="33"/>
      <c r="RZ696" s="33"/>
      <c r="SA696" s="33"/>
      <c r="SB696" s="33"/>
      <c r="SC696" s="33"/>
      <c r="SD696" s="33"/>
      <c r="SE696" s="33"/>
      <c r="SF696" s="33"/>
      <c r="SG696" s="33"/>
      <c r="SH696" s="33"/>
      <c r="SI696" s="33"/>
      <c r="SJ696" s="33"/>
      <c r="SK696" s="33"/>
      <c r="SL696" s="33"/>
      <c r="SM696" s="33"/>
      <c r="SN696" s="33"/>
      <c r="SO696" s="33"/>
      <c r="SP696" s="33"/>
      <c r="SQ696" s="33"/>
      <c r="SR696" s="33"/>
      <c r="SS696" s="33"/>
      <c r="ST696" s="33"/>
      <c r="SU696" s="33"/>
      <c r="SV696" s="33"/>
      <c r="SW696" s="33"/>
      <c r="SX696" s="33"/>
      <c r="SY696" s="33"/>
      <c r="SZ696" s="33"/>
      <c r="TA696" s="33"/>
      <c r="TB696" s="33"/>
      <c r="TC696" s="33"/>
      <c r="TD696" s="33"/>
      <c r="TE696" s="33"/>
      <c r="TF696" s="33"/>
      <c r="TG696" s="33"/>
      <c r="TH696" s="33"/>
      <c r="TI696" s="33"/>
      <c r="TJ696" s="33"/>
      <c r="TK696" s="33"/>
      <c r="TL696" s="33"/>
      <c r="TM696" s="33"/>
      <c r="TN696" s="33"/>
      <c r="TO696" s="33"/>
      <c r="TP696" s="33"/>
      <c r="TQ696" s="33"/>
      <c r="TR696" s="33"/>
      <c r="TS696" s="33"/>
      <c r="TT696" s="33"/>
      <c r="TU696" s="33"/>
      <c r="TV696" s="33"/>
      <c r="TW696" s="33"/>
      <c r="TX696" s="33"/>
      <c r="TY696" s="33"/>
      <c r="TZ696" s="33"/>
      <c r="UA696" s="33"/>
      <c r="UB696" s="33"/>
      <c r="UC696" s="33"/>
      <c r="UD696" s="33"/>
      <c r="UE696" s="33"/>
      <c r="UF696" s="33"/>
      <c r="UG696" s="33"/>
      <c r="UH696" s="33"/>
      <c r="UI696" s="33"/>
      <c r="UJ696" s="33"/>
      <c r="UK696" s="33"/>
      <c r="UL696" s="33"/>
      <c r="UM696" s="33"/>
      <c r="UN696" s="33"/>
      <c r="UO696" s="33"/>
      <c r="UP696" s="33"/>
      <c r="UQ696" s="33"/>
      <c r="UR696" s="33"/>
      <c r="US696" s="33"/>
      <c r="UT696" s="33"/>
      <c r="UU696" s="33"/>
      <c r="UV696" s="33"/>
      <c r="UW696" s="33"/>
      <c r="UX696" s="33"/>
      <c r="UY696" s="33"/>
      <c r="UZ696" s="33"/>
      <c r="VA696" s="33"/>
      <c r="VB696" s="33"/>
      <c r="VC696" s="33"/>
      <c r="VD696" s="33"/>
      <c r="VE696" s="33"/>
      <c r="VF696" s="33"/>
      <c r="VG696" s="33"/>
      <c r="VH696" s="33"/>
      <c r="VI696" s="33"/>
      <c r="VJ696" s="33"/>
      <c r="VK696" s="33"/>
      <c r="VL696" s="33"/>
      <c r="VM696" s="33"/>
      <c r="VN696" s="33"/>
      <c r="VO696" s="33"/>
      <c r="VP696" s="33"/>
      <c r="VQ696" s="33"/>
      <c r="VR696" s="33"/>
      <c r="VS696" s="33"/>
      <c r="VT696" s="33"/>
      <c r="VU696" s="33"/>
      <c r="VV696" s="33"/>
      <c r="VW696" s="33"/>
      <c r="VX696" s="33"/>
      <c r="VY696" s="33"/>
      <c r="VZ696" s="33"/>
      <c r="WA696" s="33"/>
      <c r="WB696" s="33"/>
      <c r="WC696" s="33"/>
      <c r="WD696" s="33"/>
      <c r="WE696" s="33"/>
      <c r="WF696" s="33"/>
      <c r="WG696" s="33"/>
      <c r="WH696" s="33"/>
      <c r="WI696" s="33"/>
      <c r="WJ696" s="33"/>
      <c r="WK696" s="33"/>
      <c r="WL696" s="33"/>
      <c r="WM696" s="33"/>
      <c r="WN696" s="33"/>
      <c r="WO696" s="33"/>
      <c r="WP696" s="33"/>
      <c r="WQ696" s="33"/>
      <c r="WR696" s="33"/>
      <c r="WS696" s="33"/>
      <c r="WT696" s="33"/>
      <c r="WU696" s="33"/>
      <c r="WV696" s="33"/>
      <c r="WW696" s="33"/>
      <c r="WX696" s="33"/>
      <c r="WY696" s="33"/>
      <c r="WZ696" s="33"/>
      <c r="XA696" s="33"/>
      <c r="XB696" s="33"/>
      <c r="XC696" s="33"/>
      <c r="XD696" s="33"/>
      <c r="XE696" s="33"/>
      <c r="XF696" s="33"/>
      <c r="XG696" s="33"/>
      <c r="XH696" s="33"/>
      <c r="XI696" s="33"/>
      <c r="XJ696" s="33"/>
      <c r="XK696" s="33"/>
      <c r="XL696" s="33"/>
      <c r="XM696" s="33"/>
      <c r="XN696" s="33"/>
      <c r="XO696" s="33"/>
      <c r="XP696" s="33"/>
      <c r="XQ696" s="33"/>
      <c r="XR696" s="33"/>
      <c r="XS696" s="33"/>
      <c r="XT696" s="33"/>
      <c r="XU696" s="33"/>
      <c r="XV696" s="33"/>
      <c r="XW696" s="33"/>
      <c r="XX696" s="33"/>
      <c r="XY696" s="33"/>
      <c r="XZ696" s="33"/>
      <c r="YA696" s="33"/>
      <c r="YB696" s="33"/>
      <c r="YC696" s="33"/>
      <c r="YD696" s="33"/>
      <c r="YE696" s="33"/>
      <c r="YF696" s="33"/>
      <c r="YG696" s="33"/>
      <c r="YH696" s="33"/>
      <c r="YI696" s="33"/>
      <c r="YJ696" s="33"/>
      <c r="YK696" s="33"/>
      <c r="YL696" s="33"/>
      <c r="YM696" s="33"/>
      <c r="YN696" s="33"/>
      <c r="YO696" s="33"/>
      <c r="YP696" s="33"/>
      <c r="YQ696" s="33"/>
      <c r="YR696" s="33"/>
      <c r="YS696" s="33"/>
      <c r="YT696" s="33"/>
      <c r="YU696" s="33"/>
      <c r="YV696" s="33"/>
      <c r="YW696" s="33"/>
      <c r="YX696" s="33"/>
      <c r="YY696" s="33"/>
      <c r="YZ696" s="33"/>
      <c r="ZA696" s="33"/>
      <c r="ZB696" s="33"/>
      <c r="ZC696" s="33"/>
      <c r="ZD696" s="33"/>
      <c r="ZE696" s="33"/>
      <c r="ZF696" s="33"/>
      <c r="ZG696" s="33"/>
      <c r="ZH696" s="33"/>
      <c r="ZI696" s="33"/>
      <c r="ZJ696" s="33"/>
      <c r="ZK696" s="33"/>
      <c r="ZL696" s="33"/>
      <c r="ZM696" s="33"/>
      <c r="ZN696" s="33"/>
      <c r="ZO696" s="33"/>
      <c r="ZP696" s="33"/>
      <c r="ZQ696" s="33"/>
      <c r="ZR696" s="33"/>
      <c r="ZS696" s="33"/>
      <c r="ZT696" s="33"/>
      <c r="ZU696" s="33"/>
      <c r="ZV696" s="33"/>
      <c r="ZW696" s="33"/>
      <c r="ZX696" s="33"/>
      <c r="ZY696" s="33"/>
      <c r="ZZ696" s="33"/>
      <c r="AAA696" s="33"/>
      <c r="AAB696" s="33"/>
      <c r="AAC696" s="33"/>
      <c r="AAD696" s="33"/>
      <c r="AAE696" s="33"/>
      <c r="AAF696" s="33"/>
      <c r="AAG696" s="33"/>
      <c r="AAH696" s="33"/>
      <c r="AAI696" s="33"/>
      <c r="AAJ696" s="33"/>
      <c r="AAK696" s="33"/>
      <c r="AAL696" s="33"/>
      <c r="AAM696" s="33"/>
      <c r="AAN696" s="33"/>
      <c r="AAO696" s="33"/>
      <c r="AAP696" s="33"/>
      <c r="AAQ696" s="33"/>
      <c r="AAR696" s="33"/>
      <c r="AAS696" s="33"/>
      <c r="AAT696" s="33"/>
      <c r="AAU696" s="33"/>
      <c r="AAV696" s="33"/>
      <c r="AAW696" s="33"/>
      <c r="AAX696" s="33"/>
      <c r="AAY696" s="33"/>
      <c r="AAZ696" s="33"/>
      <c r="ABA696" s="33"/>
      <c r="ABB696" s="33"/>
      <c r="ABC696" s="33"/>
      <c r="ABD696" s="33"/>
      <c r="ABE696" s="33"/>
      <c r="ABF696" s="33"/>
      <c r="ABG696" s="33"/>
      <c r="ABH696" s="33"/>
      <c r="ABI696" s="33"/>
      <c r="ABJ696" s="33"/>
      <c r="ABK696" s="33"/>
      <c r="ABL696" s="33"/>
      <c r="ABM696" s="33"/>
      <c r="ABN696" s="33"/>
      <c r="ABO696" s="33"/>
      <c r="ABP696" s="33"/>
      <c r="ABQ696" s="33"/>
      <c r="ABR696" s="33"/>
      <c r="ABS696" s="33"/>
      <c r="ABT696" s="33"/>
      <c r="ABU696" s="33"/>
      <c r="ABV696" s="33"/>
      <c r="ABW696" s="33"/>
      <c r="ABX696" s="33"/>
      <c r="ABY696" s="33"/>
      <c r="ABZ696" s="33"/>
      <c r="ACA696" s="33"/>
      <c r="ACB696" s="33"/>
      <c r="ACC696" s="33"/>
      <c r="ACD696" s="33"/>
      <c r="ACE696" s="33"/>
      <c r="ACF696" s="33"/>
      <c r="ACG696" s="33"/>
      <c r="ACH696" s="33"/>
      <c r="ACI696" s="33"/>
      <c r="ACJ696" s="33"/>
      <c r="ACK696" s="33"/>
      <c r="ACL696" s="33"/>
      <c r="ACM696" s="33"/>
      <c r="ACN696" s="33"/>
      <c r="ACO696" s="33"/>
      <c r="ACP696" s="33"/>
      <c r="ACQ696" s="33"/>
      <c r="ACR696" s="33"/>
      <c r="ACS696" s="33"/>
      <c r="ACT696" s="33"/>
      <c r="ACU696" s="33"/>
      <c r="ACV696" s="33"/>
      <c r="ACW696" s="33"/>
      <c r="ACX696" s="33"/>
      <c r="ACY696" s="33"/>
      <c r="ACZ696" s="33"/>
      <c r="ADA696" s="33"/>
      <c r="ADB696" s="33"/>
      <c r="ADC696" s="33"/>
      <c r="ADD696" s="33"/>
      <c r="ADE696" s="33"/>
      <c r="ADF696" s="33"/>
      <c r="ADG696" s="33"/>
      <c r="ADH696" s="33"/>
      <c r="ADI696" s="33"/>
      <c r="ADJ696" s="33"/>
      <c r="ADK696" s="33"/>
      <c r="ADL696" s="33"/>
      <c r="ADM696" s="33"/>
      <c r="ADN696" s="33"/>
      <c r="ADO696" s="33"/>
      <c r="ADP696" s="33"/>
      <c r="ADQ696" s="33"/>
      <c r="ADR696" s="33"/>
      <c r="ADS696" s="33"/>
      <c r="ADT696" s="33"/>
      <c r="ADU696" s="33"/>
      <c r="ADV696" s="33"/>
      <c r="ADW696" s="33"/>
      <c r="ADX696" s="33"/>
      <c r="ADY696" s="33"/>
      <c r="ADZ696" s="33"/>
      <c r="AEA696" s="33"/>
      <c r="AEB696" s="33"/>
      <c r="AEC696" s="33"/>
      <c r="AED696" s="33"/>
      <c r="AEE696" s="33"/>
      <c r="AEF696" s="33"/>
      <c r="AEG696" s="33"/>
      <c r="AEH696" s="33"/>
      <c r="AEI696" s="33"/>
      <c r="AEJ696" s="33"/>
      <c r="AEK696" s="33"/>
      <c r="AEL696" s="33"/>
      <c r="AEM696" s="33"/>
      <c r="AEN696" s="33"/>
      <c r="AEO696" s="33"/>
      <c r="AEP696" s="33"/>
      <c r="AEQ696" s="33"/>
      <c r="AER696" s="33"/>
      <c r="AES696" s="33"/>
      <c r="AET696" s="33"/>
      <c r="AEU696" s="33"/>
      <c r="AEV696" s="33"/>
      <c r="AEW696" s="33"/>
      <c r="AEX696" s="33"/>
      <c r="AEY696" s="33"/>
      <c r="AEZ696" s="33"/>
      <c r="AFA696" s="33"/>
      <c r="AFB696" s="33"/>
      <c r="AFC696" s="33"/>
      <c r="AFD696" s="33"/>
      <c r="AFE696" s="33"/>
      <c r="AFF696" s="33"/>
      <c r="AFG696" s="33"/>
      <c r="AFH696" s="33"/>
      <c r="AFI696" s="33"/>
      <c r="AFJ696" s="33"/>
      <c r="AFK696" s="33"/>
      <c r="AFL696" s="33"/>
      <c r="AFM696" s="33"/>
      <c r="AFN696" s="33"/>
      <c r="AFO696" s="33"/>
      <c r="AFP696" s="33"/>
      <c r="AFQ696" s="33"/>
      <c r="AFR696" s="33"/>
      <c r="AFS696" s="33"/>
      <c r="AFT696" s="33"/>
      <c r="AFU696" s="33"/>
      <c r="AFV696" s="33"/>
      <c r="AFW696" s="33"/>
      <c r="AFX696" s="33"/>
      <c r="AFY696" s="33"/>
      <c r="AFZ696" s="33"/>
      <c r="AGA696" s="33"/>
      <c r="AGB696" s="33"/>
      <c r="AGC696" s="33"/>
      <c r="AGD696" s="33"/>
      <c r="AGE696" s="33"/>
      <c r="AGF696" s="33"/>
      <c r="AGG696" s="33"/>
      <c r="AGH696" s="33"/>
      <c r="AGI696" s="33"/>
      <c r="AGJ696" s="33"/>
      <c r="AGK696" s="33"/>
      <c r="AGL696" s="33"/>
      <c r="AGM696" s="33"/>
      <c r="AGN696" s="33"/>
      <c r="AGO696" s="33"/>
      <c r="AGP696" s="33"/>
      <c r="AGQ696" s="33"/>
      <c r="AGR696" s="33"/>
      <c r="AGS696" s="33"/>
      <c r="AGT696" s="33"/>
      <c r="AGU696" s="33"/>
      <c r="AGV696" s="33"/>
      <c r="AGW696" s="33"/>
      <c r="AGX696" s="33"/>
      <c r="AGY696" s="33"/>
      <c r="AGZ696" s="33"/>
      <c r="AHA696" s="33"/>
      <c r="AHB696" s="33"/>
      <c r="AHC696" s="33"/>
      <c r="AHD696" s="33"/>
      <c r="AHE696" s="33"/>
      <c r="AHF696" s="33"/>
      <c r="AHG696" s="33"/>
      <c r="AHH696" s="33"/>
      <c r="AHI696" s="33"/>
      <c r="AHJ696" s="33"/>
      <c r="AHK696" s="33"/>
      <c r="AHL696" s="33"/>
      <c r="AHM696" s="33"/>
      <c r="AHN696" s="33"/>
      <c r="AHO696" s="33"/>
      <c r="AHP696" s="33"/>
      <c r="AHQ696" s="33"/>
      <c r="AHR696" s="33"/>
      <c r="AHS696" s="33"/>
      <c r="AHT696" s="33"/>
      <c r="AHU696" s="33"/>
      <c r="AHV696" s="33"/>
      <c r="AHW696" s="33"/>
      <c r="AHX696" s="33"/>
      <c r="AHY696" s="33"/>
      <c r="AHZ696" s="33"/>
      <c r="AIA696" s="33"/>
      <c r="AIB696" s="33"/>
      <c r="AIC696" s="33"/>
      <c r="AID696" s="33"/>
      <c r="AIE696" s="33"/>
      <c r="AIF696" s="33"/>
      <c r="AIG696" s="33"/>
      <c r="AIH696" s="33"/>
      <c r="AII696" s="33"/>
      <c r="AIJ696" s="33"/>
      <c r="AIK696" s="33"/>
      <c r="AIL696" s="33"/>
      <c r="AIM696" s="33"/>
      <c r="AIN696" s="33"/>
      <c r="AIO696" s="33"/>
      <c r="AIP696" s="33"/>
      <c r="AIQ696" s="33"/>
      <c r="AIR696" s="33"/>
      <c r="AIS696" s="33"/>
      <c r="AIT696" s="33"/>
      <c r="AIU696" s="33"/>
      <c r="AIV696" s="33"/>
      <c r="AIW696" s="33"/>
      <c r="AIX696" s="33"/>
      <c r="AIY696" s="33"/>
      <c r="AIZ696" s="33"/>
      <c r="AJA696" s="33"/>
      <c r="AJB696" s="33"/>
      <c r="AJC696" s="33"/>
      <c r="AJD696" s="33"/>
      <c r="AJE696" s="33"/>
      <c r="AJF696" s="33"/>
      <c r="AJG696" s="33"/>
      <c r="AJH696" s="33"/>
      <c r="AJI696" s="33"/>
      <c r="AJJ696" s="33"/>
      <c r="AJK696" s="33"/>
      <c r="AJL696" s="33"/>
      <c r="AJM696" s="33"/>
      <c r="AJN696" s="33"/>
      <c r="AJO696" s="33"/>
      <c r="AJP696" s="33"/>
      <c r="AJQ696" s="33"/>
      <c r="AJR696" s="33"/>
      <c r="AJS696" s="33"/>
      <c r="AJT696" s="33"/>
      <c r="AJU696" s="33"/>
      <c r="AJV696" s="33"/>
      <c r="AJW696" s="33"/>
      <c r="AJX696" s="33"/>
      <c r="AJY696" s="33"/>
      <c r="AJZ696" s="33"/>
      <c r="AKA696" s="33"/>
      <c r="AKB696" s="33"/>
      <c r="AKC696" s="33"/>
      <c r="AKD696" s="33"/>
      <c r="AKE696" s="33"/>
      <c r="AKF696" s="33"/>
      <c r="AKG696" s="33"/>
      <c r="AKH696" s="33"/>
      <c r="AKI696" s="33"/>
      <c r="AKJ696" s="33"/>
      <c r="AKK696" s="33"/>
      <c r="AKL696" s="33"/>
      <c r="AKM696" s="33"/>
      <c r="AKN696" s="33"/>
      <c r="AKO696" s="33"/>
      <c r="AKP696" s="33"/>
      <c r="AKQ696" s="33"/>
      <c r="AKR696" s="33"/>
      <c r="AKS696" s="33"/>
      <c r="AKT696" s="33"/>
      <c r="AKU696" s="33"/>
      <c r="AKV696" s="33"/>
      <c r="AKW696" s="33"/>
      <c r="AKX696" s="33"/>
      <c r="AKY696" s="33"/>
      <c r="AKZ696" s="33"/>
      <c r="ALA696" s="33"/>
      <c r="ALB696" s="33"/>
      <c r="ALC696" s="33"/>
      <c r="ALD696" s="33"/>
      <c r="ALE696" s="33"/>
      <c r="ALF696" s="33"/>
      <c r="ALG696" s="33"/>
      <c r="ALH696" s="33"/>
      <c r="ALI696" s="33"/>
      <c r="ALJ696" s="33"/>
      <c r="ALK696" s="33"/>
      <c r="ALL696" s="33"/>
      <c r="ALM696" s="33"/>
      <c r="ALN696" s="33"/>
      <c r="ALO696" s="33"/>
      <c r="ALP696" s="33"/>
      <c r="ALQ696" s="33"/>
      <c r="ALR696" s="33"/>
      <c r="ALS696" s="33"/>
      <c r="ALT696" s="33"/>
      <c r="ALU696" s="33"/>
      <c r="ALV696" s="33"/>
      <c r="ALW696" s="33"/>
      <c r="ALX696" s="33"/>
      <c r="ALY696" s="33"/>
      <c r="ALZ696" s="33"/>
      <c r="AMA696" s="33"/>
      <c r="AMB696" s="33"/>
      <c r="AMC696" s="33"/>
      <c r="AMD696" s="33"/>
      <c r="AME696" s="33"/>
      <c r="AMF696" s="33"/>
      <c r="AMG696" s="33"/>
      <c r="AMH696" s="33"/>
      <c r="AMI696" s="33"/>
      <c r="AMJ696" s="33"/>
      <c r="AMK696" s="33"/>
      <c r="AML696" s="33"/>
      <c r="AMM696" s="33"/>
      <c r="AMN696" s="33"/>
      <c r="AMO696" s="33"/>
      <c r="AMP696" s="33"/>
      <c r="AMQ696" s="33"/>
      <c r="AMR696" s="33"/>
      <c r="AMS696" s="33"/>
      <c r="AMT696" s="33"/>
      <c r="AMU696" s="33"/>
      <c r="AMV696" s="33"/>
      <c r="AMW696" s="33"/>
      <c r="AMX696" s="33"/>
      <c r="AMY696" s="33"/>
      <c r="AMZ696" s="33"/>
      <c r="ANA696" s="33"/>
      <c r="ANB696" s="33"/>
      <c r="ANC696" s="33"/>
      <c r="AND696" s="33"/>
      <c r="ANE696" s="33"/>
      <c r="ANF696" s="33"/>
      <c r="ANG696" s="33"/>
      <c r="ANH696" s="33"/>
      <c r="ANI696" s="33"/>
      <c r="ANJ696" s="33"/>
      <c r="ANK696" s="33"/>
      <c r="ANL696" s="33"/>
      <c r="ANM696" s="33"/>
      <c r="ANN696" s="33"/>
      <c r="ANO696" s="33"/>
      <c r="ANP696" s="33"/>
      <c r="ANQ696" s="33"/>
      <c r="ANR696" s="33"/>
      <c r="ANS696" s="33"/>
      <c r="ANT696" s="33"/>
      <c r="ANU696" s="33"/>
      <c r="ANV696" s="33"/>
      <c r="ANW696" s="33"/>
      <c r="ANX696" s="33"/>
      <c r="ANY696" s="33"/>
      <c r="ANZ696" s="33"/>
      <c r="AOA696" s="33"/>
      <c r="AOB696" s="33"/>
      <c r="AOC696" s="33"/>
      <c r="AOD696" s="33"/>
      <c r="AOE696" s="33"/>
      <c r="AOF696" s="33"/>
      <c r="AOG696" s="33"/>
      <c r="AOH696" s="33"/>
      <c r="AOI696" s="33"/>
      <c r="AOJ696" s="33"/>
      <c r="AOK696" s="33"/>
      <c r="AOL696" s="33"/>
      <c r="AOM696" s="33"/>
      <c r="AON696" s="33"/>
      <c r="AOO696" s="33"/>
      <c r="AOP696" s="33"/>
      <c r="AOQ696" s="33"/>
      <c r="AOR696" s="33"/>
      <c r="AOS696" s="33"/>
      <c r="AOT696" s="33"/>
      <c r="AOU696" s="33"/>
      <c r="AOV696" s="33"/>
      <c r="AOW696" s="33"/>
      <c r="AOX696" s="33"/>
      <c r="AOY696" s="33"/>
      <c r="AOZ696" s="33"/>
      <c r="APA696" s="33"/>
      <c r="APB696" s="33"/>
      <c r="APC696" s="33"/>
      <c r="APD696" s="33"/>
      <c r="APE696" s="33"/>
      <c r="APF696" s="33"/>
      <c r="APG696" s="33"/>
      <c r="APH696" s="33"/>
      <c r="API696" s="33"/>
      <c r="APJ696" s="33"/>
      <c r="APK696" s="33"/>
      <c r="APL696" s="33"/>
      <c r="APM696" s="33"/>
      <c r="APN696" s="33"/>
      <c r="APO696" s="33"/>
      <c r="APP696" s="33"/>
      <c r="APQ696" s="33"/>
      <c r="APR696" s="33"/>
      <c r="APS696" s="33"/>
      <c r="APT696" s="33"/>
      <c r="APU696" s="33"/>
      <c r="APV696" s="33"/>
      <c r="APW696" s="33"/>
      <c r="APX696" s="33"/>
      <c r="APY696" s="33"/>
      <c r="APZ696" s="33"/>
      <c r="AQA696" s="33"/>
      <c r="AQB696" s="33"/>
      <c r="AQC696" s="33"/>
      <c r="AQD696" s="33"/>
      <c r="AQE696" s="33"/>
      <c r="AQF696" s="33"/>
      <c r="AQG696" s="33"/>
      <c r="AQH696" s="33"/>
      <c r="AQI696" s="33"/>
      <c r="AQJ696" s="33"/>
      <c r="AQK696" s="33"/>
      <c r="AQL696" s="33"/>
      <c r="AQM696" s="33"/>
      <c r="AQN696" s="33"/>
      <c r="AQO696" s="33"/>
      <c r="AQP696" s="33"/>
      <c r="AQQ696" s="33"/>
      <c r="AQR696" s="33"/>
      <c r="AQS696" s="33"/>
      <c r="AQT696" s="33"/>
      <c r="AQU696" s="33"/>
      <c r="AQV696" s="33"/>
      <c r="AQW696" s="33"/>
      <c r="AQX696" s="33"/>
      <c r="AQY696" s="33"/>
      <c r="AQZ696" s="33"/>
      <c r="ARA696" s="33"/>
      <c r="ARB696" s="33"/>
      <c r="ARC696" s="33"/>
      <c r="ARD696" s="33"/>
      <c r="ARE696" s="33"/>
      <c r="ARF696" s="33"/>
      <c r="ARG696" s="33"/>
      <c r="ARH696" s="33"/>
      <c r="ARI696" s="33"/>
      <c r="ARJ696" s="33"/>
      <c r="ARK696" s="33"/>
      <c r="ARL696" s="33"/>
      <c r="ARM696" s="33"/>
      <c r="ARN696" s="33"/>
      <c r="ARO696" s="33"/>
      <c r="ARP696" s="33"/>
      <c r="ARQ696" s="33"/>
      <c r="ARR696" s="33"/>
      <c r="ARS696" s="33"/>
      <c r="ART696" s="33"/>
      <c r="ARU696" s="33"/>
      <c r="ARV696" s="33"/>
      <c r="ARW696" s="33"/>
      <c r="ARX696" s="33"/>
      <c r="ARY696" s="33"/>
      <c r="ARZ696" s="33"/>
      <c r="ASA696" s="33"/>
      <c r="ASB696" s="33"/>
      <c r="ASC696" s="33"/>
      <c r="ASD696" s="33"/>
      <c r="ASE696" s="33"/>
      <c r="ASF696" s="33"/>
      <c r="ASG696" s="33"/>
      <c r="ASH696" s="33"/>
      <c r="ASI696" s="33"/>
      <c r="ASJ696" s="33"/>
      <c r="ASK696" s="33"/>
      <c r="ASL696" s="33"/>
      <c r="ASM696" s="33"/>
      <c r="ASN696" s="33"/>
      <c r="ASO696" s="33"/>
      <c r="ASP696" s="33"/>
      <c r="ASQ696" s="33"/>
      <c r="ASR696" s="33"/>
      <c r="ASS696" s="33"/>
      <c r="AST696" s="33"/>
      <c r="ASU696" s="33"/>
      <c r="ASV696" s="33"/>
      <c r="ASW696" s="33"/>
      <c r="ASX696" s="33"/>
      <c r="ASY696" s="33"/>
      <c r="ASZ696" s="33"/>
      <c r="ATA696" s="33"/>
      <c r="ATB696" s="33"/>
      <c r="ATC696" s="33"/>
      <c r="ATD696" s="33"/>
      <c r="ATE696" s="33"/>
      <c r="ATF696" s="33"/>
      <c r="ATG696" s="33"/>
      <c r="ATH696" s="33"/>
      <c r="ATI696" s="33"/>
      <c r="ATJ696" s="33"/>
      <c r="ATK696" s="33"/>
      <c r="ATL696" s="33"/>
      <c r="ATM696" s="33"/>
      <c r="ATN696" s="33"/>
      <c r="ATO696" s="33"/>
      <c r="ATP696" s="33"/>
      <c r="ATQ696" s="33"/>
      <c r="ATR696" s="33"/>
      <c r="ATS696" s="33"/>
      <c r="ATT696" s="33"/>
      <c r="ATU696" s="33"/>
      <c r="ATV696" s="33"/>
      <c r="ATW696" s="33"/>
      <c r="ATX696" s="33"/>
      <c r="ATY696" s="33"/>
      <c r="ATZ696" s="33"/>
      <c r="AUA696" s="33"/>
      <c r="AUB696" s="33"/>
      <c r="AUC696" s="33"/>
      <c r="AUD696" s="33"/>
      <c r="AUE696" s="33"/>
      <c r="AUF696" s="33"/>
      <c r="AUG696" s="33"/>
      <c r="AUH696" s="33"/>
      <c r="AUI696" s="33"/>
      <c r="AUJ696" s="33"/>
      <c r="AUK696" s="33"/>
      <c r="AUL696" s="33"/>
      <c r="AUM696" s="33"/>
      <c r="AUN696" s="33"/>
      <c r="AUO696" s="33"/>
      <c r="AUP696" s="33"/>
      <c r="AUQ696" s="33"/>
      <c r="AUR696" s="33"/>
      <c r="AUS696" s="33"/>
      <c r="AUT696" s="33"/>
      <c r="AUU696" s="33"/>
      <c r="AUV696" s="33"/>
      <c r="AUW696" s="33"/>
      <c r="AUX696" s="33"/>
      <c r="AUY696" s="33"/>
      <c r="AUZ696" s="33"/>
      <c r="AVA696" s="33"/>
      <c r="AVB696" s="33"/>
      <c r="AVC696" s="33"/>
      <c r="AVD696" s="33"/>
      <c r="AVE696" s="33"/>
      <c r="AVF696" s="33"/>
      <c r="AVG696" s="33"/>
      <c r="AVH696" s="33"/>
      <c r="AVI696" s="33"/>
      <c r="AVJ696" s="33"/>
      <c r="AVK696" s="33"/>
      <c r="AVL696" s="33"/>
      <c r="AVM696" s="33"/>
      <c r="AVN696" s="33"/>
      <c r="AVO696" s="33"/>
      <c r="AVP696" s="33"/>
      <c r="AVQ696" s="33"/>
      <c r="AVR696" s="33"/>
      <c r="AVS696" s="33"/>
      <c r="AVT696" s="33"/>
      <c r="AVU696" s="33"/>
      <c r="AVV696" s="33"/>
      <c r="AVW696" s="33"/>
      <c r="AVX696" s="33"/>
      <c r="AVY696" s="33"/>
      <c r="AVZ696" s="33"/>
      <c r="AWA696" s="33"/>
      <c r="AWB696" s="33"/>
      <c r="AWC696" s="33"/>
      <c r="AWD696" s="33"/>
      <c r="AWE696" s="33"/>
      <c r="AWF696" s="33"/>
      <c r="AWG696" s="33"/>
      <c r="AWH696" s="33"/>
      <c r="AWI696" s="33"/>
      <c r="AWJ696" s="33"/>
      <c r="AWK696" s="33"/>
      <c r="AWL696" s="33"/>
      <c r="AWM696" s="33"/>
      <c r="AWN696" s="33"/>
      <c r="AWO696" s="33"/>
      <c r="AWP696" s="33"/>
      <c r="AWQ696" s="33"/>
      <c r="AWR696" s="33"/>
      <c r="AWS696" s="33"/>
      <c r="AWT696" s="33"/>
      <c r="AWU696" s="33"/>
      <c r="AWV696" s="33"/>
      <c r="AWW696" s="33"/>
      <c r="AWX696" s="33"/>
      <c r="AWY696" s="33"/>
      <c r="AWZ696" s="33"/>
      <c r="AXA696" s="33"/>
      <c r="AXB696" s="33"/>
      <c r="AXC696" s="33"/>
      <c r="AXD696" s="33"/>
      <c r="AXE696" s="33"/>
      <c r="AXF696" s="33"/>
      <c r="AXG696" s="33"/>
      <c r="AXH696" s="33"/>
      <c r="AXI696" s="33"/>
      <c r="AXJ696" s="33"/>
      <c r="AXK696" s="33"/>
      <c r="AXL696" s="33"/>
      <c r="AXM696" s="33"/>
      <c r="AXN696" s="33"/>
      <c r="AXO696" s="33"/>
      <c r="AXP696" s="33"/>
      <c r="AXQ696" s="33"/>
      <c r="AXR696" s="33"/>
      <c r="AXS696" s="33"/>
      <c r="AXT696" s="33"/>
      <c r="AXU696" s="33"/>
      <c r="AXV696" s="33"/>
      <c r="AXW696" s="33"/>
      <c r="AXX696" s="33"/>
      <c r="AXY696" s="33"/>
      <c r="AXZ696" s="33"/>
      <c r="AYA696" s="33"/>
      <c r="AYB696" s="33"/>
      <c r="AYC696" s="33"/>
      <c r="AYD696" s="33"/>
      <c r="AYE696" s="33"/>
      <c r="AYF696" s="33"/>
      <c r="AYG696" s="33"/>
      <c r="AYH696" s="33"/>
      <c r="AYI696" s="33"/>
      <c r="AYJ696" s="33"/>
      <c r="AYK696" s="33"/>
      <c r="AYL696" s="33"/>
      <c r="AYM696" s="33"/>
      <c r="AYN696" s="33"/>
      <c r="AYO696" s="33"/>
      <c r="AYP696" s="33"/>
      <c r="AYQ696" s="33"/>
      <c r="AYR696" s="33"/>
      <c r="AYS696" s="33"/>
      <c r="AYT696" s="33"/>
      <c r="AYU696" s="33"/>
      <c r="AYV696" s="33"/>
      <c r="AYW696" s="33"/>
      <c r="AYX696" s="33"/>
      <c r="AYY696" s="33"/>
      <c r="AYZ696" s="33"/>
      <c r="AZA696" s="33"/>
      <c r="AZB696" s="33"/>
      <c r="AZC696" s="33"/>
      <c r="AZD696" s="33"/>
      <c r="AZE696" s="33"/>
      <c r="AZF696" s="33"/>
      <c r="AZG696" s="33"/>
      <c r="AZH696" s="33"/>
      <c r="AZI696" s="33"/>
      <c r="AZJ696" s="33"/>
      <c r="AZK696" s="33"/>
      <c r="AZL696" s="33"/>
      <c r="AZM696" s="33"/>
      <c r="AZN696" s="33"/>
      <c r="AZO696" s="33"/>
      <c r="AZP696" s="33"/>
      <c r="AZQ696" s="33"/>
      <c r="AZR696" s="33"/>
      <c r="AZS696" s="33"/>
      <c r="AZT696" s="33"/>
      <c r="AZU696" s="33"/>
      <c r="AZV696" s="33"/>
      <c r="AZW696" s="33"/>
      <c r="AZX696" s="33"/>
      <c r="AZY696" s="33"/>
      <c r="AZZ696" s="33"/>
      <c r="BAA696" s="33"/>
      <c r="BAB696" s="33"/>
      <c r="BAC696" s="33"/>
      <c r="BAD696" s="33"/>
      <c r="BAE696" s="33"/>
      <c r="BAF696" s="33"/>
      <c r="BAG696" s="33"/>
      <c r="BAH696" s="33"/>
      <c r="BAI696" s="33"/>
      <c r="BAJ696" s="33"/>
      <c r="BAK696" s="33"/>
      <c r="BAL696" s="33"/>
      <c r="BAM696" s="33"/>
      <c r="BAN696" s="33"/>
      <c r="BAO696" s="33"/>
      <c r="BAP696" s="33"/>
      <c r="BAQ696" s="33"/>
      <c r="BAR696" s="33"/>
      <c r="BAS696" s="33"/>
      <c r="BAT696" s="33"/>
      <c r="BAU696" s="33"/>
      <c r="BAV696" s="33"/>
      <c r="BAW696" s="33"/>
      <c r="BAX696" s="33"/>
      <c r="BAY696" s="33"/>
      <c r="BAZ696" s="33"/>
      <c r="BBA696" s="33"/>
      <c r="BBB696" s="33"/>
      <c r="BBC696" s="33"/>
      <c r="BBD696" s="33"/>
      <c r="BBE696" s="33"/>
      <c r="BBF696" s="33"/>
      <c r="BBG696" s="33"/>
      <c r="BBH696" s="33"/>
      <c r="BBI696" s="33"/>
      <c r="BBJ696" s="33"/>
      <c r="BBK696" s="33"/>
      <c r="BBL696" s="33"/>
      <c r="BBM696" s="33"/>
      <c r="BBN696" s="33"/>
      <c r="BBO696" s="33"/>
      <c r="BBP696" s="33"/>
      <c r="BBQ696" s="33"/>
      <c r="BBR696" s="33"/>
      <c r="BBS696" s="33"/>
      <c r="BBT696" s="33"/>
      <c r="BBU696" s="33"/>
      <c r="BBV696" s="33"/>
      <c r="BBW696" s="33"/>
      <c r="BBX696" s="33"/>
      <c r="BBY696" s="33"/>
      <c r="BBZ696" s="33"/>
      <c r="BCA696" s="33"/>
      <c r="BCB696" s="33"/>
      <c r="BCC696" s="33"/>
      <c r="BCD696" s="33"/>
      <c r="BCE696" s="33"/>
      <c r="BCF696" s="33"/>
      <c r="BCG696" s="33"/>
      <c r="BCH696" s="33"/>
      <c r="BCI696" s="33"/>
      <c r="BCJ696" s="33"/>
      <c r="BCK696" s="33"/>
      <c r="BCL696" s="33"/>
      <c r="BCM696" s="33"/>
      <c r="BCN696" s="33"/>
      <c r="BCO696" s="33"/>
      <c r="BCP696" s="33"/>
      <c r="BCQ696" s="33"/>
      <c r="BCR696" s="33"/>
      <c r="BCS696" s="33"/>
      <c r="BCT696" s="33"/>
      <c r="BCU696" s="33"/>
      <c r="BCV696" s="33"/>
      <c r="BCW696" s="33"/>
      <c r="BCX696" s="33"/>
      <c r="BCY696" s="33"/>
      <c r="BCZ696" s="33"/>
      <c r="BDA696" s="33"/>
      <c r="BDB696" s="33"/>
      <c r="BDC696" s="33"/>
      <c r="BDD696" s="33"/>
      <c r="BDE696" s="33"/>
      <c r="BDF696" s="33"/>
      <c r="BDG696" s="33"/>
      <c r="BDH696" s="33"/>
      <c r="BDI696" s="33"/>
      <c r="BDJ696" s="33"/>
      <c r="BDK696" s="33"/>
      <c r="BDL696" s="33"/>
      <c r="BDM696" s="33"/>
      <c r="BDN696" s="33"/>
      <c r="BDO696" s="33"/>
      <c r="BDP696" s="33"/>
      <c r="BDQ696" s="33"/>
      <c r="BDR696" s="33"/>
      <c r="BDS696" s="33"/>
      <c r="BDT696" s="33"/>
      <c r="BDU696" s="33"/>
      <c r="BDV696" s="33"/>
      <c r="BDW696" s="33"/>
      <c r="BDX696" s="33"/>
      <c r="BDY696" s="33"/>
      <c r="BDZ696" s="33"/>
      <c r="BEA696" s="33"/>
      <c r="BEB696" s="33"/>
      <c r="BEC696" s="33"/>
      <c r="BED696" s="33"/>
      <c r="BEE696" s="33"/>
      <c r="BEF696" s="33"/>
      <c r="BEG696" s="33"/>
      <c r="BEH696" s="33"/>
      <c r="BEI696" s="33"/>
      <c r="BEJ696" s="33"/>
      <c r="BEK696" s="33"/>
      <c r="BEL696" s="33"/>
      <c r="BEM696" s="33"/>
      <c r="BEN696" s="33"/>
      <c r="BEO696" s="33"/>
      <c r="BEP696" s="33"/>
      <c r="BEQ696" s="33"/>
      <c r="BER696" s="33"/>
      <c r="BES696" s="33"/>
      <c r="BET696" s="33"/>
      <c r="BEU696" s="33"/>
      <c r="BEV696" s="33"/>
      <c r="BEW696" s="33"/>
      <c r="BEX696" s="33"/>
      <c r="BEY696" s="33"/>
      <c r="BEZ696" s="33"/>
      <c r="BFA696" s="33"/>
      <c r="BFB696" s="33"/>
      <c r="BFC696" s="33"/>
      <c r="BFD696" s="33"/>
      <c r="BFE696" s="33"/>
      <c r="BFF696" s="33"/>
      <c r="BFG696" s="33"/>
      <c r="BFH696" s="33"/>
      <c r="BFI696" s="33"/>
      <c r="BFJ696" s="33"/>
      <c r="BFK696" s="33"/>
      <c r="BFL696" s="33"/>
      <c r="BFM696" s="33"/>
      <c r="BFN696" s="33"/>
      <c r="BFO696" s="33"/>
      <c r="BFP696" s="33"/>
      <c r="BFQ696" s="33"/>
      <c r="BFR696" s="33"/>
      <c r="BFS696" s="33"/>
      <c r="BFT696" s="33"/>
      <c r="BFU696" s="33"/>
      <c r="BFV696" s="33"/>
      <c r="BFW696" s="33"/>
      <c r="BFX696" s="33"/>
      <c r="BFY696" s="33"/>
      <c r="BFZ696" s="33"/>
      <c r="BGA696" s="33"/>
      <c r="BGB696" s="33"/>
      <c r="BGC696" s="33"/>
      <c r="BGD696" s="33"/>
      <c r="BGE696" s="33"/>
      <c r="BGF696" s="33"/>
      <c r="BGG696" s="33"/>
      <c r="BGH696" s="33"/>
      <c r="BGI696" s="33"/>
      <c r="BGJ696" s="33"/>
      <c r="BGK696" s="33"/>
      <c r="BGL696" s="33"/>
      <c r="BGM696" s="33"/>
      <c r="BGN696" s="33"/>
      <c r="BGO696" s="33"/>
      <c r="BGP696" s="33"/>
      <c r="BGQ696" s="33"/>
      <c r="BGR696" s="33"/>
      <c r="BGS696" s="33"/>
      <c r="BGT696" s="33"/>
      <c r="BGU696" s="33"/>
      <c r="BGV696" s="33"/>
      <c r="BGW696" s="33"/>
      <c r="BGX696" s="33"/>
      <c r="BGY696" s="33"/>
      <c r="BGZ696" s="33"/>
      <c r="BHA696" s="33"/>
      <c r="BHB696" s="33"/>
      <c r="BHC696" s="33"/>
      <c r="BHD696" s="33"/>
      <c r="BHE696" s="33"/>
      <c r="BHF696" s="33"/>
      <c r="BHG696" s="33"/>
      <c r="BHH696" s="33"/>
      <c r="BHI696" s="33"/>
      <c r="BHJ696" s="33"/>
      <c r="BHK696" s="33"/>
      <c r="BHL696" s="33"/>
      <c r="BHM696" s="33"/>
      <c r="BHN696" s="33"/>
      <c r="BHO696" s="33"/>
      <c r="BHP696" s="33"/>
      <c r="BHQ696" s="33"/>
      <c r="BHR696" s="33"/>
      <c r="BHS696" s="33"/>
      <c r="BHT696" s="33"/>
      <c r="BHU696" s="33"/>
      <c r="BHV696" s="33"/>
      <c r="BHW696" s="33"/>
      <c r="BHX696" s="33"/>
      <c r="BHY696" s="33"/>
      <c r="BHZ696" s="33"/>
      <c r="BIA696" s="33"/>
      <c r="BIB696" s="33"/>
      <c r="BIC696" s="33"/>
      <c r="BID696" s="33"/>
      <c r="BIE696" s="33"/>
      <c r="BIF696" s="33"/>
      <c r="BIG696" s="33"/>
      <c r="BIH696" s="33"/>
      <c r="BII696" s="33"/>
      <c r="BIJ696" s="33"/>
      <c r="BIK696" s="33"/>
      <c r="BIL696" s="33"/>
      <c r="BIM696" s="33"/>
      <c r="BIN696" s="33"/>
      <c r="BIO696" s="33"/>
      <c r="BIP696" s="33"/>
      <c r="BIQ696" s="33"/>
      <c r="BIR696" s="33"/>
      <c r="BIS696" s="33"/>
      <c r="BIT696" s="33"/>
      <c r="BIU696" s="33"/>
      <c r="BIV696" s="33"/>
      <c r="BIW696" s="33"/>
      <c r="BIX696" s="33"/>
      <c r="BIY696" s="33"/>
      <c r="BIZ696" s="33"/>
      <c r="BJA696" s="33"/>
      <c r="BJB696" s="33"/>
      <c r="BJC696" s="33"/>
      <c r="BJD696" s="33"/>
      <c r="BJE696" s="33"/>
      <c r="BJF696" s="33"/>
      <c r="BJG696" s="33"/>
      <c r="BJH696" s="33"/>
      <c r="BJI696" s="33"/>
      <c r="BJJ696" s="33"/>
      <c r="BJK696" s="33"/>
      <c r="BJL696" s="33"/>
      <c r="BJM696" s="33"/>
      <c r="BJN696" s="33"/>
      <c r="BJO696" s="33"/>
      <c r="BJP696" s="33"/>
      <c r="BJQ696" s="33"/>
      <c r="BJR696" s="33"/>
      <c r="BJS696" s="33"/>
      <c r="BJT696" s="33"/>
      <c r="BJU696" s="33"/>
      <c r="BJV696" s="33"/>
      <c r="BJW696" s="33"/>
      <c r="BJX696" s="33"/>
      <c r="BJY696" s="33"/>
      <c r="BJZ696" s="33"/>
      <c r="BKA696" s="33"/>
      <c r="BKB696" s="33"/>
      <c r="BKC696" s="33"/>
      <c r="BKD696" s="33"/>
      <c r="BKE696" s="33"/>
      <c r="BKF696" s="33"/>
      <c r="BKG696" s="33"/>
      <c r="BKH696" s="33"/>
      <c r="BKI696" s="33"/>
      <c r="BKJ696" s="33"/>
      <c r="BKK696" s="33"/>
      <c r="BKL696" s="33"/>
      <c r="BKM696" s="33"/>
      <c r="BKN696" s="33"/>
      <c r="BKO696" s="33"/>
      <c r="BKP696" s="33"/>
      <c r="BKQ696" s="33"/>
      <c r="BKR696" s="33"/>
      <c r="BKS696" s="33"/>
      <c r="BKT696" s="33"/>
      <c r="BKU696" s="33"/>
      <c r="BKV696" s="33"/>
      <c r="BKW696" s="33"/>
      <c r="BKX696" s="33"/>
      <c r="BKY696" s="33"/>
      <c r="BKZ696" s="33"/>
      <c r="BLA696" s="33"/>
      <c r="BLB696" s="33"/>
      <c r="BLC696" s="33"/>
      <c r="BLD696" s="33"/>
      <c r="BLE696" s="33"/>
      <c r="BLF696" s="33"/>
      <c r="BLG696" s="33"/>
      <c r="BLH696" s="33"/>
      <c r="BLI696" s="33"/>
      <c r="BLJ696" s="33"/>
      <c r="BLK696" s="33"/>
      <c r="BLL696" s="33"/>
      <c r="BLM696" s="33"/>
      <c r="BLN696" s="33"/>
      <c r="BLO696" s="33"/>
      <c r="BLP696" s="33"/>
      <c r="BLQ696" s="33"/>
      <c r="BLR696" s="33"/>
      <c r="BLS696" s="33"/>
      <c r="BLT696" s="33"/>
      <c r="BLU696" s="33"/>
      <c r="BLV696" s="33"/>
      <c r="BLW696" s="33"/>
      <c r="BLX696" s="33"/>
      <c r="BLY696" s="33"/>
      <c r="BLZ696" s="33"/>
      <c r="BMA696" s="33"/>
      <c r="BMB696" s="33"/>
      <c r="BMC696" s="33"/>
      <c r="BMD696" s="33"/>
      <c r="BME696" s="33"/>
      <c r="BMF696" s="33"/>
      <c r="BMG696" s="33"/>
      <c r="BMH696" s="33"/>
      <c r="BMI696" s="33"/>
      <c r="BMJ696" s="33"/>
      <c r="BMK696" s="33"/>
      <c r="BML696" s="33"/>
      <c r="BMM696" s="33"/>
      <c r="BMN696" s="33"/>
      <c r="BMO696" s="33"/>
      <c r="BMP696" s="33"/>
      <c r="BMQ696" s="33"/>
      <c r="BMR696" s="33"/>
      <c r="BMS696" s="33"/>
      <c r="BMT696" s="33"/>
      <c r="BMU696" s="33"/>
      <c r="BMV696" s="33"/>
      <c r="BMW696" s="33"/>
      <c r="BMX696" s="33"/>
      <c r="BMY696" s="33"/>
      <c r="BMZ696" s="33"/>
      <c r="BNA696" s="33"/>
      <c r="BNB696" s="33"/>
      <c r="BNC696" s="33"/>
      <c r="BND696" s="33"/>
      <c r="BNE696" s="33"/>
      <c r="BNF696" s="33"/>
      <c r="BNG696" s="33"/>
      <c r="BNH696" s="33"/>
      <c r="BNI696" s="33"/>
      <c r="BNJ696" s="33"/>
      <c r="BNK696" s="33"/>
      <c r="BNL696" s="33"/>
      <c r="BNM696" s="33"/>
      <c r="BNN696" s="33"/>
      <c r="BNO696" s="33"/>
      <c r="BNP696" s="33"/>
      <c r="BNQ696" s="33"/>
      <c r="BNR696" s="33"/>
      <c r="BNS696" s="33"/>
      <c r="BNT696" s="33"/>
      <c r="BNU696" s="33"/>
      <c r="BNV696" s="33"/>
      <c r="BNW696" s="33"/>
      <c r="BNX696" s="33"/>
      <c r="BNY696" s="33"/>
      <c r="BNZ696" s="33"/>
      <c r="BOA696" s="33"/>
      <c r="BOB696" s="33"/>
      <c r="BOC696" s="33"/>
      <c r="BOD696" s="33"/>
      <c r="BOE696" s="33"/>
      <c r="BOF696" s="33"/>
      <c r="BOG696" s="33"/>
      <c r="BOH696" s="33"/>
      <c r="BOI696" s="33"/>
      <c r="BOJ696" s="33"/>
      <c r="BOK696" s="33"/>
      <c r="BOL696" s="33"/>
      <c r="BOM696" s="33"/>
      <c r="BON696" s="33"/>
      <c r="BOO696" s="33"/>
      <c r="BOP696" s="33"/>
      <c r="BOQ696" s="33"/>
      <c r="BOR696" s="33"/>
      <c r="BOS696" s="33"/>
      <c r="BOT696" s="33"/>
      <c r="BOU696" s="33"/>
      <c r="BOV696" s="33"/>
      <c r="BOW696" s="33"/>
      <c r="BOX696" s="33"/>
      <c r="BOY696" s="33"/>
      <c r="BOZ696" s="33"/>
      <c r="BPA696" s="33"/>
      <c r="BPB696" s="33"/>
      <c r="BPC696" s="33"/>
      <c r="BPD696" s="33"/>
      <c r="BPE696" s="33"/>
      <c r="BPF696" s="33"/>
      <c r="BPG696" s="33"/>
      <c r="BPH696" s="33"/>
      <c r="BPI696" s="33"/>
      <c r="BPJ696" s="33"/>
      <c r="BPK696" s="33"/>
      <c r="BPL696" s="33"/>
      <c r="BPM696" s="33"/>
      <c r="BPN696" s="33"/>
      <c r="BPO696" s="33"/>
      <c r="BPP696" s="33"/>
      <c r="BPQ696" s="33"/>
      <c r="BPR696" s="33"/>
      <c r="BPS696" s="33"/>
      <c r="BPT696" s="33"/>
      <c r="BPU696" s="33"/>
      <c r="BPV696" s="33"/>
      <c r="BPW696" s="33"/>
      <c r="BPX696" s="33"/>
      <c r="BPY696" s="33"/>
      <c r="BPZ696" s="33"/>
      <c r="BQA696" s="33"/>
      <c r="BQB696" s="33"/>
      <c r="BQC696" s="33"/>
      <c r="BQD696" s="33"/>
      <c r="BQE696" s="33"/>
      <c r="BQF696" s="33"/>
      <c r="BQG696" s="33"/>
      <c r="BQH696" s="33"/>
      <c r="BQI696" s="33"/>
      <c r="BQJ696" s="33"/>
      <c r="BQK696" s="33"/>
      <c r="BQL696" s="33"/>
      <c r="BQM696" s="33"/>
      <c r="BQN696" s="33"/>
      <c r="BQO696" s="33"/>
      <c r="BQP696" s="33"/>
      <c r="BQQ696" s="33"/>
      <c r="BQR696" s="33"/>
      <c r="BQS696" s="33"/>
      <c r="BQT696" s="33"/>
      <c r="BQU696" s="33"/>
      <c r="BQV696" s="33"/>
      <c r="BQW696" s="33"/>
      <c r="BQX696" s="33"/>
      <c r="BQY696" s="33"/>
      <c r="BQZ696" s="33"/>
      <c r="BRA696" s="33"/>
      <c r="BRB696" s="33"/>
      <c r="BRC696" s="33"/>
      <c r="BRD696" s="33"/>
      <c r="BRE696" s="33"/>
      <c r="BRF696" s="33"/>
      <c r="BRG696" s="33"/>
      <c r="BRH696" s="33"/>
      <c r="BRI696" s="33"/>
      <c r="BRJ696" s="33"/>
      <c r="BRK696" s="33"/>
      <c r="BRL696" s="33"/>
      <c r="BRM696" s="33"/>
      <c r="BRN696" s="33"/>
      <c r="BRO696" s="33"/>
      <c r="BRP696" s="33"/>
      <c r="BRQ696" s="33"/>
      <c r="BRR696" s="33"/>
      <c r="BRS696" s="33"/>
      <c r="BRT696" s="33"/>
      <c r="BRU696" s="33"/>
      <c r="BRV696" s="33"/>
      <c r="BRW696" s="33"/>
      <c r="BRX696" s="33"/>
      <c r="BRY696" s="33"/>
      <c r="BRZ696" s="33"/>
      <c r="BSA696" s="33"/>
      <c r="BSB696" s="33"/>
      <c r="BSC696" s="33"/>
      <c r="BSD696" s="33"/>
      <c r="BSE696" s="33"/>
      <c r="BSF696" s="33"/>
      <c r="BSG696" s="33"/>
      <c r="BSH696" s="33"/>
      <c r="BSI696" s="33"/>
      <c r="BSJ696" s="33"/>
      <c r="BSK696" s="33"/>
      <c r="BSL696" s="33"/>
      <c r="BSM696" s="33"/>
      <c r="BSN696" s="33"/>
      <c r="BSO696" s="33"/>
      <c r="BSP696" s="33"/>
      <c r="BSQ696" s="33"/>
      <c r="BSR696" s="33"/>
      <c r="BSS696" s="33"/>
      <c r="BST696" s="33"/>
      <c r="BSU696" s="33"/>
      <c r="BSV696" s="33"/>
      <c r="BSW696" s="33"/>
      <c r="BSX696" s="33"/>
      <c r="BSY696" s="33"/>
      <c r="BSZ696" s="33"/>
      <c r="BTA696" s="33"/>
      <c r="BTB696" s="33"/>
      <c r="BTC696" s="33"/>
      <c r="BTD696" s="33"/>
      <c r="BTE696" s="33"/>
      <c r="BTF696" s="33"/>
      <c r="BTG696" s="33"/>
      <c r="BTH696" s="33"/>
      <c r="BTI696" s="33"/>
      <c r="BTJ696" s="33"/>
      <c r="BTK696" s="33"/>
      <c r="BTL696" s="33"/>
      <c r="BTM696" s="33"/>
      <c r="BTN696" s="33"/>
      <c r="BTO696" s="33"/>
      <c r="BTP696" s="33"/>
      <c r="BTQ696" s="33"/>
      <c r="BTR696" s="33"/>
      <c r="BTS696" s="33"/>
      <c r="BTT696" s="33"/>
      <c r="BTU696" s="33"/>
      <c r="BTV696" s="33"/>
      <c r="BTW696" s="33"/>
      <c r="BTX696" s="33"/>
      <c r="BTY696" s="33"/>
      <c r="BTZ696" s="33"/>
      <c r="BUA696" s="33"/>
      <c r="BUB696" s="33"/>
      <c r="BUC696" s="33"/>
      <c r="BUD696" s="33"/>
      <c r="BUE696" s="33"/>
      <c r="BUF696" s="33"/>
      <c r="BUG696" s="33"/>
      <c r="BUH696" s="33"/>
      <c r="BUI696" s="33"/>
      <c r="BUJ696" s="33"/>
      <c r="BUK696" s="33"/>
      <c r="BUL696" s="33"/>
      <c r="BUM696" s="33"/>
      <c r="BUN696" s="33"/>
      <c r="BUO696" s="33"/>
      <c r="BUP696" s="33"/>
      <c r="BUQ696" s="33"/>
      <c r="BUR696" s="33"/>
      <c r="BUS696" s="33"/>
      <c r="BUT696" s="33"/>
      <c r="BUU696" s="33"/>
      <c r="BUV696" s="33"/>
      <c r="BUW696" s="33"/>
      <c r="BUX696" s="33"/>
      <c r="BUY696" s="33"/>
      <c r="BUZ696" s="33"/>
      <c r="BVA696" s="33"/>
      <c r="BVB696" s="33"/>
      <c r="BVC696" s="33"/>
      <c r="BVD696" s="33"/>
      <c r="BVE696" s="33"/>
      <c r="BVF696" s="33"/>
      <c r="BVG696" s="33"/>
      <c r="BVH696" s="33"/>
      <c r="BVI696" s="33"/>
      <c r="BVJ696" s="33"/>
      <c r="BVK696" s="33"/>
      <c r="BVL696" s="33"/>
      <c r="BVM696" s="33"/>
      <c r="BVN696" s="33"/>
      <c r="BVO696" s="33"/>
      <c r="BVP696" s="33"/>
      <c r="BVQ696" s="33"/>
      <c r="BVR696" s="33"/>
      <c r="BVS696" s="33"/>
      <c r="BVT696" s="33"/>
      <c r="BVU696" s="33"/>
      <c r="BVV696" s="33"/>
      <c r="BVW696" s="33"/>
      <c r="BVX696" s="33"/>
      <c r="BVY696" s="33"/>
      <c r="BVZ696" s="33"/>
      <c r="BWA696" s="33"/>
      <c r="BWB696" s="33"/>
      <c r="BWC696" s="33"/>
      <c r="BWD696" s="33"/>
      <c r="BWE696" s="33"/>
      <c r="BWF696" s="33"/>
      <c r="BWG696" s="33"/>
      <c r="BWH696" s="33"/>
      <c r="BWI696" s="33"/>
      <c r="BWJ696" s="33"/>
      <c r="BWK696" s="33"/>
      <c r="BWL696" s="33"/>
      <c r="BWM696" s="33"/>
      <c r="BWN696" s="33"/>
      <c r="BWO696" s="33"/>
      <c r="BWP696" s="33"/>
      <c r="BWQ696" s="33"/>
      <c r="BWR696" s="33"/>
      <c r="BWS696" s="33"/>
      <c r="BWT696" s="33"/>
      <c r="BWU696" s="33"/>
      <c r="BWV696" s="33"/>
      <c r="BWW696" s="33"/>
      <c r="BWX696" s="33"/>
      <c r="BWY696" s="33"/>
      <c r="BWZ696" s="33"/>
      <c r="BXA696" s="33"/>
      <c r="BXB696" s="33"/>
      <c r="BXC696" s="33"/>
      <c r="BXD696" s="33"/>
      <c r="BXE696" s="33"/>
      <c r="BXF696" s="33"/>
      <c r="BXG696" s="33"/>
      <c r="BXH696" s="33"/>
      <c r="BXI696" s="33"/>
      <c r="BXJ696" s="33"/>
      <c r="BXK696" s="33"/>
      <c r="BXL696" s="33"/>
      <c r="BXM696" s="33"/>
      <c r="BXN696" s="33"/>
      <c r="BXO696" s="33"/>
      <c r="BXP696" s="33"/>
      <c r="BXQ696" s="33"/>
      <c r="BXR696" s="33"/>
      <c r="BXS696" s="33"/>
      <c r="BXT696" s="33"/>
      <c r="BXU696" s="33"/>
      <c r="BXV696" s="33"/>
      <c r="BXW696" s="33"/>
      <c r="BXX696" s="33"/>
      <c r="BXY696" s="33"/>
      <c r="BXZ696" s="33"/>
      <c r="BYA696" s="33"/>
      <c r="BYB696" s="33"/>
      <c r="BYC696" s="33"/>
      <c r="BYD696" s="33"/>
      <c r="BYE696" s="33"/>
      <c r="BYF696" s="33"/>
      <c r="BYG696" s="33"/>
      <c r="BYH696" s="33"/>
      <c r="BYI696" s="33"/>
      <c r="BYJ696" s="33"/>
      <c r="BYK696" s="33"/>
      <c r="BYL696" s="33"/>
      <c r="BYM696" s="33"/>
      <c r="BYN696" s="33"/>
      <c r="BYO696" s="33"/>
      <c r="BYP696" s="33"/>
      <c r="BYQ696" s="33"/>
      <c r="BYR696" s="33"/>
      <c r="BYS696" s="33"/>
      <c r="BYT696" s="33"/>
      <c r="BYU696" s="33"/>
      <c r="BYV696" s="33"/>
      <c r="BYW696" s="33"/>
      <c r="BYX696" s="33"/>
    </row>
    <row r="697" spans="1:2026" s="47" customFormat="1" ht="24.95" customHeight="1" x14ac:dyDescent="0.25">
      <c r="A697" s="205" t="s">
        <v>1662</v>
      </c>
      <c r="B697" s="50" t="s">
        <v>1208</v>
      </c>
      <c r="C697" s="4" t="s">
        <v>1206</v>
      </c>
      <c r="D697" s="4" t="s">
        <v>54</v>
      </c>
      <c r="E697" s="4" t="s">
        <v>1200</v>
      </c>
      <c r="F697" s="5" t="s">
        <v>1201</v>
      </c>
      <c r="G697" s="1" t="s">
        <v>27</v>
      </c>
      <c r="H697" s="90" t="s">
        <v>56</v>
      </c>
      <c r="I697" s="1" t="s">
        <v>29</v>
      </c>
      <c r="J697" s="35" t="s">
        <v>30</v>
      </c>
      <c r="K697" s="1" t="s">
        <v>31</v>
      </c>
      <c r="L697" s="1" t="s">
        <v>32</v>
      </c>
      <c r="M697" s="1" t="s">
        <v>33</v>
      </c>
      <c r="N697" s="1" t="s">
        <v>34</v>
      </c>
      <c r="O697" s="38" t="s">
        <v>35</v>
      </c>
      <c r="P697" s="6"/>
      <c r="Q697" s="7" t="s">
        <v>36</v>
      </c>
      <c r="R697" s="7"/>
      <c r="S697" s="4" t="s">
        <v>1209</v>
      </c>
      <c r="T697" s="146"/>
      <c r="U697" s="146"/>
      <c r="V697" s="4" t="s">
        <v>11</v>
      </c>
      <c r="W697" s="1"/>
      <c r="X697" s="1" t="s">
        <v>40</v>
      </c>
      <c r="Y697" s="1"/>
      <c r="Z697" s="1"/>
      <c r="AA697" s="1"/>
      <c r="AB697" s="8"/>
      <c r="AC697" s="8">
        <v>2650</v>
      </c>
      <c r="AD697" s="8"/>
      <c r="AE697" s="8"/>
      <c r="AF697" s="8"/>
      <c r="AG697" s="8">
        <f t="shared" si="12"/>
        <v>2650</v>
      </c>
      <c r="AH697" s="111">
        <f>13</f>
        <v>13</v>
      </c>
      <c r="AI697" s="92">
        <f>7810.93</f>
        <v>7810.93</v>
      </c>
      <c r="AJ697" s="126"/>
      <c r="AK697" s="92">
        <f>7810.93</f>
        <v>7810.93</v>
      </c>
      <c r="AL697" s="5" t="s">
        <v>38</v>
      </c>
      <c r="AM697" s="5" t="s">
        <v>1499</v>
      </c>
      <c r="AN697" s="173" t="s">
        <v>1512</v>
      </c>
      <c r="AO697" s="173" t="s">
        <v>1512</v>
      </c>
      <c r="AP697" s="33"/>
      <c r="AQ697" s="33"/>
      <c r="AR697" s="33"/>
      <c r="AS697" s="33"/>
      <c r="AT697" s="33"/>
      <c r="AU697" s="33"/>
      <c r="AV697" s="33"/>
      <c r="AW697" s="33"/>
      <c r="AX697" s="33"/>
      <c r="AY697" s="33"/>
      <c r="AZ697" s="33"/>
      <c r="BA697" s="33"/>
      <c r="BB697" s="33"/>
      <c r="BC697" s="33"/>
      <c r="BD697" s="33"/>
      <c r="BE697" s="33"/>
      <c r="BF697" s="33"/>
      <c r="BG697" s="33"/>
      <c r="BH697" s="33"/>
      <c r="BI697" s="33"/>
      <c r="BJ697" s="33"/>
      <c r="BK697" s="33"/>
      <c r="BL697" s="33"/>
      <c r="BM697" s="33"/>
      <c r="BN697" s="33"/>
      <c r="BO697" s="33"/>
      <c r="BP697" s="33"/>
      <c r="BQ697" s="33"/>
      <c r="BR697" s="33"/>
      <c r="BS697" s="33"/>
      <c r="BT697" s="33"/>
      <c r="BU697" s="33"/>
      <c r="BV697" s="33"/>
      <c r="BW697" s="33"/>
      <c r="BX697" s="33"/>
      <c r="BY697" s="33"/>
      <c r="BZ697" s="33"/>
      <c r="CA697" s="33"/>
      <c r="CB697" s="33"/>
      <c r="CC697" s="33"/>
      <c r="CD697" s="33"/>
      <c r="CE697" s="33"/>
      <c r="CF697" s="33"/>
      <c r="CG697" s="33"/>
      <c r="CH697" s="33"/>
      <c r="CI697" s="33"/>
      <c r="CJ697" s="33"/>
      <c r="CK697" s="33"/>
      <c r="CL697" s="33"/>
      <c r="CM697" s="33"/>
      <c r="CN697" s="33"/>
      <c r="CO697" s="33"/>
      <c r="CP697" s="33"/>
      <c r="CQ697" s="33"/>
      <c r="CR697" s="33"/>
      <c r="CS697" s="33"/>
      <c r="CT697" s="33"/>
      <c r="CU697" s="33"/>
      <c r="CV697" s="33"/>
      <c r="CW697" s="33"/>
      <c r="CX697" s="33"/>
      <c r="CY697" s="33"/>
      <c r="CZ697" s="33"/>
      <c r="DA697" s="33"/>
      <c r="DB697" s="33"/>
      <c r="DC697" s="33"/>
      <c r="DD697" s="33"/>
      <c r="DE697" s="33"/>
      <c r="DF697" s="33"/>
      <c r="DG697" s="33"/>
      <c r="DH697" s="33"/>
      <c r="DI697" s="33"/>
      <c r="DJ697" s="33"/>
      <c r="DK697" s="33"/>
      <c r="DL697" s="33"/>
      <c r="DM697" s="33"/>
      <c r="DN697" s="33"/>
      <c r="DO697" s="33"/>
      <c r="DP697" s="33"/>
      <c r="DQ697" s="33"/>
      <c r="DR697" s="33"/>
      <c r="DS697" s="33"/>
      <c r="DT697" s="33"/>
      <c r="DU697" s="33"/>
      <c r="DV697" s="33"/>
      <c r="DW697" s="33"/>
      <c r="DX697" s="33"/>
      <c r="DY697" s="33"/>
      <c r="DZ697" s="33"/>
      <c r="EA697" s="33"/>
      <c r="EB697" s="33"/>
      <c r="EC697" s="33"/>
      <c r="ED697" s="33"/>
      <c r="EE697" s="33"/>
      <c r="EF697" s="33"/>
      <c r="EG697" s="33"/>
      <c r="EH697" s="33"/>
      <c r="EI697" s="33"/>
      <c r="EJ697" s="33"/>
      <c r="EK697" s="33"/>
      <c r="EL697" s="33"/>
      <c r="EM697" s="33"/>
      <c r="EN697" s="33"/>
      <c r="EO697" s="33"/>
      <c r="EP697" s="33"/>
      <c r="EQ697" s="33"/>
      <c r="ER697" s="33"/>
      <c r="ES697" s="33"/>
      <c r="ET697" s="33"/>
      <c r="EU697" s="33"/>
      <c r="EV697" s="33"/>
      <c r="EW697" s="33"/>
      <c r="EX697" s="33"/>
      <c r="EY697" s="33"/>
      <c r="EZ697" s="33"/>
      <c r="FA697" s="33"/>
      <c r="FB697" s="33"/>
      <c r="FC697" s="33"/>
      <c r="FD697" s="33"/>
      <c r="FE697" s="33"/>
      <c r="FF697" s="33"/>
      <c r="FG697" s="33"/>
      <c r="FH697" s="33"/>
      <c r="FI697" s="33"/>
      <c r="FJ697" s="33"/>
      <c r="FK697" s="33"/>
      <c r="FL697" s="33"/>
      <c r="FM697" s="33"/>
      <c r="FN697" s="33"/>
      <c r="FO697" s="33"/>
      <c r="FP697" s="33"/>
      <c r="FQ697" s="33"/>
      <c r="FR697" s="33"/>
      <c r="FS697" s="33"/>
      <c r="FT697" s="33"/>
      <c r="FU697" s="33"/>
      <c r="FV697" s="33"/>
      <c r="FW697" s="33"/>
      <c r="FX697" s="33"/>
      <c r="FY697" s="33"/>
      <c r="FZ697" s="33"/>
      <c r="GA697" s="33"/>
      <c r="GB697" s="33"/>
      <c r="GC697" s="33"/>
      <c r="GD697" s="33"/>
      <c r="GE697" s="33"/>
      <c r="GF697" s="33"/>
      <c r="GG697" s="33"/>
      <c r="GH697" s="33"/>
      <c r="GI697" s="33"/>
      <c r="GJ697" s="33"/>
      <c r="GK697" s="33"/>
      <c r="GL697" s="33"/>
      <c r="GM697" s="33"/>
      <c r="GN697" s="33"/>
      <c r="GO697" s="33"/>
      <c r="GP697" s="33"/>
      <c r="GQ697" s="33"/>
      <c r="GR697" s="33"/>
      <c r="GS697" s="33"/>
      <c r="GT697" s="33"/>
      <c r="GU697" s="33"/>
      <c r="GV697" s="33"/>
      <c r="GW697" s="33"/>
      <c r="GX697" s="33"/>
      <c r="GY697" s="33"/>
      <c r="GZ697" s="33"/>
      <c r="HA697" s="33"/>
      <c r="HB697" s="33"/>
      <c r="HC697" s="33"/>
      <c r="HD697" s="33"/>
      <c r="HE697" s="33"/>
      <c r="HF697" s="33"/>
      <c r="HG697" s="33"/>
      <c r="HH697" s="33"/>
      <c r="HI697" s="33"/>
      <c r="HJ697" s="33"/>
      <c r="HK697" s="33"/>
      <c r="HL697" s="33"/>
      <c r="HM697" s="33"/>
      <c r="HN697" s="33"/>
      <c r="HO697" s="33"/>
      <c r="HP697" s="33"/>
      <c r="HQ697" s="33"/>
      <c r="HR697" s="33"/>
      <c r="HS697" s="33"/>
      <c r="HT697" s="33"/>
      <c r="HU697" s="33"/>
      <c r="HV697" s="33"/>
      <c r="HW697" s="33"/>
      <c r="HX697" s="33"/>
      <c r="HY697" s="33"/>
      <c r="HZ697" s="33"/>
      <c r="IA697" s="33"/>
      <c r="IB697" s="33"/>
      <c r="IC697" s="33"/>
      <c r="ID697" s="33"/>
      <c r="IE697" s="33"/>
      <c r="IF697" s="33"/>
      <c r="IG697" s="33"/>
      <c r="IH697" s="33"/>
      <c r="II697" s="33"/>
      <c r="IJ697" s="33"/>
      <c r="IK697" s="33"/>
      <c r="IL697" s="33"/>
      <c r="IM697" s="33"/>
      <c r="IN697" s="33"/>
      <c r="IO697" s="33"/>
      <c r="IP697" s="33"/>
      <c r="IQ697" s="33"/>
      <c r="IR697" s="33"/>
      <c r="IS697" s="33"/>
      <c r="IT697" s="33"/>
      <c r="IU697" s="33"/>
      <c r="IV697" s="33"/>
      <c r="IW697" s="33"/>
      <c r="IX697" s="33"/>
      <c r="IY697" s="33"/>
      <c r="IZ697" s="33"/>
      <c r="JA697" s="33"/>
      <c r="JB697" s="33"/>
      <c r="JC697" s="33"/>
      <c r="JD697" s="33"/>
      <c r="JE697" s="33"/>
      <c r="JF697" s="33"/>
      <c r="JG697" s="33"/>
      <c r="JH697" s="33"/>
      <c r="JI697" s="33"/>
      <c r="JJ697" s="33"/>
      <c r="JK697" s="33"/>
      <c r="JL697" s="33"/>
      <c r="JM697" s="33"/>
      <c r="JN697" s="33"/>
      <c r="JO697" s="33"/>
      <c r="JP697" s="33"/>
      <c r="JQ697" s="33"/>
      <c r="JR697" s="33"/>
      <c r="JS697" s="33"/>
      <c r="JT697" s="33"/>
      <c r="JU697" s="33"/>
      <c r="JV697" s="33"/>
      <c r="JW697" s="33"/>
      <c r="JX697" s="33"/>
      <c r="JY697" s="33"/>
      <c r="JZ697" s="33"/>
      <c r="KA697" s="33"/>
      <c r="KB697" s="33"/>
      <c r="KC697" s="33"/>
      <c r="KD697" s="33"/>
      <c r="KE697" s="33"/>
      <c r="KF697" s="33"/>
      <c r="KG697" s="33"/>
      <c r="KH697" s="33"/>
      <c r="KI697" s="33"/>
      <c r="KJ697" s="33"/>
      <c r="KK697" s="33"/>
      <c r="KL697" s="33"/>
      <c r="KM697" s="33"/>
      <c r="KN697" s="33"/>
      <c r="KO697" s="33"/>
      <c r="KP697" s="33"/>
      <c r="KQ697" s="33"/>
      <c r="KR697" s="33"/>
      <c r="KS697" s="33"/>
      <c r="KT697" s="33"/>
      <c r="KU697" s="33"/>
      <c r="KV697" s="33"/>
      <c r="KW697" s="33"/>
      <c r="KX697" s="33"/>
      <c r="KY697" s="33"/>
      <c r="KZ697" s="33"/>
      <c r="LA697" s="33"/>
      <c r="LB697" s="33"/>
      <c r="LC697" s="33"/>
      <c r="LD697" s="33"/>
      <c r="LE697" s="33"/>
      <c r="LF697" s="33"/>
      <c r="LG697" s="33"/>
      <c r="LH697" s="33"/>
      <c r="LI697" s="33"/>
      <c r="LJ697" s="33"/>
      <c r="LK697" s="33"/>
      <c r="LL697" s="33"/>
      <c r="LM697" s="33"/>
      <c r="LN697" s="33"/>
      <c r="LO697" s="33"/>
      <c r="LP697" s="33"/>
      <c r="LQ697" s="33"/>
      <c r="LR697" s="33"/>
      <c r="LS697" s="33"/>
      <c r="LT697" s="33"/>
      <c r="LU697" s="33"/>
      <c r="LV697" s="33"/>
      <c r="LW697" s="33"/>
      <c r="LX697" s="33"/>
      <c r="LY697" s="33"/>
      <c r="LZ697" s="33"/>
      <c r="MA697" s="33"/>
      <c r="MB697" s="33"/>
      <c r="MC697" s="33"/>
      <c r="MD697" s="33"/>
      <c r="ME697" s="33"/>
      <c r="MF697" s="33"/>
      <c r="MG697" s="33"/>
      <c r="MH697" s="33"/>
      <c r="MI697" s="33"/>
      <c r="MJ697" s="33"/>
      <c r="MK697" s="33"/>
      <c r="ML697" s="33"/>
      <c r="MM697" s="33"/>
      <c r="MN697" s="33"/>
      <c r="MO697" s="33"/>
      <c r="MP697" s="33"/>
      <c r="MQ697" s="33"/>
      <c r="MR697" s="33"/>
      <c r="MS697" s="33"/>
      <c r="MT697" s="33"/>
      <c r="MU697" s="33"/>
      <c r="MV697" s="33"/>
      <c r="MW697" s="33"/>
      <c r="MX697" s="33"/>
      <c r="MY697" s="33"/>
      <c r="MZ697" s="33"/>
      <c r="NA697" s="33"/>
      <c r="NB697" s="33"/>
      <c r="NC697" s="33"/>
      <c r="ND697" s="33"/>
      <c r="NE697" s="33"/>
      <c r="NF697" s="33"/>
      <c r="NG697" s="33"/>
      <c r="NH697" s="33"/>
      <c r="NI697" s="33"/>
      <c r="NJ697" s="33"/>
      <c r="NK697" s="33"/>
      <c r="NL697" s="33"/>
      <c r="NM697" s="33"/>
      <c r="NN697" s="33"/>
      <c r="NO697" s="33"/>
      <c r="NP697" s="33"/>
      <c r="NQ697" s="33"/>
      <c r="NR697" s="33"/>
      <c r="NS697" s="33"/>
      <c r="NT697" s="33"/>
      <c r="NU697" s="33"/>
      <c r="NV697" s="33"/>
      <c r="NW697" s="33"/>
      <c r="NX697" s="33"/>
      <c r="NY697" s="33"/>
      <c r="NZ697" s="33"/>
      <c r="OA697" s="33"/>
      <c r="OB697" s="33"/>
      <c r="OC697" s="33"/>
      <c r="OD697" s="33"/>
      <c r="OE697" s="33"/>
      <c r="OF697" s="33"/>
      <c r="OG697" s="33"/>
      <c r="OH697" s="33"/>
      <c r="OI697" s="33"/>
      <c r="OJ697" s="33"/>
      <c r="OK697" s="33"/>
      <c r="OL697" s="33"/>
      <c r="OM697" s="33"/>
      <c r="ON697" s="33"/>
      <c r="OO697" s="33"/>
      <c r="OP697" s="33"/>
      <c r="OQ697" s="33"/>
      <c r="OR697" s="33"/>
      <c r="OS697" s="33"/>
      <c r="OT697" s="33"/>
      <c r="OU697" s="33"/>
      <c r="OV697" s="33"/>
      <c r="OW697" s="33"/>
      <c r="OX697" s="33"/>
      <c r="OY697" s="33"/>
      <c r="OZ697" s="33"/>
      <c r="PA697" s="33"/>
      <c r="PB697" s="33"/>
      <c r="PC697" s="33"/>
      <c r="PD697" s="33"/>
      <c r="PE697" s="33"/>
      <c r="PF697" s="33"/>
      <c r="PG697" s="33"/>
      <c r="PH697" s="33"/>
      <c r="PI697" s="33"/>
      <c r="PJ697" s="33"/>
      <c r="PK697" s="33"/>
      <c r="PL697" s="33"/>
      <c r="PM697" s="33"/>
      <c r="PN697" s="33"/>
      <c r="PO697" s="33"/>
      <c r="PP697" s="33"/>
      <c r="PQ697" s="33"/>
      <c r="PR697" s="33"/>
      <c r="PS697" s="33"/>
      <c r="PT697" s="33"/>
      <c r="PU697" s="33"/>
      <c r="PV697" s="33"/>
      <c r="PW697" s="33"/>
      <c r="PX697" s="33"/>
      <c r="PY697" s="33"/>
      <c r="PZ697" s="33"/>
      <c r="QA697" s="33"/>
      <c r="QB697" s="33"/>
      <c r="QC697" s="33"/>
      <c r="QD697" s="33"/>
      <c r="QE697" s="33"/>
      <c r="QF697" s="33"/>
      <c r="QG697" s="33"/>
      <c r="QH697" s="33"/>
      <c r="QI697" s="33"/>
      <c r="QJ697" s="33"/>
      <c r="QK697" s="33"/>
      <c r="QL697" s="33"/>
      <c r="QM697" s="33"/>
      <c r="QN697" s="33"/>
      <c r="QO697" s="33"/>
      <c r="QP697" s="33"/>
      <c r="QQ697" s="33"/>
      <c r="QR697" s="33"/>
      <c r="QS697" s="33"/>
      <c r="QT697" s="33"/>
      <c r="QU697" s="33"/>
      <c r="QV697" s="33"/>
      <c r="QW697" s="33"/>
      <c r="QX697" s="33"/>
      <c r="QY697" s="33"/>
      <c r="QZ697" s="33"/>
      <c r="RA697" s="33"/>
      <c r="RB697" s="33"/>
      <c r="RC697" s="33"/>
      <c r="RD697" s="33"/>
      <c r="RE697" s="33"/>
      <c r="RF697" s="33"/>
      <c r="RG697" s="33"/>
      <c r="RH697" s="33"/>
      <c r="RI697" s="33"/>
      <c r="RJ697" s="33"/>
      <c r="RK697" s="33"/>
      <c r="RL697" s="33"/>
      <c r="RM697" s="33"/>
      <c r="RN697" s="33"/>
      <c r="RO697" s="33"/>
      <c r="RP697" s="33"/>
      <c r="RQ697" s="33"/>
      <c r="RR697" s="33"/>
      <c r="RS697" s="33"/>
      <c r="RT697" s="33"/>
      <c r="RU697" s="33"/>
      <c r="RV697" s="33"/>
      <c r="RW697" s="33"/>
      <c r="RX697" s="33"/>
      <c r="RY697" s="33"/>
      <c r="RZ697" s="33"/>
      <c r="SA697" s="33"/>
      <c r="SB697" s="33"/>
      <c r="SC697" s="33"/>
      <c r="SD697" s="33"/>
      <c r="SE697" s="33"/>
      <c r="SF697" s="33"/>
      <c r="SG697" s="33"/>
      <c r="SH697" s="33"/>
      <c r="SI697" s="33"/>
      <c r="SJ697" s="33"/>
      <c r="SK697" s="33"/>
      <c r="SL697" s="33"/>
      <c r="SM697" s="33"/>
      <c r="SN697" s="33"/>
      <c r="SO697" s="33"/>
      <c r="SP697" s="33"/>
      <c r="SQ697" s="33"/>
      <c r="SR697" s="33"/>
      <c r="SS697" s="33"/>
      <c r="ST697" s="33"/>
      <c r="SU697" s="33"/>
      <c r="SV697" s="33"/>
      <c r="SW697" s="33"/>
      <c r="SX697" s="33"/>
      <c r="SY697" s="33"/>
      <c r="SZ697" s="33"/>
      <c r="TA697" s="33"/>
      <c r="TB697" s="33"/>
      <c r="TC697" s="33"/>
      <c r="TD697" s="33"/>
      <c r="TE697" s="33"/>
      <c r="TF697" s="33"/>
      <c r="TG697" s="33"/>
      <c r="TH697" s="33"/>
      <c r="TI697" s="33"/>
      <c r="TJ697" s="33"/>
      <c r="TK697" s="33"/>
      <c r="TL697" s="33"/>
      <c r="TM697" s="33"/>
      <c r="TN697" s="33"/>
      <c r="TO697" s="33"/>
      <c r="TP697" s="33"/>
      <c r="TQ697" s="33"/>
      <c r="TR697" s="33"/>
      <c r="TS697" s="33"/>
      <c r="TT697" s="33"/>
      <c r="TU697" s="33"/>
      <c r="TV697" s="33"/>
      <c r="TW697" s="33"/>
      <c r="TX697" s="33"/>
      <c r="TY697" s="33"/>
      <c r="TZ697" s="33"/>
      <c r="UA697" s="33"/>
      <c r="UB697" s="33"/>
      <c r="UC697" s="33"/>
      <c r="UD697" s="33"/>
      <c r="UE697" s="33"/>
      <c r="UF697" s="33"/>
      <c r="UG697" s="33"/>
      <c r="UH697" s="33"/>
      <c r="UI697" s="33"/>
      <c r="UJ697" s="33"/>
      <c r="UK697" s="33"/>
      <c r="UL697" s="33"/>
      <c r="UM697" s="33"/>
      <c r="UN697" s="33"/>
      <c r="UO697" s="33"/>
      <c r="UP697" s="33"/>
      <c r="UQ697" s="33"/>
      <c r="UR697" s="33"/>
      <c r="US697" s="33"/>
      <c r="UT697" s="33"/>
      <c r="UU697" s="33"/>
      <c r="UV697" s="33"/>
      <c r="UW697" s="33"/>
      <c r="UX697" s="33"/>
      <c r="UY697" s="33"/>
      <c r="UZ697" s="33"/>
      <c r="VA697" s="33"/>
      <c r="VB697" s="33"/>
      <c r="VC697" s="33"/>
      <c r="VD697" s="33"/>
      <c r="VE697" s="33"/>
      <c r="VF697" s="33"/>
      <c r="VG697" s="33"/>
      <c r="VH697" s="33"/>
      <c r="VI697" s="33"/>
      <c r="VJ697" s="33"/>
      <c r="VK697" s="33"/>
      <c r="VL697" s="33"/>
      <c r="VM697" s="33"/>
      <c r="VN697" s="33"/>
      <c r="VO697" s="33"/>
      <c r="VP697" s="33"/>
      <c r="VQ697" s="33"/>
      <c r="VR697" s="33"/>
      <c r="VS697" s="33"/>
      <c r="VT697" s="33"/>
      <c r="VU697" s="33"/>
      <c r="VV697" s="33"/>
      <c r="VW697" s="33"/>
      <c r="VX697" s="33"/>
      <c r="VY697" s="33"/>
      <c r="VZ697" s="33"/>
      <c r="WA697" s="33"/>
      <c r="WB697" s="33"/>
      <c r="WC697" s="33"/>
      <c r="WD697" s="33"/>
      <c r="WE697" s="33"/>
      <c r="WF697" s="33"/>
      <c r="WG697" s="33"/>
      <c r="WH697" s="33"/>
      <c r="WI697" s="33"/>
      <c r="WJ697" s="33"/>
      <c r="WK697" s="33"/>
      <c r="WL697" s="33"/>
      <c r="WM697" s="33"/>
      <c r="WN697" s="33"/>
      <c r="WO697" s="33"/>
      <c r="WP697" s="33"/>
      <c r="WQ697" s="33"/>
      <c r="WR697" s="33"/>
      <c r="WS697" s="33"/>
      <c r="WT697" s="33"/>
      <c r="WU697" s="33"/>
      <c r="WV697" s="33"/>
      <c r="WW697" s="33"/>
      <c r="WX697" s="33"/>
      <c r="WY697" s="33"/>
      <c r="WZ697" s="33"/>
      <c r="XA697" s="33"/>
      <c r="XB697" s="33"/>
      <c r="XC697" s="33"/>
      <c r="XD697" s="33"/>
      <c r="XE697" s="33"/>
      <c r="XF697" s="33"/>
      <c r="XG697" s="33"/>
      <c r="XH697" s="33"/>
      <c r="XI697" s="33"/>
      <c r="XJ697" s="33"/>
      <c r="XK697" s="33"/>
      <c r="XL697" s="33"/>
      <c r="XM697" s="33"/>
      <c r="XN697" s="33"/>
      <c r="XO697" s="33"/>
      <c r="XP697" s="33"/>
      <c r="XQ697" s="33"/>
      <c r="XR697" s="33"/>
      <c r="XS697" s="33"/>
      <c r="XT697" s="33"/>
      <c r="XU697" s="33"/>
      <c r="XV697" s="33"/>
      <c r="XW697" s="33"/>
      <c r="XX697" s="33"/>
      <c r="XY697" s="33"/>
      <c r="XZ697" s="33"/>
      <c r="YA697" s="33"/>
      <c r="YB697" s="33"/>
      <c r="YC697" s="33"/>
      <c r="YD697" s="33"/>
      <c r="YE697" s="33"/>
      <c r="YF697" s="33"/>
      <c r="YG697" s="33"/>
      <c r="YH697" s="33"/>
      <c r="YI697" s="33"/>
      <c r="YJ697" s="33"/>
      <c r="YK697" s="33"/>
      <c r="YL697" s="33"/>
      <c r="YM697" s="33"/>
      <c r="YN697" s="33"/>
      <c r="YO697" s="33"/>
      <c r="YP697" s="33"/>
      <c r="YQ697" s="33"/>
      <c r="YR697" s="33"/>
      <c r="YS697" s="33"/>
      <c r="YT697" s="33"/>
      <c r="YU697" s="33"/>
      <c r="YV697" s="33"/>
      <c r="YW697" s="33"/>
      <c r="YX697" s="33"/>
      <c r="YY697" s="33"/>
      <c r="YZ697" s="33"/>
      <c r="ZA697" s="33"/>
      <c r="ZB697" s="33"/>
      <c r="ZC697" s="33"/>
      <c r="ZD697" s="33"/>
      <c r="ZE697" s="33"/>
      <c r="ZF697" s="33"/>
      <c r="ZG697" s="33"/>
      <c r="ZH697" s="33"/>
      <c r="ZI697" s="33"/>
      <c r="ZJ697" s="33"/>
      <c r="ZK697" s="33"/>
      <c r="ZL697" s="33"/>
      <c r="ZM697" s="33"/>
      <c r="ZN697" s="33"/>
      <c r="ZO697" s="33"/>
      <c r="ZP697" s="33"/>
      <c r="ZQ697" s="33"/>
      <c r="ZR697" s="33"/>
      <c r="ZS697" s="33"/>
      <c r="ZT697" s="33"/>
      <c r="ZU697" s="33"/>
      <c r="ZV697" s="33"/>
      <c r="ZW697" s="33"/>
      <c r="ZX697" s="33"/>
      <c r="ZY697" s="33"/>
      <c r="ZZ697" s="33"/>
      <c r="AAA697" s="33"/>
      <c r="AAB697" s="33"/>
      <c r="AAC697" s="33"/>
      <c r="AAD697" s="33"/>
      <c r="AAE697" s="33"/>
      <c r="AAF697" s="33"/>
      <c r="AAG697" s="33"/>
      <c r="AAH697" s="33"/>
      <c r="AAI697" s="33"/>
      <c r="AAJ697" s="33"/>
      <c r="AAK697" s="33"/>
      <c r="AAL697" s="33"/>
      <c r="AAM697" s="33"/>
      <c r="AAN697" s="33"/>
      <c r="AAO697" s="33"/>
      <c r="AAP697" s="33"/>
      <c r="AAQ697" s="33"/>
      <c r="AAR697" s="33"/>
      <c r="AAS697" s="33"/>
      <c r="AAT697" s="33"/>
      <c r="AAU697" s="33"/>
      <c r="AAV697" s="33"/>
      <c r="AAW697" s="33"/>
      <c r="AAX697" s="33"/>
      <c r="AAY697" s="33"/>
      <c r="AAZ697" s="33"/>
      <c r="ABA697" s="33"/>
      <c r="ABB697" s="33"/>
      <c r="ABC697" s="33"/>
      <c r="ABD697" s="33"/>
      <c r="ABE697" s="33"/>
      <c r="ABF697" s="33"/>
      <c r="ABG697" s="33"/>
      <c r="ABH697" s="33"/>
      <c r="ABI697" s="33"/>
      <c r="ABJ697" s="33"/>
      <c r="ABK697" s="33"/>
      <c r="ABL697" s="33"/>
      <c r="ABM697" s="33"/>
      <c r="ABN697" s="33"/>
      <c r="ABO697" s="33"/>
      <c r="ABP697" s="33"/>
      <c r="ABQ697" s="33"/>
      <c r="ABR697" s="33"/>
      <c r="ABS697" s="33"/>
      <c r="ABT697" s="33"/>
      <c r="ABU697" s="33"/>
      <c r="ABV697" s="33"/>
      <c r="ABW697" s="33"/>
      <c r="ABX697" s="33"/>
      <c r="ABY697" s="33"/>
      <c r="ABZ697" s="33"/>
      <c r="ACA697" s="33"/>
      <c r="ACB697" s="33"/>
      <c r="ACC697" s="33"/>
      <c r="ACD697" s="33"/>
      <c r="ACE697" s="33"/>
      <c r="ACF697" s="33"/>
      <c r="ACG697" s="33"/>
      <c r="ACH697" s="33"/>
      <c r="ACI697" s="33"/>
      <c r="ACJ697" s="33"/>
      <c r="ACK697" s="33"/>
      <c r="ACL697" s="33"/>
      <c r="ACM697" s="33"/>
      <c r="ACN697" s="33"/>
      <c r="ACO697" s="33"/>
      <c r="ACP697" s="33"/>
      <c r="ACQ697" s="33"/>
      <c r="ACR697" s="33"/>
      <c r="ACS697" s="33"/>
      <c r="ACT697" s="33"/>
      <c r="ACU697" s="33"/>
      <c r="ACV697" s="33"/>
      <c r="ACW697" s="33"/>
      <c r="ACX697" s="33"/>
      <c r="ACY697" s="33"/>
      <c r="ACZ697" s="33"/>
      <c r="ADA697" s="33"/>
      <c r="ADB697" s="33"/>
      <c r="ADC697" s="33"/>
      <c r="ADD697" s="33"/>
      <c r="ADE697" s="33"/>
      <c r="ADF697" s="33"/>
      <c r="ADG697" s="33"/>
      <c r="ADH697" s="33"/>
      <c r="ADI697" s="33"/>
      <c r="ADJ697" s="33"/>
      <c r="ADK697" s="33"/>
      <c r="ADL697" s="33"/>
      <c r="ADM697" s="33"/>
      <c r="ADN697" s="33"/>
      <c r="ADO697" s="33"/>
      <c r="ADP697" s="33"/>
      <c r="ADQ697" s="33"/>
      <c r="ADR697" s="33"/>
      <c r="ADS697" s="33"/>
      <c r="ADT697" s="33"/>
      <c r="ADU697" s="33"/>
      <c r="ADV697" s="33"/>
      <c r="ADW697" s="33"/>
      <c r="ADX697" s="33"/>
      <c r="ADY697" s="33"/>
      <c r="ADZ697" s="33"/>
      <c r="AEA697" s="33"/>
      <c r="AEB697" s="33"/>
      <c r="AEC697" s="33"/>
      <c r="AED697" s="33"/>
      <c r="AEE697" s="33"/>
      <c r="AEF697" s="33"/>
      <c r="AEG697" s="33"/>
      <c r="AEH697" s="33"/>
      <c r="AEI697" s="33"/>
      <c r="AEJ697" s="33"/>
      <c r="AEK697" s="33"/>
      <c r="AEL697" s="33"/>
      <c r="AEM697" s="33"/>
      <c r="AEN697" s="33"/>
      <c r="AEO697" s="33"/>
      <c r="AEP697" s="33"/>
      <c r="AEQ697" s="33"/>
      <c r="AER697" s="33"/>
      <c r="AES697" s="33"/>
      <c r="AET697" s="33"/>
      <c r="AEU697" s="33"/>
      <c r="AEV697" s="33"/>
      <c r="AEW697" s="33"/>
      <c r="AEX697" s="33"/>
      <c r="AEY697" s="33"/>
      <c r="AEZ697" s="33"/>
      <c r="AFA697" s="33"/>
      <c r="AFB697" s="33"/>
      <c r="AFC697" s="33"/>
      <c r="AFD697" s="33"/>
      <c r="AFE697" s="33"/>
      <c r="AFF697" s="33"/>
      <c r="AFG697" s="33"/>
      <c r="AFH697" s="33"/>
      <c r="AFI697" s="33"/>
      <c r="AFJ697" s="33"/>
      <c r="AFK697" s="33"/>
      <c r="AFL697" s="33"/>
      <c r="AFM697" s="33"/>
      <c r="AFN697" s="33"/>
      <c r="AFO697" s="33"/>
      <c r="AFP697" s="33"/>
      <c r="AFQ697" s="33"/>
      <c r="AFR697" s="33"/>
      <c r="AFS697" s="33"/>
      <c r="AFT697" s="33"/>
      <c r="AFU697" s="33"/>
      <c r="AFV697" s="33"/>
      <c r="AFW697" s="33"/>
      <c r="AFX697" s="33"/>
      <c r="AFY697" s="33"/>
      <c r="AFZ697" s="33"/>
      <c r="AGA697" s="33"/>
      <c r="AGB697" s="33"/>
      <c r="AGC697" s="33"/>
      <c r="AGD697" s="33"/>
      <c r="AGE697" s="33"/>
      <c r="AGF697" s="33"/>
      <c r="AGG697" s="33"/>
      <c r="AGH697" s="33"/>
      <c r="AGI697" s="33"/>
      <c r="AGJ697" s="33"/>
      <c r="AGK697" s="33"/>
      <c r="AGL697" s="33"/>
      <c r="AGM697" s="33"/>
      <c r="AGN697" s="33"/>
      <c r="AGO697" s="33"/>
      <c r="AGP697" s="33"/>
      <c r="AGQ697" s="33"/>
      <c r="AGR697" s="33"/>
      <c r="AGS697" s="33"/>
      <c r="AGT697" s="33"/>
      <c r="AGU697" s="33"/>
      <c r="AGV697" s="33"/>
      <c r="AGW697" s="33"/>
      <c r="AGX697" s="33"/>
      <c r="AGY697" s="33"/>
      <c r="AGZ697" s="33"/>
      <c r="AHA697" s="33"/>
      <c r="AHB697" s="33"/>
      <c r="AHC697" s="33"/>
      <c r="AHD697" s="33"/>
      <c r="AHE697" s="33"/>
      <c r="AHF697" s="33"/>
      <c r="AHG697" s="33"/>
      <c r="AHH697" s="33"/>
      <c r="AHI697" s="33"/>
      <c r="AHJ697" s="33"/>
      <c r="AHK697" s="33"/>
      <c r="AHL697" s="33"/>
      <c r="AHM697" s="33"/>
      <c r="AHN697" s="33"/>
      <c r="AHO697" s="33"/>
      <c r="AHP697" s="33"/>
      <c r="AHQ697" s="33"/>
      <c r="AHR697" s="33"/>
      <c r="AHS697" s="33"/>
      <c r="AHT697" s="33"/>
      <c r="AHU697" s="33"/>
      <c r="AHV697" s="33"/>
      <c r="AHW697" s="33"/>
      <c r="AHX697" s="33"/>
      <c r="AHY697" s="33"/>
      <c r="AHZ697" s="33"/>
      <c r="AIA697" s="33"/>
      <c r="AIB697" s="33"/>
      <c r="AIC697" s="33"/>
      <c r="AID697" s="33"/>
      <c r="AIE697" s="33"/>
      <c r="AIF697" s="33"/>
      <c r="AIG697" s="33"/>
      <c r="AIH697" s="33"/>
      <c r="AII697" s="33"/>
      <c r="AIJ697" s="33"/>
      <c r="AIK697" s="33"/>
      <c r="AIL697" s="33"/>
      <c r="AIM697" s="33"/>
      <c r="AIN697" s="33"/>
      <c r="AIO697" s="33"/>
      <c r="AIP697" s="33"/>
      <c r="AIQ697" s="33"/>
      <c r="AIR697" s="33"/>
      <c r="AIS697" s="33"/>
      <c r="AIT697" s="33"/>
      <c r="AIU697" s="33"/>
      <c r="AIV697" s="33"/>
      <c r="AIW697" s="33"/>
      <c r="AIX697" s="33"/>
      <c r="AIY697" s="33"/>
      <c r="AIZ697" s="33"/>
      <c r="AJA697" s="33"/>
      <c r="AJB697" s="33"/>
      <c r="AJC697" s="33"/>
      <c r="AJD697" s="33"/>
      <c r="AJE697" s="33"/>
      <c r="AJF697" s="33"/>
      <c r="AJG697" s="33"/>
      <c r="AJH697" s="33"/>
      <c r="AJI697" s="33"/>
      <c r="AJJ697" s="33"/>
      <c r="AJK697" s="33"/>
      <c r="AJL697" s="33"/>
      <c r="AJM697" s="33"/>
      <c r="AJN697" s="33"/>
      <c r="AJO697" s="33"/>
      <c r="AJP697" s="33"/>
      <c r="AJQ697" s="33"/>
      <c r="AJR697" s="33"/>
      <c r="AJS697" s="33"/>
      <c r="AJT697" s="33"/>
      <c r="AJU697" s="33"/>
      <c r="AJV697" s="33"/>
      <c r="AJW697" s="33"/>
      <c r="AJX697" s="33"/>
      <c r="AJY697" s="33"/>
      <c r="AJZ697" s="33"/>
      <c r="AKA697" s="33"/>
      <c r="AKB697" s="33"/>
      <c r="AKC697" s="33"/>
      <c r="AKD697" s="33"/>
      <c r="AKE697" s="33"/>
      <c r="AKF697" s="33"/>
      <c r="AKG697" s="33"/>
      <c r="AKH697" s="33"/>
      <c r="AKI697" s="33"/>
      <c r="AKJ697" s="33"/>
      <c r="AKK697" s="33"/>
      <c r="AKL697" s="33"/>
      <c r="AKM697" s="33"/>
      <c r="AKN697" s="33"/>
      <c r="AKO697" s="33"/>
      <c r="AKP697" s="33"/>
      <c r="AKQ697" s="33"/>
      <c r="AKR697" s="33"/>
      <c r="AKS697" s="33"/>
      <c r="AKT697" s="33"/>
      <c r="AKU697" s="33"/>
      <c r="AKV697" s="33"/>
      <c r="AKW697" s="33"/>
      <c r="AKX697" s="33"/>
      <c r="AKY697" s="33"/>
      <c r="AKZ697" s="33"/>
      <c r="ALA697" s="33"/>
      <c r="ALB697" s="33"/>
      <c r="ALC697" s="33"/>
      <c r="ALD697" s="33"/>
      <c r="ALE697" s="33"/>
      <c r="ALF697" s="33"/>
      <c r="ALG697" s="33"/>
      <c r="ALH697" s="33"/>
      <c r="ALI697" s="33"/>
      <c r="ALJ697" s="33"/>
      <c r="ALK697" s="33"/>
      <c r="ALL697" s="33"/>
      <c r="ALM697" s="33"/>
      <c r="ALN697" s="33"/>
      <c r="ALO697" s="33"/>
      <c r="ALP697" s="33"/>
      <c r="ALQ697" s="33"/>
      <c r="ALR697" s="33"/>
      <c r="ALS697" s="33"/>
      <c r="ALT697" s="33"/>
      <c r="ALU697" s="33"/>
      <c r="ALV697" s="33"/>
      <c r="ALW697" s="33"/>
      <c r="ALX697" s="33"/>
      <c r="ALY697" s="33"/>
      <c r="ALZ697" s="33"/>
      <c r="AMA697" s="33"/>
      <c r="AMB697" s="33"/>
      <c r="AMC697" s="33"/>
      <c r="AMD697" s="33"/>
      <c r="AME697" s="33"/>
      <c r="AMF697" s="33"/>
      <c r="AMG697" s="33"/>
      <c r="AMH697" s="33"/>
      <c r="AMI697" s="33"/>
      <c r="AMJ697" s="33"/>
      <c r="AMK697" s="33"/>
      <c r="AML697" s="33"/>
      <c r="AMM697" s="33"/>
      <c r="AMN697" s="33"/>
      <c r="AMO697" s="33"/>
      <c r="AMP697" s="33"/>
      <c r="AMQ697" s="33"/>
      <c r="AMR697" s="33"/>
      <c r="AMS697" s="33"/>
      <c r="AMT697" s="33"/>
      <c r="AMU697" s="33"/>
      <c r="AMV697" s="33"/>
      <c r="AMW697" s="33"/>
      <c r="AMX697" s="33"/>
      <c r="AMY697" s="33"/>
      <c r="AMZ697" s="33"/>
      <c r="ANA697" s="33"/>
      <c r="ANB697" s="33"/>
      <c r="ANC697" s="33"/>
      <c r="AND697" s="33"/>
      <c r="ANE697" s="33"/>
      <c r="ANF697" s="33"/>
      <c r="ANG697" s="33"/>
      <c r="ANH697" s="33"/>
      <c r="ANI697" s="33"/>
      <c r="ANJ697" s="33"/>
      <c r="ANK697" s="33"/>
      <c r="ANL697" s="33"/>
      <c r="ANM697" s="33"/>
      <c r="ANN697" s="33"/>
      <c r="ANO697" s="33"/>
      <c r="ANP697" s="33"/>
      <c r="ANQ697" s="33"/>
      <c r="ANR697" s="33"/>
      <c r="ANS697" s="33"/>
      <c r="ANT697" s="33"/>
      <c r="ANU697" s="33"/>
      <c r="ANV697" s="33"/>
      <c r="ANW697" s="33"/>
      <c r="ANX697" s="33"/>
      <c r="ANY697" s="33"/>
      <c r="ANZ697" s="33"/>
      <c r="AOA697" s="33"/>
      <c r="AOB697" s="33"/>
      <c r="AOC697" s="33"/>
      <c r="AOD697" s="33"/>
      <c r="AOE697" s="33"/>
      <c r="AOF697" s="33"/>
      <c r="AOG697" s="33"/>
      <c r="AOH697" s="33"/>
      <c r="AOI697" s="33"/>
      <c r="AOJ697" s="33"/>
      <c r="AOK697" s="33"/>
      <c r="AOL697" s="33"/>
      <c r="AOM697" s="33"/>
      <c r="AON697" s="33"/>
      <c r="AOO697" s="33"/>
      <c r="AOP697" s="33"/>
      <c r="AOQ697" s="33"/>
      <c r="AOR697" s="33"/>
      <c r="AOS697" s="33"/>
      <c r="AOT697" s="33"/>
      <c r="AOU697" s="33"/>
      <c r="AOV697" s="33"/>
      <c r="AOW697" s="33"/>
      <c r="AOX697" s="33"/>
      <c r="AOY697" s="33"/>
      <c r="AOZ697" s="33"/>
      <c r="APA697" s="33"/>
      <c r="APB697" s="33"/>
      <c r="APC697" s="33"/>
      <c r="APD697" s="33"/>
      <c r="APE697" s="33"/>
      <c r="APF697" s="33"/>
      <c r="APG697" s="33"/>
      <c r="APH697" s="33"/>
      <c r="API697" s="33"/>
      <c r="APJ697" s="33"/>
      <c r="APK697" s="33"/>
      <c r="APL697" s="33"/>
      <c r="APM697" s="33"/>
      <c r="APN697" s="33"/>
      <c r="APO697" s="33"/>
      <c r="APP697" s="33"/>
      <c r="APQ697" s="33"/>
      <c r="APR697" s="33"/>
      <c r="APS697" s="33"/>
      <c r="APT697" s="33"/>
      <c r="APU697" s="33"/>
      <c r="APV697" s="33"/>
      <c r="APW697" s="33"/>
      <c r="APX697" s="33"/>
      <c r="APY697" s="33"/>
      <c r="APZ697" s="33"/>
      <c r="AQA697" s="33"/>
      <c r="AQB697" s="33"/>
      <c r="AQC697" s="33"/>
      <c r="AQD697" s="33"/>
      <c r="AQE697" s="33"/>
      <c r="AQF697" s="33"/>
      <c r="AQG697" s="33"/>
      <c r="AQH697" s="33"/>
      <c r="AQI697" s="33"/>
      <c r="AQJ697" s="33"/>
      <c r="AQK697" s="33"/>
      <c r="AQL697" s="33"/>
      <c r="AQM697" s="33"/>
      <c r="AQN697" s="33"/>
      <c r="AQO697" s="33"/>
      <c r="AQP697" s="33"/>
      <c r="AQQ697" s="33"/>
      <c r="AQR697" s="33"/>
      <c r="AQS697" s="33"/>
      <c r="AQT697" s="33"/>
      <c r="AQU697" s="33"/>
      <c r="AQV697" s="33"/>
      <c r="AQW697" s="33"/>
      <c r="AQX697" s="33"/>
      <c r="AQY697" s="33"/>
      <c r="AQZ697" s="33"/>
      <c r="ARA697" s="33"/>
      <c r="ARB697" s="33"/>
      <c r="ARC697" s="33"/>
      <c r="ARD697" s="33"/>
      <c r="ARE697" s="33"/>
      <c r="ARF697" s="33"/>
      <c r="ARG697" s="33"/>
      <c r="ARH697" s="33"/>
      <c r="ARI697" s="33"/>
      <c r="ARJ697" s="33"/>
      <c r="ARK697" s="33"/>
      <c r="ARL697" s="33"/>
      <c r="ARM697" s="33"/>
      <c r="ARN697" s="33"/>
      <c r="ARO697" s="33"/>
      <c r="ARP697" s="33"/>
      <c r="ARQ697" s="33"/>
      <c r="ARR697" s="33"/>
      <c r="ARS697" s="33"/>
      <c r="ART697" s="33"/>
      <c r="ARU697" s="33"/>
      <c r="ARV697" s="33"/>
      <c r="ARW697" s="33"/>
      <c r="ARX697" s="33"/>
      <c r="ARY697" s="33"/>
      <c r="ARZ697" s="33"/>
      <c r="ASA697" s="33"/>
      <c r="ASB697" s="33"/>
      <c r="ASC697" s="33"/>
      <c r="ASD697" s="33"/>
      <c r="ASE697" s="33"/>
      <c r="ASF697" s="33"/>
      <c r="ASG697" s="33"/>
      <c r="ASH697" s="33"/>
      <c r="ASI697" s="33"/>
      <c r="ASJ697" s="33"/>
      <c r="ASK697" s="33"/>
      <c r="ASL697" s="33"/>
      <c r="ASM697" s="33"/>
      <c r="ASN697" s="33"/>
      <c r="ASO697" s="33"/>
      <c r="ASP697" s="33"/>
      <c r="ASQ697" s="33"/>
      <c r="ASR697" s="33"/>
      <c r="ASS697" s="33"/>
      <c r="AST697" s="33"/>
      <c r="ASU697" s="33"/>
      <c r="ASV697" s="33"/>
      <c r="ASW697" s="33"/>
      <c r="ASX697" s="33"/>
      <c r="ASY697" s="33"/>
      <c r="ASZ697" s="33"/>
      <c r="ATA697" s="33"/>
      <c r="ATB697" s="33"/>
      <c r="ATC697" s="33"/>
      <c r="ATD697" s="33"/>
      <c r="ATE697" s="33"/>
      <c r="ATF697" s="33"/>
      <c r="ATG697" s="33"/>
      <c r="ATH697" s="33"/>
      <c r="ATI697" s="33"/>
      <c r="ATJ697" s="33"/>
      <c r="ATK697" s="33"/>
      <c r="ATL697" s="33"/>
      <c r="ATM697" s="33"/>
      <c r="ATN697" s="33"/>
      <c r="ATO697" s="33"/>
      <c r="ATP697" s="33"/>
      <c r="ATQ697" s="33"/>
      <c r="ATR697" s="33"/>
      <c r="ATS697" s="33"/>
      <c r="ATT697" s="33"/>
      <c r="ATU697" s="33"/>
      <c r="ATV697" s="33"/>
      <c r="ATW697" s="33"/>
      <c r="ATX697" s="33"/>
      <c r="ATY697" s="33"/>
      <c r="ATZ697" s="33"/>
      <c r="AUA697" s="33"/>
      <c r="AUB697" s="33"/>
      <c r="AUC697" s="33"/>
      <c r="AUD697" s="33"/>
      <c r="AUE697" s="33"/>
      <c r="AUF697" s="33"/>
      <c r="AUG697" s="33"/>
      <c r="AUH697" s="33"/>
      <c r="AUI697" s="33"/>
      <c r="AUJ697" s="33"/>
      <c r="AUK697" s="33"/>
      <c r="AUL697" s="33"/>
      <c r="AUM697" s="33"/>
      <c r="AUN697" s="33"/>
      <c r="AUO697" s="33"/>
      <c r="AUP697" s="33"/>
      <c r="AUQ697" s="33"/>
      <c r="AUR697" s="33"/>
      <c r="AUS697" s="33"/>
      <c r="AUT697" s="33"/>
      <c r="AUU697" s="33"/>
      <c r="AUV697" s="33"/>
      <c r="AUW697" s="33"/>
      <c r="AUX697" s="33"/>
      <c r="AUY697" s="33"/>
      <c r="AUZ697" s="33"/>
      <c r="AVA697" s="33"/>
      <c r="AVB697" s="33"/>
      <c r="AVC697" s="33"/>
      <c r="AVD697" s="33"/>
      <c r="AVE697" s="33"/>
      <c r="AVF697" s="33"/>
      <c r="AVG697" s="33"/>
      <c r="AVH697" s="33"/>
      <c r="AVI697" s="33"/>
      <c r="AVJ697" s="33"/>
      <c r="AVK697" s="33"/>
      <c r="AVL697" s="33"/>
      <c r="AVM697" s="33"/>
      <c r="AVN697" s="33"/>
      <c r="AVO697" s="33"/>
      <c r="AVP697" s="33"/>
      <c r="AVQ697" s="33"/>
      <c r="AVR697" s="33"/>
      <c r="AVS697" s="33"/>
      <c r="AVT697" s="33"/>
      <c r="AVU697" s="33"/>
      <c r="AVV697" s="33"/>
      <c r="AVW697" s="33"/>
      <c r="AVX697" s="33"/>
      <c r="AVY697" s="33"/>
      <c r="AVZ697" s="33"/>
      <c r="AWA697" s="33"/>
      <c r="AWB697" s="33"/>
      <c r="AWC697" s="33"/>
      <c r="AWD697" s="33"/>
      <c r="AWE697" s="33"/>
      <c r="AWF697" s="33"/>
      <c r="AWG697" s="33"/>
      <c r="AWH697" s="33"/>
      <c r="AWI697" s="33"/>
      <c r="AWJ697" s="33"/>
      <c r="AWK697" s="33"/>
      <c r="AWL697" s="33"/>
      <c r="AWM697" s="33"/>
      <c r="AWN697" s="33"/>
      <c r="AWO697" s="33"/>
      <c r="AWP697" s="33"/>
      <c r="AWQ697" s="33"/>
      <c r="AWR697" s="33"/>
      <c r="AWS697" s="33"/>
      <c r="AWT697" s="33"/>
      <c r="AWU697" s="33"/>
      <c r="AWV697" s="33"/>
      <c r="AWW697" s="33"/>
      <c r="AWX697" s="33"/>
      <c r="AWY697" s="33"/>
      <c r="AWZ697" s="33"/>
      <c r="AXA697" s="33"/>
      <c r="AXB697" s="33"/>
      <c r="AXC697" s="33"/>
      <c r="AXD697" s="33"/>
      <c r="AXE697" s="33"/>
      <c r="AXF697" s="33"/>
      <c r="AXG697" s="33"/>
      <c r="AXH697" s="33"/>
      <c r="AXI697" s="33"/>
      <c r="AXJ697" s="33"/>
      <c r="AXK697" s="33"/>
      <c r="AXL697" s="33"/>
      <c r="AXM697" s="33"/>
      <c r="AXN697" s="33"/>
      <c r="AXO697" s="33"/>
      <c r="AXP697" s="33"/>
      <c r="AXQ697" s="33"/>
      <c r="AXR697" s="33"/>
      <c r="AXS697" s="33"/>
      <c r="AXT697" s="33"/>
      <c r="AXU697" s="33"/>
      <c r="AXV697" s="33"/>
      <c r="AXW697" s="33"/>
      <c r="AXX697" s="33"/>
      <c r="AXY697" s="33"/>
      <c r="AXZ697" s="33"/>
      <c r="AYA697" s="33"/>
      <c r="AYB697" s="33"/>
      <c r="AYC697" s="33"/>
      <c r="AYD697" s="33"/>
      <c r="AYE697" s="33"/>
      <c r="AYF697" s="33"/>
      <c r="AYG697" s="33"/>
      <c r="AYH697" s="33"/>
      <c r="AYI697" s="33"/>
      <c r="AYJ697" s="33"/>
      <c r="AYK697" s="33"/>
      <c r="AYL697" s="33"/>
      <c r="AYM697" s="33"/>
      <c r="AYN697" s="33"/>
      <c r="AYO697" s="33"/>
      <c r="AYP697" s="33"/>
      <c r="AYQ697" s="33"/>
      <c r="AYR697" s="33"/>
      <c r="AYS697" s="33"/>
      <c r="AYT697" s="33"/>
      <c r="AYU697" s="33"/>
      <c r="AYV697" s="33"/>
      <c r="AYW697" s="33"/>
      <c r="AYX697" s="33"/>
      <c r="AYY697" s="33"/>
      <c r="AYZ697" s="33"/>
      <c r="AZA697" s="33"/>
      <c r="AZB697" s="33"/>
      <c r="AZC697" s="33"/>
      <c r="AZD697" s="33"/>
      <c r="AZE697" s="33"/>
      <c r="AZF697" s="33"/>
      <c r="AZG697" s="33"/>
      <c r="AZH697" s="33"/>
      <c r="AZI697" s="33"/>
      <c r="AZJ697" s="33"/>
      <c r="AZK697" s="33"/>
      <c r="AZL697" s="33"/>
      <c r="AZM697" s="33"/>
      <c r="AZN697" s="33"/>
      <c r="AZO697" s="33"/>
      <c r="AZP697" s="33"/>
      <c r="AZQ697" s="33"/>
      <c r="AZR697" s="33"/>
      <c r="AZS697" s="33"/>
      <c r="AZT697" s="33"/>
      <c r="AZU697" s="33"/>
      <c r="AZV697" s="33"/>
      <c r="AZW697" s="33"/>
      <c r="AZX697" s="33"/>
      <c r="AZY697" s="33"/>
      <c r="AZZ697" s="33"/>
      <c r="BAA697" s="33"/>
      <c r="BAB697" s="33"/>
      <c r="BAC697" s="33"/>
      <c r="BAD697" s="33"/>
      <c r="BAE697" s="33"/>
      <c r="BAF697" s="33"/>
      <c r="BAG697" s="33"/>
      <c r="BAH697" s="33"/>
      <c r="BAI697" s="33"/>
      <c r="BAJ697" s="33"/>
      <c r="BAK697" s="33"/>
      <c r="BAL697" s="33"/>
      <c r="BAM697" s="33"/>
      <c r="BAN697" s="33"/>
      <c r="BAO697" s="33"/>
      <c r="BAP697" s="33"/>
      <c r="BAQ697" s="33"/>
      <c r="BAR697" s="33"/>
      <c r="BAS697" s="33"/>
      <c r="BAT697" s="33"/>
      <c r="BAU697" s="33"/>
      <c r="BAV697" s="33"/>
      <c r="BAW697" s="33"/>
      <c r="BAX697" s="33"/>
      <c r="BAY697" s="33"/>
      <c r="BAZ697" s="33"/>
      <c r="BBA697" s="33"/>
      <c r="BBB697" s="33"/>
      <c r="BBC697" s="33"/>
      <c r="BBD697" s="33"/>
      <c r="BBE697" s="33"/>
      <c r="BBF697" s="33"/>
      <c r="BBG697" s="33"/>
      <c r="BBH697" s="33"/>
      <c r="BBI697" s="33"/>
      <c r="BBJ697" s="33"/>
      <c r="BBK697" s="33"/>
      <c r="BBL697" s="33"/>
      <c r="BBM697" s="33"/>
      <c r="BBN697" s="33"/>
      <c r="BBO697" s="33"/>
      <c r="BBP697" s="33"/>
      <c r="BBQ697" s="33"/>
      <c r="BBR697" s="33"/>
      <c r="BBS697" s="33"/>
      <c r="BBT697" s="33"/>
      <c r="BBU697" s="33"/>
      <c r="BBV697" s="33"/>
      <c r="BBW697" s="33"/>
      <c r="BBX697" s="33"/>
      <c r="BBY697" s="33"/>
      <c r="BBZ697" s="33"/>
      <c r="BCA697" s="33"/>
      <c r="BCB697" s="33"/>
      <c r="BCC697" s="33"/>
      <c r="BCD697" s="33"/>
      <c r="BCE697" s="33"/>
      <c r="BCF697" s="33"/>
      <c r="BCG697" s="33"/>
      <c r="BCH697" s="33"/>
      <c r="BCI697" s="33"/>
      <c r="BCJ697" s="33"/>
      <c r="BCK697" s="33"/>
      <c r="BCL697" s="33"/>
      <c r="BCM697" s="33"/>
      <c r="BCN697" s="33"/>
      <c r="BCO697" s="33"/>
      <c r="BCP697" s="33"/>
      <c r="BCQ697" s="33"/>
      <c r="BCR697" s="33"/>
      <c r="BCS697" s="33"/>
      <c r="BCT697" s="33"/>
      <c r="BCU697" s="33"/>
      <c r="BCV697" s="33"/>
      <c r="BCW697" s="33"/>
      <c r="BCX697" s="33"/>
      <c r="BCY697" s="33"/>
      <c r="BCZ697" s="33"/>
      <c r="BDA697" s="33"/>
      <c r="BDB697" s="33"/>
      <c r="BDC697" s="33"/>
      <c r="BDD697" s="33"/>
      <c r="BDE697" s="33"/>
      <c r="BDF697" s="33"/>
      <c r="BDG697" s="33"/>
      <c r="BDH697" s="33"/>
      <c r="BDI697" s="33"/>
      <c r="BDJ697" s="33"/>
      <c r="BDK697" s="33"/>
      <c r="BDL697" s="33"/>
      <c r="BDM697" s="33"/>
      <c r="BDN697" s="33"/>
      <c r="BDO697" s="33"/>
      <c r="BDP697" s="33"/>
      <c r="BDQ697" s="33"/>
      <c r="BDR697" s="33"/>
      <c r="BDS697" s="33"/>
      <c r="BDT697" s="33"/>
      <c r="BDU697" s="33"/>
      <c r="BDV697" s="33"/>
      <c r="BDW697" s="33"/>
      <c r="BDX697" s="33"/>
      <c r="BDY697" s="33"/>
      <c r="BDZ697" s="33"/>
      <c r="BEA697" s="33"/>
      <c r="BEB697" s="33"/>
      <c r="BEC697" s="33"/>
      <c r="BED697" s="33"/>
      <c r="BEE697" s="33"/>
      <c r="BEF697" s="33"/>
      <c r="BEG697" s="33"/>
      <c r="BEH697" s="33"/>
      <c r="BEI697" s="33"/>
      <c r="BEJ697" s="33"/>
      <c r="BEK697" s="33"/>
      <c r="BEL697" s="33"/>
      <c r="BEM697" s="33"/>
      <c r="BEN697" s="33"/>
      <c r="BEO697" s="33"/>
      <c r="BEP697" s="33"/>
      <c r="BEQ697" s="33"/>
      <c r="BER697" s="33"/>
      <c r="BES697" s="33"/>
      <c r="BET697" s="33"/>
      <c r="BEU697" s="33"/>
      <c r="BEV697" s="33"/>
      <c r="BEW697" s="33"/>
      <c r="BEX697" s="33"/>
      <c r="BEY697" s="33"/>
      <c r="BEZ697" s="33"/>
      <c r="BFA697" s="33"/>
      <c r="BFB697" s="33"/>
      <c r="BFC697" s="33"/>
      <c r="BFD697" s="33"/>
      <c r="BFE697" s="33"/>
      <c r="BFF697" s="33"/>
      <c r="BFG697" s="33"/>
      <c r="BFH697" s="33"/>
      <c r="BFI697" s="33"/>
      <c r="BFJ697" s="33"/>
      <c r="BFK697" s="33"/>
      <c r="BFL697" s="33"/>
      <c r="BFM697" s="33"/>
      <c r="BFN697" s="33"/>
      <c r="BFO697" s="33"/>
      <c r="BFP697" s="33"/>
      <c r="BFQ697" s="33"/>
      <c r="BFR697" s="33"/>
      <c r="BFS697" s="33"/>
      <c r="BFT697" s="33"/>
      <c r="BFU697" s="33"/>
      <c r="BFV697" s="33"/>
      <c r="BFW697" s="33"/>
      <c r="BFX697" s="33"/>
      <c r="BFY697" s="33"/>
      <c r="BFZ697" s="33"/>
      <c r="BGA697" s="33"/>
      <c r="BGB697" s="33"/>
      <c r="BGC697" s="33"/>
      <c r="BGD697" s="33"/>
      <c r="BGE697" s="33"/>
      <c r="BGF697" s="33"/>
      <c r="BGG697" s="33"/>
      <c r="BGH697" s="33"/>
      <c r="BGI697" s="33"/>
      <c r="BGJ697" s="33"/>
      <c r="BGK697" s="33"/>
      <c r="BGL697" s="33"/>
      <c r="BGM697" s="33"/>
      <c r="BGN697" s="33"/>
      <c r="BGO697" s="33"/>
      <c r="BGP697" s="33"/>
      <c r="BGQ697" s="33"/>
      <c r="BGR697" s="33"/>
      <c r="BGS697" s="33"/>
      <c r="BGT697" s="33"/>
      <c r="BGU697" s="33"/>
      <c r="BGV697" s="33"/>
      <c r="BGW697" s="33"/>
      <c r="BGX697" s="33"/>
      <c r="BGY697" s="33"/>
      <c r="BGZ697" s="33"/>
      <c r="BHA697" s="33"/>
      <c r="BHB697" s="33"/>
      <c r="BHC697" s="33"/>
      <c r="BHD697" s="33"/>
      <c r="BHE697" s="33"/>
      <c r="BHF697" s="33"/>
      <c r="BHG697" s="33"/>
      <c r="BHH697" s="33"/>
      <c r="BHI697" s="33"/>
      <c r="BHJ697" s="33"/>
      <c r="BHK697" s="33"/>
      <c r="BHL697" s="33"/>
      <c r="BHM697" s="33"/>
      <c r="BHN697" s="33"/>
      <c r="BHO697" s="33"/>
      <c r="BHP697" s="33"/>
      <c r="BHQ697" s="33"/>
      <c r="BHR697" s="33"/>
      <c r="BHS697" s="33"/>
      <c r="BHT697" s="33"/>
      <c r="BHU697" s="33"/>
      <c r="BHV697" s="33"/>
      <c r="BHW697" s="33"/>
      <c r="BHX697" s="33"/>
      <c r="BHY697" s="33"/>
      <c r="BHZ697" s="33"/>
      <c r="BIA697" s="33"/>
      <c r="BIB697" s="33"/>
      <c r="BIC697" s="33"/>
      <c r="BID697" s="33"/>
      <c r="BIE697" s="33"/>
      <c r="BIF697" s="33"/>
      <c r="BIG697" s="33"/>
      <c r="BIH697" s="33"/>
      <c r="BII697" s="33"/>
      <c r="BIJ697" s="33"/>
      <c r="BIK697" s="33"/>
      <c r="BIL697" s="33"/>
      <c r="BIM697" s="33"/>
      <c r="BIN697" s="33"/>
      <c r="BIO697" s="33"/>
      <c r="BIP697" s="33"/>
      <c r="BIQ697" s="33"/>
      <c r="BIR697" s="33"/>
      <c r="BIS697" s="33"/>
      <c r="BIT697" s="33"/>
      <c r="BIU697" s="33"/>
      <c r="BIV697" s="33"/>
      <c r="BIW697" s="33"/>
      <c r="BIX697" s="33"/>
      <c r="BIY697" s="33"/>
      <c r="BIZ697" s="33"/>
      <c r="BJA697" s="33"/>
      <c r="BJB697" s="33"/>
      <c r="BJC697" s="33"/>
      <c r="BJD697" s="33"/>
      <c r="BJE697" s="33"/>
      <c r="BJF697" s="33"/>
      <c r="BJG697" s="33"/>
      <c r="BJH697" s="33"/>
      <c r="BJI697" s="33"/>
      <c r="BJJ697" s="33"/>
      <c r="BJK697" s="33"/>
      <c r="BJL697" s="33"/>
      <c r="BJM697" s="33"/>
      <c r="BJN697" s="33"/>
      <c r="BJO697" s="33"/>
      <c r="BJP697" s="33"/>
      <c r="BJQ697" s="33"/>
      <c r="BJR697" s="33"/>
      <c r="BJS697" s="33"/>
      <c r="BJT697" s="33"/>
      <c r="BJU697" s="33"/>
      <c r="BJV697" s="33"/>
      <c r="BJW697" s="33"/>
      <c r="BJX697" s="33"/>
      <c r="BJY697" s="33"/>
      <c r="BJZ697" s="33"/>
      <c r="BKA697" s="33"/>
      <c r="BKB697" s="33"/>
      <c r="BKC697" s="33"/>
      <c r="BKD697" s="33"/>
      <c r="BKE697" s="33"/>
      <c r="BKF697" s="33"/>
      <c r="BKG697" s="33"/>
      <c r="BKH697" s="33"/>
      <c r="BKI697" s="33"/>
      <c r="BKJ697" s="33"/>
      <c r="BKK697" s="33"/>
      <c r="BKL697" s="33"/>
      <c r="BKM697" s="33"/>
      <c r="BKN697" s="33"/>
      <c r="BKO697" s="33"/>
      <c r="BKP697" s="33"/>
      <c r="BKQ697" s="33"/>
      <c r="BKR697" s="33"/>
      <c r="BKS697" s="33"/>
      <c r="BKT697" s="33"/>
      <c r="BKU697" s="33"/>
      <c r="BKV697" s="33"/>
      <c r="BKW697" s="33"/>
      <c r="BKX697" s="33"/>
      <c r="BKY697" s="33"/>
      <c r="BKZ697" s="33"/>
      <c r="BLA697" s="33"/>
      <c r="BLB697" s="33"/>
      <c r="BLC697" s="33"/>
      <c r="BLD697" s="33"/>
      <c r="BLE697" s="33"/>
      <c r="BLF697" s="33"/>
      <c r="BLG697" s="33"/>
      <c r="BLH697" s="33"/>
      <c r="BLI697" s="33"/>
      <c r="BLJ697" s="33"/>
      <c r="BLK697" s="33"/>
      <c r="BLL697" s="33"/>
      <c r="BLM697" s="33"/>
      <c r="BLN697" s="33"/>
      <c r="BLO697" s="33"/>
      <c r="BLP697" s="33"/>
      <c r="BLQ697" s="33"/>
      <c r="BLR697" s="33"/>
      <c r="BLS697" s="33"/>
      <c r="BLT697" s="33"/>
      <c r="BLU697" s="33"/>
      <c r="BLV697" s="33"/>
      <c r="BLW697" s="33"/>
      <c r="BLX697" s="33"/>
      <c r="BLY697" s="33"/>
      <c r="BLZ697" s="33"/>
      <c r="BMA697" s="33"/>
      <c r="BMB697" s="33"/>
      <c r="BMC697" s="33"/>
      <c r="BMD697" s="33"/>
      <c r="BME697" s="33"/>
      <c r="BMF697" s="33"/>
      <c r="BMG697" s="33"/>
      <c r="BMH697" s="33"/>
      <c r="BMI697" s="33"/>
      <c r="BMJ697" s="33"/>
      <c r="BMK697" s="33"/>
      <c r="BML697" s="33"/>
      <c r="BMM697" s="33"/>
      <c r="BMN697" s="33"/>
      <c r="BMO697" s="33"/>
      <c r="BMP697" s="33"/>
      <c r="BMQ697" s="33"/>
      <c r="BMR697" s="33"/>
      <c r="BMS697" s="33"/>
      <c r="BMT697" s="33"/>
      <c r="BMU697" s="33"/>
      <c r="BMV697" s="33"/>
      <c r="BMW697" s="33"/>
      <c r="BMX697" s="33"/>
      <c r="BMY697" s="33"/>
      <c r="BMZ697" s="33"/>
      <c r="BNA697" s="33"/>
      <c r="BNB697" s="33"/>
      <c r="BNC697" s="33"/>
      <c r="BND697" s="33"/>
      <c r="BNE697" s="33"/>
      <c r="BNF697" s="33"/>
      <c r="BNG697" s="33"/>
      <c r="BNH697" s="33"/>
      <c r="BNI697" s="33"/>
      <c r="BNJ697" s="33"/>
      <c r="BNK697" s="33"/>
      <c r="BNL697" s="33"/>
      <c r="BNM697" s="33"/>
      <c r="BNN697" s="33"/>
      <c r="BNO697" s="33"/>
      <c r="BNP697" s="33"/>
      <c r="BNQ697" s="33"/>
      <c r="BNR697" s="33"/>
      <c r="BNS697" s="33"/>
      <c r="BNT697" s="33"/>
      <c r="BNU697" s="33"/>
      <c r="BNV697" s="33"/>
      <c r="BNW697" s="33"/>
      <c r="BNX697" s="33"/>
      <c r="BNY697" s="33"/>
      <c r="BNZ697" s="33"/>
      <c r="BOA697" s="33"/>
      <c r="BOB697" s="33"/>
      <c r="BOC697" s="33"/>
      <c r="BOD697" s="33"/>
      <c r="BOE697" s="33"/>
      <c r="BOF697" s="33"/>
      <c r="BOG697" s="33"/>
      <c r="BOH697" s="33"/>
      <c r="BOI697" s="33"/>
      <c r="BOJ697" s="33"/>
      <c r="BOK697" s="33"/>
      <c r="BOL697" s="33"/>
      <c r="BOM697" s="33"/>
      <c r="BON697" s="33"/>
      <c r="BOO697" s="33"/>
      <c r="BOP697" s="33"/>
      <c r="BOQ697" s="33"/>
      <c r="BOR697" s="33"/>
      <c r="BOS697" s="33"/>
      <c r="BOT697" s="33"/>
      <c r="BOU697" s="33"/>
      <c r="BOV697" s="33"/>
      <c r="BOW697" s="33"/>
      <c r="BOX697" s="33"/>
      <c r="BOY697" s="33"/>
      <c r="BOZ697" s="33"/>
      <c r="BPA697" s="33"/>
      <c r="BPB697" s="33"/>
      <c r="BPC697" s="33"/>
      <c r="BPD697" s="33"/>
      <c r="BPE697" s="33"/>
      <c r="BPF697" s="33"/>
      <c r="BPG697" s="33"/>
      <c r="BPH697" s="33"/>
      <c r="BPI697" s="33"/>
      <c r="BPJ697" s="33"/>
      <c r="BPK697" s="33"/>
      <c r="BPL697" s="33"/>
      <c r="BPM697" s="33"/>
      <c r="BPN697" s="33"/>
      <c r="BPO697" s="33"/>
      <c r="BPP697" s="33"/>
      <c r="BPQ697" s="33"/>
      <c r="BPR697" s="33"/>
      <c r="BPS697" s="33"/>
      <c r="BPT697" s="33"/>
      <c r="BPU697" s="33"/>
      <c r="BPV697" s="33"/>
      <c r="BPW697" s="33"/>
      <c r="BPX697" s="33"/>
      <c r="BPY697" s="33"/>
      <c r="BPZ697" s="33"/>
      <c r="BQA697" s="33"/>
      <c r="BQB697" s="33"/>
      <c r="BQC697" s="33"/>
      <c r="BQD697" s="33"/>
      <c r="BQE697" s="33"/>
      <c r="BQF697" s="33"/>
      <c r="BQG697" s="33"/>
      <c r="BQH697" s="33"/>
      <c r="BQI697" s="33"/>
      <c r="BQJ697" s="33"/>
      <c r="BQK697" s="33"/>
      <c r="BQL697" s="33"/>
      <c r="BQM697" s="33"/>
      <c r="BQN697" s="33"/>
      <c r="BQO697" s="33"/>
      <c r="BQP697" s="33"/>
      <c r="BQQ697" s="33"/>
      <c r="BQR697" s="33"/>
      <c r="BQS697" s="33"/>
      <c r="BQT697" s="33"/>
      <c r="BQU697" s="33"/>
      <c r="BQV697" s="33"/>
      <c r="BQW697" s="33"/>
      <c r="BQX697" s="33"/>
      <c r="BQY697" s="33"/>
      <c r="BQZ697" s="33"/>
      <c r="BRA697" s="33"/>
      <c r="BRB697" s="33"/>
      <c r="BRC697" s="33"/>
      <c r="BRD697" s="33"/>
      <c r="BRE697" s="33"/>
      <c r="BRF697" s="33"/>
      <c r="BRG697" s="33"/>
      <c r="BRH697" s="33"/>
      <c r="BRI697" s="33"/>
      <c r="BRJ697" s="33"/>
      <c r="BRK697" s="33"/>
      <c r="BRL697" s="33"/>
      <c r="BRM697" s="33"/>
      <c r="BRN697" s="33"/>
      <c r="BRO697" s="33"/>
      <c r="BRP697" s="33"/>
      <c r="BRQ697" s="33"/>
      <c r="BRR697" s="33"/>
      <c r="BRS697" s="33"/>
      <c r="BRT697" s="33"/>
      <c r="BRU697" s="33"/>
      <c r="BRV697" s="33"/>
      <c r="BRW697" s="33"/>
      <c r="BRX697" s="33"/>
      <c r="BRY697" s="33"/>
      <c r="BRZ697" s="33"/>
      <c r="BSA697" s="33"/>
      <c r="BSB697" s="33"/>
      <c r="BSC697" s="33"/>
      <c r="BSD697" s="33"/>
      <c r="BSE697" s="33"/>
      <c r="BSF697" s="33"/>
      <c r="BSG697" s="33"/>
      <c r="BSH697" s="33"/>
      <c r="BSI697" s="33"/>
      <c r="BSJ697" s="33"/>
      <c r="BSK697" s="33"/>
      <c r="BSL697" s="33"/>
      <c r="BSM697" s="33"/>
      <c r="BSN697" s="33"/>
      <c r="BSO697" s="33"/>
      <c r="BSP697" s="33"/>
      <c r="BSQ697" s="33"/>
      <c r="BSR697" s="33"/>
      <c r="BSS697" s="33"/>
      <c r="BST697" s="33"/>
      <c r="BSU697" s="33"/>
      <c r="BSV697" s="33"/>
      <c r="BSW697" s="33"/>
      <c r="BSX697" s="33"/>
      <c r="BSY697" s="33"/>
      <c r="BSZ697" s="33"/>
      <c r="BTA697" s="33"/>
      <c r="BTB697" s="33"/>
      <c r="BTC697" s="33"/>
      <c r="BTD697" s="33"/>
      <c r="BTE697" s="33"/>
      <c r="BTF697" s="33"/>
      <c r="BTG697" s="33"/>
      <c r="BTH697" s="33"/>
      <c r="BTI697" s="33"/>
      <c r="BTJ697" s="33"/>
      <c r="BTK697" s="33"/>
      <c r="BTL697" s="33"/>
      <c r="BTM697" s="33"/>
      <c r="BTN697" s="33"/>
      <c r="BTO697" s="33"/>
      <c r="BTP697" s="33"/>
      <c r="BTQ697" s="33"/>
      <c r="BTR697" s="33"/>
      <c r="BTS697" s="33"/>
      <c r="BTT697" s="33"/>
      <c r="BTU697" s="33"/>
      <c r="BTV697" s="33"/>
      <c r="BTW697" s="33"/>
      <c r="BTX697" s="33"/>
      <c r="BTY697" s="33"/>
      <c r="BTZ697" s="33"/>
      <c r="BUA697" s="33"/>
      <c r="BUB697" s="33"/>
      <c r="BUC697" s="33"/>
      <c r="BUD697" s="33"/>
      <c r="BUE697" s="33"/>
      <c r="BUF697" s="33"/>
      <c r="BUG697" s="33"/>
      <c r="BUH697" s="33"/>
      <c r="BUI697" s="33"/>
      <c r="BUJ697" s="33"/>
      <c r="BUK697" s="33"/>
      <c r="BUL697" s="33"/>
      <c r="BUM697" s="33"/>
      <c r="BUN697" s="33"/>
      <c r="BUO697" s="33"/>
      <c r="BUP697" s="33"/>
      <c r="BUQ697" s="33"/>
      <c r="BUR697" s="33"/>
      <c r="BUS697" s="33"/>
      <c r="BUT697" s="33"/>
      <c r="BUU697" s="33"/>
      <c r="BUV697" s="33"/>
      <c r="BUW697" s="33"/>
      <c r="BUX697" s="33"/>
      <c r="BUY697" s="33"/>
      <c r="BUZ697" s="33"/>
      <c r="BVA697" s="33"/>
      <c r="BVB697" s="33"/>
      <c r="BVC697" s="33"/>
      <c r="BVD697" s="33"/>
      <c r="BVE697" s="33"/>
      <c r="BVF697" s="33"/>
      <c r="BVG697" s="33"/>
      <c r="BVH697" s="33"/>
      <c r="BVI697" s="33"/>
      <c r="BVJ697" s="33"/>
      <c r="BVK697" s="33"/>
      <c r="BVL697" s="33"/>
      <c r="BVM697" s="33"/>
      <c r="BVN697" s="33"/>
      <c r="BVO697" s="33"/>
      <c r="BVP697" s="33"/>
      <c r="BVQ697" s="33"/>
      <c r="BVR697" s="33"/>
      <c r="BVS697" s="33"/>
      <c r="BVT697" s="33"/>
      <c r="BVU697" s="33"/>
      <c r="BVV697" s="33"/>
      <c r="BVW697" s="33"/>
      <c r="BVX697" s="33"/>
      <c r="BVY697" s="33"/>
      <c r="BVZ697" s="33"/>
      <c r="BWA697" s="33"/>
      <c r="BWB697" s="33"/>
      <c r="BWC697" s="33"/>
      <c r="BWD697" s="33"/>
      <c r="BWE697" s="33"/>
      <c r="BWF697" s="33"/>
      <c r="BWG697" s="33"/>
      <c r="BWH697" s="33"/>
      <c r="BWI697" s="33"/>
      <c r="BWJ697" s="33"/>
      <c r="BWK697" s="33"/>
      <c r="BWL697" s="33"/>
      <c r="BWM697" s="33"/>
      <c r="BWN697" s="33"/>
      <c r="BWO697" s="33"/>
      <c r="BWP697" s="33"/>
      <c r="BWQ697" s="33"/>
      <c r="BWR697" s="33"/>
      <c r="BWS697" s="33"/>
      <c r="BWT697" s="33"/>
      <c r="BWU697" s="33"/>
      <c r="BWV697" s="33"/>
      <c r="BWW697" s="33"/>
      <c r="BWX697" s="33"/>
      <c r="BWY697" s="33"/>
      <c r="BWZ697" s="33"/>
      <c r="BXA697" s="33"/>
      <c r="BXB697" s="33"/>
      <c r="BXC697" s="33"/>
      <c r="BXD697" s="33"/>
      <c r="BXE697" s="33"/>
      <c r="BXF697" s="33"/>
      <c r="BXG697" s="33"/>
      <c r="BXH697" s="33"/>
      <c r="BXI697" s="33"/>
      <c r="BXJ697" s="33"/>
      <c r="BXK697" s="33"/>
      <c r="BXL697" s="33"/>
      <c r="BXM697" s="33"/>
      <c r="BXN697" s="33"/>
      <c r="BXO697" s="33"/>
      <c r="BXP697" s="33"/>
      <c r="BXQ697" s="33"/>
      <c r="BXR697" s="33"/>
      <c r="BXS697" s="33"/>
      <c r="BXT697" s="33"/>
      <c r="BXU697" s="33"/>
      <c r="BXV697" s="33"/>
      <c r="BXW697" s="33"/>
      <c r="BXX697" s="33"/>
      <c r="BXY697" s="33"/>
      <c r="BXZ697" s="33"/>
      <c r="BYA697" s="33"/>
      <c r="BYB697" s="33"/>
      <c r="BYC697" s="33"/>
      <c r="BYD697" s="33"/>
      <c r="BYE697" s="33"/>
      <c r="BYF697" s="33"/>
      <c r="BYG697" s="33"/>
      <c r="BYH697" s="33"/>
      <c r="BYI697" s="33"/>
      <c r="BYJ697" s="33"/>
      <c r="BYK697" s="33"/>
      <c r="BYL697" s="33"/>
      <c r="BYM697" s="33"/>
      <c r="BYN697" s="33"/>
      <c r="BYO697" s="33"/>
      <c r="BYP697" s="33"/>
      <c r="BYQ697" s="33"/>
      <c r="BYR697" s="33"/>
      <c r="BYS697" s="33"/>
      <c r="BYT697" s="33"/>
      <c r="BYU697" s="33"/>
      <c r="BYV697" s="33"/>
      <c r="BYW697" s="33"/>
      <c r="BYX697" s="33"/>
    </row>
    <row r="698" spans="1:2026" ht="15" customHeight="1" x14ac:dyDescent="0.25">
      <c r="A698" s="205" t="s">
        <v>1662</v>
      </c>
      <c r="B698" s="40" t="s">
        <v>1210</v>
      </c>
      <c r="C698" s="1" t="s">
        <v>1211</v>
      </c>
      <c r="D698" s="1" t="s">
        <v>62</v>
      </c>
      <c r="E698" s="1" t="s">
        <v>1211</v>
      </c>
      <c r="F698" s="2" t="s">
        <v>1201</v>
      </c>
      <c r="G698" s="1" t="s">
        <v>27</v>
      </c>
      <c r="H698" s="29" t="s">
        <v>56</v>
      </c>
      <c r="I698" s="1" t="s">
        <v>29</v>
      </c>
      <c r="J698" s="35" t="s">
        <v>30</v>
      </c>
      <c r="K698" s="1" t="s">
        <v>31</v>
      </c>
      <c r="L698" s="1" t="s">
        <v>51</v>
      </c>
      <c r="M698" s="1" t="s">
        <v>33</v>
      </c>
      <c r="N698" s="1" t="s">
        <v>34</v>
      </c>
      <c r="O698" s="38" t="s">
        <v>35</v>
      </c>
      <c r="P698" s="38"/>
      <c r="Q698" s="39" t="s">
        <v>36</v>
      </c>
      <c r="R698" s="39"/>
      <c r="S698" s="1" t="s">
        <v>1212</v>
      </c>
      <c r="T698" s="145"/>
      <c r="U698" s="145"/>
      <c r="V698" s="1" t="s">
        <v>59</v>
      </c>
      <c r="W698" s="1"/>
      <c r="X698" s="1"/>
      <c r="Y698" s="1"/>
      <c r="Z698" s="1"/>
      <c r="AA698" s="1"/>
      <c r="AB698" s="30"/>
      <c r="AC698" s="30">
        <v>2650</v>
      </c>
      <c r="AD698" s="30"/>
      <c r="AE698" s="30">
        <v>12750</v>
      </c>
      <c r="AF698" s="30">
        <v>650</v>
      </c>
      <c r="AG698" s="30">
        <f t="shared" si="12"/>
        <v>16050</v>
      </c>
      <c r="AH698" s="110"/>
      <c r="AI698" s="30"/>
      <c r="AJ698" s="125"/>
      <c r="AK698" s="30"/>
      <c r="AL698" s="2" t="s">
        <v>37</v>
      </c>
      <c r="AM698" s="2"/>
      <c r="AN698" s="2"/>
      <c r="AO698" s="2"/>
    </row>
    <row r="699" spans="1:2026" ht="15" customHeight="1" x14ac:dyDescent="0.25">
      <c r="A699" s="205" t="s">
        <v>1662</v>
      </c>
      <c r="B699" s="40" t="s">
        <v>1213</v>
      </c>
      <c r="C699" s="1" t="s">
        <v>1211</v>
      </c>
      <c r="D699" s="1" t="s">
        <v>54</v>
      </c>
      <c r="E699" s="1" t="s">
        <v>1211</v>
      </c>
      <c r="F699" s="2" t="s">
        <v>1201</v>
      </c>
      <c r="G699" s="1" t="s">
        <v>27</v>
      </c>
      <c r="H699" s="29" t="s">
        <v>56</v>
      </c>
      <c r="I699" s="1" t="s">
        <v>29</v>
      </c>
      <c r="J699" s="35" t="s">
        <v>30</v>
      </c>
      <c r="K699" s="1" t="s">
        <v>31</v>
      </c>
      <c r="L699" s="1" t="s">
        <v>32</v>
      </c>
      <c r="M699" s="1" t="s">
        <v>33</v>
      </c>
      <c r="N699" s="1" t="s">
        <v>34</v>
      </c>
      <c r="O699" s="38" t="s">
        <v>35</v>
      </c>
      <c r="P699" s="38"/>
      <c r="Q699" s="39" t="s">
        <v>36</v>
      </c>
      <c r="R699" s="39"/>
      <c r="S699" s="1" t="s">
        <v>1214</v>
      </c>
      <c r="T699" s="145"/>
      <c r="U699" s="145"/>
      <c r="V699" s="1" t="s">
        <v>59</v>
      </c>
      <c r="W699" s="1"/>
      <c r="X699" s="1"/>
      <c r="Y699" s="1"/>
      <c r="Z699" s="1"/>
      <c r="AA699" s="1"/>
      <c r="AB699" s="30"/>
      <c r="AC699" s="30">
        <v>2650</v>
      </c>
      <c r="AD699" s="30"/>
      <c r="AE699" s="30">
        <v>12750</v>
      </c>
      <c r="AF699" s="30">
        <v>650</v>
      </c>
      <c r="AG699" s="30">
        <f t="shared" si="12"/>
        <v>16050</v>
      </c>
      <c r="AH699" s="110"/>
      <c r="AI699" s="30"/>
      <c r="AJ699" s="125"/>
      <c r="AK699" s="30"/>
      <c r="AL699" s="2" t="s">
        <v>37</v>
      </c>
      <c r="AM699" s="2"/>
      <c r="AN699" s="2"/>
      <c r="AO699" s="2"/>
    </row>
    <row r="700" spans="1:2026" s="47" customFormat="1" ht="15" customHeight="1" x14ac:dyDescent="0.25">
      <c r="A700" s="205" t="s">
        <v>1662</v>
      </c>
      <c r="B700" s="53" t="s">
        <v>1215</v>
      </c>
      <c r="C700" s="4" t="s">
        <v>1216</v>
      </c>
      <c r="D700" s="4" t="s">
        <v>62</v>
      </c>
      <c r="E700" s="4" t="s">
        <v>1216</v>
      </c>
      <c r="F700" s="5" t="s">
        <v>1201</v>
      </c>
      <c r="G700" s="4" t="s">
        <v>105</v>
      </c>
      <c r="H700" s="11" t="s">
        <v>56</v>
      </c>
      <c r="I700" s="4" t="s">
        <v>29</v>
      </c>
      <c r="J700" s="51" t="s">
        <v>30</v>
      </c>
      <c r="K700" s="4" t="s">
        <v>31</v>
      </c>
      <c r="L700" s="4" t="s">
        <v>32</v>
      </c>
      <c r="M700" s="4" t="s">
        <v>33</v>
      </c>
      <c r="N700" s="4" t="s">
        <v>106</v>
      </c>
      <c r="O700" s="6" t="s">
        <v>107</v>
      </c>
      <c r="P700" s="6"/>
      <c r="Q700" s="7" t="s">
        <v>36</v>
      </c>
      <c r="R700" s="7"/>
      <c r="S700" s="4" t="s">
        <v>1217</v>
      </c>
      <c r="T700" s="146"/>
      <c r="U700" s="146"/>
      <c r="V700" s="4" t="s">
        <v>59</v>
      </c>
      <c r="W700" s="4"/>
      <c r="X700" s="4"/>
      <c r="Y700" s="4"/>
      <c r="Z700" s="4"/>
      <c r="AA700" s="4"/>
      <c r="AB700" s="8"/>
      <c r="AC700" s="8">
        <v>2650</v>
      </c>
      <c r="AD700" s="8"/>
      <c r="AE700" s="8">
        <v>2250</v>
      </c>
      <c r="AF700" s="8"/>
      <c r="AG700" s="8">
        <f t="shared" si="12"/>
        <v>4900</v>
      </c>
      <c r="AH700" s="111"/>
      <c r="AI700" s="8"/>
      <c r="AJ700" s="126"/>
      <c r="AK700" s="8"/>
      <c r="AL700" s="5" t="s">
        <v>37</v>
      </c>
      <c r="AM700" s="5" t="s">
        <v>1499</v>
      </c>
      <c r="AN700" s="5"/>
      <c r="AO700" s="5"/>
      <c r="AP700" s="33"/>
      <c r="AQ700" s="33"/>
      <c r="AR700" s="33"/>
      <c r="AS700" s="33"/>
      <c r="AT700" s="33"/>
      <c r="AU700" s="33"/>
      <c r="AV700" s="33"/>
      <c r="AW700" s="33"/>
      <c r="AX700" s="33"/>
      <c r="AY700" s="33"/>
      <c r="AZ700" s="33"/>
      <c r="BA700" s="33"/>
      <c r="BB700" s="33"/>
      <c r="BC700" s="33"/>
      <c r="BD700" s="33"/>
      <c r="BE700" s="33"/>
      <c r="BF700" s="33"/>
      <c r="BG700" s="33"/>
      <c r="BH700" s="33"/>
      <c r="BI700" s="33"/>
      <c r="BJ700" s="33"/>
      <c r="BK700" s="33"/>
      <c r="BL700" s="33"/>
      <c r="BM700" s="33"/>
      <c r="BN700" s="33"/>
      <c r="BO700" s="33"/>
      <c r="BP700" s="33"/>
      <c r="BQ700" s="33"/>
      <c r="BR700" s="33"/>
      <c r="BS700" s="33"/>
      <c r="BT700" s="33"/>
      <c r="BU700" s="33"/>
      <c r="BV700" s="33"/>
      <c r="BW700" s="33"/>
      <c r="BX700" s="33"/>
      <c r="BY700" s="33"/>
      <c r="BZ700" s="33"/>
      <c r="CA700" s="33"/>
      <c r="CB700" s="33"/>
      <c r="CC700" s="33"/>
      <c r="CD700" s="33"/>
      <c r="CE700" s="33"/>
      <c r="CF700" s="33"/>
      <c r="CG700" s="33"/>
      <c r="CH700" s="33"/>
      <c r="CI700" s="33"/>
      <c r="CJ700" s="33"/>
      <c r="CK700" s="33"/>
      <c r="CL700" s="33"/>
      <c r="CM700" s="33"/>
      <c r="CN700" s="33"/>
      <c r="CO700" s="33"/>
      <c r="CP700" s="33"/>
      <c r="CQ700" s="33"/>
      <c r="CR700" s="33"/>
      <c r="CS700" s="33"/>
      <c r="CT700" s="33"/>
      <c r="CU700" s="33"/>
      <c r="CV700" s="33"/>
      <c r="CW700" s="33"/>
      <c r="CX700" s="33"/>
      <c r="CY700" s="33"/>
      <c r="CZ700" s="33"/>
      <c r="DA700" s="33"/>
      <c r="DB700" s="33"/>
      <c r="DC700" s="33"/>
      <c r="DD700" s="33"/>
      <c r="DE700" s="33"/>
      <c r="DF700" s="33"/>
      <c r="DG700" s="33"/>
      <c r="DH700" s="33"/>
      <c r="DI700" s="33"/>
      <c r="DJ700" s="33"/>
      <c r="DK700" s="33"/>
      <c r="DL700" s="33"/>
      <c r="DM700" s="33"/>
      <c r="DN700" s="33"/>
      <c r="DO700" s="33"/>
      <c r="DP700" s="33"/>
      <c r="DQ700" s="33"/>
      <c r="DR700" s="33"/>
      <c r="DS700" s="33"/>
      <c r="DT700" s="33"/>
      <c r="DU700" s="33"/>
      <c r="DV700" s="33"/>
      <c r="DW700" s="33"/>
      <c r="DX700" s="33"/>
      <c r="DY700" s="33"/>
      <c r="DZ700" s="33"/>
      <c r="EA700" s="33"/>
      <c r="EB700" s="33"/>
      <c r="EC700" s="33"/>
      <c r="ED700" s="33"/>
      <c r="EE700" s="33"/>
      <c r="EF700" s="33"/>
      <c r="EG700" s="33"/>
      <c r="EH700" s="33"/>
      <c r="EI700" s="33"/>
      <c r="EJ700" s="33"/>
      <c r="EK700" s="33"/>
      <c r="EL700" s="33"/>
      <c r="EM700" s="33"/>
      <c r="EN700" s="33"/>
      <c r="EO700" s="33"/>
      <c r="EP700" s="33"/>
      <c r="EQ700" s="33"/>
      <c r="ER700" s="33"/>
      <c r="ES700" s="33"/>
      <c r="ET700" s="33"/>
      <c r="EU700" s="33"/>
      <c r="EV700" s="33"/>
      <c r="EW700" s="33"/>
      <c r="EX700" s="33"/>
      <c r="EY700" s="33"/>
      <c r="EZ700" s="33"/>
      <c r="FA700" s="33"/>
      <c r="FB700" s="33"/>
      <c r="FC700" s="33"/>
      <c r="FD700" s="33"/>
      <c r="FE700" s="33"/>
      <c r="FF700" s="33"/>
      <c r="FG700" s="33"/>
      <c r="FH700" s="33"/>
      <c r="FI700" s="33"/>
      <c r="FJ700" s="33"/>
      <c r="FK700" s="33"/>
      <c r="FL700" s="33"/>
      <c r="FM700" s="33"/>
      <c r="FN700" s="33"/>
      <c r="FO700" s="33"/>
      <c r="FP700" s="33"/>
      <c r="FQ700" s="33"/>
      <c r="FR700" s="33"/>
      <c r="FS700" s="33"/>
      <c r="FT700" s="33"/>
      <c r="FU700" s="33"/>
      <c r="FV700" s="33"/>
      <c r="FW700" s="33"/>
      <c r="FX700" s="33"/>
      <c r="FY700" s="33"/>
      <c r="FZ700" s="33"/>
      <c r="GA700" s="33"/>
      <c r="GB700" s="33"/>
      <c r="GC700" s="33"/>
      <c r="GD700" s="33"/>
      <c r="GE700" s="33"/>
      <c r="GF700" s="33"/>
      <c r="GG700" s="33"/>
      <c r="GH700" s="33"/>
      <c r="GI700" s="33"/>
      <c r="GJ700" s="33"/>
      <c r="GK700" s="33"/>
      <c r="GL700" s="33"/>
      <c r="GM700" s="33"/>
      <c r="GN700" s="33"/>
      <c r="GO700" s="33"/>
      <c r="GP700" s="33"/>
      <c r="GQ700" s="33"/>
      <c r="GR700" s="33"/>
      <c r="GS700" s="33"/>
      <c r="GT700" s="33"/>
      <c r="GU700" s="33"/>
      <c r="GV700" s="33"/>
      <c r="GW700" s="33"/>
      <c r="GX700" s="33"/>
      <c r="GY700" s="33"/>
      <c r="GZ700" s="33"/>
      <c r="HA700" s="33"/>
      <c r="HB700" s="33"/>
      <c r="HC700" s="33"/>
      <c r="HD700" s="33"/>
      <c r="HE700" s="33"/>
      <c r="HF700" s="33"/>
      <c r="HG700" s="33"/>
      <c r="HH700" s="33"/>
      <c r="HI700" s="33"/>
      <c r="HJ700" s="33"/>
      <c r="HK700" s="33"/>
      <c r="HL700" s="33"/>
      <c r="HM700" s="33"/>
      <c r="HN700" s="33"/>
      <c r="HO700" s="33"/>
      <c r="HP700" s="33"/>
      <c r="HQ700" s="33"/>
      <c r="HR700" s="33"/>
      <c r="HS700" s="33"/>
      <c r="HT700" s="33"/>
      <c r="HU700" s="33"/>
      <c r="HV700" s="33"/>
      <c r="HW700" s="33"/>
      <c r="HX700" s="33"/>
      <c r="HY700" s="33"/>
      <c r="HZ700" s="33"/>
      <c r="IA700" s="33"/>
      <c r="IB700" s="33"/>
      <c r="IC700" s="33"/>
      <c r="ID700" s="33"/>
      <c r="IE700" s="33"/>
      <c r="IF700" s="33"/>
      <c r="IG700" s="33"/>
      <c r="IH700" s="33"/>
      <c r="II700" s="33"/>
      <c r="IJ700" s="33"/>
      <c r="IK700" s="33"/>
      <c r="IL700" s="33"/>
      <c r="IM700" s="33"/>
      <c r="IN700" s="33"/>
      <c r="IO700" s="33"/>
      <c r="IP700" s="33"/>
      <c r="IQ700" s="33"/>
      <c r="IR700" s="33"/>
      <c r="IS700" s="33"/>
      <c r="IT700" s="33"/>
      <c r="IU700" s="33"/>
      <c r="IV700" s="33"/>
      <c r="IW700" s="33"/>
      <c r="IX700" s="33"/>
      <c r="IY700" s="33"/>
      <c r="IZ700" s="33"/>
      <c r="JA700" s="33"/>
      <c r="JB700" s="33"/>
      <c r="JC700" s="33"/>
      <c r="JD700" s="33"/>
      <c r="JE700" s="33"/>
      <c r="JF700" s="33"/>
      <c r="JG700" s="33"/>
      <c r="JH700" s="33"/>
      <c r="JI700" s="33"/>
      <c r="JJ700" s="33"/>
      <c r="JK700" s="33"/>
      <c r="JL700" s="33"/>
      <c r="JM700" s="33"/>
      <c r="JN700" s="33"/>
      <c r="JO700" s="33"/>
      <c r="JP700" s="33"/>
      <c r="JQ700" s="33"/>
      <c r="JR700" s="33"/>
      <c r="JS700" s="33"/>
      <c r="JT700" s="33"/>
      <c r="JU700" s="33"/>
      <c r="JV700" s="33"/>
      <c r="JW700" s="33"/>
      <c r="JX700" s="33"/>
      <c r="JY700" s="33"/>
      <c r="JZ700" s="33"/>
      <c r="KA700" s="33"/>
      <c r="KB700" s="33"/>
      <c r="KC700" s="33"/>
      <c r="KD700" s="33"/>
      <c r="KE700" s="33"/>
      <c r="KF700" s="33"/>
      <c r="KG700" s="33"/>
      <c r="KH700" s="33"/>
      <c r="KI700" s="33"/>
      <c r="KJ700" s="33"/>
      <c r="KK700" s="33"/>
      <c r="KL700" s="33"/>
      <c r="KM700" s="33"/>
      <c r="KN700" s="33"/>
      <c r="KO700" s="33"/>
      <c r="KP700" s="33"/>
      <c r="KQ700" s="33"/>
      <c r="KR700" s="33"/>
      <c r="KS700" s="33"/>
      <c r="KT700" s="33"/>
      <c r="KU700" s="33"/>
      <c r="KV700" s="33"/>
      <c r="KW700" s="33"/>
      <c r="KX700" s="33"/>
      <c r="KY700" s="33"/>
      <c r="KZ700" s="33"/>
      <c r="LA700" s="33"/>
      <c r="LB700" s="33"/>
      <c r="LC700" s="33"/>
      <c r="LD700" s="33"/>
      <c r="LE700" s="33"/>
      <c r="LF700" s="33"/>
      <c r="LG700" s="33"/>
      <c r="LH700" s="33"/>
      <c r="LI700" s="33"/>
      <c r="LJ700" s="33"/>
      <c r="LK700" s="33"/>
      <c r="LL700" s="33"/>
      <c r="LM700" s="33"/>
      <c r="LN700" s="33"/>
      <c r="LO700" s="33"/>
      <c r="LP700" s="33"/>
      <c r="LQ700" s="33"/>
      <c r="LR700" s="33"/>
      <c r="LS700" s="33"/>
      <c r="LT700" s="33"/>
      <c r="LU700" s="33"/>
      <c r="LV700" s="33"/>
      <c r="LW700" s="33"/>
      <c r="LX700" s="33"/>
      <c r="LY700" s="33"/>
      <c r="LZ700" s="33"/>
      <c r="MA700" s="33"/>
      <c r="MB700" s="33"/>
      <c r="MC700" s="33"/>
      <c r="MD700" s="33"/>
      <c r="ME700" s="33"/>
      <c r="MF700" s="33"/>
      <c r="MG700" s="33"/>
      <c r="MH700" s="33"/>
      <c r="MI700" s="33"/>
      <c r="MJ700" s="33"/>
      <c r="MK700" s="33"/>
      <c r="ML700" s="33"/>
      <c r="MM700" s="33"/>
      <c r="MN700" s="33"/>
      <c r="MO700" s="33"/>
      <c r="MP700" s="33"/>
      <c r="MQ700" s="33"/>
      <c r="MR700" s="33"/>
      <c r="MS700" s="33"/>
      <c r="MT700" s="33"/>
      <c r="MU700" s="33"/>
      <c r="MV700" s="33"/>
      <c r="MW700" s="33"/>
      <c r="MX700" s="33"/>
      <c r="MY700" s="33"/>
      <c r="MZ700" s="33"/>
      <c r="NA700" s="33"/>
      <c r="NB700" s="33"/>
      <c r="NC700" s="33"/>
      <c r="ND700" s="33"/>
      <c r="NE700" s="33"/>
      <c r="NF700" s="33"/>
      <c r="NG700" s="33"/>
      <c r="NH700" s="33"/>
      <c r="NI700" s="33"/>
      <c r="NJ700" s="33"/>
      <c r="NK700" s="33"/>
      <c r="NL700" s="33"/>
      <c r="NM700" s="33"/>
      <c r="NN700" s="33"/>
      <c r="NO700" s="33"/>
      <c r="NP700" s="33"/>
      <c r="NQ700" s="33"/>
      <c r="NR700" s="33"/>
      <c r="NS700" s="33"/>
      <c r="NT700" s="33"/>
      <c r="NU700" s="33"/>
      <c r="NV700" s="33"/>
      <c r="NW700" s="33"/>
      <c r="NX700" s="33"/>
      <c r="NY700" s="33"/>
      <c r="NZ700" s="33"/>
      <c r="OA700" s="33"/>
      <c r="OB700" s="33"/>
      <c r="OC700" s="33"/>
      <c r="OD700" s="33"/>
      <c r="OE700" s="33"/>
      <c r="OF700" s="33"/>
      <c r="OG700" s="33"/>
      <c r="OH700" s="33"/>
      <c r="OI700" s="33"/>
      <c r="OJ700" s="33"/>
      <c r="OK700" s="33"/>
      <c r="OL700" s="33"/>
      <c r="OM700" s="33"/>
      <c r="ON700" s="33"/>
      <c r="OO700" s="33"/>
      <c r="OP700" s="33"/>
      <c r="OQ700" s="33"/>
      <c r="OR700" s="33"/>
      <c r="OS700" s="33"/>
      <c r="OT700" s="33"/>
      <c r="OU700" s="33"/>
      <c r="OV700" s="33"/>
      <c r="OW700" s="33"/>
      <c r="OX700" s="33"/>
      <c r="OY700" s="33"/>
      <c r="OZ700" s="33"/>
      <c r="PA700" s="33"/>
      <c r="PB700" s="33"/>
      <c r="PC700" s="33"/>
      <c r="PD700" s="33"/>
      <c r="PE700" s="33"/>
      <c r="PF700" s="33"/>
      <c r="PG700" s="33"/>
      <c r="PH700" s="33"/>
      <c r="PI700" s="33"/>
      <c r="PJ700" s="33"/>
      <c r="PK700" s="33"/>
      <c r="PL700" s="33"/>
      <c r="PM700" s="33"/>
      <c r="PN700" s="33"/>
      <c r="PO700" s="33"/>
      <c r="PP700" s="33"/>
      <c r="PQ700" s="33"/>
      <c r="PR700" s="33"/>
      <c r="PS700" s="33"/>
      <c r="PT700" s="33"/>
      <c r="PU700" s="33"/>
      <c r="PV700" s="33"/>
      <c r="PW700" s="33"/>
      <c r="PX700" s="33"/>
      <c r="PY700" s="33"/>
      <c r="PZ700" s="33"/>
      <c r="QA700" s="33"/>
      <c r="QB700" s="33"/>
      <c r="QC700" s="33"/>
      <c r="QD700" s="33"/>
      <c r="QE700" s="33"/>
      <c r="QF700" s="33"/>
      <c r="QG700" s="33"/>
      <c r="QH700" s="33"/>
      <c r="QI700" s="33"/>
      <c r="QJ700" s="33"/>
      <c r="QK700" s="33"/>
      <c r="QL700" s="33"/>
      <c r="QM700" s="33"/>
      <c r="QN700" s="33"/>
      <c r="QO700" s="33"/>
      <c r="QP700" s="33"/>
      <c r="QQ700" s="33"/>
      <c r="QR700" s="33"/>
      <c r="QS700" s="33"/>
      <c r="QT700" s="33"/>
      <c r="QU700" s="33"/>
      <c r="QV700" s="33"/>
      <c r="QW700" s="33"/>
      <c r="QX700" s="33"/>
      <c r="QY700" s="33"/>
      <c r="QZ700" s="33"/>
      <c r="RA700" s="33"/>
      <c r="RB700" s="33"/>
      <c r="RC700" s="33"/>
      <c r="RD700" s="33"/>
      <c r="RE700" s="33"/>
      <c r="RF700" s="33"/>
      <c r="RG700" s="33"/>
      <c r="RH700" s="33"/>
      <c r="RI700" s="33"/>
      <c r="RJ700" s="33"/>
      <c r="RK700" s="33"/>
      <c r="RL700" s="33"/>
      <c r="RM700" s="33"/>
      <c r="RN700" s="33"/>
      <c r="RO700" s="33"/>
      <c r="RP700" s="33"/>
      <c r="RQ700" s="33"/>
      <c r="RR700" s="33"/>
      <c r="RS700" s="33"/>
      <c r="RT700" s="33"/>
      <c r="RU700" s="33"/>
      <c r="RV700" s="33"/>
      <c r="RW700" s="33"/>
      <c r="RX700" s="33"/>
      <c r="RY700" s="33"/>
      <c r="RZ700" s="33"/>
      <c r="SA700" s="33"/>
      <c r="SB700" s="33"/>
      <c r="SC700" s="33"/>
      <c r="SD700" s="33"/>
      <c r="SE700" s="33"/>
      <c r="SF700" s="33"/>
      <c r="SG700" s="33"/>
      <c r="SH700" s="33"/>
      <c r="SI700" s="33"/>
      <c r="SJ700" s="33"/>
      <c r="SK700" s="33"/>
      <c r="SL700" s="33"/>
      <c r="SM700" s="33"/>
      <c r="SN700" s="33"/>
      <c r="SO700" s="33"/>
      <c r="SP700" s="33"/>
      <c r="SQ700" s="33"/>
      <c r="SR700" s="33"/>
      <c r="SS700" s="33"/>
      <c r="ST700" s="33"/>
      <c r="SU700" s="33"/>
      <c r="SV700" s="33"/>
      <c r="SW700" s="33"/>
      <c r="SX700" s="33"/>
      <c r="SY700" s="33"/>
      <c r="SZ700" s="33"/>
      <c r="TA700" s="33"/>
      <c r="TB700" s="33"/>
      <c r="TC700" s="33"/>
      <c r="TD700" s="33"/>
      <c r="TE700" s="33"/>
      <c r="TF700" s="33"/>
      <c r="TG700" s="33"/>
      <c r="TH700" s="33"/>
      <c r="TI700" s="33"/>
      <c r="TJ700" s="33"/>
      <c r="TK700" s="33"/>
      <c r="TL700" s="33"/>
      <c r="TM700" s="33"/>
      <c r="TN700" s="33"/>
      <c r="TO700" s="33"/>
      <c r="TP700" s="33"/>
      <c r="TQ700" s="33"/>
      <c r="TR700" s="33"/>
      <c r="TS700" s="33"/>
      <c r="TT700" s="33"/>
      <c r="TU700" s="33"/>
      <c r="TV700" s="33"/>
      <c r="TW700" s="33"/>
      <c r="TX700" s="33"/>
      <c r="TY700" s="33"/>
      <c r="TZ700" s="33"/>
      <c r="UA700" s="33"/>
      <c r="UB700" s="33"/>
      <c r="UC700" s="33"/>
      <c r="UD700" s="33"/>
      <c r="UE700" s="33"/>
      <c r="UF700" s="33"/>
      <c r="UG700" s="33"/>
      <c r="UH700" s="33"/>
      <c r="UI700" s="33"/>
      <c r="UJ700" s="33"/>
      <c r="UK700" s="33"/>
      <c r="UL700" s="33"/>
      <c r="UM700" s="33"/>
      <c r="UN700" s="33"/>
      <c r="UO700" s="33"/>
      <c r="UP700" s="33"/>
      <c r="UQ700" s="33"/>
      <c r="UR700" s="33"/>
      <c r="US700" s="33"/>
      <c r="UT700" s="33"/>
      <c r="UU700" s="33"/>
      <c r="UV700" s="33"/>
      <c r="UW700" s="33"/>
      <c r="UX700" s="33"/>
      <c r="UY700" s="33"/>
      <c r="UZ700" s="33"/>
      <c r="VA700" s="33"/>
      <c r="VB700" s="33"/>
      <c r="VC700" s="33"/>
      <c r="VD700" s="33"/>
      <c r="VE700" s="33"/>
      <c r="VF700" s="33"/>
      <c r="VG700" s="33"/>
      <c r="VH700" s="33"/>
      <c r="VI700" s="33"/>
      <c r="VJ700" s="33"/>
      <c r="VK700" s="33"/>
      <c r="VL700" s="33"/>
      <c r="VM700" s="33"/>
      <c r="VN700" s="33"/>
      <c r="VO700" s="33"/>
      <c r="VP700" s="33"/>
      <c r="VQ700" s="33"/>
      <c r="VR700" s="33"/>
      <c r="VS700" s="33"/>
      <c r="VT700" s="33"/>
      <c r="VU700" s="33"/>
      <c r="VV700" s="33"/>
      <c r="VW700" s="33"/>
      <c r="VX700" s="33"/>
      <c r="VY700" s="33"/>
      <c r="VZ700" s="33"/>
      <c r="WA700" s="33"/>
      <c r="WB700" s="33"/>
      <c r="WC700" s="33"/>
      <c r="WD700" s="33"/>
      <c r="WE700" s="33"/>
      <c r="WF700" s="33"/>
      <c r="WG700" s="33"/>
      <c r="WH700" s="33"/>
      <c r="WI700" s="33"/>
      <c r="WJ700" s="33"/>
      <c r="WK700" s="33"/>
      <c r="WL700" s="33"/>
      <c r="WM700" s="33"/>
      <c r="WN700" s="33"/>
      <c r="WO700" s="33"/>
      <c r="WP700" s="33"/>
      <c r="WQ700" s="33"/>
      <c r="WR700" s="33"/>
      <c r="WS700" s="33"/>
      <c r="WT700" s="33"/>
      <c r="WU700" s="33"/>
      <c r="WV700" s="33"/>
      <c r="WW700" s="33"/>
      <c r="WX700" s="33"/>
      <c r="WY700" s="33"/>
      <c r="WZ700" s="33"/>
      <c r="XA700" s="33"/>
      <c r="XB700" s="33"/>
      <c r="XC700" s="33"/>
      <c r="XD700" s="33"/>
      <c r="XE700" s="33"/>
      <c r="XF700" s="33"/>
      <c r="XG700" s="33"/>
      <c r="XH700" s="33"/>
      <c r="XI700" s="33"/>
      <c r="XJ700" s="33"/>
      <c r="XK700" s="33"/>
      <c r="XL700" s="33"/>
      <c r="XM700" s="33"/>
      <c r="XN700" s="33"/>
      <c r="XO700" s="33"/>
      <c r="XP700" s="33"/>
      <c r="XQ700" s="33"/>
      <c r="XR700" s="33"/>
      <c r="XS700" s="33"/>
      <c r="XT700" s="33"/>
      <c r="XU700" s="33"/>
      <c r="XV700" s="33"/>
      <c r="XW700" s="33"/>
      <c r="XX700" s="33"/>
      <c r="XY700" s="33"/>
      <c r="XZ700" s="33"/>
      <c r="YA700" s="33"/>
      <c r="YB700" s="33"/>
      <c r="YC700" s="33"/>
      <c r="YD700" s="33"/>
      <c r="YE700" s="33"/>
      <c r="YF700" s="33"/>
      <c r="YG700" s="33"/>
      <c r="YH700" s="33"/>
      <c r="YI700" s="33"/>
      <c r="YJ700" s="33"/>
      <c r="YK700" s="33"/>
      <c r="YL700" s="33"/>
      <c r="YM700" s="33"/>
      <c r="YN700" s="33"/>
      <c r="YO700" s="33"/>
      <c r="YP700" s="33"/>
      <c r="YQ700" s="33"/>
      <c r="YR700" s="33"/>
      <c r="YS700" s="33"/>
      <c r="YT700" s="33"/>
      <c r="YU700" s="33"/>
      <c r="YV700" s="33"/>
      <c r="YW700" s="33"/>
      <c r="YX700" s="33"/>
      <c r="YY700" s="33"/>
      <c r="YZ700" s="33"/>
      <c r="ZA700" s="33"/>
      <c r="ZB700" s="33"/>
      <c r="ZC700" s="33"/>
      <c r="ZD700" s="33"/>
      <c r="ZE700" s="33"/>
      <c r="ZF700" s="33"/>
      <c r="ZG700" s="33"/>
      <c r="ZH700" s="33"/>
      <c r="ZI700" s="33"/>
      <c r="ZJ700" s="33"/>
      <c r="ZK700" s="33"/>
      <c r="ZL700" s="33"/>
      <c r="ZM700" s="33"/>
      <c r="ZN700" s="33"/>
      <c r="ZO700" s="33"/>
      <c r="ZP700" s="33"/>
      <c r="ZQ700" s="33"/>
      <c r="ZR700" s="33"/>
      <c r="ZS700" s="33"/>
      <c r="ZT700" s="33"/>
      <c r="ZU700" s="33"/>
      <c r="ZV700" s="33"/>
      <c r="ZW700" s="33"/>
      <c r="ZX700" s="33"/>
      <c r="ZY700" s="33"/>
      <c r="ZZ700" s="33"/>
      <c r="AAA700" s="33"/>
      <c r="AAB700" s="33"/>
      <c r="AAC700" s="33"/>
      <c r="AAD700" s="33"/>
      <c r="AAE700" s="33"/>
      <c r="AAF700" s="33"/>
      <c r="AAG700" s="33"/>
      <c r="AAH700" s="33"/>
      <c r="AAI700" s="33"/>
      <c r="AAJ700" s="33"/>
      <c r="AAK700" s="33"/>
      <c r="AAL700" s="33"/>
      <c r="AAM700" s="33"/>
      <c r="AAN700" s="33"/>
      <c r="AAO700" s="33"/>
      <c r="AAP700" s="33"/>
      <c r="AAQ700" s="33"/>
      <c r="AAR700" s="33"/>
      <c r="AAS700" s="33"/>
      <c r="AAT700" s="33"/>
      <c r="AAU700" s="33"/>
      <c r="AAV700" s="33"/>
      <c r="AAW700" s="33"/>
      <c r="AAX700" s="33"/>
      <c r="AAY700" s="33"/>
      <c r="AAZ700" s="33"/>
      <c r="ABA700" s="33"/>
      <c r="ABB700" s="33"/>
      <c r="ABC700" s="33"/>
      <c r="ABD700" s="33"/>
      <c r="ABE700" s="33"/>
      <c r="ABF700" s="33"/>
      <c r="ABG700" s="33"/>
      <c r="ABH700" s="33"/>
      <c r="ABI700" s="33"/>
      <c r="ABJ700" s="33"/>
      <c r="ABK700" s="33"/>
      <c r="ABL700" s="33"/>
      <c r="ABM700" s="33"/>
      <c r="ABN700" s="33"/>
      <c r="ABO700" s="33"/>
      <c r="ABP700" s="33"/>
      <c r="ABQ700" s="33"/>
      <c r="ABR700" s="33"/>
      <c r="ABS700" s="33"/>
      <c r="ABT700" s="33"/>
      <c r="ABU700" s="33"/>
      <c r="ABV700" s="33"/>
      <c r="ABW700" s="33"/>
      <c r="ABX700" s="33"/>
      <c r="ABY700" s="33"/>
      <c r="ABZ700" s="33"/>
      <c r="ACA700" s="33"/>
      <c r="ACB700" s="33"/>
      <c r="ACC700" s="33"/>
      <c r="ACD700" s="33"/>
      <c r="ACE700" s="33"/>
      <c r="ACF700" s="33"/>
      <c r="ACG700" s="33"/>
      <c r="ACH700" s="33"/>
      <c r="ACI700" s="33"/>
      <c r="ACJ700" s="33"/>
      <c r="ACK700" s="33"/>
      <c r="ACL700" s="33"/>
      <c r="ACM700" s="33"/>
      <c r="ACN700" s="33"/>
      <c r="ACO700" s="33"/>
      <c r="ACP700" s="33"/>
      <c r="ACQ700" s="33"/>
      <c r="ACR700" s="33"/>
      <c r="ACS700" s="33"/>
      <c r="ACT700" s="33"/>
      <c r="ACU700" s="33"/>
      <c r="ACV700" s="33"/>
      <c r="ACW700" s="33"/>
      <c r="ACX700" s="33"/>
      <c r="ACY700" s="33"/>
      <c r="ACZ700" s="33"/>
      <c r="ADA700" s="33"/>
      <c r="ADB700" s="33"/>
      <c r="ADC700" s="33"/>
      <c r="ADD700" s="33"/>
      <c r="ADE700" s="33"/>
      <c r="ADF700" s="33"/>
      <c r="ADG700" s="33"/>
      <c r="ADH700" s="33"/>
      <c r="ADI700" s="33"/>
      <c r="ADJ700" s="33"/>
      <c r="ADK700" s="33"/>
      <c r="ADL700" s="33"/>
      <c r="ADM700" s="33"/>
      <c r="ADN700" s="33"/>
      <c r="ADO700" s="33"/>
      <c r="ADP700" s="33"/>
      <c r="ADQ700" s="33"/>
      <c r="ADR700" s="33"/>
      <c r="ADS700" s="33"/>
      <c r="ADT700" s="33"/>
      <c r="ADU700" s="33"/>
      <c r="ADV700" s="33"/>
      <c r="ADW700" s="33"/>
      <c r="ADX700" s="33"/>
      <c r="ADY700" s="33"/>
      <c r="ADZ700" s="33"/>
      <c r="AEA700" s="33"/>
      <c r="AEB700" s="33"/>
      <c r="AEC700" s="33"/>
      <c r="AED700" s="33"/>
      <c r="AEE700" s="33"/>
      <c r="AEF700" s="33"/>
      <c r="AEG700" s="33"/>
      <c r="AEH700" s="33"/>
      <c r="AEI700" s="33"/>
      <c r="AEJ700" s="33"/>
      <c r="AEK700" s="33"/>
      <c r="AEL700" s="33"/>
      <c r="AEM700" s="33"/>
      <c r="AEN700" s="33"/>
      <c r="AEO700" s="33"/>
      <c r="AEP700" s="33"/>
      <c r="AEQ700" s="33"/>
      <c r="AER700" s="33"/>
      <c r="AES700" s="33"/>
      <c r="AET700" s="33"/>
      <c r="AEU700" s="33"/>
      <c r="AEV700" s="33"/>
      <c r="AEW700" s="33"/>
      <c r="AEX700" s="33"/>
      <c r="AEY700" s="33"/>
      <c r="AEZ700" s="33"/>
      <c r="AFA700" s="33"/>
      <c r="AFB700" s="33"/>
      <c r="AFC700" s="33"/>
      <c r="AFD700" s="33"/>
      <c r="AFE700" s="33"/>
      <c r="AFF700" s="33"/>
      <c r="AFG700" s="33"/>
      <c r="AFH700" s="33"/>
      <c r="AFI700" s="33"/>
      <c r="AFJ700" s="33"/>
      <c r="AFK700" s="33"/>
      <c r="AFL700" s="33"/>
      <c r="AFM700" s="33"/>
      <c r="AFN700" s="33"/>
      <c r="AFO700" s="33"/>
      <c r="AFP700" s="33"/>
      <c r="AFQ700" s="33"/>
      <c r="AFR700" s="33"/>
      <c r="AFS700" s="33"/>
      <c r="AFT700" s="33"/>
      <c r="AFU700" s="33"/>
      <c r="AFV700" s="33"/>
      <c r="AFW700" s="33"/>
      <c r="AFX700" s="33"/>
      <c r="AFY700" s="33"/>
      <c r="AFZ700" s="33"/>
      <c r="AGA700" s="33"/>
      <c r="AGB700" s="33"/>
      <c r="AGC700" s="33"/>
      <c r="AGD700" s="33"/>
      <c r="AGE700" s="33"/>
      <c r="AGF700" s="33"/>
      <c r="AGG700" s="33"/>
      <c r="AGH700" s="33"/>
      <c r="AGI700" s="33"/>
      <c r="AGJ700" s="33"/>
      <c r="AGK700" s="33"/>
      <c r="AGL700" s="33"/>
      <c r="AGM700" s="33"/>
      <c r="AGN700" s="33"/>
      <c r="AGO700" s="33"/>
      <c r="AGP700" s="33"/>
      <c r="AGQ700" s="33"/>
      <c r="AGR700" s="33"/>
      <c r="AGS700" s="33"/>
      <c r="AGT700" s="33"/>
      <c r="AGU700" s="33"/>
      <c r="AGV700" s="33"/>
      <c r="AGW700" s="33"/>
      <c r="AGX700" s="33"/>
      <c r="AGY700" s="33"/>
      <c r="AGZ700" s="33"/>
      <c r="AHA700" s="33"/>
      <c r="AHB700" s="33"/>
      <c r="AHC700" s="33"/>
      <c r="AHD700" s="33"/>
      <c r="AHE700" s="33"/>
      <c r="AHF700" s="33"/>
      <c r="AHG700" s="33"/>
      <c r="AHH700" s="33"/>
      <c r="AHI700" s="33"/>
      <c r="AHJ700" s="33"/>
      <c r="AHK700" s="33"/>
      <c r="AHL700" s="33"/>
      <c r="AHM700" s="33"/>
      <c r="AHN700" s="33"/>
      <c r="AHO700" s="33"/>
      <c r="AHP700" s="33"/>
      <c r="AHQ700" s="33"/>
      <c r="AHR700" s="33"/>
      <c r="AHS700" s="33"/>
      <c r="AHT700" s="33"/>
      <c r="AHU700" s="33"/>
      <c r="AHV700" s="33"/>
      <c r="AHW700" s="33"/>
      <c r="AHX700" s="33"/>
      <c r="AHY700" s="33"/>
      <c r="AHZ700" s="33"/>
      <c r="AIA700" s="33"/>
      <c r="AIB700" s="33"/>
      <c r="AIC700" s="33"/>
      <c r="AID700" s="33"/>
      <c r="AIE700" s="33"/>
      <c r="AIF700" s="33"/>
      <c r="AIG700" s="33"/>
      <c r="AIH700" s="33"/>
      <c r="AII700" s="33"/>
      <c r="AIJ700" s="33"/>
      <c r="AIK700" s="33"/>
      <c r="AIL700" s="33"/>
      <c r="AIM700" s="33"/>
      <c r="AIN700" s="33"/>
      <c r="AIO700" s="33"/>
      <c r="AIP700" s="33"/>
      <c r="AIQ700" s="33"/>
      <c r="AIR700" s="33"/>
      <c r="AIS700" s="33"/>
      <c r="AIT700" s="33"/>
      <c r="AIU700" s="33"/>
      <c r="AIV700" s="33"/>
      <c r="AIW700" s="33"/>
      <c r="AIX700" s="33"/>
      <c r="AIY700" s="33"/>
      <c r="AIZ700" s="33"/>
      <c r="AJA700" s="33"/>
      <c r="AJB700" s="33"/>
      <c r="AJC700" s="33"/>
      <c r="AJD700" s="33"/>
      <c r="AJE700" s="33"/>
      <c r="AJF700" s="33"/>
      <c r="AJG700" s="33"/>
      <c r="AJH700" s="33"/>
      <c r="AJI700" s="33"/>
      <c r="AJJ700" s="33"/>
      <c r="AJK700" s="33"/>
      <c r="AJL700" s="33"/>
      <c r="AJM700" s="33"/>
      <c r="AJN700" s="33"/>
      <c r="AJO700" s="33"/>
      <c r="AJP700" s="33"/>
      <c r="AJQ700" s="33"/>
      <c r="AJR700" s="33"/>
      <c r="AJS700" s="33"/>
      <c r="AJT700" s="33"/>
      <c r="AJU700" s="33"/>
      <c r="AJV700" s="33"/>
      <c r="AJW700" s="33"/>
      <c r="AJX700" s="33"/>
      <c r="AJY700" s="33"/>
      <c r="AJZ700" s="33"/>
      <c r="AKA700" s="33"/>
      <c r="AKB700" s="33"/>
      <c r="AKC700" s="33"/>
      <c r="AKD700" s="33"/>
      <c r="AKE700" s="33"/>
      <c r="AKF700" s="33"/>
      <c r="AKG700" s="33"/>
      <c r="AKH700" s="33"/>
      <c r="AKI700" s="33"/>
      <c r="AKJ700" s="33"/>
      <c r="AKK700" s="33"/>
      <c r="AKL700" s="33"/>
      <c r="AKM700" s="33"/>
      <c r="AKN700" s="33"/>
      <c r="AKO700" s="33"/>
      <c r="AKP700" s="33"/>
      <c r="AKQ700" s="33"/>
      <c r="AKR700" s="33"/>
      <c r="AKS700" s="33"/>
      <c r="AKT700" s="33"/>
      <c r="AKU700" s="33"/>
      <c r="AKV700" s="33"/>
      <c r="AKW700" s="33"/>
      <c r="AKX700" s="33"/>
      <c r="AKY700" s="33"/>
      <c r="AKZ700" s="33"/>
      <c r="ALA700" s="33"/>
      <c r="ALB700" s="33"/>
      <c r="ALC700" s="33"/>
      <c r="ALD700" s="33"/>
      <c r="ALE700" s="33"/>
      <c r="ALF700" s="33"/>
      <c r="ALG700" s="33"/>
      <c r="ALH700" s="33"/>
      <c r="ALI700" s="33"/>
      <c r="ALJ700" s="33"/>
      <c r="ALK700" s="33"/>
      <c r="ALL700" s="33"/>
      <c r="ALM700" s="33"/>
      <c r="ALN700" s="33"/>
      <c r="ALO700" s="33"/>
      <c r="ALP700" s="33"/>
      <c r="ALQ700" s="33"/>
      <c r="ALR700" s="33"/>
      <c r="ALS700" s="33"/>
      <c r="ALT700" s="33"/>
      <c r="ALU700" s="33"/>
      <c r="ALV700" s="33"/>
      <c r="ALW700" s="33"/>
      <c r="ALX700" s="33"/>
      <c r="ALY700" s="33"/>
      <c r="ALZ700" s="33"/>
      <c r="AMA700" s="33"/>
      <c r="AMB700" s="33"/>
      <c r="AMC700" s="33"/>
      <c r="AMD700" s="33"/>
      <c r="AME700" s="33"/>
      <c r="AMF700" s="33"/>
      <c r="AMG700" s="33"/>
      <c r="AMH700" s="33"/>
      <c r="AMI700" s="33"/>
      <c r="AMJ700" s="33"/>
      <c r="AMK700" s="33"/>
      <c r="AML700" s="33"/>
      <c r="AMM700" s="33"/>
      <c r="AMN700" s="33"/>
      <c r="AMO700" s="33"/>
      <c r="AMP700" s="33"/>
      <c r="AMQ700" s="33"/>
      <c r="AMR700" s="33"/>
      <c r="AMS700" s="33"/>
      <c r="AMT700" s="33"/>
      <c r="AMU700" s="33"/>
      <c r="AMV700" s="33"/>
      <c r="AMW700" s="33"/>
      <c r="AMX700" s="33"/>
      <c r="AMY700" s="33"/>
      <c r="AMZ700" s="33"/>
      <c r="ANA700" s="33"/>
      <c r="ANB700" s="33"/>
      <c r="ANC700" s="33"/>
      <c r="AND700" s="33"/>
      <c r="ANE700" s="33"/>
      <c r="ANF700" s="33"/>
      <c r="ANG700" s="33"/>
      <c r="ANH700" s="33"/>
      <c r="ANI700" s="33"/>
      <c r="ANJ700" s="33"/>
      <c r="ANK700" s="33"/>
      <c r="ANL700" s="33"/>
      <c r="ANM700" s="33"/>
      <c r="ANN700" s="33"/>
      <c r="ANO700" s="33"/>
      <c r="ANP700" s="33"/>
      <c r="ANQ700" s="33"/>
      <c r="ANR700" s="33"/>
      <c r="ANS700" s="33"/>
      <c r="ANT700" s="33"/>
      <c r="ANU700" s="33"/>
      <c r="ANV700" s="33"/>
      <c r="ANW700" s="33"/>
      <c r="ANX700" s="33"/>
      <c r="ANY700" s="33"/>
      <c r="ANZ700" s="33"/>
      <c r="AOA700" s="33"/>
      <c r="AOB700" s="33"/>
      <c r="AOC700" s="33"/>
      <c r="AOD700" s="33"/>
      <c r="AOE700" s="33"/>
      <c r="AOF700" s="33"/>
      <c r="AOG700" s="33"/>
      <c r="AOH700" s="33"/>
      <c r="AOI700" s="33"/>
      <c r="AOJ700" s="33"/>
      <c r="AOK700" s="33"/>
      <c r="AOL700" s="33"/>
      <c r="AOM700" s="33"/>
      <c r="AON700" s="33"/>
      <c r="AOO700" s="33"/>
      <c r="AOP700" s="33"/>
      <c r="AOQ700" s="33"/>
      <c r="AOR700" s="33"/>
      <c r="AOS700" s="33"/>
      <c r="AOT700" s="33"/>
      <c r="AOU700" s="33"/>
      <c r="AOV700" s="33"/>
      <c r="AOW700" s="33"/>
      <c r="AOX700" s="33"/>
      <c r="AOY700" s="33"/>
      <c r="AOZ700" s="33"/>
      <c r="APA700" s="33"/>
      <c r="APB700" s="33"/>
      <c r="APC700" s="33"/>
      <c r="APD700" s="33"/>
      <c r="APE700" s="33"/>
      <c r="APF700" s="33"/>
      <c r="APG700" s="33"/>
      <c r="APH700" s="33"/>
      <c r="API700" s="33"/>
      <c r="APJ700" s="33"/>
      <c r="APK700" s="33"/>
      <c r="APL700" s="33"/>
      <c r="APM700" s="33"/>
      <c r="APN700" s="33"/>
      <c r="APO700" s="33"/>
      <c r="APP700" s="33"/>
      <c r="APQ700" s="33"/>
      <c r="APR700" s="33"/>
      <c r="APS700" s="33"/>
      <c r="APT700" s="33"/>
      <c r="APU700" s="33"/>
      <c r="APV700" s="33"/>
      <c r="APW700" s="33"/>
      <c r="APX700" s="33"/>
      <c r="APY700" s="33"/>
      <c r="APZ700" s="33"/>
      <c r="AQA700" s="33"/>
      <c r="AQB700" s="33"/>
      <c r="AQC700" s="33"/>
      <c r="AQD700" s="33"/>
      <c r="AQE700" s="33"/>
      <c r="AQF700" s="33"/>
      <c r="AQG700" s="33"/>
      <c r="AQH700" s="33"/>
      <c r="AQI700" s="33"/>
      <c r="AQJ700" s="33"/>
      <c r="AQK700" s="33"/>
      <c r="AQL700" s="33"/>
      <c r="AQM700" s="33"/>
      <c r="AQN700" s="33"/>
      <c r="AQO700" s="33"/>
      <c r="AQP700" s="33"/>
      <c r="AQQ700" s="33"/>
      <c r="AQR700" s="33"/>
      <c r="AQS700" s="33"/>
      <c r="AQT700" s="33"/>
      <c r="AQU700" s="33"/>
      <c r="AQV700" s="33"/>
      <c r="AQW700" s="33"/>
      <c r="AQX700" s="33"/>
      <c r="AQY700" s="33"/>
      <c r="AQZ700" s="33"/>
      <c r="ARA700" s="33"/>
      <c r="ARB700" s="33"/>
      <c r="ARC700" s="33"/>
      <c r="ARD700" s="33"/>
      <c r="ARE700" s="33"/>
      <c r="ARF700" s="33"/>
      <c r="ARG700" s="33"/>
      <c r="ARH700" s="33"/>
      <c r="ARI700" s="33"/>
      <c r="ARJ700" s="33"/>
      <c r="ARK700" s="33"/>
      <c r="ARL700" s="33"/>
      <c r="ARM700" s="33"/>
      <c r="ARN700" s="33"/>
      <c r="ARO700" s="33"/>
      <c r="ARP700" s="33"/>
      <c r="ARQ700" s="33"/>
      <c r="ARR700" s="33"/>
      <c r="ARS700" s="33"/>
      <c r="ART700" s="33"/>
      <c r="ARU700" s="33"/>
      <c r="ARV700" s="33"/>
      <c r="ARW700" s="33"/>
      <c r="ARX700" s="33"/>
      <c r="ARY700" s="33"/>
      <c r="ARZ700" s="33"/>
      <c r="ASA700" s="33"/>
      <c r="ASB700" s="33"/>
      <c r="ASC700" s="33"/>
      <c r="ASD700" s="33"/>
      <c r="ASE700" s="33"/>
      <c r="ASF700" s="33"/>
      <c r="ASG700" s="33"/>
      <c r="ASH700" s="33"/>
      <c r="ASI700" s="33"/>
      <c r="ASJ700" s="33"/>
      <c r="ASK700" s="33"/>
      <c r="ASL700" s="33"/>
      <c r="ASM700" s="33"/>
      <c r="ASN700" s="33"/>
      <c r="ASO700" s="33"/>
      <c r="ASP700" s="33"/>
      <c r="ASQ700" s="33"/>
      <c r="ASR700" s="33"/>
      <c r="ASS700" s="33"/>
      <c r="AST700" s="33"/>
      <c r="ASU700" s="33"/>
      <c r="ASV700" s="33"/>
      <c r="ASW700" s="33"/>
      <c r="ASX700" s="33"/>
      <c r="ASY700" s="33"/>
      <c r="ASZ700" s="33"/>
      <c r="ATA700" s="33"/>
      <c r="ATB700" s="33"/>
      <c r="ATC700" s="33"/>
      <c r="ATD700" s="33"/>
      <c r="ATE700" s="33"/>
      <c r="ATF700" s="33"/>
      <c r="ATG700" s="33"/>
      <c r="ATH700" s="33"/>
      <c r="ATI700" s="33"/>
      <c r="ATJ700" s="33"/>
      <c r="ATK700" s="33"/>
      <c r="ATL700" s="33"/>
      <c r="ATM700" s="33"/>
      <c r="ATN700" s="33"/>
      <c r="ATO700" s="33"/>
      <c r="ATP700" s="33"/>
      <c r="ATQ700" s="33"/>
      <c r="ATR700" s="33"/>
      <c r="ATS700" s="33"/>
      <c r="ATT700" s="33"/>
      <c r="ATU700" s="33"/>
      <c r="ATV700" s="33"/>
      <c r="ATW700" s="33"/>
      <c r="ATX700" s="33"/>
      <c r="ATY700" s="33"/>
      <c r="ATZ700" s="33"/>
      <c r="AUA700" s="33"/>
      <c r="AUB700" s="33"/>
      <c r="AUC700" s="33"/>
      <c r="AUD700" s="33"/>
      <c r="AUE700" s="33"/>
      <c r="AUF700" s="33"/>
      <c r="AUG700" s="33"/>
      <c r="AUH700" s="33"/>
      <c r="AUI700" s="33"/>
      <c r="AUJ700" s="33"/>
      <c r="AUK700" s="33"/>
      <c r="AUL700" s="33"/>
      <c r="AUM700" s="33"/>
      <c r="AUN700" s="33"/>
      <c r="AUO700" s="33"/>
      <c r="AUP700" s="33"/>
      <c r="AUQ700" s="33"/>
      <c r="AUR700" s="33"/>
      <c r="AUS700" s="33"/>
      <c r="AUT700" s="33"/>
      <c r="AUU700" s="33"/>
      <c r="AUV700" s="33"/>
      <c r="AUW700" s="33"/>
      <c r="AUX700" s="33"/>
      <c r="AUY700" s="33"/>
      <c r="AUZ700" s="33"/>
      <c r="AVA700" s="33"/>
      <c r="AVB700" s="33"/>
      <c r="AVC700" s="33"/>
      <c r="AVD700" s="33"/>
      <c r="AVE700" s="33"/>
      <c r="AVF700" s="33"/>
      <c r="AVG700" s="33"/>
      <c r="AVH700" s="33"/>
      <c r="AVI700" s="33"/>
      <c r="AVJ700" s="33"/>
      <c r="AVK700" s="33"/>
      <c r="AVL700" s="33"/>
      <c r="AVM700" s="33"/>
      <c r="AVN700" s="33"/>
      <c r="AVO700" s="33"/>
      <c r="AVP700" s="33"/>
      <c r="AVQ700" s="33"/>
      <c r="AVR700" s="33"/>
      <c r="AVS700" s="33"/>
      <c r="AVT700" s="33"/>
      <c r="AVU700" s="33"/>
      <c r="AVV700" s="33"/>
      <c r="AVW700" s="33"/>
      <c r="AVX700" s="33"/>
      <c r="AVY700" s="33"/>
      <c r="AVZ700" s="33"/>
      <c r="AWA700" s="33"/>
      <c r="AWB700" s="33"/>
      <c r="AWC700" s="33"/>
      <c r="AWD700" s="33"/>
      <c r="AWE700" s="33"/>
      <c r="AWF700" s="33"/>
      <c r="AWG700" s="33"/>
      <c r="AWH700" s="33"/>
      <c r="AWI700" s="33"/>
      <c r="AWJ700" s="33"/>
      <c r="AWK700" s="33"/>
      <c r="AWL700" s="33"/>
      <c r="AWM700" s="33"/>
      <c r="AWN700" s="33"/>
      <c r="AWO700" s="33"/>
      <c r="AWP700" s="33"/>
      <c r="AWQ700" s="33"/>
      <c r="AWR700" s="33"/>
      <c r="AWS700" s="33"/>
      <c r="AWT700" s="33"/>
      <c r="AWU700" s="33"/>
      <c r="AWV700" s="33"/>
      <c r="AWW700" s="33"/>
      <c r="AWX700" s="33"/>
      <c r="AWY700" s="33"/>
      <c r="AWZ700" s="33"/>
      <c r="AXA700" s="33"/>
      <c r="AXB700" s="33"/>
      <c r="AXC700" s="33"/>
      <c r="AXD700" s="33"/>
      <c r="AXE700" s="33"/>
      <c r="AXF700" s="33"/>
      <c r="AXG700" s="33"/>
      <c r="AXH700" s="33"/>
      <c r="AXI700" s="33"/>
      <c r="AXJ700" s="33"/>
      <c r="AXK700" s="33"/>
      <c r="AXL700" s="33"/>
      <c r="AXM700" s="33"/>
      <c r="AXN700" s="33"/>
      <c r="AXO700" s="33"/>
      <c r="AXP700" s="33"/>
      <c r="AXQ700" s="33"/>
      <c r="AXR700" s="33"/>
      <c r="AXS700" s="33"/>
      <c r="AXT700" s="33"/>
      <c r="AXU700" s="33"/>
      <c r="AXV700" s="33"/>
      <c r="AXW700" s="33"/>
      <c r="AXX700" s="33"/>
      <c r="AXY700" s="33"/>
      <c r="AXZ700" s="33"/>
      <c r="AYA700" s="33"/>
      <c r="AYB700" s="33"/>
      <c r="AYC700" s="33"/>
      <c r="AYD700" s="33"/>
      <c r="AYE700" s="33"/>
      <c r="AYF700" s="33"/>
      <c r="AYG700" s="33"/>
      <c r="AYH700" s="33"/>
      <c r="AYI700" s="33"/>
      <c r="AYJ700" s="33"/>
      <c r="AYK700" s="33"/>
      <c r="AYL700" s="33"/>
      <c r="AYM700" s="33"/>
      <c r="AYN700" s="33"/>
      <c r="AYO700" s="33"/>
      <c r="AYP700" s="33"/>
      <c r="AYQ700" s="33"/>
      <c r="AYR700" s="33"/>
      <c r="AYS700" s="33"/>
      <c r="AYT700" s="33"/>
      <c r="AYU700" s="33"/>
      <c r="AYV700" s="33"/>
      <c r="AYW700" s="33"/>
      <c r="AYX700" s="33"/>
      <c r="AYY700" s="33"/>
      <c r="AYZ700" s="33"/>
      <c r="AZA700" s="33"/>
      <c r="AZB700" s="33"/>
      <c r="AZC700" s="33"/>
      <c r="AZD700" s="33"/>
      <c r="AZE700" s="33"/>
      <c r="AZF700" s="33"/>
      <c r="AZG700" s="33"/>
      <c r="AZH700" s="33"/>
      <c r="AZI700" s="33"/>
      <c r="AZJ700" s="33"/>
      <c r="AZK700" s="33"/>
      <c r="AZL700" s="33"/>
      <c r="AZM700" s="33"/>
      <c r="AZN700" s="33"/>
      <c r="AZO700" s="33"/>
      <c r="AZP700" s="33"/>
      <c r="AZQ700" s="33"/>
      <c r="AZR700" s="33"/>
      <c r="AZS700" s="33"/>
      <c r="AZT700" s="33"/>
      <c r="AZU700" s="33"/>
      <c r="AZV700" s="33"/>
      <c r="AZW700" s="33"/>
      <c r="AZX700" s="33"/>
      <c r="AZY700" s="33"/>
      <c r="AZZ700" s="33"/>
      <c r="BAA700" s="33"/>
      <c r="BAB700" s="33"/>
      <c r="BAC700" s="33"/>
      <c r="BAD700" s="33"/>
      <c r="BAE700" s="33"/>
      <c r="BAF700" s="33"/>
      <c r="BAG700" s="33"/>
      <c r="BAH700" s="33"/>
      <c r="BAI700" s="33"/>
      <c r="BAJ700" s="33"/>
      <c r="BAK700" s="33"/>
      <c r="BAL700" s="33"/>
      <c r="BAM700" s="33"/>
      <c r="BAN700" s="33"/>
      <c r="BAO700" s="33"/>
      <c r="BAP700" s="33"/>
      <c r="BAQ700" s="33"/>
      <c r="BAR700" s="33"/>
      <c r="BAS700" s="33"/>
      <c r="BAT700" s="33"/>
      <c r="BAU700" s="33"/>
      <c r="BAV700" s="33"/>
      <c r="BAW700" s="33"/>
      <c r="BAX700" s="33"/>
      <c r="BAY700" s="33"/>
      <c r="BAZ700" s="33"/>
      <c r="BBA700" s="33"/>
      <c r="BBB700" s="33"/>
      <c r="BBC700" s="33"/>
      <c r="BBD700" s="33"/>
      <c r="BBE700" s="33"/>
      <c r="BBF700" s="33"/>
      <c r="BBG700" s="33"/>
      <c r="BBH700" s="33"/>
      <c r="BBI700" s="33"/>
      <c r="BBJ700" s="33"/>
      <c r="BBK700" s="33"/>
      <c r="BBL700" s="33"/>
      <c r="BBM700" s="33"/>
      <c r="BBN700" s="33"/>
      <c r="BBO700" s="33"/>
      <c r="BBP700" s="33"/>
      <c r="BBQ700" s="33"/>
      <c r="BBR700" s="33"/>
      <c r="BBS700" s="33"/>
      <c r="BBT700" s="33"/>
      <c r="BBU700" s="33"/>
      <c r="BBV700" s="33"/>
      <c r="BBW700" s="33"/>
      <c r="BBX700" s="33"/>
      <c r="BBY700" s="33"/>
      <c r="BBZ700" s="33"/>
      <c r="BCA700" s="33"/>
      <c r="BCB700" s="33"/>
      <c r="BCC700" s="33"/>
      <c r="BCD700" s="33"/>
      <c r="BCE700" s="33"/>
      <c r="BCF700" s="33"/>
      <c r="BCG700" s="33"/>
      <c r="BCH700" s="33"/>
      <c r="BCI700" s="33"/>
      <c r="BCJ700" s="33"/>
      <c r="BCK700" s="33"/>
      <c r="BCL700" s="33"/>
      <c r="BCM700" s="33"/>
      <c r="BCN700" s="33"/>
      <c r="BCO700" s="33"/>
      <c r="BCP700" s="33"/>
      <c r="BCQ700" s="33"/>
      <c r="BCR700" s="33"/>
      <c r="BCS700" s="33"/>
      <c r="BCT700" s="33"/>
      <c r="BCU700" s="33"/>
      <c r="BCV700" s="33"/>
      <c r="BCW700" s="33"/>
      <c r="BCX700" s="33"/>
      <c r="BCY700" s="33"/>
      <c r="BCZ700" s="33"/>
      <c r="BDA700" s="33"/>
      <c r="BDB700" s="33"/>
      <c r="BDC700" s="33"/>
      <c r="BDD700" s="33"/>
      <c r="BDE700" s="33"/>
      <c r="BDF700" s="33"/>
      <c r="BDG700" s="33"/>
      <c r="BDH700" s="33"/>
      <c r="BDI700" s="33"/>
      <c r="BDJ700" s="33"/>
      <c r="BDK700" s="33"/>
      <c r="BDL700" s="33"/>
      <c r="BDM700" s="33"/>
      <c r="BDN700" s="33"/>
      <c r="BDO700" s="33"/>
      <c r="BDP700" s="33"/>
      <c r="BDQ700" s="33"/>
      <c r="BDR700" s="33"/>
      <c r="BDS700" s="33"/>
      <c r="BDT700" s="33"/>
      <c r="BDU700" s="33"/>
      <c r="BDV700" s="33"/>
      <c r="BDW700" s="33"/>
      <c r="BDX700" s="33"/>
      <c r="BDY700" s="33"/>
      <c r="BDZ700" s="33"/>
      <c r="BEA700" s="33"/>
      <c r="BEB700" s="33"/>
      <c r="BEC700" s="33"/>
      <c r="BED700" s="33"/>
      <c r="BEE700" s="33"/>
      <c r="BEF700" s="33"/>
      <c r="BEG700" s="33"/>
      <c r="BEH700" s="33"/>
      <c r="BEI700" s="33"/>
      <c r="BEJ700" s="33"/>
      <c r="BEK700" s="33"/>
      <c r="BEL700" s="33"/>
      <c r="BEM700" s="33"/>
      <c r="BEN700" s="33"/>
      <c r="BEO700" s="33"/>
      <c r="BEP700" s="33"/>
      <c r="BEQ700" s="33"/>
      <c r="BER700" s="33"/>
      <c r="BES700" s="33"/>
      <c r="BET700" s="33"/>
      <c r="BEU700" s="33"/>
      <c r="BEV700" s="33"/>
      <c r="BEW700" s="33"/>
      <c r="BEX700" s="33"/>
      <c r="BEY700" s="33"/>
      <c r="BEZ700" s="33"/>
      <c r="BFA700" s="33"/>
      <c r="BFB700" s="33"/>
      <c r="BFC700" s="33"/>
      <c r="BFD700" s="33"/>
      <c r="BFE700" s="33"/>
      <c r="BFF700" s="33"/>
      <c r="BFG700" s="33"/>
      <c r="BFH700" s="33"/>
      <c r="BFI700" s="33"/>
      <c r="BFJ700" s="33"/>
      <c r="BFK700" s="33"/>
      <c r="BFL700" s="33"/>
      <c r="BFM700" s="33"/>
      <c r="BFN700" s="33"/>
      <c r="BFO700" s="33"/>
      <c r="BFP700" s="33"/>
      <c r="BFQ700" s="33"/>
      <c r="BFR700" s="33"/>
      <c r="BFS700" s="33"/>
      <c r="BFT700" s="33"/>
      <c r="BFU700" s="33"/>
      <c r="BFV700" s="33"/>
      <c r="BFW700" s="33"/>
      <c r="BFX700" s="33"/>
      <c r="BFY700" s="33"/>
      <c r="BFZ700" s="33"/>
      <c r="BGA700" s="33"/>
      <c r="BGB700" s="33"/>
      <c r="BGC700" s="33"/>
      <c r="BGD700" s="33"/>
      <c r="BGE700" s="33"/>
      <c r="BGF700" s="33"/>
      <c r="BGG700" s="33"/>
      <c r="BGH700" s="33"/>
      <c r="BGI700" s="33"/>
      <c r="BGJ700" s="33"/>
      <c r="BGK700" s="33"/>
      <c r="BGL700" s="33"/>
      <c r="BGM700" s="33"/>
      <c r="BGN700" s="33"/>
      <c r="BGO700" s="33"/>
      <c r="BGP700" s="33"/>
      <c r="BGQ700" s="33"/>
      <c r="BGR700" s="33"/>
      <c r="BGS700" s="33"/>
      <c r="BGT700" s="33"/>
      <c r="BGU700" s="33"/>
      <c r="BGV700" s="33"/>
      <c r="BGW700" s="33"/>
      <c r="BGX700" s="33"/>
      <c r="BGY700" s="33"/>
      <c r="BGZ700" s="33"/>
      <c r="BHA700" s="33"/>
      <c r="BHB700" s="33"/>
      <c r="BHC700" s="33"/>
      <c r="BHD700" s="33"/>
      <c r="BHE700" s="33"/>
      <c r="BHF700" s="33"/>
      <c r="BHG700" s="33"/>
      <c r="BHH700" s="33"/>
      <c r="BHI700" s="33"/>
      <c r="BHJ700" s="33"/>
      <c r="BHK700" s="33"/>
      <c r="BHL700" s="33"/>
      <c r="BHM700" s="33"/>
      <c r="BHN700" s="33"/>
      <c r="BHO700" s="33"/>
      <c r="BHP700" s="33"/>
      <c r="BHQ700" s="33"/>
      <c r="BHR700" s="33"/>
      <c r="BHS700" s="33"/>
      <c r="BHT700" s="33"/>
      <c r="BHU700" s="33"/>
      <c r="BHV700" s="33"/>
      <c r="BHW700" s="33"/>
      <c r="BHX700" s="33"/>
      <c r="BHY700" s="33"/>
      <c r="BHZ700" s="33"/>
      <c r="BIA700" s="33"/>
      <c r="BIB700" s="33"/>
      <c r="BIC700" s="33"/>
      <c r="BID700" s="33"/>
      <c r="BIE700" s="33"/>
      <c r="BIF700" s="33"/>
      <c r="BIG700" s="33"/>
      <c r="BIH700" s="33"/>
      <c r="BII700" s="33"/>
      <c r="BIJ700" s="33"/>
      <c r="BIK700" s="33"/>
      <c r="BIL700" s="33"/>
      <c r="BIM700" s="33"/>
      <c r="BIN700" s="33"/>
      <c r="BIO700" s="33"/>
      <c r="BIP700" s="33"/>
      <c r="BIQ700" s="33"/>
      <c r="BIR700" s="33"/>
      <c r="BIS700" s="33"/>
      <c r="BIT700" s="33"/>
      <c r="BIU700" s="33"/>
      <c r="BIV700" s="33"/>
      <c r="BIW700" s="33"/>
      <c r="BIX700" s="33"/>
      <c r="BIY700" s="33"/>
      <c r="BIZ700" s="33"/>
      <c r="BJA700" s="33"/>
      <c r="BJB700" s="33"/>
      <c r="BJC700" s="33"/>
      <c r="BJD700" s="33"/>
      <c r="BJE700" s="33"/>
      <c r="BJF700" s="33"/>
      <c r="BJG700" s="33"/>
      <c r="BJH700" s="33"/>
      <c r="BJI700" s="33"/>
      <c r="BJJ700" s="33"/>
      <c r="BJK700" s="33"/>
      <c r="BJL700" s="33"/>
      <c r="BJM700" s="33"/>
      <c r="BJN700" s="33"/>
      <c r="BJO700" s="33"/>
      <c r="BJP700" s="33"/>
      <c r="BJQ700" s="33"/>
      <c r="BJR700" s="33"/>
      <c r="BJS700" s="33"/>
      <c r="BJT700" s="33"/>
      <c r="BJU700" s="33"/>
      <c r="BJV700" s="33"/>
      <c r="BJW700" s="33"/>
      <c r="BJX700" s="33"/>
      <c r="BJY700" s="33"/>
      <c r="BJZ700" s="33"/>
      <c r="BKA700" s="33"/>
      <c r="BKB700" s="33"/>
      <c r="BKC700" s="33"/>
      <c r="BKD700" s="33"/>
      <c r="BKE700" s="33"/>
      <c r="BKF700" s="33"/>
      <c r="BKG700" s="33"/>
      <c r="BKH700" s="33"/>
      <c r="BKI700" s="33"/>
      <c r="BKJ700" s="33"/>
      <c r="BKK700" s="33"/>
      <c r="BKL700" s="33"/>
      <c r="BKM700" s="33"/>
      <c r="BKN700" s="33"/>
      <c r="BKO700" s="33"/>
      <c r="BKP700" s="33"/>
      <c r="BKQ700" s="33"/>
      <c r="BKR700" s="33"/>
      <c r="BKS700" s="33"/>
      <c r="BKT700" s="33"/>
      <c r="BKU700" s="33"/>
      <c r="BKV700" s="33"/>
      <c r="BKW700" s="33"/>
      <c r="BKX700" s="33"/>
      <c r="BKY700" s="33"/>
      <c r="BKZ700" s="33"/>
      <c r="BLA700" s="33"/>
      <c r="BLB700" s="33"/>
      <c r="BLC700" s="33"/>
      <c r="BLD700" s="33"/>
      <c r="BLE700" s="33"/>
      <c r="BLF700" s="33"/>
      <c r="BLG700" s="33"/>
      <c r="BLH700" s="33"/>
      <c r="BLI700" s="33"/>
      <c r="BLJ700" s="33"/>
      <c r="BLK700" s="33"/>
      <c r="BLL700" s="33"/>
      <c r="BLM700" s="33"/>
      <c r="BLN700" s="33"/>
      <c r="BLO700" s="33"/>
      <c r="BLP700" s="33"/>
      <c r="BLQ700" s="33"/>
      <c r="BLR700" s="33"/>
      <c r="BLS700" s="33"/>
      <c r="BLT700" s="33"/>
      <c r="BLU700" s="33"/>
      <c r="BLV700" s="33"/>
      <c r="BLW700" s="33"/>
      <c r="BLX700" s="33"/>
      <c r="BLY700" s="33"/>
      <c r="BLZ700" s="33"/>
      <c r="BMA700" s="33"/>
      <c r="BMB700" s="33"/>
      <c r="BMC700" s="33"/>
      <c r="BMD700" s="33"/>
      <c r="BME700" s="33"/>
      <c r="BMF700" s="33"/>
      <c r="BMG700" s="33"/>
      <c r="BMH700" s="33"/>
      <c r="BMI700" s="33"/>
      <c r="BMJ700" s="33"/>
      <c r="BMK700" s="33"/>
      <c r="BML700" s="33"/>
      <c r="BMM700" s="33"/>
      <c r="BMN700" s="33"/>
      <c r="BMO700" s="33"/>
      <c r="BMP700" s="33"/>
      <c r="BMQ700" s="33"/>
      <c r="BMR700" s="33"/>
      <c r="BMS700" s="33"/>
      <c r="BMT700" s="33"/>
      <c r="BMU700" s="33"/>
      <c r="BMV700" s="33"/>
      <c r="BMW700" s="33"/>
      <c r="BMX700" s="33"/>
      <c r="BMY700" s="33"/>
      <c r="BMZ700" s="33"/>
      <c r="BNA700" s="33"/>
      <c r="BNB700" s="33"/>
      <c r="BNC700" s="33"/>
      <c r="BND700" s="33"/>
      <c r="BNE700" s="33"/>
      <c r="BNF700" s="33"/>
      <c r="BNG700" s="33"/>
      <c r="BNH700" s="33"/>
      <c r="BNI700" s="33"/>
      <c r="BNJ700" s="33"/>
      <c r="BNK700" s="33"/>
      <c r="BNL700" s="33"/>
      <c r="BNM700" s="33"/>
      <c r="BNN700" s="33"/>
      <c r="BNO700" s="33"/>
      <c r="BNP700" s="33"/>
      <c r="BNQ700" s="33"/>
      <c r="BNR700" s="33"/>
      <c r="BNS700" s="33"/>
      <c r="BNT700" s="33"/>
      <c r="BNU700" s="33"/>
      <c r="BNV700" s="33"/>
      <c r="BNW700" s="33"/>
      <c r="BNX700" s="33"/>
      <c r="BNY700" s="33"/>
      <c r="BNZ700" s="33"/>
      <c r="BOA700" s="33"/>
      <c r="BOB700" s="33"/>
      <c r="BOC700" s="33"/>
      <c r="BOD700" s="33"/>
      <c r="BOE700" s="33"/>
      <c r="BOF700" s="33"/>
      <c r="BOG700" s="33"/>
      <c r="BOH700" s="33"/>
      <c r="BOI700" s="33"/>
      <c r="BOJ700" s="33"/>
      <c r="BOK700" s="33"/>
      <c r="BOL700" s="33"/>
      <c r="BOM700" s="33"/>
      <c r="BON700" s="33"/>
      <c r="BOO700" s="33"/>
      <c r="BOP700" s="33"/>
      <c r="BOQ700" s="33"/>
      <c r="BOR700" s="33"/>
      <c r="BOS700" s="33"/>
      <c r="BOT700" s="33"/>
      <c r="BOU700" s="33"/>
      <c r="BOV700" s="33"/>
      <c r="BOW700" s="33"/>
      <c r="BOX700" s="33"/>
      <c r="BOY700" s="33"/>
      <c r="BOZ700" s="33"/>
      <c r="BPA700" s="33"/>
      <c r="BPB700" s="33"/>
      <c r="BPC700" s="33"/>
      <c r="BPD700" s="33"/>
      <c r="BPE700" s="33"/>
      <c r="BPF700" s="33"/>
      <c r="BPG700" s="33"/>
      <c r="BPH700" s="33"/>
      <c r="BPI700" s="33"/>
      <c r="BPJ700" s="33"/>
      <c r="BPK700" s="33"/>
      <c r="BPL700" s="33"/>
      <c r="BPM700" s="33"/>
      <c r="BPN700" s="33"/>
      <c r="BPO700" s="33"/>
      <c r="BPP700" s="33"/>
      <c r="BPQ700" s="33"/>
      <c r="BPR700" s="33"/>
      <c r="BPS700" s="33"/>
      <c r="BPT700" s="33"/>
      <c r="BPU700" s="33"/>
      <c r="BPV700" s="33"/>
      <c r="BPW700" s="33"/>
      <c r="BPX700" s="33"/>
      <c r="BPY700" s="33"/>
      <c r="BPZ700" s="33"/>
      <c r="BQA700" s="33"/>
      <c r="BQB700" s="33"/>
      <c r="BQC700" s="33"/>
      <c r="BQD700" s="33"/>
      <c r="BQE700" s="33"/>
      <c r="BQF700" s="33"/>
      <c r="BQG700" s="33"/>
      <c r="BQH700" s="33"/>
      <c r="BQI700" s="33"/>
      <c r="BQJ700" s="33"/>
      <c r="BQK700" s="33"/>
      <c r="BQL700" s="33"/>
      <c r="BQM700" s="33"/>
      <c r="BQN700" s="33"/>
      <c r="BQO700" s="33"/>
      <c r="BQP700" s="33"/>
      <c r="BQQ700" s="33"/>
      <c r="BQR700" s="33"/>
      <c r="BQS700" s="33"/>
      <c r="BQT700" s="33"/>
      <c r="BQU700" s="33"/>
      <c r="BQV700" s="33"/>
      <c r="BQW700" s="33"/>
      <c r="BQX700" s="33"/>
      <c r="BQY700" s="33"/>
      <c r="BQZ700" s="33"/>
      <c r="BRA700" s="33"/>
      <c r="BRB700" s="33"/>
      <c r="BRC700" s="33"/>
      <c r="BRD700" s="33"/>
      <c r="BRE700" s="33"/>
      <c r="BRF700" s="33"/>
      <c r="BRG700" s="33"/>
      <c r="BRH700" s="33"/>
      <c r="BRI700" s="33"/>
      <c r="BRJ700" s="33"/>
      <c r="BRK700" s="33"/>
      <c r="BRL700" s="33"/>
      <c r="BRM700" s="33"/>
      <c r="BRN700" s="33"/>
      <c r="BRO700" s="33"/>
      <c r="BRP700" s="33"/>
      <c r="BRQ700" s="33"/>
      <c r="BRR700" s="33"/>
      <c r="BRS700" s="33"/>
      <c r="BRT700" s="33"/>
      <c r="BRU700" s="33"/>
      <c r="BRV700" s="33"/>
      <c r="BRW700" s="33"/>
      <c r="BRX700" s="33"/>
      <c r="BRY700" s="33"/>
      <c r="BRZ700" s="33"/>
      <c r="BSA700" s="33"/>
      <c r="BSB700" s="33"/>
      <c r="BSC700" s="33"/>
      <c r="BSD700" s="33"/>
      <c r="BSE700" s="33"/>
      <c r="BSF700" s="33"/>
      <c r="BSG700" s="33"/>
      <c r="BSH700" s="33"/>
      <c r="BSI700" s="33"/>
      <c r="BSJ700" s="33"/>
      <c r="BSK700" s="33"/>
      <c r="BSL700" s="33"/>
      <c r="BSM700" s="33"/>
      <c r="BSN700" s="33"/>
      <c r="BSO700" s="33"/>
      <c r="BSP700" s="33"/>
      <c r="BSQ700" s="33"/>
      <c r="BSR700" s="33"/>
      <c r="BSS700" s="33"/>
      <c r="BST700" s="33"/>
      <c r="BSU700" s="33"/>
      <c r="BSV700" s="33"/>
      <c r="BSW700" s="33"/>
      <c r="BSX700" s="33"/>
      <c r="BSY700" s="33"/>
      <c r="BSZ700" s="33"/>
      <c r="BTA700" s="33"/>
      <c r="BTB700" s="33"/>
      <c r="BTC700" s="33"/>
      <c r="BTD700" s="33"/>
      <c r="BTE700" s="33"/>
      <c r="BTF700" s="33"/>
      <c r="BTG700" s="33"/>
      <c r="BTH700" s="33"/>
      <c r="BTI700" s="33"/>
      <c r="BTJ700" s="33"/>
      <c r="BTK700" s="33"/>
      <c r="BTL700" s="33"/>
      <c r="BTM700" s="33"/>
      <c r="BTN700" s="33"/>
      <c r="BTO700" s="33"/>
      <c r="BTP700" s="33"/>
      <c r="BTQ700" s="33"/>
      <c r="BTR700" s="33"/>
      <c r="BTS700" s="33"/>
      <c r="BTT700" s="33"/>
      <c r="BTU700" s="33"/>
      <c r="BTV700" s="33"/>
      <c r="BTW700" s="33"/>
      <c r="BTX700" s="33"/>
      <c r="BTY700" s="33"/>
      <c r="BTZ700" s="33"/>
      <c r="BUA700" s="33"/>
      <c r="BUB700" s="33"/>
      <c r="BUC700" s="33"/>
      <c r="BUD700" s="33"/>
      <c r="BUE700" s="33"/>
      <c r="BUF700" s="33"/>
      <c r="BUG700" s="33"/>
      <c r="BUH700" s="33"/>
      <c r="BUI700" s="33"/>
      <c r="BUJ700" s="33"/>
      <c r="BUK700" s="33"/>
      <c r="BUL700" s="33"/>
      <c r="BUM700" s="33"/>
      <c r="BUN700" s="33"/>
      <c r="BUO700" s="33"/>
      <c r="BUP700" s="33"/>
      <c r="BUQ700" s="33"/>
      <c r="BUR700" s="33"/>
      <c r="BUS700" s="33"/>
      <c r="BUT700" s="33"/>
      <c r="BUU700" s="33"/>
      <c r="BUV700" s="33"/>
      <c r="BUW700" s="33"/>
      <c r="BUX700" s="33"/>
      <c r="BUY700" s="33"/>
      <c r="BUZ700" s="33"/>
      <c r="BVA700" s="33"/>
      <c r="BVB700" s="33"/>
      <c r="BVC700" s="33"/>
      <c r="BVD700" s="33"/>
      <c r="BVE700" s="33"/>
      <c r="BVF700" s="33"/>
      <c r="BVG700" s="33"/>
      <c r="BVH700" s="33"/>
      <c r="BVI700" s="33"/>
      <c r="BVJ700" s="33"/>
      <c r="BVK700" s="33"/>
      <c r="BVL700" s="33"/>
      <c r="BVM700" s="33"/>
      <c r="BVN700" s="33"/>
      <c r="BVO700" s="33"/>
      <c r="BVP700" s="33"/>
      <c r="BVQ700" s="33"/>
      <c r="BVR700" s="33"/>
      <c r="BVS700" s="33"/>
      <c r="BVT700" s="33"/>
      <c r="BVU700" s="33"/>
      <c r="BVV700" s="33"/>
      <c r="BVW700" s="33"/>
      <c r="BVX700" s="33"/>
      <c r="BVY700" s="33"/>
      <c r="BVZ700" s="33"/>
      <c r="BWA700" s="33"/>
      <c r="BWB700" s="33"/>
      <c r="BWC700" s="33"/>
      <c r="BWD700" s="33"/>
      <c r="BWE700" s="33"/>
      <c r="BWF700" s="33"/>
      <c r="BWG700" s="33"/>
      <c r="BWH700" s="33"/>
      <c r="BWI700" s="33"/>
      <c r="BWJ700" s="33"/>
      <c r="BWK700" s="33"/>
      <c r="BWL700" s="33"/>
      <c r="BWM700" s="33"/>
      <c r="BWN700" s="33"/>
      <c r="BWO700" s="33"/>
      <c r="BWP700" s="33"/>
      <c r="BWQ700" s="33"/>
      <c r="BWR700" s="33"/>
      <c r="BWS700" s="33"/>
      <c r="BWT700" s="33"/>
      <c r="BWU700" s="33"/>
      <c r="BWV700" s="33"/>
      <c r="BWW700" s="33"/>
      <c r="BWX700" s="33"/>
      <c r="BWY700" s="33"/>
      <c r="BWZ700" s="33"/>
      <c r="BXA700" s="33"/>
      <c r="BXB700" s="33"/>
      <c r="BXC700" s="33"/>
      <c r="BXD700" s="33"/>
      <c r="BXE700" s="33"/>
      <c r="BXF700" s="33"/>
      <c r="BXG700" s="33"/>
      <c r="BXH700" s="33"/>
      <c r="BXI700" s="33"/>
      <c r="BXJ700" s="33"/>
      <c r="BXK700" s="33"/>
      <c r="BXL700" s="33"/>
      <c r="BXM700" s="33"/>
      <c r="BXN700" s="33"/>
      <c r="BXO700" s="33"/>
      <c r="BXP700" s="33"/>
      <c r="BXQ700" s="33"/>
      <c r="BXR700" s="33"/>
      <c r="BXS700" s="33"/>
      <c r="BXT700" s="33"/>
      <c r="BXU700" s="33"/>
      <c r="BXV700" s="33"/>
      <c r="BXW700" s="33"/>
      <c r="BXX700" s="33"/>
      <c r="BXY700" s="33"/>
      <c r="BXZ700" s="33"/>
      <c r="BYA700" s="33"/>
      <c r="BYB700" s="33"/>
      <c r="BYC700" s="33"/>
      <c r="BYD700" s="33"/>
      <c r="BYE700" s="33"/>
      <c r="BYF700" s="33"/>
      <c r="BYG700" s="33"/>
      <c r="BYH700" s="33"/>
      <c r="BYI700" s="33"/>
      <c r="BYJ700" s="33"/>
      <c r="BYK700" s="33"/>
      <c r="BYL700" s="33"/>
      <c r="BYM700" s="33"/>
      <c r="BYN700" s="33"/>
      <c r="BYO700" s="33"/>
      <c r="BYP700" s="33"/>
      <c r="BYQ700" s="33"/>
      <c r="BYR700" s="33"/>
      <c r="BYS700" s="33"/>
      <c r="BYT700" s="33"/>
      <c r="BYU700" s="33"/>
      <c r="BYV700" s="33"/>
      <c r="BYW700" s="33"/>
      <c r="BYX700" s="33"/>
    </row>
    <row r="701" spans="1:2026" s="47" customFormat="1" ht="15" customHeight="1" x14ac:dyDescent="0.25">
      <c r="A701" s="205" t="s">
        <v>1662</v>
      </c>
      <c r="B701" s="53" t="s">
        <v>1218</v>
      </c>
      <c r="C701" s="4" t="s">
        <v>1216</v>
      </c>
      <c r="D701" s="4" t="s">
        <v>54</v>
      </c>
      <c r="E701" s="4" t="s">
        <v>1216</v>
      </c>
      <c r="F701" s="5" t="s">
        <v>1201</v>
      </c>
      <c r="G701" s="4" t="s">
        <v>105</v>
      </c>
      <c r="H701" s="11" t="s">
        <v>56</v>
      </c>
      <c r="I701" s="4" t="s">
        <v>29</v>
      </c>
      <c r="J701" s="51" t="s">
        <v>30</v>
      </c>
      <c r="K701" s="4" t="s">
        <v>31</v>
      </c>
      <c r="L701" s="4" t="s">
        <v>32</v>
      </c>
      <c r="M701" s="4" t="s">
        <v>33</v>
      </c>
      <c r="N701" s="4" t="s">
        <v>106</v>
      </c>
      <c r="O701" s="6" t="s">
        <v>107</v>
      </c>
      <c r="P701" s="6"/>
      <c r="Q701" s="7" t="s">
        <v>36</v>
      </c>
      <c r="R701" s="7"/>
      <c r="S701" s="4" t="s">
        <v>1219</v>
      </c>
      <c r="T701" s="146"/>
      <c r="U701" s="146"/>
      <c r="V701" s="4" t="s">
        <v>59</v>
      </c>
      <c r="W701" s="4"/>
      <c r="X701" s="4"/>
      <c r="Y701" s="4"/>
      <c r="Z701" s="4"/>
      <c r="AA701" s="4"/>
      <c r="AB701" s="8"/>
      <c r="AC701" s="8">
        <v>2650</v>
      </c>
      <c r="AD701" s="8"/>
      <c r="AE701" s="8">
        <v>2250</v>
      </c>
      <c r="AF701" s="8"/>
      <c r="AG701" s="8">
        <f t="shared" si="12"/>
        <v>4900</v>
      </c>
      <c r="AH701" s="111"/>
      <c r="AI701" s="8"/>
      <c r="AJ701" s="126"/>
      <c r="AK701" s="8"/>
      <c r="AL701" s="5" t="s">
        <v>37</v>
      </c>
      <c r="AM701" s="5" t="s">
        <v>1499</v>
      </c>
      <c r="AN701" s="5"/>
      <c r="AO701" s="5"/>
      <c r="AP701" s="33"/>
      <c r="AQ701" s="33"/>
      <c r="AR701" s="33"/>
      <c r="AS701" s="33"/>
      <c r="AT701" s="33"/>
      <c r="AU701" s="33"/>
      <c r="AV701" s="33"/>
      <c r="AW701" s="33"/>
      <c r="AX701" s="33"/>
      <c r="AY701" s="33"/>
      <c r="AZ701" s="33"/>
      <c r="BA701" s="33"/>
      <c r="BB701" s="33"/>
      <c r="BC701" s="33"/>
      <c r="BD701" s="33"/>
      <c r="BE701" s="33"/>
      <c r="BF701" s="33"/>
      <c r="BG701" s="33"/>
      <c r="BH701" s="33"/>
      <c r="BI701" s="33"/>
      <c r="BJ701" s="33"/>
      <c r="BK701" s="33"/>
      <c r="BL701" s="33"/>
      <c r="BM701" s="33"/>
      <c r="BN701" s="33"/>
      <c r="BO701" s="33"/>
      <c r="BP701" s="33"/>
      <c r="BQ701" s="33"/>
      <c r="BR701" s="33"/>
      <c r="BS701" s="33"/>
      <c r="BT701" s="33"/>
      <c r="BU701" s="33"/>
      <c r="BV701" s="33"/>
      <c r="BW701" s="33"/>
      <c r="BX701" s="33"/>
      <c r="BY701" s="33"/>
      <c r="BZ701" s="33"/>
      <c r="CA701" s="33"/>
      <c r="CB701" s="33"/>
      <c r="CC701" s="33"/>
      <c r="CD701" s="33"/>
      <c r="CE701" s="33"/>
      <c r="CF701" s="33"/>
      <c r="CG701" s="33"/>
      <c r="CH701" s="33"/>
      <c r="CI701" s="33"/>
      <c r="CJ701" s="33"/>
      <c r="CK701" s="33"/>
      <c r="CL701" s="33"/>
      <c r="CM701" s="33"/>
      <c r="CN701" s="33"/>
      <c r="CO701" s="33"/>
      <c r="CP701" s="33"/>
      <c r="CQ701" s="33"/>
      <c r="CR701" s="33"/>
      <c r="CS701" s="33"/>
      <c r="CT701" s="33"/>
      <c r="CU701" s="33"/>
      <c r="CV701" s="33"/>
      <c r="CW701" s="33"/>
      <c r="CX701" s="33"/>
      <c r="CY701" s="33"/>
      <c r="CZ701" s="33"/>
      <c r="DA701" s="33"/>
      <c r="DB701" s="33"/>
      <c r="DC701" s="33"/>
      <c r="DD701" s="33"/>
      <c r="DE701" s="33"/>
      <c r="DF701" s="33"/>
      <c r="DG701" s="33"/>
      <c r="DH701" s="33"/>
      <c r="DI701" s="33"/>
      <c r="DJ701" s="33"/>
      <c r="DK701" s="33"/>
      <c r="DL701" s="33"/>
      <c r="DM701" s="33"/>
      <c r="DN701" s="33"/>
      <c r="DO701" s="33"/>
      <c r="DP701" s="33"/>
      <c r="DQ701" s="33"/>
      <c r="DR701" s="33"/>
      <c r="DS701" s="33"/>
      <c r="DT701" s="33"/>
      <c r="DU701" s="33"/>
      <c r="DV701" s="33"/>
      <c r="DW701" s="33"/>
      <c r="DX701" s="33"/>
      <c r="DY701" s="33"/>
      <c r="DZ701" s="33"/>
      <c r="EA701" s="33"/>
      <c r="EB701" s="33"/>
      <c r="EC701" s="33"/>
      <c r="ED701" s="33"/>
      <c r="EE701" s="33"/>
      <c r="EF701" s="33"/>
      <c r="EG701" s="33"/>
      <c r="EH701" s="33"/>
      <c r="EI701" s="33"/>
      <c r="EJ701" s="33"/>
      <c r="EK701" s="33"/>
      <c r="EL701" s="33"/>
      <c r="EM701" s="33"/>
      <c r="EN701" s="33"/>
      <c r="EO701" s="33"/>
      <c r="EP701" s="33"/>
      <c r="EQ701" s="33"/>
      <c r="ER701" s="33"/>
      <c r="ES701" s="33"/>
      <c r="ET701" s="33"/>
      <c r="EU701" s="33"/>
      <c r="EV701" s="33"/>
      <c r="EW701" s="33"/>
      <c r="EX701" s="33"/>
      <c r="EY701" s="33"/>
      <c r="EZ701" s="33"/>
      <c r="FA701" s="33"/>
      <c r="FB701" s="33"/>
      <c r="FC701" s="33"/>
      <c r="FD701" s="33"/>
      <c r="FE701" s="33"/>
      <c r="FF701" s="33"/>
      <c r="FG701" s="33"/>
      <c r="FH701" s="33"/>
      <c r="FI701" s="33"/>
      <c r="FJ701" s="33"/>
      <c r="FK701" s="33"/>
      <c r="FL701" s="33"/>
      <c r="FM701" s="33"/>
      <c r="FN701" s="33"/>
      <c r="FO701" s="33"/>
      <c r="FP701" s="33"/>
      <c r="FQ701" s="33"/>
      <c r="FR701" s="33"/>
      <c r="FS701" s="33"/>
      <c r="FT701" s="33"/>
      <c r="FU701" s="33"/>
      <c r="FV701" s="33"/>
      <c r="FW701" s="33"/>
      <c r="FX701" s="33"/>
      <c r="FY701" s="33"/>
      <c r="FZ701" s="33"/>
      <c r="GA701" s="33"/>
      <c r="GB701" s="33"/>
      <c r="GC701" s="33"/>
      <c r="GD701" s="33"/>
      <c r="GE701" s="33"/>
      <c r="GF701" s="33"/>
      <c r="GG701" s="33"/>
      <c r="GH701" s="33"/>
      <c r="GI701" s="33"/>
      <c r="GJ701" s="33"/>
      <c r="GK701" s="33"/>
      <c r="GL701" s="33"/>
      <c r="GM701" s="33"/>
      <c r="GN701" s="33"/>
      <c r="GO701" s="33"/>
      <c r="GP701" s="33"/>
      <c r="GQ701" s="33"/>
      <c r="GR701" s="33"/>
      <c r="GS701" s="33"/>
      <c r="GT701" s="33"/>
      <c r="GU701" s="33"/>
      <c r="GV701" s="33"/>
      <c r="GW701" s="33"/>
      <c r="GX701" s="33"/>
      <c r="GY701" s="33"/>
      <c r="GZ701" s="33"/>
      <c r="HA701" s="33"/>
      <c r="HB701" s="33"/>
      <c r="HC701" s="33"/>
      <c r="HD701" s="33"/>
      <c r="HE701" s="33"/>
      <c r="HF701" s="33"/>
      <c r="HG701" s="33"/>
      <c r="HH701" s="33"/>
      <c r="HI701" s="33"/>
      <c r="HJ701" s="33"/>
      <c r="HK701" s="33"/>
      <c r="HL701" s="33"/>
      <c r="HM701" s="33"/>
      <c r="HN701" s="33"/>
      <c r="HO701" s="33"/>
      <c r="HP701" s="33"/>
      <c r="HQ701" s="33"/>
      <c r="HR701" s="33"/>
      <c r="HS701" s="33"/>
      <c r="HT701" s="33"/>
      <c r="HU701" s="33"/>
      <c r="HV701" s="33"/>
      <c r="HW701" s="33"/>
      <c r="HX701" s="33"/>
      <c r="HY701" s="33"/>
      <c r="HZ701" s="33"/>
      <c r="IA701" s="33"/>
      <c r="IB701" s="33"/>
      <c r="IC701" s="33"/>
      <c r="ID701" s="33"/>
      <c r="IE701" s="33"/>
      <c r="IF701" s="33"/>
      <c r="IG701" s="33"/>
      <c r="IH701" s="33"/>
      <c r="II701" s="33"/>
      <c r="IJ701" s="33"/>
      <c r="IK701" s="33"/>
      <c r="IL701" s="33"/>
      <c r="IM701" s="33"/>
      <c r="IN701" s="33"/>
      <c r="IO701" s="33"/>
      <c r="IP701" s="33"/>
      <c r="IQ701" s="33"/>
      <c r="IR701" s="33"/>
      <c r="IS701" s="33"/>
      <c r="IT701" s="33"/>
      <c r="IU701" s="33"/>
      <c r="IV701" s="33"/>
      <c r="IW701" s="33"/>
      <c r="IX701" s="33"/>
      <c r="IY701" s="33"/>
      <c r="IZ701" s="33"/>
      <c r="JA701" s="33"/>
      <c r="JB701" s="33"/>
      <c r="JC701" s="33"/>
      <c r="JD701" s="33"/>
      <c r="JE701" s="33"/>
      <c r="JF701" s="33"/>
      <c r="JG701" s="33"/>
      <c r="JH701" s="33"/>
      <c r="JI701" s="33"/>
      <c r="JJ701" s="33"/>
      <c r="JK701" s="33"/>
      <c r="JL701" s="33"/>
      <c r="JM701" s="33"/>
      <c r="JN701" s="33"/>
      <c r="JO701" s="33"/>
      <c r="JP701" s="33"/>
      <c r="JQ701" s="33"/>
      <c r="JR701" s="33"/>
      <c r="JS701" s="33"/>
      <c r="JT701" s="33"/>
      <c r="JU701" s="33"/>
      <c r="JV701" s="33"/>
      <c r="JW701" s="33"/>
      <c r="JX701" s="33"/>
      <c r="JY701" s="33"/>
      <c r="JZ701" s="33"/>
      <c r="KA701" s="33"/>
      <c r="KB701" s="33"/>
      <c r="KC701" s="33"/>
      <c r="KD701" s="33"/>
      <c r="KE701" s="33"/>
      <c r="KF701" s="33"/>
      <c r="KG701" s="33"/>
      <c r="KH701" s="33"/>
      <c r="KI701" s="33"/>
      <c r="KJ701" s="33"/>
      <c r="KK701" s="33"/>
      <c r="KL701" s="33"/>
      <c r="KM701" s="33"/>
      <c r="KN701" s="33"/>
      <c r="KO701" s="33"/>
      <c r="KP701" s="33"/>
      <c r="KQ701" s="33"/>
      <c r="KR701" s="33"/>
      <c r="KS701" s="33"/>
      <c r="KT701" s="33"/>
      <c r="KU701" s="33"/>
      <c r="KV701" s="33"/>
      <c r="KW701" s="33"/>
      <c r="KX701" s="33"/>
      <c r="KY701" s="33"/>
      <c r="KZ701" s="33"/>
      <c r="LA701" s="33"/>
      <c r="LB701" s="33"/>
      <c r="LC701" s="33"/>
      <c r="LD701" s="33"/>
      <c r="LE701" s="33"/>
      <c r="LF701" s="33"/>
      <c r="LG701" s="33"/>
      <c r="LH701" s="33"/>
      <c r="LI701" s="33"/>
      <c r="LJ701" s="33"/>
      <c r="LK701" s="33"/>
      <c r="LL701" s="33"/>
      <c r="LM701" s="33"/>
      <c r="LN701" s="33"/>
      <c r="LO701" s="33"/>
      <c r="LP701" s="33"/>
      <c r="LQ701" s="33"/>
      <c r="LR701" s="33"/>
      <c r="LS701" s="33"/>
      <c r="LT701" s="33"/>
      <c r="LU701" s="33"/>
      <c r="LV701" s="33"/>
      <c r="LW701" s="33"/>
      <c r="LX701" s="33"/>
      <c r="LY701" s="33"/>
      <c r="LZ701" s="33"/>
      <c r="MA701" s="33"/>
      <c r="MB701" s="33"/>
      <c r="MC701" s="33"/>
      <c r="MD701" s="33"/>
      <c r="ME701" s="33"/>
      <c r="MF701" s="33"/>
      <c r="MG701" s="33"/>
      <c r="MH701" s="33"/>
      <c r="MI701" s="33"/>
      <c r="MJ701" s="33"/>
      <c r="MK701" s="33"/>
      <c r="ML701" s="33"/>
      <c r="MM701" s="33"/>
      <c r="MN701" s="33"/>
      <c r="MO701" s="33"/>
      <c r="MP701" s="33"/>
      <c r="MQ701" s="33"/>
      <c r="MR701" s="33"/>
      <c r="MS701" s="33"/>
      <c r="MT701" s="33"/>
      <c r="MU701" s="33"/>
      <c r="MV701" s="33"/>
      <c r="MW701" s="33"/>
      <c r="MX701" s="33"/>
      <c r="MY701" s="33"/>
      <c r="MZ701" s="33"/>
      <c r="NA701" s="33"/>
      <c r="NB701" s="33"/>
      <c r="NC701" s="33"/>
      <c r="ND701" s="33"/>
      <c r="NE701" s="33"/>
      <c r="NF701" s="33"/>
      <c r="NG701" s="33"/>
      <c r="NH701" s="33"/>
      <c r="NI701" s="33"/>
      <c r="NJ701" s="33"/>
      <c r="NK701" s="33"/>
      <c r="NL701" s="33"/>
      <c r="NM701" s="33"/>
      <c r="NN701" s="33"/>
      <c r="NO701" s="33"/>
      <c r="NP701" s="33"/>
      <c r="NQ701" s="33"/>
      <c r="NR701" s="33"/>
      <c r="NS701" s="33"/>
      <c r="NT701" s="33"/>
      <c r="NU701" s="33"/>
      <c r="NV701" s="33"/>
      <c r="NW701" s="33"/>
      <c r="NX701" s="33"/>
      <c r="NY701" s="33"/>
      <c r="NZ701" s="33"/>
      <c r="OA701" s="33"/>
      <c r="OB701" s="33"/>
      <c r="OC701" s="33"/>
      <c r="OD701" s="33"/>
      <c r="OE701" s="33"/>
      <c r="OF701" s="33"/>
      <c r="OG701" s="33"/>
      <c r="OH701" s="33"/>
      <c r="OI701" s="33"/>
      <c r="OJ701" s="33"/>
      <c r="OK701" s="33"/>
      <c r="OL701" s="33"/>
      <c r="OM701" s="33"/>
      <c r="ON701" s="33"/>
      <c r="OO701" s="33"/>
      <c r="OP701" s="33"/>
      <c r="OQ701" s="33"/>
      <c r="OR701" s="33"/>
      <c r="OS701" s="33"/>
      <c r="OT701" s="33"/>
      <c r="OU701" s="33"/>
      <c r="OV701" s="33"/>
      <c r="OW701" s="33"/>
      <c r="OX701" s="33"/>
      <c r="OY701" s="33"/>
      <c r="OZ701" s="33"/>
      <c r="PA701" s="33"/>
      <c r="PB701" s="33"/>
      <c r="PC701" s="33"/>
      <c r="PD701" s="33"/>
      <c r="PE701" s="33"/>
      <c r="PF701" s="33"/>
      <c r="PG701" s="33"/>
      <c r="PH701" s="33"/>
      <c r="PI701" s="33"/>
      <c r="PJ701" s="33"/>
      <c r="PK701" s="33"/>
      <c r="PL701" s="33"/>
      <c r="PM701" s="33"/>
      <c r="PN701" s="33"/>
      <c r="PO701" s="33"/>
      <c r="PP701" s="33"/>
      <c r="PQ701" s="33"/>
      <c r="PR701" s="33"/>
      <c r="PS701" s="33"/>
      <c r="PT701" s="33"/>
      <c r="PU701" s="33"/>
      <c r="PV701" s="33"/>
      <c r="PW701" s="33"/>
      <c r="PX701" s="33"/>
      <c r="PY701" s="33"/>
      <c r="PZ701" s="33"/>
      <c r="QA701" s="33"/>
      <c r="QB701" s="33"/>
      <c r="QC701" s="33"/>
      <c r="QD701" s="33"/>
      <c r="QE701" s="33"/>
      <c r="QF701" s="33"/>
      <c r="QG701" s="33"/>
      <c r="QH701" s="33"/>
      <c r="QI701" s="33"/>
      <c r="QJ701" s="33"/>
      <c r="QK701" s="33"/>
      <c r="QL701" s="33"/>
      <c r="QM701" s="33"/>
      <c r="QN701" s="33"/>
      <c r="QO701" s="33"/>
      <c r="QP701" s="33"/>
      <c r="QQ701" s="33"/>
      <c r="QR701" s="33"/>
      <c r="QS701" s="33"/>
      <c r="QT701" s="33"/>
      <c r="QU701" s="33"/>
      <c r="QV701" s="33"/>
      <c r="QW701" s="33"/>
      <c r="QX701" s="33"/>
      <c r="QY701" s="33"/>
      <c r="QZ701" s="33"/>
      <c r="RA701" s="33"/>
      <c r="RB701" s="33"/>
      <c r="RC701" s="33"/>
      <c r="RD701" s="33"/>
      <c r="RE701" s="33"/>
      <c r="RF701" s="33"/>
      <c r="RG701" s="33"/>
      <c r="RH701" s="33"/>
      <c r="RI701" s="33"/>
      <c r="RJ701" s="33"/>
      <c r="RK701" s="33"/>
      <c r="RL701" s="33"/>
      <c r="RM701" s="33"/>
      <c r="RN701" s="33"/>
      <c r="RO701" s="33"/>
      <c r="RP701" s="33"/>
      <c r="RQ701" s="33"/>
      <c r="RR701" s="33"/>
      <c r="RS701" s="33"/>
      <c r="RT701" s="33"/>
      <c r="RU701" s="33"/>
      <c r="RV701" s="33"/>
      <c r="RW701" s="33"/>
      <c r="RX701" s="33"/>
      <c r="RY701" s="33"/>
      <c r="RZ701" s="33"/>
      <c r="SA701" s="33"/>
      <c r="SB701" s="33"/>
      <c r="SC701" s="33"/>
      <c r="SD701" s="33"/>
      <c r="SE701" s="33"/>
      <c r="SF701" s="33"/>
      <c r="SG701" s="33"/>
      <c r="SH701" s="33"/>
      <c r="SI701" s="33"/>
      <c r="SJ701" s="33"/>
      <c r="SK701" s="33"/>
      <c r="SL701" s="33"/>
      <c r="SM701" s="33"/>
      <c r="SN701" s="33"/>
      <c r="SO701" s="33"/>
      <c r="SP701" s="33"/>
      <c r="SQ701" s="33"/>
      <c r="SR701" s="33"/>
      <c r="SS701" s="33"/>
      <c r="ST701" s="33"/>
      <c r="SU701" s="33"/>
      <c r="SV701" s="33"/>
      <c r="SW701" s="33"/>
      <c r="SX701" s="33"/>
      <c r="SY701" s="33"/>
      <c r="SZ701" s="33"/>
      <c r="TA701" s="33"/>
      <c r="TB701" s="33"/>
      <c r="TC701" s="33"/>
      <c r="TD701" s="33"/>
      <c r="TE701" s="33"/>
      <c r="TF701" s="33"/>
      <c r="TG701" s="33"/>
      <c r="TH701" s="33"/>
      <c r="TI701" s="33"/>
      <c r="TJ701" s="33"/>
      <c r="TK701" s="33"/>
      <c r="TL701" s="33"/>
      <c r="TM701" s="33"/>
      <c r="TN701" s="33"/>
      <c r="TO701" s="33"/>
      <c r="TP701" s="33"/>
      <c r="TQ701" s="33"/>
      <c r="TR701" s="33"/>
      <c r="TS701" s="33"/>
      <c r="TT701" s="33"/>
      <c r="TU701" s="33"/>
      <c r="TV701" s="33"/>
      <c r="TW701" s="33"/>
      <c r="TX701" s="33"/>
      <c r="TY701" s="33"/>
      <c r="TZ701" s="33"/>
      <c r="UA701" s="33"/>
      <c r="UB701" s="33"/>
      <c r="UC701" s="33"/>
      <c r="UD701" s="33"/>
      <c r="UE701" s="33"/>
      <c r="UF701" s="33"/>
      <c r="UG701" s="33"/>
      <c r="UH701" s="33"/>
      <c r="UI701" s="33"/>
      <c r="UJ701" s="33"/>
      <c r="UK701" s="33"/>
      <c r="UL701" s="33"/>
      <c r="UM701" s="33"/>
      <c r="UN701" s="33"/>
      <c r="UO701" s="33"/>
      <c r="UP701" s="33"/>
      <c r="UQ701" s="33"/>
      <c r="UR701" s="33"/>
      <c r="US701" s="33"/>
      <c r="UT701" s="33"/>
      <c r="UU701" s="33"/>
      <c r="UV701" s="33"/>
      <c r="UW701" s="33"/>
      <c r="UX701" s="33"/>
      <c r="UY701" s="33"/>
      <c r="UZ701" s="33"/>
      <c r="VA701" s="33"/>
      <c r="VB701" s="33"/>
      <c r="VC701" s="33"/>
      <c r="VD701" s="33"/>
      <c r="VE701" s="33"/>
      <c r="VF701" s="33"/>
      <c r="VG701" s="33"/>
      <c r="VH701" s="33"/>
      <c r="VI701" s="33"/>
      <c r="VJ701" s="33"/>
      <c r="VK701" s="33"/>
      <c r="VL701" s="33"/>
      <c r="VM701" s="33"/>
      <c r="VN701" s="33"/>
      <c r="VO701" s="33"/>
      <c r="VP701" s="33"/>
      <c r="VQ701" s="33"/>
      <c r="VR701" s="33"/>
      <c r="VS701" s="33"/>
      <c r="VT701" s="33"/>
      <c r="VU701" s="33"/>
      <c r="VV701" s="33"/>
      <c r="VW701" s="33"/>
      <c r="VX701" s="33"/>
      <c r="VY701" s="33"/>
      <c r="VZ701" s="33"/>
      <c r="WA701" s="33"/>
      <c r="WB701" s="33"/>
      <c r="WC701" s="33"/>
      <c r="WD701" s="33"/>
      <c r="WE701" s="33"/>
      <c r="WF701" s="33"/>
      <c r="WG701" s="33"/>
      <c r="WH701" s="33"/>
      <c r="WI701" s="33"/>
      <c r="WJ701" s="33"/>
      <c r="WK701" s="33"/>
      <c r="WL701" s="33"/>
      <c r="WM701" s="33"/>
      <c r="WN701" s="33"/>
      <c r="WO701" s="33"/>
      <c r="WP701" s="33"/>
      <c r="WQ701" s="33"/>
      <c r="WR701" s="33"/>
      <c r="WS701" s="33"/>
      <c r="WT701" s="33"/>
      <c r="WU701" s="33"/>
      <c r="WV701" s="33"/>
      <c r="WW701" s="33"/>
      <c r="WX701" s="33"/>
      <c r="WY701" s="33"/>
      <c r="WZ701" s="33"/>
      <c r="XA701" s="33"/>
      <c r="XB701" s="33"/>
      <c r="XC701" s="33"/>
      <c r="XD701" s="33"/>
      <c r="XE701" s="33"/>
      <c r="XF701" s="33"/>
      <c r="XG701" s="33"/>
      <c r="XH701" s="33"/>
      <c r="XI701" s="33"/>
      <c r="XJ701" s="33"/>
      <c r="XK701" s="33"/>
      <c r="XL701" s="33"/>
      <c r="XM701" s="33"/>
      <c r="XN701" s="33"/>
      <c r="XO701" s="33"/>
      <c r="XP701" s="33"/>
      <c r="XQ701" s="33"/>
      <c r="XR701" s="33"/>
      <c r="XS701" s="33"/>
      <c r="XT701" s="33"/>
      <c r="XU701" s="33"/>
      <c r="XV701" s="33"/>
      <c r="XW701" s="33"/>
      <c r="XX701" s="33"/>
      <c r="XY701" s="33"/>
      <c r="XZ701" s="33"/>
      <c r="YA701" s="33"/>
      <c r="YB701" s="33"/>
      <c r="YC701" s="33"/>
      <c r="YD701" s="33"/>
      <c r="YE701" s="33"/>
      <c r="YF701" s="33"/>
      <c r="YG701" s="33"/>
      <c r="YH701" s="33"/>
      <c r="YI701" s="33"/>
      <c r="YJ701" s="33"/>
      <c r="YK701" s="33"/>
      <c r="YL701" s="33"/>
      <c r="YM701" s="33"/>
      <c r="YN701" s="33"/>
      <c r="YO701" s="33"/>
      <c r="YP701" s="33"/>
      <c r="YQ701" s="33"/>
      <c r="YR701" s="33"/>
      <c r="YS701" s="33"/>
      <c r="YT701" s="33"/>
      <c r="YU701" s="33"/>
      <c r="YV701" s="33"/>
      <c r="YW701" s="33"/>
      <c r="YX701" s="33"/>
      <c r="YY701" s="33"/>
      <c r="YZ701" s="33"/>
      <c r="ZA701" s="33"/>
      <c r="ZB701" s="33"/>
      <c r="ZC701" s="33"/>
      <c r="ZD701" s="33"/>
      <c r="ZE701" s="33"/>
      <c r="ZF701" s="33"/>
      <c r="ZG701" s="33"/>
      <c r="ZH701" s="33"/>
      <c r="ZI701" s="33"/>
      <c r="ZJ701" s="33"/>
      <c r="ZK701" s="33"/>
      <c r="ZL701" s="33"/>
      <c r="ZM701" s="33"/>
      <c r="ZN701" s="33"/>
      <c r="ZO701" s="33"/>
      <c r="ZP701" s="33"/>
      <c r="ZQ701" s="33"/>
      <c r="ZR701" s="33"/>
      <c r="ZS701" s="33"/>
      <c r="ZT701" s="33"/>
      <c r="ZU701" s="33"/>
      <c r="ZV701" s="33"/>
      <c r="ZW701" s="33"/>
      <c r="ZX701" s="33"/>
      <c r="ZY701" s="33"/>
      <c r="ZZ701" s="33"/>
      <c r="AAA701" s="33"/>
      <c r="AAB701" s="33"/>
      <c r="AAC701" s="33"/>
      <c r="AAD701" s="33"/>
      <c r="AAE701" s="33"/>
      <c r="AAF701" s="33"/>
      <c r="AAG701" s="33"/>
      <c r="AAH701" s="33"/>
      <c r="AAI701" s="33"/>
      <c r="AAJ701" s="33"/>
      <c r="AAK701" s="33"/>
      <c r="AAL701" s="33"/>
      <c r="AAM701" s="33"/>
      <c r="AAN701" s="33"/>
      <c r="AAO701" s="33"/>
      <c r="AAP701" s="33"/>
      <c r="AAQ701" s="33"/>
      <c r="AAR701" s="33"/>
      <c r="AAS701" s="33"/>
      <c r="AAT701" s="33"/>
      <c r="AAU701" s="33"/>
      <c r="AAV701" s="33"/>
      <c r="AAW701" s="33"/>
      <c r="AAX701" s="33"/>
      <c r="AAY701" s="33"/>
      <c r="AAZ701" s="33"/>
      <c r="ABA701" s="33"/>
      <c r="ABB701" s="33"/>
      <c r="ABC701" s="33"/>
      <c r="ABD701" s="33"/>
      <c r="ABE701" s="33"/>
      <c r="ABF701" s="33"/>
      <c r="ABG701" s="33"/>
      <c r="ABH701" s="33"/>
      <c r="ABI701" s="33"/>
      <c r="ABJ701" s="33"/>
      <c r="ABK701" s="33"/>
      <c r="ABL701" s="33"/>
      <c r="ABM701" s="33"/>
      <c r="ABN701" s="33"/>
      <c r="ABO701" s="33"/>
      <c r="ABP701" s="33"/>
      <c r="ABQ701" s="33"/>
      <c r="ABR701" s="33"/>
      <c r="ABS701" s="33"/>
      <c r="ABT701" s="33"/>
      <c r="ABU701" s="33"/>
      <c r="ABV701" s="33"/>
      <c r="ABW701" s="33"/>
      <c r="ABX701" s="33"/>
      <c r="ABY701" s="33"/>
      <c r="ABZ701" s="33"/>
      <c r="ACA701" s="33"/>
      <c r="ACB701" s="33"/>
      <c r="ACC701" s="33"/>
      <c r="ACD701" s="33"/>
      <c r="ACE701" s="33"/>
      <c r="ACF701" s="33"/>
      <c r="ACG701" s="33"/>
      <c r="ACH701" s="33"/>
      <c r="ACI701" s="33"/>
      <c r="ACJ701" s="33"/>
      <c r="ACK701" s="33"/>
      <c r="ACL701" s="33"/>
      <c r="ACM701" s="33"/>
      <c r="ACN701" s="33"/>
      <c r="ACO701" s="33"/>
      <c r="ACP701" s="33"/>
      <c r="ACQ701" s="33"/>
      <c r="ACR701" s="33"/>
      <c r="ACS701" s="33"/>
      <c r="ACT701" s="33"/>
      <c r="ACU701" s="33"/>
      <c r="ACV701" s="33"/>
      <c r="ACW701" s="33"/>
      <c r="ACX701" s="33"/>
      <c r="ACY701" s="33"/>
      <c r="ACZ701" s="33"/>
      <c r="ADA701" s="33"/>
      <c r="ADB701" s="33"/>
      <c r="ADC701" s="33"/>
      <c r="ADD701" s="33"/>
      <c r="ADE701" s="33"/>
      <c r="ADF701" s="33"/>
      <c r="ADG701" s="33"/>
      <c r="ADH701" s="33"/>
      <c r="ADI701" s="33"/>
      <c r="ADJ701" s="33"/>
      <c r="ADK701" s="33"/>
      <c r="ADL701" s="33"/>
      <c r="ADM701" s="33"/>
      <c r="ADN701" s="33"/>
      <c r="ADO701" s="33"/>
      <c r="ADP701" s="33"/>
      <c r="ADQ701" s="33"/>
      <c r="ADR701" s="33"/>
      <c r="ADS701" s="33"/>
      <c r="ADT701" s="33"/>
      <c r="ADU701" s="33"/>
      <c r="ADV701" s="33"/>
      <c r="ADW701" s="33"/>
      <c r="ADX701" s="33"/>
      <c r="ADY701" s="33"/>
      <c r="ADZ701" s="33"/>
      <c r="AEA701" s="33"/>
      <c r="AEB701" s="33"/>
      <c r="AEC701" s="33"/>
      <c r="AED701" s="33"/>
      <c r="AEE701" s="33"/>
      <c r="AEF701" s="33"/>
      <c r="AEG701" s="33"/>
      <c r="AEH701" s="33"/>
      <c r="AEI701" s="33"/>
      <c r="AEJ701" s="33"/>
      <c r="AEK701" s="33"/>
      <c r="AEL701" s="33"/>
      <c r="AEM701" s="33"/>
      <c r="AEN701" s="33"/>
      <c r="AEO701" s="33"/>
      <c r="AEP701" s="33"/>
      <c r="AEQ701" s="33"/>
      <c r="AER701" s="33"/>
      <c r="AES701" s="33"/>
      <c r="AET701" s="33"/>
      <c r="AEU701" s="33"/>
      <c r="AEV701" s="33"/>
      <c r="AEW701" s="33"/>
      <c r="AEX701" s="33"/>
      <c r="AEY701" s="33"/>
      <c r="AEZ701" s="33"/>
      <c r="AFA701" s="33"/>
      <c r="AFB701" s="33"/>
      <c r="AFC701" s="33"/>
      <c r="AFD701" s="33"/>
      <c r="AFE701" s="33"/>
      <c r="AFF701" s="33"/>
      <c r="AFG701" s="33"/>
      <c r="AFH701" s="33"/>
      <c r="AFI701" s="33"/>
      <c r="AFJ701" s="33"/>
      <c r="AFK701" s="33"/>
      <c r="AFL701" s="33"/>
      <c r="AFM701" s="33"/>
      <c r="AFN701" s="33"/>
      <c r="AFO701" s="33"/>
      <c r="AFP701" s="33"/>
      <c r="AFQ701" s="33"/>
      <c r="AFR701" s="33"/>
      <c r="AFS701" s="33"/>
      <c r="AFT701" s="33"/>
      <c r="AFU701" s="33"/>
      <c r="AFV701" s="33"/>
      <c r="AFW701" s="33"/>
      <c r="AFX701" s="33"/>
      <c r="AFY701" s="33"/>
      <c r="AFZ701" s="33"/>
      <c r="AGA701" s="33"/>
      <c r="AGB701" s="33"/>
      <c r="AGC701" s="33"/>
      <c r="AGD701" s="33"/>
      <c r="AGE701" s="33"/>
      <c r="AGF701" s="33"/>
      <c r="AGG701" s="33"/>
      <c r="AGH701" s="33"/>
      <c r="AGI701" s="33"/>
      <c r="AGJ701" s="33"/>
      <c r="AGK701" s="33"/>
      <c r="AGL701" s="33"/>
      <c r="AGM701" s="33"/>
      <c r="AGN701" s="33"/>
      <c r="AGO701" s="33"/>
      <c r="AGP701" s="33"/>
      <c r="AGQ701" s="33"/>
      <c r="AGR701" s="33"/>
      <c r="AGS701" s="33"/>
      <c r="AGT701" s="33"/>
      <c r="AGU701" s="33"/>
      <c r="AGV701" s="33"/>
      <c r="AGW701" s="33"/>
      <c r="AGX701" s="33"/>
      <c r="AGY701" s="33"/>
      <c r="AGZ701" s="33"/>
      <c r="AHA701" s="33"/>
      <c r="AHB701" s="33"/>
      <c r="AHC701" s="33"/>
      <c r="AHD701" s="33"/>
      <c r="AHE701" s="33"/>
      <c r="AHF701" s="33"/>
      <c r="AHG701" s="33"/>
      <c r="AHH701" s="33"/>
      <c r="AHI701" s="33"/>
      <c r="AHJ701" s="33"/>
      <c r="AHK701" s="33"/>
      <c r="AHL701" s="33"/>
      <c r="AHM701" s="33"/>
      <c r="AHN701" s="33"/>
      <c r="AHO701" s="33"/>
      <c r="AHP701" s="33"/>
      <c r="AHQ701" s="33"/>
      <c r="AHR701" s="33"/>
      <c r="AHS701" s="33"/>
      <c r="AHT701" s="33"/>
      <c r="AHU701" s="33"/>
      <c r="AHV701" s="33"/>
      <c r="AHW701" s="33"/>
      <c r="AHX701" s="33"/>
      <c r="AHY701" s="33"/>
      <c r="AHZ701" s="33"/>
      <c r="AIA701" s="33"/>
      <c r="AIB701" s="33"/>
      <c r="AIC701" s="33"/>
      <c r="AID701" s="33"/>
      <c r="AIE701" s="33"/>
      <c r="AIF701" s="33"/>
      <c r="AIG701" s="33"/>
      <c r="AIH701" s="33"/>
      <c r="AII701" s="33"/>
      <c r="AIJ701" s="33"/>
      <c r="AIK701" s="33"/>
      <c r="AIL701" s="33"/>
      <c r="AIM701" s="33"/>
      <c r="AIN701" s="33"/>
      <c r="AIO701" s="33"/>
      <c r="AIP701" s="33"/>
      <c r="AIQ701" s="33"/>
      <c r="AIR701" s="33"/>
      <c r="AIS701" s="33"/>
      <c r="AIT701" s="33"/>
      <c r="AIU701" s="33"/>
      <c r="AIV701" s="33"/>
      <c r="AIW701" s="33"/>
      <c r="AIX701" s="33"/>
      <c r="AIY701" s="33"/>
      <c r="AIZ701" s="33"/>
      <c r="AJA701" s="33"/>
      <c r="AJB701" s="33"/>
      <c r="AJC701" s="33"/>
      <c r="AJD701" s="33"/>
      <c r="AJE701" s="33"/>
      <c r="AJF701" s="33"/>
      <c r="AJG701" s="33"/>
      <c r="AJH701" s="33"/>
      <c r="AJI701" s="33"/>
      <c r="AJJ701" s="33"/>
      <c r="AJK701" s="33"/>
      <c r="AJL701" s="33"/>
      <c r="AJM701" s="33"/>
      <c r="AJN701" s="33"/>
      <c r="AJO701" s="33"/>
      <c r="AJP701" s="33"/>
      <c r="AJQ701" s="33"/>
      <c r="AJR701" s="33"/>
      <c r="AJS701" s="33"/>
      <c r="AJT701" s="33"/>
      <c r="AJU701" s="33"/>
      <c r="AJV701" s="33"/>
      <c r="AJW701" s="33"/>
      <c r="AJX701" s="33"/>
      <c r="AJY701" s="33"/>
      <c r="AJZ701" s="33"/>
      <c r="AKA701" s="33"/>
      <c r="AKB701" s="33"/>
      <c r="AKC701" s="33"/>
      <c r="AKD701" s="33"/>
      <c r="AKE701" s="33"/>
      <c r="AKF701" s="33"/>
      <c r="AKG701" s="33"/>
      <c r="AKH701" s="33"/>
      <c r="AKI701" s="33"/>
      <c r="AKJ701" s="33"/>
      <c r="AKK701" s="33"/>
      <c r="AKL701" s="33"/>
      <c r="AKM701" s="33"/>
      <c r="AKN701" s="33"/>
      <c r="AKO701" s="33"/>
      <c r="AKP701" s="33"/>
      <c r="AKQ701" s="33"/>
      <c r="AKR701" s="33"/>
      <c r="AKS701" s="33"/>
      <c r="AKT701" s="33"/>
      <c r="AKU701" s="33"/>
      <c r="AKV701" s="33"/>
      <c r="AKW701" s="33"/>
      <c r="AKX701" s="33"/>
      <c r="AKY701" s="33"/>
      <c r="AKZ701" s="33"/>
      <c r="ALA701" s="33"/>
      <c r="ALB701" s="33"/>
      <c r="ALC701" s="33"/>
      <c r="ALD701" s="33"/>
      <c r="ALE701" s="33"/>
      <c r="ALF701" s="33"/>
      <c r="ALG701" s="33"/>
      <c r="ALH701" s="33"/>
      <c r="ALI701" s="33"/>
      <c r="ALJ701" s="33"/>
      <c r="ALK701" s="33"/>
      <c r="ALL701" s="33"/>
      <c r="ALM701" s="33"/>
      <c r="ALN701" s="33"/>
      <c r="ALO701" s="33"/>
      <c r="ALP701" s="33"/>
      <c r="ALQ701" s="33"/>
      <c r="ALR701" s="33"/>
      <c r="ALS701" s="33"/>
      <c r="ALT701" s="33"/>
      <c r="ALU701" s="33"/>
      <c r="ALV701" s="33"/>
      <c r="ALW701" s="33"/>
      <c r="ALX701" s="33"/>
      <c r="ALY701" s="33"/>
      <c r="ALZ701" s="33"/>
      <c r="AMA701" s="33"/>
      <c r="AMB701" s="33"/>
      <c r="AMC701" s="33"/>
      <c r="AMD701" s="33"/>
      <c r="AME701" s="33"/>
      <c r="AMF701" s="33"/>
      <c r="AMG701" s="33"/>
      <c r="AMH701" s="33"/>
      <c r="AMI701" s="33"/>
      <c r="AMJ701" s="33"/>
      <c r="AMK701" s="33"/>
      <c r="AML701" s="33"/>
      <c r="AMM701" s="33"/>
      <c r="AMN701" s="33"/>
      <c r="AMO701" s="33"/>
      <c r="AMP701" s="33"/>
      <c r="AMQ701" s="33"/>
      <c r="AMR701" s="33"/>
      <c r="AMS701" s="33"/>
      <c r="AMT701" s="33"/>
      <c r="AMU701" s="33"/>
      <c r="AMV701" s="33"/>
      <c r="AMW701" s="33"/>
      <c r="AMX701" s="33"/>
      <c r="AMY701" s="33"/>
      <c r="AMZ701" s="33"/>
      <c r="ANA701" s="33"/>
      <c r="ANB701" s="33"/>
      <c r="ANC701" s="33"/>
      <c r="AND701" s="33"/>
      <c r="ANE701" s="33"/>
      <c r="ANF701" s="33"/>
      <c r="ANG701" s="33"/>
      <c r="ANH701" s="33"/>
      <c r="ANI701" s="33"/>
      <c r="ANJ701" s="33"/>
      <c r="ANK701" s="33"/>
      <c r="ANL701" s="33"/>
      <c r="ANM701" s="33"/>
      <c r="ANN701" s="33"/>
      <c r="ANO701" s="33"/>
      <c r="ANP701" s="33"/>
      <c r="ANQ701" s="33"/>
      <c r="ANR701" s="33"/>
      <c r="ANS701" s="33"/>
      <c r="ANT701" s="33"/>
      <c r="ANU701" s="33"/>
      <c r="ANV701" s="33"/>
      <c r="ANW701" s="33"/>
      <c r="ANX701" s="33"/>
      <c r="ANY701" s="33"/>
      <c r="ANZ701" s="33"/>
      <c r="AOA701" s="33"/>
      <c r="AOB701" s="33"/>
      <c r="AOC701" s="33"/>
      <c r="AOD701" s="33"/>
      <c r="AOE701" s="33"/>
      <c r="AOF701" s="33"/>
      <c r="AOG701" s="33"/>
      <c r="AOH701" s="33"/>
      <c r="AOI701" s="33"/>
      <c r="AOJ701" s="33"/>
      <c r="AOK701" s="33"/>
      <c r="AOL701" s="33"/>
      <c r="AOM701" s="33"/>
      <c r="AON701" s="33"/>
      <c r="AOO701" s="33"/>
      <c r="AOP701" s="33"/>
      <c r="AOQ701" s="33"/>
      <c r="AOR701" s="33"/>
      <c r="AOS701" s="33"/>
      <c r="AOT701" s="33"/>
      <c r="AOU701" s="33"/>
      <c r="AOV701" s="33"/>
      <c r="AOW701" s="33"/>
      <c r="AOX701" s="33"/>
      <c r="AOY701" s="33"/>
      <c r="AOZ701" s="33"/>
      <c r="APA701" s="33"/>
      <c r="APB701" s="33"/>
      <c r="APC701" s="33"/>
      <c r="APD701" s="33"/>
      <c r="APE701" s="33"/>
      <c r="APF701" s="33"/>
      <c r="APG701" s="33"/>
      <c r="APH701" s="33"/>
      <c r="API701" s="33"/>
      <c r="APJ701" s="33"/>
      <c r="APK701" s="33"/>
      <c r="APL701" s="33"/>
      <c r="APM701" s="33"/>
      <c r="APN701" s="33"/>
      <c r="APO701" s="33"/>
      <c r="APP701" s="33"/>
      <c r="APQ701" s="33"/>
      <c r="APR701" s="33"/>
      <c r="APS701" s="33"/>
      <c r="APT701" s="33"/>
      <c r="APU701" s="33"/>
      <c r="APV701" s="33"/>
      <c r="APW701" s="33"/>
      <c r="APX701" s="33"/>
      <c r="APY701" s="33"/>
      <c r="APZ701" s="33"/>
      <c r="AQA701" s="33"/>
      <c r="AQB701" s="33"/>
      <c r="AQC701" s="33"/>
      <c r="AQD701" s="33"/>
      <c r="AQE701" s="33"/>
      <c r="AQF701" s="33"/>
      <c r="AQG701" s="33"/>
      <c r="AQH701" s="33"/>
      <c r="AQI701" s="33"/>
      <c r="AQJ701" s="33"/>
      <c r="AQK701" s="33"/>
      <c r="AQL701" s="33"/>
      <c r="AQM701" s="33"/>
      <c r="AQN701" s="33"/>
      <c r="AQO701" s="33"/>
      <c r="AQP701" s="33"/>
      <c r="AQQ701" s="33"/>
      <c r="AQR701" s="33"/>
      <c r="AQS701" s="33"/>
      <c r="AQT701" s="33"/>
      <c r="AQU701" s="33"/>
      <c r="AQV701" s="33"/>
      <c r="AQW701" s="33"/>
      <c r="AQX701" s="33"/>
      <c r="AQY701" s="33"/>
      <c r="AQZ701" s="33"/>
      <c r="ARA701" s="33"/>
      <c r="ARB701" s="33"/>
      <c r="ARC701" s="33"/>
      <c r="ARD701" s="33"/>
      <c r="ARE701" s="33"/>
      <c r="ARF701" s="33"/>
      <c r="ARG701" s="33"/>
      <c r="ARH701" s="33"/>
      <c r="ARI701" s="33"/>
      <c r="ARJ701" s="33"/>
      <c r="ARK701" s="33"/>
      <c r="ARL701" s="33"/>
      <c r="ARM701" s="33"/>
      <c r="ARN701" s="33"/>
      <c r="ARO701" s="33"/>
      <c r="ARP701" s="33"/>
      <c r="ARQ701" s="33"/>
      <c r="ARR701" s="33"/>
      <c r="ARS701" s="33"/>
      <c r="ART701" s="33"/>
      <c r="ARU701" s="33"/>
      <c r="ARV701" s="33"/>
      <c r="ARW701" s="33"/>
      <c r="ARX701" s="33"/>
      <c r="ARY701" s="33"/>
      <c r="ARZ701" s="33"/>
      <c r="ASA701" s="33"/>
      <c r="ASB701" s="33"/>
      <c r="ASC701" s="33"/>
      <c r="ASD701" s="33"/>
      <c r="ASE701" s="33"/>
      <c r="ASF701" s="33"/>
      <c r="ASG701" s="33"/>
      <c r="ASH701" s="33"/>
      <c r="ASI701" s="33"/>
      <c r="ASJ701" s="33"/>
      <c r="ASK701" s="33"/>
      <c r="ASL701" s="33"/>
      <c r="ASM701" s="33"/>
      <c r="ASN701" s="33"/>
      <c r="ASO701" s="33"/>
      <c r="ASP701" s="33"/>
      <c r="ASQ701" s="33"/>
      <c r="ASR701" s="33"/>
      <c r="ASS701" s="33"/>
      <c r="AST701" s="33"/>
      <c r="ASU701" s="33"/>
      <c r="ASV701" s="33"/>
      <c r="ASW701" s="33"/>
      <c r="ASX701" s="33"/>
      <c r="ASY701" s="33"/>
      <c r="ASZ701" s="33"/>
      <c r="ATA701" s="33"/>
      <c r="ATB701" s="33"/>
      <c r="ATC701" s="33"/>
      <c r="ATD701" s="33"/>
      <c r="ATE701" s="33"/>
      <c r="ATF701" s="33"/>
      <c r="ATG701" s="33"/>
      <c r="ATH701" s="33"/>
      <c r="ATI701" s="33"/>
      <c r="ATJ701" s="33"/>
      <c r="ATK701" s="33"/>
      <c r="ATL701" s="33"/>
      <c r="ATM701" s="33"/>
      <c r="ATN701" s="33"/>
      <c r="ATO701" s="33"/>
      <c r="ATP701" s="33"/>
      <c r="ATQ701" s="33"/>
      <c r="ATR701" s="33"/>
      <c r="ATS701" s="33"/>
      <c r="ATT701" s="33"/>
      <c r="ATU701" s="33"/>
      <c r="ATV701" s="33"/>
      <c r="ATW701" s="33"/>
      <c r="ATX701" s="33"/>
      <c r="ATY701" s="33"/>
      <c r="ATZ701" s="33"/>
      <c r="AUA701" s="33"/>
      <c r="AUB701" s="33"/>
      <c r="AUC701" s="33"/>
      <c r="AUD701" s="33"/>
      <c r="AUE701" s="33"/>
      <c r="AUF701" s="33"/>
      <c r="AUG701" s="33"/>
      <c r="AUH701" s="33"/>
      <c r="AUI701" s="33"/>
      <c r="AUJ701" s="33"/>
      <c r="AUK701" s="33"/>
      <c r="AUL701" s="33"/>
      <c r="AUM701" s="33"/>
      <c r="AUN701" s="33"/>
      <c r="AUO701" s="33"/>
      <c r="AUP701" s="33"/>
      <c r="AUQ701" s="33"/>
      <c r="AUR701" s="33"/>
      <c r="AUS701" s="33"/>
      <c r="AUT701" s="33"/>
      <c r="AUU701" s="33"/>
      <c r="AUV701" s="33"/>
      <c r="AUW701" s="33"/>
      <c r="AUX701" s="33"/>
      <c r="AUY701" s="33"/>
      <c r="AUZ701" s="33"/>
      <c r="AVA701" s="33"/>
      <c r="AVB701" s="33"/>
      <c r="AVC701" s="33"/>
      <c r="AVD701" s="33"/>
      <c r="AVE701" s="33"/>
      <c r="AVF701" s="33"/>
      <c r="AVG701" s="33"/>
      <c r="AVH701" s="33"/>
      <c r="AVI701" s="33"/>
      <c r="AVJ701" s="33"/>
      <c r="AVK701" s="33"/>
      <c r="AVL701" s="33"/>
      <c r="AVM701" s="33"/>
      <c r="AVN701" s="33"/>
      <c r="AVO701" s="33"/>
      <c r="AVP701" s="33"/>
      <c r="AVQ701" s="33"/>
      <c r="AVR701" s="33"/>
      <c r="AVS701" s="33"/>
      <c r="AVT701" s="33"/>
      <c r="AVU701" s="33"/>
      <c r="AVV701" s="33"/>
      <c r="AVW701" s="33"/>
      <c r="AVX701" s="33"/>
      <c r="AVY701" s="33"/>
      <c r="AVZ701" s="33"/>
      <c r="AWA701" s="33"/>
      <c r="AWB701" s="33"/>
      <c r="AWC701" s="33"/>
      <c r="AWD701" s="33"/>
      <c r="AWE701" s="33"/>
      <c r="AWF701" s="33"/>
      <c r="AWG701" s="33"/>
      <c r="AWH701" s="33"/>
      <c r="AWI701" s="33"/>
      <c r="AWJ701" s="33"/>
      <c r="AWK701" s="33"/>
      <c r="AWL701" s="33"/>
      <c r="AWM701" s="33"/>
      <c r="AWN701" s="33"/>
      <c r="AWO701" s="33"/>
      <c r="AWP701" s="33"/>
      <c r="AWQ701" s="33"/>
      <c r="AWR701" s="33"/>
      <c r="AWS701" s="33"/>
      <c r="AWT701" s="33"/>
      <c r="AWU701" s="33"/>
      <c r="AWV701" s="33"/>
      <c r="AWW701" s="33"/>
      <c r="AWX701" s="33"/>
      <c r="AWY701" s="33"/>
      <c r="AWZ701" s="33"/>
      <c r="AXA701" s="33"/>
      <c r="AXB701" s="33"/>
      <c r="AXC701" s="33"/>
      <c r="AXD701" s="33"/>
      <c r="AXE701" s="33"/>
      <c r="AXF701" s="33"/>
      <c r="AXG701" s="33"/>
      <c r="AXH701" s="33"/>
      <c r="AXI701" s="33"/>
      <c r="AXJ701" s="33"/>
      <c r="AXK701" s="33"/>
      <c r="AXL701" s="33"/>
      <c r="AXM701" s="33"/>
      <c r="AXN701" s="33"/>
      <c r="AXO701" s="33"/>
      <c r="AXP701" s="33"/>
      <c r="AXQ701" s="33"/>
      <c r="AXR701" s="33"/>
      <c r="AXS701" s="33"/>
      <c r="AXT701" s="33"/>
      <c r="AXU701" s="33"/>
      <c r="AXV701" s="33"/>
      <c r="AXW701" s="33"/>
      <c r="AXX701" s="33"/>
      <c r="AXY701" s="33"/>
      <c r="AXZ701" s="33"/>
      <c r="AYA701" s="33"/>
      <c r="AYB701" s="33"/>
      <c r="AYC701" s="33"/>
      <c r="AYD701" s="33"/>
      <c r="AYE701" s="33"/>
      <c r="AYF701" s="33"/>
      <c r="AYG701" s="33"/>
      <c r="AYH701" s="33"/>
      <c r="AYI701" s="33"/>
      <c r="AYJ701" s="33"/>
      <c r="AYK701" s="33"/>
      <c r="AYL701" s="33"/>
      <c r="AYM701" s="33"/>
      <c r="AYN701" s="33"/>
      <c r="AYO701" s="33"/>
      <c r="AYP701" s="33"/>
      <c r="AYQ701" s="33"/>
      <c r="AYR701" s="33"/>
      <c r="AYS701" s="33"/>
      <c r="AYT701" s="33"/>
      <c r="AYU701" s="33"/>
      <c r="AYV701" s="33"/>
      <c r="AYW701" s="33"/>
      <c r="AYX701" s="33"/>
      <c r="AYY701" s="33"/>
      <c r="AYZ701" s="33"/>
      <c r="AZA701" s="33"/>
      <c r="AZB701" s="33"/>
      <c r="AZC701" s="33"/>
      <c r="AZD701" s="33"/>
      <c r="AZE701" s="33"/>
      <c r="AZF701" s="33"/>
      <c r="AZG701" s="33"/>
      <c r="AZH701" s="33"/>
      <c r="AZI701" s="33"/>
      <c r="AZJ701" s="33"/>
      <c r="AZK701" s="33"/>
      <c r="AZL701" s="33"/>
      <c r="AZM701" s="33"/>
      <c r="AZN701" s="33"/>
      <c r="AZO701" s="33"/>
      <c r="AZP701" s="33"/>
      <c r="AZQ701" s="33"/>
      <c r="AZR701" s="33"/>
      <c r="AZS701" s="33"/>
      <c r="AZT701" s="33"/>
      <c r="AZU701" s="33"/>
      <c r="AZV701" s="33"/>
      <c r="AZW701" s="33"/>
      <c r="AZX701" s="33"/>
      <c r="AZY701" s="33"/>
      <c r="AZZ701" s="33"/>
      <c r="BAA701" s="33"/>
      <c r="BAB701" s="33"/>
      <c r="BAC701" s="33"/>
      <c r="BAD701" s="33"/>
      <c r="BAE701" s="33"/>
      <c r="BAF701" s="33"/>
      <c r="BAG701" s="33"/>
      <c r="BAH701" s="33"/>
      <c r="BAI701" s="33"/>
      <c r="BAJ701" s="33"/>
      <c r="BAK701" s="33"/>
      <c r="BAL701" s="33"/>
      <c r="BAM701" s="33"/>
      <c r="BAN701" s="33"/>
      <c r="BAO701" s="33"/>
      <c r="BAP701" s="33"/>
      <c r="BAQ701" s="33"/>
      <c r="BAR701" s="33"/>
      <c r="BAS701" s="33"/>
      <c r="BAT701" s="33"/>
      <c r="BAU701" s="33"/>
      <c r="BAV701" s="33"/>
      <c r="BAW701" s="33"/>
      <c r="BAX701" s="33"/>
      <c r="BAY701" s="33"/>
      <c r="BAZ701" s="33"/>
      <c r="BBA701" s="33"/>
      <c r="BBB701" s="33"/>
      <c r="BBC701" s="33"/>
      <c r="BBD701" s="33"/>
      <c r="BBE701" s="33"/>
      <c r="BBF701" s="33"/>
      <c r="BBG701" s="33"/>
      <c r="BBH701" s="33"/>
      <c r="BBI701" s="33"/>
      <c r="BBJ701" s="33"/>
      <c r="BBK701" s="33"/>
      <c r="BBL701" s="33"/>
      <c r="BBM701" s="33"/>
      <c r="BBN701" s="33"/>
      <c r="BBO701" s="33"/>
      <c r="BBP701" s="33"/>
      <c r="BBQ701" s="33"/>
      <c r="BBR701" s="33"/>
      <c r="BBS701" s="33"/>
      <c r="BBT701" s="33"/>
      <c r="BBU701" s="33"/>
      <c r="BBV701" s="33"/>
      <c r="BBW701" s="33"/>
      <c r="BBX701" s="33"/>
      <c r="BBY701" s="33"/>
      <c r="BBZ701" s="33"/>
      <c r="BCA701" s="33"/>
      <c r="BCB701" s="33"/>
      <c r="BCC701" s="33"/>
      <c r="BCD701" s="33"/>
      <c r="BCE701" s="33"/>
      <c r="BCF701" s="33"/>
      <c r="BCG701" s="33"/>
      <c r="BCH701" s="33"/>
      <c r="BCI701" s="33"/>
      <c r="BCJ701" s="33"/>
      <c r="BCK701" s="33"/>
      <c r="BCL701" s="33"/>
      <c r="BCM701" s="33"/>
      <c r="BCN701" s="33"/>
      <c r="BCO701" s="33"/>
      <c r="BCP701" s="33"/>
      <c r="BCQ701" s="33"/>
      <c r="BCR701" s="33"/>
      <c r="BCS701" s="33"/>
      <c r="BCT701" s="33"/>
      <c r="BCU701" s="33"/>
      <c r="BCV701" s="33"/>
      <c r="BCW701" s="33"/>
      <c r="BCX701" s="33"/>
      <c r="BCY701" s="33"/>
      <c r="BCZ701" s="33"/>
      <c r="BDA701" s="33"/>
      <c r="BDB701" s="33"/>
      <c r="BDC701" s="33"/>
      <c r="BDD701" s="33"/>
      <c r="BDE701" s="33"/>
      <c r="BDF701" s="33"/>
      <c r="BDG701" s="33"/>
      <c r="BDH701" s="33"/>
      <c r="BDI701" s="33"/>
      <c r="BDJ701" s="33"/>
      <c r="BDK701" s="33"/>
      <c r="BDL701" s="33"/>
      <c r="BDM701" s="33"/>
      <c r="BDN701" s="33"/>
      <c r="BDO701" s="33"/>
      <c r="BDP701" s="33"/>
      <c r="BDQ701" s="33"/>
      <c r="BDR701" s="33"/>
      <c r="BDS701" s="33"/>
      <c r="BDT701" s="33"/>
      <c r="BDU701" s="33"/>
      <c r="BDV701" s="33"/>
      <c r="BDW701" s="33"/>
      <c r="BDX701" s="33"/>
      <c r="BDY701" s="33"/>
      <c r="BDZ701" s="33"/>
      <c r="BEA701" s="33"/>
      <c r="BEB701" s="33"/>
      <c r="BEC701" s="33"/>
      <c r="BED701" s="33"/>
      <c r="BEE701" s="33"/>
      <c r="BEF701" s="33"/>
      <c r="BEG701" s="33"/>
      <c r="BEH701" s="33"/>
      <c r="BEI701" s="33"/>
      <c r="BEJ701" s="33"/>
      <c r="BEK701" s="33"/>
      <c r="BEL701" s="33"/>
      <c r="BEM701" s="33"/>
      <c r="BEN701" s="33"/>
      <c r="BEO701" s="33"/>
      <c r="BEP701" s="33"/>
      <c r="BEQ701" s="33"/>
      <c r="BER701" s="33"/>
      <c r="BES701" s="33"/>
      <c r="BET701" s="33"/>
      <c r="BEU701" s="33"/>
      <c r="BEV701" s="33"/>
      <c r="BEW701" s="33"/>
      <c r="BEX701" s="33"/>
      <c r="BEY701" s="33"/>
      <c r="BEZ701" s="33"/>
      <c r="BFA701" s="33"/>
      <c r="BFB701" s="33"/>
      <c r="BFC701" s="33"/>
      <c r="BFD701" s="33"/>
      <c r="BFE701" s="33"/>
      <c r="BFF701" s="33"/>
      <c r="BFG701" s="33"/>
      <c r="BFH701" s="33"/>
      <c r="BFI701" s="33"/>
      <c r="BFJ701" s="33"/>
      <c r="BFK701" s="33"/>
      <c r="BFL701" s="33"/>
      <c r="BFM701" s="33"/>
      <c r="BFN701" s="33"/>
      <c r="BFO701" s="33"/>
      <c r="BFP701" s="33"/>
      <c r="BFQ701" s="33"/>
      <c r="BFR701" s="33"/>
      <c r="BFS701" s="33"/>
      <c r="BFT701" s="33"/>
      <c r="BFU701" s="33"/>
      <c r="BFV701" s="33"/>
      <c r="BFW701" s="33"/>
      <c r="BFX701" s="33"/>
      <c r="BFY701" s="33"/>
      <c r="BFZ701" s="33"/>
      <c r="BGA701" s="33"/>
      <c r="BGB701" s="33"/>
      <c r="BGC701" s="33"/>
      <c r="BGD701" s="33"/>
      <c r="BGE701" s="33"/>
      <c r="BGF701" s="33"/>
      <c r="BGG701" s="33"/>
      <c r="BGH701" s="33"/>
      <c r="BGI701" s="33"/>
      <c r="BGJ701" s="33"/>
      <c r="BGK701" s="33"/>
      <c r="BGL701" s="33"/>
      <c r="BGM701" s="33"/>
      <c r="BGN701" s="33"/>
      <c r="BGO701" s="33"/>
      <c r="BGP701" s="33"/>
      <c r="BGQ701" s="33"/>
      <c r="BGR701" s="33"/>
      <c r="BGS701" s="33"/>
      <c r="BGT701" s="33"/>
      <c r="BGU701" s="33"/>
      <c r="BGV701" s="33"/>
      <c r="BGW701" s="33"/>
      <c r="BGX701" s="33"/>
      <c r="BGY701" s="33"/>
      <c r="BGZ701" s="33"/>
      <c r="BHA701" s="33"/>
      <c r="BHB701" s="33"/>
      <c r="BHC701" s="33"/>
      <c r="BHD701" s="33"/>
      <c r="BHE701" s="33"/>
      <c r="BHF701" s="33"/>
      <c r="BHG701" s="33"/>
      <c r="BHH701" s="33"/>
      <c r="BHI701" s="33"/>
      <c r="BHJ701" s="33"/>
      <c r="BHK701" s="33"/>
      <c r="BHL701" s="33"/>
      <c r="BHM701" s="33"/>
      <c r="BHN701" s="33"/>
      <c r="BHO701" s="33"/>
      <c r="BHP701" s="33"/>
      <c r="BHQ701" s="33"/>
      <c r="BHR701" s="33"/>
      <c r="BHS701" s="33"/>
      <c r="BHT701" s="33"/>
      <c r="BHU701" s="33"/>
      <c r="BHV701" s="33"/>
      <c r="BHW701" s="33"/>
      <c r="BHX701" s="33"/>
      <c r="BHY701" s="33"/>
      <c r="BHZ701" s="33"/>
      <c r="BIA701" s="33"/>
      <c r="BIB701" s="33"/>
      <c r="BIC701" s="33"/>
      <c r="BID701" s="33"/>
      <c r="BIE701" s="33"/>
      <c r="BIF701" s="33"/>
      <c r="BIG701" s="33"/>
      <c r="BIH701" s="33"/>
      <c r="BII701" s="33"/>
      <c r="BIJ701" s="33"/>
      <c r="BIK701" s="33"/>
      <c r="BIL701" s="33"/>
      <c r="BIM701" s="33"/>
      <c r="BIN701" s="33"/>
      <c r="BIO701" s="33"/>
      <c r="BIP701" s="33"/>
      <c r="BIQ701" s="33"/>
      <c r="BIR701" s="33"/>
      <c r="BIS701" s="33"/>
      <c r="BIT701" s="33"/>
      <c r="BIU701" s="33"/>
      <c r="BIV701" s="33"/>
      <c r="BIW701" s="33"/>
      <c r="BIX701" s="33"/>
      <c r="BIY701" s="33"/>
      <c r="BIZ701" s="33"/>
      <c r="BJA701" s="33"/>
      <c r="BJB701" s="33"/>
      <c r="BJC701" s="33"/>
      <c r="BJD701" s="33"/>
      <c r="BJE701" s="33"/>
      <c r="BJF701" s="33"/>
      <c r="BJG701" s="33"/>
      <c r="BJH701" s="33"/>
      <c r="BJI701" s="33"/>
      <c r="BJJ701" s="33"/>
      <c r="BJK701" s="33"/>
      <c r="BJL701" s="33"/>
      <c r="BJM701" s="33"/>
      <c r="BJN701" s="33"/>
      <c r="BJO701" s="33"/>
      <c r="BJP701" s="33"/>
      <c r="BJQ701" s="33"/>
      <c r="BJR701" s="33"/>
      <c r="BJS701" s="33"/>
      <c r="BJT701" s="33"/>
      <c r="BJU701" s="33"/>
      <c r="BJV701" s="33"/>
      <c r="BJW701" s="33"/>
      <c r="BJX701" s="33"/>
      <c r="BJY701" s="33"/>
      <c r="BJZ701" s="33"/>
      <c r="BKA701" s="33"/>
      <c r="BKB701" s="33"/>
      <c r="BKC701" s="33"/>
      <c r="BKD701" s="33"/>
      <c r="BKE701" s="33"/>
      <c r="BKF701" s="33"/>
      <c r="BKG701" s="33"/>
      <c r="BKH701" s="33"/>
      <c r="BKI701" s="33"/>
      <c r="BKJ701" s="33"/>
      <c r="BKK701" s="33"/>
      <c r="BKL701" s="33"/>
      <c r="BKM701" s="33"/>
      <c r="BKN701" s="33"/>
      <c r="BKO701" s="33"/>
      <c r="BKP701" s="33"/>
      <c r="BKQ701" s="33"/>
      <c r="BKR701" s="33"/>
      <c r="BKS701" s="33"/>
      <c r="BKT701" s="33"/>
      <c r="BKU701" s="33"/>
      <c r="BKV701" s="33"/>
      <c r="BKW701" s="33"/>
      <c r="BKX701" s="33"/>
      <c r="BKY701" s="33"/>
      <c r="BKZ701" s="33"/>
      <c r="BLA701" s="33"/>
      <c r="BLB701" s="33"/>
      <c r="BLC701" s="33"/>
      <c r="BLD701" s="33"/>
      <c r="BLE701" s="33"/>
      <c r="BLF701" s="33"/>
      <c r="BLG701" s="33"/>
      <c r="BLH701" s="33"/>
      <c r="BLI701" s="33"/>
      <c r="BLJ701" s="33"/>
      <c r="BLK701" s="33"/>
      <c r="BLL701" s="33"/>
      <c r="BLM701" s="33"/>
      <c r="BLN701" s="33"/>
      <c r="BLO701" s="33"/>
      <c r="BLP701" s="33"/>
      <c r="BLQ701" s="33"/>
      <c r="BLR701" s="33"/>
      <c r="BLS701" s="33"/>
      <c r="BLT701" s="33"/>
      <c r="BLU701" s="33"/>
      <c r="BLV701" s="33"/>
      <c r="BLW701" s="33"/>
      <c r="BLX701" s="33"/>
      <c r="BLY701" s="33"/>
      <c r="BLZ701" s="33"/>
      <c r="BMA701" s="33"/>
      <c r="BMB701" s="33"/>
      <c r="BMC701" s="33"/>
      <c r="BMD701" s="33"/>
      <c r="BME701" s="33"/>
      <c r="BMF701" s="33"/>
      <c r="BMG701" s="33"/>
      <c r="BMH701" s="33"/>
      <c r="BMI701" s="33"/>
      <c r="BMJ701" s="33"/>
      <c r="BMK701" s="33"/>
      <c r="BML701" s="33"/>
      <c r="BMM701" s="33"/>
      <c r="BMN701" s="33"/>
      <c r="BMO701" s="33"/>
      <c r="BMP701" s="33"/>
      <c r="BMQ701" s="33"/>
      <c r="BMR701" s="33"/>
      <c r="BMS701" s="33"/>
      <c r="BMT701" s="33"/>
      <c r="BMU701" s="33"/>
      <c r="BMV701" s="33"/>
      <c r="BMW701" s="33"/>
      <c r="BMX701" s="33"/>
      <c r="BMY701" s="33"/>
      <c r="BMZ701" s="33"/>
      <c r="BNA701" s="33"/>
      <c r="BNB701" s="33"/>
      <c r="BNC701" s="33"/>
      <c r="BND701" s="33"/>
      <c r="BNE701" s="33"/>
      <c r="BNF701" s="33"/>
      <c r="BNG701" s="33"/>
      <c r="BNH701" s="33"/>
      <c r="BNI701" s="33"/>
      <c r="BNJ701" s="33"/>
      <c r="BNK701" s="33"/>
      <c r="BNL701" s="33"/>
      <c r="BNM701" s="33"/>
      <c r="BNN701" s="33"/>
      <c r="BNO701" s="33"/>
      <c r="BNP701" s="33"/>
      <c r="BNQ701" s="33"/>
      <c r="BNR701" s="33"/>
      <c r="BNS701" s="33"/>
      <c r="BNT701" s="33"/>
      <c r="BNU701" s="33"/>
      <c r="BNV701" s="33"/>
      <c r="BNW701" s="33"/>
      <c r="BNX701" s="33"/>
      <c r="BNY701" s="33"/>
      <c r="BNZ701" s="33"/>
      <c r="BOA701" s="33"/>
      <c r="BOB701" s="33"/>
      <c r="BOC701" s="33"/>
      <c r="BOD701" s="33"/>
      <c r="BOE701" s="33"/>
      <c r="BOF701" s="33"/>
      <c r="BOG701" s="33"/>
      <c r="BOH701" s="33"/>
      <c r="BOI701" s="33"/>
      <c r="BOJ701" s="33"/>
      <c r="BOK701" s="33"/>
      <c r="BOL701" s="33"/>
      <c r="BOM701" s="33"/>
      <c r="BON701" s="33"/>
      <c r="BOO701" s="33"/>
      <c r="BOP701" s="33"/>
      <c r="BOQ701" s="33"/>
      <c r="BOR701" s="33"/>
      <c r="BOS701" s="33"/>
      <c r="BOT701" s="33"/>
      <c r="BOU701" s="33"/>
      <c r="BOV701" s="33"/>
      <c r="BOW701" s="33"/>
      <c r="BOX701" s="33"/>
      <c r="BOY701" s="33"/>
      <c r="BOZ701" s="33"/>
      <c r="BPA701" s="33"/>
      <c r="BPB701" s="33"/>
      <c r="BPC701" s="33"/>
      <c r="BPD701" s="33"/>
      <c r="BPE701" s="33"/>
      <c r="BPF701" s="33"/>
      <c r="BPG701" s="33"/>
      <c r="BPH701" s="33"/>
      <c r="BPI701" s="33"/>
      <c r="BPJ701" s="33"/>
      <c r="BPK701" s="33"/>
      <c r="BPL701" s="33"/>
      <c r="BPM701" s="33"/>
      <c r="BPN701" s="33"/>
      <c r="BPO701" s="33"/>
      <c r="BPP701" s="33"/>
      <c r="BPQ701" s="33"/>
      <c r="BPR701" s="33"/>
      <c r="BPS701" s="33"/>
      <c r="BPT701" s="33"/>
      <c r="BPU701" s="33"/>
      <c r="BPV701" s="33"/>
      <c r="BPW701" s="33"/>
      <c r="BPX701" s="33"/>
      <c r="BPY701" s="33"/>
      <c r="BPZ701" s="33"/>
      <c r="BQA701" s="33"/>
      <c r="BQB701" s="33"/>
      <c r="BQC701" s="33"/>
      <c r="BQD701" s="33"/>
      <c r="BQE701" s="33"/>
      <c r="BQF701" s="33"/>
      <c r="BQG701" s="33"/>
      <c r="BQH701" s="33"/>
      <c r="BQI701" s="33"/>
      <c r="BQJ701" s="33"/>
      <c r="BQK701" s="33"/>
      <c r="BQL701" s="33"/>
      <c r="BQM701" s="33"/>
      <c r="BQN701" s="33"/>
      <c r="BQO701" s="33"/>
      <c r="BQP701" s="33"/>
      <c r="BQQ701" s="33"/>
      <c r="BQR701" s="33"/>
      <c r="BQS701" s="33"/>
      <c r="BQT701" s="33"/>
      <c r="BQU701" s="33"/>
      <c r="BQV701" s="33"/>
      <c r="BQW701" s="33"/>
      <c r="BQX701" s="33"/>
      <c r="BQY701" s="33"/>
      <c r="BQZ701" s="33"/>
      <c r="BRA701" s="33"/>
      <c r="BRB701" s="33"/>
      <c r="BRC701" s="33"/>
      <c r="BRD701" s="33"/>
      <c r="BRE701" s="33"/>
      <c r="BRF701" s="33"/>
      <c r="BRG701" s="33"/>
      <c r="BRH701" s="33"/>
      <c r="BRI701" s="33"/>
      <c r="BRJ701" s="33"/>
      <c r="BRK701" s="33"/>
      <c r="BRL701" s="33"/>
      <c r="BRM701" s="33"/>
      <c r="BRN701" s="33"/>
      <c r="BRO701" s="33"/>
      <c r="BRP701" s="33"/>
      <c r="BRQ701" s="33"/>
      <c r="BRR701" s="33"/>
      <c r="BRS701" s="33"/>
      <c r="BRT701" s="33"/>
      <c r="BRU701" s="33"/>
      <c r="BRV701" s="33"/>
      <c r="BRW701" s="33"/>
      <c r="BRX701" s="33"/>
      <c r="BRY701" s="33"/>
      <c r="BRZ701" s="33"/>
      <c r="BSA701" s="33"/>
      <c r="BSB701" s="33"/>
      <c r="BSC701" s="33"/>
      <c r="BSD701" s="33"/>
      <c r="BSE701" s="33"/>
      <c r="BSF701" s="33"/>
      <c r="BSG701" s="33"/>
      <c r="BSH701" s="33"/>
      <c r="BSI701" s="33"/>
      <c r="BSJ701" s="33"/>
      <c r="BSK701" s="33"/>
      <c r="BSL701" s="33"/>
      <c r="BSM701" s="33"/>
      <c r="BSN701" s="33"/>
      <c r="BSO701" s="33"/>
      <c r="BSP701" s="33"/>
      <c r="BSQ701" s="33"/>
      <c r="BSR701" s="33"/>
      <c r="BSS701" s="33"/>
      <c r="BST701" s="33"/>
      <c r="BSU701" s="33"/>
      <c r="BSV701" s="33"/>
      <c r="BSW701" s="33"/>
      <c r="BSX701" s="33"/>
      <c r="BSY701" s="33"/>
      <c r="BSZ701" s="33"/>
      <c r="BTA701" s="33"/>
      <c r="BTB701" s="33"/>
      <c r="BTC701" s="33"/>
      <c r="BTD701" s="33"/>
      <c r="BTE701" s="33"/>
      <c r="BTF701" s="33"/>
      <c r="BTG701" s="33"/>
      <c r="BTH701" s="33"/>
      <c r="BTI701" s="33"/>
      <c r="BTJ701" s="33"/>
      <c r="BTK701" s="33"/>
      <c r="BTL701" s="33"/>
      <c r="BTM701" s="33"/>
      <c r="BTN701" s="33"/>
      <c r="BTO701" s="33"/>
      <c r="BTP701" s="33"/>
      <c r="BTQ701" s="33"/>
      <c r="BTR701" s="33"/>
      <c r="BTS701" s="33"/>
      <c r="BTT701" s="33"/>
      <c r="BTU701" s="33"/>
      <c r="BTV701" s="33"/>
      <c r="BTW701" s="33"/>
      <c r="BTX701" s="33"/>
      <c r="BTY701" s="33"/>
      <c r="BTZ701" s="33"/>
      <c r="BUA701" s="33"/>
      <c r="BUB701" s="33"/>
      <c r="BUC701" s="33"/>
      <c r="BUD701" s="33"/>
      <c r="BUE701" s="33"/>
      <c r="BUF701" s="33"/>
      <c r="BUG701" s="33"/>
      <c r="BUH701" s="33"/>
      <c r="BUI701" s="33"/>
      <c r="BUJ701" s="33"/>
      <c r="BUK701" s="33"/>
      <c r="BUL701" s="33"/>
      <c r="BUM701" s="33"/>
      <c r="BUN701" s="33"/>
      <c r="BUO701" s="33"/>
      <c r="BUP701" s="33"/>
      <c r="BUQ701" s="33"/>
      <c r="BUR701" s="33"/>
      <c r="BUS701" s="33"/>
      <c r="BUT701" s="33"/>
      <c r="BUU701" s="33"/>
      <c r="BUV701" s="33"/>
      <c r="BUW701" s="33"/>
      <c r="BUX701" s="33"/>
      <c r="BUY701" s="33"/>
      <c r="BUZ701" s="33"/>
      <c r="BVA701" s="33"/>
      <c r="BVB701" s="33"/>
      <c r="BVC701" s="33"/>
      <c r="BVD701" s="33"/>
      <c r="BVE701" s="33"/>
      <c r="BVF701" s="33"/>
      <c r="BVG701" s="33"/>
      <c r="BVH701" s="33"/>
      <c r="BVI701" s="33"/>
      <c r="BVJ701" s="33"/>
      <c r="BVK701" s="33"/>
      <c r="BVL701" s="33"/>
      <c r="BVM701" s="33"/>
      <c r="BVN701" s="33"/>
      <c r="BVO701" s="33"/>
      <c r="BVP701" s="33"/>
      <c r="BVQ701" s="33"/>
      <c r="BVR701" s="33"/>
      <c r="BVS701" s="33"/>
      <c r="BVT701" s="33"/>
      <c r="BVU701" s="33"/>
      <c r="BVV701" s="33"/>
      <c r="BVW701" s="33"/>
      <c r="BVX701" s="33"/>
      <c r="BVY701" s="33"/>
      <c r="BVZ701" s="33"/>
      <c r="BWA701" s="33"/>
      <c r="BWB701" s="33"/>
      <c r="BWC701" s="33"/>
      <c r="BWD701" s="33"/>
      <c r="BWE701" s="33"/>
      <c r="BWF701" s="33"/>
      <c r="BWG701" s="33"/>
      <c r="BWH701" s="33"/>
      <c r="BWI701" s="33"/>
      <c r="BWJ701" s="33"/>
      <c r="BWK701" s="33"/>
      <c r="BWL701" s="33"/>
      <c r="BWM701" s="33"/>
      <c r="BWN701" s="33"/>
      <c r="BWO701" s="33"/>
      <c r="BWP701" s="33"/>
      <c r="BWQ701" s="33"/>
      <c r="BWR701" s="33"/>
      <c r="BWS701" s="33"/>
      <c r="BWT701" s="33"/>
      <c r="BWU701" s="33"/>
      <c r="BWV701" s="33"/>
      <c r="BWW701" s="33"/>
      <c r="BWX701" s="33"/>
      <c r="BWY701" s="33"/>
      <c r="BWZ701" s="33"/>
      <c r="BXA701" s="33"/>
      <c r="BXB701" s="33"/>
      <c r="BXC701" s="33"/>
      <c r="BXD701" s="33"/>
      <c r="BXE701" s="33"/>
      <c r="BXF701" s="33"/>
      <c r="BXG701" s="33"/>
      <c r="BXH701" s="33"/>
      <c r="BXI701" s="33"/>
      <c r="BXJ701" s="33"/>
      <c r="BXK701" s="33"/>
      <c r="BXL701" s="33"/>
      <c r="BXM701" s="33"/>
      <c r="BXN701" s="33"/>
      <c r="BXO701" s="33"/>
      <c r="BXP701" s="33"/>
      <c r="BXQ701" s="33"/>
      <c r="BXR701" s="33"/>
      <c r="BXS701" s="33"/>
      <c r="BXT701" s="33"/>
      <c r="BXU701" s="33"/>
      <c r="BXV701" s="33"/>
      <c r="BXW701" s="33"/>
      <c r="BXX701" s="33"/>
      <c r="BXY701" s="33"/>
      <c r="BXZ701" s="33"/>
      <c r="BYA701" s="33"/>
      <c r="BYB701" s="33"/>
      <c r="BYC701" s="33"/>
      <c r="BYD701" s="33"/>
      <c r="BYE701" s="33"/>
      <c r="BYF701" s="33"/>
      <c r="BYG701" s="33"/>
      <c r="BYH701" s="33"/>
      <c r="BYI701" s="33"/>
      <c r="BYJ701" s="33"/>
      <c r="BYK701" s="33"/>
      <c r="BYL701" s="33"/>
      <c r="BYM701" s="33"/>
      <c r="BYN701" s="33"/>
      <c r="BYO701" s="33"/>
      <c r="BYP701" s="33"/>
      <c r="BYQ701" s="33"/>
      <c r="BYR701" s="33"/>
      <c r="BYS701" s="33"/>
      <c r="BYT701" s="33"/>
      <c r="BYU701" s="33"/>
      <c r="BYV701" s="33"/>
      <c r="BYW701" s="33"/>
      <c r="BYX701" s="33"/>
    </row>
    <row r="702" spans="1:2026" ht="15" customHeight="1" x14ac:dyDescent="0.25">
      <c r="A702" s="205" t="s">
        <v>1662</v>
      </c>
      <c r="B702" s="40" t="s">
        <v>1220</v>
      </c>
      <c r="C702" s="1" t="s">
        <v>1221</v>
      </c>
      <c r="D702" s="1" t="s">
        <v>62</v>
      </c>
      <c r="E702" s="1" t="s">
        <v>878</v>
      </c>
      <c r="F702" s="1" t="s">
        <v>1222</v>
      </c>
      <c r="G702" s="1" t="s">
        <v>27</v>
      </c>
      <c r="H702" s="29" t="s">
        <v>718</v>
      </c>
      <c r="I702" s="1" t="s">
        <v>29</v>
      </c>
      <c r="J702" s="35" t="s">
        <v>345</v>
      </c>
      <c r="K702" s="36" t="s">
        <v>31</v>
      </c>
      <c r="L702" s="1" t="s">
        <v>32</v>
      </c>
      <c r="M702" s="37" t="s">
        <v>33</v>
      </c>
      <c r="N702" s="1" t="s">
        <v>34</v>
      </c>
      <c r="O702" s="38" t="s">
        <v>35</v>
      </c>
      <c r="P702" s="38"/>
      <c r="Q702" s="39" t="s">
        <v>36</v>
      </c>
      <c r="R702" s="39"/>
      <c r="S702" s="1" t="s">
        <v>1223</v>
      </c>
      <c r="T702" s="145"/>
      <c r="U702" s="145"/>
      <c r="V702" s="1" t="s">
        <v>59</v>
      </c>
      <c r="W702" s="1"/>
      <c r="X702" s="1"/>
      <c r="Y702" s="1"/>
      <c r="Z702" s="1"/>
      <c r="AA702" s="1"/>
      <c r="AB702" s="30"/>
      <c r="AC702" s="30">
        <v>2650</v>
      </c>
      <c r="AD702" s="30"/>
      <c r="AE702" s="30">
        <v>12750</v>
      </c>
      <c r="AF702" s="30">
        <v>5250</v>
      </c>
      <c r="AG702" s="30">
        <f t="shared" si="12"/>
        <v>20650</v>
      </c>
      <c r="AH702" s="110"/>
      <c r="AI702" s="30"/>
      <c r="AJ702" s="125"/>
      <c r="AK702" s="30"/>
      <c r="AL702" s="2" t="s">
        <v>37</v>
      </c>
      <c r="AM702" s="2"/>
      <c r="AN702" s="2"/>
      <c r="AO702" s="2"/>
    </row>
    <row r="703" spans="1:2026" ht="15" customHeight="1" x14ac:dyDescent="0.25">
      <c r="A703" s="205" t="s">
        <v>1662</v>
      </c>
      <c r="B703" s="40" t="s">
        <v>1224</v>
      </c>
      <c r="C703" s="1" t="s">
        <v>1221</v>
      </c>
      <c r="D703" s="1" t="s">
        <v>1225</v>
      </c>
      <c r="E703" s="1" t="s">
        <v>878</v>
      </c>
      <c r="F703" s="1" t="s">
        <v>1222</v>
      </c>
      <c r="G703" s="1" t="s">
        <v>27</v>
      </c>
      <c r="H703" s="29" t="s">
        <v>718</v>
      </c>
      <c r="I703" s="1" t="s">
        <v>29</v>
      </c>
      <c r="J703" s="35" t="s">
        <v>345</v>
      </c>
      <c r="K703" s="36" t="s">
        <v>31</v>
      </c>
      <c r="L703" s="1" t="s">
        <v>32</v>
      </c>
      <c r="M703" s="37" t="s">
        <v>33</v>
      </c>
      <c r="N703" s="1" t="s">
        <v>34</v>
      </c>
      <c r="O703" s="38" t="s">
        <v>35</v>
      </c>
      <c r="P703" s="38"/>
      <c r="Q703" s="39" t="s">
        <v>36</v>
      </c>
      <c r="R703" s="39"/>
      <c r="S703" s="1" t="s">
        <v>1223</v>
      </c>
      <c r="T703" s="145"/>
      <c r="U703" s="145"/>
      <c r="V703" s="1" t="s">
        <v>59</v>
      </c>
      <c r="W703" s="1"/>
      <c r="X703" s="1"/>
      <c r="Y703" s="1"/>
      <c r="Z703" s="1"/>
      <c r="AA703" s="1"/>
      <c r="AB703" s="30"/>
      <c r="AC703" s="30">
        <v>2650</v>
      </c>
      <c r="AD703" s="30"/>
      <c r="AE703" s="30">
        <v>12750</v>
      </c>
      <c r="AF703" s="30">
        <v>5250</v>
      </c>
      <c r="AG703" s="30">
        <f t="shared" si="12"/>
        <v>20650</v>
      </c>
      <c r="AH703" s="110"/>
      <c r="AI703" s="30"/>
      <c r="AJ703" s="125"/>
      <c r="AK703" s="30"/>
      <c r="AL703" s="2" t="s">
        <v>37</v>
      </c>
      <c r="AM703" s="2"/>
      <c r="AN703" s="2"/>
      <c r="AO703" s="2"/>
    </row>
    <row r="704" spans="1:2026" ht="15" customHeight="1" x14ac:dyDescent="0.25">
      <c r="A704" s="205" t="s">
        <v>1662</v>
      </c>
      <c r="B704" s="40" t="s">
        <v>1226</v>
      </c>
      <c r="C704" s="1" t="s">
        <v>1227</v>
      </c>
      <c r="D704" s="1" t="s">
        <v>62</v>
      </c>
      <c r="E704" s="1" t="s">
        <v>1228</v>
      </c>
      <c r="F704" s="1" t="s">
        <v>1222</v>
      </c>
      <c r="G704" s="1" t="s">
        <v>27</v>
      </c>
      <c r="H704" s="29" t="s">
        <v>718</v>
      </c>
      <c r="I704" s="1" t="s">
        <v>29</v>
      </c>
      <c r="J704" s="35" t="s">
        <v>345</v>
      </c>
      <c r="K704" s="37" t="s">
        <v>208</v>
      </c>
      <c r="L704" s="1" t="s">
        <v>80</v>
      </c>
      <c r="M704" s="37" t="s">
        <v>33</v>
      </c>
      <c r="N704" s="1" t="s">
        <v>34</v>
      </c>
      <c r="O704" s="38" t="s">
        <v>35</v>
      </c>
      <c r="P704" s="38"/>
      <c r="Q704" s="39" t="s">
        <v>36</v>
      </c>
      <c r="R704" s="39"/>
      <c r="S704" s="1" t="s">
        <v>1229</v>
      </c>
      <c r="T704" s="145"/>
      <c r="U704" s="145"/>
      <c r="V704" s="1" t="s">
        <v>59</v>
      </c>
      <c r="W704" s="1"/>
      <c r="X704" s="1"/>
      <c r="Y704" s="1"/>
      <c r="Z704" s="1"/>
      <c r="AA704" s="1"/>
      <c r="AB704" s="30"/>
      <c r="AC704" s="30">
        <v>3860</v>
      </c>
      <c r="AD704" s="30"/>
      <c r="AE704" s="30">
        <v>12750</v>
      </c>
      <c r="AF704" s="30">
        <v>5250</v>
      </c>
      <c r="AG704" s="30">
        <f t="shared" si="12"/>
        <v>21860</v>
      </c>
      <c r="AH704" s="110"/>
      <c r="AI704" s="30"/>
      <c r="AJ704" s="125"/>
      <c r="AK704" s="30"/>
      <c r="AL704" s="2" t="s">
        <v>37</v>
      </c>
      <c r="AM704" s="2"/>
      <c r="AN704" s="2"/>
      <c r="AO704" s="2"/>
    </row>
    <row r="705" spans="1:41" ht="15" customHeight="1" x14ac:dyDescent="0.25">
      <c r="A705" s="205" t="s">
        <v>1662</v>
      </c>
      <c r="B705" s="40" t="s">
        <v>1230</v>
      </c>
      <c r="C705" s="1" t="s">
        <v>1227</v>
      </c>
      <c r="D705" s="1" t="s">
        <v>1225</v>
      </c>
      <c r="E705" s="1" t="s">
        <v>1228</v>
      </c>
      <c r="F705" s="1" t="s">
        <v>1222</v>
      </c>
      <c r="G705" s="1" t="s">
        <v>27</v>
      </c>
      <c r="H705" s="29" t="s">
        <v>718</v>
      </c>
      <c r="I705" s="1" t="s">
        <v>29</v>
      </c>
      <c r="J705" s="35" t="s">
        <v>345</v>
      </c>
      <c r="K705" s="37" t="s">
        <v>208</v>
      </c>
      <c r="L705" s="1" t="s">
        <v>80</v>
      </c>
      <c r="M705" s="37" t="s">
        <v>33</v>
      </c>
      <c r="N705" s="1" t="s">
        <v>34</v>
      </c>
      <c r="O705" s="38" t="s">
        <v>35</v>
      </c>
      <c r="P705" s="38"/>
      <c r="Q705" s="39" t="s">
        <v>36</v>
      </c>
      <c r="R705" s="39"/>
      <c r="S705" s="1" t="s">
        <v>1231</v>
      </c>
      <c r="T705" s="145"/>
      <c r="U705" s="145"/>
      <c r="V705" s="1" t="s">
        <v>59</v>
      </c>
      <c r="W705" s="1"/>
      <c r="X705" s="1"/>
      <c r="Y705" s="1"/>
      <c r="Z705" s="1"/>
      <c r="AA705" s="1"/>
      <c r="AB705" s="30"/>
      <c r="AC705" s="30">
        <v>3860</v>
      </c>
      <c r="AD705" s="30"/>
      <c r="AE705" s="30">
        <v>12750</v>
      </c>
      <c r="AF705" s="30">
        <v>650</v>
      </c>
      <c r="AG705" s="30">
        <f t="shared" si="12"/>
        <v>17260</v>
      </c>
      <c r="AH705" s="110"/>
      <c r="AI705" s="30"/>
      <c r="AJ705" s="125"/>
      <c r="AK705" s="30"/>
      <c r="AL705" s="2" t="s">
        <v>37</v>
      </c>
      <c r="AM705" s="2"/>
      <c r="AN705" s="2"/>
      <c r="AO705" s="2"/>
    </row>
    <row r="706" spans="1:41" ht="24.95" customHeight="1" x14ac:dyDescent="0.25">
      <c r="A706" s="205" t="s">
        <v>1662</v>
      </c>
      <c r="B706" s="50" t="s">
        <v>1232</v>
      </c>
      <c r="C706" s="4" t="s">
        <v>1233</v>
      </c>
      <c r="D706" s="4" t="s">
        <v>128</v>
      </c>
      <c r="E706" s="4" t="s">
        <v>1234</v>
      </c>
      <c r="F706" s="4" t="s">
        <v>1222</v>
      </c>
      <c r="G706" s="1" t="s">
        <v>105</v>
      </c>
      <c r="H706" s="11" t="s">
        <v>718</v>
      </c>
      <c r="I706" s="1" t="s">
        <v>1235</v>
      </c>
      <c r="J706" s="35" t="s">
        <v>345</v>
      </c>
      <c r="K706" s="36" t="s">
        <v>31</v>
      </c>
      <c r="L706" s="1" t="s">
        <v>32</v>
      </c>
      <c r="M706" s="37" t="s">
        <v>33</v>
      </c>
      <c r="N706" s="1" t="s">
        <v>106</v>
      </c>
      <c r="O706" s="6" t="s">
        <v>107</v>
      </c>
      <c r="P706" s="6"/>
      <c r="Q706" s="7" t="s">
        <v>1236</v>
      </c>
      <c r="R706" s="7"/>
      <c r="S706" s="4" t="s">
        <v>1237</v>
      </c>
      <c r="T706" s="160">
        <v>1708502.9669999999</v>
      </c>
      <c r="U706" s="160">
        <v>9249050.7740000002</v>
      </c>
      <c r="V706" s="4" t="s">
        <v>11</v>
      </c>
      <c r="W706" s="1"/>
      <c r="X706" s="1"/>
      <c r="Y706" s="1"/>
      <c r="Z706" s="1" t="s">
        <v>40</v>
      </c>
      <c r="AA706" s="1" t="s">
        <v>1238</v>
      </c>
      <c r="AB706" s="8"/>
      <c r="AC706" s="8">
        <v>2650</v>
      </c>
      <c r="AD706" s="8"/>
      <c r="AE706" s="8">
        <v>2250</v>
      </c>
      <c r="AF706" s="8"/>
      <c r="AG706" s="8">
        <f t="shared" si="12"/>
        <v>4900</v>
      </c>
      <c r="AH706" s="111">
        <f>18</f>
        <v>18</v>
      </c>
      <c r="AI706" s="8">
        <f>16375.49</f>
        <v>16375.49</v>
      </c>
      <c r="AJ706" s="126">
        <f>4710</f>
        <v>4710</v>
      </c>
      <c r="AK706" s="8">
        <f>SUBTOTAL(9,AI706:AJ706)</f>
        <v>21085.489999999998</v>
      </c>
      <c r="AL706" s="5" t="s">
        <v>37</v>
      </c>
      <c r="AM706" s="5" t="s">
        <v>1499</v>
      </c>
      <c r="AN706" s="96">
        <v>43466</v>
      </c>
      <c r="AO706" s="173" t="s">
        <v>1512</v>
      </c>
    </row>
    <row r="707" spans="1:41" ht="24.95" customHeight="1" x14ac:dyDescent="0.25">
      <c r="A707" s="205" t="s">
        <v>1662</v>
      </c>
      <c r="B707" s="34" t="s">
        <v>1239</v>
      </c>
      <c r="C707" s="1" t="s">
        <v>657</v>
      </c>
      <c r="D707" s="1" t="s">
        <v>62</v>
      </c>
      <c r="E707" s="1" t="s">
        <v>215</v>
      </c>
      <c r="F707" s="1" t="s">
        <v>1222</v>
      </c>
      <c r="G707" s="1" t="s">
        <v>27</v>
      </c>
      <c r="H707" s="3" t="s">
        <v>718</v>
      </c>
      <c r="I707" s="1" t="s">
        <v>29</v>
      </c>
      <c r="J707" s="35" t="s">
        <v>345</v>
      </c>
      <c r="K707" s="1" t="s">
        <v>31</v>
      </c>
      <c r="L707" s="1" t="s">
        <v>80</v>
      </c>
      <c r="M707" s="1" t="s">
        <v>33</v>
      </c>
      <c r="N707" s="1" t="s">
        <v>34</v>
      </c>
      <c r="O707" s="38" t="s">
        <v>35</v>
      </c>
      <c r="P707" s="38"/>
      <c r="Q707" s="39" t="s">
        <v>36</v>
      </c>
      <c r="R707" s="39"/>
      <c r="S707" s="1" t="s">
        <v>1240</v>
      </c>
      <c r="T707" s="145"/>
      <c r="U707" s="145"/>
      <c r="V707" s="1" t="s">
        <v>11</v>
      </c>
      <c r="W707" s="1"/>
      <c r="X707" s="1" t="s">
        <v>40</v>
      </c>
      <c r="Y707" s="1"/>
      <c r="Z707" s="1"/>
      <c r="AA707" s="1"/>
      <c r="AB707" s="30"/>
      <c r="AC707" s="30">
        <v>3860</v>
      </c>
      <c r="AD707" s="30"/>
      <c r="AE707" s="30">
        <v>12750</v>
      </c>
      <c r="AF707" s="30">
        <v>5250</v>
      </c>
      <c r="AG707" s="30">
        <f t="shared" si="12"/>
        <v>21860</v>
      </c>
      <c r="AH707" s="110"/>
      <c r="AI707" s="30">
        <f>12236.3</f>
        <v>12236.3</v>
      </c>
      <c r="AJ707" s="125"/>
      <c r="AK707" s="30">
        <f>SUBTOTAL(9,AI707:AJ707)</f>
        <v>12236.3</v>
      </c>
      <c r="AL707" s="2" t="s">
        <v>38</v>
      </c>
      <c r="AM707" s="2"/>
      <c r="AN707" s="2"/>
      <c r="AO707" s="174"/>
    </row>
    <row r="708" spans="1:41" ht="24.95" customHeight="1" x14ac:dyDescent="0.25">
      <c r="A708" s="205" t="s">
        <v>1662</v>
      </c>
      <c r="B708" s="34" t="s">
        <v>1241</v>
      </c>
      <c r="C708" s="1" t="s">
        <v>657</v>
      </c>
      <c r="D708" s="1" t="s">
        <v>1225</v>
      </c>
      <c r="E708" s="1" t="s">
        <v>215</v>
      </c>
      <c r="F708" s="1" t="s">
        <v>1222</v>
      </c>
      <c r="G708" s="1" t="s">
        <v>27</v>
      </c>
      <c r="H708" s="3" t="s">
        <v>718</v>
      </c>
      <c r="I708" s="1" t="s">
        <v>29</v>
      </c>
      <c r="J708" s="35" t="s">
        <v>345</v>
      </c>
      <c r="K708" s="1" t="s">
        <v>31</v>
      </c>
      <c r="L708" s="1" t="s">
        <v>80</v>
      </c>
      <c r="M708" s="1" t="s">
        <v>33</v>
      </c>
      <c r="N708" s="1" t="s">
        <v>34</v>
      </c>
      <c r="O708" s="38" t="s">
        <v>35</v>
      </c>
      <c r="P708" s="38"/>
      <c r="Q708" s="39" t="s">
        <v>36</v>
      </c>
      <c r="R708" s="39"/>
      <c r="S708" s="1" t="s">
        <v>1240</v>
      </c>
      <c r="T708" s="145"/>
      <c r="U708" s="145"/>
      <c r="V708" s="1" t="s">
        <v>11</v>
      </c>
      <c r="W708" s="1"/>
      <c r="X708" s="1" t="s">
        <v>40</v>
      </c>
      <c r="Y708" s="1"/>
      <c r="Z708" s="1"/>
      <c r="AA708" s="1"/>
      <c r="AB708" s="30"/>
      <c r="AC708" s="30">
        <v>3860</v>
      </c>
      <c r="AD708" s="30"/>
      <c r="AE708" s="30">
        <v>12750</v>
      </c>
      <c r="AF708" s="30">
        <v>5250</v>
      </c>
      <c r="AG708" s="30">
        <f t="shared" si="12"/>
        <v>21860</v>
      </c>
      <c r="AH708" s="110"/>
      <c r="AI708" s="30">
        <f>9619.2</f>
        <v>9619.2000000000007</v>
      </c>
      <c r="AJ708" s="125"/>
      <c r="AK708" s="30">
        <f>SUBTOTAL(9,AI708:AJ708)</f>
        <v>9619.2000000000007</v>
      </c>
      <c r="AL708" s="2" t="s">
        <v>38</v>
      </c>
      <c r="AM708" s="2"/>
      <c r="AN708" s="2"/>
      <c r="AO708" s="174"/>
    </row>
    <row r="709" spans="1:41" ht="24.95" customHeight="1" x14ac:dyDescent="0.25">
      <c r="A709" s="205" t="s">
        <v>1662</v>
      </c>
      <c r="B709" s="50" t="s">
        <v>1242</v>
      </c>
      <c r="C709" s="4" t="s">
        <v>111</v>
      </c>
      <c r="D709" s="4" t="s">
        <v>62</v>
      </c>
      <c r="E709" s="4" t="s">
        <v>1243</v>
      </c>
      <c r="F709" s="4" t="s">
        <v>1222</v>
      </c>
      <c r="G709" s="1" t="s">
        <v>27</v>
      </c>
      <c r="H709" s="11" t="s">
        <v>718</v>
      </c>
      <c r="I709" s="1" t="s">
        <v>29</v>
      </c>
      <c r="J709" s="35" t="s">
        <v>345</v>
      </c>
      <c r="K709" s="37" t="s">
        <v>208</v>
      </c>
      <c r="L709" s="1" t="s">
        <v>32</v>
      </c>
      <c r="M709" s="37" t="s">
        <v>33</v>
      </c>
      <c r="N709" s="1" t="s">
        <v>34</v>
      </c>
      <c r="O709" s="6" t="s">
        <v>35</v>
      </c>
      <c r="P709" s="6"/>
      <c r="Q709" s="7" t="s">
        <v>36</v>
      </c>
      <c r="R709" s="7"/>
      <c r="S709" s="4" t="s">
        <v>1244</v>
      </c>
      <c r="T709" s="160">
        <v>1707175.946</v>
      </c>
      <c r="U709" s="160">
        <v>9248883.1199999992</v>
      </c>
      <c r="V709" s="4" t="s">
        <v>11</v>
      </c>
      <c r="W709" s="1"/>
      <c r="X709" s="1" t="s">
        <v>40</v>
      </c>
      <c r="Y709" s="1"/>
      <c r="Z709" s="1"/>
      <c r="AA709" s="1"/>
      <c r="AB709" s="8"/>
      <c r="AC709" s="8">
        <v>2650</v>
      </c>
      <c r="AD709" s="8"/>
      <c r="AE709" s="8">
        <v>12750</v>
      </c>
      <c r="AF709" s="8">
        <v>5250</v>
      </c>
      <c r="AG709" s="8">
        <f t="shared" si="12"/>
        <v>20650</v>
      </c>
      <c r="AH709" s="111">
        <f>21</f>
        <v>21</v>
      </c>
      <c r="AI709" s="8">
        <f>19104.74</f>
        <v>19104.740000000002</v>
      </c>
      <c r="AJ709" s="126">
        <f>4710</f>
        <v>4710</v>
      </c>
      <c r="AK709" s="8">
        <f>SUBTOTAL(9,AI709:AJ709)</f>
        <v>23814.74</v>
      </c>
      <c r="AL709" s="5" t="s">
        <v>37</v>
      </c>
      <c r="AM709" s="5" t="s">
        <v>1499</v>
      </c>
      <c r="AN709" s="96">
        <v>43466</v>
      </c>
      <c r="AO709" s="173" t="s">
        <v>1512</v>
      </c>
    </row>
    <row r="710" spans="1:41" ht="24.95" customHeight="1" x14ac:dyDescent="0.25">
      <c r="A710" s="205" t="s">
        <v>1662</v>
      </c>
      <c r="B710" s="34" t="s">
        <v>1245</v>
      </c>
      <c r="C710" s="1" t="s">
        <v>111</v>
      </c>
      <c r="D710" s="1" t="s">
        <v>1225</v>
      </c>
      <c r="E710" s="1" t="s">
        <v>1243</v>
      </c>
      <c r="F710" s="1" t="s">
        <v>1222</v>
      </c>
      <c r="G710" s="1" t="s">
        <v>27</v>
      </c>
      <c r="H710" s="29" t="s">
        <v>718</v>
      </c>
      <c r="I710" s="1" t="s">
        <v>29</v>
      </c>
      <c r="J710" s="35" t="s">
        <v>345</v>
      </c>
      <c r="K710" s="36" t="s">
        <v>31</v>
      </c>
      <c r="L710" s="1" t="s">
        <v>51</v>
      </c>
      <c r="M710" s="37" t="s">
        <v>33</v>
      </c>
      <c r="N710" s="1" t="s">
        <v>34</v>
      </c>
      <c r="O710" s="38" t="s">
        <v>35</v>
      </c>
      <c r="P710" s="38"/>
      <c r="Q710" s="39" t="s">
        <v>36</v>
      </c>
      <c r="R710" s="39"/>
      <c r="S710" s="1" t="s">
        <v>1244</v>
      </c>
      <c r="T710" s="145"/>
      <c r="U710" s="145"/>
      <c r="V710" s="1" t="s">
        <v>11</v>
      </c>
      <c r="W710" s="1"/>
      <c r="X710" s="1" t="s">
        <v>40</v>
      </c>
      <c r="Y710" s="1"/>
      <c r="Z710" s="1"/>
      <c r="AA710" s="1"/>
      <c r="AB710" s="30"/>
      <c r="AC710" s="30">
        <v>2650</v>
      </c>
      <c r="AD710" s="30"/>
      <c r="AE710" s="30">
        <v>12750</v>
      </c>
      <c r="AF710" s="30">
        <v>650</v>
      </c>
      <c r="AG710" s="30">
        <f t="shared" si="12"/>
        <v>16050</v>
      </c>
      <c r="AH710" s="110"/>
      <c r="AI710" s="30"/>
      <c r="AJ710" s="125"/>
      <c r="AK710" s="30"/>
      <c r="AL710" s="2" t="s">
        <v>38</v>
      </c>
      <c r="AM710" s="2"/>
      <c r="AN710" s="2"/>
      <c r="AO710" s="174"/>
    </row>
    <row r="711" spans="1:41" ht="15" customHeight="1" x14ac:dyDescent="0.25">
      <c r="A711" s="205" t="s">
        <v>1662</v>
      </c>
      <c r="B711" s="40" t="s">
        <v>1246</v>
      </c>
      <c r="C711" s="1" t="s">
        <v>1247</v>
      </c>
      <c r="D711" s="1" t="s">
        <v>62</v>
      </c>
      <c r="E711" s="1" t="s">
        <v>1248</v>
      </c>
      <c r="F711" s="1" t="s">
        <v>1222</v>
      </c>
      <c r="G711" s="1" t="s">
        <v>105</v>
      </c>
      <c r="H711" s="29" t="s">
        <v>718</v>
      </c>
      <c r="I711" s="1" t="s">
        <v>29</v>
      </c>
      <c r="J711" s="35" t="s">
        <v>30</v>
      </c>
      <c r="K711" s="36" t="s">
        <v>31</v>
      </c>
      <c r="L711" s="1" t="s">
        <v>51</v>
      </c>
      <c r="M711" s="1" t="s">
        <v>33</v>
      </c>
      <c r="N711" s="1" t="s">
        <v>106</v>
      </c>
      <c r="O711" s="38" t="s">
        <v>107</v>
      </c>
      <c r="P711" s="38"/>
      <c r="Q711" s="39" t="s">
        <v>1236</v>
      </c>
      <c r="R711" s="39"/>
      <c r="S711" s="1" t="s">
        <v>1249</v>
      </c>
      <c r="T711" s="145"/>
      <c r="U711" s="145"/>
      <c r="V711" s="1" t="s">
        <v>59</v>
      </c>
      <c r="W711" s="1"/>
      <c r="X711" s="1"/>
      <c r="Y711" s="1"/>
      <c r="Z711" s="1"/>
      <c r="AA711" s="1"/>
      <c r="AB711" s="30"/>
      <c r="AC711" s="30">
        <v>2650</v>
      </c>
      <c r="AD711" s="30"/>
      <c r="AE711" s="30">
        <v>2250</v>
      </c>
      <c r="AF711" s="30">
        <v>0</v>
      </c>
      <c r="AG711" s="30">
        <f t="shared" si="12"/>
        <v>4900</v>
      </c>
      <c r="AH711" s="110"/>
      <c r="AI711" s="30"/>
      <c r="AJ711" s="125"/>
      <c r="AK711" s="30"/>
      <c r="AL711" s="2" t="s">
        <v>37</v>
      </c>
      <c r="AM711" s="2"/>
      <c r="AN711" s="2"/>
      <c r="AO711" s="174"/>
    </row>
    <row r="712" spans="1:41" ht="15" customHeight="1" x14ac:dyDescent="0.25">
      <c r="A712" s="205" t="s">
        <v>1662</v>
      </c>
      <c r="B712" s="40" t="s">
        <v>1250</v>
      </c>
      <c r="C712" s="1" t="s">
        <v>1247</v>
      </c>
      <c r="D712" s="1" t="s">
        <v>1225</v>
      </c>
      <c r="E712" s="1" t="s">
        <v>1248</v>
      </c>
      <c r="F712" s="1" t="s">
        <v>1222</v>
      </c>
      <c r="G712" s="1" t="s">
        <v>105</v>
      </c>
      <c r="H712" s="29" t="s">
        <v>718</v>
      </c>
      <c r="I712" s="1" t="s">
        <v>29</v>
      </c>
      <c r="J712" s="35" t="s">
        <v>30</v>
      </c>
      <c r="K712" s="36" t="s">
        <v>31</v>
      </c>
      <c r="L712" s="1" t="s">
        <v>32</v>
      </c>
      <c r="M712" s="1" t="s">
        <v>33</v>
      </c>
      <c r="N712" s="1" t="s">
        <v>106</v>
      </c>
      <c r="O712" s="38" t="s">
        <v>107</v>
      </c>
      <c r="P712" s="38"/>
      <c r="Q712" s="39" t="s">
        <v>1236</v>
      </c>
      <c r="R712" s="39"/>
      <c r="S712" s="1" t="s">
        <v>1249</v>
      </c>
      <c r="T712" s="145"/>
      <c r="U712" s="145"/>
      <c r="V712" s="1" t="s">
        <v>59</v>
      </c>
      <c r="W712" s="1"/>
      <c r="X712" s="1"/>
      <c r="Y712" s="1"/>
      <c r="Z712" s="1"/>
      <c r="AA712" s="1"/>
      <c r="AB712" s="30"/>
      <c r="AC712" s="30">
        <v>2650</v>
      </c>
      <c r="AD712" s="30"/>
      <c r="AE712" s="30">
        <v>2250</v>
      </c>
      <c r="AF712" s="30">
        <v>0</v>
      </c>
      <c r="AG712" s="30">
        <f t="shared" si="12"/>
        <v>4900</v>
      </c>
      <c r="AH712" s="110"/>
      <c r="AI712" s="30"/>
      <c r="AJ712" s="125"/>
      <c r="AK712" s="30"/>
      <c r="AL712" s="2" t="s">
        <v>37</v>
      </c>
      <c r="AM712" s="2"/>
      <c r="AN712" s="2"/>
      <c r="AO712" s="174"/>
    </row>
    <row r="713" spans="1:41" ht="15" customHeight="1" x14ac:dyDescent="0.25">
      <c r="A713" s="205" t="s">
        <v>1662</v>
      </c>
      <c r="B713" s="40" t="s">
        <v>1251</v>
      </c>
      <c r="C713" s="1" t="s">
        <v>511</v>
      </c>
      <c r="D713" s="1" t="s">
        <v>62</v>
      </c>
      <c r="E713" s="1" t="s">
        <v>1248</v>
      </c>
      <c r="F713" s="1" t="s">
        <v>1222</v>
      </c>
      <c r="G713" s="1" t="s">
        <v>27</v>
      </c>
      <c r="H713" s="79" t="s">
        <v>718</v>
      </c>
      <c r="I713" s="1" t="s">
        <v>29</v>
      </c>
      <c r="J713" s="35" t="s">
        <v>345</v>
      </c>
      <c r="K713" s="36" t="s">
        <v>31</v>
      </c>
      <c r="L713" s="1" t="s">
        <v>80</v>
      </c>
      <c r="M713" s="1" t="s">
        <v>33</v>
      </c>
      <c r="N713" s="1" t="s">
        <v>34</v>
      </c>
      <c r="O713" s="38" t="s">
        <v>35</v>
      </c>
      <c r="P713" s="38"/>
      <c r="Q713" s="39" t="s">
        <v>36</v>
      </c>
      <c r="R713" s="39"/>
      <c r="S713" s="1" t="s">
        <v>1252</v>
      </c>
      <c r="T713" s="145"/>
      <c r="U713" s="145"/>
      <c r="V713" s="1" t="s">
        <v>59</v>
      </c>
      <c r="W713" s="1"/>
      <c r="X713" s="1"/>
      <c r="Y713" s="1"/>
      <c r="Z713" s="1"/>
      <c r="AA713" s="1"/>
      <c r="AB713" s="30"/>
      <c r="AC713" s="30">
        <v>3860</v>
      </c>
      <c r="AD713" s="30"/>
      <c r="AE713" s="30">
        <v>14000</v>
      </c>
      <c r="AF713" s="30">
        <v>5250</v>
      </c>
      <c r="AG713" s="30">
        <f t="shared" si="12"/>
        <v>23110</v>
      </c>
      <c r="AH713" s="110"/>
      <c r="AI713" s="30"/>
      <c r="AJ713" s="125"/>
      <c r="AK713" s="30"/>
      <c r="AL713" s="2" t="s">
        <v>37</v>
      </c>
      <c r="AM713" s="2"/>
      <c r="AN713" s="2"/>
      <c r="AO713" s="174"/>
    </row>
    <row r="714" spans="1:41" ht="15" customHeight="1" x14ac:dyDescent="0.25">
      <c r="A714" s="205" t="s">
        <v>1662</v>
      </c>
      <c r="B714" s="40" t="s">
        <v>1253</v>
      </c>
      <c r="C714" s="1" t="s">
        <v>511</v>
      </c>
      <c r="D714" s="1" t="s">
        <v>1225</v>
      </c>
      <c r="E714" s="1" t="s">
        <v>1248</v>
      </c>
      <c r="F714" s="1" t="s">
        <v>1222</v>
      </c>
      <c r="G714" s="1" t="s">
        <v>27</v>
      </c>
      <c r="H714" s="29" t="s">
        <v>718</v>
      </c>
      <c r="I714" s="1" t="s">
        <v>29</v>
      </c>
      <c r="J714" s="35" t="s">
        <v>345</v>
      </c>
      <c r="K714" s="36" t="s">
        <v>31</v>
      </c>
      <c r="L714" s="1" t="s">
        <v>80</v>
      </c>
      <c r="M714" s="1" t="s">
        <v>33</v>
      </c>
      <c r="N714" s="1" t="s">
        <v>34</v>
      </c>
      <c r="O714" s="38" t="s">
        <v>35</v>
      </c>
      <c r="P714" s="38"/>
      <c r="Q714" s="39" t="s">
        <v>36</v>
      </c>
      <c r="R714" s="39"/>
      <c r="S714" s="1" t="s">
        <v>1254</v>
      </c>
      <c r="T714" s="145"/>
      <c r="U714" s="145"/>
      <c r="V714" s="1" t="s">
        <v>59</v>
      </c>
      <c r="W714" s="1"/>
      <c r="X714" s="1"/>
      <c r="Y714" s="1"/>
      <c r="Z714" s="1"/>
      <c r="AA714" s="1"/>
      <c r="AB714" s="30"/>
      <c r="AC714" s="30">
        <v>3860</v>
      </c>
      <c r="AD714" s="30"/>
      <c r="AE714" s="30">
        <v>12750</v>
      </c>
      <c r="AF714" s="30">
        <v>5250</v>
      </c>
      <c r="AG714" s="30">
        <f t="shared" si="12"/>
        <v>21860</v>
      </c>
      <c r="AH714" s="110"/>
      <c r="AI714" s="30"/>
      <c r="AJ714" s="125"/>
      <c r="AK714" s="30"/>
      <c r="AL714" s="2" t="s">
        <v>37</v>
      </c>
      <c r="AM714" s="2"/>
      <c r="AN714" s="2"/>
      <c r="AO714" s="174"/>
    </row>
    <row r="715" spans="1:41" s="47" customFormat="1" ht="15" customHeight="1" x14ac:dyDescent="0.25">
      <c r="A715" s="204"/>
      <c r="B715" s="194"/>
      <c r="C715" s="9"/>
      <c r="D715" s="9"/>
      <c r="E715" s="9"/>
      <c r="F715" s="9" t="s">
        <v>1645</v>
      </c>
      <c r="G715" s="9"/>
      <c r="H715" s="181"/>
      <c r="I715" s="9"/>
      <c r="J715" s="48"/>
      <c r="K715" s="9"/>
      <c r="L715" s="9"/>
      <c r="M715" s="9"/>
      <c r="N715" s="9"/>
      <c r="O715" s="10"/>
      <c r="P715" s="10"/>
      <c r="Q715" s="187"/>
      <c r="R715" s="187"/>
      <c r="S715" s="9"/>
      <c r="T715" s="188"/>
      <c r="U715" s="188"/>
      <c r="V715" s="9"/>
      <c r="W715" s="9"/>
      <c r="X715" s="9"/>
      <c r="Y715" s="9"/>
      <c r="Z715" s="9"/>
      <c r="AA715" s="9"/>
      <c r="AB715" s="183"/>
      <c r="AC715" s="183"/>
      <c r="AD715" s="183"/>
      <c r="AE715" s="183"/>
      <c r="AF715" s="183"/>
      <c r="AG715" s="183"/>
      <c r="AH715" s="184"/>
      <c r="AI715" s="183"/>
      <c r="AJ715" s="185"/>
      <c r="AK715" s="183"/>
      <c r="AL715" s="180"/>
      <c r="AM715" s="180"/>
      <c r="AN715" s="180"/>
      <c r="AO715" s="195"/>
    </row>
    <row r="716" spans="1:41" s="47" customFormat="1" ht="15" customHeight="1" x14ac:dyDescent="0.25">
      <c r="A716" s="204"/>
      <c r="B716" s="194"/>
      <c r="C716" s="9"/>
      <c r="D716" s="9"/>
      <c r="E716" s="9"/>
      <c r="F716" s="9" t="s">
        <v>1645</v>
      </c>
      <c r="G716" s="9"/>
      <c r="H716" s="181"/>
      <c r="I716" s="9"/>
      <c r="J716" s="48"/>
      <c r="K716" s="9"/>
      <c r="L716" s="9"/>
      <c r="M716" s="9"/>
      <c r="N716" s="9"/>
      <c r="O716" s="10"/>
      <c r="P716" s="10"/>
      <c r="Q716" s="187"/>
      <c r="R716" s="187"/>
      <c r="S716" s="9"/>
      <c r="T716" s="188"/>
      <c r="U716" s="188"/>
      <c r="V716" s="9"/>
      <c r="W716" s="9"/>
      <c r="X716" s="9"/>
      <c r="Y716" s="9"/>
      <c r="Z716" s="9"/>
      <c r="AA716" s="9"/>
      <c r="AB716" s="183"/>
      <c r="AC716" s="183"/>
      <c r="AD716" s="183"/>
      <c r="AE716" s="183"/>
      <c r="AF716" s="183"/>
      <c r="AG716" s="183"/>
      <c r="AH716" s="184"/>
      <c r="AI716" s="183"/>
      <c r="AJ716" s="185"/>
      <c r="AK716" s="183"/>
      <c r="AL716" s="180"/>
      <c r="AM716" s="180"/>
      <c r="AN716" s="180"/>
      <c r="AO716" s="195"/>
    </row>
    <row r="717" spans="1:41" s="47" customFormat="1" ht="15" customHeight="1" x14ac:dyDescent="0.25">
      <c r="A717" s="204"/>
      <c r="B717" s="194"/>
      <c r="C717" s="9"/>
      <c r="D717" s="9"/>
      <c r="E717" s="9"/>
      <c r="F717" s="9" t="s">
        <v>1645</v>
      </c>
      <c r="G717" s="9"/>
      <c r="H717" s="181"/>
      <c r="I717" s="9"/>
      <c r="J717" s="48"/>
      <c r="K717" s="9"/>
      <c r="L717" s="9"/>
      <c r="M717" s="9"/>
      <c r="N717" s="9"/>
      <c r="O717" s="10"/>
      <c r="P717" s="10"/>
      <c r="Q717" s="187"/>
      <c r="R717" s="187"/>
      <c r="S717" s="9"/>
      <c r="T717" s="188"/>
      <c r="U717" s="188"/>
      <c r="V717" s="9"/>
      <c r="W717" s="9"/>
      <c r="X717" s="9"/>
      <c r="Y717" s="9"/>
      <c r="Z717" s="9"/>
      <c r="AA717" s="9"/>
      <c r="AB717" s="183"/>
      <c r="AC717" s="183"/>
      <c r="AD717" s="183"/>
      <c r="AE717" s="183"/>
      <c r="AF717" s="183"/>
      <c r="AG717" s="183"/>
      <c r="AH717" s="184"/>
      <c r="AI717" s="183"/>
      <c r="AJ717" s="185"/>
      <c r="AK717" s="183"/>
      <c r="AL717" s="180"/>
      <c r="AM717" s="180"/>
      <c r="AN717" s="180"/>
      <c r="AO717" s="195"/>
    </row>
    <row r="718" spans="1:41" s="47" customFormat="1" ht="15" customHeight="1" x14ac:dyDescent="0.25">
      <c r="A718" s="204"/>
      <c r="B718" s="194"/>
      <c r="C718" s="9"/>
      <c r="D718" s="9"/>
      <c r="E718" s="9"/>
      <c r="F718" s="9" t="s">
        <v>1645</v>
      </c>
      <c r="G718" s="9"/>
      <c r="H718" s="181"/>
      <c r="I718" s="9"/>
      <c r="J718" s="48"/>
      <c r="K718" s="9"/>
      <c r="L718" s="9"/>
      <c r="M718" s="9"/>
      <c r="N718" s="9"/>
      <c r="O718" s="10"/>
      <c r="P718" s="10"/>
      <c r="Q718" s="187"/>
      <c r="R718" s="187"/>
      <c r="S718" s="9"/>
      <c r="T718" s="188"/>
      <c r="U718" s="188"/>
      <c r="V718" s="9"/>
      <c r="W718" s="9"/>
      <c r="X718" s="9"/>
      <c r="Y718" s="9"/>
      <c r="Z718" s="9"/>
      <c r="AA718" s="9"/>
      <c r="AB718" s="183"/>
      <c r="AC718" s="183"/>
      <c r="AD718" s="183"/>
      <c r="AE718" s="183"/>
      <c r="AF718" s="183"/>
      <c r="AG718" s="183"/>
      <c r="AH718" s="184"/>
      <c r="AI718" s="183"/>
      <c r="AJ718" s="185"/>
      <c r="AK718" s="183"/>
      <c r="AL718" s="180"/>
      <c r="AM718" s="180"/>
      <c r="AN718" s="180"/>
      <c r="AO718" s="195"/>
    </row>
    <row r="719" spans="1:41" s="47" customFormat="1" ht="15" customHeight="1" x14ac:dyDescent="0.25">
      <c r="A719" s="204"/>
      <c r="B719" s="194"/>
      <c r="C719" s="9"/>
      <c r="D719" s="9"/>
      <c r="E719" s="9"/>
      <c r="F719" s="9" t="s">
        <v>1645</v>
      </c>
      <c r="G719" s="9"/>
      <c r="H719" s="181"/>
      <c r="I719" s="9"/>
      <c r="J719" s="48"/>
      <c r="K719" s="9"/>
      <c r="L719" s="9"/>
      <c r="M719" s="9"/>
      <c r="N719" s="9"/>
      <c r="O719" s="10"/>
      <c r="P719" s="10"/>
      <c r="Q719" s="187"/>
      <c r="R719" s="187"/>
      <c r="S719" s="9"/>
      <c r="T719" s="188"/>
      <c r="U719" s="188"/>
      <c r="V719" s="9"/>
      <c r="W719" s="9"/>
      <c r="X719" s="9"/>
      <c r="Y719" s="9"/>
      <c r="Z719" s="9"/>
      <c r="AA719" s="9"/>
      <c r="AB719" s="183"/>
      <c r="AC719" s="183"/>
      <c r="AD719" s="183"/>
      <c r="AE719" s="183"/>
      <c r="AF719" s="183"/>
      <c r="AG719" s="183"/>
      <c r="AH719" s="184"/>
      <c r="AI719" s="183"/>
      <c r="AJ719" s="185"/>
      <c r="AK719" s="183"/>
      <c r="AL719" s="180"/>
      <c r="AM719" s="180"/>
      <c r="AN719" s="180"/>
      <c r="AO719" s="195"/>
    </row>
    <row r="720" spans="1:41" s="47" customFormat="1" ht="15" customHeight="1" x14ac:dyDescent="0.25">
      <c r="A720" s="204"/>
      <c r="B720" s="194"/>
      <c r="C720" s="9"/>
      <c r="D720" s="9"/>
      <c r="E720" s="9"/>
      <c r="F720" s="9" t="s">
        <v>1645</v>
      </c>
      <c r="G720" s="9"/>
      <c r="H720" s="181"/>
      <c r="I720" s="9"/>
      <c r="J720" s="48"/>
      <c r="K720" s="9"/>
      <c r="L720" s="9"/>
      <c r="M720" s="9"/>
      <c r="N720" s="9"/>
      <c r="O720" s="10"/>
      <c r="P720" s="10"/>
      <c r="Q720" s="187"/>
      <c r="R720" s="187"/>
      <c r="S720" s="9"/>
      <c r="T720" s="188"/>
      <c r="U720" s="188"/>
      <c r="V720" s="9"/>
      <c r="W720" s="9"/>
      <c r="X720" s="9"/>
      <c r="Y720" s="9"/>
      <c r="Z720" s="9"/>
      <c r="AA720" s="9"/>
      <c r="AB720" s="183"/>
      <c r="AC720" s="183"/>
      <c r="AD720" s="183"/>
      <c r="AE720" s="183"/>
      <c r="AF720" s="183"/>
      <c r="AG720" s="183"/>
      <c r="AH720" s="184"/>
      <c r="AI720" s="183"/>
      <c r="AJ720" s="185"/>
      <c r="AK720" s="183"/>
      <c r="AL720" s="180"/>
      <c r="AM720" s="180"/>
      <c r="AN720" s="180"/>
      <c r="AO720" s="195"/>
    </row>
    <row r="721" spans="1:2026" s="47" customFormat="1" ht="15" customHeight="1" x14ac:dyDescent="0.25">
      <c r="A721" s="204"/>
      <c r="B721" s="194"/>
      <c r="C721" s="9"/>
      <c r="D721" s="9"/>
      <c r="E721" s="9"/>
      <c r="F721" s="9" t="s">
        <v>1645</v>
      </c>
      <c r="G721" s="9"/>
      <c r="H721" s="181"/>
      <c r="I721" s="9"/>
      <c r="J721" s="48"/>
      <c r="K721" s="9"/>
      <c r="L721" s="9"/>
      <c r="M721" s="9"/>
      <c r="N721" s="9"/>
      <c r="O721" s="10"/>
      <c r="P721" s="10"/>
      <c r="Q721" s="187"/>
      <c r="R721" s="187"/>
      <c r="S721" s="9"/>
      <c r="T721" s="188"/>
      <c r="U721" s="188"/>
      <c r="V721" s="9"/>
      <c r="W721" s="9"/>
      <c r="X721" s="9"/>
      <c r="Y721" s="9"/>
      <c r="Z721" s="9"/>
      <c r="AA721" s="9"/>
      <c r="AB721" s="183"/>
      <c r="AC721" s="183"/>
      <c r="AD721" s="183"/>
      <c r="AE721" s="183"/>
      <c r="AF721" s="183"/>
      <c r="AG721" s="183"/>
      <c r="AH721" s="184"/>
      <c r="AI721" s="183"/>
      <c r="AJ721" s="185"/>
      <c r="AK721" s="183"/>
      <c r="AL721" s="180"/>
      <c r="AM721" s="180"/>
      <c r="AN721" s="180"/>
      <c r="AO721" s="195"/>
    </row>
    <row r="722" spans="1:2026" s="47" customFormat="1" ht="15" customHeight="1" x14ac:dyDescent="0.25">
      <c r="A722" s="204"/>
      <c r="B722" s="194"/>
      <c r="C722" s="9"/>
      <c r="D722" s="9"/>
      <c r="E722" s="9"/>
      <c r="F722" s="9" t="s">
        <v>1645</v>
      </c>
      <c r="G722" s="9"/>
      <c r="H722" s="181"/>
      <c r="I722" s="9"/>
      <c r="J722" s="48"/>
      <c r="K722" s="9"/>
      <c r="L722" s="9"/>
      <c r="M722" s="9"/>
      <c r="N722" s="9"/>
      <c r="O722" s="10"/>
      <c r="P722" s="10"/>
      <c r="Q722" s="187"/>
      <c r="R722" s="187"/>
      <c r="S722" s="9"/>
      <c r="T722" s="188"/>
      <c r="U722" s="188"/>
      <c r="V722" s="9"/>
      <c r="W722" s="9"/>
      <c r="X722" s="9"/>
      <c r="Y722" s="9"/>
      <c r="Z722" s="9"/>
      <c r="AA722" s="9"/>
      <c r="AB722" s="183"/>
      <c r="AC722" s="183"/>
      <c r="AD722" s="183"/>
      <c r="AE722" s="183"/>
      <c r="AF722" s="183"/>
      <c r="AG722" s="183"/>
      <c r="AH722" s="184"/>
      <c r="AI722" s="183"/>
      <c r="AJ722" s="185"/>
      <c r="AK722" s="183"/>
      <c r="AL722" s="180"/>
      <c r="AM722" s="180"/>
      <c r="AN722" s="180"/>
      <c r="AO722" s="195"/>
    </row>
    <row r="723" spans="1:2026" ht="24.95" customHeight="1" x14ac:dyDescent="0.25">
      <c r="A723" s="205" t="s">
        <v>1662</v>
      </c>
      <c r="B723" s="50" t="s">
        <v>1255</v>
      </c>
      <c r="C723" s="4" t="s">
        <v>1256</v>
      </c>
      <c r="D723" s="4" t="s">
        <v>283</v>
      </c>
      <c r="E723" s="4" t="s">
        <v>652</v>
      </c>
      <c r="F723" s="4" t="s">
        <v>1257</v>
      </c>
      <c r="G723" s="1" t="s">
        <v>27</v>
      </c>
      <c r="H723" s="63" t="s">
        <v>834</v>
      </c>
      <c r="I723" s="1" t="s">
        <v>29</v>
      </c>
      <c r="J723" s="35" t="s">
        <v>168</v>
      </c>
      <c r="K723" s="1" t="s">
        <v>208</v>
      </c>
      <c r="L723" s="1" t="s">
        <v>32</v>
      </c>
      <c r="M723" s="1" t="s">
        <v>33</v>
      </c>
      <c r="N723" s="1" t="s">
        <v>34</v>
      </c>
      <c r="O723" s="6" t="s">
        <v>35</v>
      </c>
      <c r="P723" s="6"/>
      <c r="Q723" s="7" t="s">
        <v>36</v>
      </c>
      <c r="R723" s="7"/>
      <c r="S723" s="4" t="s">
        <v>1258</v>
      </c>
      <c r="T723" s="146"/>
      <c r="U723" s="146"/>
      <c r="V723" s="4" t="s">
        <v>11</v>
      </c>
      <c r="W723" s="1" t="s">
        <v>40</v>
      </c>
      <c r="X723" s="1" t="s">
        <v>40</v>
      </c>
      <c r="Y723" s="1"/>
      <c r="Z723" s="1"/>
      <c r="AA723" s="1"/>
      <c r="AB723" s="8">
        <v>7500</v>
      </c>
      <c r="AC723" s="8">
        <v>2650</v>
      </c>
      <c r="AD723" s="8"/>
      <c r="AE723" s="8">
        <v>12750</v>
      </c>
      <c r="AF723" s="8">
        <v>5250</v>
      </c>
      <c r="AG723" s="8">
        <f t="shared" si="12"/>
        <v>28150</v>
      </c>
      <c r="AH723" s="111">
        <f>20</f>
        <v>20</v>
      </c>
      <c r="AI723" s="8">
        <f>17864.78</f>
        <v>17864.78</v>
      </c>
      <c r="AJ723" s="126"/>
      <c r="AK723" s="8">
        <f>17864.78</f>
        <v>17864.78</v>
      </c>
      <c r="AL723" s="5" t="s">
        <v>37</v>
      </c>
      <c r="AM723" s="5" t="s">
        <v>1499</v>
      </c>
      <c r="AN723" s="173" t="s">
        <v>1512</v>
      </c>
      <c r="AO723" s="173" t="s">
        <v>1512</v>
      </c>
    </row>
    <row r="724" spans="1:2026" ht="24.95" customHeight="1" x14ac:dyDescent="0.25">
      <c r="A724" s="205" t="s">
        <v>1662</v>
      </c>
      <c r="B724" s="50" t="s">
        <v>1259</v>
      </c>
      <c r="C724" s="4" t="s">
        <v>1256</v>
      </c>
      <c r="D724" s="4" t="s">
        <v>128</v>
      </c>
      <c r="E724" s="4" t="s">
        <v>652</v>
      </c>
      <c r="F724" s="4" t="s">
        <v>1257</v>
      </c>
      <c r="G724" s="1" t="s">
        <v>27</v>
      </c>
      <c r="H724" s="63" t="s">
        <v>834</v>
      </c>
      <c r="I724" s="1" t="s">
        <v>29</v>
      </c>
      <c r="J724" s="35" t="s">
        <v>168</v>
      </c>
      <c r="K724" s="1" t="s">
        <v>208</v>
      </c>
      <c r="L724" s="1" t="s">
        <v>51</v>
      </c>
      <c r="M724" s="1" t="s">
        <v>33</v>
      </c>
      <c r="N724" s="1" t="s">
        <v>34</v>
      </c>
      <c r="O724" s="6" t="s">
        <v>35</v>
      </c>
      <c r="P724" s="6"/>
      <c r="Q724" s="7" t="s">
        <v>36</v>
      </c>
      <c r="R724" s="7"/>
      <c r="S724" s="4" t="s">
        <v>1258</v>
      </c>
      <c r="T724" s="146"/>
      <c r="U724" s="146"/>
      <c r="V724" s="4" t="s">
        <v>11</v>
      </c>
      <c r="W724" s="1" t="s">
        <v>40</v>
      </c>
      <c r="X724" s="1" t="s">
        <v>40</v>
      </c>
      <c r="Y724" s="1"/>
      <c r="Z724" s="1"/>
      <c r="AA724" s="1"/>
      <c r="AB724" s="8">
        <v>7500</v>
      </c>
      <c r="AC724" s="8">
        <v>2650</v>
      </c>
      <c r="AD724" s="8"/>
      <c r="AE724" s="8">
        <v>12750</v>
      </c>
      <c r="AF724" s="8">
        <v>650</v>
      </c>
      <c r="AG724" s="8">
        <f t="shared" si="12"/>
        <v>23550</v>
      </c>
      <c r="AH724" s="111">
        <f>20</f>
        <v>20</v>
      </c>
      <c r="AI724" s="8">
        <f>19553.85</f>
        <v>19553.849999999999</v>
      </c>
      <c r="AJ724" s="126"/>
      <c r="AK724" s="8">
        <f>19553.85</f>
        <v>19553.849999999999</v>
      </c>
      <c r="AL724" s="5" t="s">
        <v>37</v>
      </c>
      <c r="AM724" s="5" t="s">
        <v>1499</v>
      </c>
      <c r="AN724" s="173" t="s">
        <v>1512</v>
      </c>
      <c r="AO724" s="173" t="s">
        <v>1512</v>
      </c>
    </row>
    <row r="725" spans="1:2026" ht="15" customHeight="1" x14ac:dyDescent="0.25">
      <c r="A725" s="205" t="s">
        <v>1662</v>
      </c>
      <c r="B725" s="40" t="s">
        <v>1260</v>
      </c>
      <c r="C725" s="1" t="s">
        <v>1261</v>
      </c>
      <c r="D725" s="1" t="s">
        <v>62</v>
      </c>
      <c r="E725" s="1" t="s">
        <v>1262</v>
      </c>
      <c r="F725" s="1" t="s">
        <v>1257</v>
      </c>
      <c r="G725" s="1" t="s">
        <v>27</v>
      </c>
      <c r="H725" s="29" t="s">
        <v>718</v>
      </c>
      <c r="I725" s="1" t="s">
        <v>29</v>
      </c>
      <c r="J725" s="35" t="s">
        <v>345</v>
      </c>
      <c r="K725" s="36" t="s">
        <v>31</v>
      </c>
      <c r="L725" s="1" t="s">
        <v>51</v>
      </c>
      <c r="M725" s="1" t="s">
        <v>33</v>
      </c>
      <c r="N725" s="1" t="s">
        <v>34</v>
      </c>
      <c r="O725" s="38" t="s">
        <v>35</v>
      </c>
      <c r="P725" s="38"/>
      <c r="Q725" s="39" t="s">
        <v>36</v>
      </c>
      <c r="R725" s="39"/>
      <c r="S725" s="1" t="s">
        <v>1263</v>
      </c>
      <c r="T725" s="145"/>
      <c r="U725" s="145"/>
      <c r="V725" s="1" t="s">
        <v>59</v>
      </c>
      <c r="W725" s="1"/>
      <c r="X725" s="1"/>
      <c r="Y725" s="1"/>
      <c r="Z725" s="1"/>
      <c r="AA725" s="1"/>
      <c r="AB725" s="30"/>
      <c r="AC725" s="30">
        <v>2650</v>
      </c>
      <c r="AD725" s="30"/>
      <c r="AE725" s="30">
        <v>12750</v>
      </c>
      <c r="AF725" s="30">
        <v>5250</v>
      </c>
      <c r="AG725" s="30">
        <f t="shared" si="12"/>
        <v>20650</v>
      </c>
      <c r="AH725" s="110"/>
      <c r="AI725" s="30"/>
      <c r="AJ725" s="125"/>
      <c r="AK725" s="30"/>
      <c r="AL725" s="2" t="s">
        <v>37</v>
      </c>
      <c r="AM725" s="2"/>
      <c r="AN725" s="2"/>
      <c r="AO725" s="2"/>
    </row>
    <row r="726" spans="1:2026" ht="15" customHeight="1" x14ac:dyDescent="0.25">
      <c r="A726" s="205" t="s">
        <v>1662</v>
      </c>
      <c r="B726" s="40" t="s">
        <v>1264</v>
      </c>
      <c r="C726" s="1" t="s">
        <v>1261</v>
      </c>
      <c r="D726" s="1" t="s">
        <v>1225</v>
      </c>
      <c r="E726" s="1" t="s">
        <v>1262</v>
      </c>
      <c r="F726" s="1" t="s">
        <v>1257</v>
      </c>
      <c r="G726" s="1" t="s">
        <v>27</v>
      </c>
      <c r="H726" s="29" t="s">
        <v>718</v>
      </c>
      <c r="I726" s="1" t="s">
        <v>29</v>
      </c>
      <c r="J726" s="35" t="s">
        <v>345</v>
      </c>
      <c r="K726" s="36" t="s">
        <v>31</v>
      </c>
      <c r="L726" s="1" t="s">
        <v>32</v>
      </c>
      <c r="M726" s="1" t="s">
        <v>33</v>
      </c>
      <c r="N726" s="1" t="s">
        <v>34</v>
      </c>
      <c r="O726" s="38" t="s">
        <v>35</v>
      </c>
      <c r="P726" s="38"/>
      <c r="Q726" s="39" t="s">
        <v>36</v>
      </c>
      <c r="R726" s="39"/>
      <c r="S726" s="1" t="s">
        <v>1265</v>
      </c>
      <c r="T726" s="145"/>
      <c r="U726" s="145"/>
      <c r="V726" s="1" t="s">
        <v>59</v>
      </c>
      <c r="W726" s="1"/>
      <c r="X726" s="1"/>
      <c r="Y726" s="1"/>
      <c r="Z726" s="1"/>
      <c r="AA726" s="1"/>
      <c r="AB726" s="30"/>
      <c r="AC726" s="30">
        <v>2650</v>
      </c>
      <c r="AD726" s="30"/>
      <c r="AE726" s="30">
        <v>12750</v>
      </c>
      <c r="AF726" s="30">
        <v>5250</v>
      </c>
      <c r="AG726" s="30">
        <f t="shared" si="12"/>
        <v>20650</v>
      </c>
      <c r="AH726" s="110"/>
      <c r="AI726" s="30"/>
      <c r="AJ726" s="125"/>
      <c r="AK726" s="30"/>
      <c r="AL726" s="2" t="s">
        <v>37</v>
      </c>
      <c r="AM726" s="2"/>
      <c r="AN726" s="2"/>
      <c r="AO726" s="2"/>
    </row>
    <row r="727" spans="1:2026" s="52" customFormat="1" ht="24.95" customHeight="1" x14ac:dyDescent="0.25">
      <c r="A727" s="205" t="s">
        <v>1662</v>
      </c>
      <c r="B727" s="50" t="s">
        <v>1266</v>
      </c>
      <c r="C727" s="4" t="s">
        <v>1267</v>
      </c>
      <c r="D727" s="4" t="s">
        <v>283</v>
      </c>
      <c r="E727" s="4" t="s">
        <v>1268</v>
      </c>
      <c r="F727" s="4" t="s">
        <v>1257</v>
      </c>
      <c r="G727" s="4" t="s">
        <v>27</v>
      </c>
      <c r="H727" s="63" t="s">
        <v>834</v>
      </c>
      <c r="I727" s="4" t="s">
        <v>1235</v>
      </c>
      <c r="J727" s="51" t="s">
        <v>285</v>
      </c>
      <c r="K727" s="4" t="s">
        <v>31</v>
      </c>
      <c r="L727" s="4" t="s">
        <v>80</v>
      </c>
      <c r="M727" s="4" t="s">
        <v>33</v>
      </c>
      <c r="N727" s="4" t="s">
        <v>34</v>
      </c>
      <c r="O727" s="6" t="s">
        <v>35</v>
      </c>
      <c r="P727" s="6"/>
      <c r="Q727" s="7" t="s">
        <v>36</v>
      </c>
      <c r="R727" s="7" t="s">
        <v>1476</v>
      </c>
      <c r="S727" s="4" t="s">
        <v>1269</v>
      </c>
      <c r="T727" s="146">
        <v>1707839.726</v>
      </c>
      <c r="U727" s="146">
        <v>9245689.6879999992</v>
      </c>
      <c r="V727" s="4" t="s">
        <v>11</v>
      </c>
      <c r="W727" s="4" t="s">
        <v>40</v>
      </c>
      <c r="X727" s="4" t="s">
        <v>40</v>
      </c>
      <c r="Y727" s="4"/>
      <c r="Z727" s="4" t="s">
        <v>40</v>
      </c>
      <c r="AA727" s="4" t="s">
        <v>1270</v>
      </c>
      <c r="AB727" s="8"/>
      <c r="AC727" s="8">
        <v>3860</v>
      </c>
      <c r="AD727" s="8"/>
      <c r="AE727" s="8">
        <v>2250</v>
      </c>
      <c r="AF727" s="8">
        <v>0</v>
      </c>
      <c r="AG727" s="8">
        <f t="shared" si="12"/>
        <v>6110</v>
      </c>
      <c r="AH727" s="111">
        <f>21</f>
        <v>21</v>
      </c>
      <c r="AI727" s="8">
        <f>21944.49</f>
        <v>21944.49</v>
      </c>
      <c r="AJ727" s="126"/>
      <c r="AK727" s="8">
        <f>SUBTOTAL(9,AI727:AJ727)</f>
        <v>21944.49</v>
      </c>
      <c r="AL727" s="5" t="s">
        <v>37</v>
      </c>
      <c r="AM727" s="5" t="s">
        <v>1499</v>
      </c>
      <c r="AN727" s="96">
        <v>43160</v>
      </c>
      <c r="AO727" s="173" t="s">
        <v>1512</v>
      </c>
      <c r="AP727" s="33"/>
      <c r="AQ727" s="33"/>
      <c r="AR727" s="33"/>
      <c r="AS727" s="33"/>
      <c r="AT727" s="33"/>
      <c r="AU727" s="33"/>
      <c r="AV727" s="33"/>
      <c r="AW727" s="33"/>
      <c r="AX727" s="33"/>
      <c r="AY727" s="33"/>
      <c r="AZ727" s="33"/>
      <c r="BA727" s="33"/>
      <c r="BB727" s="33"/>
      <c r="BC727" s="33"/>
      <c r="BD727" s="33"/>
      <c r="BE727" s="33"/>
      <c r="BF727" s="33"/>
      <c r="BG727" s="33"/>
      <c r="BH727" s="33"/>
      <c r="BI727" s="33"/>
      <c r="BJ727" s="33"/>
      <c r="BK727" s="33"/>
      <c r="BL727" s="33"/>
      <c r="BM727" s="33"/>
      <c r="BN727" s="33"/>
      <c r="BO727" s="33"/>
      <c r="BP727" s="33"/>
      <c r="BQ727" s="33"/>
      <c r="BR727" s="33"/>
      <c r="BS727" s="33"/>
      <c r="BT727" s="33"/>
      <c r="BU727" s="33"/>
      <c r="BV727" s="33"/>
      <c r="BW727" s="33"/>
      <c r="BX727" s="33"/>
      <c r="BY727" s="33"/>
      <c r="BZ727" s="33"/>
      <c r="CA727" s="33"/>
      <c r="CB727" s="33"/>
      <c r="CC727" s="33"/>
      <c r="CD727" s="33"/>
      <c r="CE727" s="33"/>
      <c r="CF727" s="33"/>
      <c r="CG727" s="33"/>
      <c r="CH727" s="33"/>
      <c r="CI727" s="33"/>
      <c r="CJ727" s="33"/>
      <c r="CK727" s="33"/>
      <c r="CL727" s="33"/>
      <c r="CM727" s="33"/>
      <c r="CN727" s="33"/>
      <c r="CO727" s="33"/>
      <c r="CP727" s="33"/>
      <c r="CQ727" s="33"/>
      <c r="CR727" s="33"/>
      <c r="CS727" s="33"/>
      <c r="CT727" s="33"/>
      <c r="CU727" s="33"/>
      <c r="CV727" s="33"/>
      <c r="CW727" s="33"/>
      <c r="CX727" s="33"/>
      <c r="CY727" s="33"/>
      <c r="CZ727" s="33"/>
      <c r="DA727" s="33"/>
      <c r="DB727" s="33"/>
      <c r="DC727" s="33"/>
      <c r="DD727" s="33"/>
      <c r="DE727" s="33"/>
      <c r="DF727" s="33"/>
      <c r="DG727" s="33"/>
      <c r="DH727" s="33"/>
      <c r="DI727" s="33"/>
      <c r="DJ727" s="33"/>
      <c r="DK727" s="33"/>
      <c r="DL727" s="33"/>
      <c r="DM727" s="33"/>
      <c r="DN727" s="33"/>
      <c r="DO727" s="33"/>
      <c r="DP727" s="33"/>
      <c r="DQ727" s="33"/>
      <c r="DR727" s="33"/>
      <c r="DS727" s="33"/>
      <c r="DT727" s="33"/>
      <c r="DU727" s="33"/>
      <c r="DV727" s="33"/>
      <c r="DW727" s="33"/>
      <c r="DX727" s="33"/>
      <c r="DY727" s="33"/>
      <c r="DZ727" s="33"/>
      <c r="EA727" s="33"/>
      <c r="EB727" s="33"/>
      <c r="EC727" s="33"/>
      <c r="ED727" s="33"/>
      <c r="EE727" s="33"/>
      <c r="EF727" s="33"/>
      <c r="EG727" s="33"/>
      <c r="EH727" s="33"/>
      <c r="EI727" s="33"/>
      <c r="EJ727" s="33"/>
      <c r="EK727" s="33"/>
      <c r="EL727" s="33"/>
      <c r="EM727" s="33"/>
      <c r="EN727" s="33"/>
      <c r="EO727" s="33"/>
      <c r="EP727" s="33"/>
      <c r="EQ727" s="33"/>
      <c r="ER727" s="33"/>
      <c r="ES727" s="33"/>
      <c r="ET727" s="33"/>
      <c r="EU727" s="33"/>
      <c r="EV727" s="33"/>
      <c r="EW727" s="33"/>
      <c r="EX727" s="33"/>
      <c r="EY727" s="33"/>
      <c r="EZ727" s="33"/>
      <c r="FA727" s="33"/>
      <c r="FB727" s="33"/>
      <c r="FC727" s="33"/>
      <c r="FD727" s="33"/>
      <c r="FE727" s="33"/>
      <c r="FF727" s="33"/>
      <c r="FG727" s="33"/>
      <c r="FH727" s="33"/>
      <c r="FI727" s="33"/>
      <c r="FJ727" s="33"/>
      <c r="FK727" s="33"/>
      <c r="FL727" s="33"/>
      <c r="FM727" s="33"/>
      <c r="FN727" s="33"/>
      <c r="FO727" s="33"/>
      <c r="FP727" s="33"/>
      <c r="FQ727" s="33"/>
      <c r="FR727" s="33"/>
      <c r="FS727" s="33"/>
      <c r="FT727" s="33"/>
      <c r="FU727" s="33"/>
      <c r="FV727" s="33"/>
      <c r="FW727" s="33"/>
      <c r="FX727" s="33"/>
      <c r="FY727" s="33"/>
      <c r="FZ727" s="33"/>
      <c r="GA727" s="33"/>
      <c r="GB727" s="33"/>
      <c r="GC727" s="33"/>
      <c r="GD727" s="33"/>
      <c r="GE727" s="33"/>
      <c r="GF727" s="33"/>
      <c r="GG727" s="33"/>
      <c r="GH727" s="33"/>
      <c r="GI727" s="33"/>
      <c r="GJ727" s="33"/>
      <c r="GK727" s="33"/>
      <c r="GL727" s="33"/>
      <c r="GM727" s="33"/>
      <c r="GN727" s="33"/>
      <c r="GO727" s="33"/>
      <c r="GP727" s="33"/>
      <c r="GQ727" s="33"/>
      <c r="GR727" s="33"/>
      <c r="GS727" s="33"/>
      <c r="GT727" s="33"/>
      <c r="GU727" s="33"/>
      <c r="GV727" s="33"/>
      <c r="GW727" s="33"/>
      <c r="GX727" s="33"/>
      <c r="GY727" s="33"/>
      <c r="GZ727" s="33"/>
      <c r="HA727" s="33"/>
      <c r="HB727" s="33"/>
      <c r="HC727" s="33"/>
      <c r="HD727" s="33"/>
      <c r="HE727" s="33"/>
      <c r="HF727" s="33"/>
      <c r="HG727" s="33"/>
      <c r="HH727" s="33"/>
      <c r="HI727" s="33"/>
      <c r="HJ727" s="33"/>
      <c r="HK727" s="33"/>
      <c r="HL727" s="33"/>
      <c r="HM727" s="33"/>
      <c r="HN727" s="33"/>
      <c r="HO727" s="33"/>
      <c r="HP727" s="33"/>
      <c r="HQ727" s="33"/>
      <c r="HR727" s="33"/>
      <c r="HS727" s="33"/>
      <c r="HT727" s="33"/>
      <c r="HU727" s="33"/>
      <c r="HV727" s="33"/>
      <c r="HW727" s="33"/>
      <c r="HX727" s="33"/>
      <c r="HY727" s="33"/>
      <c r="HZ727" s="33"/>
      <c r="IA727" s="33"/>
      <c r="IB727" s="33"/>
      <c r="IC727" s="33"/>
      <c r="ID727" s="33"/>
      <c r="IE727" s="33"/>
      <c r="IF727" s="33"/>
      <c r="IG727" s="33"/>
      <c r="IH727" s="33"/>
      <c r="II727" s="33"/>
      <c r="IJ727" s="33"/>
      <c r="IK727" s="33"/>
      <c r="IL727" s="33"/>
      <c r="IM727" s="33"/>
      <c r="IN727" s="33"/>
      <c r="IO727" s="33"/>
      <c r="IP727" s="33"/>
      <c r="IQ727" s="33"/>
      <c r="IR727" s="33"/>
      <c r="IS727" s="33"/>
      <c r="IT727" s="33"/>
      <c r="IU727" s="33"/>
      <c r="IV727" s="33"/>
      <c r="IW727" s="33"/>
      <c r="IX727" s="33"/>
      <c r="IY727" s="33"/>
      <c r="IZ727" s="33"/>
      <c r="JA727" s="33"/>
      <c r="JB727" s="33"/>
      <c r="JC727" s="33"/>
      <c r="JD727" s="33"/>
      <c r="JE727" s="33"/>
      <c r="JF727" s="33"/>
      <c r="JG727" s="33"/>
      <c r="JH727" s="33"/>
      <c r="JI727" s="33"/>
      <c r="JJ727" s="33"/>
      <c r="JK727" s="33"/>
      <c r="JL727" s="33"/>
      <c r="JM727" s="33"/>
      <c r="JN727" s="33"/>
      <c r="JO727" s="33"/>
      <c r="JP727" s="33"/>
      <c r="JQ727" s="33"/>
      <c r="JR727" s="33"/>
      <c r="JS727" s="33"/>
      <c r="JT727" s="33"/>
      <c r="JU727" s="33"/>
      <c r="JV727" s="33"/>
      <c r="JW727" s="33"/>
      <c r="JX727" s="33"/>
      <c r="JY727" s="33"/>
      <c r="JZ727" s="33"/>
      <c r="KA727" s="33"/>
      <c r="KB727" s="33"/>
      <c r="KC727" s="33"/>
      <c r="KD727" s="33"/>
      <c r="KE727" s="33"/>
      <c r="KF727" s="33"/>
      <c r="KG727" s="33"/>
      <c r="KH727" s="33"/>
      <c r="KI727" s="33"/>
      <c r="KJ727" s="33"/>
      <c r="KK727" s="33"/>
      <c r="KL727" s="33"/>
      <c r="KM727" s="33"/>
      <c r="KN727" s="33"/>
      <c r="KO727" s="33"/>
      <c r="KP727" s="33"/>
      <c r="KQ727" s="33"/>
      <c r="KR727" s="33"/>
      <c r="KS727" s="33"/>
      <c r="KT727" s="33"/>
      <c r="KU727" s="33"/>
      <c r="KV727" s="33"/>
      <c r="KW727" s="33"/>
      <c r="KX727" s="33"/>
      <c r="KY727" s="33"/>
      <c r="KZ727" s="33"/>
      <c r="LA727" s="33"/>
      <c r="LB727" s="33"/>
      <c r="LC727" s="33"/>
      <c r="LD727" s="33"/>
      <c r="LE727" s="33"/>
      <c r="LF727" s="33"/>
      <c r="LG727" s="33"/>
      <c r="LH727" s="33"/>
      <c r="LI727" s="33"/>
      <c r="LJ727" s="33"/>
      <c r="LK727" s="33"/>
      <c r="LL727" s="33"/>
      <c r="LM727" s="33"/>
      <c r="LN727" s="33"/>
      <c r="LO727" s="33"/>
      <c r="LP727" s="33"/>
      <c r="LQ727" s="33"/>
      <c r="LR727" s="33"/>
      <c r="LS727" s="33"/>
      <c r="LT727" s="33"/>
      <c r="LU727" s="33"/>
      <c r="LV727" s="33"/>
      <c r="LW727" s="33"/>
      <c r="LX727" s="33"/>
      <c r="LY727" s="33"/>
      <c r="LZ727" s="33"/>
      <c r="MA727" s="33"/>
      <c r="MB727" s="33"/>
      <c r="MC727" s="33"/>
      <c r="MD727" s="33"/>
      <c r="ME727" s="33"/>
      <c r="MF727" s="33"/>
      <c r="MG727" s="33"/>
      <c r="MH727" s="33"/>
      <c r="MI727" s="33"/>
      <c r="MJ727" s="33"/>
      <c r="MK727" s="33"/>
      <c r="ML727" s="33"/>
      <c r="MM727" s="33"/>
      <c r="MN727" s="33"/>
      <c r="MO727" s="33"/>
      <c r="MP727" s="33"/>
      <c r="MQ727" s="33"/>
      <c r="MR727" s="33"/>
      <c r="MS727" s="33"/>
      <c r="MT727" s="33"/>
      <c r="MU727" s="33"/>
      <c r="MV727" s="33"/>
      <c r="MW727" s="33"/>
      <c r="MX727" s="33"/>
      <c r="MY727" s="33"/>
      <c r="MZ727" s="33"/>
      <c r="NA727" s="33"/>
      <c r="NB727" s="33"/>
      <c r="NC727" s="33"/>
      <c r="ND727" s="33"/>
      <c r="NE727" s="33"/>
      <c r="NF727" s="33"/>
      <c r="NG727" s="33"/>
      <c r="NH727" s="33"/>
      <c r="NI727" s="33"/>
      <c r="NJ727" s="33"/>
      <c r="NK727" s="33"/>
      <c r="NL727" s="33"/>
      <c r="NM727" s="33"/>
      <c r="NN727" s="33"/>
      <c r="NO727" s="33"/>
      <c r="NP727" s="33"/>
      <c r="NQ727" s="33"/>
      <c r="NR727" s="33"/>
      <c r="NS727" s="33"/>
      <c r="NT727" s="33"/>
      <c r="NU727" s="33"/>
      <c r="NV727" s="33"/>
      <c r="NW727" s="33"/>
      <c r="NX727" s="33"/>
      <c r="NY727" s="33"/>
      <c r="NZ727" s="33"/>
      <c r="OA727" s="33"/>
      <c r="OB727" s="33"/>
      <c r="OC727" s="33"/>
      <c r="OD727" s="33"/>
      <c r="OE727" s="33"/>
      <c r="OF727" s="33"/>
      <c r="OG727" s="33"/>
      <c r="OH727" s="33"/>
      <c r="OI727" s="33"/>
      <c r="OJ727" s="33"/>
      <c r="OK727" s="33"/>
      <c r="OL727" s="33"/>
      <c r="OM727" s="33"/>
      <c r="ON727" s="33"/>
      <c r="OO727" s="33"/>
      <c r="OP727" s="33"/>
      <c r="OQ727" s="33"/>
      <c r="OR727" s="33"/>
      <c r="OS727" s="33"/>
      <c r="OT727" s="33"/>
      <c r="OU727" s="33"/>
      <c r="OV727" s="33"/>
      <c r="OW727" s="33"/>
      <c r="OX727" s="33"/>
      <c r="OY727" s="33"/>
      <c r="OZ727" s="33"/>
      <c r="PA727" s="33"/>
      <c r="PB727" s="33"/>
      <c r="PC727" s="33"/>
      <c r="PD727" s="33"/>
      <c r="PE727" s="33"/>
      <c r="PF727" s="33"/>
      <c r="PG727" s="33"/>
      <c r="PH727" s="33"/>
      <c r="PI727" s="33"/>
      <c r="PJ727" s="33"/>
      <c r="PK727" s="33"/>
      <c r="PL727" s="33"/>
      <c r="PM727" s="33"/>
      <c r="PN727" s="33"/>
      <c r="PO727" s="33"/>
      <c r="PP727" s="33"/>
      <c r="PQ727" s="33"/>
      <c r="PR727" s="33"/>
      <c r="PS727" s="33"/>
      <c r="PT727" s="33"/>
      <c r="PU727" s="33"/>
      <c r="PV727" s="33"/>
      <c r="PW727" s="33"/>
      <c r="PX727" s="33"/>
      <c r="PY727" s="33"/>
      <c r="PZ727" s="33"/>
      <c r="QA727" s="33"/>
      <c r="QB727" s="33"/>
      <c r="QC727" s="33"/>
      <c r="QD727" s="33"/>
      <c r="QE727" s="33"/>
      <c r="QF727" s="33"/>
      <c r="QG727" s="33"/>
      <c r="QH727" s="33"/>
      <c r="QI727" s="33"/>
      <c r="QJ727" s="33"/>
      <c r="QK727" s="33"/>
      <c r="QL727" s="33"/>
      <c r="QM727" s="33"/>
      <c r="QN727" s="33"/>
      <c r="QO727" s="33"/>
      <c r="QP727" s="33"/>
      <c r="QQ727" s="33"/>
      <c r="QR727" s="33"/>
      <c r="QS727" s="33"/>
      <c r="QT727" s="33"/>
      <c r="QU727" s="33"/>
      <c r="QV727" s="33"/>
      <c r="QW727" s="33"/>
      <c r="QX727" s="33"/>
      <c r="QY727" s="33"/>
      <c r="QZ727" s="33"/>
      <c r="RA727" s="33"/>
      <c r="RB727" s="33"/>
      <c r="RC727" s="33"/>
      <c r="RD727" s="33"/>
      <c r="RE727" s="33"/>
      <c r="RF727" s="33"/>
      <c r="RG727" s="33"/>
      <c r="RH727" s="33"/>
      <c r="RI727" s="33"/>
      <c r="RJ727" s="33"/>
      <c r="RK727" s="33"/>
      <c r="RL727" s="33"/>
      <c r="RM727" s="33"/>
      <c r="RN727" s="33"/>
      <c r="RO727" s="33"/>
      <c r="RP727" s="33"/>
      <c r="RQ727" s="33"/>
      <c r="RR727" s="33"/>
      <c r="RS727" s="33"/>
      <c r="RT727" s="33"/>
      <c r="RU727" s="33"/>
      <c r="RV727" s="33"/>
      <c r="RW727" s="33"/>
      <c r="RX727" s="33"/>
      <c r="RY727" s="33"/>
      <c r="RZ727" s="33"/>
      <c r="SA727" s="33"/>
      <c r="SB727" s="33"/>
      <c r="SC727" s="33"/>
      <c r="SD727" s="33"/>
      <c r="SE727" s="33"/>
      <c r="SF727" s="33"/>
      <c r="SG727" s="33"/>
      <c r="SH727" s="33"/>
      <c r="SI727" s="33"/>
      <c r="SJ727" s="33"/>
      <c r="SK727" s="33"/>
      <c r="SL727" s="33"/>
      <c r="SM727" s="33"/>
      <c r="SN727" s="33"/>
      <c r="SO727" s="33"/>
      <c r="SP727" s="33"/>
      <c r="SQ727" s="33"/>
      <c r="SR727" s="33"/>
      <c r="SS727" s="33"/>
      <c r="ST727" s="33"/>
      <c r="SU727" s="33"/>
      <c r="SV727" s="33"/>
      <c r="SW727" s="33"/>
      <c r="SX727" s="33"/>
      <c r="SY727" s="33"/>
      <c r="SZ727" s="33"/>
      <c r="TA727" s="33"/>
      <c r="TB727" s="33"/>
      <c r="TC727" s="33"/>
      <c r="TD727" s="33"/>
      <c r="TE727" s="33"/>
      <c r="TF727" s="33"/>
      <c r="TG727" s="33"/>
      <c r="TH727" s="33"/>
      <c r="TI727" s="33"/>
      <c r="TJ727" s="33"/>
      <c r="TK727" s="33"/>
      <c r="TL727" s="33"/>
      <c r="TM727" s="33"/>
      <c r="TN727" s="33"/>
      <c r="TO727" s="33"/>
      <c r="TP727" s="33"/>
      <c r="TQ727" s="33"/>
      <c r="TR727" s="33"/>
      <c r="TS727" s="33"/>
      <c r="TT727" s="33"/>
      <c r="TU727" s="33"/>
      <c r="TV727" s="33"/>
      <c r="TW727" s="33"/>
      <c r="TX727" s="33"/>
      <c r="TY727" s="33"/>
      <c r="TZ727" s="33"/>
      <c r="UA727" s="33"/>
      <c r="UB727" s="33"/>
      <c r="UC727" s="33"/>
      <c r="UD727" s="33"/>
      <c r="UE727" s="33"/>
      <c r="UF727" s="33"/>
      <c r="UG727" s="33"/>
      <c r="UH727" s="33"/>
      <c r="UI727" s="33"/>
      <c r="UJ727" s="33"/>
      <c r="UK727" s="33"/>
      <c r="UL727" s="33"/>
      <c r="UM727" s="33"/>
      <c r="UN727" s="33"/>
      <c r="UO727" s="33"/>
      <c r="UP727" s="33"/>
      <c r="UQ727" s="33"/>
      <c r="UR727" s="33"/>
      <c r="US727" s="33"/>
      <c r="UT727" s="33"/>
      <c r="UU727" s="33"/>
      <c r="UV727" s="33"/>
      <c r="UW727" s="33"/>
      <c r="UX727" s="33"/>
      <c r="UY727" s="33"/>
      <c r="UZ727" s="33"/>
      <c r="VA727" s="33"/>
      <c r="VB727" s="33"/>
      <c r="VC727" s="33"/>
      <c r="VD727" s="33"/>
      <c r="VE727" s="33"/>
      <c r="VF727" s="33"/>
      <c r="VG727" s="33"/>
      <c r="VH727" s="33"/>
      <c r="VI727" s="33"/>
      <c r="VJ727" s="33"/>
      <c r="VK727" s="33"/>
      <c r="VL727" s="33"/>
      <c r="VM727" s="33"/>
      <c r="VN727" s="33"/>
      <c r="VO727" s="33"/>
      <c r="VP727" s="33"/>
      <c r="VQ727" s="33"/>
      <c r="VR727" s="33"/>
      <c r="VS727" s="33"/>
      <c r="VT727" s="33"/>
      <c r="VU727" s="33"/>
      <c r="VV727" s="33"/>
      <c r="VW727" s="33"/>
      <c r="VX727" s="33"/>
      <c r="VY727" s="33"/>
      <c r="VZ727" s="33"/>
      <c r="WA727" s="33"/>
      <c r="WB727" s="33"/>
      <c r="WC727" s="33"/>
      <c r="WD727" s="33"/>
      <c r="WE727" s="33"/>
      <c r="WF727" s="33"/>
      <c r="WG727" s="33"/>
      <c r="WH727" s="33"/>
      <c r="WI727" s="33"/>
      <c r="WJ727" s="33"/>
      <c r="WK727" s="33"/>
      <c r="WL727" s="33"/>
      <c r="WM727" s="33"/>
      <c r="WN727" s="33"/>
      <c r="WO727" s="33"/>
      <c r="WP727" s="33"/>
      <c r="WQ727" s="33"/>
      <c r="WR727" s="33"/>
      <c r="WS727" s="33"/>
      <c r="WT727" s="33"/>
      <c r="WU727" s="33"/>
      <c r="WV727" s="33"/>
      <c r="WW727" s="33"/>
      <c r="WX727" s="33"/>
      <c r="WY727" s="33"/>
      <c r="WZ727" s="33"/>
      <c r="XA727" s="33"/>
      <c r="XB727" s="33"/>
      <c r="XC727" s="33"/>
      <c r="XD727" s="33"/>
      <c r="XE727" s="33"/>
      <c r="XF727" s="33"/>
      <c r="XG727" s="33"/>
      <c r="XH727" s="33"/>
      <c r="XI727" s="33"/>
      <c r="XJ727" s="33"/>
      <c r="XK727" s="33"/>
      <c r="XL727" s="33"/>
      <c r="XM727" s="33"/>
      <c r="XN727" s="33"/>
      <c r="XO727" s="33"/>
      <c r="XP727" s="33"/>
      <c r="XQ727" s="33"/>
      <c r="XR727" s="33"/>
      <c r="XS727" s="33"/>
      <c r="XT727" s="33"/>
      <c r="XU727" s="33"/>
      <c r="XV727" s="33"/>
      <c r="XW727" s="33"/>
      <c r="XX727" s="33"/>
      <c r="XY727" s="33"/>
      <c r="XZ727" s="33"/>
      <c r="YA727" s="33"/>
      <c r="YB727" s="33"/>
      <c r="YC727" s="33"/>
      <c r="YD727" s="33"/>
      <c r="YE727" s="33"/>
      <c r="YF727" s="33"/>
      <c r="YG727" s="33"/>
      <c r="YH727" s="33"/>
      <c r="YI727" s="33"/>
      <c r="YJ727" s="33"/>
      <c r="YK727" s="33"/>
      <c r="YL727" s="33"/>
      <c r="YM727" s="33"/>
      <c r="YN727" s="33"/>
      <c r="YO727" s="33"/>
      <c r="YP727" s="33"/>
      <c r="YQ727" s="33"/>
      <c r="YR727" s="33"/>
      <c r="YS727" s="33"/>
      <c r="YT727" s="33"/>
      <c r="YU727" s="33"/>
      <c r="YV727" s="33"/>
      <c r="YW727" s="33"/>
      <c r="YX727" s="33"/>
      <c r="YY727" s="33"/>
      <c r="YZ727" s="33"/>
      <c r="ZA727" s="33"/>
      <c r="ZB727" s="33"/>
      <c r="ZC727" s="33"/>
      <c r="ZD727" s="33"/>
      <c r="ZE727" s="33"/>
      <c r="ZF727" s="33"/>
      <c r="ZG727" s="33"/>
      <c r="ZH727" s="33"/>
      <c r="ZI727" s="33"/>
      <c r="ZJ727" s="33"/>
      <c r="ZK727" s="33"/>
      <c r="ZL727" s="33"/>
      <c r="ZM727" s="33"/>
      <c r="ZN727" s="33"/>
      <c r="ZO727" s="33"/>
      <c r="ZP727" s="33"/>
      <c r="ZQ727" s="33"/>
      <c r="ZR727" s="33"/>
      <c r="ZS727" s="33"/>
      <c r="ZT727" s="33"/>
      <c r="ZU727" s="33"/>
      <c r="ZV727" s="33"/>
      <c r="ZW727" s="33"/>
      <c r="ZX727" s="33"/>
      <c r="ZY727" s="33"/>
      <c r="ZZ727" s="33"/>
      <c r="AAA727" s="33"/>
      <c r="AAB727" s="33"/>
      <c r="AAC727" s="33"/>
      <c r="AAD727" s="33"/>
      <c r="AAE727" s="33"/>
      <c r="AAF727" s="33"/>
      <c r="AAG727" s="33"/>
      <c r="AAH727" s="33"/>
      <c r="AAI727" s="33"/>
      <c r="AAJ727" s="33"/>
      <c r="AAK727" s="33"/>
      <c r="AAL727" s="33"/>
      <c r="AAM727" s="33"/>
      <c r="AAN727" s="33"/>
      <c r="AAO727" s="33"/>
      <c r="AAP727" s="33"/>
      <c r="AAQ727" s="33"/>
      <c r="AAR727" s="33"/>
      <c r="AAS727" s="33"/>
      <c r="AAT727" s="33"/>
      <c r="AAU727" s="33"/>
      <c r="AAV727" s="33"/>
      <c r="AAW727" s="33"/>
      <c r="AAX727" s="33"/>
      <c r="AAY727" s="33"/>
      <c r="AAZ727" s="33"/>
      <c r="ABA727" s="33"/>
      <c r="ABB727" s="33"/>
      <c r="ABC727" s="33"/>
      <c r="ABD727" s="33"/>
      <c r="ABE727" s="33"/>
      <c r="ABF727" s="33"/>
      <c r="ABG727" s="33"/>
      <c r="ABH727" s="33"/>
      <c r="ABI727" s="33"/>
      <c r="ABJ727" s="33"/>
      <c r="ABK727" s="33"/>
      <c r="ABL727" s="33"/>
      <c r="ABM727" s="33"/>
      <c r="ABN727" s="33"/>
      <c r="ABO727" s="33"/>
      <c r="ABP727" s="33"/>
      <c r="ABQ727" s="33"/>
      <c r="ABR727" s="33"/>
      <c r="ABS727" s="33"/>
      <c r="ABT727" s="33"/>
      <c r="ABU727" s="33"/>
      <c r="ABV727" s="33"/>
      <c r="ABW727" s="33"/>
      <c r="ABX727" s="33"/>
      <c r="ABY727" s="33"/>
      <c r="ABZ727" s="33"/>
      <c r="ACA727" s="33"/>
      <c r="ACB727" s="33"/>
      <c r="ACC727" s="33"/>
      <c r="ACD727" s="33"/>
      <c r="ACE727" s="33"/>
      <c r="ACF727" s="33"/>
      <c r="ACG727" s="33"/>
      <c r="ACH727" s="33"/>
      <c r="ACI727" s="33"/>
      <c r="ACJ727" s="33"/>
      <c r="ACK727" s="33"/>
      <c r="ACL727" s="33"/>
      <c r="ACM727" s="33"/>
      <c r="ACN727" s="33"/>
      <c r="ACO727" s="33"/>
      <c r="ACP727" s="33"/>
      <c r="ACQ727" s="33"/>
      <c r="ACR727" s="33"/>
      <c r="ACS727" s="33"/>
      <c r="ACT727" s="33"/>
      <c r="ACU727" s="33"/>
      <c r="ACV727" s="33"/>
      <c r="ACW727" s="33"/>
      <c r="ACX727" s="33"/>
      <c r="ACY727" s="33"/>
      <c r="ACZ727" s="33"/>
      <c r="ADA727" s="33"/>
      <c r="ADB727" s="33"/>
      <c r="ADC727" s="33"/>
      <c r="ADD727" s="33"/>
      <c r="ADE727" s="33"/>
      <c r="ADF727" s="33"/>
      <c r="ADG727" s="33"/>
      <c r="ADH727" s="33"/>
      <c r="ADI727" s="33"/>
      <c r="ADJ727" s="33"/>
      <c r="ADK727" s="33"/>
      <c r="ADL727" s="33"/>
      <c r="ADM727" s="33"/>
      <c r="ADN727" s="33"/>
      <c r="ADO727" s="33"/>
      <c r="ADP727" s="33"/>
      <c r="ADQ727" s="33"/>
      <c r="ADR727" s="33"/>
      <c r="ADS727" s="33"/>
      <c r="ADT727" s="33"/>
      <c r="ADU727" s="33"/>
      <c r="ADV727" s="33"/>
      <c r="ADW727" s="33"/>
      <c r="ADX727" s="33"/>
      <c r="ADY727" s="33"/>
      <c r="ADZ727" s="33"/>
      <c r="AEA727" s="33"/>
      <c r="AEB727" s="33"/>
      <c r="AEC727" s="33"/>
      <c r="AED727" s="33"/>
      <c r="AEE727" s="33"/>
      <c r="AEF727" s="33"/>
      <c r="AEG727" s="33"/>
      <c r="AEH727" s="33"/>
      <c r="AEI727" s="33"/>
      <c r="AEJ727" s="33"/>
      <c r="AEK727" s="33"/>
      <c r="AEL727" s="33"/>
      <c r="AEM727" s="33"/>
      <c r="AEN727" s="33"/>
      <c r="AEO727" s="33"/>
      <c r="AEP727" s="33"/>
      <c r="AEQ727" s="33"/>
      <c r="AER727" s="33"/>
      <c r="AES727" s="33"/>
      <c r="AET727" s="33"/>
      <c r="AEU727" s="33"/>
      <c r="AEV727" s="33"/>
      <c r="AEW727" s="33"/>
      <c r="AEX727" s="33"/>
      <c r="AEY727" s="33"/>
      <c r="AEZ727" s="33"/>
      <c r="AFA727" s="33"/>
      <c r="AFB727" s="33"/>
      <c r="AFC727" s="33"/>
      <c r="AFD727" s="33"/>
      <c r="AFE727" s="33"/>
      <c r="AFF727" s="33"/>
      <c r="AFG727" s="33"/>
      <c r="AFH727" s="33"/>
      <c r="AFI727" s="33"/>
      <c r="AFJ727" s="33"/>
      <c r="AFK727" s="33"/>
      <c r="AFL727" s="33"/>
      <c r="AFM727" s="33"/>
      <c r="AFN727" s="33"/>
      <c r="AFO727" s="33"/>
      <c r="AFP727" s="33"/>
      <c r="AFQ727" s="33"/>
      <c r="AFR727" s="33"/>
      <c r="AFS727" s="33"/>
      <c r="AFT727" s="33"/>
      <c r="AFU727" s="33"/>
      <c r="AFV727" s="33"/>
      <c r="AFW727" s="33"/>
      <c r="AFX727" s="33"/>
      <c r="AFY727" s="33"/>
      <c r="AFZ727" s="33"/>
      <c r="AGA727" s="33"/>
      <c r="AGB727" s="33"/>
      <c r="AGC727" s="33"/>
      <c r="AGD727" s="33"/>
      <c r="AGE727" s="33"/>
      <c r="AGF727" s="33"/>
      <c r="AGG727" s="33"/>
      <c r="AGH727" s="33"/>
      <c r="AGI727" s="33"/>
      <c r="AGJ727" s="33"/>
      <c r="AGK727" s="33"/>
      <c r="AGL727" s="33"/>
      <c r="AGM727" s="33"/>
      <c r="AGN727" s="33"/>
      <c r="AGO727" s="33"/>
      <c r="AGP727" s="33"/>
      <c r="AGQ727" s="33"/>
      <c r="AGR727" s="33"/>
      <c r="AGS727" s="33"/>
      <c r="AGT727" s="33"/>
      <c r="AGU727" s="33"/>
      <c r="AGV727" s="33"/>
      <c r="AGW727" s="33"/>
      <c r="AGX727" s="33"/>
      <c r="AGY727" s="33"/>
      <c r="AGZ727" s="33"/>
      <c r="AHA727" s="33"/>
      <c r="AHB727" s="33"/>
      <c r="AHC727" s="33"/>
      <c r="AHD727" s="33"/>
      <c r="AHE727" s="33"/>
      <c r="AHF727" s="33"/>
      <c r="AHG727" s="33"/>
      <c r="AHH727" s="33"/>
      <c r="AHI727" s="33"/>
      <c r="AHJ727" s="33"/>
      <c r="AHK727" s="33"/>
      <c r="AHL727" s="33"/>
      <c r="AHM727" s="33"/>
      <c r="AHN727" s="33"/>
      <c r="AHO727" s="33"/>
      <c r="AHP727" s="33"/>
      <c r="AHQ727" s="33"/>
      <c r="AHR727" s="33"/>
      <c r="AHS727" s="33"/>
      <c r="AHT727" s="33"/>
      <c r="AHU727" s="33"/>
      <c r="AHV727" s="33"/>
      <c r="AHW727" s="33"/>
      <c r="AHX727" s="33"/>
      <c r="AHY727" s="33"/>
      <c r="AHZ727" s="33"/>
      <c r="AIA727" s="33"/>
      <c r="AIB727" s="33"/>
      <c r="AIC727" s="33"/>
      <c r="AID727" s="33"/>
      <c r="AIE727" s="33"/>
      <c r="AIF727" s="33"/>
      <c r="AIG727" s="33"/>
      <c r="AIH727" s="33"/>
      <c r="AII727" s="33"/>
      <c r="AIJ727" s="33"/>
      <c r="AIK727" s="33"/>
      <c r="AIL727" s="33"/>
      <c r="AIM727" s="33"/>
      <c r="AIN727" s="33"/>
      <c r="AIO727" s="33"/>
      <c r="AIP727" s="33"/>
      <c r="AIQ727" s="33"/>
      <c r="AIR727" s="33"/>
      <c r="AIS727" s="33"/>
      <c r="AIT727" s="33"/>
      <c r="AIU727" s="33"/>
      <c r="AIV727" s="33"/>
      <c r="AIW727" s="33"/>
      <c r="AIX727" s="33"/>
      <c r="AIY727" s="33"/>
      <c r="AIZ727" s="33"/>
      <c r="AJA727" s="33"/>
      <c r="AJB727" s="33"/>
      <c r="AJC727" s="33"/>
      <c r="AJD727" s="33"/>
      <c r="AJE727" s="33"/>
      <c r="AJF727" s="33"/>
      <c r="AJG727" s="33"/>
      <c r="AJH727" s="33"/>
      <c r="AJI727" s="33"/>
      <c r="AJJ727" s="33"/>
      <c r="AJK727" s="33"/>
      <c r="AJL727" s="33"/>
      <c r="AJM727" s="33"/>
      <c r="AJN727" s="33"/>
      <c r="AJO727" s="33"/>
      <c r="AJP727" s="33"/>
      <c r="AJQ727" s="33"/>
      <c r="AJR727" s="33"/>
      <c r="AJS727" s="33"/>
      <c r="AJT727" s="33"/>
      <c r="AJU727" s="33"/>
      <c r="AJV727" s="33"/>
      <c r="AJW727" s="33"/>
      <c r="AJX727" s="33"/>
      <c r="AJY727" s="33"/>
      <c r="AJZ727" s="33"/>
      <c r="AKA727" s="33"/>
      <c r="AKB727" s="33"/>
      <c r="AKC727" s="33"/>
      <c r="AKD727" s="33"/>
      <c r="AKE727" s="33"/>
      <c r="AKF727" s="33"/>
      <c r="AKG727" s="33"/>
      <c r="AKH727" s="33"/>
      <c r="AKI727" s="33"/>
      <c r="AKJ727" s="33"/>
      <c r="AKK727" s="33"/>
      <c r="AKL727" s="33"/>
      <c r="AKM727" s="33"/>
      <c r="AKN727" s="33"/>
      <c r="AKO727" s="33"/>
      <c r="AKP727" s="33"/>
      <c r="AKQ727" s="33"/>
      <c r="AKR727" s="33"/>
      <c r="AKS727" s="33"/>
      <c r="AKT727" s="33"/>
      <c r="AKU727" s="33"/>
      <c r="AKV727" s="33"/>
      <c r="AKW727" s="33"/>
      <c r="AKX727" s="33"/>
      <c r="AKY727" s="33"/>
      <c r="AKZ727" s="33"/>
      <c r="ALA727" s="33"/>
      <c r="ALB727" s="33"/>
      <c r="ALC727" s="33"/>
      <c r="ALD727" s="33"/>
      <c r="ALE727" s="33"/>
      <c r="ALF727" s="33"/>
      <c r="ALG727" s="33"/>
      <c r="ALH727" s="33"/>
      <c r="ALI727" s="33"/>
      <c r="ALJ727" s="33"/>
      <c r="ALK727" s="33"/>
      <c r="ALL727" s="33"/>
      <c r="ALM727" s="33"/>
      <c r="ALN727" s="33"/>
      <c r="ALO727" s="33"/>
      <c r="ALP727" s="33"/>
      <c r="ALQ727" s="33"/>
      <c r="ALR727" s="33"/>
      <c r="ALS727" s="33"/>
      <c r="ALT727" s="33"/>
      <c r="ALU727" s="33"/>
      <c r="ALV727" s="33"/>
      <c r="ALW727" s="33"/>
      <c r="ALX727" s="33"/>
      <c r="ALY727" s="33"/>
      <c r="ALZ727" s="33"/>
      <c r="AMA727" s="33"/>
      <c r="AMB727" s="33"/>
      <c r="AMC727" s="33"/>
      <c r="AMD727" s="33"/>
      <c r="AME727" s="33"/>
      <c r="AMF727" s="33"/>
      <c r="AMG727" s="33"/>
      <c r="AMH727" s="33"/>
      <c r="AMI727" s="33"/>
      <c r="AMJ727" s="33"/>
      <c r="AMK727" s="33"/>
      <c r="AML727" s="33"/>
      <c r="AMM727" s="33"/>
      <c r="AMN727" s="33"/>
      <c r="AMO727" s="33"/>
      <c r="AMP727" s="33"/>
      <c r="AMQ727" s="33"/>
      <c r="AMR727" s="33"/>
      <c r="AMS727" s="33"/>
      <c r="AMT727" s="33"/>
      <c r="AMU727" s="33"/>
      <c r="AMV727" s="33"/>
      <c r="AMW727" s="33"/>
      <c r="AMX727" s="33"/>
      <c r="AMY727" s="33"/>
      <c r="AMZ727" s="33"/>
      <c r="ANA727" s="33"/>
      <c r="ANB727" s="33"/>
      <c r="ANC727" s="33"/>
      <c r="AND727" s="33"/>
      <c r="ANE727" s="33"/>
      <c r="ANF727" s="33"/>
      <c r="ANG727" s="33"/>
      <c r="ANH727" s="33"/>
      <c r="ANI727" s="33"/>
      <c r="ANJ727" s="33"/>
      <c r="ANK727" s="33"/>
      <c r="ANL727" s="33"/>
      <c r="ANM727" s="33"/>
      <c r="ANN727" s="33"/>
      <c r="ANO727" s="33"/>
      <c r="ANP727" s="33"/>
      <c r="ANQ727" s="33"/>
      <c r="ANR727" s="33"/>
      <c r="ANS727" s="33"/>
      <c r="ANT727" s="33"/>
      <c r="ANU727" s="33"/>
      <c r="ANV727" s="33"/>
      <c r="ANW727" s="33"/>
      <c r="ANX727" s="33"/>
      <c r="ANY727" s="33"/>
      <c r="ANZ727" s="33"/>
      <c r="AOA727" s="33"/>
      <c r="AOB727" s="33"/>
      <c r="AOC727" s="33"/>
      <c r="AOD727" s="33"/>
      <c r="AOE727" s="33"/>
      <c r="AOF727" s="33"/>
      <c r="AOG727" s="33"/>
      <c r="AOH727" s="33"/>
      <c r="AOI727" s="33"/>
      <c r="AOJ727" s="33"/>
      <c r="AOK727" s="33"/>
      <c r="AOL727" s="33"/>
      <c r="AOM727" s="33"/>
      <c r="AON727" s="33"/>
      <c r="AOO727" s="33"/>
      <c r="AOP727" s="33"/>
      <c r="AOQ727" s="33"/>
      <c r="AOR727" s="33"/>
      <c r="AOS727" s="33"/>
      <c r="AOT727" s="33"/>
      <c r="AOU727" s="33"/>
      <c r="AOV727" s="33"/>
      <c r="AOW727" s="33"/>
      <c r="AOX727" s="33"/>
      <c r="AOY727" s="33"/>
      <c r="AOZ727" s="33"/>
      <c r="APA727" s="33"/>
      <c r="APB727" s="33"/>
      <c r="APC727" s="33"/>
      <c r="APD727" s="33"/>
      <c r="APE727" s="33"/>
      <c r="APF727" s="33"/>
      <c r="APG727" s="33"/>
      <c r="APH727" s="33"/>
      <c r="API727" s="33"/>
      <c r="APJ727" s="33"/>
      <c r="APK727" s="33"/>
      <c r="APL727" s="33"/>
      <c r="APM727" s="33"/>
      <c r="APN727" s="33"/>
      <c r="APO727" s="33"/>
      <c r="APP727" s="33"/>
      <c r="APQ727" s="33"/>
      <c r="APR727" s="33"/>
      <c r="APS727" s="33"/>
      <c r="APT727" s="33"/>
      <c r="APU727" s="33"/>
      <c r="APV727" s="33"/>
      <c r="APW727" s="33"/>
      <c r="APX727" s="33"/>
      <c r="APY727" s="33"/>
      <c r="APZ727" s="33"/>
      <c r="AQA727" s="33"/>
      <c r="AQB727" s="33"/>
      <c r="AQC727" s="33"/>
      <c r="AQD727" s="33"/>
      <c r="AQE727" s="33"/>
      <c r="AQF727" s="33"/>
      <c r="AQG727" s="33"/>
      <c r="AQH727" s="33"/>
      <c r="AQI727" s="33"/>
      <c r="AQJ727" s="33"/>
      <c r="AQK727" s="33"/>
      <c r="AQL727" s="33"/>
      <c r="AQM727" s="33"/>
      <c r="AQN727" s="33"/>
      <c r="AQO727" s="33"/>
      <c r="AQP727" s="33"/>
      <c r="AQQ727" s="33"/>
      <c r="AQR727" s="33"/>
      <c r="AQS727" s="33"/>
      <c r="AQT727" s="33"/>
      <c r="AQU727" s="33"/>
      <c r="AQV727" s="33"/>
      <c r="AQW727" s="33"/>
      <c r="AQX727" s="33"/>
      <c r="AQY727" s="33"/>
      <c r="AQZ727" s="33"/>
      <c r="ARA727" s="33"/>
      <c r="ARB727" s="33"/>
      <c r="ARC727" s="33"/>
      <c r="ARD727" s="33"/>
      <c r="ARE727" s="33"/>
      <c r="ARF727" s="33"/>
      <c r="ARG727" s="33"/>
      <c r="ARH727" s="33"/>
      <c r="ARI727" s="33"/>
      <c r="ARJ727" s="33"/>
      <c r="ARK727" s="33"/>
      <c r="ARL727" s="33"/>
      <c r="ARM727" s="33"/>
      <c r="ARN727" s="33"/>
      <c r="ARO727" s="33"/>
      <c r="ARP727" s="33"/>
      <c r="ARQ727" s="33"/>
      <c r="ARR727" s="33"/>
      <c r="ARS727" s="33"/>
      <c r="ART727" s="33"/>
      <c r="ARU727" s="33"/>
      <c r="ARV727" s="33"/>
      <c r="ARW727" s="33"/>
      <c r="ARX727" s="33"/>
      <c r="ARY727" s="33"/>
      <c r="ARZ727" s="33"/>
      <c r="ASA727" s="33"/>
      <c r="ASB727" s="33"/>
      <c r="ASC727" s="33"/>
      <c r="ASD727" s="33"/>
      <c r="ASE727" s="33"/>
      <c r="ASF727" s="33"/>
      <c r="ASG727" s="33"/>
      <c r="ASH727" s="33"/>
      <c r="ASI727" s="33"/>
      <c r="ASJ727" s="33"/>
      <c r="ASK727" s="33"/>
      <c r="ASL727" s="33"/>
      <c r="ASM727" s="33"/>
      <c r="ASN727" s="33"/>
      <c r="ASO727" s="33"/>
      <c r="ASP727" s="33"/>
      <c r="ASQ727" s="33"/>
      <c r="ASR727" s="33"/>
      <c r="ASS727" s="33"/>
      <c r="AST727" s="33"/>
      <c r="ASU727" s="33"/>
      <c r="ASV727" s="33"/>
      <c r="ASW727" s="33"/>
      <c r="ASX727" s="33"/>
      <c r="ASY727" s="33"/>
      <c r="ASZ727" s="33"/>
      <c r="ATA727" s="33"/>
      <c r="ATB727" s="33"/>
      <c r="ATC727" s="33"/>
      <c r="ATD727" s="33"/>
      <c r="ATE727" s="33"/>
      <c r="ATF727" s="33"/>
      <c r="ATG727" s="33"/>
      <c r="ATH727" s="33"/>
      <c r="ATI727" s="33"/>
      <c r="ATJ727" s="33"/>
      <c r="ATK727" s="33"/>
      <c r="ATL727" s="33"/>
      <c r="ATM727" s="33"/>
      <c r="ATN727" s="33"/>
      <c r="ATO727" s="33"/>
      <c r="ATP727" s="33"/>
      <c r="ATQ727" s="33"/>
      <c r="ATR727" s="33"/>
      <c r="ATS727" s="33"/>
      <c r="ATT727" s="33"/>
      <c r="ATU727" s="33"/>
      <c r="ATV727" s="33"/>
      <c r="ATW727" s="33"/>
      <c r="ATX727" s="33"/>
      <c r="ATY727" s="33"/>
      <c r="ATZ727" s="33"/>
      <c r="AUA727" s="33"/>
      <c r="AUB727" s="33"/>
      <c r="AUC727" s="33"/>
      <c r="AUD727" s="33"/>
      <c r="AUE727" s="33"/>
      <c r="AUF727" s="33"/>
      <c r="AUG727" s="33"/>
      <c r="AUH727" s="33"/>
      <c r="AUI727" s="33"/>
      <c r="AUJ727" s="33"/>
      <c r="AUK727" s="33"/>
      <c r="AUL727" s="33"/>
      <c r="AUM727" s="33"/>
      <c r="AUN727" s="33"/>
      <c r="AUO727" s="33"/>
      <c r="AUP727" s="33"/>
      <c r="AUQ727" s="33"/>
      <c r="AUR727" s="33"/>
      <c r="AUS727" s="33"/>
      <c r="AUT727" s="33"/>
      <c r="AUU727" s="33"/>
      <c r="AUV727" s="33"/>
      <c r="AUW727" s="33"/>
      <c r="AUX727" s="33"/>
      <c r="AUY727" s="33"/>
      <c r="AUZ727" s="33"/>
      <c r="AVA727" s="33"/>
      <c r="AVB727" s="33"/>
      <c r="AVC727" s="33"/>
      <c r="AVD727" s="33"/>
      <c r="AVE727" s="33"/>
      <c r="AVF727" s="33"/>
      <c r="AVG727" s="33"/>
      <c r="AVH727" s="33"/>
      <c r="AVI727" s="33"/>
      <c r="AVJ727" s="33"/>
      <c r="AVK727" s="33"/>
      <c r="AVL727" s="33"/>
      <c r="AVM727" s="33"/>
      <c r="AVN727" s="33"/>
      <c r="AVO727" s="33"/>
      <c r="AVP727" s="33"/>
      <c r="AVQ727" s="33"/>
      <c r="AVR727" s="33"/>
      <c r="AVS727" s="33"/>
      <c r="AVT727" s="33"/>
      <c r="AVU727" s="33"/>
      <c r="AVV727" s="33"/>
      <c r="AVW727" s="33"/>
      <c r="AVX727" s="33"/>
      <c r="AVY727" s="33"/>
      <c r="AVZ727" s="33"/>
      <c r="AWA727" s="33"/>
      <c r="AWB727" s="33"/>
      <c r="AWC727" s="33"/>
      <c r="AWD727" s="33"/>
      <c r="AWE727" s="33"/>
      <c r="AWF727" s="33"/>
      <c r="AWG727" s="33"/>
      <c r="AWH727" s="33"/>
      <c r="AWI727" s="33"/>
      <c r="AWJ727" s="33"/>
      <c r="AWK727" s="33"/>
      <c r="AWL727" s="33"/>
      <c r="AWM727" s="33"/>
      <c r="AWN727" s="33"/>
      <c r="AWO727" s="33"/>
      <c r="AWP727" s="33"/>
      <c r="AWQ727" s="33"/>
      <c r="AWR727" s="33"/>
      <c r="AWS727" s="33"/>
      <c r="AWT727" s="33"/>
      <c r="AWU727" s="33"/>
      <c r="AWV727" s="33"/>
      <c r="AWW727" s="33"/>
      <c r="AWX727" s="33"/>
      <c r="AWY727" s="33"/>
      <c r="AWZ727" s="33"/>
      <c r="AXA727" s="33"/>
      <c r="AXB727" s="33"/>
      <c r="AXC727" s="33"/>
      <c r="AXD727" s="33"/>
      <c r="AXE727" s="33"/>
      <c r="AXF727" s="33"/>
      <c r="AXG727" s="33"/>
      <c r="AXH727" s="33"/>
      <c r="AXI727" s="33"/>
      <c r="AXJ727" s="33"/>
      <c r="AXK727" s="33"/>
      <c r="AXL727" s="33"/>
      <c r="AXM727" s="33"/>
      <c r="AXN727" s="33"/>
      <c r="AXO727" s="33"/>
      <c r="AXP727" s="33"/>
      <c r="AXQ727" s="33"/>
      <c r="AXR727" s="33"/>
      <c r="AXS727" s="33"/>
      <c r="AXT727" s="33"/>
      <c r="AXU727" s="33"/>
      <c r="AXV727" s="33"/>
      <c r="AXW727" s="33"/>
      <c r="AXX727" s="33"/>
      <c r="AXY727" s="33"/>
      <c r="AXZ727" s="33"/>
      <c r="AYA727" s="33"/>
      <c r="AYB727" s="33"/>
      <c r="AYC727" s="33"/>
      <c r="AYD727" s="33"/>
      <c r="AYE727" s="33"/>
      <c r="AYF727" s="33"/>
      <c r="AYG727" s="33"/>
      <c r="AYH727" s="33"/>
      <c r="AYI727" s="33"/>
      <c r="AYJ727" s="33"/>
      <c r="AYK727" s="33"/>
      <c r="AYL727" s="33"/>
      <c r="AYM727" s="33"/>
      <c r="AYN727" s="33"/>
      <c r="AYO727" s="33"/>
      <c r="AYP727" s="33"/>
      <c r="AYQ727" s="33"/>
      <c r="AYR727" s="33"/>
      <c r="AYS727" s="33"/>
      <c r="AYT727" s="33"/>
      <c r="AYU727" s="33"/>
      <c r="AYV727" s="33"/>
      <c r="AYW727" s="33"/>
      <c r="AYX727" s="33"/>
      <c r="AYY727" s="33"/>
      <c r="AYZ727" s="33"/>
      <c r="AZA727" s="33"/>
      <c r="AZB727" s="33"/>
      <c r="AZC727" s="33"/>
      <c r="AZD727" s="33"/>
      <c r="AZE727" s="33"/>
      <c r="AZF727" s="33"/>
      <c r="AZG727" s="33"/>
      <c r="AZH727" s="33"/>
      <c r="AZI727" s="33"/>
      <c r="AZJ727" s="33"/>
      <c r="AZK727" s="33"/>
      <c r="AZL727" s="33"/>
      <c r="AZM727" s="33"/>
      <c r="AZN727" s="33"/>
      <c r="AZO727" s="33"/>
      <c r="AZP727" s="33"/>
      <c r="AZQ727" s="33"/>
      <c r="AZR727" s="33"/>
      <c r="AZS727" s="33"/>
      <c r="AZT727" s="33"/>
      <c r="AZU727" s="33"/>
      <c r="AZV727" s="33"/>
      <c r="AZW727" s="33"/>
      <c r="AZX727" s="33"/>
      <c r="AZY727" s="33"/>
      <c r="AZZ727" s="33"/>
      <c r="BAA727" s="33"/>
      <c r="BAB727" s="33"/>
      <c r="BAC727" s="33"/>
      <c r="BAD727" s="33"/>
      <c r="BAE727" s="33"/>
      <c r="BAF727" s="33"/>
      <c r="BAG727" s="33"/>
      <c r="BAH727" s="33"/>
      <c r="BAI727" s="33"/>
      <c r="BAJ727" s="33"/>
      <c r="BAK727" s="33"/>
      <c r="BAL727" s="33"/>
      <c r="BAM727" s="33"/>
      <c r="BAN727" s="33"/>
      <c r="BAO727" s="33"/>
      <c r="BAP727" s="33"/>
      <c r="BAQ727" s="33"/>
      <c r="BAR727" s="33"/>
      <c r="BAS727" s="33"/>
      <c r="BAT727" s="33"/>
      <c r="BAU727" s="33"/>
      <c r="BAV727" s="33"/>
      <c r="BAW727" s="33"/>
      <c r="BAX727" s="33"/>
      <c r="BAY727" s="33"/>
      <c r="BAZ727" s="33"/>
      <c r="BBA727" s="33"/>
      <c r="BBB727" s="33"/>
      <c r="BBC727" s="33"/>
      <c r="BBD727" s="33"/>
      <c r="BBE727" s="33"/>
      <c r="BBF727" s="33"/>
      <c r="BBG727" s="33"/>
      <c r="BBH727" s="33"/>
      <c r="BBI727" s="33"/>
      <c r="BBJ727" s="33"/>
      <c r="BBK727" s="33"/>
      <c r="BBL727" s="33"/>
      <c r="BBM727" s="33"/>
      <c r="BBN727" s="33"/>
      <c r="BBO727" s="33"/>
      <c r="BBP727" s="33"/>
      <c r="BBQ727" s="33"/>
      <c r="BBR727" s="33"/>
      <c r="BBS727" s="33"/>
      <c r="BBT727" s="33"/>
      <c r="BBU727" s="33"/>
      <c r="BBV727" s="33"/>
      <c r="BBW727" s="33"/>
      <c r="BBX727" s="33"/>
      <c r="BBY727" s="33"/>
      <c r="BBZ727" s="33"/>
      <c r="BCA727" s="33"/>
      <c r="BCB727" s="33"/>
      <c r="BCC727" s="33"/>
      <c r="BCD727" s="33"/>
      <c r="BCE727" s="33"/>
      <c r="BCF727" s="33"/>
      <c r="BCG727" s="33"/>
      <c r="BCH727" s="33"/>
      <c r="BCI727" s="33"/>
      <c r="BCJ727" s="33"/>
      <c r="BCK727" s="33"/>
      <c r="BCL727" s="33"/>
      <c r="BCM727" s="33"/>
      <c r="BCN727" s="33"/>
      <c r="BCO727" s="33"/>
      <c r="BCP727" s="33"/>
      <c r="BCQ727" s="33"/>
      <c r="BCR727" s="33"/>
      <c r="BCS727" s="33"/>
      <c r="BCT727" s="33"/>
      <c r="BCU727" s="33"/>
      <c r="BCV727" s="33"/>
      <c r="BCW727" s="33"/>
      <c r="BCX727" s="33"/>
      <c r="BCY727" s="33"/>
      <c r="BCZ727" s="33"/>
      <c r="BDA727" s="33"/>
      <c r="BDB727" s="33"/>
      <c r="BDC727" s="33"/>
      <c r="BDD727" s="33"/>
      <c r="BDE727" s="33"/>
      <c r="BDF727" s="33"/>
      <c r="BDG727" s="33"/>
      <c r="BDH727" s="33"/>
      <c r="BDI727" s="33"/>
      <c r="BDJ727" s="33"/>
      <c r="BDK727" s="33"/>
      <c r="BDL727" s="33"/>
      <c r="BDM727" s="33"/>
      <c r="BDN727" s="33"/>
      <c r="BDO727" s="33"/>
      <c r="BDP727" s="33"/>
      <c r="BDQ727" s="33"/>
      <c r="BDR727" s="33"/>
      <c r="BDS727" s="33"/>
      <c r="BDT727" s="33"/>
      <c r="BDU727" s="33"/>
      <c r="BDV727" s="33"/>
      <c r="BDW727" s="33"/>
      <c r="BDX727" s="33"/>
      <c r="BDY727" s="33"/>
      <c r="BDZ727" s="33"/>
      <c r="BEA727" s="33"/>
      <c r="BEB727" s="33"/>
      <c r="BEC727" s="33"/>
      <c r="BED727" s="33"/>
      <c r="BEE727" s="33"/>
      <c r="BEF727" s="33"/>
      <c r="BEG727" s="33"/>
      <c r="BEH727" s="33"/>
      <c r="BEI727" s="33"/>
      <c r="BEJ727" s="33"/>
      <c r="BEK727" s="33"/>
      <c r="BEL727" s="33"/>
      <c r="BEM727" s="33"/>
      <c r="BEN727" s="33"/>
      <c r="BEO727" s="33"/>
      <c r="BEP727" s="33"/>
      <c r="BEQ727" s="33"/>
      <c r="BER727" s="33"/>
      <c r="BES727" s="33"/>
      <c r="BET727" s="33"/>
      <c r="BEU727" s="33"/>
      <c r="BEV727" s="33"/>
      <c r="BEW727" s="33"/>
      <c r="BEX727" s="33"/>
      <c r="BEY727" s="33"/>
      <c r="BEZ727" s="33"/>
      <c r="BFA727" s="33"/>
      <c r="BFB727" s="33"/>
      <c r="BFC727" s="33"/>
      <c r="BFD727" s="33"/>
      <c r="BFE727" s="33"/>
      <c r="BFF727" s="33"/>
      <c r="BFG727" s="33"/>
      <c r="BFH727" s="33"/>
      <c r="BFI727" s="33"/>
      <c r="BFJ727" s="33"/>
      <c r="BFK727" s="33"/>
      <c r="BFL727" s="33"/>
      <c r="BFM727" s="33"/>
      <c r="BFN727" s="33"/>
      <c r="BFO727" s="33"/>
      <c r="BFP727" s="33"/>
      <c r="BFQ727" s="33"/>
      <c r="BFR727" s="33"/>
      <c r="BFS727" s="33"/>
      <c r="BFT727" s="33"/>
      <c r="BFU727" s="33"/>
      <c r="BFV727" s="33"/>
      <c r="BFW727" s="33"/>
      <c r="BFX727" s="33"/>
      <c r="BFY727" s="33"/>
      <c r="BFZ727" s="33"/>
      <c r="BGA727" s="33"/>
      <c r="BGB727" s="33"/>
      <c r="BGC727" s="33"/>
      <c r="BGD727" s="33"/>
      <c r="BGE727" s="33"/>
      <c r="BGF727" s="33"/>
      <c r="BGG727" s="33"/>
      <c r="BGH727" s="33"/>
      <c r="BGI727" s="33"/>
      <c r="BGJ727" s="33"/>
      <c r="BGK727" s="33"/>
      <c r="BGL727" s="33"/>
      <c r="BGM727" s="33"/>
      <c r="BGN727" s="33"/>
      <c r="BGO727" s="33"/>
      <c r="BGP727" s="33"/>
      <c r="BGQ727" s="33"/>
      <c r="BGR727" s="33"/>
      <c r="BGS727" s="33"/>
      <c r="BGT727" s="33"/>
      <c r="BGU727" s="33"/>
      <c r="BGV727" s="33"/>
      <c r="BGW727" s="33"/>
      <c r="BGX727" s="33"/>
      <c r="BGY727" s="33"/>
      <c r="BGZ727" s="33"/>
      <c r="BHA727" s="33"/>
      <c r="BHB727" s="33"/>
      <c r="BHC727" s="33"/>
      <c r="BHD727" s="33"/>
      <c r="BHE727" s="33"/>
      <c r="BHF727" s="33"/>
      <c r="BHG727" s="33"/>
      <c r="BHH727" s="33"/>
      <c r="BHI727" s="33"/>
      <c r="BHJ727" s="33"/>
      <c r="BHK727" s="33"/>
      <c r="BHL727" s="33"/>
      <c r="BHM727" s="33"/>
      <c r="BHN727" s="33"/>
      <c r="BHO727" s="33"/>
      <c r="BHP727" s="33"/>
      <c r="BHQ727" s="33"/>
      <c r="BHR727" s="33"/>
      <c r="BHS727" s="33"/>
      <c r="BHT727" s="33"/>
      <c r="BHU727" s="33"/>
      <c r="BHV727" s="33"/>
      <c r="BHW727" s="33"/>
      <c r="BHX727" s="33"/>
      <c r="BHY727" s="33"/>
      <c r="BHZ727" s="33"/>
      <c r="BIA727" s="33"/>
      <c r="BIB727" s="33"/>
      <c r="BIC727" s="33"/>
      <c r="BID727" s="33"/>
      <c r="BIE727" s="33"/>
      <c r="BIF727" s="33"/>
      <c r="BIG727" s="33"/>
      <c r="BIH727" s="33"/>
      <c r="BII727" s="33"/>
      <c r="BIJ727" s="33"/>
      <c r="BIK727" s="33"/>
      <c r="BIL727" s="33"/>
      <c r="BIM727" s="33"/>
      <c r="BIN727" s="33"/>
      <c r="BIO727" s="33"/>
      <c r="BIP727" s="33"/>
      <c r="BIQ727" s="33"/>
      <c r="BIR727" s="33"/>
      <c r="BIS727" s="33"/>
      <c r="BIT727" s="33"/>
      <c r="BIU727" s="33"/>
      <c r="BIV727" s="33"/>
      <c r="BIW727" s="33"/>
      <c r="BIX727" s="33"/>
      <c r="BIY727" s="33"/>
      <c r="BIZ727" s="33"/>
      <c r="BJA727" s="33"/>
      <c r="BJB727" s="33"/>
      <c r="BJC727" s="33"/>
      <c r="BJD727" s="33"/>
      <c r="BJE727" s="33"/>
      <c r="BJF727" s="33"/>
      <c r="BJG727" s="33"/>
      <c r="BJH727" s="33"/>
      <c r="BJI727" s="33"/>
      <c r="BJJ727" s="33"/>
      <c r="BJK727" s="33"/>
      <c r="BJL727" s="33"/>
      <c r="BJM727" s="33"/>
      <c r="BJN727" s="33"/>
      <c r="BJO727" s="33"/>
      <c r="BJP727" s="33"/>
      <c r="BJQ727" s="33"/>
      <c r="BJR727" s="33"/>
      <c r="BJS727" s="33"/>
      <c r="BJT727" s="33"/>
      <c r="BJU727" s="33"/>
      <c r="BJV727" s="33"/>
      <c r="BJW727" s="33"/>
      <c r="BJX727" s="33"/>
      <c r="BJY727" s="33"/>
      <c r="BJZ727" s="33"/>
      <c r="BKA727" s="33"/>
      <c r="BKB727" s="33"/>
      <c r="BKC727" s="33"/>
      <c r="BKD727" s="33"/>
      <c r="BKE727" s="33"/>
      <c r="BKF727" s="33"/>
      <c r="BKG727" s="33"/>
      <c r="BKH727" s="33"/>
      <c r="BKI727" s="33"/>
      <c r="BKJ727" s="33"/>
      <c r="BKK727" s="33"/>
      <c r="BKL727" s="33"/>
      <c r="BKM727" s="33"/>
      <c r="BKN727" s="33"/>
      <c r="BKO727" s="33"/>
      <c r="BKP727" s="33"/>
      <c r="BKQ727" s="33"/>
      <c r="BKR727" s="33"/>
      <c r="BKS727" s="33"/>
      <c r="BKT727" s="33"/>
      <c r="BKU727" s="33"/>
      <c r="BKV727" s="33"/>
      <c r="BKW727" s="33"/>
      <c r="BKX727" s="33"/>
      <c r="BKY727" s="33"/>
      <c r="BKZ727" s="33"/>
      <c r="BLA727" s="33"/>
      <c r="BLB727" s="33"/>
      <c r="BLC727" s="33"/>
      <c r="BLD727" s="33"/>
      <c r="BLE727" s="33"/>
      <c r="BLF727" s="33"/>
      <c r="BLG727" s="33"/>
      <c r="BLH727" s="33"/>
      <c r="BLI727" s="33"/>
      <c r="BLJ727" s="33"/>
      <c r="BLK727" s="33"/>
      <c r="BLL727" s="33"/>
      <c r="BLM727" s="33"/>
      <c r="BLN727" s="33"/>
      <c r="BLO727" s="33"/>
      <c r="BLP727" s="33"/>
      <c r="BLQ727" s="33"/>
      <c r="BLR727" s="33"/>
      <c r="BLS727" s="33"/>
      <c r="BLT727" s="33"/>
      <c r="BLU727" s="33"/>
      <c r="BLV727" s="33"/>
      <c r="BLW727" s="33"/>
      <c r="BLX727" s="33"/>
      <c r="BLY727" s="33"/>
      <c r="BLZ727" s="33"/>
      <c r="BMA727" s="33"/>
      <c r="BMB727" s="33"/>
      <c r="BMC727" s="33"/>
      <c r="BMD727" s="33"/>
      <c r="BME727" s="33"/>
      <c r="BMF727" s="33"/>
      <c r="BMG727" s="33"/>
      <c r="BMH727" s="33"/>
      <c r="BMI727" s="33"/>
      <c r="BMJ727" s="33"/>
      <c r="BMK727" s="33"/>
      <c r="BML727" s="33"/>
      <c r="BMM727" s="33"/>
      <c r="BMN727" s="33"/>
      <c r="BMO727" s="33"/>
      <c r="BMP727" s="33"/>
      <c r="BMQ727" s="33"/>
      <c r="BMR727" s="33"/>
      <c r="BMS727" s="33"/>
      <c r="BMT727" s="33"/>
      <c r="BMU727" s="33"/>
      <c r="BMV727" s="33"/>
      <c r="BMW727" s="33"/>
      <c r="BMX727" s="33"/>
      <c r="BMY727" s="33"/>
      <c r="BMZ727" s="33"/>
      <c r="BNA727" s="33"/>
      <c r="BNB727" s="33"/>
      <c r="BNC727" s="33"/>
      <c r="BND727" s="33"/>
      <c r="BNE727" s="33"/>
      <c r="BNF727" s="33"/>
      <c r="BNG727" s="33"/>
      <c r="BNH727" s="33"/>
      <c r="BNI727" s="33"/>
      <c r="BNJ727" s="33"/>
      <c r="BNK727" s="33"/>
      <c r="BNL727" s="33"/>
      <c r="BNM727" s="33"/>
      <c r="BNN727" s="33"/>
      <c r="BNO727" s="33"/>
      <c r="BNP727" s="33"/>
      <c r="BNQ727" s="33"/>
      <c r="BNR727" s="33"/>
      <c r="BNS727" s="33"/>
      <c r="BNT727" s="33"/>
      <c r="BNU727" s="33"/>
      <c r="BNV727" s="33"/>
      <c r="BNW727" s="33"/>
      <c r="BNX727" s="33"/>
      <c r="BNY727" s="33"/>
      <c r="BNZ727" s="33"/>
      <c r="BOA727" s="33"/>
      <c r="BOB727" s="33"/>
      <c r="BOC727" s="33"/>
      <c r="BOD727" s="33"/>
      <c r="BOE727" s="33"/>
      <c r="BOF727" s="33"/>
      <c r="BOG727" s="33"/>
      <c r="BOH727" s="33"/>
      <c r="BOI727" s="33"/>
      <c r="BOJ727" s="33"/>
      <c r="BOK727" s="33"/>
      <c r="BOL727" s="33"/>
      <c r="BOM727" s="33"/>
      <c r="BON727" s="33"/>
      <c r="BOO727" s="33"/>
      <c r="BOP727" s="33"/>
      <c r="BOQ727" s="33"/>
      <c r="BOR727" s="33"/>
      <c r="BOS727" s="33"/>
      <c r="BOT727" s="33"/>
      <c r="BOU727" s="33"/>
      <c r="BOV727" s="33"/>
      <c r="BOW727" s="33"/>
      <c r="BOX727" s="33"/>
      <c r="BOY727" s="33"/>
      <c r="BOZ727" s="33"/>
      <c r="BPA727" s="33"/>
      <c r="BPB727" s="33"/>
      <c r="BPC727" s="33"/>
      <c r="BPD727" s="33"/>
      <c r="BPE727" s="33"/>
      <c r="BPF727" s="33"/>
      <c r="BPG727" s="33"/>
      <c r="BPH727" s="33"/>
      <c r="BPI727" s="33"/>
      <c r="BPJ727" s="33"/>
      <c r="BPK727" s="33"/>
      <c r="BPL727" s="33"/>
      <c r="BPM727" s="33"/>
      <c r="BPN727" s="33"/>
      <c r="BPO727" s="33"/>
      <c r="BPP727" s="33"/>
      <c r="BPQ727" s="33"/>
      <c r="BPR727" s="33"/>
      <c r="BPS727" s="33"/>
      <c r="BPT727" s="33"/>
      <c r="BPU727" s="33"/>
      <c r="BPV727" s="33"/>
      <c r="BPW727" s="33"/>
      <c r="BPX727" s="33"/>
      <c r="BPY727" s="33"/>
      <c r="BPZ727" s="33"/>
      <c r="BQA727" s="33"/>
      <c r="BQB727" s="33"/>
      <c r="BQC727" s="33"/>
      <c r="BQD727" s="33"/>
      <c r="BQE727" s="33"/>
      <c r="BQF727" s="33"/>
      <c r="BQG727" s="33"/>
      <c r="BQH727" s="33"/>
      <c r="BQI727" s="33"/>
      <c r="BQJ727" s="33"/>
      <c r="BQK727" s="33"/>
      <c r="BQL727" s="33"/>
      <c r="BQM727" s="33"/>
      <c r="BQN727" s="33"/>
      <c r="BQO727" s="33"/>
      <c r="BQP727" s="33"/>
      <c r="BQQ727" s="33"/>
      <c r="BQR727" s="33"/>
      <c r="BQS727" s="33"/>
      <c r="BQT727" s="33"/>
      <c r="BQU727" s="33"/>
      <c r="BQV727" s="33"/>
      <c r="BQW727" s="33"/>
      <c r="BQX727" s="33"/>
      <c r="BQY727" s="33"/>
      <c r="BQZ727" s="33"/>
      <c r="BRA727" s="33"/>
      <c r="BRB727" s="33"/>
      <c r="BRC727" s="33"/>
      <c r="BRD727" s="33"/>
      <c r="BRE727" s="33"/>
      <c r="BRF727" s="33"/>
      <c r="BRG727" s="33"/>
      <c r="BRH727" s="33"/>
      <c r="BRI727" s="33"/>
      <c r="BRJ727" s="33"/>
      <c r="BRK727" s="33"/>
      <c r="BRL727" s="33"/>
      <c r="BRM727" s="33"/>
      <c r="BRN727" s="33"/>
      <c r="BRO727" s="33"/>
      <c r="BRP727" s="33"/>
      <c r="BRQ727" s="33"/>
      <c r="BRR727" s="33"/>
      <c r="BRS727" s="33"/>
      <c r="BRT727" s="33"/>
      <c r="BRU727" s="33"/>
      <c r="BRV727" s="33"/>
      <c r="BRW727" s="33"/>
      <c r="BRX727" s="33"/>
      <c r="BRY727" s="33"/>
      <c r="BRZ727" s="33"/>
      <c r="BSA727" s="33"/>
      <c r="BSB727" s="33"/>
      <c r="BSC727" s="33"/>
      <c r="BSD727" s="33"/>
      <c r="BSE727" s="33"/>
      <c r="BSF727" s="33"/>
      <c r="BSG727" s="33"/>
      <c r="BSH727" s="33"/>
      <c r="BSI727" s="33"/>
      <c r="BSJ727" s="33"/>
      <c r="BSK727" s="33"/>
      <c r="BSL727" s="33"/>
      <c r="BSM727" s="33"/>
      <c r="BSN727" s="33"/>
      <c r="BSO727" s="33"/>
      <c r="BSP727" s="33"/>
      <c r="BSQ727" s="33"/>
      <c r="BSR727" s="33"/>
      <c r="BSS727" s="33"/>
      <c r="BST727" s="33"/>
      <c r="BSU727" s="33"/>
      <c r="BSV727" s="33"/>
      <c r="BSW727" s="33"/>
      <c r="BSX727" s="33"/>
      <c r="BSY727" s="33"/>
      <c r="BSZ727" s="33"/>
      <c r="BTA727" s="33"/>
      <c r="BTB727" s="33"/>
      <c r="BTC727" s="33"/>
      <c r="BTD727" s="33"/>
      <c r="BTE727" s="33"/>
      <c r="BTF727" s="33"/>
      <c r="BTG727" s="33"/>
      <c r="BTH727" s="33"/>
      <c r="BTI727" s="33"/>
      <c r="BTJ727" s="33"/>
      <c r="BTK727" s="33"/>
      <c r="BTL727" s="33"/>
      <c r="BTM727" s="33"/>
      <c r="BTN727" s="33"/>
      <c r="BTO727" s="33"/>
      <c r="BTP727" s="33"/>
      <c r="BTQ727" s="33"/>
      <c r="BTR727" s="33"/>
      <c r="BTS727" s="33"/>
      <c r="BTT727" s="33"/>
      <c r="BTU727" s="33"/>
      <c r="BTV727" s="33"/>
      <c r="BTW727" s="33"/>
      <c r="BTX727" s="33"/>
      <c r="BTY727" s="33"/>
      <c r="BTZ727" s="33"/>
      <c r="BUA727" s="33"/>
      <c r="BUB727" s="33"/>
      <c r="BUC727" s="33"/>
      <c r="BUD727" s="33"/>
      <c r="BUE727" s="33"/>
      <c r="BUF727" s="33"/>
      <c r="BUG727" s="33"/>
      <c r="BUH727" s="33"/>
      <c r="BUI727" s="33"/>
      <c r="BUJ727" s="33"/>
      <c r="BUK727" s="33"/>
      <c r="BUL727" s="33"/>
      <c r="BUM727" s="33"/>
      <c r="BUN727" s="33"/>
      <c r="BUO727" s="33"/>
      <c r="BUP727" s="33"/>
      <c r="BUQ727" s="33"/>
      <c r="BUR727" s="33"/>
      <c r="BUS727" s="33"/>
      <c r="BUT727" s="33"/>
      <c r="BUU727" s="33"/>
      <c r="BUV727" s="33"/>
      <c r="BUW727" s="33"/>
      <c r="BUX727" s="33"/>
      <c r="BUY727" s="33"/>
      <c r="BUZ727" s="33"/>
      <c r="BVA727" s="33"/>
      <c r="BVB727" s="33"/>
      <c r="BVC727" s="33"/>
      <c r="BVD727" s="33"/>
      <c r="BVE727" s="33"/>
      <c r="BVF727" s="33"/>
      <c r="BVG727" s="33"/>
      <c r="BVH727" s="33"/>
      <c r="BVI727" s="33"/>
      <c r="BVJ727" s="33"/>
      <c r="BVK727" s="33"/>
      <c r="BVL727" s="33"/>
      <c r="BVM727" s="33"/>
      <c r="BVN727" s="33"/>
      <c r="BVO727" s="33"/>
      <c r="BVP727" s="33"/>
      <c r="BVQ727" s="33"/>
      <c r="BVR727" s="33"/>
      <c r="BVS727" s="33"/>
      <c r="BVT727" s="33"/>
      <c r="BVU727" s="33"/>
      <c r="BVV727" s="33"/>
      <c r="BVW727" s="33"/>
      <c r="BVX727" s="33"/>
      <c r="BVY727" s="33"/>
      <c r="BVZ727" s="33"/>
      <c r="BWA727" s="33"/>
      <c r="BWB727" s="33"/>
      <c r="BWC727" s="33"/>
      <c r="BWD727" s="33"/>
      <c r="BWE727" s="33"/>
      <c r="BWF727" s="33"/>
      <c r="BWG727" s="33"/>
      <c r="BWH727" s="33"/>
      <c r="BWI727" s="33"/>
      <c r="BWJ727" s="33"/>
      <c r="BWK727" s="33"/>
      <c r="BWL727" s="33"/>
      <c r="BWM727" s="33"/>
      <c r="BWN727" s="33"/>
      <c r="BWO727" s="33"/>
      <c r="BWP727" s="33"/>
      <c r="BWQ727" s="33"/>
      <c r="BWR727" s="33"/>
      <c r="BWS727" s="33"/>
      <c r="BWT727" s="33"/>
      <c r="BWU727" s="33"/>
      <c r="BWV727" s="33"/>
      <c r="BWW727" s="33"/>
      <c r="BWX727" s="33"/>
      <c r="BWY727" s="33"/>
      <c r="BWZ727" s="33"/>
      <c r="BXA727" s="33"/>
      <c r="BXB727" s="33"/>
      <c r="BXC727" s="33"/>
      <c r="BXD727" s="33"/>
      <c r="BXE727" s="33"/>
      <c r="BXF727" s="33"/>
      <c r="BXG727" s="33"/>
      <c r="BXH727" s="33"/>
      <c r="BXI727" s="33"/>
      <c r="BXJ727" s="33"/>
      <c r="BXK727" s="33"/>
      <c r="BXL727" s="33"/>
      <c r="BXM727" s="33"/>
      <c r="BXN727" s="33"/>
      <c r="BXO727" s="33"/>
      <c r="BXP727" s="33"/>
      <c r="BXQ727" s="33"/>
      <c r="BXR727" s="33"/>
      <c r="BXS727" s="33"/>
      <c r="BXT727" s="33"/>
      <c r="BXU727" s="33"/>
      <c r="BXV727" s="33"/>
      <c r="BXW727" s="33"/>
      <c r="BXX727" s="33"/>
      <c r="BXY727" s="33"/>
      <c r="BXZ727" s="33"/>
      <c r="BYA727" s="33"/>
      <c r="BYB727" s="33"/>
      <c r="BYC727" s="33"/>
      <c r="BYD727" s="33"/>
      <c r="BYE727" s="33"/>
      <c r="BYF727" s="33"/>
      <c r="BYG727" s="33"/>
      <c r="BYH727" s="33"/>
      <c r="BYI727" s="33"/>
      <c r="BYJ727" s="33"/>
      <c r="BYK727" s="33"/>
      <c r="BYL727" s="33"/>
      <c r="BYM727" s="33"/>
      <c r="BYN727" s="33"/>
      <c r="BYO727" s="33"/>
      <c r="BYP727" s="33"/>
      <c r="BYQ727" s="33"/>
      <c r="BYR727" s="33"/>
      <c r="BYS727" s="33"/>
      <c r="BYT727" s="33"/>
      <c r="BYU727" s="33"/>
      <c r="BYV727" s="33"/>
      <c r="BYW727" s="33"/>
      <c r="BYX727" s="33"/>
    </row>
    <row r="728" spans="1:2026" s="52" customFormat="1" ht="24.95" customHeight="1" x14ac:dyDescent="0.25">
      <c r="A728" s="205" t="s">
        <v>1662</v>
      </c>
      <c r="B728" s="50" t="s">
        <v>1271</v>
      </c>
      <c r="C728" s="4" t="s">
        <v>1267</v>
      </c>
      <c r="D728" s="4" t="s">
        <v>348</v>
      </c>
      <c r="E728" s="4" t="s">
        <v>1268</v>
      </c>
      <c r="F728" s="4" t="s">
        <v>1257</v>
      </c>
      <c r="G728" s="4" t="s">
        <v>27</v>
      </c>
      <c r="H728" s="63" t="s">
        <v>834</v>
      </c>
      <c r="I728" s="4" t="s">
        <v>1235</v>
      </c>
      <c r="J728" s="51" t="s">
        <v>285</v>
      </c>
      <c r="K728" s="4" t="s">
        <v>31</v>
      </c>
      <c r="L728" s="4" t="s">
        <v>80</v>
      </c>
      <c r="M728" s="4" t="s">
        <v>33</v>
      </c>
      <c r="N728" s="4" t="s">
        <v>34</v>
      </c>
      <c r="O728" s="6" t="s">
        <v>35</v>
      </c>
      <c r="P728" s="6"/>
      <c r="Q728" s="7" t="s">
        <v>36</v>
      </c>
      <c r="R728" s="7" t="s">
        <v>1236</v>
      </c>
      <c r="S728" s="4" t="s">
        <v>1269</v>
      </c>
      <c r="T728" s="146">
        <v>1707845.8829999999</v>
      </c>
      <c r="U728" s="146">
        <v>9245691.0170000009</v>
      </c>
      <c r="V728" s="4" t="s">
        <v>11</v>
      </c>
      <c r="W728" s="4" t="s">
        <v>40</v>
      </c>
      <c r="X728" s="4" t="s">
        <v>40</v>
      </c>
      <c r="Y728" s="4"/>
      <c r="Z728" s="4" t="s">
        <v>40</v>
      </c>
      <c r="AA728" s="4" t="s">
        <v>1270</v>
      </c>
      <c r="AB728" s="8"/>
      <c r="AC728" s="8">
        <v>3860</v>
      </c>
      <c r="AD728" s="8"/>
      <c r="AE728" s="8">
        <v>2250</v>
      </c>
      <c r="AF728" s="8">
        <v>0</v>
      </c>
      <c r="AG728" s="8">
        <f t="shared" si="12"/>
        <v>6110</v>
      </c>
      <c r="AH728" s="111">
        <f>18</f>
        <v>18</v>
      </c>
      <c r="AI728" s="8">
        <f>18809.56</f>
        <v>18809.560000000001</v>
      </c>
      <c r="AJ728" s="126"/>
      <c r="AK728" s="8">
        <f>SUBTOTAL(9,AI728:AJ728)</f>
        <v>18809.560000000001</v>
      </c>
      <c r="AL728" s="5" t="s">
        <v>37</v>
      </c>
      <c r="AM728" s="5" t="s">
        <v>1499</v>
      </c>
      <c r="AN728" s="96">
        <v>43160</v>
      </c>
      <c r="AO728" s="173" t="s">
        <v>1512</v>
      </c>
      <c r="AP728" s="33"/>
      <c r="AQ728" s="33"/>
      <c r="AR728" s="33"/>
      <c r="AS728" s="33"/>
      <c r="AT728" s="33"/>
      <c r="AU728" s="33"/>
      <c r="AV728" s="33"/>
      <c r="AW728" s="33"/>
      <c r="AX728" s="33"/>
      <c r="AY728" s="33"/>
      <c r="AZ728" s="33"/>
      <c r="BA728" s="33"/>
      <c r="BB728" s="33"/>
      <c r="BC728" s="33"/>
      <c r="BD728" s="33"/>
      <c r="BE728" s="33"/>
      <c r="BF728" s="33"/>
      <c r="BG728" s="33"/>
      <c r="BH728" s="33"/>
      <c r="BI728" s="33"/>
      <c r="BJ728" s="33"/>
      <c r="BK728" s="33"/>
      <c r="BL728" s="33"/>
      <c r="BM728" s="33"/>
      <c r="BN728" s="33"/>
      <c r="BO728" s="33"/>
      <c r="BP728" s="33"/>
      <c r="BQ728" s="33"/>
      <c r="BR728" s="33"/>
      <c r="BS728" s="33"/>
      <c r="BT728" s="33"/>
      <c r="BU728" s="33"/>
      <c r="BV728" s="33"/>
      <c r="BW728" s="33"/>
      <c r="BX728" s="33"/>
      <c r="BY728" s="33"/>
      <c r="BZ728" s="33"/>
      <c r="CA728" s="33"/>
      <c r="CB728" s="33"/>
      <c r="CC728" s="33"/>
      <c r="CD728" s="33"/>
      <c r="CE728" s="33"/>
      <c r="CF728" s="33"/>
      <c r="CG728" s="33"/>
      <c r="CH728" s="33"/>
      <c r="CI728" s="33"/>
      <c r="CJ728" s="33"/>
      <c r="CK728" s="33"/>
      <c r="CL728" s="33"/>
      <c r="CM728" s="33"/>
      <c r="CN728" s="33"/>
      <c r="CO728" s="33"/>
      <c r="CP728" s="33"/>
      <c r="CQ728" s="33"/>
      <c r="CR728" s="33"/>
      <c r="CS728" s="33"/>
      <c r="CT728" s="33"/>
      <c r="CU728" s="33"/>
      <c r="CV728" s="33"/>
      <c r="CW728" s="33"/>
      <c r="CX728" s="33"/>
      <c r="CY728" s="33"/>
      <c r="CZ728" s="33"/>
      <c r="DA728" s="33"/>
      <c r="DB728" s="33"/>
      <c r="DC728" s="33"/>
      <c r="DD728" s="33"/>
      <c r="DE728" s="33"/>
      <c r="DF728" s="33"/>
      <c r="DG728" s="33"/>
      <c r="DH728" s="33"/>
      <c r="DI728" s="33"/>
      <c r="DJ728" s="33"/>
      <c r="DK728" s="33"/>
      <c r="DL728" s="33"/>
      <c r="DM728" s="33"/>
      <c r="DN728" s="33"/>
      <c r="DO728" s="33"/>
      <c r="DP728" s="33"/>
      <c r="DQ728" s="33"/>
      <c r="DR728" s="33"/>
      <c r="DS728" s="33"/>
      <c r="DT728" s="33"/>
      <c r="DU728" s="33"/>
      <c r="DV728" s="33"/>
      <c r="DW728" s="33"/>
      <c r="DX728" s="33"/>
      <c r="DY728" s="33"/>
      <c r="DZ728" s="33"/>
      <c r="EA728" s="33"/>
      <c r="EB728" s="33"/>
      <c r="EC728" s="33"/>
      <c r="ED728" s="33"/>
      <c r="EE728" s="33"/>
      <c r="EF728" s="33"/>
      <c r="EG728" s="33"/>
      <c r="EH728" s="33"/>
      <c r="EI728" s="33"/>
      <c r="EJ728" s="33"/>
      <c r="EK728" s="33"/>
      <c r="EL728" s="33"/>
      <c r="EM728" s="33"/>
      <c r="EN728" s="33"/>
      <c r="EO728" s="33"/>
      <c r="EP728" s="33"/>
      <c r="EQ728" s="33"/>
      <c r="ER728" s="33"/>
      <c r="ES728" s="33"/>
      <c r="ET728" s="33"/>
      <c r="EU728" s="33"/>
      <c r="EV728" s="33"/>
      <c r="EW728" s="33"/>
      <c r="EX728" s="33"/>
      <c r="EY728" s="33"/>
      <c r="EZ728" s="33"/>
      <c r="FA728" s="33"/>
      <c r="FB728" s="33"/>
      <c r="FC728" s="33"/>
      <c r="FD728" s="33"/>
      <c r="FE728" s="33"/>
      <c r="FF728" s="33"/>
      <c r="FG728" s="33"/>
      <c r="FH728" s="33"/>
      <c r="FI728" s="33"/>
      <c r="FJ728" s="33"/>
      <c r="FK728" s="33"/>
      <c r="FL728" s="33"/>
      <c r="FM728" s="33"/>
      <c r="FN728" s="33"/>
      <c r="FO728" s="33"/>
      <c r="FP728" s="33"/>
      <c r="FQ728" s="33"/>
      <c r="FR728" s="33"/>
      <c r="FS728" s="33"/>
      <c r="FT728" s="33"/>
      <c r="FU728" s="33"/>
      <c r="FV728" s="33"/>
      <c r="FW728" s="33"/>
      <c r="FX728" s="33"/>
      <c r="FY728" s="33"/>
      <c r="FZ728" s="33"/>
      <c r="GA728" s="33"/>
      <c r="GB728" s="33"/>
      <c r="GC728" s="33"/>
      <c r="GD728" s="33"/>
      <c r="GE728" s="33"/>
      <c r="GF728" s="33"/>
      <c r="GG728" s="33"/>
      <c r="GH728" s="33"/>
      <c r="GI728" s="33"/>
      <c r="GJ728" s="33"/>
      <c r="GK728" s="33"/>
      <c r="GL728" s="33"/>
      <c r="GM728" s="33"/>
      <c r="GN728" s="33"/>
      <c r="GO728" s="33"/>
      <c r="GP728" s="33"/>
      <c r="GQ728" s="33"/>
      <c r="GR728" s="33"/>
      <c r="GS728" s="33"/>
      <c r="GT728" s="33"/>
      <c r="GU728" s="33"/>
      <c r="GV728" s="33"/>
      <c r="GW728" s="33"/>
      <c r="GX728" s="33"/>
      <c r="GY728" s="33"/>
      <c r="GZ728" s="33"/>
      <c r="HA728" s="33"/>
      <c r="HB728" s="33"/>
      <c r="HC728" s="33"/>
      <c r="HD728" s="33"/>
      <c r="HE728" s="33"/>
      <c r="HF728" s="33"/>
      <c r="HG728" s="33"/>
      <c r="HH728" s="33"/>
      <c r="HI728" s="33"/>
      <c r="HJ728" s="33"/>
      <c r="HK728" s="33"/>
      <c r="HL728" s="33"/>
      <c r="HM728" s="33"/>
      <c r="HN728" s="33"/>
      <c r="HO728" s="33"/>
      <c r="HP728" s="33"/>
      <c r="HQ728" s="33"/>
      <c r="HR728" s="33"/>
      <c r="HS728" s="33"/>
      <c r="HT728" s="33"/>
      <c r="HU728" s="33"/>
      <c r="HV728" s="33"/>
      <c r="HW728" s="33"/>
      <c r="HX728" s="33"/>
      <c r="HY728" s="33"/>
      <c r="HZ728" s="33"/>
      <c r="IA728" s="33"/>
      <c r="IB728" s="33"/>
      <c r="IC728" s="33"/>
      <c r="ID728" s="33"/>
      <c r="IE728" s="33"/>
      <c r="IF728" s="33"/>
      <c r="IG728" s="33"/>
      <c r="IH728" s="33"/>
      <c r="II728" s="33"/>
      <c r="IJ728" s="33"/>
      <c r="IK728" s="33"/>
      <c r="IL728" s="33"/>
      <c r="IM728" s="33"/>
      <c r="IN728" s="33"/>
      <c r="IO728" s="33"/>
      <c r="IP728" s="33"/>
      <c r="IQ728" s="33"/>
      <c r="IR728" s="33"/>
      <c r="IS728" s="33"/>
      <c r="IT728" s="33"/>
      <c r="IU728" s="33"/>
      <c r="IV728" s="33"/>
      <c r="IW728" s="33"/>
      <c r="IX728" s="33"/>
      <c r="IY728" s="33"/>
      <c r="IZ728" s="33"/>
      <c r="JA728" s="33"/>
      <c r="JB728" s="33"/>
      <c r="JC728" s="33"/>
      <c r="JD728" s="33"/>
      <c r="JE728" s="33"/>
      <c r="JF728" s="33"/>
      <c r="JG728" s="33"/>
      <c r="JH728" s="33"/>
      <c r="JI728" s="33"/>
      <c r="JJ728" s="33"/>
      <c r="JK728" s="33"/>
      <c r="JL728" s="33"/>
      <c r="JM728" s="33"/>
      <c r="JN728" s="33"/>
      <c r="JO728" s="33"/>
      <c r="JP728" s="33"/>
      <c r="JQ728" s="33"/>
      <c r="JR728" s="33"/>
      <c r="JS728" s="33"/>
      <c r="JT728" s="33"/>
      <c r="JU728" s="33"/>
      <c r="JV728" s="33"/>
      <c r="JW728" s="33"/>
      <c r="JX728" s="33"/>
      <c r="JY728" s="33"/>
      <c r="JZ728" s="33"/>
      <c r="KA728" s="33"/>
      <c r="KB728" s="33"/>
      <c r="KC728" s="33"/>
      <c r="KD728" s="33"/>
      <c r="KE728" s="33"/>
      <c r="KF728" s="33"/>
      <c r="KG728" s="33"/>
      <c r="KH728" s="33"/>
      <c r="KI728" s="33"/>
      <c r="KJ728" s="33"/>
      <c r="KK728" s="33"/>
      <c r="KL728" s="33"/>
      <c r="KM728" s="33"/>
      <c r="KN728" s="33"/>
      <c r="KO728" s="33"/>
      <c r="KP728" s="33"/>
      <c r="KQ728" s="33"/>
      <c r="KR728" s="33"/>
      <c r="KS728" s="33"/>
      <c r="KT728" s="33"/>
      <c r="KU728" s="33"/>
      <c r="KV728" s="33"/>
      <c r="KW728" s="33"/>
      <c r="KX728" s="33"/>
      <c r="KY728" s="33"/>
      <c r="KZ728" s="33"/>
      <c r="LA728" s="33"/>
      <c r="LB728" s="33"/>
      <c r="LC728" s="33"/>
      <c r="LD728" s="33"/>
      <c r="LE728" s="33"/>
      <c r="LF728" s="33"/>
      <c r="LG728" s="33"/>
      <c r="LH728" s="33"/>
      <c r="LI728" s="33"/>
      <c r="LJ728" s="33"/>
      <c r="LK728" s="33"/>
      <c r="LL728" s="33"/>
      <c r="LM728" s="33"/>
      <c r="LN728" s="33"/>
      <c r="LO728" s="33"/>
      <c r="LP728" s="33"/>
      <c r="LQ728" s="33"/>
      <c r="LR728" s="33"/>
      <c r="LS728" s="33"/>
      <c r="LT728" s="33"/>
      <c r="LU728" s="33"/>
      <c r="LV728" s="33"/>
      <c r="LW728" s="33"/>
      <c r="LX728" s="33"/>
      <c r="LY728" s="33"/>
      <c r="LZ728" s="33"/>
      <c r="MA728" s="33"/>
      <c r="MB728" s="33"/>
      <c r="MC728" s="33"/>
      <c r="MD728" s="33"/>
      <c r="ME728" s="33"/>
      <c r="MF728" s="33"/>
      <c r="MG728" s="33"/>
      <c r="MH728" s="33"/>
      <c r="MI728" s="33"/>
      <c r="MJ728" s="33"/>
      <c r="MK728" s="33"/>
      <c r="ML728" s="33"/>
      <c r="MM728" s="33"/>
      <c r="MN728" s="33"/>
      <c r="MO728" s="33"/>
      <c r="MP728" s="33"/>
      <c r="MQ728" s="33"/>
      <c r="MR728" s="33"/>
      <c r="MS728" s="33"/>
      <c r="MT728" s="33"/>
      <c r="MU728" s="33"/>
      <c r="MV728" s="33"/>
      <c r="MW728" s="33"/>
      <c r="MX728" s="33"/>
      <c r="MY728" s="33"/>
      <c r="MZ728" s="33"/>
      <c r="NA728" s="33"/>
      <c r="NB728" s="33"/>
      <c r="NC728" s="33"/>
      <c r="ND728" s="33"/>
      <c r="NE728" s="33"/>
      <c r="NF728" s="33"/>
      <c r="NG728" s="33"/>
      <c r="NH728" s="33"/>
      <c r="NI728" s="33"/>
      <c r="NJ728" s="33"/>
      <c r="NK728" s="33"/>
      <c r="NL728" s="33"/>
      <c r="NM728" s="33"/>
      <c r="NN728" s="33"/>
      <c r="NO728" s="33"/>
      <c r="NP728" s="33"/>
      <c r="NQ728" s="33"/>
      <c r="NR728" s="33"/>
      <c r="NS728" s="33"/>
      <c r="NT728" s="33"/>
      <c r="NU728" s="33"/>
      <c r="NV728" s="33"/>
      <c r="NW728" s="33"/>
      <c r="NX728" s="33"/>
      <c r="NY728" s="33"/>
      <c r="NZ728" s="33"/>
      <c r="OA728" s="33"/>
      <c r="OB728" s="33"/>
      <c r="OC728" s="33"/>
      <c r="OD728" s="33"/>
      <c r="OE728" s="33"/>
      <c r="OF728" s="33"/>
      <c r="OG728" s="33"/>
      <c r="OH728" s="33"/>
      <c r="OI728" s="33"/>
      <c r="OJ728" s="33"/>
      <c r="OK728" s="33"/>
      <c r="OL728" s="33"/>
      <c r="OM728" s="33"/>
      <c r="ON728" s="33"/>
      <c r="OO728" s="33"/>
      <c r="OP728" s="33"/>
      <c r="OQ728" s="33"/>
      <c r="OR728" s="33"/>
      <c r="OS728" s="33"/>
      <c r="OT728" s="33"/>
      <c r="OU728" s="33"/>
      <c r="OV728" s="33"/>
      <c r="OW728" s="33"/>
      <c r="OX728" s="33"/>
      <c r="OY728" s="33"/>
      <c r="OZ728" s="33"/>
      <c r="PA728" s="33"/>
      <c r="PB728" s="33"/>
      <c r="PC728" s="33"/>
      <c r="PD728" s="33"/>
      <c r="PE728" s="33"/>
      <c r="PF728" s="33"/>
      <c r="PG728" s="33"/>
      <c r="PH728" s="33"/>
      <c r="PI728" s="33"/>
      <c r="PJ728" s="33"/>
      <c r="PK728" s="33"/>
      <c r="PL728" s="33"/>
      <c r="PM728" s="33"/>
      <c r="PN728" s="33"/>
      <c r="PO728" s="33"/>
      <c r="PP728" s="33"/>
      <c r="PQ728" s="33"/>
      <c r="PR728" s="33"/>
      <c r="PS728" s="33"/>
      <c r="PT728" s="33"/>
      <c r="PU728" s="33"/>
      <c r="PV728" s="33"/>
      <c r="PW728" s="33"/>
      <c r="PX728" s="33"/>
      <c r="PY728" s="33"/>
      <c r="PZ728" s="33"/>
      <c r="QA728" s="33"/>
      <c r="QB728" s="33"/>
      <c r="QC728" s="33"/>
      <c r="QD728" s="33"/>
      <c r="QE728" s="33"/>
      <c r="QF728" s="33"/>
      <c r="QG728" s="33"/>
      <c r="QH728" s="33"/>
      <c r="QI728" s="33"/>
      <c r="QJ728" s="33"/>
      <c r="QK728" s="33"/>
      <c r="QL728" s="33"/>
      <c r="QM728" s="33"/>
      <c r="QN728" s="33"/>
      <c r="QO728" s="33"/>
      <c r="QP728" s="33"/>
      <c r="QQ728" s="33"/>
      <c r="QR728" s="33"/>
      <c r="QS728" s="33"/>
      <c r="QT728" s="33"/>
      <c r="QU728" s="33"/>
      <c r="QV728" s="33"/>
      <c r="QW728" s="33"/>
      <c r="QX728" s="33"/>
      <c r="QY728" s="33"/>
      <c r="QZ728" s="33"/>
      <c r="RA728" s="33"/>
      <c r="RB728" s="33"/>
      <c r="RC728" s="33"/>
      <c r="RD728" s="33"/>
      <c r="RE728" s="33"/>
      <c r="RF728" s="33"/>
      <c r="RG728" s="33"/>
      <c r="RH728" s="33"/>
      <c r="RI728" s="33"/>
      <c r="RJ728" s="33"/>
      <c r="RK728" s="33"/>
      <c r="RL728" s="33"/>
      <c r="RM728" s="33"/>
      <c r="RN728" s="33"/>
      <c r="RO728" s="33"/>
      <c r="RP728" s="33"/>
      <c r="RQ728" s="33"/>
      <c r="RR728" s="33"/>
      <c r="RS728" s="33"/>
      <c r="RT728" s="33"/>
      <c r="RU728" s="33"/>
      <c r="RV728" s="33"/>
      <c r="RW728" s="33"/>
      <c r="RX728" s="33"/>
      <c r="RY728" s="33"/>
      <c r="RZ728" s="33"/>
      <c r="SA728" s="33"/>
      <c r="SB728" s="33"/>
      <c r="SC728" s="33"/>
      <c r="SD728" s="33"/>
      <c r="SE728" s="33"/>
      <c r="SF728" s="33"/>
      <c r="SG728" s="33"/>
      <c r="SH728" s="33"/>
      <c r="SI728" s="33"/>
      <c r="SJ728" s="33"/>
      <c r="SK728" s="33"/>
      <c r="SL728" s="33"/>
      <c r="SM728" s="33"/>
      <c r="SN728" s="33"/>
      <c r="SO728" s="33"/>
      <c r="SP728" s="33"/>
      <c r="SQ728" s="33"/>
      <c r="SR728" s="33"/>
      <c r="SS728" s="33"/>
      <c r="ST728" s="33"/>
      <c r="SU728" s="33"/>
      <c r="SV728" s="33"/>
      <c r="SW728" s="33"/>
      <c r="SX728" s="33"/>
      <c r="SY728" s="33"/>
      <c r="SZ728" s="33"/>
      <c r="TA728" s="33"/>
      <c r="TB728" s="33"/>
      <c r="TC728" s="33"/>
      <c r="TD728" s="33"/>
      <c r="TE728" s="33"/>
      <c r="TF728" s="33"/>
      <c r="TG728" s="33"/>
      <c r="TH728" s="33"/>
      <c r="TI728" s="33"/>
      <c r="TJ728" s="33"/>
      <c r="TK728" s="33"/>
      <c r="TL728" s="33"/>
      <c r="TM728" s="33"/>
      <c r="TN728" s="33"/>
      <c r="TO728" s="33"/>
      <c r="TP728" s="33"/>
      <c r="TQ728" s="33"/>
      <c r="TR728" s="33"/>
      <c r="TS728" s="33"/>
      <c r="TT728" s="33"/>
      <c r="TU728" s="33"/>
      <c r="TV728" s="33"/>
      <c r="TW728" s="33"/>
      <c r="TX728" s="33"/>
      <c r="TY728" s="33"/>
      <c r="TZ728" s="33"/>
      <c r="UA728" s="33"/>
      <c r="UB728" s="33"/>
      <c r="UC728" s="33"/>
      <c r="UD728" s="33"/>
      <c r="UE728" s="33"/>
      <c r="UF728" s="33"/>
      <c r="UG728" s="33"/>
      <c r="UH728" s="33"/>
      <c r="UI728" s="33"/>
      <c r="UJ728" s="33"/>
      <c r="UK728" s="33"/>
      <c r="UL728" s="33"/>
      <c r="UM728" s="33"/>
      <c r="UN728" s="33"/>
      <c r="UO728" s="33"/>
      <c r="UP728" s="33"/>
      <c r="UQ728" s="33"/>
      <c r="UR728" s="33"/>
      <c r="US728" s="33"/>
      <c r="UT728" s="33"/>
      <c r="UU728" s="33"/>
      <c r="UV728" s="33"/>
      <c r="UW728" s="33"/>
      <c r="UX728" s="33"/>
      <c r="UY728" s="33"/>
      <c r="UZ728" s="33"/>
      <c r="VA728" s="33"/>
      <c r="VB728" s="33"/>
      <c r="VC728" s="33"/>
      <c r="VD728" s="33"/>
      <c r="VE728" s="33"/>
      <c r="VF728" s="33"/>
      <c r="VG728" s="33"/>
      <c r="VH728" s="33"/>
      <c r="VI728" s="33"/>
      <c r="VJ728" s="33"/>
      <c r="VK728" s="33"/>
      <c r="VL728" s="33"/>
      <c r="VM728" s="33"/>
      <c r="VN728" s="33"/>
      <c r="VO728" s="33"/>
      <c r="VP728" s="33"/>
      <c r="VQ728" s="33"/>
      <c r="VR728" s="33"/>
      <c r="VS728" s="33"/>
      <c r="VT728" s="33"/>
      <c r="VU728" s="33"/>
      <c r="VV728" s="33"/>
      <c r="VW728" s="33"/>
      <c r="VX728" s="33"/>
      <c r="VY728" s="33"/>
      <c r="VZ728" s="33"/>
      <c r="WA728" s="33"/>
      <c r="WB728" s="33"/>
      <c r="WC728" s="33"/>
      <c r="WD728" s="33"/>
      <c r="WE728" s="33"/>
      <c r="WF728" s="33"/>
      <c r="WG728" s="33"/>
      <c r="WH728" s="33"/>
      <c r="WI728" s="33"/>
      <c r="WJ728" s="33"/>
      <c r="WK728" s="33"/>
      <c r="WL728" s="33"/>
      <c r="WM728" s="33"/>
      <c r="WN728" s="33"/>
      <c r="WO728" s="33"/>
      <c r="WP728" s="33"/>
      <c r="WQ728" s="33"/>
      <c r="WR728" s="33"/>
      <c r="WS728" s="33"/>
      <c r="WT728" s="33"/>
      <c r="WU728" s="33"/>
      <c r="WV728" s="33"/>
      <c r="WW728" s="33"/>
      <c r="WX728" s="33"/>
      <c r="WY728" s="33"/>
      <c r="WZ728" s="33"/>
      <c r="XA728" s="33"/>
      <c r="XB728" s="33"/>
      <c r="XC728" s="33"/>
      <c r="XD728" s="33"/>
      <c r="XE728" s="33"/>
      <c r="XF728" s="33"/>
      <c r="XG728" s="33"/>
      <c r="XH728" s="33"/>
      <c r="XI728" s="33"/>
      <c r="XJ728" s="33"/>
      <c r="XK728" s="33"/>
      <c r="XL728" s="33"/>
      <c r="XM728" s="33"/>
      <c r="XN728" s="33"/>
      <c r="XO728" s="33"/>
      <c r="XP728" s="33"/>
      <c r="XQ728" s="33"/>
      <c r="XR728" s="33"/>
      <c r="XS728" s="33"/>
      <c r="XT728" s="33"/>
      <c r="XU728" s="33"/>
      <c r="XV728" s="33"/>
      <c r="XW728" s="33"/>
      <c r="XX728" s="33"/>
      <c r="XY728" s="33"/>
      <c r="XZ728" s="33"/>
      <c r="YA728" s="33"/>
      <c r="YB728" s="33"/>
      <c r="YC728" s="33"/>
      <c r="YD728" s="33"/>
      <c r="YE728" s="33"/>
      <c r="YF728" s="33"/>
      <c r="YG728" s="33"/>
      <c r="YH728" s="33"/>
      <c r="YI728" s="33"/>
      <c r="YJ728" s="33"/>
      <c r="YK728" s="33"/>
      <c r="YL728" s="33"/>
      <c r="YM728" s="33"/>
      <c r="YN728" s="33"/>
      <c r="YO728" s="33"/>
      <c r="YP728" s="33"/>
      <c r="YQ728" s="33"/>
      <c r="YR728" s="33"/>
      <c r="YS728" s="33"/>
      <c r="YT728" s="33"/>
      <c r="YU728" s="33"/>
      <c r="YV728" s="33"/>
      <c r="YW728" s="33"/>
      <c r="YX728" s="33"/>
      <c r="YY728" s="33"/>
      <c r="YZ728" s="33"/>
      <c r="ZA728" s="33"/>
      <c r="ZB728" s="33"/>
      <c r="ZC728" s="33"/>
      <c r="ZD728" s="33"/>
      <c r="ZE728" s="33"/>
      <c r="ZF728" s="33"/>
      <c r="ZG728" s="33"/>
      <c r="ZH728" s="33"/>
      <c r="ZI728" s="33"/>
      <c r="ZJ728" s="33"/>
      <c r="ZK728" s="33"/>
      <c r="ZL728" s="33"/>
      <c r="ZM728" s="33"/>
      <c r="ZN728" s="33"/>
      <c r="ZO728" s="33"/>
      <c r="ZP728" s="33"/>
      <c r="ZQ728" s="33"/>
      <c r="ZR728" s="33"/>
      <c r="ZS728" s="33"/>
      <c r="ZT728" s="33"/>
      <c r="ZU728" s="33"/>
      <c r="ZV728" s="33"/>
      <c r="ZW728" s="33"/>
      <c r="ZX728" s="33"/>
      <c r="ZY728" s="33"/>
      <c r="ZZ728" s="33"/>
      <c r="AAA728" s="33"/>
      <c r="AAB728" s="33"/>
      <c r="AAC728" s="33"/>
      <c r="AAD728" s="33"/>
      <c r="AAE728" s="33"/>
      <c r="AAF728" s="33"/>
      <c r="AAG728" s="33"/>
      <c r="AAH728" s="33"/>
      <c r="AAI728" s="33"/>
      <c r="AAJ728" s="33"/>
      <c r="AAK728" s="33"/>
      <c r="AAL728" s="33"/>
      <c r="AAM728" s="33"/>
      <c r="AAN728" s="33"/>
      <c r="AAO728" s="33"/>
      <c r="AAP728" s="33"/>
      <c r="AAQ728" s="33"/>
      <c r="AAR728" s="33"/>
      <c r="AAS728" s="33"/>
      <c r="AAT728" s="33"/>
      <c r="AAU728" s="33"/>
      <c r="AAV728" s="33"/>
      <c r="AAW728" s="33"/>
      <c r="AAX728" s="33"/>
      <c r="AAY728" s="33"/>
      <c r="AAZ728" s="33"/>
      <c r="ABA728" s="33"/>
      <c r="ABB728" s="33"/>
      <c r="ABC728" s="33"/>
      <c r="ABD728" s="33"/>
      <c r="ABE728" s="33"/>
      <c r="ABF728" s="33"/>
      <c r="ABG728" s="33"/>
      <c r="ABH728" s="33"/>
      <c r="ABI728" s="33"/>
      <c r="ABJ728" s="33"/>
      <c r="ABK728" s="33"/>
      <c r="ABL728" s="33"/>
      <c r="ABM728" s="33"/>
      <c r="ABN728" s="33"/>
      <c r="ABO728" s="33"/>
      <c r="ABP728" s="33"/>
      <c r="ABQ728" s="33"/>
      <c r="ABR728" s="33"/>
      <c r="ABS728" s="33"/>
      <c r="ABT728" s="33"/>
      <c r="ABU728" s="33"/>
      <c r="ABV728" s="33"/>
      <c r="ABW728" s="33"/>
      <c r="ABX728" s="33"/>
      <c r="ABY728" s="33"/>
      <c r="ABZ728" s="33"/>
      <c r="ACA728" s="33"/>
      <c r="ACB728" s="33"/>
      <c r="ACC728" s="33"/>
      <c r="ACD728" s="33"/>
      <c r="ACE728" s="33"/>
      <c r="ACF728" s="33"/>
      <c r="ACG728" s="33"/>
      <c r="ACH728" s="33"/>
      <c r="ACI728" s="33"/>
      <c r="ACJ728" s="33"/>
      <c r="ACK728" s="33"/>
      <c r="ACL728" s="33"/>
      <c r="ACM728" s="33"/>
      <c r="ACN728" s="33"/>
      <c r="ACO728" s="33"/>
      <c r="ACP728" s="33"/>
      <c r="ACQ728" s="33"/>
      <c r="ACR728" s="33"/>
      <c r="ACS728" s="33"/>
      <c r="ACT728" s="33"/>
      <c r="ACU728" s="33"/>
      <c r="ACV728" s="33"/>
      <c r="ACW728" s="33"/>
      <c r="ACX728" s="33"/>
      <c r="ACY728" s="33"/>
      <c r="ACZ728" s="33"/>
      <c r="ADA728" s="33"/>
      <c r="ADB728" s="33"/>
      <c r="ADC728" s="33"/>
      <c r="ADD728" s="33"/>
      <c r="ADE728" s="33"/>
      <c r="ADF728" s="33"/>
      <c r="ADG728" s="33"/>
      <c r="ADH728" s="33"/>
      <c r="ADI728" s="33"/>
      <c r="ADJ728" s="33"/>
      <c r="ADK728" s="33"/>
      <c r="ADL728" s="33"/>
      <c r="ADM728" s="33"/>
      <c r="ADN728" s="33"/>
      <c r="ADO728" s="33"/>
      <c r="ADP728" s="33"/>
      <c r="ADQ728" s="33"/>
      <c r="ADR728" s="33"/>
      <c r="ADS728" s="33"/>
      <c r="ADT728" s="33"/>
      <c r="ADU728" s="33"/>
      <c r="ADV728" s="33"/>
      <c r="ADW728" s="33"/>
      <c r="ADX728" s="33"/>
      <c r="ADY728" s="33"/>
      <c r="ADZ728" s="33"/>
      <c r="AEA728" s="33"/>
      <c r="AEB728" s="33"/>
      <c r="AEC728" s="33"/>
      <c r="AED728" s="33"/>
      <c r="AEE728" s="33"/>
      <c r="AEF728" s="33"/>
      <c r="AEG728" s="33"/>
      <c r="AEH728" s="33"/>
      <c r="AEI728" s="33"/>
      <c r="AEJ728" s="33"/>
      <c r="AEK728" s="33"/>
      <c r="AEL728" s="33"/>
      <c r="AEM728" s="33"/>
      <c r="AEN728" s="33"/>
      <c r="AEO728" s="33"/>
      <c r="AEP728" s="33"/>
      <c r="AEQ728" s="33"/>
      <c r="AER728" s="33"/>
      <c r="AES728" s="33"/>
      <c r="AET728" s="33"/>
      <c r="AEU728" s="33"/>
      <c r="AEV728" s="33"/>
      <c r="AEW728" s="33"/>
      <c r="AEX728" s="33"/>
      <c r="AEY728" s="33"/>
      <c r="AEZ728" s="33"/>
      <c r="AFA728" s="33"/>
      <c r="AFB728" s="33"/>
      <c r="AFC728" s="33"/>
      <c r="AFD728" s="33"/>
      <c r="AFE728" s="33"/>
      <c r="AFF728" s="33"/>
      <c r="AFG728" s="33"/>
      <c r="AFH728" s="33"/>
      <c r="AFI728" s="33"/>
      <c r="AFJ728" s="33"/>
      <c r="AFK728" s="33"/>
      <c r="AFL728" s="33"/>
      <c r="AFM728" s="33"/>
      <c r="AFN728" s="33"/>
      <c r="AFO728" s="33"/>
      <c r="AFP728" s="33"/>
      <c r="AFQ728" s="33"/>
      <c r="AFR728" s="33"/>
      <c r="AFS728" s="33"/>
      <c r="AFT728" s="33"/>
      <c r="AFU728" s="33"/>
      <c r="AFV728" s="33"/>
      <c r="AFW728" s="33"/>
      <c r="AFX728" s="33"/>
      <c r="AFY728" s="33"/>
      <c r="AFZ728" s="33"/>
      <c r="AGA728" s="33"/>
      <c r="AGB728" s="33"/>
      <c r="AGC728" s="33"/>
      <c r="AGD728" s="33"/>
      <c r="AGE728" s="33"/>
      <c r="AGF728" s="33"/>
      <c r="AGG728" s="33"/>
      <c r="AGH728" s="33"/>
      <c r="AGI728" s="33"/>
      <c r="AGJ728" s="33"/>
      <c r="AGK728" s="33"/>
      <c r="AGL728" s="33"/>
      <c r="AGM728" s="33"/>
      <c r="AGN728" s="33"/>
      <c r="AGO728" s="33"/>
      <c r="AGP728" s="33"/>
      <c r="AGQ728" s="33"/>
      <c r="AGR728" s="33"/>
      <c r="AGS728" s="33"/>
      <c r="AGT728" s="33"/>
      <c r="AGU728" s="33"/>
      <c r="AGV728" s="33"/>
      <c r="AGW728" s="33"/>
      <c r="AGX728" s="33"/>
      <c r="AGY728" s="33"/>
      <c r="AGZ728" s="33"/>
      <c r="AHA728" s="33"/>
      <c r="AHB728" s="33"/>
      <c r="AHC728" s="33"/>
      <c r="AHD728" s="33"/>
      <c r="AHE728" s="33"/>
      <c r="AHF728" s="33"/>
      <c r="AHG728" s="33"/>
      <c r="AHH728" s="33"/>
      <c r="AHI728" s="33"/>
      <c r="AHJ728" s="33"/>
      <c r="AHK728" s="33"/>
      <c r="AHL728" s="33"/>
      <c r="AHM728" s="33"/>
      <c r="AHN728" s="33"/>
      <c r="AHO728" s="33"/>
      <c r="AHP728" s="33"/>
      <c r="AHQ728" s="33"/>
      <c r="AHR728" s="33"/>
      <c r="AHS728" s="33"/>
      <c r="AHT728" s="33"/>
      <c r="AHU728" s="33"/>
      <c r="AHV728" s="33"/>
      <c r="AHW728" s="33"/>
      <c r="AHX728" s="33"/>
      <c r="AHY728" s="33"/>
      <c r="AHZ728" s="33"/>
      <c r="AIA728" s="33"/>
      <c r="AIB728" s="33"/>
      <c r="AIC728" s="33"/>
      <c r="AID728" s="33"/>
      <c r="AIE728" s="33"/>
      <c r="AIF728" s="33"/>
      <c r="AIG728" s="33"/>
      <c r="AIH728" s="33"/>
      <c r="AII728" s="33"/>
      <c r="AIJ728" s="33"/>
      <c r="AIK728" s="33"/>
      <c r="AIL728" s="33"/>
      <c r="AIM728" s="33"/>
      <c r="AIN728" s="33"/>
      <c r="AIO728" s="33"/>
      <c r="AIP728" s="33"/>
      <c r="AIQ728" s="33"/>
      <c r="AIR728" s="33"/>
      <c r="AIS728" s="33"/>
      <c r="AIT728" s="33"/>
      <c r="AIU728" s="33"/>
      <c r="AIV728" s="33"/>
      <c r="AIW728" s="33"/>
      <c r="AIX728" s="33"/>
      <c r="AIY728" s="33"/>
      <c r="AIZ728" s="33"/>
      <c r="AJA728" s="33"/>
      <c r="AJB728" s="33"/>
      <c r="AJC728" s="33"/>
      <c r="AJD728" s="33"/>
      <c r="AJE728" s="33"/>
      <c r="AJF728" s="33"/>
      <c r="AJG728" s="33"/>
      <c r="AJH728" s="33"/>
      <c r="AJI728" s="33"/>
      <c r="AJJ728" s="33"/>
      <c r="AJK728" s="33"/>
      <c r="AJL728" s="33"/>
      <c r="AJM728" s="33"/>
      <c r="AJN728" s="33"/>
      <c r="AJO728" s="33"/>
      <c r="AJP728" s="33"/>
      <c r="AJQ728" s="33"/>
      <c r="AJR728" s="33"/>
      <c r="AJS728" s="33"/>
      <c r="AJT728" s="33"/>
      <c r="AJU728" s="33"/>
      <c r="AJV728" s="33"/>
      <c r="AJW728" s="33"/>
      <c r="AJX728" s="33"/>
      <c r="AJY728" s="33"/>
      <c r="AJZ728" s="33"/>
      <c r="AKA728" s="33"/>
      <c r="AKB728" s="33"/>
      <c r="AKC728" s="33"/>
      <c r="AKD728" s="33"/>
      <c r="AKE728" s="33"/>
      <c r="AKF728" s="33"/>
      <c r="AKG728" s="33"/>
      <c r="AKH728" s="33"/>
      <c r="AKI728" s="33"/>
      <c r="AKJ728" s="33"/>
      <c r="AKK728" s="33"/>
      <c r="AKL728" s="33"/>
      <c r="AKM728" s="33"/>
      <c r="AKN728" s="33"/>
      <c r="AKO728" s="33"/>
      <c r="AKP728" s="33"/>
      <c r="AKQ728" s="33"/>
      <c r="AKR728" s="33"/>
      <c r="AKS728" s="33"/>
      <c r="AKT728" s="33"/>
      <c r="AKU728" s="33"/>
      <c r="AKV728" s="33"/>
      <c r="AKW728" s="33"/>
      <c r="AKX728" s="33"/>
      <c r="AKY728" s="33"/>
      <c r="AKZ728" s="33"/>
      <c r="ALA728" s="33"/>
      <c r="ALB728" s="33"/>
      <c r="ALC728" s="33"/>
      <c r="ALD728" s="33"/>
      <c r="ALE728" s="33"/>
      <c r="ALF728" s="33"/>
      <c r="ALG728" s="33"/>
      <c r="ALH728" s="33"/>
      <c r="ALI728" s="33"/>
      <c r="ALJ728" s="33"/>
      <c r="ALK728" s="33"/>
      <c r="ALL728" s="33"/>
      <c r="ALM728" s="33"/>
      <c r="ALN728" s="33"/>
      <c r="ALO728" s="33"/>
      <c r="ALP728" s="33"/>
      <c r="ALQ728" s="33"/>
      <c r="ALR728" s="33"/>
      <c r="ALS728" s="33"/>
      <c r="ALT728" s="33"/>
      <c r="ALU728" s="33"/>
      <c r="ALV728" s="33"/>
      <c r="ALW728" s="33"/>
      <c r="ALX728" s="33"/>
      <c r="ALY728" s="33"/>
      <c r="ALZ728" s="33"/>
      <c r="AMA728" s="33"/>
      <c r="AMB728" s="33"/>
      <c r="AMC728" s="33"/>
      <c r="AMD728" s="33"/>
      <c r="AME728" s="33"/>
      <c r="AMF728" s="33"/>
      <c r="AMG728" s="33"/>
      <c r="AMH728" s="33"/>
      <c r="AMI728" s="33"/>
      <c r="AMJ728" s="33"/>
      <c r="AMK728" s="33"/>
      <c r="AML728" s="33"/>
      <c r="AMM728" s="33"/>
      <c r="AMN728" s="33"/>
      <c r="AMO728" s="33"/>
      <c r="AMP728" s="33"/>
      <c r="AMQ728" s="33"/>
      <c r="AMR728" s="33"/>
      <c r="AMS728" s="33"/>
      <c r="AMT728" s="33"/>
      <c r="AMU728" s="33"/>
      <c r="AMV728" s="33"/>
      <c r="AMW728" s="33"/>
      <c r="AMX728" s="33"/>
      <c r="AMY728" s="33"/>
      <c r="AMZ728" s="33"/>
      <c r="ANA728" s="33"/>
      <c r="ANB728" s="33"/>
      <c r="ANC728" s="33"/>
      <c r="AND728" s="33"/>
      <c r="ANE728" s="33"/>
      <c r="ANF728" s="33"/>
      <c r="ANG728" s="33"/>
      <c r="ANH728" s="33"/>
      <c r="ANI728" s="33"/>
      <c r="ANJ728" s="33"/>
      <c r="ANK728" s="33"/>
      <c r="ANL728" s="33"/>
      <c r="ANM728" s="33"/>
      <c r="ANN728" s="33"/>
      <c r="ANO728" s="33"/>
      <c r="ANP728" s="33"/>
      <c r="ANQ728" s="33"/>
      <c r="ANR728" s="33"/>
      <c r="ANS728" s="33"/>
      <c r="ANT728" s="33"/>
      <c r="ANU728" s="33"/>
      <c r="ANV728" s="33"/>
      <c r="ANW728" s="33"/>
      <c r="ANX728" s="33"/>
      <c r="ANY728" s="33"/>
      <c r="ANZ728" s="33"/>
      <c r="AOA728" s="33"/>
      <c r="AOB728" s="33"/>
      <c r="AOC728" s="33"/>
      <c r="AOD728" s="33"/>
      <c r="AOE728" s="33"/>
      <c r="AOF728" s="33"/>
      <c r="AOG728" s="33"/>
      <c r="AOH728" s="33"/>
      <c r="AOI728" s="33"/>
      <c r="AOJ728" s="33"/>
      <c r="AOK728" s="33"/>
      <c r="AOL728" s="33"/>
      <c r="AOM728" s="33"/>
      <c r="AON728" s="33"/>
      <c r="AOO728" s="33"/>
      <c r="AOP728" s="33"/>
      <c r="AOQ728" s="33"/>
      <c r="AOR728" s="33"/>
      <c r="AOS728" s="33"/>
      <c r="AOT728" s="33"/>
      <c r="AOU728" s="33"/>
      <c r="AOV728" s="33"/>
      <c r="AOW728" s="33"/>
      <c r="AOX728" s="33"/>
      <c r="AOY728" s="33"/>
      <c r="AOZ728" s="33"/>
      <c r="APA728" s="33"/>
      <c r="APB728" s="33"/>
      <c r="APC728" s="33"/>
      <c r="APD728" s="33"/>
      <c r="APE728" s="33"/>
      <c r="APF728" s="33"/>
      <c r="APG728" s="33"/>
      <c r="APH728" s="33"/>
      <c r="API728" s="33"/>
      <c r="APJ728" s="33"/>
      <c r="APK728" s="33"/>
      <c r="APL728" s="33"/>
      <c r="APM728" s="33"/>
      <c r="APN728" s="33"/>
      <c r="APO728" s="33"/>
      <c r="APP728" s="33"/>
      <c r="APQ728" s="33"/>
      <c r="APR728" s="33"/>
      <c r="APS728" s="33"/>
      <c r="APT728" s="33"/>
      <c r="APU728" s="33"/>
      <c r="APV728" s="33"/>
      <c r="APW728" s="33"/>
      <c r="APX728" s="33"/>
      <c r="APY728" s="33"/>
      <c r="APZ728" s="33"/>
      <c r="AQA728" s="33"/>
      <c r="AQB728" s="33"/>
      <c r="AQC728" s="33"/>
      <c r="AQD728" s="33"/>
      <c r="AQE728" s="33"/>
      <c r="AQF728" s="33"/>
      <c r="AQG728" s="33"/>
      <c r="AQH728" s="33"/>
      <c r="AQI728" s="33"/>
      <c r="AQJ728" s="33"/>
      <c r="AQK728" s="33"/>
      <c r="AQL728" s="33"/>
      <c r="AQM728" s="33"/>
      <c r="AQN728" s="33"/>
      <c r="AQO728" s="33"/>
      <c r="AQP728" s="33"/>
      <c r="AQQ728" s="33"/>
      <c r="AQR728" s="33"/>
      <c r="AQS728" s="33"/>
      <c r="AQT728" s="33"/>
      <c r="AQU728" s="33"/>
      <c r="AQV728" s="33"/>
      <c r="AQW728" s="33"/>
      <c r="AQX728" s="33"/>
      <c r="AQY728" s="33"/>
      <c r="AQZ728" s="33"/>
      <c r="ARA728" s="33"/>
      <c r="ARB728" s="33"/>
      <c r="ARC728" s="33"/>
      <c r="ARD728" s="33"/>
      <c r="ARE728" s="33"/>
      <c r="ARF728" s="33"/>
      <c r="ARG728" s="33"/>
      <c r="ARH728" s="33"/>
      <c r="ARI728" s="33"/>
      <c r="ARJ728" s="33"/>
      <c r="ARK728" s="33"/>
      <c r="ARL728" s="33"/>
      <c r="ARM728" s="33"/>
      <c r="ARN728" s="33"/>
      <c r="ARO728" s="33"/>
      <c r="ARP728" s="33"/>
      <c r="ARQ728" s="33"/>
      <c r="ARR728" s="33"/>
      <c r="ARS728" s="33"/>
      <c r="ART728" s="33"/>
      <c r="ARU728" s="33"/>
      <c r="ARV728" s="33"/>
      <c r="ARW728" s="33"/>
      <c r="ARX728" s="33"/>
      <c r="ARY728" s="33"/>
      <c r="ARZ728" s="33"/>
      <c r="ASA728" s="33"/>
      <c r="ASB728" s="33"/>
      <c r="ASC728" s="33"/>
      <c r="ASD728" s="33"/>
      <c r="ASE728" s="33"/>
      <c r="ASF728" s="33"/>
      <c r="ASG728" s="33"/>
      <c r="ASH728" s="33"/>
      <c r="ASI728" s="33"/>
      <c r="ASJ728" s="33"/>
      <c r="ASK728" s="33"/>
      <c r="ASL728" s="33"/>
      <c r="ASM728" s="33"/>
      <c r="ASN728" s="33"/>
      <c r="ASO728" s="33"/>
      <c r="ASP728" s="33"/>
      <c r="ASQ728" s="33"/>
      <c r="ASR728" s="33"/>
      <c r="ASS728" s="33"/>
      <c r="AST728" s="33"/>
      <c r="ASU728" s="33"/>
      <c r="ASV728" s="33"/>
      <c r="ASW728" s="33"/>
      <c r="ASX728" s="33"/>
      <c r="ASY728" s="33"/>
      <c r="ASZ728" s="33"/>
      <c r="ATA728" s="33"/>
      <c r="ATB728" s="33"/>
      <c r="ATC728" s="33"/>
      <c r="ATD728" s="33"/>
      <c r="ATE728" s="33"/>
      <c r="ATF728" s="33"/>
      <c r="ATG728" s="33"/>
      <c r="ATH728" s="33"/>
      <c r="ATI728" s="33"/>
      <c r="ATJ728" s="33"/>
      <c r="ATK728" s="33"/>
      <c r="ATL728" s="33"/>
      <c r="ATM728" s="33"/>
      <c r="ATN728" s="33"/>
      <c r="ATO728" s="33"/>
      <c r="ATP728" s="33"/>
      <c r="ATQ728" s="33"/>
      <c r="ATR728" s="33"/>
      <c r="ATS728" s="33"/>
      <c r="ATT728" s="33"/>
      <c r="ATU728" s="33"/>
      <c r="ATV728" s="33"/>
      <c r="ATW728" s="33"/>
      <c r="ATX728" s="33"/>
      <c r="ATY728" s="33"/>
      <c r="ATZ728" s="33"/>
      <c r="AUA728" s="33"/>
      <c r="AUB728" s="33"/>
      <c r="AUC728" s="33"/>
      <c r="AUD728" s="33"/>
      <c r="AUE728" s="33"/>
      <c r="AUF728" s="33"/>
      <c r="AUG728" s="33"/>
      <c r="AUH728" s="33"/>
      <c r="AUI728" s="33"/>
      <c r="AUJ728" s="33"/>
      <c r="AUK728" s="33"/>
      <c r="AUL728" s="33"/>
      <c r="AUM728" s="33"/>
      <c r="AUN728" s="33"/>
      <c r="AUO728" s="33"/>
      <c r="AUP728" s="33"/>
      <c r="AUQ728" s="33"/>
      <c r="AUR728" s="33"/>
      <c r="AUS728" s="33"/>
      <c r="AUT728" s="33"/>
      <c r="AUU728" s="33"/>
      <c r="AUV728" s="33"/>
      <c r="AUW728" s="33"/>
      <c r="AUX728" s="33"/>
      <c r="AUY728" s="33"/>
      <c r="AUZ728" s="33"/>
      <c r="AVA728" s="33"/>
      <c r="AVB728" s="33"/>
      <c r="AVC728" s="33"/>
      <c r="AVD728" s="33"/>
      <c r="AVE728" s="33"/>
      <c r="AVF728" s="33"/>
      <c r="AVG728" s="33"/>
      <c r="AVH728" s="33"/>
      <c r="AVI728" s="33"/>
      <c r="AVJ728" s="33"/>
      <c r="AVK728" s="33"/>
      <c r="AVL728" s="33"/>
      <c r="AVM728" s="33"/>
      <c r="AVN728" s="33"/>
      <c r="AVO728" s="33"/>
      <c r="AVP728" s="33"/>
      <c r="AVQ728" s="33"/>
      <c r="AVR728" s="33"/>
      <c r="AVS728" s="33"/>
      <c r="AVT728" s="33"/>
      <c r="AVU728" s="33"/>
      <c r="AVV728" s="33"/>
      <c r="AVW728" s="33"/>
      <c r="AVX728" s="33"/>
      <c r="AVY728" s="33"/>
      <c r="AVZ728" s="33"/>
      <c r="AWA728" s="33"/>
      <c r="AWB728" s="33"/>
      <c r="AWC728" s="33"/>
      <c r="AWD728" s="33"/>
      <c r="AWE728" s="33"/>
      <c r="AWF728" s="33"/>
      <c r="AWG728" s="33"/>
      <c r="AWH728" s="33"/>
      <c r="AWI728" s="33"/>
      <c r="AWJ728" s="33"/>
      <c r="AWK728" s="33"/>
      <c r="AWL728" s="33"/>
      <c r="AWM728" s="33"/>
      <c r="AWN728" s="33"/>
      <c r="AWO728" s="33"/>
      <c r="AWP728" s="33"/>
      <c r="AWQ728" s="33"/>
      <c r="AWR728" s="33"/>
      <c r="AWS728" s="33"/>
      <c r="AWT728" s="33"/>
      <c r="AWU728" s="33"/>
      <c r="AWV728" s="33"/>
      <c r="AWW728" s="33"/>
      <c r="AWX728" s="33"/>
      <c r="AWY728" s="33"/>
      <c r="AWZ728" s="33"/>
      <c r="AXA728" s="33"/>
      <c r="AXB728" s="33"/>
      <c r="AXC728" s="33"/>
      <c r="AXD728" s="33"/>
      <c r="AXE728" s="33"/>
      <c r="AXF728" s="33"/>
      <c r="AXG728" s="33"/>
      <c r="AXH728" s="33"/>
      <c r="AXI728" s="33"/>
      <c r="AXJ728" s="33"/>
      <c r="AXK728" s="33"/>
      <c r="AXL728" s="33"/>
      <c r="AXM728" s="33"/>
      <c r="AXN728" s="33"/>
      <c r="AXO728" s="33"/>
      <c r="AXP728" s="33"/>
      <c r="AXQ728" s="33"/>
      <c r="AXR728" s="33"/>
      <c r="AXS728" s="33"/>
      <c r="AXT728" s="33"/>
      <c r="AXU728" s="33"/>
      <c r="AXV728" s="33"/>
      <c r="AXW728" s="33"/>
      <c r="AXX728" s="33"/>
      <c r="AXY728" s="33"/>
      <c r="AXZ728" s="33"/>
      <c r="AYA728" s="33"/>
      <c r="AYB728" s="33"/>
      <c r="AYC728" s="33"/>
      <c r="AYD728" s="33"/>
      <c r="AYE728" s="33"/>
      <c r="AYF728" s="33"/>
      <c r="AYG728" s="33"/>
      <c r="AYH728" s="33"/>
      <c r="AYI728" s="33"/>
      <c r="AYJ728" s="33"/>
      <c r="AYK728" s="33"/>
      <c r="AYL728" s="33"/>
      <c r="AYM728" s="33"/>
      <c r="AYN728" s="33"/>
      <c r="AYO728" s="33"/>
      <c r="AYP728" s="33"/>
      <c r="AYQ728" s="33"/>
      <c r="AYR728" s="33"/>
      <c r="AYS728" s="33"/>
      <c r="AYT728" s="33"/>
      <c r="AYU728" s="33"/>
      <c r="AYV728" s="33"/>
      <c r="AYW728" s="33"/>
      <c r="AYX728" s="33"/>
      <c r="AYY728" s="33"/>
      <c r="AYZ728" s="33"/>
      <c r="AZA728" s="33"/>
      <c r="AZB728" s="33"/>
      <c r="AZC728" s="33"/>
      <c r="AZD728" s="33"/>
      <c r="AZE728" s="33"/>
      <c r="AZF728" s="33"/>
      <c r="AZG728" s="33"/>
      <c r="AZH728" s="33"/>
      <c r="AZI728" s="33"/>
      <c r="AZJ728" s="33"/>
      <c r="AZK728" s="33"/>
      <c r="AZL728" s="33"/>
      <c r="AZM728" s="33"/>
      <c r="AZN728" s="33"/>
      <c r="AZO728" s="33"/>
      <c r="AZP728" s="33"/>
      <c r="AZQ728" s="33"/>
      <c r="AZR728" s="33"/>
      <c r="AZS728" s="33"/>
      <c r="AZT728" s="33"/>
      <c r="AZU728" s="33"/>
      <c r="AZV728" s="33"/>
      <c r="AZW728" s="33"/>
      <c r="AZX728" s="33"/>
      <c r="AZY728" s="33"/>
      <c r="AZZ728" s="33"/>
      <c r="BAA728" s="33"/>
      <c r="BAB728" s="33"/>
      <c r="BAC728" s="33"/>
      <c r="BAD728" s="33"/>
      <c r="BAE728" s="33"/>
      <c r="BAF728" s="33"/>
      <c r="BAG728" s="33"/>
      <c r="BAH728" s="33"/>
      <c r="BAI728" s="33"/>
      <c r="BAJ728" s="33"/>
      <c r="BAK728" s="33"/>
      <c r="BAL728" s="33"/>
      <c r="BAM728" s="33"/>
      <c r="BAN728" s="33"/>
      <c r="BAO728" s="33"/>
      <c r="BAP728" s="33"/>
      <c r="BAQ728" s="33"/>
      <c r="BAR728" s="33"/>
      <c r="BAS728" s="33"/>
      <c r="BAT728" s="33"/>
      <c r="BAU728" s="33"/>
      <c r="BAV728" s="33"/>
      <c r="BAW728" s="33"/>
      <c r="BAX728" s="33"/>
      <c r="BAY728" s="33"/>
      <c r="BAZ728" s="33"/>
      <c r="BBA728" s="33"/>
      <c r="BBB728" s="33"/>
      <c r="BBC728" s="33"/>
      <c r="BBD728" s="33"/>
      <c r="BBE728" s="33"/>
      <c r="BBF728" s="33"/>
      <c r="BBG728" s="33"/>
      <c r="BBH728" s="33"/>
      <c r="BBI728" s="33"/>
      <c r="BBJ728" s="33"/>
      <c r="BBK728" s="33"/>
      <c r="BBL728" s="33"/>
      <c r="BBM728" s="33"/>
      <c r="BBN728" s="33"/>
      <c r="BBO728" s="33"/>
      <c r="BBP728" s="33"/>
      <c r="BBQ728" s="33"/>
      <c r="BBR728" s="33"/>
      <c r="BBS728" s="33"/>
      <c r="BBT728" s="33"/>
      <c r="BBU728" s="33"/>
      <c r="BBV728" s="33"/>
      <c r="BBW728" s="33"/>
      <c r="BBX728" s="33"/>
      <c r="BBY728" s="33"/>
      <c r="BBZ728" s="33"/>
      <c r="BCA728" s="33"/>
      <c r="BCB728" s="33"/>
      <c r="BCC728" s="33"/>
      <c r="BCD728" s="33"/>
      <c r="BCE728" s="33"/>
      <c r="BCF728" s="33"/>
      <c r="BCG728" s="33"/>
      <c r="BCH728" s="33"/>
      <c r="BCI728" s="33"/>
      <c r="BCJ728" s="33"/>
      <c r="BCK728" s="33"/>
      <c r="BCL728" s="33"/>
      <c r="BCM728" s="33"/>
      <c r="BCN728" s="33"/>
      <c r="BCO728" s="33"/>
      <c r="BCP728" s="33"/>
      <c r="BCQ728" s="33"/>
      <c r="BCR728" s="33"/>
      <c r="BCS728" s="33"/>
      <c r="BCT728" s="33"/>
      <c r="BCU728" s="33"/>
      <c r="BCV728" s="33"/>
      <c r="BCW728" s="33"/>
      <c r="BCX728" s="33"/>
      <c r="BCY728" s="33"/>
      <c r="BCZ728" s="33"/>
      <c r="BDA728" s="33"/>
      <c r="BDB728" s="33"/>
      <c r="BDC728" s="33"/>
      <c r="BDD728" s="33"/>
      <c r="BDE728" s="33"/>
      <c r="BDF728" s="33"/>
      <c r="BDG728" s="33"/>
      <c r="BDH728" s="33"/>
      <c r="BDI728" s="33"/>
      <c r="BDJ728" s="33"/>
      <c r="BDK728" s="33"/>
      <c r="BDL728" s="33"/>
      <c r="BDM728" s="33"/>
      <c r="BDN728" s="33"/>
      <c r="BDO728" s="33"/>
      <c r="BDP728" s="33"/>
      <c r="BDQ728" s="33"/>
      <c r="BDR728" s="33"/>
      <c r="BDS728" s="33"/>
      <c r="BDT728" s="33"/>
      <c r="BDU728" s="33"/>
      <c r="BDV728" s="33"/>
      <c r="BDW728" s="33"/>
      <c r="BDX728" s="33"/>
      <c r="BDY728" s="33"/>
      <c r="BDZ728" s="33"/>
      <c r="BEA728" s="33"/>
      <c r="BEB728" s="33"/>
      <c r="BEC728" s="33"/>
      <c r="BED728" s="33"/>
      <c r="BEE728" s="33"/>
      <c r="BEF728" s="33"/>
      <c r="BEG728" s="33"/>
      <c r="BEH728" s="33"/>
      <c r="BEI728" s="33"/>
      <c r="BEJ728" s="33"/>
      <c r="BEK728" s="33"/>
      <c r="BEL728" s="33"/>
      <c r="BEM728" s="33"/>
      <c r="BEN728" s="33"/>
      <c r="BEO728" s="33"/>
      <c r="BEP728" s="33"/>
      <c r="BEQ728" s="33"/>
      <c r="BER728" s="33"/>
      <c r="BES728" s="33"/>
      <c r="BET728" s="33"/>
      <c r="BEU728" s="33"/>
      <c r="BEV728" s="33"/>
      <c r="BEW728" s="33"/>
      <c r="BEX728" s="33"/>
      <c r="BEY728" s="33"/>
      <c r="BEZ728" s="33"/>
      <c r="BFA728" s="33"/>
      <c r="BFB728" s="33"/>
      <c r="BFC728" s="33"/>
      <c r="BFD728" s="33"/>
      <c r="BFE728" s="33"/>
      <c r="BFF728" s="33"/>
      <c r="BFG728" s="33"/>
      <c r="BFH728" s="33"/>
      <c r="BFI728" s="33"/>
      <c r="BFJ728" s="33"/>
      <c r="BFK728" s="33"/>
      <c r="BFL728" s="33"/>
      <c r="BFM728" s="33"/>
      <c r="BFN728" s="33"/>
      <c r="BFO728" s="33"/>
      <c r="BFP728" s="33"/>
      <c r="BFQ728" s="33"/>
      <c r="BFR728" s="33"/>
      <c r="BFS728" s="33"/>
      <c r="BFT728" s="33"/>
      <c r="BFU728" s="33"/>
      <c r="BFV728" s="33"/>
      <c r="BFW728" s="33"/>
      <c r="BFX728" s="33"/>
      <c r="BFY728" s="33"/>
      <c r="BFZ728" s="33"/>
      <c r="BGA728" s="33"/>
      <c r="BGB728" s="33"/>
      <c r="BGC728" s="33"/>
      <c r="BGD728" s="33"/>
      <c r="BGE728" s="33"/>
      <c r="BGF728" s="33"/>
      <c r="BGG728" s="33"/>
      <c r="BGH728" s="33"/>
      <c r="BGI728" s="33"/>
      <c r="BGJ728" s="33"/>
      <c r="BGK728" s="33"/>
      <c r="BGL728" s="33"/>
      <c r="BGM728" s="33"/>
      <c r="BGN728" s="33"/>
      <c r="BGO728" s="33"/>
      <c r="BGP728" s="33"/>
      <c r="BGQ728" s="33"/>
      <c r="BGR728" s="33"/>
      <c r="BGS728" s="33"/>
      <c r="BGT728" s="33"/>
      <c r="BGU728" s="33"/>
      <c r="BGV728" s="33"/>
      <c r="BGW728" s="33"/>
      <c r="BGX728" s="33"/>
      <c r="BGY728" s="33"/>
      <c r="BGZ728" s="33"/>
      <c r="BHA728" s="33"/>
      <c r="BHB728" s="33"/>
      <c r="BHC728" s="33"/>
      <c r="BHD728" s="33"/>
      <c r="BHE728" s="33"/>
      <c r="BHF728" s="33"/>
      <c r="BHG728" s="33"/>
      <c r="BHH728" s="33"/>
      <c r="BHI728" s="33"/>
      <c r="BHJ728" s="33"/>
      <c r="BHK728" s="33"/>
      <c r="BHL728" s="33"/>
      <c r="BHM728" s="33"/>
      <c r="BHN728" s="33"/>
      <c r="BHO728" s="33"/>
      <c r="BHP728" s="33"/>
      <c r="BHQ728" s="33"/>
      <c r="BHR728" s="33"/>
      <c r="BHS728" s="33"/>
      <c r="BHT728" s="33"/>
      <c r="BHU728" s="33"/>
      <c r="BHV728" s="33"/>
      <c r="BHW728" s="33"/>
      <c r="BHX728" s="33"/>
      <c r="BHY728" s="33"/>
      <c r="BHZ728" s="33"/>
      <c r="BIA728" s="33"/>
      <c r="BIB728" s="33"/>
      <c r="BIC728" s="33"/>
      <c r="BID728" s="33"/>
      <c r="BIE728" s="33"/>
      <c r="BIF728" s="33"/>
      <c r="BIG728" s="33"/>
      <c r="BIH728" s="33"/>
      <c r="BII728" s="33"/>
      <c r="BIJ728" s="33"/>
      <c r="BIK728" s="33"/>
      <c r="BIL728" s="33"/>
      <c r="BIM728" s="33"/>
      <c r="BIN728" s="33"/>
      <c r="BIO728" s="33"/>
      <c r="BIP728" s="33"/>
      <c r="BIQ728" s="33"/>
      <c r="BIR728" s="33"/>
      <c r="BIS728" s="33"/>
      <c r="BIT728" s="33"/>
      <c r="BIU728" s="33"/>
      <c r="BIV728" s="33"/>
      <c r="BIW728" s="33"/>
      <c r="BIX728" s="33"/>
      <c r="BIY728" s="33"/>
      <c r="BIZ728" s="33"/>
      <c r="BJA728" s="33"/>
      <c r="BJB728" s="33"/>
      <c r="BJC728" s="33"/>
      <c r="BJD728" s="33"/>
      <c r="BJE728" s="33"/>
      <c r="BJF728" s="33"/>
      <c r="BJG728" s="33"/>
      <c r="BJH728" s="33"/>
      <c r="BJI728" s="33"/>
      <c r="BJJ728" s="33"/>
      <c r="BJK728" s="33"/>
      <c r="BJL728" s="33"/>
      <c r="BJM728" s="33"/>
      <c r="BJN728" s="33"/>
      <c r="BJO728" s="33"/>
      <c r="BJP728" s="33"/>
      <c r="BJQ728" s="33"/>
      <c r="BJR728" s="33"/>
      <c r="BJS728" s="33"/>
      <c r="BJT728" s="33"/>
      <c r="BJU728" s="33"/>
      <c r="BJV728" s="33"/>
      <c r="BJW728" s="33"/>
      <c r="BJX728" s="33"/>
      <c r="BJY728" s="33"/>
      <c r="BJZ728" s="33"/>
      <c r="BKA728" s="33"/>
      <c r="BKB728" s="33"/>
      <c r="BKC728" s="33"/>
      <c r="BKD728" s="33"/>
      <c r="BKE728" s="33"/>
      <c r="BKF728" s="33"/>
      <c r="BKG728" s="33"/>
      <c r="BKH728" s="33"/>
      <c r="BKI728" s="33"/>
      <c r="BKJ728" s="33"/>
      <c r="BKK728" s="33"/>
      <c r="BKL728" s="33"/>
      <c r="BKM728" s="33"/>
      <c r="BKN728" s="33"/>
      <c r="BKO728" s="33"/>
      <c r="BKP728" s="33"/>
      <c r="BKQ728" s="33"/>
      <c r="BKR728" s="33"/>
      <c r="BKS728" s="33"/>
      <c r="BKT728" s="33"/>
      <c r="BKU728" s="33"/>
      <c r="BKV728" s="33"/>
      <c r="BKW728" s="33"/>
      <c r="BKX728" s="33"/>
      <c r="BKY728" s="33"/>
      <c r="BKZ728" s="33"/>
      <c r="BLA728" s="33"/>
      <c r="BLB728" s="33"/>
      <c r="BLC728" s="33"/>
      <c r="BLD728" s="33"/>
      <c r="BLE728" s="33"/>
      <c r="BLF728" s="33"/>
      <c r="BLG728" s="33"/>
      <c r="BLH728" s="33"/>
      <c r="BLI728" s="33"/>
      <c r="BLJ728" s="33"/>
      <c r="BLK728" s="33"/>
      <c r="BLL728" s="33"/>
      <c r="BLM728" s="33"/>
      <c r="BLN728" s="33"/>
      <c r="BLO728" s="33"/>
      <c r="BLP728" s="33"/>
      <c r="BLQ728" s="33"/>
      <c r="BLR728" s="33"/>
      <c r="BLS728" s="33"/>
      <c r="BLT728" s="33"/>
      <c r="BLU728" s="33"/>
      <c r="BLV728" s="33"/>
      <c r="BLW728" s="33"/>
      <c r="BLX728" s="33"/>
      <c r="BLY728" s="33"/>
      <c r="BLZ728" s="33"/>
      <c r="BMA728" s="33"/>
      <c r="BMB728" s="33"/>
      <c r="BMC728" s="33"/>
      <c r="BMD728" s="33"/>
      <c r="BME728" s="33"/>
      <c r="BMF728" s="33"/>
      <c r="BMG728" s="33"/>
      <c r="BMH728" s="33"/>
      <c r="BMI728" s="33"/>
      <c r="BMJ728" s="33"/>
      <c r="BMK728" s="33"/>
      <c r="BML728" s="33"/>
      <c r="BMM728" s="33"/>
      <c r="BMN728" s="33"/>
      <c r="BMO728" s="33"/>
      <c r="BMP728" s="33"/>
      <c r="BMQ728" s="33"/>
      <c r="BMR728" s="33"/>
      <c r="BMS728" s="33"/>
      <c r="BMT728" s="33"/>
      <c r="BMU728" s="33"/>
      <c r="BMV728" s="33"/>
      <c r="BMW728" s="33"/>
      <c r="BMX728" s="33"/>
      <c r="BMY728" s="33"/>
      <c r="BMZ728" s="33"/>
      <c r="BNA728" s="33"/>
      <c r="BNB728" s="33"/>
      <c r="BNC728" s="33"/>
      <c r="BND728" s="33"/>
      <c r="BNE728" s="33"/>
      <c r="BNF728" s="33"/>
      <c r="BNG728" s="33"/>
      <c r="BNH728" s="33"/>
      <c r="BNI728" s="33"/>
      <c r="BNJ728" s="33"/>
      <c r="BNK728" s="33"/>
      <c r="BNL728" s="33"/>
      <c r="BNM728" s="33"/>
      <c r="BNN728" s="33"/>
      <c r="BNO728" s="33"/>
      <c r="BNP728" s="33"/>
      <c r="BNQ728" s="33"/>
      <c r="BNR728" s="33"/>
      <c r="BNS728" s="33"/>
      <c r="BNT728" s="33"/>
      <c r="BNU728" s="33"/>
      <c r="BNV728" s="33"/>
      <c r="BNW728" s="33"/>
      <c r="BNX728" s="33"/>
      <c r="BNY728" s="33"/>
      <c r="BNZ728" s="33"/>
      <c r="BOA728" s="33"/>
      <c r="BOB728" s="33"/>
      <c r="BOC728" s="33"/>
      <c r="BOD728" s="33"/>
      <c r="BOE728" s="33"/>
      <c r="BOF728" s="33"/>
      <c r="BOG728" s="33"/>
      <c r="BOH728" s="33"/>
      <c r="BOI728" s="33"/>
      <c r="BOJ728" s="33"/>
      <c r="BOK728" s="33"/>
      <c r="BOL728" s="33"/>
      <c r="BOM728" s="33"/>
      <c r="BON728" s="33"/>
      <c r="BOO728" s="33"/>
      <c r="BOP728" s="33"/>
      <c r="BOQ728" s="33"/>
      <c r="BOR728" s="33"/>
      <c r="BOS728" s="33"/>
      <c r="BOT728" s="33"/>
      <c r="BOU728" s="33"/>
      <c r="BOV728" s="33"/>
      <c r="BOW728" s="33"/>
      <c r="BOX728" s="33"/>
      <c r="BOY728" s="33"/>
      <c r="BOZ728" s="33"/>
      <c r="BPA728" s="33"/>
      <c r="BPB728" s="33"/>
      <c r="BPC728" s="33"/>
      <c r="BPD728" s="33"/>
      <c r="BPE728" s="33"/>
      <c r="BPF728" s="33"/>
      <c r="BPG728" s="33"/>
      <c r="BPH728" s="33"/>
      <c r="BPI728" s="33"/>
      <c r="BPJ728" s="33"/>
      <c r="BPK728" s="33"/>
      <c r="BPL728" s="33"/>
      <c r="BPM728" s="33"/>
      <c r="BPN728" s="33"/>
      <c r="BPO728" s="33"/>
      <c r="BPP728" s="33"/>
      <c r="BPQ728" s="33"/>
      <c r="BPR728" s="33"/>
      <c r="BPS728" s="33"/>
      <c r="BPT728" s="33"/>
      <c r="BPU728" s="33"/>
      <c r="BPV728" s="33"/>
      <c r="BPW728" s="33"/>
      <c r="BPX728" s="33"/>
      <c r="BPY728" s="33"/>
      <c r="BPZ728" s="33"/>
      <c r="BQA728" s="33"/>
      <c r="BQB728" s="33"/>
      <c r="BQC728" s="33"/>
      <c r="BQD728" s="33"/>
      <c r="BQE728" s="33"/>
      <c r="BQF728" s="33"/>
      <c r="BQG728" s="33"/>
      <c r="BQH728" s="33"/>
      <c r="BQI728" s="33"/>
      <c r="BQJ728" s="33"/>
      <c r="BQK728" s="33"/>
      <c r="BQL728" s="33"/>
      <c r="BQM728" s="33"/>
      <c r="BQN728" s="33"/>
      <c r="BQO728" s="33"/>
      <c r="BQP728" s="33"/>
      <c r="BQQ728" s="33"/>
      <c r="BQR728" s="33"/>
      <c r="BQS728" s="33"/>
      <c r="BQT728" s="33"/>
      <c r="BQU728" s="33"/>
      <c r="BQV728" s="33"/>
      <c r="BQW728" s="33"/>
      <c r="BQX728" s="33"/>
      <c r="BQY728" s="33"/>
      <c r="BQZ728" s="33"/>
      <c r="BRA728" s="33"/>
      <c r="BRB728" s="33"/>
      <c r="BRC728" s="33"/>
      <c r="BRD728" s="33"/>
      <c r="BRE728" s="33"/>
      <c r="BRF728" s="33"/>
      <c r="BRG728" s="33"/>
      <c r="BRH728" s="33"/>
      <c r="BRI728" s="33"/>
      <c r="BRJ728" s="33"/>
      <c r="BRK728" s="33"/>
      <c r="BRL728" s="33"/>
      <c r="BRM728" s="33"/>
      <c r="BRN728" s="33"/>
      <c r="BRO728" s="33"/>
      <c r="BRP728" s="33"/>
      <c r="BRQ728" s="33"/>
      <c r="BRR728" s="33"/>
      <c r="BRS728" s="33"/>
      <c r="BRT728" s="33"/>
      <c r="BRU728" s="33"/>
      <c r="BRV728" s="33"/>
      <c r="BRW728" s="33"/>
      <c r="BRX728" s="33"/>
      <c r="BRY728" s="33"/>
      <c r="BRZ728" s="33"/>
      <c r="BSA728" s="33"/>
      <c r="BSB728" s="33"/>
      <c r="BSC728" s="33"/>
      <c r="BSD728" s="33"/>
      <c r="BSE728" s="33"/>
      <c r="BSF728" s="33"/>
      <c r="BSG728" s="33"/>
      <c r="BSH728" s="33"/>
      <c r="BSI728" s="33"/>
      <c r="BSJ728" s="33"/>
      <c r="BSK728" s="33"/>
      <c r="BSL728" s="33"/>
      <c r="BSM728" s="33"/>
      <c r="BSN728" s="33"/>
      <c r="BSO728" s="33"/>
      <c r="BSP728" s="33"/>
      <c r="BSQ728" s="33"/>
      <c r="BSR728" s="33"/>
      <c r="BSS728" s="33"/>
      <c r="BST728" s="33"/>
      <c r="BSU728" s="33"/>
      <c r="BSV728" s="33"/>
      <c r="BSW728" s="33"/>
      <c r="BSX728" s="33"/>
      <c r="BSY728" s="33"/>
      <c r="BSZ728" s="33"/>
      <c r="BTA728" s="33"/>
      <c r="BTB728" s="33"/>
      <c r="BTC728" s="33"/>
      <c r="BTD728" s="33"/>
      <c r="BTE728" s="33"/>
      <c r="BTF728" s="33"/>
      <c r="BTG728" s="33"/>
      <c r="BTH728" s="33"/>
      <c r="BTI728" s="33"/>
      <c r="BTJ728" s="33"/>
      <c r="BTK728" s="33"/>
      <c r="BTL728" s="33"/>
      <c r="BTM728" s="33"/>
      <c r="BTN728" s="33"/>
      <c r="BTO728" s="33"/>
      <c r="BTP728" s="33"/>
      <c r="BTQ728" s="33"/>
      <c r="BTR728" s="33"/>
      <c r="BTS728" s="33"/>
      <c r="BTT728" s="33"/>
      <c r="BTU728" s="33"/>
      <c r="BTV728" s="33"/>
      <c r="BTW728" s="33"/>
      <c r="BTX728" s="33"/>
      <c r="BTY728" s="33"/>
      <c r="BTZ728" s="33"/>
      <c r="BUA728" s="33"/>
      <c r="BUB728" s="33"/>
      <c r="BUC728" s="33"/>
      <c r="BUD728" s="33"/>
      <c r="BUE728" s="33"/>
      <c r="BUF728" s="33"/>
      <c r="BUG728" s="33"/>
      <c r="BUH728" s="33"/>
      <c r="BUI728" s="33"/>
      <c r="BUJ728" s="33"/>
      <c r="BUK728" s="33"/>
      <c r="BUL728" s="33"/>
      <c r="BUM728" s="33"/>
      <c r="BUN728" s="33"/>
      <c r="BUO728" s="33"/>
      <c r="BUP728" s="33"/>
      <c r="BUQ728" s="33"/>
      <c r="BUR728" s="33"/>
      <c r="BUS728" s="33"/>
      <c r="BUT728" s="33"/>
      <c r="BUU728" s="33"/>
      <c r="BUV728" s="33"/>
      <c r="BUW728" s="33"/>
      <c r="BUX728" s="33"/>
      <c r="BUY728" s="33"/>
      <c r="BUZ728" s="33"/>
      <c r="BVA728" s="33"/>
      <c r="BVB728" s="33"/>
      <c r="BVC728" s="33"/>
      <c r="BVD728" s="33"/>
      <c r="BVE728" s="33"/>
      <c r="BVF728" s="33"/>
      <c r="BVG728" s="33"/>
      <c r="BVH728" s="33"/>
      <c r="BVI728" s="33"/>
      <c r="BVJ728" s="33"/>
      <c r="BVK728" s="33"/>
      <c r="BVL728" s="33"/>
      <c r="BVM728" s="33"/>
      <c r="BVN728" s="33"/>
      <c r="BVO728" s="33"/>
      <c r="BVP728" s="33"/>
      <c r="BVQ728" s="33"/>
      <c r="BVR728" s="33"/>
      <c r="BVS728" s="33"/>
      <c r="BVT728" s="33"/>
      <c r="BVU728" s="33"/>
      <c r="BVV728" s="33"/>
      <c r="BVW728" s="33"/>
      <c r="BVX728" s="33"/>
      <c r="BVY728" s="33"/>
      <c r="BVZ728" s="33"/>
      <c r="BWA728" s="33"/>
      <c r="BWB728" s="33"/>
      <c r="BWC728" s="33"/>
      <c r="BWD728" s="33"/>
      <c r="BWE728" s="33"/>
      <c r="BWF728" s="33"/>
      <c r="BWG728" s="33"/>
      <c r="BWH728" s="33"/>
      <c r="BWI728" s="33"/>
      <c r="BWJ728" s="33"/>
      <c r="BWK728" s="33"/>
      <c r="BWL728" s="33"/>
      <c r="BWM728" s="33"/>
      <c r="BWN728" s="33"/>
      <c r="BWO728" s="33"/>
      <c r="BWP728" s="33"/>
      <c r="BWQ728" s="33"/>
      <c r="BWR728" s="33"/>
      <c r="BWS728" s="33"/>
      <c r="BWT728" s="33"/>
      <c r="BWU728" s="33"/>
      <c r="BWV728" s="33"/>
      <c r="BWW728" s="33"/>
      <c r="BWX728" s="33"/>
      <c r="BWY728" s="33"/>
      <c r="BWZ728" s="33"/>
      <c r="BXA728" s="33"/>
      <c r="BXB728" s="33"/>
      <c r="BXC728" s="33"/>
      <c r="BXD728" s="33"/>
      <c r="BXE728" s="33"/>
      <c r="BXF728" s="33"/>
      <c r="BXG728" s="33"/>
      <c r="BXH728" s="33"/>
      <c r="BXI728" s="33"/>
      <c r="BXJ728" s="33"/>
      <c r="BXK728" s="33"/>
      <c r="BXL728" s="33"/>
      <c r="BXM728" s="33"/>
      <c r="BXN728" s="33"/>
      <c r="BXO728" s="33"/>
      <c r="BXP728" s="33"/>
      <c r="BXQ728" s="33"/>
      <c r="BXR728" s="33"/>
      <c r="BXS728" s="33"/>
      <c r="BXT728" s="33"/>
      <c r="BXU728" s="33"/>
      <c r="BXV728" s="33"/>
      <c r="BXW728" s="33"/>
      <c r="BXX728" s="33"/>
      <c r="BXY728" s="33"/>
      <c r="BXZ728" s="33"/>
      <c r="BYA728" s="33"/>
      <c r="BYB728" s="33"/>
      <c r="BYC728" s="33"/>
      <c r="BYD728" s="33"/>
      <c r="BYE728" s="33"/>
      <c r="BYF728" s="33"/>
      <c r="BYG728" s="33"/>
      <c r="BYH728" s="33"/>
      <c r="BYI728" s="33"/>
      <c r="BYJ728" s="33"/>
      <c r="BYK728" s="33"/>
      <c r="BYL728" s="33"/>
      <c r="BYM728" s="33"/>
      <c r="BYN728" s="33"/>
      <c r="BYO728" s="33"/>
      <c r="BYP728" s="33"/>
      <c r="BYQ728" s="33"/>
      <c r="BYR728" s="33"/>
      <c r="BYS728" s="33"/>
      <c r="BYT728" s="33"/>
      <c r="BYU728" s="33"/>
      <c r="BYV728" s="33"/>
      <c r="BYW728" s="33"/>
      <c r="BYX728" s="33"/>
    </row>
    <row r="729" spans="1:2026" ht="24.95" customHeight="1" x14ac:dyDescent="0.25">
      <c r="A729" s="205" t="s">
        <v>1662</v>
      </c>
      <c r="B729" s="50" t="s">
        <v>1272</v>
      </c>
      <c r="C729" s="4" t="s">
        <v>1273</v>
      </c>
      <c r="D729" s="4" t="s">
        <v>283</v>
      </c>
      <c r="E729" s="4" t="s">
        <v>833</v>
      </c>
      <c r="F729" s="4" t="s">
        <v>1257</v>
      </c>
      <c r="G729" s="1" t="s">
        <v>27</v>
      </c>
      <c r="H729" s="63" t="s">
        <v>834</v>
      </c>
      <c r="I729" s="1" t="s">
        <v>29</v>
      </c>
      <c r="J729" s="35" t="s">
        <v>168</v>
      </c>
      <c r="K729" s="36" t="s">
        <v>31</v>
      </c>
      <c r="L729" s="1" t="s">
        <v>32</v>
      </c>
      <c r="M729" s="1" t="s">
        <v>33</v>
      </c>
      <c r="N729" s="1" t="s">
        <v>34</v>
      </c>
      <c r="O729" s="6" t="s">
        <v>35</v>
      </c>
      <c r="P729" s="6"/>
      <c r="Q729" s="7" t="s">
        <v>36</v>
      </c>
      <c r="R729" s="7"/>
      <c r="S729" s="4" t="s">
        <v>1274</v>
      </c>
      <c r="T729" s="152" t="s">
        <v>1553</v>
      </c>
      <c r="U729" s="152" t="s">
        <v>1554</v>
      </c>
      <c r="V729" s="4" t="s">
        <v>11</v>
      </c>
      <c r="W729" s="1" t="s">
        <v>40</v>
      </c>
      <c r="X729" s="1" t="s">
        <v>40</v>
      </c>
      <c r="Y729" s="1"/>
      <c r="Z729" s="1"/>
      <c r="AA729" s="1"/>
      <c r="AB729" s="8"/>
      <c r="AC729" s="8">
        <v>2650</v>
      </c>
      <c r="AD729" s="8"/>
      <c r="AE729" s="8">
        <v>12750</v>
      </c>
      <c r="AF729" s="8">
        <v>5250</v>
      </c>
      <c r="AG729" s="8">
        <f t="shared" si="12"/>
        <v>20650</v>
      </c>
      <c r="AH729" s="111">
        <v>21</v>
      </c>
      <c r="AI729" s="94">
        <f>13338.15</f>
        <v>13338.15</v>
      </c>
      <c r="AJ729" s="129"/>
      <c r="AK729" s="94">
        <f>13338.15</f>
        <v>13338.15</v>
      </c>
      <c r="AL729" s="5" t="s">
        <v>37</v>
      </c>
      <c r="AM729" s="5" t="s">
        <v>1499</v>
      </c>
      <c r="AN729" s="96">
        <v>43709</v>
      </c>
      <c r="AO729" s="97">
        <v>43800</v>
      </c>
    </row>
    <row r="730" spans="1:2026" ht="24.95" customHeight="1" x14ac:dyDescent="0.25">
      <c r="A730" s="205" t="s">
        <v>1662</v>
      </c>
      <c r="B730" s="50" t="s">
        <v>1275</v>
      </c>
      <c r="C730" s="4" t="s">
        <v>1273</v>
      </c>
      <c r="D730" s="4" t="s">
        <v>348</v>
      </c>
      <c r="E730" s="4" t="s">
        <v>833</v>
      </c>
      <c r="F730" s="4" t="s">
        <v>1257</v>
      </c>
      <c r="G730" s="1" t="s">
        <v>27</v>
      </c>
      <c r="H730" s="63" t="s">
        <v>834</v>
      </c>
      <c r="I730" s="1" t="s">
        <v>29</v>
      </c>
      <c r="J730" s="35" t="s">
        <v>168</v>
      </c>
      <c r="K730" s="36" t="s">
        <v>31</v>
      </c>
      <c r="L730" s="1" t="s">
        <v>51</v>
      </c>
      <c r="M730" s="1" t="s">
        <v>33</v>
      </c>
      <c r="N730" s="1" t="s">
        <v>34</v>
      </c>
      <c r="O730" s="6" t="s">
        <v>35</v>
      </c>
      <c r="P730" s="6"/>
      <c r="Q730" s="7" t="s">
        <v>36</v>
      </c>
      <c r="R730" s="7"/>
      <c r="S730" s="4" t="s">
        <v>1276</v>
      </c>
      <c r="T730" s="152" t="s">
        <v>1555</v>
      </c>
      <c r="U730" s="152" t="s">
        <v>1556</v>
      </c>
      <c r="V730" s="4" t="s">
        <v>11</v>
      </c>
      <c r="W730" s="1" t="s">
        <v>40</v>
      </c>
      <c r="X730" s="1" t="s">
        <v>40</v>
      </c>
      <c r="Y730" s="1"/>
      <c r="Z730" s="1"/>
      <c r="AA730" s="1"/>
      <c r="AB730" s="8"/>
      <c r="AC730" s="8">
        <v>2650</v>
      </c>
      <c r="AD730" s="8"/>
      <c r="AE730" s="8">
        <v>12750</v>
      </c>
      <c r="AF730" s="8">
        <v>650</v>
      </c>
      <c r="AG730" s="8">
        <f t="shared" si="12"/>
        <v>16050</v>
      </c>
      <c r="AH730" s="111">
        <v>21</v>
      </c>
      <c r="AI730" s="94">
        <f>12963.5</f>
        <v>12963.5</v>
      </c>
      <c r="AJ730" s="129"/>
      <c r="AK730" s="94">
        <f>12963.5</f>
        <v>12963.5</v>
      </c>
      <c r="AL730" s="5" t="s">
        <v>37</v>
      </c>
      <c r="AM730" s="5" t="s">
        <v>1499</v>
      </c>
      <c r="AN730" s="96">
        <v>43709</v>
      </c>
      <c r="AO730" s="97">
        <v>43800</v>
      </c>
    </row>
    <row r="731" spans="1:2026" ht="15" customHeight="1" x14ac:dyDescent="0.25">
      <c r="A731" s="205" t="s">
        <v>1662</v>
      </c>
      <c r="B731" s="40" t="s">
        <v>1277</v>
      </c>
      <c r="C731" s="1" t="s">
        <v>1278</v>
      </c>
      <c r="D731" s="1" t="s">
        <v>1279</v>
      </c>
      <c r="E731" s="1" t="s">
        <v>1280</v>
      </c>
      <c r="F731" s="1" t="s">
        <v>1257</v>
      </c>
      <c r="G731" s="1" t="s">
        <v>27</v>
      </c>
      <c r="H731" s="29" t="s">
        <v>718</v>
      </c>
      <c r="I731" s="1" t="s">
        <v>29</v>
      </c>
      <c r="J731" s="35" t="s">
        <v>345</v>
      </c>
      <c r="K731" s="36" t="s">
        <v>31</v>
      </c>
      <c r="L731" s="1" t="s">
        <v>80</v>
      </c>
      <c r="M731" s="37" t="s">
        <v>33</v>
      </c>
      <c r="N731" s="1" t="s">
        <v>34</v>
      </c>
      <c r="O731" s="38" t="s">
        <v>35</v>
      </c>
      <c r="P731" s="38"/>
      <c r="Q731" s="39" t="s">
        <v>36</v>
      </c>
      <c r="R731" s="39"/>
      <c r="S731" s="1" t="s">
        <v>1281</v>
      </c>
      <c r="T731" s="145"/>
      <c r="U731" s="145"/>
      <c r="V731" s="1" t="s">
        <v>59</v>
      </c>
      <c r="W731" s="1"/>
      <c r="X731" s="1"/>
      <c r="Y731" s="1"/>
      <c r="Z731" s="1"/>
      <c r="AA731" s="1"/>
      <c r="AB731" s="30">
        <v>12500</v>
      </c>
      <c r="AC731" s="30">
        <v>3860</v>
      </c>
      <c r="AD731" s="30"/>
      <c r="AE731" s="30">
        <v>12750</v>
      </c>
      <c r="AF731" s="30">
        <v>5250</v>
      </c>
      <c r="AG731" s="30">
        <f t="shared" si="12"/>
        <v>34360</v>
      </c>
      <c r="AH731" s="110"/>
      <c r="AI731" s="30"/>
      <c r="AJ731" s="125"/>
      <c r="AK731" s="30"/>
      <c r="AL731" s="2" t="s">
        <v>37</v>
      </c>
      <c r="AM731" s="2"/>
      <c r="AN731" s="2"/>
      <c r="AO731" s="2"/>
    </row>
    <row r="732" spans="1:2026" ht="15" customHeight="1" x14ac:dyDescent="0.25">
      <c r="A732" s="205" t="s">
        <v>1662</v>
      </c>
      <c r="B732" s="40" t="s">
        <v>1282</v>
      </c>
      <c r="C732" s="1" t="s">
        <v>1124</v>
      </c>
      <c r="D732" s="1" t="s">
        <v>1279</v>
      </c>
      <c r="E732" s="1" t="s">
        <v>1283</v>
      </c>
      <c r="F732" s="1" t="s">
        <v>1257</v>
      </c>
      <c r="G732" s="1" t="s">
        <v>27</v>
      </c>
      <c r="H732" s="29" t="s">
        <v>718</v>
      </c>
      <c r="I732" s="1" t="s">
        <v>29</v>
      </c>
      <c r="J732" s="35" t="s">
        <v>345</v>
      </c>
      <c r="K732" s="36" t="s">
        <v>31</v>
      </c>
      <c r="L732" s="1" t="s">
        <v>80</v>
      </c>
      <c r="M732" s="37" t="s">
        <v>33</v>
      </c>
      <c r="N732" s="1" t="s">
        <v>34</v>
      </c>
      <c r="O732" s="38" t="s">
        <v>35</v>
      </c>
      <c r="P732" s="38"/>
      <c r="Q732" s="39" t="s">
        <v>36</v>
      </c>
      <c r="R732" s="39"/>
      <c r="S732" s="1" t="s">
        <v>1284</v>
      </c>
      <c r="T732" s="145"/>
      <c r="U732" s="145"/>
      <c r="V732" s="1" t="s">
        <v>59</v>
      </c>
      <c r="W732" s="1"/>
      <c r="X732" s="1"/>
      <c r="Y732" s="1"/>
      <c r="Z732" s="1"/>
      <c r="AA732" s="1"/>
      <c r="AB732" s="30">
        <v>12500</v>
      </c>
      <c r="AC732" s="30">
        <v>3860</v>
      </c>
      <c r="AD732" s="30"/>
      <c r="AE732" s="30">
        <v>14000</v>
      </c>
      <c r="AF732" s="30">
        <v>5250</v>
      </c>
      <c r="AG732" s="30">
        <f t="shared" si="12"/>
        <v>35610</v>
      </c>
      <c r="AH732" s="110"/>
      <c r="AI732" s="30"/>
      <c r="AJ732" s="125"/>
      <c r="AK732" s="30"/>
      <c r="AL732" s="2" t="s">
        <v>37</v>
      </c>
      <c r="AM732" s="2"/>
      <c r="AN732" s="2"/>
      <c r="AO732" s="2"/>
    </row>
    <row r="733" spans="1:2026" ht="24.95" customHeight="1" x14ac:dyDescent="0.25">
      <c r="A733" s="205" t="s">
        <v>1662</v>
      </c>
      <c r="B733" s="50" t="s">
        <v>1285</v>
      </c>
      <c r="C733" s="4" t="s">
        <v>1286</v>
      </c>
      <c r="D733" s="4" t="s">
        <v>283</v>
      </c>
      <c r="E733" s="4" t="s">
        <v>833</v>
      </c>
      <c r="F733" s="4" t="s">
        <v>1257</v>
      </c>
      <c r="G733" s="4" t="s">
        <v>105</v>
      </c>
      <c r="H733" s="63" t="s">
        <v>834</v>
      </c>
      <c r="I733" s="4" t="s">
        <v>29</v>
      </c>
      <c r="J733" s="51" t="s">
        <v>168</v>
      </c>
      <c r="K733" s="4" t="s">
        <v>31</v>
      </c>
      <c r="L733" s="4" t="s">
        <v>32</v>
      </c>
      <c r="M733" s="4" t="s">
        <v>33</v>
      </c>
      <c r="N733" s="4" t="s">
        <v>106</v>
      </c>
      <c r="O733" s="6" t="s">
        <v>107</v>
      </c>
      <c r="P733" s="6"/>
      <c r="Q733" s="7" t="s">
        <v>36</v>
      </c>
      <c r="R733" s="7"/>
      <c r="S733" s="4" t="s">
        <v>1287</v>
      </c>
      <c r="T733" s="146">
        <v>1707455.2250000001</v>
      </c>
      <c r="U733" s="146">
        <v>9244580.7550000008</v>
      </c>
      <c r="V733" s="4" t="s">
        <v>11</v>
      </c>
      <c r="W733" s="4" t="s">
        <v>40</v>
      </c>
      <c r="X733" s="4" t="s">
        <v>40</v>
      </c>
      <c r="Y733" s="4"/>
      <c r="Z733" s="4"/>
      <c r="AA733" s="4"/>
      <c r="AB733" s="8"/>
      <c r="AC733" s="8">
        <v>2650</v>
      </c>
      <c r="AD733" s="8"/>
      <c r="AE733" s="8">
        <v>2250</v>
      </c>
      <c r="AF733" s="8"/>
      <c r="AG733" s="8">
        <f t="shared" si="12"/>
        <v>4900</v>
      </c>
      <c r="AH733" s="111"/>
      <c r="AI733" s="8"/>
      <c r="AJ733" s="126"/>
      <c r="AK733" s="8"/>
      <c r="AL733" s="5" t="s">
        <v>37</v>
      </c>
      <c r="AM733" s="5" t="s">
        <v>1499</v>
      </c>
      <c r="AN733" s="5"/>
      <c r="AO733" s="5"/>
    </row>
    <row r="734" spans="1:2026" s="52" customFormat="1" ht="24.95" customHeight="1" x14ac:dyDescent="0.25">
      <c r="A734" s="205" t="s">
        <v>1662</v>
      </c>
      <c r="B734" s="50" t="s">
        <v>1288</v>
      </c>
      <c r="C734" s="4" t="s">
        <v>1286</v>
      </c>
      <c r="D734" s="4" t="s">
        <v>348</v>
      </c>
      <c r="E734" s="4" t="s">
        <v>833</v>
      </c>
      <c r="F734" s="4" t="s">
        <v>1257</v>
      </c>
      <c r="G734" s="4" t="s">
        <v>105</v>
      </c>
      <c r="H734" s="63" t="s">
        <v>834</v>
      </c>
      <c r="I734" s="4" t="s">
        <v>29</v>
      </c>
      <c r="J734" s="51" t="s">
        <v>168</v>
      </c>
      <c r="K734" s="4" t="s">
        <v>31</v>
      </c>
      <c r="L734" s="4" t="s">
        <v>51</v>
      </c>
      <c r="M734" s="4" t="s">
        <v>33</v>
      </c>
      <c r="N734" s="4" t="s">
        <v>106</v>
      </c>
      <c r="O734" s="6" t="s">
        <v>107</v>
      </c>
      <c r="P734" s="6"/>
      <c r="Q734" s="7" t="s">
        <v>36</v>
      </c>
      <c r="R734" s="7" t="s">
        <v>1236</v>
      </c>
      <c r="S734" s="5" t="s">
        <v>1287</v>
      </c>
      <c r="T734" s="147"/>
      <c r="U734" s="147"/>
      <c r="V734" s="4" t="s">
        <v>11</v>
      </c>
      <c r="W734" s="4" t="s">
        <v>40</v>
      </c>
      <c r="X734" s="4" t="s">
        <v>40</v>
      </c>
      <c r="Y734" s="4"/>
      <c r="Z734" s="4"/>
      <c r="AA734" s="4"/>
      <c r="AB734" s="8"/>
      <c r="AC734" s="8">
        <v>2650</v>
      </c>
      <c r="AD734" s="8"/>
      <c r="AE734" s="8">
        <v>2250</v>
      </c>
      <c r="AF734" s="8"/>
      <c r="AG734" s="8">
        <f t="shared" si="12"/>
        <v>4900</v>
      </c>
      <c r="AH734" s="111">
        <f>21</f>
        <v>21</v>
      </c>
      <c r="AI734" s="8">
        <f>21944.49</f>
        <v>21944.49</v>
      </c>
      <c r="AJ734" s="126"/>
      <c r="AK734" s="8">
        <f>SUBTOTAL(9,AI734:AJ734)</f>
        <v>21944.49</v>
      </c>
      <c r="AL734" s="5" t="s">
        <v>37</v>
      </c>
      <c r="AM734" s="5" t="s">
        <v>1499</v>
      </c>
      <c r="AN734" s="96">
        <v>43709</v>
      </c>
      <c r="AO734" s="97">
        <v>43800</v>
      </c>
      <c r="AP734" s="33"/>
      <c r="AQ734" s="33"/>
      <c r="AR734" s="33"/>
      <c r="AS734" s="33"/>
      <c r="AT734" s="33"/>
      <c r="AU734" s="33"/>
      <c r="AV734" s="33"/>
      <c r="AW734" s="33"/>
      <c r="AX734" s="33"/>
      <c r="AY734" s="33"/>
      <c r="AZ734" s="33"/>
      <c r="BA734" s="33"/>
      <c r="BB734" s="33"/>
      <c r="BC734" s="33"/>
      <c r="BD734" s="33"/>
      <c r="BE734" s="33"/>
      <c r="BF734" s="33"/>
      <c r="BG734" s="33"/>
      <c r="BH734" s="33"/>
      <c r="BI734" s="33"/>
      <c r="BJ734" s="33"/>
      <c r="BK734" s="33"/>
      <c r="BL734" s="33"/>
      <c r="BM734" s="33"/>
      <c r="BN734" s="33"/>
      <c r="BO734" s="33"/>
      <c r="BP734" s="33"/>
      <c r="BQ734" s="33"/>
      <c r="BR734" s="33"/>
      <c r="BS734" s="33"/>
      <c r="BT734" s="33"/>
      <c r="BU734" s="33"/>
      <c r="BV734" s="33"/>
      <c r="BW734" s="33"/>
      <c r="BX734" s="33"/>
      <c r="BY734" s="33"/>
      <c r="BZ734" s="33"/>
      <c r="CA734" s="33"/>
      <c r="CB734" s="33"/>
      <c r="CC734" s="33"/>
      <c r="CD734" s="33"/>
      <c r="CE734" s="33"/>
      <c r="CF734" s="33"/>
      <c r="CG734" s="33"/>
      <c r="CH734" s="33"/>
      <c r="CI734" s="33"/>
      <c r="CJ734" s="33"/>
      <c r="CK734" s="33"/>
      <c r="CL734" s="33"/>
      <c r="CM734" s="33"/>
      <c r="CN734" s="33"/>
      <c r="CO734" s="33"/>
      <c r="CP734" s="33"/>
      <c r="CQ734" s="33"/>
      <c r="CR734" s="33"/>
      <c r="CS734" s="33"/>
      <c r="CT734" s="33"/>
      <c r="CU734" s="33"/>
      <c r="CV734" s="33"/>
      <c r="CW734" s="33"/>
      <c r="CX734" s="33"/>
      <c r="CY734" s="33"/>
      <c r="CZ734" s="33"/>
      <c r="DA734" s="33"/>
      <c r="DB734" s="33"/>
      <c r="DC734" s="33"/>
      <c r="DD734" s="33"/>
      <c r="DE734" s="33"/>
      <c r="DF734" s="33"/>
      <c r="DG734" s="33"/>
      <c r="DH734" s="33"/>
      <c r="DI734" s="33"/>
      <c r="DJ734" s="33"/>
      <c r="DK734" s="33"/>
      <c r="DL734" s="33"/>
      <c r="DM734" s="33"/>
      <c r="DN734" s="33"/>
      <c r="DO734" s="33"/>
      <c r="DP734" s="33"/>
      <c r="DQ734" s="33"/>
      <c r="DR734" s="33"/>
      <c r="DS734" s="33"/>
      <c r="DT734" s="33"/>
      <c r="DU734" s="33"/>
      <c r="DV734" s="33"/>
      <c r="DW734" s="33"/>
      <c r="DX734" s="33"/>
      <c r="DY734" s="33"/>
      <c r="DZ734" s="33"/>
      <c r="EA734" s="33"/>
      <c r="EB734" s="33"/>
      <c r="EC734" s="33"/>
      <c r="ED734" s="33"/>
      <c r="EE734" s="33"/>
      <c r="EF734" s="33"/>
      <c r="EG734" s="33"/>
      <c r="EH734" s="33"/>
      <c r="EI734" s="33"/>
      <c r="EJ734" s="33"/>
      <c r="EK734" s="33"/>
      <c r="EL734" s="33"/>
      <c r="EM734" s="33"/>
      <c r="EN734" s="33"/>
      <c r="EO734" s="33"/>
      <c r="EP734" s="33"/>
      <c r="EQ734" s="33"/>
      <c r="ER734" s="33"/>
      <c r="ES734" s="33"/>
      <c r="ET734" s="33"/>
      <c r="EU734" s="33"/>
      <c r="EV734" s="33"/>
      <c r="EW734" s="33"/>
      <c r="EX734" s="33"/>
      <c r="EY734" s="33"/>
      <c r="EZ734" s="33"/>
      <c r="FA734" s="33"/>
      <c r="FB734" s="33"/>
      <c r="FC734" s="33"/>
      <c r="FD734" s="33"/>
      <c r="FE734" s="33"/>
      <c r="FF734" s="33"/>
      <c r="FG734" s="33"/>
      <c r="FH734" s="33"/>
      <c r="FI734" s="33"/>
      <c r="FJ734" s="33"/>
      <c r="FK734" s="33"/>
      <c r="FL734" s="33"/>
      <c r="FM734" s="33"/>
      <c r="FN734" s="33"/>
      <c r="FO734" s="33"/>
      <c r="FP734" s="33"/>
      <c r="FQ734" s="33"/>
      <c r="FR734" s="33"/>
      <c r="FS734" s="33"/>
      <c r="FT734" s="33"/>
      <c r="FU734" s="33"/>
      <c r="FV734" s="33"/>
      <c r="FW734" s="33"/>
      <c r="FX734" s="33"/>
      <c r="FY734" s="33"/>
      <c r="FZ734" s="33"/>
      <c r="GA734" s="33"/>
      <c r="GB734" s="33"/>
      <c r="GC734" s="33"/>
      <c r="GD734" s="33"/>
      <c r="GE734" s="33"/>
      <c r="GF734" s="33"/>
      <c r="GG734" s="33"/>
      <c r="GH734" s="33"/>
      <c r="GI734" s="33"/>
      <c r="GJ734" s="33"/>
      <c r="GK734" s="33"/>
      <c r="GL734" s="33"/>
      <c r="GM734" s="33"/>
      <c r="GN734" s="33"/>
      <c r="GO734" s="33"/>
      <c r="GP734" s="33"/>
      <c r="GQ734" s="33"/>
      <c r="GR734" s="33"/>
      <c r="GS734" s="33"/>
      <c r="GT734" s="33"/>
      <c r="GU734" s="33"/>
      <c r="GV734" s="33"/>
      <c r="GW734" s="33"/>
      <c r="GX734" s="33"/>
      <c r="GY734" s="33"/>
      <c r="GZ734" s="33"/>
      <c r="HA734" s="33"/>
      <c r="HB734" s="33"/>
      <c r="HC734" s="33"/>
      <c r="HD734" s="33"/>
      <c r="HE734" s="33"/>
      <c r="HF734" s="33"/>
      <c r="HG734" s="33"/>
      <c r="HH734" s="33"/>
      <c r="HI734" s="33"/>
      <c r="HJ734" s="33"/>
      <c r="HK734" s="33"/>
      <c r="HL734" s="33"/>
      <c r="HM734" s="33"/>
      <c r="HN734" s="33"/>
      <c r="HO734" s="33"/>
      <c r="HP734" s="33"/>
      <c r="HQ734" s="33"/>
      <c r="HR734" s="33"/>
      <c r="HS734" s="33"/>
      <c r="HT734" s="33"/>
      <c r="HU734" s="33"/>
      <c r="HV734" s="33"/>
      <c r="HW734" s="33"/>
      <c r="HX734" s="33"/>
      <c r="HY734" s="33"/>
      <c r="HZ734" s="33"/>
      <c r="IA734" s="33"/>
      <c r="IB734" s="33"/>
      <c r="IC734" s="33"/>
      <c r="ID734" s="33"/>
      <c r="IE734" s="33"/>
      <c r="IF734" s="33"/>
      <c r="IG734" s="33"/>
      <c r="IH734" s="33"/>
      <c r="II734" s="33"/>
      <c r="IJ734" s="33"/>
      <c r="IK734" s="33"/>
      <c r="IL734" s="33"/>
      <c r="IM734" s="33"/>
      <c r="IN734" s="33"/>
      <c r="IO734" s="33"/>
      <c r="IP734" s="33"/>
      <c r="IQ734" s="33"/>
      <c r="IR734" s="33"/>
      <c r="IS734" s="33"/>
      <c r="IT734" s="33"/>
      <c r="IU734" s="33"/>
      <c r="IV734" s="33"/>
      <c r="IW734" s="33"/>
      <c r="IX734" s="33"/>
      <c r="IY734" s="33"/>
      <c r="IZ734" s="33"/>
      <c r="JA734" s="33"/>
      <c r="JB734" s="33"/>
      <c r="JC734" s="33"/>
      <c r="JD734" s="33"/>
      <c r="JE734" s="33"/>
      <c r="JF734" s="33"/>
      <c r="JG734" s="33"/>
      <c r="JH734" s="33"/>
      <c r="JI734" s="33"/>
      <c r="JJ734" s="33"/>
      <c r="JK734" s="33"/>
      <c r="JL734" s="33"/>
      <c r="JM734" s="33"/>
      <c r="JN734" s="33"/>
      <c r="JO734" s="33"/>
      <c r="JP734" s="33"/>
      <c r="JQ734" s="33"/>
      <c r="JR734" s="33"/>
      <c r="JS734" s="33"/>
      <c r="JT734" s="33"/>
      <c r="JU734" s="33"/>
      <c r="JV734" s="33"/>
      <c r="JW734" s="33"/>
      <c r="JX734" s="33"/>
      <c r="JY734" s="33"/>
      <c r="JZ734" s="33"/>
      <c r="KA734" s="33"/>
      <c r="KB734" s="33"/>
      <c r="KC734" s="33"/>
      <c r="KD734" s="33"/>
      <c r="KE734" s="33"/>
      <c r="KF734" s="33"/>
      <c r="KG734" s="33"/>
      <c r="KH734" s="33"/>
      <c r="KI734" s="33"/>
      <c r="KJ734" s="33"/>
      <c r="KK734" s="33"/>
      <c r="KL734" s="33"/>
      <c r="KM734" s="33"/>
      <c r="KN734" s="33"/>
      <c r="KO734" s="33"/>
      <c r="KP734" s="33"/>
      <c r="KQ734" s="33"/>
      <c r="KR734" s="33"/>
      <c r="KS734" s="33"/>
      <c r="KT734" s="33"/>
      <c r="KU734" s="33"/>
      <c r="KV734" s="33"/>
      <c r="KW734" s="33"/>
      <c r="KX734" s="33"/>
      <c r="KY734" s="33"/>
      <c r="KZ734" s="33"/>
      <c r="LA734" s="33"/>
      <c r="LB734" s="33"/>
      <c r="LC734" s="33"/>
      <c r="LD734" s="33"/>
      <c r="LE734" s="33"/>
      <c r="LF734" s="33"/>
      <c r="LG734" s="33"/>
      <c r="LH734" s="33"/>
      <c r="LI734" s="33"/>
      <c r="LJ734" s="33"/>
      <c r="LK734" s="33"/>
      <c r="LL734" s="33"/>
      <c r="LM734" s="33"/>
      <c r="LN734" s="33"/>
      <c r="LO734" s="33"/>
      <c r="LP734" s="33"/>
      <c r="LQ734" s="33"/>
      <c r="LR734" s="33"/>
      <c r="LS734" s="33"/>
      <c r="LT734" s="33"/>
      <c r="LU734" s="33"/>
      <c r="LV734" s="33"/>
      <c r="LW734" s="33"/>
      <c r="LX734" s="33"/>
      <c r="LY734" s="33"/>
      <c r="LZ734" s="33"/>
      <c r="MA734" s="33"/>
      <c r="MB734" s="33"/>
      <c r="MC734" s="33"/>
      <c r="MD734" s="33"/>
      <c r="ME734" s="33"/>
      <c r="MF734" s="33"/>
      <c r="MG734" s="33"/>
      <c r="MH734" s="33"/>
      <c r="MI734" s="33"/>
      <c r="MJ734" s="33"/>
      <c r="MK734" s="33"/>
      <c r="ML734" s="33"/>
      <c r="MM734" s="33"/>
      <c r="MN734" s="33"/>
      <c r="MO734" s="33"/>
      <c r="MP734" s="33"/>
      <c r="MQ734" s="33"/>
      <c r="MR734" s="33"/>
      <c r="MS734" s="33"/>
      <c r="MT734" s="33"/>
      <c r="MU734" s="33"/>
      <c r="MV734" s="33"/>
      <c r="MW734" s="33"/>
      <c r="MX734" s="33"/>
      <c r="MY734" s="33"/>
      <c r="MZ734" s="33"/>
      <c r="NA734" s="33"/>
      <c r="NB734" s="33"/>
      <c r="NC734" s="33"/>
      <c r="ND734" s="33"/>
      <c r="NE734" s="33"/>
      <c r="NF734" s="33"/>
      <c r="NG734" s="33"/>
      <c r="NH734" s="33"/>
      <c r="NI734" s="33"/>
      <c r="NJ734" s="33"/>
      <c r="NK734" s="33"/>
      <c r="NL734" s="33"/>
      <c r="NM734" s="33"/>
      <c r="NN734" s="33"/>
      <c r="NO734" s="33"/>
      <c r="NP734" s="33"/>
      <c r="NQ734" s="33"/>
      <c r="NR734" s="33"/>
      <c r="NS734" s="33"/>
      <c r="NT734" s="33"/>
      <c r="NU734" s="33"/>
      <c r="NV734" s="33"/>
      <c r="NW734" s="33"/>
      <c r="NX734" s="33"/>
      <c r="NY734" s="33"/>
      <c r="NZ734" s="33"/>
      <c r="OA734" s="33"/>
      <c r="OB734" s="33"/>
      <c r="OC734" s="33"/>
      <c r="OD734" s="33"/>
      <c r="OE734" s="33"/>
      <c r="OF734" s="33"/>
      <c r="OG734" s="33"/>
      <c r="OH734" s="33"/>
      <c r="OI734" s="33"/>
      <c r="OJ734" s="33"/>
      <c r="OK734" s="33"/>
      <c r="OL734" s="33"/>
      <c r="OM734" s="33"/>
      <c r="ON734" s="33"/>
      <c r="OO734" s="33"/>
      <c r="OP734" s="33"/>
      <c r="OQ734" s="33"/>
      <c r="OR734" s="33"/>
      <c r="OS734" s="33"/>
      <c r="OT734" s="33"/>
      <c r="OU734" s="33"/>
      <c r="OV734" s="33"/>
      <c r="OW734" s="33"/>
      <c r="OX734" s="33"/>
      <c r="OY734" s="33"/>
      <c r="OZ734" s="33"/>
      <c r="PA734" s="33"/>
      <c r="PB734" s="33"/>
      <c r="PC734" s="33"/>
      <c r="PD734" s="33"/>
      <c r="PE734" s="33"/>
      <c r="PF734" s="33"/>
      <c r="PG734" s="33"/>
      <c r="PH734" s="33"/>
      <c r="PI734" s="33"/>
      <c r="PJ734" s="33"/>
      <c r="PK734" s="33"/>
      <c r="PL734" s="33"/>
      <c r="PM734" s="33"/>
      <c r="PN734" s="33"/>
      <c r="PO734" s="33"/>
      <c r="PP734" s="33"/>
      <c r="PQ734" s="33"/>
      <c r="PR734" s="33"/>
      <c r="PS734" s="33"/>
      <c r="PT734" s="33"/>
      <c r="PU734" s="33"/>
      <c r="PV734" s="33"/>
      <c r="PW734" s="33"/>
      <c r="PX734" s="33"/>
      <c r="PY734" s="33"/>
      <c r="PZ734" s="33"/>
      <c r="QA734" s="33"/>
      <c r="QB734" s="33"/>
      <c r="QC734" s="33"/>
      <c r="QD734" s="33"/>
      <c r="QE734" s="33"/>
      <c r="QF734" s="33"/>
      <c r="QG734" s="33"/>
      <c r="QH734" s="33"/>
      <c r="QI734" s="33"/>
      <c r="QJ734" s="33"/>
      <c r="QK734" s="33"/>
      <c r="QL734" s="33"/>
      <c r="QM734" s="33"/>
      <c r="QN734" s="33"/>
      <c r="QO734" s="33"/>
      <c r="QP734" s="33"/>
      <c r="QQ734" s="33"/>
      <c r="QR734" s="33"/>
      <c r="QS734" s="33"/>
      <c r="QT734" s="33"/>
      <c r="QU734" s="33"/>
      <c r="QV734" s="33"/>
      <c r="QW734" s="33"/>
      <c r="QX734" s="33"/>
      <c r="QY734" s="33"/>
      <c r="QZ734" s="33"/>
      <c r="RA734" s="33"/>
      <c r="RB734" s="33"/>
      <c r="RC734" s="33"/>
      <c r="RD734" s="33"/>
      <c r="RE734" s="33"/>
      <c r="RF734" s="33"/>
      <c r="RG734" s="33"/>
      <c r="RH734" s="33"/>
      <c r="RI734" s="33"/>
      <c r="RJ734" s="33"/>
      <c r="RK734" s="33"/>
      <c r="RL734" s="33"/>
      <c r="RM734" s="33"/>
      <c r="RN734" s="33"/>
      <c r="RO734" s="33"/>
      <c r="RP734" s="33"/>
      <c r="RQ734" s="33"/>
      <c r="RR734" s="33"/>
      <c r="RS734" s="33"/>
      <c r="RT734" s="33"/>
      <c r="RU734" s="33"/>
      <c r="RV734" s="33"/>
      <c r="RW734" s="33"/>
      <c r="RX734" s="33"/>
      <c r="RY734" s="33"/>
      <c r="RZ734" s="33"/>
      <c r="SA734" s="33"/>
      <c r="SB734" s="33"/>
      <c r="SC734" s="33"/>
      <c r="SD734" s="33"/>
      <c r="SE734" s="33"/>
      <c r="SF734" s="33"/>
      <c r="SG734" s="33"/>
      <c r="SH734" s="33"/>
      <c r="SI734" s="33"/>
      <c r="SJ734" s="33"/>
      <c r="SK734" s="33"/>
      <c r="SL734" s="33"/>
      <c r="SM734" s="33"/>
      <c r="SN734" s="33"/>
      <c r="SO734" s="33"/>
      <c r="SP734" s="33"/>
      <c r="SQ734" s="33"/>
      <c r="SR734" s="33"/>
      <c r="SS734" s="33"/>
      <c r="ST734" s="33"/>
      <c r="SU734" s="33"/>
      <c r="SV734" s="33"/>
      <c r="SW734" s="33"/>
      <c r="SX734" s="33"/>
      <c r="SY734" s="33"/>
      <c r="SZ734" s="33"/>
      <c r="TA734" s="33"/>
      <c r="TB734" s="33"/>
      <c r="TC734" s="33"/>
      <c r="TD734" s="33"/>
      <c r="TE734" s="33"/>
      <c r="TF734" s="33"/>
      <c r="TG734" s="33"/>
      <c r="TH734" s="33"/>
      <c r="TI734" s="33"/>
      <c r="TJ734" s="33"/>
      <c r="TK734" s="33"/>
      <c r="TL734" s="33"/>
      <c r="TM734" s="33"/>
      <c r="TN734" s="33"/>
      <c r="TO734" s="33"/>
      <c r="TP734" s="33"/>
      <c r="TQ734" s="33"/>
      <c r="TR734" s="33"/>
      <c r="TS734" s="33"/>
      <c r="TT734" s="33"/>
      <c r="TU734" s="33"/>
      <c r="TV734" s="33"/>
      <c r="TW734" s="33"/>
      <c r="TX734" s="33"/>
      <c r="TY734" s="33"/>
      <c r="TZ734" s="33"/>
      <c r="UA734" s="33"/>
      <c r="UB734" s="33"/>
      <c r="UC734" s="33"/>
      <c r="UD734" s="33"/>
      <c r="UE734" s="33"/>
      <c r="UF734" s="33"/>
      <c r="UG734" s="33"/>
      <c r="UH734" s="33"/>
      <c r="UI734" s="33"/>
      <c r="UJ734" s="33"/>
      <c r="UK734" s="33"/>
      <c r="UL734" s="33"/>
      <c r="UM734" s="33"/>
      <c r="UN734" s="33"/>
      <c r="UO734" s="33"/>
      <c r="UP734" s="33"/>
      <c r="UQ734" s="33"/>
      <c r="UR734" s="33"/>
      <c r="US734" s="33"/>
      <c r="UT734" s="33"/>
      <c r="UU734" s="33"/>
      <c r="UV734" s="33"/>
      <c r="UW734" s="33"/>
      <c r="UX734" s="33"/>
      <c r="UY734" s="33"/>
      <c r="UZ734" s="33"/>
      <c r="VA734" s="33"/>
      <c r="VB734" s="33"/>
      <c r="VC734" s="33"/>
      <c r="VD734" s="33"/>
      <c r="VE734" s="33"/>
      <c r="VF734" s="33"/>
      <c r="VG734" s="33"/>
      <c r="VH734" s="33"/>
      <c r="VI734" s="33"/>
      <c r="VJ734" s="33"/>
      <c r="VK734" s="33"/>
      <c r="VL734" s="33"/>
      <c r="VM734" s="33"/>
      <c r="VN734" s="33"/>
      <c r="VO734" s="33"/>
      <c r="VP734" s="33"/>
      <c r="VQ734" s="33"/>
      <c r="VR734" s="33"/>
      <c r="VS734" s="33"/>
      <c r="VT734" s="33"/>
      <c r="VU734" s="33"/>
      <c r="VV734" s="33"/>
      <c r="VW734" s="33"/>
      <c r="VX734" s="33"/>
      <c r="VY734" s="33"/>
      <c r="VZ734" s="33"/>
      <c r="WA734" s="33"/>
      <c r="WB734" s="33"/>
      <c r="WC734" s="33"/>
      <c r="WD734" s="33"/>
      <c r="WE734" s="33"/>
      <c r="WF734" s="33"/>
      <c r="WG734" s="33"/>
      <c r="WH734" s="33"/>
      <c r="WI734" s="33"/>
      <c r="WJ734" s="33"/>
      <c r="WK734" s="33"/>
      <c r="WL734" s="33"/>
      <c r="WM734" s="33"/>
      <c r="WN734" s="33"/>
      <c r="WO734" s="33"/>
      <c r="WP734" s="33"/>
      <c r="WQ734" s="33"/>
      <c r="WR734" s="33"/>
      <c r="WS734" s="33"/>
      <c r="WT734" s="33"/>
      <c r="WU734" s="33"/>
      <c r="WV734" s="33"/>
      <c r="WW734" s="33"/>
      <c r="WX734" s="33"/>
      <c r="WY734" s="33"/>
      <c r="WZ734" s="33"/>
      <c r="XA734" s="33"/>
      <c r="XB734" s="33"/>
      <c r="XC734" s="33"/>
      <c r="XD734" s="33"/>
      <c r="XE734" s="33"/>
      <c r="XF734" s="33"/>
      <c r="XG734" s="33"/>
      <c r="XH734" s="33"/>
      <c r="XI734" s="33"/>
      <c r="XJ734" s="33"/>
      <c r="XK734" s="33"/>
      <c r="XL734" s="33"/>
      <c r="XM734" s="33"/>
      <c r="XN734" s="33"/>
      <c r="XO734" s="33"/>
      <c r="XP734" s="33"/>
      <c r="XQ734" s="33"/>
      <c r="XR734" s="33"/>
      <c r="XS734" s="33"/>
      <c r="XT734" s="33"/>
      <c r="XU734" s="33"/>
      <c r="XV734" s="33"/>
      <c r="XW734" s="33"/>
      <c r="XX734" s="33"/>
      <c r="XY734" s="33"/>
      <c r="XZ734" s="33"/>
      <c r="YA734" s="33"/>
      <c r="YB734" s="33"/>
      <c r="YC734" s="33"/>
      <c r="YD734" s="33"/>
      <c r="YE734" s="33"/>
      <c r="YF734" s="33"/>
      <c r="YG734" s="33"/>
      <c r="YH734" s="33"/>
      <c r="YI734" s="33"/>
      <c r="YJ734" s="33"/>
      <c r="YK734" s="33"/>
      <c r="YL734" s="33"/>
      <c r="YM734" s="33"/>
      <c r="YN734" s="33"/>
      <c r="YO734" s="33"/>
      <c r="YP734" s="33"/>
      <c r="YQ734" s="33"/>
      <c r="YR734" s="33"/>
      <c r="YS734" s="33"/>
      <c r="YT734" s="33"/>
      <c r="YU734" s="33"/>
      <c r="YV734" s="33"/>
      <c r="YW734" s="33"/>
      <c r="YX734" s="33"/>
      <c r="YY734" s="33"/>
      <c r="YZ734" s="33"/>
      <c r="ZA734" s="33"/>
      <c r="ZB734" s="33"/>
      <c r="ZC734" s="33"/>
      <c r="ZD734" s="33"/>
      <c r="ZE734" s="33"/>
      <c r="ZF734" s="33"/>
      <c r="ZG734" s="33"/>
      <c r="ZH734" s="33"/>
      <c r="ZI734" s="33"/>
      <c r="ZJ734" s="33"/>
      <c r="ZK734" s="33"/>
      <c r="ZL734" s="33"/>
      <c r="ZM734" s="33"/>
      <c r="ZN734" s="33"/>
      <c r="ZO734" s="33"/>
      <c r="ZP734" s="33"/>
      <c r="ZQ734" s="33"/>
      <c r="ZR734" s="33"/>
      <c r="ZS734" s="33"/>
      <c r="ZT734" s="33"/>
      <c r="ZU734" s="33"/>
      <c r="ZV734" s="33"/>
      <c r="ZW734" s="33"/>
      <c r="ZX734" s="33"/>
      <c r="ZY734" s="33"/>
      <c r="ZZ734" s="33"/>
      <c r="AAA734" s="33"/>
      <c r="AAB734" s="33"/>
      <c r="AAC734" s="33"/>
      <c r="AAD734" s="33"/>
      <c r="AAE734" s="33"/>
      <c r="AAF734" s="33"/>
      <c r="AAG734" s="33"/>
      <c r="AAH734" s="33"/>
      <c r="AAI734" s="33"/>
      <c r="AAJ734" s="33"/>
      <c r="AAK734" s="33"/>
      <c r="AAL734" s="33"/>
      <c r="AAM734" s="33"/>
      <c r="AAN734" s="33"/>
      <c r="AAO734" s="33"/>
      <c r="AAP734" s="33"/>
      <c r="AAQ734" s="33"/>
      <c r="AAR734" s="33"/>
      <c r="AAS734" s="33"/>
      <c r="AAT734" s="33"/>
      <c r="AAU734" s="33"/>
      <c r="AAV734" s="33"/>
      <c r="AAW734" s="33"/>
      <c r="AAX734" s="33"/>
      <c r="AAY734" s="33"/>
      <c r="AAZ734" s="33"/>
      <c r="ABA734" s="33"/>
      <c r="ABB734" s="33"/>
      <c r="ABC734" s="33"/>
      <c r="ABD734" s="33"/>
      <c r="ABE734" s="33"/>
      <c r="ABF734" s="33"/>
      <c r="ABG734" s="33"/>
      <c r="ABH734" s="33"/>
      <c r="ABI734" s="33"/>
      <c r="ABJ734" s="33"/>
      <c r="ABK734" s="33"/>
      <c r="ABL734" s="33"/>
      <c r="ABM734" s="33"/>
      <c r="ABN734" s="33"/>
      <c r="ABO734" s="33"/>
      <c r="ABP734" s="33"/>
      <c r="ABQ734" s="33"/>
      <c r="ABR734" s="33"/>
      <c r="ABS734" s="33"/>
      <c r="ABT734" s="33"/>
      <c r="ABU734" s="33"/>
      <c r="ABV734" s="33"/>
      <c r="ABW734" s="33"/>
      <c r="ABX734" s="33"/>
      <c r="ABY734" s="33"/>
      <c r="ABZ734" s="33"/>
      <c r="ACA734" s="33"/>
      <c r="ACB734" s="33"/>
      <c r="ACC734" s="33"/>
      <c r="ACD734" s="33"/>
      <c r="ACE734" s="33"/>
      <c r="ACF734" s="33"/>
      <c r="ACG734" s="33"/>
      <c r="ACH734" s="33"/>
      <c r="ACI734" s="33"/>
      <c r="ACJ734" s="33"/>
      <c r="ACK734" s="33"/>
      <c r="ACL734" s="33"/>
      <c r="ACM734" s="33"/>
      <c r="ACN734" s="33"/>
      <c r="ACO734" s="33"/>
      <c r="ACP734" s="33"/>
      <c r="ACQ734" s="33"/>
      <c r="ACR734" s="33"/>
      <c r="ACS734" s="33"/>
      <c r="ACT734" s="33"/>
      <c r="ACU734" s="33"/>
      <c r="ACV734" s="33"/>
      <c r="ACW734" s="33"/>
      <c r="ACX734" s="33"/>
      <c r="ACY734" s="33"/>
      <c r="ACZ734" s="33"/>
      <c r="ADA734" s="33"/>
      <c r="ADB734" s="33"/>
      <c r="ADC734" s="33"/>
      <c r="ADD734" s="33"/>
      <c r="ADE734" s="33"/>
      <c r="ADF734" s="33"/>
      <c r="ADG734" s="33"/>
      <c r="ADH734" s="33"/>
      <c r="ADI734" s="33"/>
      <c r="ADJ734" s="33"/>
      <c r="ADK734" s="33"/>
      <c r="ADL734" s="33"/>
      <c r="ADM734" s="33"/>
      <c r="ADN734" s="33"/>
      <c r="ADO734" s="33"/>
      <c r="ADP734" s="33"/>
      <c r="ADQ734" s="33"/>
      <c r="ADR734" s="33"/>
      <c r="ADS734" s="33"/>
      <c r="ADT734" s="33"/>
      <c r="ADU734" s="33"/>
      <c r="ADV734" s="33"/>
      <c r="ADW734" s="33"/>
      <c r="ADX734" s="33"/>
      <c r="ADY734" s="33"/>
      <c r="ADZ734" s="33"/>
      <c r="AEA734" s="33"/>
      <c r="AEB734" s="33"/>
      <c r="AEC734" s="33"/>
      <c r="AED734" s="33"/>
      <c r="AEE734" s="33"/>
      <c r="AEF734" s="33"/>
      <c r="AEG734" s="33"/>
      <c r="AEH734" s="33"/>
      <c r="AEI734" s="33"/>
      <c r="AEJ734" s="33"/>
      <c r="AEK734" s="33"/>
      <c r="AEL734" s="33"/>
      <c r="AEM734" s="33"/>
      <c r="AEN734" s="33"/>
      <c r="AEO734" s="33"/>
      <c r="AEP734" s="33"/>
      <c r="AEQ734" s="33"/>
      <c r="AER734" s="33"/>
      <c r="AES734" s="33"/>
      <c r="AET734" s="33"/>
      <c r="AEU734" s="33"/>
      <c r="AEV734" s="33"/>
      <c r="AEW734" s="33"/>
      <c r="AEX734" s="33"/>
      <c r="AEY734" s="33"/>
      <c r="AEZ734" s="33"/>
      <c r="AFA734" s="33"/>
      <c r="AFB734" s="33"/>
      <c r="AFC734" s="33"/>
      <c r="AFD734" s="33"/>
      <c r="AFE734" s="33"/>
      <c r="AFF734" s="33"/>
      <c r="AFG734" s="33"/>
      <c r="AFH734" s="33"/>
      <c r="AFI734" s="33"/>
      <c r="AFJ734" s="33"/>
      <c r="AFK734" s="33"/>
      <c r="AFL734" s="33"/>
      <c r="AFM734" s="33"/>
      <c r="AFN734" s="33"/>
      <c r="AFO734" s="33"/>
      <c r="AFP734" s="33"/>
      <c r="AFQ734" s="33"/>
      <c r="AFR734" s="33"/>
      <c r="AFS734" s="33"/>
      <c r="AFT734" s="33"/>
      <c r="AFU734" s="33"/>
      <c r="AFV734" s="33"/>
      <c r="AFW734" s="33"/>
      <c r="AFX734" s="33"/>
      <c r="AFY734" s="33"/>
      <c r="AFZ734" s="33"/>
      <c r="AGA734" s="33"/>
      <c r="AGB734" s="33"/>
      <c r="AGC734" s="33"/>
      <c r="AGD734" s="33"/>
      <c r="AGE734" s="33"/>
      <c r="AGF734" s="33"/>
      <c r="AGG734" s="33"/>
      <c r="AGH734" s="33"/>
      <c r="AGI734" s="33"/>
      <c r="AGJ734" s="33"/>
      <c r="AGK734" s="33"/>
      <c r="AGL734" s="33"/>
      <c r="AGM734" s="33"/>
      <c r="AGN734" s="33"/>
      <c r="AGO734" s="33"/>
      <c r="AGP734" s="33"/>
      <c r="AGQ734" s="33"/>
      <c r="AGR734" s="33"/>
      <c r="AGS734" s="33"/>
      <c r="AGT734" s="33"/>
      <c r="AGU734" s="33"/>
      <c r="AGV734" s="33"/>
      <c r="AGW734" s="33"/>
      <c r="AGX734" s="33"/>
      <c r="AGY734" s="33"/>
      <c r="AGZ734" s="33"/>
      <c r="AHA734" s="33"/>
      <c r="AHB734" s="33"/>
      <c r="AHC734" s="33"/>
      <c r="AHD734" s="33"/>
      <c r="AHE734" s="33"/>
      <c r="AHF734" s="33"/>
      <c r="AHG734" s="33"/>
      <c r="AHH734" s="33"/>
      <c r="AHI734" s="33"/>
      <c r="AHJ734" s="33"/>
      <c r="AHK734" s="33"/>
      <c r="AHL734" s="33"/>
      <c r="AHM734" s="33"/>
      <c r="AHN734" s="33"/>
      <c r="AHO734" s="33"/>
      <c r="AHP734" s="33"/>
      <c r="AHQ734" s="33"/>
      <c r="AHR734" s="33"/>
      <c r="AHS734" s="33"/>
      <c r="AHT734" s="33"/>
      <c r="AHU734" s="33"/>
      <c r="AHV734" s="33"/>
      <c r="AHW734" s="33"/>
      <c r="AHX734" s="33"/>
      <c r="AHY734" s="33"/>
      <c r="AHZ734" s="33"/>
      <c r="AIA734" s="33"/>
      <c r="AIB734" s="33"/>
      <c r="AIC734" s="33"/>
      <c r="AID734" s="33"/>
      <c r="AIE734" s="33"/>
      <c r="AIF734" s="33"/>
      <c r="AIG734" s="33"/>
      <c r="AIH734" s="33"/>
      <c r="AII734" s="33"/>
      <c r="AIJ734" s="33"/>
      <c r="AIK734" s="33"/>
      <c r="AIL734" s="33"/>
      <c r="AIM734" s="33"/>
      <c r="AIN734" s="33"/>
      <c r="AIO734" s="33"/>
      <c r="AIP734" s="33"/>
      <c r="AIQ734" s="33"/>
      <c r="AIR734" s="33"/>
      <c r="AIS734" s="33"/>
      <c r="AIT734" s="33"/>
      <c r="AIU734" s="33"/>
      <c r="AIV734" s="33"/>
      <c r="AIW734" s="33"/>
      <c r="AIX734" s="33"/>
      <c r="AIY734" s="33"/>
      <c r="AIZ734" s="33"/>
      <c r="AJA734" s="33"/>
      <c r="AJB734" s="33"/>
      <c r="AJC734" s="33"/>
      <c r="AJD734" s="33"/>
      <c r="AJE734" s="33"/>
      <c r="AJF734" s="33"/>
      <c r="AJG734" s="33"/>
      <c r="AJH734" s="33"/>
      <c r="AJI734" s="33"/>
      <c r="AJJ734" s="33"/>
      <c r="AJK734" s="33"/>
      <c r="AJL734" s="33"/>
      <c r="AJM734" s="33"/>
      <c r="AJN734" s="33"/>
      <c r="AJO734" s="33"/>
      <c r="AJP734" s="33"/>
      <c r="AJQ734" s="33"/>
      <c r="AJR734" s="33"/>
      <c r="AJS734" s="33"/>
      <c r="AJT734" s="33"/>
      <c r="AJU734" s="33"/>
      <c r="AJV734" s="33"/>
      <c r="AJW734" s="33"/>
      <c r="AJX734" s="33"/>
      <c r="AJY734" s="33"/>
      <c r="AJZ734" s="33"/>
      <c r="AKA734" s="33"/>
      <c r="AKB734" s="33"/>
      <c r="AKC734" s="33"/>
      <c r="AKD734" s="33"/>
      <c r="AKE734" s="33"/>
      <c r="AKF734" s="33"/>
      <c r="AKG734" s="33"/>
      <c r="AKH734" s="33"/>
      <c r="AKI734" s="33"/>
      <c r="AKJ734" s="33"/>
      <c r="AKK734" s="33"/>
      <c r="AKL734" s="33"/>
      <c r="AKM734" s="33"/>
      <c r="AKN734" s="33"/>
      <c r="AKO734" s="33"/>
      <c r="AKP734" s="33"/>
      <c r="AKQ734" s="33"/>
      <c r="AKR734" s="33"/>
      <c r="AKS734" s="33"/>
      <c r="AKT734" s="33"/>
      <c r="AKU734" s="33"/>
      <c r="AKV734" s="33"/>
      <c r="AKW734" s="33"/>
      <c r="AKX734" s="33"/>
      <c r="AKY734" s="33"/>
      <c r="AKZ734" s="33"/>
      <c r="ALA734" s="33"/>
      <c r="ALB734" s="33"/>
      <c r="ALC734" s="33"/>
      <c r="ALD734" s="33"/>
      <c r="ALE734" s="33"/>
      <c r="ALF734" s="33"/>
      <c r="ALG734" s="33"/>
      <c r="ALH734" s="33"/>
      <c r="ALI734" s="33"/>
      <c r="ALJ734" s="33"/>
      <c r="ALK734" s="33"/>
      <c r="ALL734" s="33"/>
      <c r="ALM734" s="33"/>
      <c r="ALN734" s="33"/>
      <c r="ALO734" s="33"/>
      <c r="ALP734" s="33"/>
      <c r="ALQ734" s="33"/>
      <c r="ALR734" s="33"/>
      <c r="ALS734" s="33"/>
      <c r="ALT734" s="33"/>
      <c r="ALU734" s="33"/>
      <c r="ALV734" s="33"/>
      <c r="ALW734" s="33"/>
      <c r="ALX734" s="33"/>
      <c r="ALY734" s="33"/>
      <c r="ALZ734" s="33"/>
      <c r="AMA734" s="33"/>
      <c r="AMB734" s="33"/>
      <c r="AMC734" s="33"/>
      <c r="AMD734" s="33"/>
      <c r="AME734" s="33"/>
      <c r="AMF734" s="33"/>
      <c r="AMG734" s="33"/>
      <c r="AMH734" s="33"/>
      <c r="AMI734" s="33"/>
      <c r="AMJ734" s="33"/>
      <c r="AMK734" s="33"/>
      <c r="AML734" s="33"/>
      <c r="AMM734" s="33"/>
      <c r="AMN734" s="33"/>
      <c r="AMO734" s="33"/>
      <c r="AMP734" s="33"/>
      <c r="AMQ734" s="33"/>
      <c r="AMR734" s="33"/>
      <c r="AMS734" s="33"/>
      <c r="AMT734" s="33"/>
      <c r="AMU734" s="33"/>
      <c r="AMV734" s="33"/>
      <c r="AMW734" s="33"/>
      <c r="AMX734" s="33"/>
      <c r="AMY734" s="33"/>
      <c r="AMZ734" s="33"/>
      <c r="ANA734" s="33"/>
      <c r="ANB734" s="33"/>
      <c r="ANC734" s="33"/>
      <c r="AND734" s="33"/>
      <c r="ANE734" s="33"/>
      <c r="ANF734" s="33"/>
      <c r="ANG734" s="33"/>
      <c r="ANH734" s="33"/>
      <c r="ANI734" s="33"/>
      <c r="ANJ734" s="33"/>
      <c r="ANK734" s="33"/>
      <c r="ANL734" s="33"/>
      <c r="ANM734" s="33"/>
      <c r="ANN734" s="33"/>
      <c r="ANO734" s="33"/>
      <c r="ANP734" s="33"/>
      <c r="ANQ734" s="33"/>
      <c r="ANR734" s="33"/>
      <c r="ANS734" s="33"/>
      <c r="ANT734" s="33"/>
      <c r="ANU734" s="33"/>
      <c r="ANV734" s="33"/>
      <c r="ANW734" s="33"/>
      <c r="ANX734" s="33"/>
      <c r="ANY734" s="33"/>
      <c r="ANZ734" s="33"/>
      <c r="AOA734" s="33"/>
      <c r="AOB734" s="33"/>
      <c r="AOC734" s="33"/>
      <c r="AOD734" s="33"/>
      <c r="AOE734" s="33"/>
      <c r="AOF734" s="33"/>
      <c r="AOG734" s="33"/>
      <c r="AOH734" s="33"/>
      <c r="AOI734" s="33"/>
      <c r="AOJ734" s="33"/>
      <c r="AOK734" s="33"/>
      <c r="AOL734" s="33"/>
      <c r="AOM734" s="33"/>
      <c r="AON734" s="33"/>
      <c r="AOO734" s="33"/>
      <c r="AOP734" s="33"/>
      <c r="AOQ734" s="33"/>
      <c r="AOR734" s="33"/>
      <c r="AOS734" s="33"/>
      <c r="AOT734" s="33"/>
      <c r="AOU734" s="33"/>
      <c r="AOV734" s="33"/>
      <c r="AOW734" s="33"/>
      <c r="AOX734" s="33"/>
      <c r="AOY734" s="33"/>
      <c r="AOZ734" s="33"/>
      <c r="APA734" s="33"/>
      <c r="APB734" s="33"/>
      <c r="APC734" s="33"/>
      <c r="APD734" s="33"/>
      <c r="APE734" s="33"/>
      <c r="APF734" s="33"/>
      <c r="APG734" s="33"/>
      <c r="APH734" s="33"/>
      <c r="API734" s="33"/>
      <c r="APJ734" s="33"/>
      <c r="APK734" s="33"/>
      <c r="APL734" s="33"/>
      <c r="APM734" s="33"/>
      <c r="APN734" s="33"/>
      <c r="APO734" s="33"/>
      <c r="APP734" s="33"/>
      <c r="APQ734" s="33"/>
      <c r="APR734" s="33"/>
      <c r="APS734" s="33"/>
      <c r="APT734" s="33"/>
      <c r="APU734" s="33"/>
      <c r="APV734" s="33"/>
      <c r="APW734" s="33"/>
      <c r="APX734" s="33"/>
      <c r="APY734" s="33"/>
      <c r="APZ734" s="33"/>
      <c r="AQA734" s="33"/>
      <c r="AQB734" s="33"/>
      <c r="AQC734" s="33"/>
      <c r="AQD734" s="33"/>
      <c r="AQE734" s="33"/>
      <c r="AQF734" s="33"/>
      <c r="AQG734" s="33"/>
      <c r="AQH734" s="33"/>
      <c r="AQI734" s="33"/>
      <c r="AQJ734" s="33"/>
      <c r="AQK734" s="33"/>
      <c r="AQL734" s="33"/>
      <c r="AQM734" s="33"/>
      <c r="AQN734" s="33"/>
      <c r="AQO734" s="33"/>
      <c r="AQP734" s="33"/>
      <c r="AQQ734" s="33"/>
      <c r="AQR734" s="33"/>
      <c r="AQS734" s="33"/>
      <c r="AQT734" s="33"/>
      <c r="AQU734" s="33"/>
      <c r="AQV734" s="33"/>
      <c r="AQW734" s="33"/>
      <c r="AQX734" s="33"/>
      <c r="AQY734" s="33"/>
      <c r="AQZ734" s="33"/>
      <c r="ARA734" s="33"/>
      <c r="ARB734" s="33"/>
      <c r="ARC734" s="33"/>
      <c r="ARD734" s="33"/>
      <c r="ARE734" s="33"/>
      <c r="ARF734" s="33"/>
      <c r="ARG734" s="33"/>
      <c r="ARH734" s="33"/>
      <c r="ARI734" s="33"/>
      <c r="ARJ734" s="33"/>
      <c r="ARK734" s="33"/>
      <c r="ARL734" s="33"/>
      <c r="ARM734" s="33"/>
      <c r="ARN734" s="33"/>
      <c r="ARO734" s="33"/>
      <c r="ARP734" s="33"/>
      <c r="ARQ734" s="33"/>
      <c r="ARR734" s="33"/>
      <c r="ARS734" s="33"/>
      <c r="ART734" s="33"/>
      <c r="ARU734" s="33"/>
      <c r="ARV734" s="33"/>
      <c r="ARW734" s="33"/>
      <c r="ARX734" s="33"/>
      <c r="ARY734" s="33"/>
      <c r="ARZ734" s="33"/>
      <c r="ASA734" s="33"/>
      <c r="ASB734" s="33"/>
      <c r="ASC734" s="33"/>
      <c r="ASD734" s="33"/>
      <c r="ASE734" s="33"/>
      <c r="ASF734" s="33"/>
      <c r="ASG734" s="33"/>
      <c r="ASH734" s="33"/>
      <c r="ASI734" s="33"/>
      <c r="ASJ734" s="33"/>
      <c r="ASK734" s="33"/>
      <c r="ASL734" s="33"/>
      <c r="ASM734" s="33"/>
      <c r="ASN734" s="33"/>
      <c r="ASO734" s="33"/>
      <c r="ASP734" s="33"/>
      <c r="ASQ734" s="33"/>
      <c r="ASR734" s="33"/>
      <c r="ASS734" s="33"/>
      <c r="AST734" s="33"/>
      <c r="ASU734" s="33"/>
      <c r="ASV734" s="33"/>
      <c r="ASW734" s="33"/>
      <c r="ASX734" s="33"/>
      <c r="ASY734" s="33"/>
      <c r="ASZ734" s="33"/>
      <c r="ATA734" s="33"/>
      <c r="ATB734" s="33"/>
      <c r="ATC734" s="33"/>
      <c r="ATD734" s="33"/>
      <c r="ATE734" s="33"/>
      <c r="ATF734" s="33"/>
      <c r="ATG734" s="33"/>
      <c r="ATH734" s="33"/>
      <c r="ATI734" s="33"/>
      <c r="ATJ734" s="33"/>
      <c r="ATK734" s="33"/>
      <c r="ATL734" s="33"/>
      <c r="ATM734" s="33"/>
      <c r="ATN734" s="33"/>
      <c r="ATO734" s="33"/>
      <c r="ATP734" s="33"/>
      <c r="ATQ734" s="33"/>
      <c r="ATR734" s="33"/>
      <c r="ATS734" s="33"/>
      <c r="ATT734" s="33"/>
      <c r="ATU734" s="33"/>
      <c r="ATV734" s="33"/>
      <c r="ATW734" s="33"/>
      <c r="ATX734" s="33"/>
      <c r="ATY734" s="33"/>
      <c r="ATZ734" s="33"/>
      <c r="AUA734" s="33"/>
      <c r="AUB734" s="33"/>
      <c r="AUC734" s="33"/>
      <c r="AUD734" s="33"/>
      <c r="AUE734" s="33"/>
      <c r="AUF734" s="33"/>
      <c r="AUG734" s="33"/>
      <c r="AUH734" s="33"/>
      <c r="AUI734" s="33"/>
      <c r="AUJ734" s="33"/>
      <c r="AUK734" s="33"/>
      <c r="AUL734" s="33"/>
      <c r="AUM734" s="33"/>
      <c r="AUN734" s="33"/>
      <c r="AUO734" s="33"/>
      <c r="AUP734" s="33"/>
      <c r="AUQ734" s="33"/>
      <c r="AUR734" s="33"/>
      <c r="AUS734" s="33"/>
      <c r="AUT734" s="33"/>
      <c r="AUU734" s="33"/>
      <c r="AUV734" s="33"/>
      <c r="AUW734" s="33"/>
      <c r="AUX734" s="33"/>
      <c r="AUY734" s="33"/>
      <c r="AUZ734" s="33"/>
      <c r="AVA734" s="33"/>
      <c r="AVB734" s="33"/>
      <c r="AVC734" s="33"/>
      <c r="AVD734" s="33"/>
      <c r="AVE734" s="33"/>
      <c r="AVF734" s="33"/>
      <c r="AVG734" s="33"/>
      <c r="AVH734" s="33"/>
      <c r="AVI734" s="33"/>
      <c r="AVJ734" s="33"/>
      <c r="AVK734" s="33"/>
      <c r="AVL734" s="33"/>
      <c r="AVM734" s="33"/>
      <c r="AVN734" s="33"/>
      <c r="AVO734" s="33"/>
      <c r="AVP734" s="33"/>
      <c r="AVQ734" s="33"/>
      <c r="AVR734" s="33"/>
      <c r="AVS734" s="33"/>
      <c r="AVT734" s="33"/>
      <c r="AVU734" s="33"/>
      <c r="AVV734" s="33"/>
      <c r="AVW734" s="33"/>
      <c r="AVX734" s="33"/>
      <c r="AVY734" s="33"/>
      <c r="AVZ734" s="33"/>
      <c r="AWA734" s="33"/>
      <c r="AWB734" s="33"/>
      <c r="AWC734" s="33"/>
      <c r="AWD734" s="33"/>
      <c r="AWE734" s="33"/>
      <c r="AWF734" s="33"/>
      <c r="AWG734" s="33"/>
      <c r="AWH734" s="33"/>
      <c r="AWI734" s="33"/>
      <c r="AWJ734" s="33"/>
      <c r="AWK734" s="33"/>
      <c r="AWL734" s="33"/>
      <c r="AWM734" s="33"/>
      <c r="AWN734" s="33"/>
      <c r="AWO734" s="33"/>
      <c r="AWP734" s="33"/>
      <c r="AWQ734" s="33"/>
      <c r="AWR734" s="33"/>
      <c r="AWS734" s="33"/>
      <c r="AWT734" s="33"/>
      <c r="AWU734" s="33"/>
      <c r="AWV734" s="33"/>
      <c r="AWW734" s="33"/>
      <c r="AWX734" s="33"/>
      <c r="AWY734" s="33"/>
      <c r="AWZ734" s="33"/>
      <c r="AXA734" s="33"/>
      <c r="AXB734" s="33"/>
      <c r="AXC734" s="33"/>
      <c r="AXD734" s="33"/>
      <c r="AXE734" s="33"/>
      <c r="AXF734" s="33"/>
      <c r="AXG734" s="33"/>
      <c r="AXH734" s="33"/>
      <c r="AXI734" s="33"/>
      <c r="AXJ734" s="33"/>
      <c r="AXK734" s="33"/>
      <c r="AXL734" s="33"/>
      <c r="AXM734" s="33"/>
      <c r="AXN734" s="33"/>
      <c r="AXO734" s="33"/>
      <c r="AXP734" s="33"/>
      <c r="AXQ734" s="33"/>
      <c r="AXR734" s="33"/>
      <c r="AXS734" s="33"/>
      <c r="AXT734" s="33"/>
      <c r="AXU734" s="33"/>
      <c r="AXV734" s="33"/>
      <c r="AXW734" s="33"/>
      <c r="AXX734" s="33"/>
      <c r="AXY734" s="33"/>
      <c r="AXZ734" s="33"/>
      <c r="AYA734" s="33"/>
      <c r="AYB734" s="33"/>
      <c r="AYC734" s="33"/>
      <c r="AYD734" s="33"/>
      <c r="AYE734" s="33"/>
      <c r="AYF734" s="33"/>
      <c r="AYG734" s="33"/>
      <c r="AYH734" s="33"/>
      <c r="AYI734" s="33"/>
      <c r="AYJ734" s="33"/>
      <c r="AYK734" s="33"/>
      <c r="AYL734" s="33"/>
      <c r="AYM734" s="33"/>
      <c r="AYN734" s="33"/>
      <c r="AYO734" s="33"/>
      <c r="AYP734" s="33"/>
      <c r="AYQ734" s="33"/>
      <c r="AYR734" s="33"/>
      <c r="AYS734" s="33"/>
      <c r="AYT734" s="33"/>
      <c r="AYU734" s="33"/>
      <c r="AYV734" s="33"/>
      <c r="AYW734" s="33"/>
      <c r="AYX734" s="33"/>
      <c r="AYY734" s="33"/>
      <c r="AYZ734" s="33"/>
      <c r="AZA734" s="33"/>
      <c r="AZB734" s="33"/>
      <c r="AZC734" s="33"/>
      <c r="AZD734" s="33"/>
      <c r="AZE734" s="33"/>
      <c r="AZF734" s="33"/>
      <c r="AZG734" s="33"/>
      <c r="AZH734" s="33"/>
      <c r="AZI734" s="33"/>
      <c r="AZJ734" s="33"/>
      <c r="AZK734" s="33"/>
      <c r="AZL734" s="33"/>
      <c r="AZM734" s="33"/>
      <c r="AZN734" s="33"/>
      <c r="AZO734" s="33"/>
      <c r="AZP734" s="33"/>
      <c r="AZQ734" s="33"/>
      <c r="AZR734" s="33"/>
      <c r="AZS734" s="33"/>
      <c r="AZT734" s="33"/>
      <c r="AZU734" s="33"/>
      <c r="AZV734" s="33"/>
      <c r="AZW734" s="33"/>
      <c r="AZX734" s="33"/>
      <c r="AZY734" s="33"/>
      <c r="AZZ734" s="33"/>
      <c r="BAA734" s="33"/>
      <c r="BAB734" s="33"/>
      <c r="BAC734" s="33"/>
      <c r="BAD734" s="33"/>
      <c r="BAE734" s="33"/>
      <c r="BAF734" s="33"/>
      <c r="BAG734" s="33"/>
      <c r="BAH734" s="33"/>
      <c r="BAI734" s="33"/>
      <c r="BAJ734" s="33"/>
      <c r="BAK734" s="33"/>
      <c r="BAL734" s="33"/>
      <c r="BAM734" s="33"/>
      <c r="BAN734" s="33"/>
      <c r="BAO734" s="33"/>
      <c r="BAP734" s="33"/>
      <c r="BAQ734" s="33"/>
      <c r="BAR734" s="33"/>
      <c r="BAS734" s="33"/>
      <c r="BAT734" s="33"/>
      <c r="BAU734" s="33"/>
      <c r="BAV734" s="33"/>
      <c r="BAW734" s="33"/>
      <c r="BAX734" s="33"/>
      <c r="BAY734" s="33"/>
      <c r="BAZ734" s="33"/>
      <c r="BBA734" s="33"/>
      <c r="BBB734" s="33"/>
      <c r="BBC734" s="33"/>
      <c r="BBD734" s="33"/>
      <c r="BBE734" s="33"/>
      <c r="BBF734" s="33"/>
      <c r="BBG734" s="33"/>
      <c r="BBH734" s="33"/>
      <c r="BBI734" s="33"/>
      <c r="BBJ734" s="33"/>
      <c r="BBK734" s="33"/>
      <c r="BBL734" s="33"/>
      <c r="BBM734" s="33"/>
      <c r="BBN734" s="33"/>
      <c r="BBO734" s="33"/>
      <c r="BBP734" s="33"/>
      <c r="BBQ734" s="33"/>
      <c r="BBR734" s="33"/>
      <c r="BBS734" s="33"/>
      <c r="BBT734" s="33"/>
      <c r="BBU734" s="33"/>
      <c r="BBV734" s="33"/>
      <c r="BBW734" s="33"/>
      <c r="BBX734" s="33"/>
      <c r="BBY734" s="33"/>
      <c r="BBZ734" s="33"/>
      <c r="BCA734" s="33"/>
      <c r="BCB734" s="33"/>
      <c r="BCC734" s="33"/>
      <c r="BCD734" s="33"/>
      <c r="BCE734" s="33"/>
      <c r="BCF734" s="33"/>
      <c r="BCG734" s="33"/>
      <c r="BCH734" s="33"/>
      <c r="BCI734" s="33"/>
      <c r="BCJ734" s="33"/>
      <c r="BCK734" s="33"/>
      <c r="BCL734" s="33"/>
      <c r="BCM734" s="33"/>
      <c r="BCN734" s="33"/>
      <c r="BCO734" s="33"/>
      <c r="BCP734" s="33"/>
      <c r="BCQ734" s="33"/>
      <c r="BCR734" s="33"/>
      <c r="BCS734" s="33"/>
      <c r="BCT734" s="33"/>
      <c r="BCU734" s="33"/>
      <c r="BCV734" s="33"/>
      <c r="BCW734" s="33"/>
      <c r="BCX734" s="33"/>
      <c r="BCY734" s="33"/>
      <c r="BCZ734" s="33"/>
      <c r="BDA734" s="33"/>
      <c r="BDB734" s="33"/>
      <c r="BDC734" s="33"/>
      <c r="BDD734" s="33"/>
      <c r="BDE734" s="33"/>
      <c r="BDF734" s="33"/>
      <c r="BDG734" s="33"/>
      <c r="BDH734" s="33"/>
      <c r="BDI734" s="33"/>
      <c r="BDJ734" s="33"/>
      <c r="BDK734" s="33"/>
      <c r="BDL734" s="33"/>
      <c r="BDM734" s="33"/>
      <c r="BDN734" s="33"/>
      <c r="BDO734" s="33"/>
      <c r="BDP734" s="33"/>
      <c r="BDQ734" s="33"/>
      <c r="BDR734" s="33"/>
      <c r="BDS734" s="33"/>
      <c r="BDT734" s="33"/>
      <c r="BDU734" s="33"/>
      <c r="BDV734" s="33"/>
      <c r="BDW734" s="33"/>
      <c r="BDX734" s="33"/>
      <c r="BDY734" s="33"/>
      <c r="BDZ734" s="33"/>
      <c r="BEA734" s="33"/>
      <c r="BEB734" s="33"/>
      <c r="BEC734" s="33"/>
      <c r="BED734" s="33"/>
      <c r="BEE734" s="33"/>
      <c r="BEF734" s="33"/>
      <c r="BEG734" s="33"/>
      <c r="BEH734" s="33"/>
      <c r="BEI734" s="33"/>
      <c r="BEJ734" s="33"/>
      <c r="BEK734" s="33"/>
      <c r="BEL734" s="33"/>
      <c r="BEM734" s="33"/>
      <c r="BEN734" s="33"/>
      <c r="BEO734" s="33"/>
      <c r="BEP734" s="33"/>
      <c r="BEQ734" s="33"/>
      <c r="BER734" s="33"/>
      <c r="BES734" s="33"/>
      <c r="BET734" s="33"/>
      <c r="BEU734" s="33"/>
      <c r="BEV734" s="33"/>
      <c r="BEW734" s="33"/>
      <c r="BEX734" s="33"/>
      <c r="BEY734" s="33"/>
      <c r="BEZ734" s="33"/>
      <c r="BFA734" s="33"/>
      <c r="BFB734" s="33"/>
      <c r="BFC734" s="33"/>
      <c r="BFD734" s="33"/>
      <c r="BFE734" s="33"/>
      <c r="BFF734" s="33"/>
      <c r="BFG734" s="33"/>
      <c r="BFH734" s="33"/>
      <c r="BFI734" s="33"/>
      <c r="BFJ734" s="33"/>
      <c r="BFK734" s="33"/>
      <c r="BFL734" s="33"/>
      <c r="BFM734" s="33"/>
      <c r="BFN734" s="33"/>
      <c r="BFO734" s="33"/>
      <c r="BFP734" s="33"/>
      <c r="BFQ734" s="33"/>
      <c r="BFR734" s="33"/>
      <c r="BFS734" s="33"/>
      <c r="BFT734" s="33"/>
      <c r="BFU734" s="33"/>
      <c r="BFV734" s="33"/>
      <c r="BFW734" s="33"/>
      <c r="BFX734" s="33"/>
      <c r="BFY734" s="33"/>
      <c r="BFZ734" s="33"/>
      <c r="BGA734" s="33"/>
      <c r="BGB734" s="33"/>
      <c r="BGC734" s="33"/>
      <c r="BGD734" s="33"/>
      <c r="BGE734" s="33"/>
      <c r="BGF734" s="33"/>
      <c r="BGG734" s="33"/>
      <c r="BGH734" s="33"/>
      <c r="BGI734" s="33"/>
      <c r="BGJ734" s="33"/>
      <c r="BGK734" s="33"/>
      <c r="BGL734" s="33"/>
      <c r="BGM734" s="33"/>
      <c r="BGN734" s="33"/>
      <c r="BGO734" s="33"/>
      <c r="BGP734" s="33"/>
      <c r="BGQ734" s="33"/>
      <c r="BGR734" s="33"/>
      <c r="BGS734" s="33"/>
      <c r="BGT734" s="33"/>
      <c r="BGU734" s="33"/>
      <c r="BGV734" s="33"/>
      <c r="BGW734" s="33"/>
      <c r="BGX734" s="33"/>
      <c r="BGY734" s="33"/>
      <c r="BGZ734" s="33"/>
      <c r="BHA734" s="33"/>
      <c r="BHB734" s="33"/>
      <c r="BHC734" s="33"/>
      <c r="BHD734" s="33"/>
      <c r="BHE734" s="33"/>
      <c r="BHF734" s="33"/>
      <c r="BHG734" s="33"/>
      <c r="BHH734" s="33"/>
      <c r="BHI734" s="33"/>
      <c r="BHJ734" s="33"/>
      <c r="BHK734" s="33"/>
      <c r="BHL734" s="33"/>
      <c r="BHM734" s="33"/>
      <c r="BHN734" s="33"/>
      <c r="BHO734" s="33"/>
      <c r="BHP734" s="33"/>
      <c r="BHQ734" s="33"/>
      <c r="BHR734" s="33"/>
      <c r="BHS734" s="33"/>
      <c r="BHT734" s="33"/>
      <c r="BHU734" s="33"/>
      <c r="BHV734" s="33"/>
      <c r="BHW734" s="33"/>
      <c r="BHX734" s="33"/>
      <c r="BHY734" s="33"/>
      <c r="BHZ734" s="33"/>
      <c r="BIA734" s="33"/>
      <c r="BIB734" s="33"/>
      <c r="BIC734" s="33"/>
      <c r="BID734" s="33"/>
      <c r="BIE734" s="33"/>
      <c r="BIF734" s="33"/>
      <c r="BIG734" s="33"/>
      <c r="BIH734" s="33"/>
      <c r="BII734" s="33"/>
      <c r="BIJ734" s="33"/>
      <c r="BIK734" s="33"/>
      <c r="BIL734" s="33"/>
      <c r="BIM734" s="33"/>
      <c r="BIN734" s="33"/>
      <c r="BIO734" s="33"/>
      <c r="BIP734" s="33"/>
      <c r="BIQ734" s="33"/>
      <c r="BIR734" s="33"/>
      <c r="BIS734" s="33"/>
      <c r="BIT734" s="33"/>
      <c r="BIU734" s="33"/>
      <c r="BIV734" s="33"/>
      <c r="BIW734" s="33"/>
      <c r="BIX734" s="33"/>
      <c r="BIY734" s="33"/>
      <c r="BIZ734" s="33"/>
      <c r="BJA734" s="33"/>
      <c r="BJB734" s="33"/>
      <c r="BJC734" s="33"/>
      <c r="BJD734" s="33"/>
      <c r="BJE734" s="33"/>
      <c r="BJF734" s="33"/>
      <c r="BJG734" s="33"/>
      <c r="BJH734" s="33"/>
      <c r="BJI734" s="33"/>
      <c r="BJJ734" s="33"/>
      <c r="BJK734" s="33"/>
      <c r="BJL734" s="33"/>
      <c r="BJM734" s="33"/>
      <c r="BJN734" s="33"/>
      <c r="BJO734" s="33"/>
      <c r="BJP734" s="33"/>
      <c r="BJQ734" s="33"/>
      <c r="BJR734" s="33"/>
      <c r="BJS734" s="33"/>
      <c r="BJT734" s="33"/>
      <c r="BJU734" s="33"/>
      <c r="BJV734" s="33"/>
      <c r="BJW734" s="33"/>
      <c r="BJX734" s="33"/>
      <c r="BJY734" s="33"/>
      <c r="BJZ734" s="33"/>
      <c r="BKA734" s="33"/>
      <c r="BKB734" s="33"/>
      <c r="BKC734" s="33"/>
      <c r="BKD734" s="33"/>
      <c r="BKE734" s="33"/>
      <c r="BKF734" s="33"/>
      <c r="BKG734" s="33"/>
      <c r="BKH734" s="33"/>
      <c r="BKI734" s="33"/>
      <c r="BKJ734" s="33"/>
      <c r="BKK734" s="33"/>
      <c r="BKL734" s="33"/>
      <c r="BKM734" s="33"/>
      <c r="BKN734" s="33"/>
      <c r="BKO734" s="33"/>
      <c r="BKP734" s="33"/>
      <c r="BKQ734" s="33"/>
      <c r="BKR734" s="33"/>
      <c r="BKS734" s="33"/>
      <c r="BKT734" s="33"/>
      <c r="BKU734" s="33"/>
      <c r="BKV734" s="33"/>
      <c r="BKW734" s="33"/>
      <c r="BKX734" s="33"/>
      <c r="BKY734" s="33"/>
      <c r="BKZ734" s="33"/>
      <c r="BLA734" s="33"/>
      <c r="BLB734" s="33"/>
      <c r="BLC734" s="33"/>
      <c r="BLD734" s="33"/>
      <c r="BLE734" s="33"/>
      <c r="BLF734" s="33"/>
      <c r="BLG734" s="33"/>
      <c r="BLH734" s="33"/>
      <c r="BLI734" s="33"/>
      <c r="BLJ734" s="33"/>
      <c r="BLK734" s="33"/>
      <c r="BLL734" s="33"/>
      <c r="BLM734" s="33"/>
      <c r="BLN734" s="33"/>
      <c r="BLO734" s="33"/>
      <c r="BLP734" s="33"/>
      <c r="BLQ734" s="33"/>
      <c r="BLR734" s="33"/>
      <c r="BLS734" s="33"/>
      <c r="BLT734" s="33"/>
      <c r="BLU734" s="33"/>
      <c r="BLV734" s="33"/>
      <c r="BLW734" s="33"/>
      <c r="BLX734" s="33"/>
      <c r="BLY734" s="33"/>
      <c r="BLZ734" s="33"/>
      <c r="BMA734" s="33"/>
      <c r="BMB734" s="33"/>
      <c r="BMC734" s="33"/>
      <c r="BMD734" s="33"/>
      <c r="BME734" s="33"/>
      <c r="BMF734" s="33"/>
      <c r="BMG734" s="33"/>
      <c r="BMH734" s="33"/>
      <c r="BMI734" s="33"/>
      <c r="BMJ734" s="33"/>
      <c r="BMK734" s="33"/>
      <c r="BML734" s="33"/>
      <c r="BMM734" s="33"/>
      <c r="BMN734" s="33"/>
      <c r="BMO734" s="33"/>
      <c r="BMP734" s="33"/>
      <c r="BMQ734" s="33"/>
      <c r="BMR734" s="33"/>
      <c r="BMS734" s="33"/>
      <c r="BMT734" s="33"/>
      <c r="BMU734" s="33"/>
      <c r="BMV734" s="33"/>
      <c r="BMW734" s="33"/>
      <c r="BMX734" s="33"/>
      <c r="BMY734" s="33"/>
      <c r="BMZ734" s="33"/>
      <c r="BNA734" s="33"/>
      <c r="BNB734" s="33"/>
      <c r="BNC734" s="33"/>
      <c r="BND734" s="33"/>
      <c r="BNE734" s="33"/>
      <c r="BNF734" s="33"/>
      <c r="BNG734" s="33"/>
      <c r="BNH734" s="33"/>
      <c r="BNI734" s="33"/>
      <c r="BNJ734" s="33"/>
      <c r="BNK734" s="33"/>
      <c r="BNL734" s="33"/>
      <c r="BNM734" s="33"/>
      <c r="BNN734" s="33"/>
      <c r="BNO734" s="33"/>
      <c r="BNP734" s="33"/>
      <c r="BNQ734" s="33"/>
      <c r="BNR734" s="33"/>
      <c r="BNS734" s="33"/>
      <c r="BNT734" s="33"/>
      <c r="BNU734" s="33"/>
      <c r="BNV734" s="33"/>
      <c r="BNW734" s="33"/>
      <c r="BNX734" s="33"/>
      <c r="BNY734" s="33"/>
      <c r="BNZ734" s="33"/>
      <c r="BOA734" s="33"/>
      <c r="BOB734" s="33"/>
      <c r="BOC734" s="33"/>
      <c r="BOD734" s="33"/>
      <c r="BOE734" s="33"/>
      <c r="BOF734" s="33"/>
      <c r="BOG734" s="33"/>
      <c r="BOH734" s="33"/>
      <c r="BOI734" s="33"/>
      <c r="BOJ734" s="33"/>
      <c r="BOK734" s="33"/>
      <c r="BOL734" s="33"/>
      <c r="BOM734" s="33"/>
      <c r="BON734" s="33"/>
      <c r="BOO734" s="33"/>
      <c r="BOP734" s="33"/>
      <c r="BOQ734" s="33"/>
      <c r="BOR734" s="33"/>
      <c r="BOS734" s="33"/>
      <c r="BOT734" s="33"/>
      <c r="BOU734" s="33"/>
      <c r="BOV734" s="33"/>
      <c r="BOW734" s="33"/>
      <c r="BOX734" s="33"/>
      <c r="BOY734" s="33"/>
      <c r="BOZ734" s="33"/>
      <c r="BPA734" s="33"/>
      <c r="BPB734" s="33"/>
      <c r="BPC734" s="33"/>
      <c r="BPD734" s="33"/>
      <c r="BPE734" s="33"/>
      <c r="BPF734" s="33"/>
      <c r="BPG734" s="33"/>
      <c r="BPH734" s="33"/>
      <c r="BPI734" s="33"/>
      <c r="BPJ734" s="33"/>
      <c r="BPK734" s="33"/>
      <c r="BPL734" s="33"/>
      <c r="BPM734" s="33"/>
      <c r="BPN734" s="33"/>
      <c r="BPO734" s="33"/>
      <c r="BPP734" s="33"/>
      <c r="BPQ734" s="33"/>
      <c r="BPR734" s="33"/>
      <c r="BPS734" s="33"/>
      <c r="BPT734" s="33"/>
      <c r="BPU734" s="33"/>
      <c r="BPV734" s="33"/>
      <c r="BPW734" s="33"/>
      <c r="BPX734" s="33"/>
      <c r="BPY734" s="33"/>
      <c r="BPZ734" s="33"/>
      <c r="BQA734" s="33"/>
      <c r="BQB734" s="33"/>
      <c r="BQC734" s="33"/>
      <c r="BQD734" s="33"/>
      <c r="BQE734" s="33"/>
      <c r="BQF734" s="33"/>
      <c r="BQG734" s="33"/>
      <c r="BQH734" s="33"/>
      <c r="BQI734" s="33"/>
      <c r="BQJ734" s="33"/>
      <c r="BQK734" s="33"/>
      <c r="BQL734" s="33"/>
      <c r="BQM734" s="33"/>
      <c r="BQN734" s="33"/>
      <c r="BQO734" s="33"/>
      <c r="BQP734" s="33"/>
      <c r="BQQ734" s="33"/>
      <c r="BQR734" s="33"/>
      <c r="BQS734" s="33"/>
      <c r="BQT734" s="33"/>
      <c r="BQU734" s="33"/>
      <c r="BQV734" s="33"/>
      <c r="BQW734" s="33"/>
      <c r="BQX734" s="33"/>
      <c r="BQY734" s="33"/>
      <c r="BQZ734" s="33"/>
      <c r="BRA734" s="33"/>
      <c r="BRB734" s="33"/>
      <c r="BRC734" s="33"/>
      <c r="BRD734" s="33"/>
      <c r="BRE734" s="33"/>
      <c r="BRF734" s="33"/>
      <c r="BRG734" s="33"/>
      <c r="BRH734" s="33"/>
      <c r="BRI734" s="33"/>
      <c r="BRJ734" s="33"/>
      <c r="BRK734" s="33"/>
      <c r="BRL734" s="33"/>
      <c r="BRM734" s="33"/>
      <c r="BRN734" s="33"/>
      <c r="BRO734" s="33"/>
      <c r="BRP734" s="33"/>
      <c r="BRQ734" s="33"/>
      <c r="BRR734" s="33"/>
      <c r="BRS734" s="33"/>
      <c r="BRT734" s="33"/>
      <c r="BRU734" s="33"/>
      <c r="BRV734" s="33"/>
      <c r="BRW734" s="33"/>
      <c r="BRX734" s="33"/>
      <c r="BRY734" s="33"/>
      <c r="BRZ734" s="33"/>
      <c r="BSA734" s="33"/>
      <c r="BSB734" s="33"/>
      <c r="BSC734" s="33"/>
      <c r="BSD734" s="33"/>
      <c r="BSE734" s="33"/>
      <c r="BSF734" s="33"/>
      <c r="BSG734" s="33"/>
      <c r="BSH734" s="33"/>
      <c r="BSI734" s="33"/>
      <c r="BSJ734" s="33"/>
      <c r="BSK734" s="33"/>
      <c r="BSL734" s="33"/>
      <c r="BSM734" s="33"/>
      <c r="BSN734" s="33"/>
      <c r="BSO734" s="33"/>
      <c r="BSP734" s="33"/>
      <c r="BSQ734" s="33"/>
      <c r="BSR734" s="33"/>
      <c r="BSS734" s="33"/>
      <c r="BST734" s="33"/>
      <c r="BSU734" s="33"/>
      <c r="BSV734" s="33"/>
      <c r="BSW734" s="33"/>
      <c r="BSX734" s="33"/>
      <c r="BSY734" s="33"/>
      <c r="BSZ734" s="33"/>
      <c r="BTA734" s="33"/>
      <c r="BTB734" s="33"/>
      <c r="BTC734" s="33"/>
      <c r="BTD734" s="33"/>
      <c r="BTE734" s="33"/>
      <c r="BTF734" s="33"/>
      <c r="BTG734" s="33"/>
      <c r="BTH734" s="33"/>
      <c r="BTI734" s="33"/>
      <c r="BTJ734" s="33"/>
      <c r="BTK734" s="33"/>
      <c r="BTL734" s="33"/>
      <c r="BTM734" s="33"/>
      <c r="BTN734" s="33"/>
      <c r="BTO734" s="33"/>
      <c r="BTP734" s="33"/>
      <c r="BTQ734" s="33"/>
      <c r="BTR734" s="33"/>
      <c r="BTS734" s="33"/>
      <c r="BTT734" s="33"/>
      <c r="BTU734" s="33"/>
      <c r="BTV734" s="33"/>
      <c r="BTW734" s="33"/>
      <c r="BTX734" s="33"/>
      <c r="BTY734" s="33"/>
      <c r="BTZ734" s="33"/>
      <c r="BUA734" s="33"/>
      <c r="BUB734" s="33"/>
      <c r="BUC734" s="33"/>
      <c r="BUD734" s="33"/>
      <c r="BUE734" s="33"/>
      <c r="BUF734" s="33"/>
      <c r="BUG734" s="33"/>
      <c r="BUH734" s="33"/>
      <c r="BUI734" s="33"/>
      <c r="BUJ734" s="33"/>
      <c r="BUK734" s="33"/>
      <c r="BUL734" s="33"/>
      <c r="BUM734" s="33"/>
      <c r="BUN734" s="33"/>
      <c r="BUO734" s="33"/>
      <c r="BUP734" s="33"/>
      <c r="BUQ734" s="33"/>
      <c r="BUR734" s="33"/>
      <c r="BUS734" s="33"/>
      <c r="BUT734" s="33"/>
      <c r="BUU734" s="33"/>
      <c r="BUV734" s="33"/>
      <c r="BUW734" s="33"/>
      <c r="BUX734" s="33"/>
      <c r="BUY734" s="33"/>
      <c r="BUZ734" s="33"/>
      <c r="BVA734" s="33"/>
      <c r="BVB734" s="33"/>
      <c r="BVC734" s="33"/>
      <c r="BVD734" s="33"/>
      <c r="BVE734" s="33"/>
      <c r="BVF734" s="33"/>
      <c r="BVG734" s="33"/>
      <c r="BVH734" s="33"/>
      <c r="BVI734" s="33"/>
      <c r="BVJ734" s="33"/>
      <c r="BVK734" s="33"/>
      <c r="BVL734" s="33"/>
      <c r="BVM734" s="33"/>
      <c r="BVN734" s="33"/>
      <c r="BVO734" s="33"/>
      <c r="BVP734" s="33"/>
      <c r="BVQ734" s="33"/>
      <c r="BVR734" s="33"/>
      <c r="BVS734" s="33"/>
      <c r="BVT734" s="33"/>
      <c r="BVU734" s="33"/>
      <c r="BVV734" s="33"/>
      <c r="BVW734" s="33"/>
      <c r="BVX734" s="33"/>
      <c r="BVY734" s="33"/>
      <c r="BVZ734" s="33"/>
      <c r="BWA734" s="33"/>
      <c r="BWB734" s="33"/>
      <c r="BWC734" s="33"/>
      <c r="BWD734" s="33"/>
      <c r="BWE734" s="33"/>
      <c r="BWF734" s="33"/>
      <c r="BWG734" s="33"/>
      <c r="BWH734" s="33"/>
      <c r="BWI734" s="33"/>
      <c r="BWJ734" s="33"/>
      <c r="BWK734" s="33"/>
      <c r="BWL734" s="33"/>
      <c r="BWM734" s="33"/>
      <c r="BWN734" s="33"/>
      <c r="BWO734" s="33"/>
      <c r="BWP734" s="33"/>
      <c r="BWQ734" s="33"/>
      <c r="BWR734" s="33"/>
      <c r="BWS734" s="33"/>
      <c r="BWT734" s="33"/>
      <c r="BWU734" s="33"/>
      <c r="BWV734" s="33"/>
      <c r="BWW734" s="33"/>
      <c r="BWX734" s="33"/>
      <c r="BWY734" s="33"/>
      <c r="BWZ734" s="33"/>
      <c r="BXA734" s="33"/>
      <c r="BXB734" s="33"/>
      <c r="BXC734" s="33"/>
      <c r="BXD734" s="33"/>
      <c r="BXE734" s="33"/>
      <c r="BXF734" s="33"/>
      <c r="BXG734" s="33"/>
      <c r="BXH734" s="33"/>
      <c r="BXI734" s="33"/>
      <c r="BXJ734" s="33"/>
      <c r="BXK734" s="33"/>
      <c r="BXL734" s="33"/>
      <c r="BXM734" s="33"/>
      <c r="BXN734" s="33"/>
      <c r="BXO734" s="33"/>
      <c r="BXP734" s="33"/>
      <c r="BXQ734" s="33"/>
      <c r="BXR734" s="33"/>
      <c r="BXS734" s="33"/>
      <c r="BXT734" s="33"/>
      <c r="BXU734" s="33"/>
      <c r="BXV734" s="33"/>
      <c r="BXW734" s="33"/>
      <c r="BXX734" s="33"/>
      <c r="BXY734" s="33"/>
      <c r="BXZ734" s="33"/>
      <c r="BYA734" s="33"/>
      <c r="BYB734" s="33"/>
      <c r="BYC734" s="33"/>
      <c r="BYD734" s="33"/>
      <c r="BYE734" s="33"/>
      <c r="BYF734" s="33"/>
      <c r="BYG734" s="33"/>
      <c r="BYH734" s="33"/>
      <c r="BYI734" s="33"/>
      <c r="BYJ734" s="33"/>
      <c r="BYK734" s="33"/>
      <c r="BYL734" s="33"/>
      <c r="BYM734" s="33"/>
      <c r="BYN734" s="33"/>
      <c r="BYO734" s="33"/>
      <c r="BYP734" s="33"/>
      <c r="BYQ734" s="33"/>
      <c r="BYR734" s="33"/>
      <c r="BYS734" s="33"/>
      <c r="BYT734" s="33"/>
      <c r="BYU734" s="33"/>
      <c r="BYV734" s="33"/>
      <c r="BYW734" s="33"/>
      <c r="BYX734" s="33"/>
    </row>
    <row r="735" spans="1:2026" ht="15" customHeight="1" x14ac:dyDescent="0.25">
      <c r="A735" s="205" t="s">
        <v>1662</v>
      </c>
      <c r="B735" s="40" t="s">
        <v>1289</v>
      </c>
      <c r="C735" s="1" t="s">
        <v>1290</v>
      </c>
      <c r="D735" s="1" t="s">
        <v>1279</v>
      </c>
      <c r="E735" s="1" t="s">
        <v>1291</v>
      </c>
      <c r="F735" s="1" t="s">
        <v>1257</v>
      </c>
      <c r="G735" s="1" t="s">
        <v>27</v>
      </c>
      <c r="H735" s="29" t="s">
        <v>718</v>
      </c>
      <c r="I735" s="1" t="s">
        <v>29</v>
      </c>
      <c r="J735" s="35" t="s">
        <v>345</v>
      </c>
      <c r="K735" s="36" t="s">
        <v>31</v>
      </c>
      <c r="L735" s="1" t="s">
        <v>80</v>
      </c>
      <c r="M735" s="37" t="s">
        <v>33</v>
      </c>
      <c r="N735" s="1" t="s">
        <v>34</v>
      </c>
      <c r="O735" s="38" t="s">
        <v>35</v>
      </c>
      <c r="P735" s="38"/>
      <c r="Q735" s="39" t="s">
        <v>36</v>
      </c>
      <c r="R735" s="39"/>
      <c r="S735" s="1" t="s">
        <v>1292</v>
      </c>
      <c r="T735" s="145"/>
      <c r="U735" s="145"/>
      <c r="V735" s="1" t="s">
        <v>59</v>
      </c>
      <c r="W735" s="1"/>
      <c r="X735" s="1"/>
      <c r="Y735" s="1"/>
      <c r="Z735" s="1"/>
      <c r="AA735" s="1"/>
      <c r="AB735" s="30">
        <v>12500</v>
      </c>
      <c r="AC735" s="30">
        <v>3860</v>
      </c>
      <c r="AD735" s="30"/>
      <c r="AE735" s="30">
        <v>14000</v>
      </c>
      <c r="AF735" s="30">
        <v>5250</v>
      </c>
      <c r="AG735" s="30">
        <f t="shared" si="12"/>
        <v>35610</v>
      </c>
      <c r="AH735" s="110"/>
      <c r="AI735" s="30"/>
      <c r="AJ735" s="125"/>
      <c r="AK735" s="30"/>
      <c r="AL735" s="2" t="s">
        <v>37</v>
      </c>
      <c r="AM735" s="2"/>
      <c r="AN735" s="2"/>
      <c r="AO735" s="174"/>
    </row>
    <row r="736" spans="1:2026" s="52" customFormat="1" ht="15" customHeight="1" x14ac:dyDescent="0.25">
      <c r="A736" s="205" t="s">
        <v>1662</v>
      </c>
      <c r="B736" s="50" t="s">
        <v>1293</v>
      </c>
      <c r="C736" s="4" t="s">
        <v>859</v>
      </c>
      <c r="D736" s="4" t="s">
        <v>62</v>
      </c>
      <c r="E736" s="4" t="s">
        <v>1294</v>
      </c>
      <c r="F736" s="4" t="s">
        <v>1257</v>
      </c>
      <c r="G736" s="4" t="s">
        <v>27</v>
      </c>
      <c r="H736" s="63" t="s">
        <v>718</v>
      </c>
      <c r="I736" s="4" t="s">
        <v>29</v>
      </c>
      <c r="J736" s="51" t="s">
        <v>168</v>
      </c>
      <c r="K736" s="4" t="s">
        <v>208</v>
      </c>
      <c r="L736" s="4" t="s">
        <v>51</v>
      </c>
      <c r="M736" s="4" t="s">
        <v>33</v>
      </c>
      <c r="N736" s="4" t="s">
        <v>34</v>
      </c>
      <c r="O736" s="6" t="s">
        <v>35</v>
      </c>
      <c r="P736" s="6"/>
      <c r="Q736" s="7" t="s">
        <v>36</v>
      </c>
      <c r="R736" s="7"/>
      <c r="S736" s="5" t="s">
        <v>1295</v>
      </c>
      <c r="T736" s="146">
        <v>1707382.06</v>
      </c>
      <c r="U736" s="146">
        <v>9246586.9800000004</v>
      </c>
      <c r="V736" s="4" t="s">
        <v>59</v>
      </c>
      <c r="W736" s="4"/>
      <c r="X736" s="4"/>
      <c r="Y736" s="4"/>
      <c r="Z736" s="4"/>
      <c r="AA736" s="4"/>
      <c r="AB736" s="8"/>
      <c r="AC736" s="8">
        <v>2650</v>
      </c>
      <c r="AD736" s="8"/>
      <c r="AE736" s="8">
        <v>12750</v>
      </c>
      <c r="AF736" s="8">
        <v>5250</v>
      </c>
      <c r="AG736" s="8">
        <f t="shared" si="12"/>
        <v>20650</v>
      </c>
      <c r="AH736" s="111">
        <f>21</f>
        <v>21</v>
      </c>
      <c r="AI736" s="8">
        <f>18848.71</f>
        <v>18848.71</v>
      </c>
      <c r="AJ736" s="126">
        <f>4710</f>
        <v>4710</v>
      </c>
      <c r="AK736" s="8">
        <f>AI736+AJ736</f>
        <v>23558.71</v>
      </c>
      <c r="AL736" s="5" t="s">
        <v>37</v>
      </c>
      <c r="AM736" s="5" t="s">
        <v>1499</v>
      </c>
      <c r="AN736" s="96">
        <v>43405</v>
      </c>
      <c r="AO736" s="173" t="s">
        <v>1512</v>
      </c>
      <c r="AP736" s="33"/>
      <c r="AQ736" s="33"/>
      <c r="AR736" s="33"/>
      <c r="AS736" s="33"/>
      <c r="AT736" s="33"/>
      <c r="AU736" s="33"/>
      <c r="AV736" s="33"/>
      <c r="AW736" s="33"/>
      <c r="AX736" s="33"/>
      <c r="AY736" s="33"/>
      <c r="AZ736" s="33"/>
      <c r="BA736" s="33"/>
      <c r="BB736" s="33"/>
      <c r="BC736" s="33"/>
      <c r="BD736" s="33"/>
      <c r="BE736" s="33"/>
      <c r="BF736" s="33"/>
      <c r="BG736" s="33"/>
      <c r="BH736" s="33"/>
      <c r="BI736" s="33"/>
      <c r="BJ736" s="33"/>
      <c r="BK736" s="33"/>
      <c r="BL736" s="33"/>
      <c r="BM736" s="33"/>
      <c r="BN736" s="33"/>
      <c r="BO736" s="33"/>
      <c r="BP736" s="33"/>
      <c r="BQ736" s="33"/>
      <c r="BR736" s="33"/>
      <c r="BS736" s="33"/>
      <c r="BT736" s="33"/>
      <c r="BU736" s="33"/>
      <c r="BV736" s="33"/>
      <c r="BW736" s="33"/>
      <c r="BX736" s="33"/>
      <c r="BY736" s="33"/>
      <c r="BZ736" s="33"/>
      <c r="CA736" s="33"/>
      <c r="CB736" s="33"/>
      <c r="CC736" s="33"/>
      <c r="CD736" s="33"/>
      <c r="CE736" s="33"/>
      <c r="CF736" s="33"/>
      <c r="CG736" s="33"/>
      <c r="CH736" s="33"/>
      <c r="CI736" s="33"/>
      <c r="CJ736" s="33"/>
      <c r="CK736" s="33"/>
      <c r="CL736" s="33"/>
      <c r="CM736" s="33"/>
      <c r="CN736" s="33"/>
      <c r="CO736" s="33"/>
      <c r="CP736" s="33"/>
      <c r="CQ736" s="33"/>
      <c r="CR736" s="33"/>
      <c r="CS736" s="33"/>
      <c r="CT736" s="33"/>
      <c r="CU736" s="33"/>
      <c r="CV736" s="33"/>
      <c r="CW736" s="33"/>
      <c r="CX736" s="33"/>
      <c r="CY736" s="33"/>
      <c r="CZ736" s="33"/>
      <c r="DA736" s="33"/>
      <c r="DB736" s="33"/>
      <c r="DC736" s="33"/>
      <c r="DD736" s="33"/>
      <c r="DE736" s="33"/>
      <c r="DF736" s="33"/>
      <c r="DG736" s="33"/>
      <c r="DH736" s="33"/>
      <c r="DI736" s="33"/>
      <c r="DJ736" s="33"/>
      <c r="DK736" s="33"/>
      <c r="DL736" s="33"/>
      <c r="DM736" s="33"/>
      <c r="DN736" s="33"/>
      <c r="DO736" s="33"/>
      <c r="DP736" s="33"/>
      <c r="DQ736" s="33"/>
      <c r="DR736" s="33"/>
      <c r="DS736" s="33"/>
      <c r="DT736" s="33"/>
      <c r="DU736" s="33"/>
      <c r="DV736" s="33"/>
      <c r="DW736" s="33"/>
      <c r="DX736" s="33"/>
      <c r="DY736" s="33"/>
      <c r="DZ736" s="33"/>
      <c r="EA736" s="33"/>
      <c r="EB736" s="33"/>
      <c r="EC736" s="33"/>
      <c r="ED736" s="33"/>
      <c r="EE736" s="33"/>
      <c r="EF736" s="33"/>
      <c r="EG736" s="33"/>
      <c r="EH736" s="33"/>
      <c r="EI736" s="33"/>
      <c r="EJ736" s="33"/>
      <c r="EK736" s="33"/>
      <c r="EL736" s="33"/>
      <c r="EM736" s="33"/>
      <c r="EN736" s="33"/>
      <c r="EO736" s="33"/>
      <c r="EP736" s="33"/>
      <c r="EQ736" s="33"/>
      <c r="ER736" s="33"/>
      <c r="ES736" s="33"/>
      <c r="ET736" s="33"/>
      <c r="EU736" s="33"/>
      <c r="EV736" s="33"/>
      <c r="EW736" s="33"/>
      <c r="EX736" s="33"/>
      <c r="EY736" s="33"/>
      <c r="EZ736" s="33"/>
      <c r="FA736" s="33"/>
      <c r="FB736" s="33"/>
      <c r="FC736" s="33"/>
      <c r="FD736" s="33"/>
      <c r="FE736" s="33"/>
      <c r="FF736" s="33"/>
      <c r="FG736" s="33"/>
      <c r="FH736" s="33"/>
      <c r="FI736" s="33"/>
      <c r="FJ736" s="33"/>
      <c r="FK736" s="33"/>
      <c r="FL736" s="33"/>
      <c r="FM736" s="33"/>
      <c r="FN736" s="33"/>
      <c r="FO736" s="33"/>
      <c r="FP736" s="33"/>
      <c r="FQ736" s="33"/>
      <c r="FR736" s="33"/>
      <c r="FS736" s="33"/>
      <c r="FT736" s="33"/>
      <c r="FU736" s="33"/>
      <c r="FV736" s="33"/>
      <c r="FW736" s="33"/>
      <c r="FX736" s="33"/>
      <c r="FY736" s="33"/>
      <c r="FZ736" s="33"/>
      <c r="GA736" s="33"/>
      <c r="GB736" s="33"/>
      <c r="GC736" s="33"/>
      <c r="GD736" s="33"/>
      <c r="GE736" s="33"/>
      <c r="GF736" s="33"/>
      <c r="GG736" s="33"/>
      <c r="GH736" s="33"/>
      <c r="GI736" s="33"/>
      <c r="GJ736" s="33"/>
      <c r="GK736" s="33"/>
      <c r="GL736" s="33"/>
      <c r="GM736" s="33"/>
      <c r="GN736" s="33"/>
      <c r="GO736" s="33"/>
      <c r="GP736" s="33"/>
      <c r="GQ736" s="33"/>
      <c r="GR736" s="33"/>
      <c r="GS736" s="33"/>
      <c r="GT736" s="33"/>
      <c r="GU736" s="33"/>
      <c r="GV736" s="33"/>
      <c r="GW736" s="33"/>
      <c r="GX736" s="33"/>
      <c r="GY736" s="33"/>
      <c r="GZ736" s="33"/>
      <c r="HA736" s="33"/>
      <c r="HB736" s="33"/>
      <c r="HC736" s="33"/>
      <c r="HD736" s="33"/>
      <c r="HE736" s="33"/>
      <c r="HF736" s="33"/>
      <c r="HG736" s="33"/>
      <c r="HH736" s="33"/>
      <c r="HI736" s="33"/>
      <c r="HJ736" s="33"/>
      <c r="HK736" s="33"/>
      <c r="HL736" s="33"/>
      <c r="HM736" s="33"/>
      <c r="HN736" s="33"/>
      <c r="HO736" s="33"/>
      <c r="HP736" s="33"/>
      <c r="HQ736" s="33"/>
      <c r="HR736" s="33"/>
      <c r="HS736" s="33"/>
      <c r="HT736" s="33"/>
      <c r="HU736" s="33"/>
      <c r="HV736" s="33"/>
      <c r="HW736" s="33"/>
      <c r="HX736" s="33"/>
      <c r="HY736" s="33"/>
      <c r="HZ736" s="33"/>
      <c r="IA736" s="33"/>
      <c r="IB736" s="33"/>
      <c r="IC736" s="33"/>
      <c r="ID736" s="33"/>
      <c r="IE736" s="33"/>
      <c r="IF736" s="33"/>
      <c r="IG736" s="33"/>
      <c r="IH736" s="33"/>
      <c r="II736" s="33"/>
      <c r="IJ736" s="33"/>
      <c r="IK736" s="33"/>
      <c r="IL736" s="33"/>
      <c r="IM736" s="33"/>
      <c r="IN736" s="33"/>
      <c r="IO736" s="33"/>
      <c r="IP736" s="33"/>
      <c r="IQ736" s="33"/>
      <c r="IR736" s="33"/>
      <c r="IS736" s="33"/>
      <c r="IT736" s="33"/>
      <c r="IU736" s="33"/>
      <c r="IV736" s="33"/>
      <c r="IW736" s="33"/>
      <c r="IX736" s="33"/>
      <c r="IY736" s="33"/>
      <c r="IZ736" s="33"/>
      <c r="JA736" s="33"/>
      <c r="JB736" s="33"/>
      <c r="JC736" s="33"/>
      <c r="JD736" s="33"/>
      <c r="JE736" s="33"/>
      <c r="JF736" s="33"/>
      <c r="JG736" s="33"/>
      <c r="JH736" s="33"/>
      <c r="JI736" s="33"/>
      <c r="JJ736" s="33"/>
      <c r="JK736" s="33"/>
      <c r="JL736" s="33"/>
      <c r="JM736" s="33"/>
      <c r="JN736" s="33"/>
      <c r="JO736" s="33"/>
      <c r="JP736" s="33"/>
      <c r="JQ736" s="33"/>
      <c r="JR736" s="33"/>
      <c r="JS736" s="33"/>
      <c r="JT736" s="33"/>
      <c r="JU736" s="33"/>
      <c r="JV736" s="33"/>
      <c r="JW736" s="33"/>
      <c r="JX736" s="33"/>
      <c r="JY736" s="33"/>
      <c r="JZ736" s="33"/>
      <c r="KA736" s="33"/>
      <c r="KB736" s="33"/>
      <c r="KC736" s="33"/>
      <c r="KD736" s="33"/>
      <c r="KE736" s="33"/>
      <c r="KF736" s="33"/>
      <c r="KG736" s="33"/>
      <c r="KH736" s="33"/>
      <c r="KI736" s="33"/>
      <c r="KJ736" s="33"/>
      <c r="KK736" s="33"/>
      <c r="KL736" s="33"/>
      <c r="KM736" s="33"/>
      <c r="KN736" s="33"/>
      <c r="KO736" s="33"/>
      <c r="KP736" s="33"/>
      <c r="KQ736" s="33"/>
      <c r="KR736" s="33"/>
      <c r="KS736" s="33"/>
      <c r="KT736" s="33"/>
      <c r="KU736" s="33"/>
      <c r="KV736" s="33"/>
      <c r="KW736" s="33"/>
      <c r="KX736" s="33"/>
      <c r="KY736" s="33"/>
      <c r="KZ736" s="33"/>
      <c r="LA736" s="33"/>
      <c r="LB736" s="33"/>
      <c r="LC736" s="33"/>
      <c r="LD736" s="33"/>
      <c r="LE736" s="33"/>
      <c r="LF736" s="33"/>
      <c r="LG736" s="33"/>
      <c r="LH736" s="33"/>
      <c r="LI736" s="33"/>
      <c r="LJ736" s="33"/>
      <c r="LK736" s="33"/>
      <c r="LL736" s="33"/>
      <c r="LM736" s="33"/>
      <c r="LN736" s="33"/>
      <c r="LO736" s="33"/>
      <c r="LP736" s="33"/>
      <c r="LQ736" s="33"/>
      <c r="LR736" s="33"/>
      <c r="LS736" s="33"/>
      <c r="LT736" s="33"/>
      <c r="LU736" s="33"/>
      <c r="LV736" s="33"/>
      <c r="LW736" s="33"/>
      <c r="LX736" s="33"/>
      <c r="LY736" s="33"/>
      <c r="LZ736" s="33"/>
      <c r="MA736" s="33"/>
      <c r="MB736" s="33"/>
      <c r="MC736" s="33"/>
      <c r="MD736" s="33"/>
      <c r="ME736" s="33"/>
      <c r="MF736" s="33"/>
      <c r="MG736" s="33"/>
      <c r="MH736" s="33"/>
      <c r="MI736" s="33"/>
      <c r="MJ736" s="33"/>
      <c r="MK736" s="33"/>
      <c r="ML736" s="33"/>
      <c r="MM736" s="33"/>
      <c r="MN736" s="33"/>
      <c r="MO736" s="33"/>
      <c r="MP736" s="33"/>
      <c r="MQ736" s="33"/>
      <c r="MR736" s="33"/>
      <c r="MS736" s="33"/>
      <c r="MT736" s="33"/>
      <c r="MU736" s="33"/>
      <c r="MV736" s="33"/>
      <c r="MW736" s="33"/>
      <c r="MX736" s="33"/>
      <c r="MY736" s="33"/>
      <c r="MZ736" s="33"/>
      <c r="NA736" s="33"/>
      <c r="NB736" s="33"/>
      <c r="NC736" s="33"/>
      <c r="ND736" s="33"/>
      <c r="NE736" s="33"/>
      <c r="NF736" s="33"/>
      <c r="NG736" s="33"/>
      <c r="NH736" s="33"/>
      <c r="NI736" s="33"/>
      <c r="NJ736" s="33"/>
      <c r="NK736" s="33"/>
      <c r="NL736" s="33"/>
      <c r="NM736" s="33"/>
      <c r="NN736" s="33"/>
      <c r="NO736" s="33"/>
      <c r="NP736" s="33"/>
      <c r="NQ736" s="33"/>
      <c r="NR736" s="33"/>
      <c r="NS736" s="33"/>
      <c r="NT736" s="33"/>
      <c r="NU736" s="33"/>
      <c r="NV736" s="33"/>
      <c r="NW736" s="33"/>
      <c r="NX736" s="33"/>
      <c r="NY736" s="33"/>
      <c r="NZ736" s="33"/>
      <c r="OA736" s="33"/>
      <c r="OB736" s="33"/>
      <c r="OC736" s="33"/>
      <c r="OD736" s="33"/>
      <c r="OE736" s="33"/>
      <c r="OF736" s="33"/>
      <c r="OG736" s="33"/>
      <c r="OH736" s="33"/>
      <c r="OI736" s="33"/>
      <c r="OJ736" s="33"/>
      <c r="OK736" s="33"/>
      <c r="OL736" s="33"/>
      <c r="OM736" s="33"/>
      <c r="ON736" s="33"/>
      <c r="OO736" s="33"/>
      <c r="OP736" s="33"/>
      <c r="OQ736" s="33"/>
      <c r="OR736" s="33"/>
      <c r="OS736" s="33"/>
      <c r="OT736" s="33"/>
      <c r="OU736" s="33"/>
      <c r="OV736" s="33"/>
      <c r="OW736" s="33"/>
      <c r="OX736" s="33"/>
      <c r="OY736" s="33"/>
      <c r="OZ736" s="33"/>
      <c r="PA736" s="33"/>
      <c r="PB736" s="33"/>
      <c r="PC736" s="33"/>
      <c r="PD736" s="33"/>
      <c r="PE736" s="33"/>
      <c r="PF736" s="33"/>
      <c r="PG736" s="33"/>
      <c r="PH736" s="33"/>
      <c r="PI736" s="33"/>
      <c r="PJ736" s="33"/>
      <c r="PK736" s="33"/>
      <c r="PL736" s="33"/>
      <c r="PM736" s="33"/>
      <c r="PN736" s="33"/>
      <c r="PO736" s="33"/>
      <c r="PP736" s="33"/>
      <c r="PQ736" s="33"/>
      <c r="PR736" s="33"/>
      <c r="PS736" s="33"/>
      <c r="PT736" s="33"/>
      <c r="PU736" s="33"/>
      <c r="PV736" s="33"/>
      <c r="PW736" s="33"/>
      <c r="PX736" s="33"/>
      <c r="PY736" s="33"/>
      <c r="PZ736" s="33"/>
      <c r="QA736" s="33"/>
      <c r="QB736" s="33"/>
      <c r="QC736" s="33"/>
      <c r="QD736" s="33"/>
      <c r="QE736" s="33"/>
      <c r="QF736" s="33"/>
      <c r="QG736" s="33"/>
      <c r="QH736" s="33"/>
      <c r="QI736" s="33"/>
      <c r="QJ736" s="33"/>
      <c r="QK736" s="33"/>
      <c r="QL736" s="33"/>
      <c r="QM736" s="33"/>
      <c r="QN736" s="33"/>
      <c r="QO736" s="33"/>
      <c r="QP736" s="33"/>
      <c r="QQ736" s="33"/>
      <c r="QR736" s="33"/>
      <c r="QS736" s="33"/>
      <c r="QT736" s="33"/>
      <c r="QU736" s="33"/>
      <c r="QV736" s="33"/>
      <c r="QW736" s="33"/>
      <c r="QX736" s="33"/>
      <c r="QY736" s="33"/>
      <c r="QZ736" s="33"/>
      <c r="RA736" s="33"/>
      <c r="RB736" s="33"/>
      <c r="RC736" s="33"/>
      <c r="RD736" s="33"/>
      <c r="RE736" s="33"/>
      <c r="RF736" s="33"/>
      <c r="RG736" s="33"/>
      <c r="RH736" s="33"/>
      <c r="RI736" s="33"/>
      <c r="RJ736" s="33"/>
      <c r="RK736" s="33"/>
      <c r="RL736" s="33"/>
      <c r="RM736" s="33"/>
      <c r="RN736" s="33"/>
      <c r="RO736" s="33"/>
      <c r="RP736" s="33"/>
      <c r="RQ736" s="33"/>
      <c r="RR736" s="33"/>
      <c r="RS736" s="33"/>
      <c r="RT736" s="33"/>
      <c r="RU736" s="33"/>
      <c r="RV736" s="33"/>
      <c r="RW736" s="33"/>
      <c r="RX736" s="33"/>
      <c r="RY736" s="33"/>
      <c r="RZ736" s="33"/>
      <c r="SA736" s="33"/>
      <c r="SB736" s="33"/>
      <c r="SC736" s="33"/>
      <c r="SD736" s="33"/>
      <c r="SE736" s="33"/>
      <c r="SF736" s="33"/>
      <c r="SG736" s="33"/>
      <c r="SH736" s="33"/>
      <c r="SI736" s="33"/>
      <c r="SJ736" s="33"/>
      <c r="SK736" s="33"/>
      <c r="SL736" s="33"/>
      <c r="SM736" s="33"/>
      <c r="SN736" s="33"/>
      <c r="SO736" s="33"/>
      <c r="SP736" s="33"/>
      <c r="SQ736" s="33"/>
      <c r="SR736" s="33"/>
      <c r="SS736" s="33"/>
      <c r="ST736" s="33"/>
      <c r="SU736" s="33"/>
      <c r="SV736" s="33"/>
      <c r="SW736" s="33"/>
      <c r="SX736" s="33"/>
      <c r="SY736" s="33"/>
      <c r="SZ736" s="33"/>
      <c r="TA736" s="33"/>
      <c r="TB736" s="33"/>
      <c r="TC736" s="33"/>
      <c r="TD736" s="33"/>
      <c r="TE736" s="33"/>
      <c r="TF736" s="33"/>
      <c r="TG736" s="33"/>
      <c r="TH736" s="33"/>
      <c r="TI736" s="33"/>
      <c r="TJ736" s="33"/>
      <c r="TK736" s="33"/>
      <c r="TL736" s="33"/>
      <c r="TM736" s="33"/>
      <c r="TN736" s="33"/>
      <c r="TO736" s="33"/>
      <c r="TP736" s="33"/>
      <c r="TQ736" s="33"/>
      <c r="TR736" s="33"/>
      <c r="TS736" s="33"/>
      <c r="TT736" s="33"/>
      <c r="TU736" s="33"/>
      <c r="TV736" s="33"/>
      <c r="TW736" s="33"/>
      <c r="TX736" s="33"/>
      <c r="TY736" s="33"/>
      <c r="TZ736" s="33"/>
      <c r="UA736" s="33"/>
      <c r="UB736" s="33"/>
      <c r="UC736" s="33"/>
      <c r="UD736" s="33"/>
      <c r="UE736" s="33"/>
      <c r="UF736" s="33"/>
      <c r="UG736" s="33"/>
      <c r="UH736" s="33"/>
      <c r="UI736" s="33"/>
      <c r="UJ736" s="33"/>
      <c r="UK736" s="33"/>
      <c r="UL736" s="33"/>
      <c r="UM736" s="33"/>
      <c r="UN736" s="33"/>
      <c r="UO736" s="33"/>
      <c r="UP736" s="33"/>
      <c r="UQ736" s="33"/>
      <c r="UR736" s="33"/>
      <c r="US736" s="33"/>
      <c r="UT736" s="33"/>
      <c r="UU736" s="33"/>
      <c r="UV736" s="33"/>
      <c r="UW736" s="33"/>
      <c r="UX736" s="33"/>
      <c r="UY736" s="33"/>
      <c r="UZ736" s="33"/>
      <c r="VA736" s="33"/>
      <c r="VB736" s="33"/>
      <c r="VC736" s="33"/>
      <c r="VD736" s="33"/>
      <c r="VE736" s="33"/>
      <c r="VF736" s="33"/>
      <c r="VG736" s="33"/>
      <c r="VH736" s="33"/>
      <c r="VI736" s="33"/>
      <c r="VJ736" s="33"/>
      <c r="VK736" s="33"/>
      <c r="VL736" s="33"/>
      <c r="VM736" s="33"/>
      <c r="VN736" s="33"/>
      <c r="VO736" s="33"/>
      <c r="VP736" s="33"/>
      <c r="VQ736" s="33"/>
      <c r="VR736" s="33"/>
      <c r="VS736" s="33"/>
      <c r="VT736" s="33"/>
      <c r="VU736" s="33"/>
      <c r="VV736" s="33"/>
      <c r="VW736" s="33"/>
      <c r="VX736" s="33"/>
      <c r="VY736" s="33"/>
      <c r="VZ736" s="33"/>
      <c r="WA736" s="33"/>
      <c r="WB736" s="33"/>
      <c r="WC736" s="33"/>
      <c r="WD736" s="33"/>
      <c r="WE736" s="33"/>
      <c r="WF736" s="33"/>
      <c r="WG736" s="33"/>
      <c r="WH736" s="33"/>
      <c r="WI736" s="33"/>
      <c r="WJ736" s="33"/>
      <c r="WK736" s="33"/>
      <c r="WL736" s="33"/>
      <c r="WM736" s="33"/>
      <c r="WN736" s="33"/>
      <c r="WO736" s="33"/>
      <c r="WP736" s="33"/>
      <c r="WQ736" s="33"/>
      <c r="WR736" s="33"/>
      <c r="WS736" s="33"/>
      <c r="WT736" s="33"/>
      <c r="WU736" s="33"/>
      <c r="WV736" s="33"/>
      <c r="WW736" s="33"/>
      <c r="WX736" s="33"/>
      <c r="WY736" s="33"/>
      <c r="WZ736" s="33"/>
      <c r="XA736" s="33"/>
      <c r="XB736" s="33"/>
      <c r="XC736" s="33"/>
      <c r="XD736" s="33"/>
      <c r="XE736" s="33"/>
      <c r="XF736" s="33"/>
      <c r="XG736" s="33"/>
      <c r="XH736" s="33"/>
      <c r="XI736" s="33"/>
      <c r="XJ736" s="33"/>
      <c r="XK736" s="33"/>
      <c r="XL736" s="33"/>
      <c r="XM736" s="33"/>
      <c r="XN736" s="33"/>
      <c r="XO736" s="33"/>
      <c r="XP736" s="33"/>
      <c r="XQ736" s="33"/>
      <c r="XR736" s="33"/>
      <c r="XS736" s="33"/>
      <c r="XT736" s="33"/>
      <c r="XU736" s="33"/>
      <c r="XV736" s="33"/>
      <c r="XW736" s="33"/>
      <c r="XX736" s="33"/>
      <c r="XY736" s="33"/>
      <c r="XZ736" s="33"/>
      <c r="YA736" s="33"/>
      <c r="YB736" s="33"/>
      <c r="YC736" s="33"/>
      <c r="YD736" s="33"/>
      <c r="YE736" s="33"/>
      <c r="YF736" s="33"/>
      <c r="YG736" s="33"/>
      <c r="YH736" s="33"/>
      <c r="YI736" s="33"/>
      <c r="YJ736" s="33"/>
      <c r="YK736" s="33"/>
      <c r="YL736" s="33"/>
      <c r="YM736" s="33"/>
      <c r="YN736" s="33"/>
      <c r="YO736" s="33"/>
      <c r="YP736" s="33"/>
      <c r="YQ736" s="33"/>
      <c r="YR736" s="33"/>
      <c r="YS736" s="33"/>
      <c r="YT736" s="33"/>
      <c r="YU736" s="33"/>
      <c r="YV736" s="33"/>
      <c r="YW736" s="33"/>
      <c r="YX736" s="33"/>
      <c r="YY736" s="33"/>
      <c r="YZ736" s="33"/>
      <c r="ZA736" s="33"/>
      <c r="ZB736" s="33"/>
      <c r="ZC736" s="33"/>
      <c r="ZD736" s="33"/>
      <c r="ZE736" s="33"/>
      <c r="ZF736" s="33"/>
      <c r="ZG736" s="33"/>
      <c r="ZH736" s="33"/>
      <c r="ZI736" s="33"/>
      <c r="ZJ736" s="33"/>
      <c r="ZK736" s="33"/>
      <c r="ZL736" s="33"/>
      <c r="ZM736" s="33"/>
      <c r="ZN736" s="33"/>
      <c r="ZO736" s="33"/>
      <c r="ZP736" s="33"/>
      <c r="ZQ736" s="33"/>
      <c r="ZR736" s="33"/>
      <c r="ZS736" s="33"/>
      <c r="ZT736" s="33"/>
      <c r="ZU736" s="33"/>
      <c r="ZV736" s="33"/>
      <c r="ZW736" s="33"/>
      <c r="ZX736" s="33"/>
      <c r="ZY736" s="33"/>
      <c r="ZZ736" s="33"/>
      <c r="AAA736" s="33"/>
      <c r="AAB736" s="33"/>
      <c r="AAC736" s="33"/>
      <c r="AAD736" s="33"/>
      <c r="AAE736" s="33"/>
      <c r="AAF736" s="33"/>
      <c r="AAG736" s="33"/>
      <c r="AAH736" s="33"/>
      <c r="AAI736" s="33"/>
      <c r="AAJ736" s="33"/>
      <c r="AAK736" s="33"/>
      <c r="AAL736" s="33"/>
      <c r="AAM736" s="33"/>
      <c r="AAN736" s="33"/>
      <c r="AAO736" s="33"/>
      <c r="AAP736" s="33"/>
      <c r="AAQ736" s="33"/>
      <c r="AAR736" s="33"/>
      <c r="AAS736" s="33"/>
      <c r="AAT736" s="33"/>
      <c r="AAU736" s="33"/>
      <c r="AAV736" s="33"/>
      <c r="AAW736" s="33"/>
      <c r="AAX736" s="33"/>
      <c r="AAY736" s="33"/>
      <c r="AAZ736" s="33"/>
      <c r="ABA736" s="33"/>
      <c r="ABB736" s="33"/>
      <c r="ABC736" s="33"/>
      <c r="ABD736" s="33"/>
      <c r="ABE736" s="33"/>
      <c r="ABF736" s="33"/>
      <c r="ABG736" s="33"/>
      <c r="ABH736" s="33"/>
      <c r="ABI736" s="33"/>
      <c r="ABJ736" s="33"/>
      <c r="ABK736" s="33"/>
      <c r="ABL736" s="33"/>
      <c r="ABM736" s="33"/>
      <c r="ABN736" s="33"/>
      <c r="ABO736" s="33"/>
      <c r="ABP736" s="33"/>
      <c r="ABQ736" s="33"/>
      <c r="ABR736" s="33"/>
      <c r="ABS736" s="33"/>
      <c r="ABT736" s="33"/>
      <c r="ABU736" s="33"/>
      <c r="ABV736" s="33"/>
      <c r="ABW736" s="33"/>
      <c r="ABX736" s="33"/>
      <c r="ABY736" s="33"/>
      <c r="ABZ736" s="33"/>
      <c r="ACA736" s="33"/>
      <c r="ACB736" s="33"/>
      <c r="ACC736" s="33"/>
      <c r="ACD736" s="33"/>
      <c r="ACE736" s="33"/>
      <c r="ACF736" s="33"/>
      <c r="ACG736" s="33"/>
      <c r="ACH736" s="33"/>
      <c r="ACI736" s="33"/>
      <c r="ACJ736" s="33"/>
      <c r="ACK736" s="33"/>
      <c r="ACL736" s="33"/>
      <c r="ACM736" s="33"/>
      <c r="ACN736" s="33"/>
      <c r="ACO736" s="33"/>
      <c r="ACP736" s="33"/>
      <c r="ACQ736" s="33"/>
      <c r="ACR736" s="33"/>
      <c r="ACS736" s="33"/>
      <c r="ACT736" s="33"/>
      <c r="ACU736" s="33"/>
      <c r="ACV736" s="33"/>
      <c r="ACW736" s="33"/>
      <c r="ACX736" s="33"/>
      <c r="ACY736" s="33"/>
      <c r="ACZ736" s="33"/>
      <c r="ADA736" s="33"/>
      <c r="ADB736" s="33"/>
      <c r="ADC736" s="33"/>
      <c r="ADD736" s="33"/>
      <c r="ADE736" s="33"/>
      <c r="ADF736" s="33"/>
      <c r="ADG736" s="33"/>
      <c r="ADH736" s="33"/>
      <c r="ADI736" s="33"/>
      <c r="ADJ736" s="33"/>
      <c r="ADK736" s="33"/>
      <c r="ADL736" s="33"/>
      <c r="ADM736" s="33"/>
      <c r="ADN736" s="33"/>
      <c r="ADO736" s="33"/>
      <c r="ADP736" s="33"/>
      <c r="ADQ736" s="33"/>
      <c r="ADR736" s="33"/>
      <c r="ADS736" s="33"/>
      <c r="ADT736" s="33"/>
      <c r="ADU736" s="33"/>
      <c r="ADV736" s="33"/>
      <c r="ADW736" s="33"/>
      <c r="ADX736" s="33"/>
      <c r="ADY736" s="33"/>
      <c r="ADZ736" s="33"/>
      <c r="AEA736" s="33"/>
      <c r="AEB736" s="33"/>
      <c r="AEC736" s="33"/>
      <c r="AED736" s="33"/>
      <c r="AEE736" s="33"/>
      <c r="AEF736" s="33"/>
      <c r="AEG736" s="33"/>
      <c r="AEH736" s="33"/>
      <c r="AEI736" s="33"/>
      <c r="AEJ736" s="33"/>
      <c r="AEK736" s="33"/>
      <c r="AEL736" s="33"/>
      <c r="AEM736" s="33"/>
      <c r="AEN736" s="33"/>
      <c r="AEO736" s="33"/>
      <c r="AEP736" s="33"/>
      <c r="AEQ736" s="33"/>
      <c r="AER736" s="33"/>
      <c r="AES736" s="33"/>
      <c r="AET736" s="33"/>
      <c r="AEU736" s="33"/>
      <c r="AEV736" s="33"/>
      <c r="AEW736" s="33"/>
      <c r="AEX736" s="33"/>
      <c r="AEY736" s="33"/>
      <c r="AEZ736" s="33"/>
      <c r="AFA736" s="33"/>
      <c r="AFB736" s="33"/>
      <c r="AFC736" s="33"/>
      <c r="AFD736" s="33"/>
      <c r="AFE736" s="33"/>
      <c r="AFF736" s="33"/>
      <c r="AFG736" s="33"/>
      <c r="AFH736" s="33"/>
      <c r="AFI736" s="33"/>
      <c r="AFJ736" s="33"/>
      <c r="AFK736" s="33"/>
      <c r="AFL736" s="33"/>
      <c r="AFM736" s="33"/>
      <c r="AFN736" s="33"/>
      <c r="AFO736" s="33"/>
      <c r="AFP736" s="33"/>
      <c r="AFQ736" s="33"/>
      <c r="AFR736" s="33"/>
      <c r="AFS736" s="33"/>
      <c r="AFT736" s="33"/>
      <c r="AFU736" s="33"/>
      <c r="AFV736" s="33"/>
      <c r="AFW736" s="33"/>
      <c r="AFX736" s="33"/>
      <c r="AFY736" s="33"/>
      <c r="AFZ736" s="33"/>
      <c r="AGA736" s="33"/>
      <c r="AGB736" s="33"/>
      <c r="AGC736" s="33"/>
      <c r="AGD736" s="33"/>
      <c r="AGE736" s="33"/>
      <c r="AGF736" s="33"/>
      <c r="AGG736" s="33"/>
      <c r="AGH736" s="33"/>
      <c r="AGI736" s="33"/>
      <c r="AGJ736" s="33"/>
      <c r="AGK736" s="33"/>
      <c r="AGL736" s="33"/>
      <c r="AGM736" s="33"/>
      <c r="AGN736" s="33"/>
      <c r="AGO736" s="33"/>
      <c r="AGP736" s="33"/>
      <c r="AGQ736" s="33"/>
      <c r="AGR736" s="33"/>
      <c r="AGS736" s="33"/>
      <c r="AGT736" s="33"/>
      <c r="AGU736" s="33"/>
      <c r="AGV736" s="33"/>
      <c r="AGW736" s="33"/>
      <c r="AGX736" s="33"/>
      <c r="AGY736" s="33"/>
      <c r="AGZ736" s="33"/>
      <c r="AHA736" s="33"/>
      <c r="AHB736" s="33"/>
      <c r="AHC736" s="33"/>
      <c r="AHD736" s="33"/>
      <c r="AHE736" s="33"/>
      <c r="AHF736" s="33"/>
      <c r="AHG736" s="33"/>
      <c r="AHH736" s="33"/>
      <c r="AHI736" s="33"/>
      <c r="AHJ736" s="33"/>
      <c r="AHK736" s="33"/>
      <c r="AHL736" s="33"/>
      <c r="AHM736" s="33"/>
      <c r="AHN736" s="33"/>
      <c r="AHO736" s="33"/>
      <c r="AHP736" s="33"/>
      <c r="AHQ736" s="33"/>
      <c r="AHR736" s="33"/>
      <c r="AHS736" s="33"/>
      <c r="AHT736" s="33"/>
      <c r="AHU736" s="33"/>
      <c r="AHV736" s="33"/>
      <c r="AHW736" s="33"/>
      <c r="AHX736" s="33"/>
      <c r="AHY736" s="33"/>
      <c r="AHZ736" s="33"/>
      <c r="AIA736" s="33"/>
      <c r="AIB736" s="33"/>
      <c r="AIC736" s="33"/>
      <c r="AID736" s="33"/>
      <c r="AIE736" s="33"/>
      <c r="AIF736" s="33"/>
      <c r="AIG736" s="33"/>
      <c r="AIH736" s="33"/>
      <c r="AII736" s="33"/>
      <c r="AIJ736" s="33"/>
      <c r="AIK736" s="33"/>
      <c r="AIL736" s="33"/>
      <c r="AIM736" s="33"/>
      <c r="AIN736" s="33"/>
      <c r="AIO736" s="33"/>
      <c r="AIP736" s="33"/>
      <c r="AIQ736" s="33"/>
      <c r="AIR736" s="33"/>
      <c r="AIS736" s="33"/>
      <c r="AIT736" s="33"/>
      <c r="AIU736" s="33"/>
      <c r="AIV736" s="33"/>
      <c r="AIW736" s="33"/>
      <c r="AIX736" s="33"/>
      <c r="AIY736" s="33"/>
      <c r="AIZ736" s="33"/>
      <c r="AJA736" s="33"/>
      <c r="AJB736" s="33"/>
      <c r="AJC736" s="33"/>
      <c r="AJD736" s="33"/>
      <c r="AJE736" s="33"/>
      <c r="AJF736" s="33"/>
      <c r="AJG736" s="33"/>
      <c r="AJH736" s="33"/>
      <c r="AJI736" s="33"/>
      <c r="AJJ736" s="33"/>
      <c r="AJK736" s="33"/>
      <c r="AJL736" s="33"/>
      <c r="AJM736" s="33"/>
      <c r="AJN736" s="33"/>
      <c r="AJO736" s="33"/>
      <c r="AJP736" s="33"/>
      <c r="AJQ736" s="33"/>
      <c r="AJR736" s="33"/>
      <c r="AJS736" s="33"/>
      <c r="AJT736" s="33"/>
      <c r="AJU736" s="33"/>
      <c r="AJV736" s="33"/>
      <c r="AJW736" s="33"/>
      <c r="AJX736" s="33"/>
      <c r="AJY736" s="33"/>
      <c r="AJZ736" s="33"/>
      <c r="AKA736" s="33"/>
      <c r="AKB736" s="33"/>
      <c r="AKC736" s="33"/>
      <c r="AKD736" s="33"/>
      <c r="AKE736" s="33"/>
      <c r="AKF736" s="33"/>
      <c r="AKG736" s="33"/>
      <c r="AKH736" s="33"/>
      <c r="AKI736" s="33"/>
      <c r="AKJ736" s="33"/>
      <c r="AKK736" s="33"/>
      <c r="AKL736" s="33"/>
      <c r="AKM736" s="33"/>
      <c r="AKN736" s="33"/>
      <c r="AKO736" s="33"/>
      <c r="AKP736" s="33"/>
      <c r="AKQ736" s="33"/>
      <c r="AKR736" s="33"/>
      <c r="AKS736" s="33"/>
      <c r="AKT736" s="33"/>
      <c r="AKU736" s="33"/>
      <c r="AKV736" s="33"/>
      <c r="AKW736" s="33"/>
      <c r="AKX736" s="33"/>
      <c r="AKY736" s="33"/>
      <c r="AKZ736" s="33"/>
      <c r="ALA736" s="33"/>
      <c r="ALB736" s="33"/>
      <c r="ALC736" s="33"/>
      <c r="ALD736" s="33"/>
      <c r="ALE736" s="33"/>
      <c r="ALF736" s="33"/>
      <c r="ALG736" s="33"/>
      <c r="ALH736" s="33"/>
      <c r="ALI736" s="33"/>
      <c r="ALJ736" s="33"/>
      <c r="ALK736" s="33"/>
      <c r="ALL736" s="33"/>
      <c r="ALM736" s="33"/>
      <c r="ALN736" s="33"/>
      <c r="ALO736" s="33"/>
      <c r="ALP736" s="33"/>
      <c r="ALQ736" s="33"/>
      <c r="ALR736" s="33"/>
      <c r="ALS736" s="33"/>
      <c r="ALT736" s="33"/>
      <c r="ALU736" s="33"/>
      <c r="ALV736" s="33"/>
      <c r="ALW736" s="33"/>
      <c r="ALX736" s="33"/>
      <c r="ALY736" s="33"/>
      <c r="ALZ736" s="33"/>
      <c r="AMA736" s="33"/>
      <c r="AMB736" s="33"/>
      <c r="AMC736" s="33"/>
      <c r="AMD736" s="33"/>
      <c r="AME736" s="33"/>
      <c r="AMF736" s="33"/>
      <c r="AMG736" s="33"/>
      <c r="AMH736" s="33"/>
      <c r="AMI736" s="33"/>
      <c r="AMJ736" s="33"/>
      <c r="AMK736" s="33"/>
      <c r="AML736" s="33"/>
      <c r="AMM736" s="33"/>
      <c r="AMN736" s="33"/>
      <c r="AMO736" s="33"/>
      <c r="AMP736" s="33"/>
      <c r="AMQ736" s="33"/>
      <c r="AMR736" s="33"/>
      <c r="AMS736" s="33"/>
      <c r="AMT736" s="33"/>
      <c r="AMU736" s="33"/>
      <c r="AMV736" s="33"/>
      <c r="AMW736" s="33"/>
      <c r="AMX736" s="33"/>
      <c r="AMY736" s="33"/>
      <c r="AMZ736" s="33"/>
      <c r="ANA736" s="33"/>
      <c r="ANB736" s="33"/>
      <c r="ANC736" s="33"/>
      <c r="AND736" s="33"/>
      <c r="ANE736" s="33"/>
      <c r="ANF736" s="33"/>
      <c r="ANG736" s="33"/>
      <c r="ANH736" s="33"/>
      <c r="ANI736" s="33"/>
      <c r="ANJ736" s="33"/>
      <c r="ANK736" s="33"/>
      <c r="ANL736" s="33"/>
      <c r="ANM736" s="33"/>
      <c r="ANN736" s="33"/>
      <c r="ANO736" s="33"/>
      <c r="ANP736" s="33"/>
      <c r="ANQ736" s="33"/>
      <c r="ANR736" s="33"/>
      <c r="ANS736" s="33"/>
      <c r="ANT736" s="33"/>
      <c r="ANU736" s="33"/>
      <c r="ANV736" s="33"/>
      <c r="ANW736" s="33"/>
      <c r="ANX736" s="33"/>
      <c r="ANY736" s="33"/>
      <c r="ANZ736" s="33"/>
      <c r="AOA736" s="33"/>
      <c r="AOB736" s="33"/>
      <c r="AOC736" s="33"/>
      <c r="AOD736" s="33"/>
      <c r="AOE736" s="33"/>
      <c r="AOF736" s="33"/>
      <c r="AOG736" s="33"/>
      <c r="AOH736" s="33"/>
      <c r="AOI736" s="33"/>
      <c r="AOJ736" s="33"/>
      <c r="AOK736" s="33"/>
      <c r="AOL736" s="33"/>
      <c r="AOM736" s="33"/>
      <c r="AON736" s="33"/>
      <c r="AOO736" s="33"/>
      <c r="AOP736" s="33"/>
      <c r="AOQ736" s="33"/>
      <c r="AOR736" s="33"/>
      <c r="AOS736" s="33"/>
      <c r="AOT736" s="33"/>
      <c r="AOU736" s="33"/>
      <c r="AOV736" s="33"/>
      <c r="AOW736" s="33"/>
      <c r="AOX736" s="33"/>
      <c r="AOY736" s="33"/>
      <c r="AOZ736" s="33"/>
      <c r="APA736" s="33"/>
      <c r="APB736" s="33"/>
      <c r="APC736" s="33"/>
      <c r="APD736" s="33"/>
      <c r="APE736" s="33"/>
      <c r="APF736" s="33"/>
      <c r="APG736" s="33"/>
      <c r="APH736" s="33"/>
      <c r="API736" s="33"/>
      <c r="APJ736" s="33"/>
      <c r="APK736" s="33"/>
      <c r="APL736" s="33"/>
      <c r="APM736" s="33"/>
      <c r="APN736" s="33"/>
      <c r="APO736" s="33"/>
      <c r="APP736" s="33"/>
      <c r="APQ736" s="33"/>
      <c r="APR736" s="33"/>
      <c r="APS736" s="33"/>
      <c r="APT736" s="33"/>
      <c r="APU736" s="33"/>
      <c r="APV736" s="33"/>
      <c r="APW736" s="33"/>
      <c r="APX736" s="33"/>
      <c r="APY736" s="33"/>
      <c r="APZ736" s="33"/>
      <c r="AQA736" s="33"/>
      <c r="AQB736" s="33"/>
      <c r="AQC736" s="33"/>
      <c r="AQD736" s="33"/>
      <c r="AQE736" s="33"/>
      <c r="AQF736" s="33"/>
      <c r="AQG736" s="33"/>
      <c r="AQH736" s="33"/>
      <c r="AQI736" s="33"/>
      <c r="AQJ736" s="33"/>
      <c r="AQK736" s="33"/>
      <c r="AQL736" s="33"/>
      <c r="AQM736" s="33"/>
      <c r="AQN736" s="33"/>
      <c r="AQO736" s="33"/>
      <c r="AQP736" s="33"/>
      <c r="AQQ736" s="33"/>
      <c r="AQR736" s="33"/>
      <c r="AQS736" s="33"/>
      <c r="AQT736" s="33"/>
      <c r="AQU736" s="33"/>
      <c r="AQV736" s="33"/>
      <c r="AQW736" s="33"/>
      <c r="AQX736" s="33"/>
      <c r="AQY736" s="33"/>
      <c r="AQZ736" s="33"/>
      <c r="ARA736" s="33"/>
      <c r="ARB736" s="33"/>
      <c r="ARC736" s="33"/>
      <c r="ARD736" s="33"/>
      <c r="ARE736" s="33"/>
      <c r="ARF736" s="33"/>
      <c r="ARG736" s="33"/>
      <c r="ARH736" s="33"/>
      <c r="ARI736" s="33"/>
      <c r="ARJ736" s="33"/>
      <c r="ARK736" s="33"/>
      <c r="ARL736" s="33"/>
      <c r="ARM736" s="33"/>
      <c r="ARN736" s="33"/>
      <c r="ARO736" s="33"/>
      <c r="ARP736" s="33"/>
      <c r="ARQ736" s="33"/>
      <c r="ARR736" s="33"/>
      <c r="ARS736" s="33"/>
      <c r="ART736" s="33"/>
      <c r="ARU736" s="33"/>
      <c r="ARV736" s="33"/>
      <c r="ARW736" s="33"/>
      <c r="ARX736" s="33"/>
      <c r="ARY736" s="33"/>
      <c r="ARZ736" s="33"/>
      <c r="ASA736" s="33"/>
      <c r="ASB736" s="33"/>
      <c r="ASC736" s="33"/>
      <c r="ASD736" s="33"/>
      <c r="ASE736" s="33"/>
      <c r="ASF736" s="33"/>
      <c r="ASG736" s="33"/>
      <c r="ASH736" s="33"/>
      <c r="ASI736" s="33"/>
      <c r="ASJ736" s="33"/>
      <c r="ASK736" s="33"/>
      <c r="ASL736" s="33"/>
      <c r="ASM736" s="33"/>
      <c r="ASN736" s="33"/>
      <c r="ASO736" s="33"/>
      <c r="ASP736" s="33"/>
      <c r="ASQ736" s="33"/>
      <c r="ASR736" s="33"/>
      <c r="ASS736" s="33"/>
      <c r="AST736" s="33"/>
      <c r="ASU736" s="33"/>
      <c r="ASV736" s="33"/>
      <c r="ASW736" s="33"/>
      <c r="ASX736" s="33"/>
      <c r="ASY736" s="33"/>
      <c r="ASZ736" s="33"/>
      <c r="ATA736" s="33"/>
      <c r="ATB736" s="33"/>
      <c r="ATC736" s="33"/>
      <c r="ATD736" s="33"/>
      <c r="ATE736" s="33"/>
      <c r="ATF736" s="33"/>
      <c r="ATG736" s="33"/>
      <c r="ATH736" s="33"/>
      <c r="ATI736" s="33"/>
      <c r="ATJ736" s="33"/>
      <c r="ATK736" s="33"/>
      <c r="ATL736" s="33"/>
      <c r="ATM736" s="33"/>
      <c r="ATN736" s="33"/>
      <c r="ATO736" s="33"/>
      <c r="ATP736" s="33"/>
      <c r="ATQ736" s="33"/>
      <c r="ATR736" s="33"/>
      <c r="ATS736" s="33"/>
      <c r="ATT736" s="33"/>
      <c r="ATU736" s="33"/>
      <c r="ATV736" s="33"/>
      <c r="ATW736" s="33"/>
      <c r="ATX736" s="33"/>
      <c r="ATY736" s="33"/>
      <c r="ATZ736" s="33"/>
      <c r="AUA736" s="33"/>
      <c r="AUB736" s="33"/>
      <c r="AUC736" s="33"/>
      <c r="AUD736" s="33"/>
      <c r="AUE736" s="33"/>
      <c r="AUF736" s="33"/>
      <c r="AUG736" s="33"/>
      <c r="AUH736" s="33"/>
      <c r="AUI736" s="33"/>
      <c r="AUJ736" s="33"/>
      <c r="AUK736" s="33"/>
      <c r="AUL736" s="33"/>
      <c r="AUM736" s="33"/>
      <c r="AUN736" s="33"/>
      <c r="AUO736" s="33"/>
      <c r="AUP736" s="33"/>
      <c r="AUQ736" s="33"/>
      <c r="AUR736" s="33"/>
      <c r="AUS736" s="33"/>
      <c r="AUT736" s="33"/>
      <c r="AUU736" s="33"/>
      <c r="AUV736" s="33"/>
      <c r="AUW736" s="33"/>
      <c r="AUX736" s="33"/>
      <c r="AUY736" s="33"/>
      <c r="AUZ736" s="33"/>
      <c r="AVA736" s="33"/>
      <c r="AVB736" s="33"/>
      <c r="AVC736" s="33"/>
      <c r="AVD736" s="33"/>
      <c r="AVE736" s="33"/>
      <c r="AVF736" s="33"/>
      <c r="AVG736" s="33"/>
      <c r="AVH736" s="33"/>
      <c r="AVI736" s="33"/>
      <c r="AVJ736" s="33"/>
      <c r="AVK736" s="33"/>
      <c r="AVL736" s="33"/>
      <c r="AVM736" s="33"/>
      <c r="AVN736" s="33"/>
      <c r="AVO736" s="33"/>
      <c r="AVP736" s="33"/>
      <c r="AVQ736" s="33"/>
      <c r="AVR736" s="33"/>
      <c r="AVS736" s="33"/>
      <c r="AVT736" s="33"/>
      <c r="AVU736" s="33"/>
      <c r="AVV736" s="33"/>
      <c r="AVW736" s="33"/>
      <c r="AVX736" s="33"/>
      <c r="AVY736" s="33"/>
      <c r="AVZ736" s="33"/>
      <c r="AWA736" s="33"/>
      <c r="AWB736" s="33"/>
      <c r="AWC736" s="33"/>
      <c r="AWD736" s="33"/>
      <c r="AWE736" s="33"/>
      <c r="AWF736" s="33"/>
      <c r="AWG736" s="33"/>
      <c r="AWH736" s="33"/>
      <c r="AWI736" s="33"/>
      <c r="AWJ736" s="33"/>
      <c r="AWK736" s="33"/>
      <c r="AWL736" s="33"/>
      <c r="AWM736" s="33"/>
      <c r="AWN736" s="33"/>
      <c r="AWO736" s="33"/>
      <c r="AWP736" s="33"/>
      <c r="AWQ736" s="33"/>
      <c r="AWR736" s="33"/>
      <c r="AWS736" s="33"/>
      <c r="AWT736" s="33"/>
      <c r="AWU736" s="33"/>
      <c r="AWV736" s="33"/>
      <c r="AWW736" s="33"/>
      <c r="AWX736" s="33"/>
      <c r="AWY736" s="33"/>
      <c r="AWZ736" s="33"/>
      <c r="AXA736" s="33"/>
      <c r="AXB736" s="33"/>
      <c r="AXC736" s="33"/>
      <c r="AXD736" s="33"/>
      <c r="AXE736" s="33"/>
      <c r="AXF736" s="33"/>
      <c r="AXG736" s="33"/>
      <c r="AXH736" s="33"/>
      <c r="AXI736" s="33"/>
      <c r="AXJ736" s="33"/>
      <c r="AXK736" s="33"/>
      <c r="AXL736" s="33"/>
      <c r="AXM736" s="33"/>
      <c r="AXN736" s="33"/>
      <c r="AXO736" s="33"/>
      <c r="AXP736" s="33"/>
      <c r="AXQ736" s="33"/>
      <c r="AXR736" s="33"/>
      <c r="AXS736" s="33"/>
      <c r="AXT736" s="33"/>
      <c r="AXU736" s="33"/>
      <c r="AXV736" s="33"/>
      <c r="AXW736" s="33"/>
      <c r="AXX736" s="33"/>
      <c r="AXY736" s="33"/>
      <c r="AXZ736" s="33"/>
      <c r="AYA736" s="33"/>
      <c r="AYB736" s="33"/>
      <c r="AYC736" s="33"/>
      <c r="AYD736" s="33"/>
      <c r="AYE736" s="33"/>
      <c r="AYF736" s="33"/>
      <c r="AYG736" s="33"/>
      <c r="AYH736" s="33"/>
      <c r="AYI736" s="33"/>
      <c r="AYJ736" s="33"/>
      <c r="AYK736" s="33"/>
      <c r="AYL736" s="33"/>
      <c r="AYM736" s="33"/>
      <c r="AYN736" s="33"/>
      <c r="AYO736" s="33"/>
      <c r="AYP736" s="33"/>
      <c r="AYQ736" s="33"/>
      <c r="AYR736" s="33"/>
      <c r="AYS736" s="33"/>
      <c r="AYT736" s="33"/>
      <c r="AYU736" s="33"/>
      <c r="AYV736" s="33"/>
      <c r="AYW736" s="33"/>
      <c r="AYX736" s="33"/>
      <c r="AYY736" s="33"/>
      <c r="AYZ736" s="33"/>
      <c r="AZA736" s="33"/>
      <c r="AZB736" s="33"/>
      <c r="AZC736" s="33"/>
      <c r="AZD736" s="33"/>
      <c r="AZE736" s="33"/>
      <c r="AZF736" s="33"/>
      <c r="AZG736" s="33"/>
      <c r="AZH736" s="33"/>
      <c r="AZI736" s="33"/>
      <c r="AZJ736" s="33"/>
      <c r="AZK736" s="33"/>
      <c r="AZL736" s="33"/>
      <c r="AZM736" s="33"/>
      <c r="AZN736" s="33"/>
      <c r="AZO736" s="33"/>
      <c r="AZP736" s="33"/>
      <c r="AZQ736" s="33"/>
      <c r="AZR736" s="33"/>
      <c r="AZS736" s="33"/>
      <c r="AZT736" s="33"/>
      <c r="AZU736" s="33"/>
      <c r="AZV736" s="33"/>
      <c r="AZW736" s="33"/>
      <c r="AZX736" s="33"/>
      <c r="AZY736" s="33"/>
      <c r="AZZ736" s="33"/>
      <c r="BAA736" s="33"/>
      <c r="BAB736" s="33"/>
      <c r="BAC736" s="33"/>
      <c r="BAD736" s="33"/>
      <c r="BAE736" s="33"/>
      <c r="BAF736" s="33"/>
      <c r="BAG736" s="33"/>
      <c r="BAH736" s="33"/>
      <c r="BAI736" s="33"/>
      <c r="BAJ736" s="33"/>
      <c r="BAK736" s="33"/>
      <c r="BAL736" s="33"/>
      <c r="BAM736" s="33"/>
      <c r="BAN736" s="33"/>
      <c r="BAO736" s="33"/>
      <c r="BAP736" s="33"/>
      <c r="BAQ736" s="33"/>
      <c r="BAR736" s="33"/>
      <c r="BAS736" s="33"/>
      <c r="BAT736" s="33"/>
      <c r="BAU736" s="33"/>
      <c r="BAV736" s="33"/>
      <c r="BAW736" s="33"/>
      <c r="BAX736" s="33"/>
      <c r="BAY736" s="33"/>
      <c r="BAZ736" s="33"/>
      <c r="BBA736" s="33"/>
      <c r="BBB736" s="33"/>
      <c r="BBC736" s="33"/>
      <c r="BBD736" s="33"/>
      <c r="BBE736" s="33"/>
      <c r="BBF736" s="33"/>
      <c r="BBG736" s="33"/>
      <c r="BBH736" s="33"/>
      <c r="BBI736" s="33"/>
      <c r="BBJ736" s="33"/>
      <c r="BBK736" s="33"/>
      <c r="BBL736" s="33"/>
      <c r="BBM736" s="33"/>
      <c r="BBN736" s="33"/>
      <c r="BBO736" s="33"/>
      <c r="BBP736" s="33"/>
      <c r="BBQ736" s="33"/>
      <c r="BBR736" s="33"/>
      <c r="BBS736" s="33"/>
      <c r="BBT736" s="33"/>
      <c r="BBU736" s="33"/>
      <c r="BBV736" s="33"/>
      <c r="BBW736" s="33"/>
      <c r="BBX736" s="33"/>
      <c r="BBY736" s="33"/>
      <c r="BBZ736" s="33"/>
      <c r="BCA736" s="33"/>
      <c r="BCB736" s="33"/>
      <c r="BCC736" s="33"/>
      <c r="BCD736" s="33"/>
      <c r="BCE736" s="33"/>
      <c r="BCF736" s="33"/>
      <c r="BCG736" s="33"/>
      <c r="BCH736" s="33"/>
      <c r="BCI736" s="33"/>
      <c r="BCJ736" s="33"/>
      <c r="BCK736" s="33"/>
      <c r="BCL736" s="33"/>
      <c r="BCM736" s="33"/>
      <c r="BCN736" s="33"/>
      <c r="BCO736" s="33"/>
      <c r="BCP736" s="33"/>
      <c r="BCQ736" s="33"/>
      <c r="BCR736" s="33"/>
      <c r="BCS736" s="33"/>
      <c r="BCT736" s="33"/>
      <c r="BCU736" s="33"/>
      <c r="BCV736" s="33"/>
      <c r="BCW736" s="33"/>
      <c r="BCX736" s="33"/>
      <c r="BCY736" s="33"/>
      <c r="BCZ736" s="33"/>
      <c r="BDA736" s="33"/>
      <c r="BDB736" s="33"/>
      <c r="BDC736" s="33"/>
      <c r="BDD736" s="33"/>
      <c r="BDE736" s="33"/>
      <c r="BDF736" s="33"/>
      <c r="BDG736" s="33"/>
      <c r="BDH736" s="33"/>
      <c r="BDI736" s="33"/>
      <c r="BDJ736" s="33"/>
      <c r="BDK736" s="33"/>
      <c r="BDL736" s="33"/>
      <c r="BDM736" s="33"/>
      <c r="BDN736" s="33"/>
      <c r="BDO736" s="33"/>
      <c r="BDP736" s="33"/>
      <c r="BDQ736" s="33"/>
      <c r="BDR736" s="33"/>
      <c r="BDS736" s="33"/>
      <c r="BDT736" s="33"/>
      <c r="BDU736" s="33"/>
      <c r="BDV736" s="33"/>
      <c r="BDW736" s="33"/>
      <c r="BDX736" s="33"/>
      <c r="BDY736" s="33"/>
      <c r="BDZ736" s="33"/>
      <c r="BEA736" s="33"/>
      <c r="BEB736" s="33"/>
      <c r="BEC736" s="33"/>
      <c r="BED736" s="33"/>
      <c r="BEE736" s="33"/>
      <c r="BEF736" s="33"/>
      <c r="BEG736" s="33"/>
      <c r="BEH736" s="33"/>
      <c r="BEI736" s="33"/>
      <c r="BEJ736" s="33"/>
      <c r="BEK736" s="33"/>
      <c r="BEL736" s="33"/>
      <c r="BEM736" s="33"/>
      <c r="BEN736" s="33"/>
      <c r="BEO736" s="33"/>
      <c r="BEP736" s="33"/>
      <c r="BEQ736" s="33"/>
      <c r="BER736" s="33"/>
      <c r="BES736" s="33"/>
      <c r="BET736" s="33"/>
      <c r="BEU736" s="33"/>
      <c r="BEV736" s="33"/>
      <c r="BEW736" s="33"/>
      <c r="BEX736" s="33"/>
      <c r="BEY736" s="33"/>
      <c r="BEZ736" s="33"/>
      <c r="BFA736" s="33"/>
      <c r="BFB736" s="33"/>
      <c r="BFC736" s="33"/>
      <c r="BFD736" s="33"/>
      <c r="BFE736" s="33"/>
      <c r="BFF736" s="33"/>
      <c r="BFG736" s="33"/>
      <c r="BFH736" s="33"/>
      <c r="BFI736" s="33"/>
      <c r="BFJ736" s="33"/>
      <c r="BFK736" s="33"/>
      <c r="BFL736" s="33"/>
      <c r="BFM736" s="33"/>
      <c r="BFN736" s="33"/>
      <c r="BFO736" s="33"/>
      <c r="BFP736" s="33"/>
      <c r="BFQ736" s="33"/>
      <c r="BFR736" s="33"/>
      <c r="BFS736" s="33"/>
      <c r="BFT736" s="33"/>
      <c r="BFU736" s="33"/>
      <c r="BFV736" s="33"/>
      <c r="BFW736" s="33"/>
      <c r="BFX736" s="33"/>
      <c r="BFY736" s="33"/>
      <c r="BFZ736" s="33"/>
      <c r="BGA736" s="33"/>
      <c r="BGB736" s="33"/>
      <c r="BGC736" s="33"/>
      <c r="BGD736" s="33"/>
      <c r="BGE736" s="33"/>
      <c r="BGF736" s="33"/>
      <c r="BGG736" s="33"/>
      <c r="BGH736" s="33"/>
      <c r="BGI736" s="33"/>
      <c r="BGJ736" s="33"/>
      <c r="BGK736" s="33"/>
      <c r="BGL736" s="33"/>
      <c r="BGM736" s="33"/>
      <c r="BGN736" s="33"/>
      <c r="BGO736" s="33"/>
      <c r="BGP736" s="33"/>
      <c r="BGQ736" s="33"/>
      <c r="BGR736" s="33"/>
      <c r="BGS736" s="33"/>
      <c r="BGT736" s="33"/>
      <c r="BGU736" s="33"/>
      <c r="BGV736" s="33"/>
      <c r="BGW736" s="33"/>
      <c r="BGX736" s="33"/>
      <c r="BGY736" s="33"/>
      <c r="BGZ736" s="33"/>
      <c r="BHA736" s="33"/>
      <c r="BHB736" s="33"/>
      <c r="BHC736" s="33"/>
      <c r="BHD736" s="33"/>
      <c r="BHE736" s="33"/>
      <c r="BHF736" s="33"/>
      <c r="BHG736" s="33"/>
      <c r="BHH736" s="33"/>
      <c r="BHI736" s="33"/>
      <c r="BHJ736" s="33"/>
      <c r="BHK736" s="33"/>
      <c r="BHL736" s="33"/>
      <c r="BHM736" s="33"/>
      <c r="BHN736" s="33"/>
      <c r="BHO736" s="33"/>
      <c r="BHP736" s="33"/>
      <c r="BHQ736" s="33"/>
      <c r="BHR736" s="33"/>
      <c r="BHS736" s="33"/>
      <c r="BHT736" s="33"/>
      <c r="BHU736" s="33"/>
      <c r="BHV736" s="33"/>
      <c r="BHW736" s="33"/>
      <c r="BHX736" s="33"/>
      <c r="BHY736" s="33"/>
      <c r="BHZ736" s="33"/>
      <c r="BIA736" s="33"/>
      <c r="BIB736" s="33"/>
      <c r="BIC736" s="33"/>
      <c r="BID736" s="33"/>
      <c r="BIE736" s="33"/>
      <c r="BIF736" s="33"/>
      <c r="BIG736" s="33"/>
      <c r="BIH736" s="33"/>
      <c r="BII736" s="33"/>
      <c r="BIJ736" s="33"/>
      <c r="BIK736" s="33"/>
      <c r="BIL736" s="33"/>
      <c r="BIM736" s="33"/>
      <c r="BIN736" s="33"/>
      <c r="BIO736" s="33"/>
      <c r="BIP736" s="33"/>
      <c r="BIQ736" s="33"/>
      <c r="BIR736" s="33"/>
      <c r="BIS736" s="33"/>
      <c r="BIT736" s="33"/>
      <c r="BIU736" s="33"/>
      <c r="BIV736" s="33"/>
      <c r="BIW736" s="33"/>
      <c r="BIX736" s="33"/>
      <c r="BIY736" s="33"/>
      <c r="BIZ736" s="33"/>
      <c r="BJA736" s="33"/>
      <c r="BJB736" s="33"/>
      <c r="BJC736" s="33"/>
      <c r="BJD736" s="33"/>
      <c r="BJE736" s="33"/>
      <c r="BJF736" s="33"/>
      <c r="BJG736" s="33"/>
      <c r="BJH736" s="33"/>
      <c r="BJI736" s="33"/>
      <c r="BJJ736" s="33"/>
      <c r="BJK736" s="33"/>
      <c r="BJL736" s="33"/>
      <c r="BJM736" s="33"/>
      <c r="BJN736" s="33"/>
      <c r="BJO736" s="33"/>
      <c r="BJP736" s="33"/>
      <c r="BJQ736" s="33"/>
      <c r="BJR736" s="33"/>
      <c r="BJS736" s="33"/>
      <c r="BJT736" s="33"/>
      <c r="BJU736" s="33"/>
      <c r="BJV736" s="33"/>
      <c r="BJW736" s="33"/>
      <c r="BJX736" s="33"/>
      <c r="BJY736" s="33"/>
      <c r="BJZ736" s="33"/>
      <c r="BKA736" s="33"/>
      <c r="BKB736" s="33"/>
      <c r="BKC736" s="33"/>
      <c r="BKD736" s="33"/>
      <c r="BKE736" s="33"/>
      <c r="BKF736" s="33"/>
      <c r="BKG736" s="33"/>
      <c r="BKH736" s="33"/>
      <c r="BKI736" s="33"/>
      <c r="BKJ736" s="33"/>
      <c r="BKK736" s="33"/>
      <c r="BKL736" s="33"/>
      <c r="BKM736" s="33"/>
      <c r="BKN736" s="33"/>
      <c r="BKO736" s="33"/>
      <c r="BKP736" s="33"/>
      <c r="BKQ736" s="33"/>
      <c r="BKR736" s="33"/>
      <c r="BKS736" s="33"/>
      <c r="BKT736" s="33"/>
      <c r="BKU736" s="33"/>
      <c r="BKV736" s="33"/>
      <c r="BKW736" s="33"/>
      <c r="BKX736" s="33"/>
      <c r="BKY736" s="33"/>
      <c r="BKZ736" s="33"/>
      <c r="BLA736" s="33"/>
      <c r="BLB736" s="33"/>
      <c r="BLC736" s="33"/>
      <c r="BLD736" s="33"/>
      <c r="BLE736" s="33"/>
      <c r="BLF736" s="33"/>
      <c r="BLG736" s="33"/>
      <c r="BLH736" s="33"/>
      <c r="BLI736" s="33"/>
      <c r="BLJ736" s="33"/>
      <c r="BLK736" s="33"/>
      <c r="BLL736" s="33"/>
      <c r="BLM736" s="33"/>
      <c r="BLN736" s="33"/>
      <c r="BLO736" s="33"/>
      <c r="BLP736" s="33"/>
      <c r="BLQ736" s="33"/>
      <c r="BLR736" s="33"/>
      <c r="BLS736" s="33"/>
      <c r="BLT736" s="33"/>
      <c r="BLU736" s="33"/>
      <c r="BLV736" s="33"/>
      <c r="BLW736" s="33"/>
      <c r="BLX736" s="33"/>
      <c r="BLY736" s="33"/>
      <c r="BLZ736" s="33"/>
      <c r="BMA736" s="33"/>
      <c r="BMB736" s="33"/>
      <c r="BMC736" s="33"/>
      <c r="BMD736" s="33"/>
      <c r="BME736" s="33"/>
      <c r="BMF736" s="33"/>
      <c r="BMG736" s="33"/>
      <c r="BMH736" s="33"/>
      <c r="BMI736" s="33"/>
      <c r="BMJ736" s="33"/>
      <c r="BMK736" s="33"/>
      <c r="BML736" s="33"/>
      <c r="BMM736" s="33"/>
      <c r="BMN736" s="33"/>
      <c r="BMO736" s="33"/>
      <c r="BMP736" s="33"/>
      <c r="BMQ736" s="33"/>
      <c r="BMR736" s="33"/>
      <c r="BMS736" s="33"/>
      <c r="BMT736" s="33"/>
      <c r="BMU736" s="33"/>
      <c r="BMV736" s="33"/>
      <c r="BMW736" s="33"/>
      <c r="BMX736" s="33"/>
      <c r="BMY736" s="33"/>
      <c r="BMZ736" s="33"/>
      <c r="BNA736" s="33"/>
      <c r="BNB736" s="33"/>
      <c r="BNC736" s="33"/>
      <c r="BND736" s="33"/>
      <c r="BNE736" s="33"/>
      <c r="BNF736" s="33"/>
      <c r="BNG736" s="33"/>
      <c r="BNH736" s="33"/>
      <c r="BNI736" s="33"/>
      <c r="BNJ736" s="33"/>
      <c r="BNK736" s="33"/>
      <c r="BNL736" s="33"/>
      <c r="BNM736" s="33"/>
      <c r="BNN736" s="33"/>
      <c r="BNO736" s="33"/>
      <c r="BNP736" s="33"/>
      <c r="BNQ736" s="33"/>
      <c r="BNR736" s="33"/>
      <c r="BNS736" s="33"/>
      <c r="BNT736" s="33"/>
      <c r="BNU736" s="33"/>
      <c r="BNV736" s="33"/>
      <c r="BNW736" s="33"/>
      <c r="BNX736" s="33"/>
      <c r="BNY736" s="33"/>
      <c r="BNZ736" s="33"/>
      <c r="BOA736" s="33"/>
      <c r="BOB736" s="33"/>
      <c r="BOC736" s="33"/>
      <c r="BOD736" s="33"/>
      <c r="BOE736" s="33"/>
      <c r="BOF736" s="33"/>
      <c r="BOG736" s="33"/>
      <c r="BOH736" s="33"/>
      <c r="BOI736" s="33"/>
      <c r="BOJ736" s="33"/>
      <c r="BOK736" s="33"/>
      <c r="BOL736" s="33"/>
      <c r="BOM736" s="33"/>
      <c r="BON736" s="33"/>
      <c r="BOO736" s="33"/>
      <c r="BOP736" s="33"/>
      <c r="BOQ736" s="33"/>
      <c r="BOR736" s="33"/>
      <c r="BOS736" s="33"/>
      <c r="BOT736" s="33"/>
      <c r="BOU736" s="33"/>
      <c r="BOV736" s="33"/>
      <c r="BOW736" s="33"/>
      <c r="BOX736" s="33"/>
      <c r="BOY736" s="33"/>
      <c r="BOZ736" s="33"/>
      <c r="BPA736" s="33"/>
      <c r="BPB736" s="33"/>
      <c r="BPC736" s="33"/>
      <c r="BPD736" s="33"/>
      <c r="BPE736" s="33"/>
      <c r="BPF736" s="33"/>
      <c r="BPG736" s="33"/>
      <c r="BPH736" s="33"/>
      <c r="BPI736" s="33"/>
      <c r="BPJ736" s="33"/>
      <c r="BPK736" s="33"/>
      <c r="BPL736" s="33"/>
      <c r="BPM736" s="33"/>
      <c r="BPN736" s="33"/>
      <c r="BPO736" s="33"/>
      <c r="BPP736" s="33"/>
      <c r="BPQ736" s="33"/>
      <c r="BPR736" s="33"/>
      <c r="BPS736" s="33"/>
      <c r="BPT736" s="33"/>
      <c r="BPU736" s="33"/>
      <c r="BPV736" s="33"/>
      <c r="BPW736" s="33"/>
      <c r="BPX736" s="33"/>
      <c r="BPY736" s="33"/>
      <c r="BPZ736" s="33"/>
      <c r="BQA736" s="33"/>
      <c r="BQB736" s="33"/>
      <c r="BQC736" s="33"/>
      <c r="BQD736" s="33"/>
      <c r="BQE736" s="33"/>
      <c r="BQF736" s="33"/>
      <c r="BQG736" s="33"/>
      <c r="BQH736" s="33"/>
      <c r="BQI736" s="33"/>
      <c r="BQJ736" s="33"/>
      <c r="BQK736" s="33"/>
      <c r="BQL736" s="33"/>
      <c r="BQM736" s="33"/>
      <c r="BQN736" s="33"/>
      <c r="BQO736" s="33"/>
      <c r="BQP736" s="33"/>
      <c r="BQQ736" s="33"/>
      <c r="BQR736" s="33"/>
      <c r="BQS736" s="33"/>
      <c r="BQT736" s="33"/>
      <c r="BQU736" s="33"/>
      <c r="BQV736" s="33"/>
      <c r="BQW736" s="33"/>
      <c r="BQX736" s="33"/>
      <c r="BQY736" s="33"/>
      <c r="BQZ736" s="33"/>
      <c r="BRA736" s="33"/>
      <c r="BRB736" s="33"/>
      <c r="BRC736" s="33"/>
      <c r="BRD736" s="33"/>
      <c r="BRE736" s="33"/>
      <c r="BRF736" s="33"/>
      <c r="BRG736" s="33"/>
      <c r="BRH736" s="33"/>
      <c r="BRI736" s="33"/>
      <c r="BRJ736" s="33"/>
      <c r="BRK736" s="33"/>
      <c r="BRL736" s="33"/>
      <c r="BRM736" s="33"/>
      <c r="BRN736" s="33"/>
      <c r="BRO736" s="33"/>
      <c r="BRP736" s="33"/>
      <c r="BRQ736" s="33"/>
      <c r="BRR736" s="33"/>
      <c r="BRS736" s="33"/>
      <c r="BRT736" s="33"/>
      <c r="BRU736" s="33"/>
      <c r="BRV736" s="33"/>
      <c r="BRW736" s="33"/>
      <c r="BRX736" s="33"/>
      <c r="BRY736" s="33"/>
      <c r="BRZ736" s="33"/>
      <c r="BSA736" s="33"/>
      <c r="BSB736" s="33"/>
      <c r="BSC736" s="33"/>
      <c r="BSD736" s="33"/>
      <c r="BSE736" s="33"/>
      <c r="BSF736" s="33"/>
      <c r="BSG736" s="33"/>
      <c r="BSH736" s="33"/>
      <c r="BSI736" s="33"/>
      <c r="BSJ736" s="33"/>
      <c r="BSK736" s="33"/>
      <c r="BSL736" s="33"/>
      <c r="BSM736" s="33"/>
      <c r="BSN736" s="33"/>
      <c r="BSO736" s="33"/>
      <c r="BSP736" s="33"/>
      <c r="BSQ736" s="33"/>
      <c r="BSR736" s="33"/>
      <c r="BSS736" s="33"/>
      <c r="BST736" s="33"/>
      <c r="BSU736" s="33"/>
      <c r="BSV736" s="33"/>
      <c r="BSW736" s="33"/>
      <c r="BSX736" s="33"/>
      <c r="BSY736" s="33"/>
      <c r="BSZ736" s="33"/>
      <c r="BTA736" s="33"/>
      <c r="BTB736" s="33"/>
      <c r="BTC736" s="33"/>
      <c r="BTD736" s="33"/>
      <c r="BTE736" s="33"/>
      <c r="BTF736" s="33"/>
      <c r="BTG736" s="33"/>
      <c r="BTH736" s="33"/>
      <c r="BTI736" s="33"/>
      <c r="BTJ736" s="33"/>
      <c r="BTK736" s="33"/>
      <c r="BTL736" s="33"/>
      <c r="BTM736" s="33"/>
      <c r="BTN736" s="33"/>
      <c r="BTO736" s="33"/>
      <c r="BTP736" s="33"/>
      <c r="BTQ736" s="33"/>
      <c r="BTR736" s="33"/>
      <c r="BTS736" s="33"/>
      <c r="BTT736" s="33"/>
      <c r="BTU736" s="33"/>
      <c r="BTV736" s="33"/>
      <c r="BTW736" s="33"/>
      <c r="BTX736" s="33"/>
      <c r="BTY736" s="33"/>
      <c r="BTZ736" s="33"/>
      <c r="BUA736" s="33"/>
      <c r="BUB736" s="33"/>
      <c r="BUC736" s="33"/>
      <c r="BUD736" s="33"/>
      <c r="BUE736" s="33"/>
      <c r="BUF736" s="33"/>
      <c r="BUG736" s="33"/>
      <c r="BUH736" s="33"/>
      <c r="BUI736" s="33"/>
      <c r="BUJ736" s="33"/>
      <c r="BUK736" s="33"/>
      <c r="BUL736" s="33"/>
      <c r="BUM736" s="33"/>
      <c r="BUN736" s="33"/>
      <c r="BUO736" s="33"/>
      <c r="BUP736" s="33"/>
      <c r="BUQ736" s="33"/>
      <c r="BUR736" s="33"/>
      <c r="BUS736" s="33"/>
      <c r="BUT736" s="33"/>
      <c r="BUU736" s="33"/>
      <c r="BUV736" s="33"/>
      <c r="BUW736" s="33"/>
      <c r="BUX736" s="33"/>
      <c r="BUY736" s="33"/>
      <c r="BUZ736" s="33"/>
      <c r="BVA736" s="33"/>
      <c r="BVB736" s="33"/>
      <c r="BVC736" s="33"/>
      <c r="BVD736" s="33"/>
      <c r="BVE736" s="33"/>
      <c r="BVF736" s="33"/>
      <c r="BVG736" s="33"/>
      <c r="BVH736" s="33"/>
      <c r="BVI736" s="33"/>
      <c r="BVJ736" s="33"/>
      <c r="BVK736" s="33"/>
      <c r="BVL736" s="33"/>
      <c r="BVM736" s="33"/>
      <c r="BVN736" s="33"/>
      <c r="BVO736" s="33"/>
      <c r="BVP736" s="33"/>
      <c r="BVQ736" s="33"/>
      <c r="BVR736" s="33"/>
      <c r="BVS736" s="33"/>
      <c r="BVT736" s="33"/>
      <c r="BVU736" s="33"/>
      <c r="BVV736" s="33"/>
      <c r="BVW736" s="33"/>
      <c r="BVX736" s="33"/>
      <c r="BVY736" s="33"/>
      <c r="BVZ736" s="33"/>
      <c r="BWA736" s="33"/>
      <c r="BWB736" s="33"/>
      <c r="BWC736" s="33"/>
      <c r="BWD736" s="33"/>
      <c r="BWE736" s="33"/>
      <c r="BWF736" s="33"/>
      <c r="BWG736" s="33"/>
      <c r="BWH736" s="33"/>
      <c r="BWI736" s="33"/>
      <c r="BWJ736" s="33"/>
      <c r="BWK736" s="33"/>
      <c r="BWL736" s="33"/>
      <c r="BWM736" s="33"/>
      <c r="BWN736" s="33"/>
      <c r="BWO736" s="33"/>
      <c r="BWP736" s="33"/>
      <c r="BWQ736" s="33"/>
      <c r="BWR736" s="33"/>
      <c r="BWS736" s="33"/>
      <c r="BWT736" s="33"/>
      <c r="BWU736" s="33"/>
      <c r="BWV736" s="33"/>
      <c r="BWW736" s="33"/>
      <c r="BWX736" s="33"/>
      <c r="BWY736" s="33"/>
      <c r="BWZ736" s="33"/>
      <c r="BXA736" s="33"/>
      <c r="BXB736" s="33"/>
      <c r="BXC736" s="33"/>
      <c r="BXD736" s="33"/>
      <c r="BXE736" s="33"/>
      <c r="BXF736" s="33"/>
      <c r="BXG736" s="33"/>
      <c r="BXH736" s="33"/>
      <c r="BXI736" s="33"/>
      <c r="BXJ736" s="33"/>
      <c r="BXK736" s="33"/>
      <c r="BXL736" s="33"/>
      <c r="BXM736" s="33"/>
      <c r="BXN736" s="33"/>
      <c r="BXO736" s="33"/>
      <c r="BXP736" s="33"/>
      <c r="BXQ736" s="33"/>
      <c r="BXR736" s="33"/>
      <c r="BXS736" s="33"/>
      <c r="BXT736" s="33"/>
      <c r="BXU736" s="33"/>
      <c r="BXV736" s="33"/>
      <c r="BXW736" s="33"/>
      <c r="BXX736" s="33"/>
      <c r="BXY736" s="33"/>
      <c r="BXZ736" s="33"/>
      <c r="BYA736" s="33"/>
      <c r="BYB736" s="33"/>
      <c r="BYC736" s="33"/>
      <c r="BYD736" s="33"/>
      <c r="BYE736" s="33"/>
      <c r="BYF736" s="33"/>
      <c r="BYG736" s="33"/>
      <c r="BYH736" s="33"/>
      <c r="BYI736" s="33"/>
      <c r="BYJ736" s="33"/>
      <c r="BYK736" s="33"/>
      <c r="BYL736" s="33"/>
      <c r="BYM736" s="33"/>
      <c r="BYN736" s="33"/>
      <c r="BYO736" s="33"/>
      <c r="BYP736" s="33"/>
      <c r="BYQ736" s="33"/>
      <c r="BYR736" s="33"/>
      <c r="BYS736" s="33"/>
      <c r="BYT736" s="33"/>
      <c r="BYU736" s="33"/>
      <c r="BYV736" s="33"/>
      <c r="BYW736" s="33"/>
      <c r="BYX736" s="33"/>
    </row>
    <row r="737" spans="1:2026" s="52" customFormat="1" ht="15" customHeight="1" x14ac:dyDescent="0.25">
      <c r="A737" s="205" t="s">
        <v>1662</v>
      </c>
      <c r="B737" s="50" t="s">
        <v>1296</v>
      </c>
      <c r="C737" s="4" t="s">
        <v>859</v>
      </c>
      <c r="D737" s="4" t="s">
        <v>1225</v>
      </c>
      <c r="E737" s="4" t="s">
        <v>1294</v>
      </c>
      <c r="F737" s="4" t="s">
        <v>1257</v>
      </c>
      <c r="G737" s="4" t="s">
        <v>27</v>
      </c>
      <c r="H737" s="63" t="s">
        <v>718</v>
      </c>
      <c r="I737" s="4" t="s">
        <v>29</v>
      </c>
      <c r="J737" s="51" t="s">
        <v>168</v>
      </c>
      <c r="K737" s="4" t="s">
        <v>31</v>
      </c>
      <c r="L737" s="4" t="s">
        <v>32</v>
      </c>
      <c r="M737" s="4" t="s">
        <v>33</v>
      </c>
      <c r="N737" s="4" t="s">
        <v>34</v>
      </c>
      <c r="O737" s="6" t="s">
        <v>35</v>
      </c>
      <c r="P737" s="6"/>
      <c r="Q737" s="7" t="s">
        <v>36</v>
      </c>
      <c r="R737" s="7"/>
      <c r="S737" s="5" t="s">
        <v>1295</v>
      </c>
      <c r="T737" s="147">
        <v>1707221.15</v>
      </c>
      <c r="U737" s="147">
        <v>9246494.4299999997</v>
      </c>
      <c r="V737" s="4" t="s">
        <v>59</v>
      </c>
      <c r="W737" s="4"/>
      <c r="X737" s="4"/>
      <c r="Y737" s="4"/>
      <c r="Z737" s="4"/>
      <c r="AA737" s="4"/>
      <c r="AB737" s="8"/>
      <c r="AC737" s="8">
        <v>2650</v>
      </c>
      <c r="AD737" s="8"/>
      <c r="AE737" s="8">
        <v>12750</v>
      </c>
      <c r="AF737" s="8">
        <v>5250</v>
      </c>
      <c r="AG737" s="8">
        <f t="shared" si="12"/>
        <v>20650</v>
      </c>
      <c r="AH737" s="111">
        <f>18</f>
        <v>18</v>
      </c>
      <c r="AI737" s="8">
        <f>16156.04</f>
        <v>16156.04</v>
      </c>
      <c r="AJ737" s="126"/>
      <c r="AK737" s="8">
        <f>AI737</f>
        <v>16156.04</v>
      </c>
      <c r="AL737" s="5" t="s">
        <v>37</v>
      </c>
      <c r="AM737" s="5" t="s">
        <v>1499</v>
      </c>
      <c r="AN737" s="96">
        <v>43405</v>
      </c>
      <c r="AO737" s="173" t="s">
        <v>1512</v>
      </c>
      <c r="AP737" s="33"/>
      <c r="AQ737" s="33"/>
      <c r="AR737" s="33"/>
      <c r="AS737" s="33"/>
      <c r="AT737" s="33"/>
      <c r="AU737" s="33"/>
      <c r="AV737" s="33"/>
      <c r="AW737" s="33"/>
      <c r="AX737" s="33"/>
      <c r="AY737" s="33"/>
      <c r="AZ737" s="33"/>
      <c r="BA737" s="33"/>
      <c r="BB737" s="33"/>
      <c r="BC737" s="33"/>
      <c r="BD737" s="33"/>
      <c r="BE737" s="33"/>
      <c r="BF737" s="33"/>
      <c r="BG737" s="33"/>
      <c r="BH737" s="33"/>
      <c r="BI737" s="33"/>
      <c r="BJ737" s="33"/>
      <c r="BK737" s="33"/>
      <c r="BL737" s="33"/>
      <c r="BM737" s="33"/>
      <c r="BN737" s="33"/>
      <c r="BO737" s="33"/>
      <c r="BP737" s="33"/>
      <c r="BQ737" s="33"/>
      <c r="BR737" s="33"/>
      <c r="BS737" s="33"/>
      <c r="BT737" s="33"/>
      <c r="BU737" s="33"/>
      <c r="BV737" s="33"/>
      <c r="BW737" s="33"/>
      <c r="BX737" s="33"/>
      <c r="BY737" s="33"/>
      <c r="BZ737" s="33"/>
      <c r="CA737" s="33"/>
      <c r="CB737" s="33"/>
      <c r="CC737" s="33"/>
      <c r="CD737" s="33"/>
      <c r="CE737" s="33"/>
      <c r="CF737" s="33"/>
      <c r="CG737" s="33"/>
      <c r="CH737" s="33"/>
      <c r="CI737" s="33"/>
      <c r="CJ737" s="33"/>
      <c r="CK737" s="33"/>
      <c r="CL737" s="33"/>
      <c r="CM737" s="33"/>
      <c r="CN737" s="33"/>
      <c r="CO737" s="33"/>
      <c r="CP737" s="33"/>
      <c r="CQ737" s="33"/>
      <c r="CR737" s="33"/>
      <c r="CS737" s="33"/>
      <c r="CT737" s="33"/>
      <c r="CU737" s="33"/>
      <c r="CV737" s="33"/>
      <c r="CW737" s="33"/>
      <c r="CX737" s="33"/>
      <c r="CY737" s="33"/>
      <c r="CZ737" s="33"/>
      <c r="DA737" s="33"/>
      <c r="DB737" s="33"/>
      <c r="DC737" s="33"/>
      <c r="DD737" s="33"/>
      <c r="DE737" s="33"/>
      <c r="DF737" s="33"/>
      <c r="DG737" s="33"/>
      <c r="DH737" s="33"/>
      <c r="DI737" s="33"/>
      <c r="DJ737" s="33"/>
      <c r="DK737" s="33"/>
      <c r="DL737" s="33"/>
      <c r="DM737" s="33"/>
      <c r="DN737" s="33"/>
      <c r="DO737" s="33"/>
      <c r="DP737" s="33"/>
      <c r="DQ737" s="33"/>
      <c r="DR737" s="33"/>
      <c r="DS737" s="33"/>
      <c r="DT737" s="33"/>
      <c r="DU737" s="33"/>
      <c r="DV737" s="33"/>
      <c r="DW737" s="33"/>
      <c r="DX737" s="33"/>
      <c r="DY737" s="33"/>
      <c r="DZ737" s="33"/>
      <c r="EA737" s="33"/>
      <c r="EB737" s="33"/>
      <c r="EC737" s="33"/>
      <c r="ED737" s="33"/>
      <c r="EE737" s="33"/>
      <c r="EF737" s="33"/>
      <c r="EG737" s="33"/>
      <c r="EH737" s="33"/>
      <c r="EI737" s="33"/>
      <c r="EJ737" s="33"/>
      <c r="EK737" s="33"/>
      <c r="EL737" s="33"/>
      <c r="EM737" s="33"/>
      <c r="EN737" s="33"/>
      <c r="EO737" s="33"/>
      <c r="EP737" s="33"/>
      <c r="EQ737" s="33"/>
      <c r="ER737" s="33"/>
      <c r="ES737" s="33"/>
      <c r="ET737" s="33"/>
      <c r="EU737" s="33"/>
      <c r="EV737" s="33"/>
      <c r="EW737" s="33"/>
      <c r="EX737" s="33"/>
      <c r="EY737" s="33"/>
      <c r="EZ737" s="33"/>
      <c r="FA737" s="33"/>
      <c r="FB737" s="33"/>
      <c r="FC737" s="33"/>
      <c r="FD737" s="33"/>
      <c r="FE737" s="33"/>
      <c r="FF737" s="33"/>
      <c r="FG737" s="33"/>
      <c r="FH737" s="33"/>
      <c r="FI737" s="33"/>
      <c r="FJ737" s="33"/>
      <c r="FK737" s="33"/>
      <c r="FL737" s="33"/>
      <c r="FM737" s="33"/>
      <c r="FN737" s="33"/>
      <c r="FO737" s="33"/>
      <c r="FP737" s="33"/>
      <c r="FQ737" s="33"/>
      <c r="FR737" s="33"/>
      <c r="FS737" s="33"/>
      <c r="FT737" s="33"/>
      <c r="FU737" s="33"/>
      <c r="FV737" s="33"/>
      <c r="FW737" s="33"/>
      <c r="FX737" s="33"/>
      <c r="FY737" s="33"/>
      <c r="FZ737" s="33"/>
      <c r="GA737" s="33"/>
      <c r="GB737" s="33"/>
      <c r="GC737" s="33"/>
      <c r="GD737" s="33"/>
      <c r="GE737" s="33"/>
      <c r="GF737" s="33"/>
      <c r="GG737" s="33"/>
      <c r="GH737" s="33"/>
      <c r="GI737" s="33"/>
      <c r="GJ737" s="33"/>
      <c r="GK737" s="33"/>
      <c r="GL737" s="33"/>
      <c r="GM737" s="33"/>
      <c r="GN737" s="33"/>
      <c r="GO737" s="33"/>
      <c r="GP737" s="33"/>
      <c r="GQ737" s="33"/>
      <c r="GR737" s="33"/>
      <c r="GS737" s="33"/>
      <c r="GT737" s="33"/>
      <c r="GU737" s="33"/>
      <c r="GV737" s="33"/>
      <c r="GW737" s="33"/>
      <c r="GX737" s="33"/>
      <c r="GY737" s="33"/>
      <c r="GZ737" s="33"/>
      <c r="HA737" s="33"/>
      <c r="HB737" s="33"/>
      <c r="HC737" s="33"/>
      <c r="HD737" s="33"/>
      <c r="HE737" s="33"/>
      <c r="HF737" s="33"/>
      <c r="HG737" s="33"/>
      <c r="HH737" s="33"/>
      <c r="HI737" s="33"/>
      <c r="HJ737" s="33"/>
      <c r="HK737" s="33"/>
      <c r="HL737" s="33"/>
      <c r="HM737" s="33"/>
      <c r="HN737" s="33"/>
      <c r="HO737" s="33"/>
      <c r="HP737" s="33"/>
      <c r="HQ737" s="33"/>
      <c r="HR737" s="33"/>
      <c r="HS737" s="33"/>
      <c r="HT737" s="33"/>
      <c r="HU737" s="33"/>
      <c r="HV737" s="33"/>
      <c r="HW737" s="33"/>
      <c r="HX737" s="33"/>
      <c r="HY737" s="33"/>
      <c r="HZ737" s="33"/>
      <c r="IA737" s="33"/>
      <c r="IB737" s="33"/>
      <c r="IC737" s="33"/>
      <c r="ID737" s="33"/>
      <c r="IE737" s="33"/>
      <c r="IF737" s="33"/>
      <c r="IG737" s="33"/>
      <c r="IH737" s="33"/>
      <c r="II737" s="33"/>
      <c r="IJ737" s="33"/>
      <c r="IK737" s="33"/>
      <c r="IL737" s="33"/>
      <c r="IM737" s="33"/>
      <c r="IN737" s="33"/>
      <c r="IO737" s="33"/>
      <c r="IP737" s="33"/>
      <c r="IQ737" s="33"/>
      <c r="IR737" s="33"/>
      <c r="IS737" s="33"/>
      <c r="IT737" s="33"/>
      <c r="IU737" s="33"/>
      <c r="IV737" s="33"/>
      <c r="IW737" s="33"/>
      <c r="IX737" s="33"/>
      <c r="IY737" s="33"/>
      <c r="IZ737" s="33"/>
      <c r="JA737" s="33"/>
      <c r="JB737" s="33"/>
      <c r="JC737" s="33"/>
      <c r="JD737" s="33"/>
      <c r="JE737" s="33"/>
      <c r="JF737" s="33"/>
      <c r="JG737" s="33"/>
      <c r="JH737" s="33"/>
      <c r="JI737" s="33"/>
      <c r="JJ737" s="33"/>
      <c r="JK737" s="33"/>
      <c r="JL737" s="33"/>
      <c r="JM737" s="33"/>
      <c r="JN737" s="33"/>
      <c r="JO737" s="33"/>
      <c r="JP737" s="33"/>
      <c r="JQ737" s="33"/>
      <c r="JR737" s="33"/>
      <c r="JS737" s="33"/>
      <c r="JT737" s="33"/>
      <c r="JU737" s="33"/>
      <c r="JV737" s="33"/>
      <c r="JW737" s="33"/>
      <c r="JX737" s="33"/>
      <c r="JY737" s="33"/>
      <c r="JZ737" s="33"/>
      <c r="KA737" s="33"/>
      <c r="KB737" s="33"/>
      <c r="KC737" s="33"/>
      <c r="KD737" s="33"/>
      <c r="KE737" s="33"/>
      <c r="KF737" s="33"/>
      <c r="KG737" s="33"/>
      <c r="KH737" s="33"/>
      <c r="KI737" s="33"/>
      <c r="KJ737" s="33"/>
      <c r="KK737" s="33"/>
      <c r="KL737" s="33"/>
      <c r="KM737" s="33"/>
      <c r="KN737" s="33"/>
      <c r="KO737" s="33"/>
      <c r="KP737" s="33"/>
      <c r="KQ737" s="33"/>
      <c r="KR737" s="33"/>
      <c r="KS737" s="33"/>
      <c r="KT737" s="33"/>
      <c r="KU737" s="33"/>
      <c r="KV737" s="33"/>
      <c r="KW737" s="33"/>
      <c r="KX737" s="33"/>
      <c r="KY737" s="33"/>
      <c r="KZ737" s="33"/>
      <c r="LA737" s="33"/>
      <c r="LB737" s="33"/>
      <c r="LC737" s="33"/>
      <c r="LD737" s="33"/>
      <c r="LE737" s="33"/>
      <c r="LF737" s="33"/>
      <c r="LG737" s="33"/>
      <c r="LH737" s="33"/>
      <c r="LI737" s="33"/>
      <c r="LJ737" s="33"/>
      <c r="LK737" s="33"/>
      <c r="LL737" s="33"/>
      <c r="LM737" s="33"/>
      <c r="LN737" s="33"/>
      <c r="LO737" s="33"/>
      <c r="LP737" s="33"/>
      <c r="LQ737" s="33"/>
      <c r="LR737" s="33"/>
      <c r="LS737" s="33"/>
      <c r="LT737" s="33"/>
      <c r="LU737" s="33"/>
      <c r="LV737" s="33"/>
      <c r="LW737" s="33"/>
      <c r="LX737" s="33"/>
      <c r="LY737" s="33"/>
      <c r="LZ737" s="33"/>
      <c r="MA737" s="33"/>
      <c r="MB737" s="33"/>
      <c r="MC737" s="33"/>
      <c r="MD737" s="33"/>
      <c r="ME737" s="33"/>
      <c r="MF737" s="33"/>
      <c r="MG737" s="33"/>
      <c r="MH737" s="33"/>
      <c r="MI737" s="33"/>
      <c r="MJ737" s="33"/>
      <c r="MK737" s="33"/>
      <c r="ML737" s="33"/>
      <c r="MM737" s="33"/>
      <c r="MN737" s="33"/>
      <c r="MO737" s="33"/>
      <c r="MP737" s="33"/>
      <c r="MQ737" s="33"/>
      <c r="MR737" s="33"/>
      <c r="MS737" s="33"/>
      <c r="MT737" s="33"/>
      <c r="MU737" s="33"/>
      <c r="MV737" s="33"/>
      <c r="MW737" s="33"/>
      <c r="MX737" s="33"/>
      <c r="MY737" s="33"/>
      <c r="MZ737" s="33"/>
      <c r="NA737" s="33"/>
      <c r="NB737" s="33"/>
      <c r="NC737" s="33"/>
      <c r="ND737" s="33"/>
      <c r="NE737" s="33"/>
      <c r="NF737" s="33"/>
      <c r="NG737" s="33"/>
      <c r="NH737" s="33"/>
      <c r="NI737" s="33"/>
      <c r="NJ737" s="33"/>
      <c r="NK737" s="33"/>
      <c r="NL737" s="33"/>
      <c r="NM737" s="33"/>
      <c r="NN737" s="33"/>
      <c r="NO737" s="33"/>
      <c r="NP737" s="33"/>
      <c r="NQ737" s="33"/>
      <c r="NR737" s="33"/>
      <c r="NS737" s="33"/>
      <c r="NT737" s="33"/>
      <c r="NU737" s="33"/>
      <c r="NV737" s="33"/>
      <c r="NW737" s="33"/>
      <c r="NX737" s="33"/>
      <c r="NY737" s="33"/>
      <c r="NZ737" s="33"/>
      <c r="OA737" s="33"/>
      <c r="OB737" s="33"/>
      <c r="OC737" s="33"/>
      <c r="OD737" s="33"/>
      <c r="OE737" s="33"/>
      <c r="OF737" s="33"/>
      <c r="OG737" s="33"/>
      <c r="OH737" s="33"/>
      <c r="OI737" s="33"/>
      <c r="OJ737" s="33"/>
      <c r="OK737" s="33"/>
      <c r="OL737" s="33"/>
      <c r="OM737" s="33"/>
      <c r="ON737" s="33"/>
      <c r="OO737" s="33"/>
      <c r="OP737" s="33"/>
      <c r="OQ737" s="33"/>
      <c r="OR737" s="33"/>
      <c r="OS737" s="33"/>
      <c r="OT737" s="33"/>
      <c r="OU737" s="33"/>
      <c r="OV737" s="33"/>
      <c r="OW737" s="33"/>
      <c r="OX737" s="33"/>
      <c r="OY737" s="33"/>
      <c r="OZ737" s="33"/>
      <c r="PA737" s="33"/>
      <c r="PB737" s="33"/>
      <c r="PC737" s="33"/>
      <c r="PD737" s="33"/>
      <c r="PE737" s="33"/>
      <c r="PF737" s="33"/>
      <c r="PG737" s="33"/>
      <c r="PH737" s="33"/>
      <c r="PI737" s="33"/>
      <c r="PJ737" s="33"/>
      <c r="PK737" s="33"/>
      <c r="PL737" s="33"/>
      <c r="PM737" s="33"/>
      <c r="PN737" s="33"/>
      <c r="PO737" s="33"/>
      <c r="PP737" s="33"/>
      <c r="PQ737" s="33"/>
      <c r="PR737" s="33"/>
      <c r="PS737" s="33"/>
      <c r="PT737" s="33"/>
      <c r="PU737" s="33"/>
      <c r="PV737" s="33"/>
      <c r="PW737" s="33"/>
      <c r="PX737" s="33"/>
      <c r="PY737" s="33"/>
      <c r="PZ737" s="33"/>
      <c r="QA737" s="33"/>
      <c r="QB737" s="33"/>
      <c r="QC737" s="33"/>
      <c r="QD737" s="33"/>
      <c r="QE737" s="33"/>
      <c r="QF737" s="33"/>
      <c r="QG737" s="33"/>
      <c r="QH737" s="33"/>
      <c r="QI737" s="33"/>
      <c r="QJ737" s="33"/>
      <c r="QK737" s="33"/>
      <c r="QL737" s="33"/>
      <c r="QM737" s="33"/>
      <c r="QN737" s="33"/>
      <c r="QO737" s="33"/>
      <c r="QP737" s="33"/>
      <c r="QQ737" s="33"/>
      <c r="QR737" s="33"/>
      <c r="QS737" s="33"/>
      <c r="QT737" s="33"/>
      <c r="QU737" s="33"/>
      <c r="QV737" s="33"/>
      <c r="QW737" s="33"/>
      <c r="QX737" s="33"/>
      <c r="QY737" s="33"/>
      <c r="QZ737" s="33"/>
      <c r="RA737" s="33"/>
      <c r="RB737" s="33"/>
      <c r="RC737" s="33"/>
      <c r="RD737" s="33"/>
      <c r="RE737" s="33"/>
      <c r="RF737" s="33"/>
      <c r="RG737" s="33"/>
      <c r="RH737" s="33"/>
      <c r="RI737" s="33"/>
      <c r="RJ737" s="33"/>
      <c r="RK737" s="33"/>
      <c r="RL737" s="33"/>
      <c r="RM737" s="33"/>
      <c r="RN737" s="33"/>
      <c r="RO737" s="33"/>
      <c r="RP737" s="33"/>
      <c r="RQ737" s="33"/>
      <c r="RR737" s="33"/>
      <c r="RS737" s="33"/>
      <c r="RT737" s="33"/>
      <c r="RU737" s="33"/>
      <c r="RV737" s="33"/>
      <c r="RW737" s="33"/>
      <c r="RX737" s="33"/>
      <c r="RY737" s="33"/>
      <c r="RZ737" s="33"/>
      <c r="SA737" s="33"/>
      <c r="SB737" s="33"/>
      <c r="SC737" s="33"/>
      <c r="SD737" s="33"/>
      <c r="SE737" s="33"/>
      <c r="SF737" s="33"/>
      <c r="SG737" s="33"/>
      <c r="SH737" s="33"/>
      <c r="SI737" s="33"/>
      <c r="SJ737" s="33"/>
      <c r="SK737" s="33"/>
      <c r="SL737" s="33"/>
      <c r="SM737" s="33"/>
      <c r="SN737" s="33"/>
      <c r="SO737" s="33"/>
      <c r="SP737" s="33"/>
      <c r="SQ737" s="33"/>
      <c r="SR737" s="33"/>
      <c r="SS737" s="33"/>
      <c r="ST737" s="33"/>
      <c r="SU737" s="33"/>
      <c r="SV737" s="33"/>
      <c r="SW737" s="33"/>
      <c r="SX737" s="33"/>
      <c r="SY737" s="33"/>
      <c r="SZ737" s="33"/>
      <c r="TA737" s="33"/>
      <c r="TB737" s="33"/>
      <c r="TC737" s="33"/>
      <c r="TD737" s="33"/>
      <c r="TE737" s="33"/>
      <c r="TF737" s="33"/>
      <c r="TG737" s="33"/>
      <c r="TH737" s="33"/>
      <c r="TI737" s="33"/>
      <c r="TJ737" s="33"/>
      <c r="TK737" s="33"/>
      <c r="TL737" s="33"/>
      <c r="TM737" s="33"/>
      <c r="TN737" s="33"/>
      <c r="TO737" s="33"/>
      <c r="TP737" s="33"/>
      <c r="TQ737" s="33"/>
      <c r="TR737" s="33"/>
      <c r="TS737" s="33"/>
      <c r="TT737" s="33"/>
      <c r="TU737" s="33"/>
      <c r="TV737" s="33"/>
      <c r="TW737" s="33"/>
      <c r="TX737" s="33"/>
      <c r="TY737" s="33"/>
      <c r="TZ737" s="33"/>
      <c r="UA737" s="33"/>
      <c r="UB737" s="33"/>
      <c r="UC737" s="33"/>
      <c r="UD737" s="33"/>
      <c r="UE737" s="33"/>
      <c r="UF737" s="33"/>
      <c r="UG737" s="33"/>
      <c r="UH737" s="33"/>
      <c r="UI737" s="33"/>
      <c r="UJ737" s="33"/>
      <c r="UK737" s="33"/>
      <c r="UL737" s="33"/>
      <c r="UM737" s="33"/>
      <c r="UN737" s="33"/>
      <c r="UO737" s="33"/>
      <c r="UP737" s="33"/>
      <c r="UQ737" s="33"/>
      <c r="UR737" s="33"/>
      <c r="US737" s="33"/>
      <c r="UT737" s="33"/>
      <c r="UU737" s="33"/>
      <c r="UV737" s="33"/>
      <c r="UW737" s="33"/>
      <c r="UX737" s="33"/>
      <c r="UY737" s="33"/>
      <c r="UZ737" s="33"/>
      <c r="VA737" s="33"/>
      <c r="VB737" s="33"/>
      <c r="VC737" s="33"/>
      <c r="VD737" s="33"/>
      <c r="VE737" s="33"/>
      <c r="VF737" s="33"/>
      <c r="VG737" s="33"/>
      <c r="VH737" s="33"/>
      <c r="VI737" s="33"/>
      <c r="VJ737" s="33"/>
      <c r="VK737" s="33"/>
      <c r="VL737" s="33"/>
      <c r="VM737" s="33"/>
      <c r="VN737" s="33"/>
      <c r="VO737" s="33"/>
      <c r="VP737" s="33"/>
      <c r="VQ737" s="33"/>
      <c r="VR737" s="33"/>
      <c r="VS737" s="33"/>
      <c r="VT737" s="33"/>
      <c r="VU737" s="33"/>
      <c r="VV737" s="33"/>
      <c r="VW737" s="33"/>
      <c r="VX737" s="33"/>
      <c r="VY737" s="33"/>
      <c r="VZ737" s="33"/>
      <c r="WA737" s="33"/>
      <c r="WB737" s="33"/>
      <c r="WC737" s="33"/>
      <c r="WD737" s="33"/>
      <c r="WE737" s="33"/>
      <c r="WF737" s="33"/>
      <c r="WG737" s="33"/>
      <c r="WH737" s="33"/>
      <c r="WI737" s="33"/>
      <c r="WJ737" s="33"/>
      <c r="WK737" s="33"/>
      <c r="WL737" s="33"/>
      <c r="WM737" s="33"/>
      <c r="WN737" s="33"/>
      <c r="WO737" s="33"/>
      <c r="WP737" s="33"/>
      <c r="WQ737" s="33"/>
      <c r="WR737" s="33"/>
      <c r="WS737" s="33"/>
      <c r="WT737" s="33"/>
      <c r="WU737" s="33"/>
      <c r="WV737" s="33"/>
      <c r="WW737" s="33"/>
      <c r="WX737" s="33"/>
      <c r="WY737" s="33"/>
      <c r="WZ737" s="33"/>
      <c r="XA737" s="33"/>
      <c r="XB737" s="33"/>
      <c r="XC737" s="33"/>
      <c r="XD737" s="33"/>
      <c r="XE737" s="33"/>
      <c r="XF737" s="33"/>
      <c r="XG737" s="33"/>
      <c r="XH737" s="33"/>
      <c r="XI737" s="33"/>
      <c r="XJ737" s="33"/>
      <c r="XK737" s="33"/>
      <c r="XL737" s="33"/>
      <c r="XM737" s="33"/>
      <c r="XN737" s="33"/>
      <c r="XO737" s="33"/>
      <c r="XP737" s="33"/>
      <c r="XQ737" s="33"/>
      <c r="XR737" s="33"/>
      <c r="XS737" s="33"/>
      <c r="XT737" s="33"/>
      <c r="XU737" s="33"/>
      <c r="XV737" s="33"/>
      <c r="XW737" s="33"/>
      <c r="XX737" s="33"/>
      <c r="XY737" s="33"/>
      <c r="XZ737" s="33"/>
      <c r="YA737" s="33"/>
      <c r="YB737" s="33"/>
      <c r="YC737" s="33"/>
      <c r="YD737" s="33"/>
      <c r="YE737" s="33"/>
      <c r="YF737" s="33"/>
      <c r="YG737" s="33"/>
      <c r="YH737" s="33"/>
      <c r="YI737" s="33"/>
      <c r="YJ737" s="33"/>
      <c r="YK737" s="33"/>
      <c r="YL737" s="33"/>
      <c r="YM737" s="33"/>
      <c r="YN737" s="33"/>
      <c r="YO737" s="33"/>
      <c r="YP737" s="33"/>
      <c r="YQ737" s="33"/>
      <c r="YR737" s="33"/>
      <c r="YS737" s="33"/>
      <c r="YT737" s="33"/>
      <c r="YU737" s="33"/>
      <c r="YV737" s="33"/>
      <c r="YW737" s="33"/>
      <c r="YX737" s="33"/>
      <c r="YY737" s="33"/>
      <c r="YZ737" s="33"/>
      <c r="ZA737" s="33"/>
      <c r="ZB737" s="33"/>
      <c r="ZC737" s="33"/>
      <c r="ZD737" s="33"/>
      <c r="ZE737" s="33"/>
      <c r="ZF737" s="33"/>
      <c r="ZG737" s="33"/>
      <c r="ZH737" s="33"/>
      <c r="ZI737" s="33"/>
      <c r="ZJ737" s="33"/>
      <c r="ZK737" s="33"/>
      <c r="ZL737" s="33"/>
      <c r="ZM737" s="33"/>
      <c r="ZN737" s="33"/>
      <c r="ZO737" s="33"/>
      <c r="ZP737" s="33"/>
      <c r="ZQ737" s="33"/>
      <c r="ZR737" s="33"/>
      <c r="ZS737" s="33"/>
      <c r="ZT737" s="33"/>
      <c r="ZU737" s="33"/>
      <c r="ZV737" s="33"/>
      <c r="ZW737" s="33"/>
      <c r="ZX737" s="33"/>
      <c r="ZY737" s="33"/>
      <c r="ZZ737" s="33"/>
      <c r="AAA737" s="33"/>
      <c r="AAB737" s="33"/>
      <c r="AAC737" s="33"/>
      <c r="AAD737" s="33"/>
      <c r="AAE737" s="33"/>
      <c r="AAF737" s="33"/>
      <c r="AAG737" s="33"/>
      <c r="AAH737" s="33"/>
      <c r="AAI737" s="33"/>
      <c r="AAJ737" s="33"/>
      <c r="AAK737" s="33"/>
      <c r="AAL737" s="33"/>
      <c r="AAM737" s="33"/>
      <c r="AAN737" s="33"/>
      <c r="AAO737" s="33"/>
      <c r="AAP737" s="33"/>
      <c r="AAQ737" s="33"/>
      <c r="AAR737" s="33"/>
      <c r="AAS737" s="33"/>
      <c r="AAT737" s="33"/>
      <c r="AAU737" s="33"/>
      <c r="AAV737" s="33"/>
      <c r="AAW737" s="33"/>
      <c r="AAX737" s="33"/>
      <c r="AAY737" s="33"/>
      <c r="AAZ737" s="33"/>
      <c r="ABA737" s="33"/>
      <c r="ABB737" s="33"/>
      <c r="ABC737" s="33"/>
      <c r="ABD737" s="33"/>
      <c r="ABE737" s="33"/>
      <c r="ABF737" s="33"/>
      <c r="ABG737" s="33"/>
      <c r="ABH737" s="33"/>
      <c r="ABI737" s="33"/>
      <c r="ABJ737" s="33"/>
      <c r="ABK737" s="33"/>
      <c r="ABL737" s="33"/>
      <c r="ABM737" s="33"/>
      <c r="ABN737" s="33"/>
      <c r="ABO737" s="33"/>
      <c r="ABP737" s="33"/>
      <c r="ABQ737" s="33"/>
      <c r="ABR737" s="33"/>
      <c r="ABS737" s="33"/>
      <c r="ABT737" s="33"/>
      <c r="ABU737" s="33"/>
      <c r="ABV737" s="33"/>
      <c r="ABW737" s="33"/>
      <c r="ABX737" s="33"/>
      <c r="ABY737" s="33"/>
      <c r="ABZ737" s="33"/>
      <c r="ACA737" s="33"/>
      <c r="ACB737" s="33"/>
      <c r="ACC737" s="33"/>
      <c r="ACD737" s="33"/>
      <c r="ACE737" s="33"/>
      <c r="ACF737" s="33"/>
      <c r="ACG737" s="33"/>
      <c r="ACH737" s="33"/>
      <c r="ACI737" s="33"/>
      <c r="ACJ737" s="33"/>
      <c r="ACK737" s="33"/>
      <c r="ACL737" s="33"/>
      <c r="ACM737" s="33"/>
      <c r="ACN737" s="33"/>
      <c r="ACO737" s="33"/>
      <c r="ACP737" s="33"/>
      <c r="ACQ737" s="33"/>
      <c r="ACR737" s="33"/>
      <c r="ACS737" s="33"/>
      <c r="ACT737" s="33"/>
      <c r="ACU737" s="33"/>
      <c r="ACV737" s="33"/>
      <c r="ACW737" s="33"/>
      <c r="ACX737" s="33"/>
      <c r="ACY737" s="33"/>
      <c r="ACZ737" s="33"/>
      <c r="ADA737" s="33"/>
      <c r="ADB737" s="33"/>
      <c r="ADC737" s="33"/>
      <c r="ADD737" s="33"/>
      <c r="ADE737" s="33"/>
      <c r="ADF737" s="33"/>
      <c r="ADG737" s="33"/>
      <c r="ADH737" s="33"/>
      <c r="ADI737" s="33"/>
      <c r="ADJ737" s="33"/>
      <c r="ADK737" s="33"/>
      <c r="ADL737" s="33"/>
      <c r="ADM737" s="33"/>
      <c r="ADN737" s="33"/>
      <c r="ADO737" s="33"/>
      <c r="ADP737" s="33"/>
      <c r="ADQ737" s="33"/>
      <c r="ADR737" s="33"/>
      <c r="ADS737" s="33"/>
      <c r="ADT737" s="33"/>
      <c r="ADU737" s="33"/>
      <c r="ADV737" s="33"/>
      <c r="ADW737" s="33"/>
      <c r="ADX737" s="33"/>
      <c r="ADY737" s="33"/>
      <c r="ADZ737" s="33"/>
      <c r="AEA737" s="33"/>
      <c r="AEB737" s="33"/>
      <c r="AEC737" s="33"/>
      <c r="AED737" s="33"/>
      <c r="AEE737" s="33"/>
      <c r="AEF737" s="33"/>
      <c r="AEG737" s="33"/>
      <c r="AEH737" s="33"/>
      <c r="AEI737" s="33"/>
      <c r="AEJ737" s="33"/>
      <c r="AEK737" s="33"/>
      <c r="AEL737" s="33"/>
      <c r="AEM737" s="33"/>
      <c r="AEN737" s="33"/>
      <c r="AEO737" s="33"/>
      <c r="AEP737" s="33"/>
      <c r="AEQ737" s="33"/>
      <c r="AER737" s="33"/>
      <c r="AES737" s="33"/>
      <c r="AET737" s="33"/>
      <c r="AEU737" s="33"/>
      <c r="AEV737" s="33"/>
      <c r="AEW737" s="33"/>
      <c r="AEX737" s="33"/>
      <c r="AEY737" s="33"/>
      <c r="AEZ737" s="33"/>
      <c r="AFA737" s="33"/>
      <c r="AFB737" s="33"/>
      <c r="AFC737" s="33"/>
      <c r="AFD737" s="33"/>
      <c r="AFE737" s="33"/>
      <c r="AFF737" s="33"/>
      <c r="AFG737" s="33"/>
      <c r="AFH737" s="33"/>
      <c r="AFI737" s="33"/>
      <c r="AFJ737" s="33"/>
      <c r="AFK737" s="33"/>
      <c r="AFL737" s="33"/>
      <c r="AFM737" s="33"/>
      <c r="AFN737" s="33"/>
      <c r="AFO737" s="33"/>
      <c r="AFP737" s="33"/>
      <c r="AFQ737" s="33"/>
      <c r="AFR737" s="33"/>
      <c r="AFS737" s="33"/>
      <c r="AFT737" s="33"/>
      <c r="AFU737" s="33"/>
      <c r="AFV737" s="33"/>
      <c r="AFW737" s="33"/>
      <c r="AFX737" s="33"/>
      <c r="AFY737" s="33"/>
      <c r="AFZ737" s="33"/>
      <c r="AGA737" s="33"/>
      <c r="AGB737" s="33"/>
      <c r="AGC737" s="33"/>
      <c r="AGD737" s="33"/>
      <c r="AGE737" s="33"/>
      <c r="AGF737" s="33"/>
      <c r="AGG737" s="33"/>
      <c r="AGH737" s="33"/>
      <c r="AGI737" s="33"/>
      <c r="AGJ737" s="33"/>
      <c r="AGK737" s="33"/>
      <c r="AGL737" s="33"/>
      <c r="AGM737" s="33"/>
      <c r="AGN737" s="33"/>
      <c r="AGO737" s="33"/>
      <c r="AGP737" s="33"/>
      <c r="AGQ737" s="33"/>
      <c r="AGR737" s="33"/>
      <c r="AGS737" s="33"/>
      <c r="AGT737" s="33"/>
      <c r="AGU737" s="33"/>
      <c r="AGV737" s="33"/>
      <c r="AGW737" s="33"/>
      <c r="AGX737" s="33"/>
      <c r="AGY737" s="33"/>
      <c r="AGZ737" s="33"/>
      <c r="AHA737" s="33"/>
      <c r="AHB737" s="33"/>
      <c r="AHC737" s="33"/>
      <c r="AHD737" s="33"/>
      <c r="AHE737" s="33"/>
      <c r="AHF737" s="33"/>
      <c r="AHG737" s="33"/>
      <c r="AHH737" s="33"/>
      <c r="AHI737" s="33"/>
      <c r="AHJ737" s="33"/>
      <c r="AHK737" s="33"/>
      <c r="AHL737" s="33"/>
      <c r="AHM737" s="33"/>
      <c r="AHN737" s="33"/>
      <c r="AHO737" s="33"/>
      <c r="AHP737" s="33"/>
      <c r="AHQ737" s="33"/>
      <c r="AHR737" s="33"/>
      <c r="AHS737" s="33"/>
      <c r="AHT737" s="33"/>
      <c r="AHU737" s="33"/>
      <c r="AHV737" s="33"/>
      <c r="AHW737" s="33"/>
      <c r="AHX737" s="33"/>
      <c r="AHY737" s="33"/>
      <c r="AHZ737" s="33"/>
      <c r="AIA737" s="33"/>
      <c r="AIB737" s="33"/>
      <c r="AIC737" s="33"/>
      <c r="AID737" s="33"/>
      <c r="AIE737" s="33"/>
      <c r="AIF737" s="33"/>
      <c r="AIG737" s="33"/>
      <c r="AIH737" s="33"/>
      <c r="AII737" s="33"/>
      <c r="AIJ737" s="33"/>
      <c r="AIK737" s="33"/>
      <c r="AIL737" s="33"/>
      <c r="AIM737" s="33"/>
      <c r="AIN737" s="33"/>
      <c r="AIO737" s="33"/>
      <c r="AIP737" s="33"/>
      <c r="AIQ737" s="33"/>
      <c r="AIR737" s="33"/>
      <c r="AIS737" s="33"/>
      <c r="AIT737" s="33"/>
      <c r="AIU737" s="33"/>
      <c r="AIV737" s="33"/>
      <c r="AIW737" s="33"/>
      <c r="AIX737" s="33"/>
      <c r="AIY737" s="33"/>
      <c r="AIZ737" s="33"/>
      <c r="AJA737" s="33"/>
      <c r="AJB737" s="33"/>
      <c r="AJC737" s="33"/>
      <c r="AJD737" s="33"/>
      <c r="AJE737" s="33"/>
      <c r="AJF737" s="33"/>
      <c r="AJG737" s="33"/>
      <c r="AJH737" s="33"/>
      <c r="AJI737" s="33"/>
      <c r="AJJ737" s="33"/>
      <c r="AJK737" s="33"/>
      <c r="AJL737" s="33"/>
      <c r="AJM737" s="33"/>
      <c r="AJN737" s="33"/>
      <c r="AJO737" s="33"/>
      <c r="AJP737" s="33"/>
      <c r="AJQ737" s="33"/>
      <c r="AJR737" s="33"/>
      <c r="AJS737" s="33"/>
      <c r="AJT737" s="33"/>
      <c r="AJU737" s="33"/>
      <c r="AJV737" s="33"/>
      <c r="AJW737" s="33"/>
      <c r="AJX737" s="33"/>
      <c r="AJY737" s="33"/>
      <c r="AJZ737" s="33"/>
      <c r="AKA737" s="33"/>
      <c r="AKB737" s="33"/>
      <c r="AKC737" s="33"/>
      <c r="AKD737" s="33"/>
      <c r="AKE737" s="33"/>
      <c r="AKF737" s="33"/>
      <c r="AKG737" s="33"/>
      <c r="AKH737" s="33"/>
      <c r="AKI737" s="33"/>
      <c r="AKJ737" s="33"/>
      <c r="AKK737" s="33"/>
      <c r="AKL737" s="33"/>
      <c r="AKM737" s="33"/>
      <c r="AKN737" s="33"/>
      <c r="AKO737" s="33"/>
      <c r="AKP737" s="33"/>
      <c r="AKQ737" s="33"/>
      <c r="AKR737" s="33"/>
      <c r="AKS737" s="33"/>
      <c r="AKT737" s="33"/>
      <c r="AKU737" s="33"/>
      <c r="AKV737" s="33"/>
      <c r="AKW737" s="33"/>
      <c r="AKX737" s="33"/>
      <c r="AKY737" s="33"/>
      <c r="AKZ737" s="33"/>
      <c r="ALA737" s="33"/>
      <c r="ALB737" s="33"/>
      <c r="ALC737" s="33"/>
      <c r="ALD737" s="33"/>
      <c r="ALE737" s="33"/>
      <c r="ALF737" s="33"/>
      <c r="ALG737" s="33"/>
      <c r="ALH737" s="33"/>
      <c r="ALI737" s="33"/>
      <c r="ALJ737" s="33"/>
      <c r="ALK737" s="33"/>
      <c r="ALL737" s="33"/>
      <c r="ALM737" s="33"/>
      <c r="ALN737" s="33"/>
      <c r="ALO737" s="33"/>
      <c r="ALP737" s="33"/>
      <c r="ALQ737" s="33"/>
      <c r="ALR737" s="33"/>
      <c r="ALS737" s="33"/>
      <c r="ALT737" s="33"/>
      <c r="ALU737" s="33"/>
      <c r="ALV737" s="33"/>
      <c r="ALW737" s="33"/>
      <c r="ALX737" s="33"/>
      <c r="ALY737" s="33"/>
      <c r="ALZ737" s="33"/>
      <c r="AMA737" s="33"/>
      <c r="AMB737" s="33"/>
      <c r="AMC737" s="33"/>
      <c r="AMD737" s="33"/>
      <c r="AME737" s="33"/>
      <c r="AMF737" s="33"/>
      <c r="AMG737" s="33"/>
      <c r="AMH737" s="33"/>
      <c r="AMI737" s="33"/>
      <c r="AMJ737" s="33"/>
      <c r="AMK737" s="33"/>
      <c r="AML737" s="33"/>
      <c r="AMM737" s="33"/>
      <c r="AMN737" s="33"/>
      <c r="AMO737" s="33"/>
      <c r="AMP737" s="33"/>
      <c r="AMQ737" s="33"/>
      <c r="AMR737" s="33"/>
      <c r="AMS737" s="33"/>
      <c r="AMT737" s="33"/>
      <c r="AMU737" s="33"/>
      <c r="AMV737" s="33"/>
      <c r="AMW737" s="33"/>
      <c r="AMX737" s="33"/>
      <c r="AMY737" s="33"/>
      <c r="AMZ737" s="33"/>
      <c r="ANA737" s="33"/>
      <c r="ANB737" s="33"/>
      <c r="ANC737" s="33"/>
      <c r="AND737" s="33"/>
      <c r="ANE737" s="33"/>
      <c r="ANF737" s="33"/>
      <c r="ANG737" s="33"/>
      <c r="ANH737" s="33"/>
      <c r="ANI737" s="33"/>
      <c r="ANJ737" s="33"/>
      <c r="ANK737" s="33"/>
      <c r="ANL737" s="33"/>
      <c r="ANM737" s="33"/>
      <c r="ANN737" s="33"/>
      <c r="ANO737" s="33"/>
      <c r="ANP737" s="33"/>
      <c r="ANQ737" s="33"/>
      <c r="ANR737" s="33"/>
      <c r="ANS737" s="33"/>
      <c r="ANT737" s="33"/>
      <c r="ANU737" s="33"/>
      <c r="ANV737" s="33"/>
      <c r="ANW737" s="33"/>
      <c r="ANX737" s="33"/>
      <c r="ANY737" s="33"/>
      <c r="ANZ737" s="33"/>
      <c r="AOA737" s="33"/>
      <c r="AOB737" s="33"/>
      <c r="AOC737" s="33"/>
      <c r="AOD737" s="33"/>
      <c r="AOE737" s="33"/>
      <c r="AOF737" s="33"/>
      <c r="AOG737" s="33"/>
      <c r="AOH737" s="33"/>
      <c r="AOI737" s="33"/>
      <c r="AOJ737" s="33"/>
      <c r="AOK737" s="33"/>
      <c r="AOL737" s="33"/>
      <c r="AOM737" s="33"/>
      <c r="AON737" s="33"/>
      <c r="AOO737" s="33"/>
      <c r="AOP737" s="33"/>
      <c r="AOQ737" s="33"/>
      <c r="AOR737" s="33"/>
      <c r="AOS737" s="33"/>
      <c r="AOT737" s="33"/>
      <c r="AOU737" s="33"/>
      <c r="AOV737" s="33"/>
      <c r="AOW737" s="33"/>
      <c r="AOX737" s="33"/>
      <c r="AOY737" s="33"/>
      <c r="AOZ737" s="33"/>
      <c r="APA737" s="33"/>
      <c r="APB737" s="33"/>
      <c r="APC737" s="33"/>
      <c r="APD737" s="33"/>
      <c r="APE737" s="33"/>
      <c r="APF737" s="33"/>
      <c r="APG737" s="33"/>
      <c r="APH737" s="33"/>
      <c r="API737" s="33"/>
      <c r="APJ737" s="33"/>
      <c r="APK737" s="33"/>
      <c r="APL737" s="33"/>
      <c r="APM737" s="33"/>
      <c r="APN737" s="33"/>
      <c r="APO737" s="33"/>
      <c r="APP737" s="33"/>
      <c r="APQ737" s="33"/>
      <c r="APR737" s="33"/>
      <c r="APS737" s="33"/>
      <c r="APT737" s="33"/>
      <c r="APU737" s="33"/>
      <c r="APV737" s="33"/>
      <c r="APW737" s="33"/>
      <c r="APX737" s="33"/>
      <c r="APY737" s="33"/>
      <c r="APZ737" s="33"/>
      <c r="AQA737" s="33"/>
      <c r="AQB737" s="33"/>
      <c r="AQC737" s="33"/>
      <c r="AQD737" s="33"/>
      <c r="AQE737" s="33"/>
      <c r="AQF737" s="33"/>
      <c r="AQG737" s="33"/>
      <c r="AQH737" s="33"/>
      <c r="AQI737" s="33"/>
      <c r="AQJ737" s="33"/>
      <c r="AQK737" s="33"/>
      <c r="AQL737" s="33"/>
      <c r="AQM737" s="33"/>
      <c r="AQN737" s="33"/>
      <c r="AQO737" s="33"/>
      <c r="AQP737" s="33"/>
      <c r="AQQ737" s="33"/>
      <c r="AQR737" s="33"/>
      <c r="AQS737" s="33"/>
      <c r="AQT737" s="33"/>
      <c r="AQU737" s="33"/>
      <c r="AQV737" s="33"/>
      <c r="AQW737" s="33"/>
      <c r="AQX737" s="33"/>
      <c r="AQY737" s="33"/>
      <c r="AQZ737" s="33"/>
      <c r="ARA737" s="33"/>
      <c r="ARB737" s="33"/>
      <c r="ARC737" s="33"/>
      <c r="ARD737" s="33"/>
      <c r="ARE737" s="33"/>
      <c r="ARF737" s="33"/>
      <c r="ARG737" s="33"/>
      <c r="ARH737" s="33"/>
      <c r="ARI737" s="33"/>
      <c r="ARJ737" s="33"/>
      <c r="ARK737" s="33"/>
      <c r="ARL737" s="33"/>
      <c r="ARM737" s="33"/>
      <c r="ARN737" s="33"/>
      <c r="ARO737" s="33"/>
      <c r="ARP737" s="33"/>
      <c r="ARQ737" s="33"/>
      <c r="ARR737" s="33"/>
      <c r="ARS737" s="33"/>
      <c r="ART737" s="33"/>
      <c r="ARU737" s="33"/>
      <c r="ARV737" s="33"/>
      <c r="ARW737" s="33"/>
      <c r="ARX737" s="33"/>
      <c r="ARY737" s="33"/>
      <c r="ARZ737" s="33"/>
      <c r="ASA737" s="33"/>
      <c r="ASB737" s="33"/>
      <c r="ASC737" s="33"/>
      <c r="ASD737" s="33"/>
      <c r="ASE737" s="33"/>
      <c r="ASF737" s="33"/>
      <c r="ASG737" s="33"/>
      <c r="ASH737" s="33"/>
      <c r="ASI737" s="33"/>
      <c r="ASJ737" s="33"/>
      <c r="ASK737" s="33"/>
      <c r="ASL737" s="33"/>
      <c r="ASM737" s="33"/>
      <c r="ASN737" s="33"/>
      <c r="ASO737" s="33"/>
      <c r="ASP737" s="33"/>
      <c r="ASQ737" s="33"/>
      <c r="ASR737" s="33"/>
      <c r="ASS737" s="33"/>
      <c r="AST737" s="33"/>
      <c r="ASU737" s="33"/>
      <c r="ASV737" s="33"/>
      <c r="ASW737" s="33"/>
      <c r="ASX737" s="33"/>
      <c r="ASY737" s="33"/>
      <c r="ASZ737" s="33"/>
      <c r="ATA737" s="33"/>
      <c r="ATB737" s="33"/>
      <c r="ATC737" s="33"/>
      <c r="ATD737" s="33"/>
      <c r="ATE737" s="33"/>
      <c r="ATF737" s="33"/>
      <c r="ATG737" s="33"/>
      <c r="ATH737" s="33"/>
      <c r="ATI737" s="33"/>
      <c r="ATJ737" s="33"/>
      <c r="ATK737" s="33"/>
      <c r="ATL737" s="33"/>
      <c r="ATM737" s="33"/>
      <c r="ATN737" s="33"/>
      <c r="ATO737" s="33"/>
      <c r="ATP737" s="33"/>
      <c r="ATQ737" s="33"/>
      <c r="ATR737" s="33"/>
      <c r="ATS737" s="33"/>
      <c r="ATT737" s="33"/>
      <c r="ATU737" s="33"/>
      <c r="ATV737" s="33"/>
      <c r="ATW737" s="33"/>
      <c r="ATX737" s="33"/>
      <c r="ATY737" s="33"/>
      <c r="ATZ737" s="33"/>
      <c r="AUA737" s="33"/>
      <c r="AUB737" s="33"/>
      <c r="AUC737" s="33"/>
      <c r="AUD737" s="33"/>
      <c r="AUE737" s="33"/>
      <c r="AUF737" s="33"/>
      <c r="AUG737" s="33"/>
      <c r="AUH737" s="33"/>
      <c r="AUI737" s="33"/>
      <c r="AUJ737" s="33"/>
      <c r="AUK737" s="33"/>
      <c r="AUL737" s="33"/>
      <c r="AUM737" s="33"/>
      <c r="AUN737" s="33"/>
      <c r="AUO737" s="33"/>
      <c r="AUP737" s="33"/>
      <c r="AUQ737" s="33"/>
      <c r="AUR737" s="33"/>
      <c r="AUS737" s="33"/>
      <c r="AUT737" s="33"/>
      <c r="AUU737" s="33"/>
      <c r="AUV737" s="33"/>
      <c r="AUW737" s="33"/>
      <c r="AUX737" s="33"/>
      <c r="AUY737" s="33"/>
      <c r="AUZ737" s="33"/>
      <c r="AVA737" s="33"/>
      <c r="AVB737" s="33"/>
      <c r="AVC737" s="33"/>
      <c r="AVD737" s="33"/>
      <c r="AVE737" s="33"/>
      <c r="AVF737" s="33"/>
      <c r="AVG737" s="33"/>
      <c r="AVH737" s="33"/>
      <c r="AVI737" s="33"/>
      <c r="AVJ737" s="33"/>
      <c r="AVK737" s="33"/>
      <c r="AVL737" s="33"/>
      <c r="AVM737" s="33"/>
      <c r="AVN737" s="33"/>
      <c r="AVO737" s="33"/>
      <c r="AVP737" s="33"/>
      <c r="AVQ737" s="33"/>
      <c r="AVR737" s="33"/>
      <c r="AVS737" s="33"/>
      <c r="AVT737" s="33"/>
      <c r="AVU737" s="33"/>
      <c r="AVV737" s="33"/>
      <c r="AVW737" s="33"/>
      <c r="AVX737" s="33"/>
      <c r="AVY737" s="33"/>
      <c r="AVZ737" s="33"/>
      <c r="AWA737" s="33"/>
      <c r="AWB737" s="33"/>
      <c r="AWC737" s="33"/>
      <c r="AWD737" s="33"/>
      <c r="AWE737" s="33"/>
      <c r="AWF737" s="33"/>
      <c r="AWG737" s="33"/>
      <c r="AWH737" s="33"/>
      <c r="AWI737" s="33"/>
      <c r="AWJ737" s="33"/>
      <c r="AWK737" s="33"/>
      <c r="AWL737" s="33"/>
      <c r="AWM737" s="33"/>
      <c r="AWN737" s="33"/>
      <c r="AWO737" s="33"/>
      <c r="AWP737" s="33"/>
      <c r="AWQ737" s="33"/>
      <c r="AWR737" s="33"/>
      <c r="AWS737" s="33"/>
      <c r="AWT737" s="33"/>
      <c r="AWU737" s="33"/>
      <c r="AWV737" s="33"/>
      <c r="AWW737" s="33"/>
      <c r="AWX737" s="33"/>
      <c r="AWY737" s="33"/>
      <c r="AWZ737" s="33"/>
      <c r="AXA737" s="33"/>
      <c r="AXB737" s="33"/>
      <c r="AXC737" s="33"/>
      <c r="AXD737" s="33"/>
      <c r="AXE737" s="33"/>
      <c r="AXF737" s="33"/>
      <c r="AXG737" s="33"/>
      <c r="AXH737" s="33"/>
      <c r="AXI737" s="33"/>
      <c r="AXJ737" s="33"/>
      <c r="AXK737" s="33"/>
      <c r="AXL737" s="33"/>
      <c r="AXM737" s="33"/>
      <c r="AXN737" s="33"/>
      <c r="AXO737" s="33"/>
      <c r="AXP737" s="33"/>
      <c r="AXQ737" s="33"/>
      <c r="AXR737" s="33"/>
      <c r="AXS737" s="33"/>
      <c r="AXT737" s="33"/>
      <c r="AXU737" s="33"/>
      <c r="AXV737" s="33"/>
      <c r="AXW737" s="33"/>
      <c r="AXX737" s="33"/>
      <c r="AXY737" s="33"/>
      <c r="AXZ737" s="33"/>
      <c r="AYA737" s="33"/>
      <c r="AYB737" s="33"/>
      <c r="AYC737" s="33"/>
      <c r="AYD737" s="33"/>
      <c r="AYE737" s="33"/>
      <c r="AYF737" s="33"/>
      <c r="AYG737" s="33"/>
      <c r="AYH737" s="33"/>
      <c r="AYI737" s="33"/>
      <c r="AYJ737" s="33"/>
      <c r="AYK737" s="33"/>
      <c r="AYL737" s="33"/>
      <c r="AYM737" s="33"/>
      <c r="AYN737" s="33"/>
      <c r="AYO737" s="33"/>
      <c r="AYP737" s="33"/>
      <c r="AYQ737" s="33"/>
      <c r="AYR737" s="33"/>
      <c r="AYS737" s="33"/>
      <c r="AYT737" s="33"/>
      <c r="AYU737" s="33"/>
      <c r="AYV737" s="33"/>
      <c r="AYW737" s="33"/>
      <c r="AYX737" s="33"/>
      <c r="AYY737" s="33"/>
      <c r="AYZ737" s="33"/>
      <c r="AZA737" s="33"/>
      <c r="AZB737" s="33"/>
      <c r="AZC737" s="33"/>
      <c r="AZD737" s="33"/>
      <c r="AZE737" s="33"/>
      <c r="AZF737" s="33"/>
      <c r="AZG737" s="33"/>
      <c r="AZH737" s="33"/>
      <c r="AZI737" s="33"/>
      <c r="AZJ737" s="33"/>
      <c r="AZK737" s="33"/>
      <c r="AZL737" s="33"/>
      <c r="AZM737" s="33"/>
      <c r="AZN737" s="33"/>
      <c r="AZO737" s="33"/>
      <c r="AZP737" s="33"/>
      <c r="AZQ737" s="33"/>
      <c r="AZR737" s="33"/>
      <c r="AZS737" s="33"/>
      <c r="AZT737" s="33"/>
      <c r="AZU737" s="33"/>
      <c r="AZV737" s="33"/>
      <c r="AZW737" s="33"/>
      <c r="AZX737" s="33"/>
      <c r="AZY737" s="33"/>
      <c r="AZZ737" s="33"/>
      <c r="BAA737" s="33"/>
      <c r="BAB737" s="33"/>
      <c r="BAC737" s="33"/>
      <c r="BAD737" s="33"/>
      <c r="BAE737" s="33"/>
      <c r="BAF737" s="33"/>
      <c r="BAG737" s="33"/>
      <c r="BAH737" s="33"/>
      <c r="BAI737" s="33"/>
      <c r="BAJ737" s="33"/>
      <c r="BAK737" s="33"/>
      <c r="BAL737" s="33"/>
      <c r="BAM737" s="33"/>
      <c r="BAN737" s="33"/>
      <c r="BAO737" s="33"/>
      <c r="BAP737" s="33"/>
      <c r="BAQ737" s="33"/>
      <c r="BAR737" s="33"/>
      <c r="BAS737" s="33"/>
      <c r="BAT737" s="33"/>
      <c r="BAU737" s="33"/>
      <c r="BAV737" s="33"/>
      <c r="BAW737" s="33"/>
      <c r="BAX737" s="33"/>
      <c r="BAY737" s="33"/>
      <c r="BAZ737" s="33"/>
      <c r="BBA737" s="33"/>
      <c r="BBB737" s="33"/>
      <c r="BBC737" s="33"/>
      <c r="BBD737" s="33"/>
      <c r="BBE737" s="33"/>
      <c r="BBF737" s="33"/>
      <c r="BBG737" s="33"/>
      <c r="BBH737" s="33"/>
      <c r="BBI737" s="33"/>
      <c r="BBJ737" s="33"/>
      <c r="BBK737" s="33"/>
      <c r="BBL737" s="33"/>
      <c r="BBM737" s="33"/>
      <c r="BBN737" s="33"/>
      <c r="BBO737" s="33"/>
      <c r="BBP737" s="33"/>
      <c r="BBQ737" s="33"/>
      <c r="BBR737" s="33"/>
      <c r="BBS737" s="33"/>
      <c r="BBT737" s="33"/>
      <c r="BBU737" s="33"/>
      <c r="BBV737" s="33"/>
      <c r="BBW737" s="33"/>
      <c r="BBX737" s="33"/>
      <c r="BBY737" s="33"/>
      <c r="BBZ737" s="33"/>
      <c r="BCA737" s="33"/>
      <c r="BCB737" s="33"/>
      <c r="BCC737" s="33"/>
      <c r="BCD737" s="33"/>
      <c r="BCE737" s="33"/>
      <c r="BCF737" s="33"/>
      <c r="BCG737" s="33"/>
      <c r="BCH737" s="33"/>
      <c r="BCI737" s="33"/>
      <c r="BCJ737" s="33"/>
      <c r="BCK737" s="33"/>
      <c r="BCL737" s="33"/>
      <c r="BCM737" s="33"/>
      <c r="BCN737" s="33"/>
      <c r="BCO737" s="33"/>
      <c r="BCP737" s="33"/>
      <c r="BCQ737" s="33"/>
      <c r="BCR737" s="33"/>
      <c r="BCS737" s="33"/>
      <c r="BCT737" s="33"/>
      <c r="BCU737" s="33"/>
      <c r="BCV737" s="33"/>
      <c r="BCW737" s="33"/>
      <c r="BCX737" s="33"/>
      <c r="BCY737" s="33"/>
      <c r="BCZ737" s="33"/>
      <c r="BDA737" s="33"/>
      <c r="BDB737" s="33"/>
      <c r="BDC737" s="33"/>
      <c r="BDD737" s="33"/>
      <c r="BDE737" s="33"/>
      <c r="BDF737" s="33"/>
      <c r="BDG737" s="33"/>
      <c r="BDH737" s="33"/>
      <c r="BDI737" s="33"/>
      <c r="BDJ737" s="33"/>
      <c r="BDK737" s="33"/>
      <c r="BDL737" s="33"/>
      <c r="BDM737" s="33"/>
      <c r="BDN737" s="33"/>
      <c r="BDO737" s="33"/>
      <c r="BDP737" s="33"/>
      <c r="BDQ737" s="33"/>
      <c r="BDR737" s="33"/>
      <c r="BDS737" s="33"/>
      <c r="BDT737" s="33"/>
      <c r="BDU737" s="33"/>
      <c r="BDV737" s="33"/>
      <c r="BDW737" s="33"/>
      <c r="BDX737" s="33"/>
      <c r="BDY737" s="33"/>
      <c r="BDZ737" s="33"/>
      <c r="BEA737" s="33"/>
      <c r="BEB737" s="33"/>
      <c r="BEC737" s="33"/>
      <c r="BED737" s="33"/>
      <c r="BEE737" s="33"/>
      <c r="BEF737" s="33"/>
      <c r="BEG737" s="33"/>
      <c r="BEH737" s="33"/>
      <c r="BEI737" s="33"/>
      <c r="BEJ737" s="33"/>
      <c r="BEK737" s="33"/>
      <c r="BEL737" s="33"/>
      <c r="BEM737" s="33"/>
      <c r="BEN737" s="33"/>
      <c r="BEO737" s="33"/>
      <c r="BEP737" s="33"/>
      <c r="BEQ737" s="33"/>
      <c r="BER737" s="33"/>
      <c r="BES737" s="33"/>
      <c r="BET737" s="33"/>
      <c r="BEU737" s="33"/>
      <c r="BEV737" s="33"/>
      <c r="BEW737" s="33"/>
      <c r="BEX737" s="33"/>
      <c r="BEY737" s="33"/>
      <c r="BEZ737" s="33"/>
      <c r="BFA737" s="33"/>
      <c r="BFB737" s="33"/>
      <c r="BFC737" s="33"/>
      <c r="BFD737" s="33"/>
      <c r="BFE737" s="33"/>
      <c r="BFF737" s="33"/>
      <c r="BFG737" s="33"/>
      <c r="BFH737" s="33"/>
      <c r="BFI737" s="33"/>
      <c r="BFJ737" s="33"/>
      <c r="BFK737" s="33"/>
      <c r="BFL737" s="33"/>
      <c r="BFM737" s="33"/>
      <c r="BFN737" s="33"/>
      <c r="BFO737" s="33"/>
      <c r="BFP737" s="33"/>
      <c r="BFQ737" s="33"/>
      <c r="BFR737" s="33"/>
      <c r="BFS737" s="33"/>
      <c r="BFT737" s="33"/>
      <c r="BFU737" s="33"/>
      <c r="BFV737" s="33"/>
      <c r="BFW737" s="33"/>
      <c r="BFX737" s="33"/>
      <c r="BFY737" s="33"/>
      <c r="BFZ737" s="33"/>
      <c r="BGA737" s="33"/>
      <c r="BGB737" s="33"/>
      <c r="BGC737" s="33"/>
      <c r="BGD737" s="33"/>
      <c r="BGE737" s="33"/>
      <c r="BGF737" s="33"/>
      <c r="BGG737" s="33"/>
      <c r="BGH737" s="33"/>
      <c r="BGI737" s="33"/>
      <c r="BGJ737" s="33"/>
      <c r="BGK737" s="33"/>
      <c r="BGL737" s="33"/>
      <c r="BGM737" s="33"/>
      <c r="BGN737" s="33"/>
      <c r="BGO737" s="33"/>
      <c r="BGP737" s="33"/>
      <c r="BGQ737" s="33"/>
      <c r="BGR737" s="33"/>
      <c r="BGS737" s="33"/>
      <c r="BGT737" s="33"/>
      <c r="BGU737" s="33"/>
      <c r="BGV737" s="33"/>
      <c r="BGW737" s="33"/>
      <c r="BGX737" s="33"/>
      <c r="BGY737" s="33"/>
      <c r="BGZ737" s="33"/>
      <c r="BHA737" s="33"/>
      <c r="BHB737" s="33"/>
      <c r="BHC737" s="33"/>
      <c r="BHD737" s="33"/>
      <c r="BHE737" s="33"/>
      <c r="BHF737" s="33"/>
      <c r="BHG737" s="33"/>
      <c r="BHH737" s="33"/>
      <c r="BHI737" s="33"/>
      <c r="BHJ737" s="33"/>
      <c r="BHK737" s="33"/>
      <c r="BHL737" s="33"/>
      <c r="BHM737" s="33"/>
      <c r="BHN737" s="33"/>
      <c r="BHO737" s="33"/>
      <c r="BHP737" s="33"/>
      <c r="BHQ737" s="33"/>
      <c r="BHR737" s="33"/>
      <c r="BHS737" s="33"/>
      <c r="BHT737" s="33"/>
      <c r="BHU737" s="33"/>
      <c r="BHV737" s="33"/>
      <c r="BHW737" s="33"/>
      <c r="BHX737" s="33"/>
      <c r="BHY737" s="33"/>
      <c r="BHZ737" s="33"/>
      <c r="BIA737" s="33"/>
      <c r="BIB737" s="33"/>
      <c r="BIC737" s="33"/>
      <c r="BID737" s="33"/>
      <c r="BIE737" s="33"/>
      <c r="BIF737" s="33"/>
      <c r="BIG737" s="33"/>
      <c r="BIH737" s="33"/>
      <c r="BII737" s="33"/>
      <c r="BIJ737" s="33"/>
      <c r="BIK737" s="33"/>
      <c r="BIL737" s="33"/>
      <c r="BIM737" s="33"/>
      <c r="BIN737" s="33"/>
      <c r="BIO737" s="33"/>
      <c r="BIP737" s="33"/>
      <c r="BIQ737" s="33"/>
      <c r="BIR737" s="33"/>
      <c r="BIS737" s="33"/>
      <c r="BIT737" s="33"/>
      <c r="BIU737" s="33"/>
      <c r="BIV737" s="33"/>
      <c r="BIW737" s="33"/>
      <c r="BIX737" s="33"/>
      <c r="BIY737" s="33"/>
      <c r="BIZ737" s="33"/>
      <c r="BJA737" s="33"/>
      <c r="BJB737" s="33"/>
      <c r="BJC737" s="33"/>
      <c r="BJD737" s="33"/>
      <c r="BJE737" s="33"/>
      <c r="BJF737" s="33"/>
      <c r="BJG737" s="33"/>
      <c r="BJH737" s="33"/>
      <c r="BJI737" s="33"/>
      <c r="BJJ737" s="33"/>
      <c r="BJK737" s="33"/>
      <c r="BJL737" s="33"/>
      <c r="BJM737" s="33"/>
      <c r="BJN737" s="33"/>
      <c r="BJO737" s="33"/>
      <c r="BJP737" s="33"/>
      <c r="BJQ737" s="33"/>
      <c r="BJR737" s="33"/>
      <c r="BJS737" s="33"/>
      <c r="BJT737" s="33"/>
      <c r="BJU737" s="33"/>
      <c r="BJV737" s="33"/>
      <c r="BJW737" s="33"/>
      <c r="BJX737" s="33"/>
      <c r="BJY737" s="33"/>
      <c r="BJZ737" s="33"/>
      <c r="BKA737" s="33"/>
      <c r="BKB737" s="33"/>
      <c r="BKC737" s="33"/>
      <c r="BKD737" s="33"/>
      <c r="BKE737" s="33"/>
      <c r="BKF737" s="33"/>
      <c r="BKG737" s="33"/>
      <c r="BKH737" s="33"/>
      <c r="BKI737" s="33"/>
      <c r="BKJ737" s="33"/>
      <c r="BKK737" s="33"/>
      <c r="BKL737" s="33"/>
      <c r="BKM737" s="33"/>
      <c r="BKN737" s="33"/>
      <c r="BKO737" s="33"/>
      <c r="BKP737" s="33"/>
      <c r="BKQ737" s="33"/>
      <c r="BKR737" s="33"/>
      <c r="BKS737" s="33"/>
      <c r="BKT737" s="33"/>
      <c r="BKU737" s="33"/>
      <c r="BKV737" s="33"/>
      <c r="BKW737" s="33"/>
      <c r="BKX737" s="33"/>
      <c r="BKY737" s="33"/>
      <c r="BKZ737" s="33"/>
      <c r="BLA737" s="33"/>
      <c r="BLB737" s="33"/>
      <c r="BLC737" s="33"/>
      <c r="BLD737" s="33"/>
      <c r="BLE737" s="33"/>
      <c r="BLF737" s="33"/>
      <c r="BLG737" s="33"/>
      <c r="BLH737" s="33"/>
      <c r="BLI737" s="33"/>
      <c r="BLJ737" s="33"/>
      <c r="BLK737" s="33"/>
      <c r="BLL737" s="33"/>
      <c r="BLM737" s="33"/>
      <c r="BLN737" s="33"/>
      <c r="BLO737" s="33"/>
      <c r="BLP737" s="33"/>
      <c r="BLQ737" s="33"/>
      <c r="BLR737" s="33"/>
      <c r="BLS737" s="33"/>
      <c r="BLT737" s="33"/>
      <c r="BLU737" s="33"/>
      <c r="BLV737" s="33"/>
      <c r="BLW737" s="33"/>
      <c r="BLX737" s="33"/>
      <c r="BLY737" s="33"/>
      <c r="BLZ737" s="33"/>
      <c r="BMA737" s="33"/>
      <c r="BMB737" s="33"/>
      <c r="BMC737" s="33"/>
      <c r="BMD737" s="33"/>
      <c r="BME737" s="33"/>
      <c r="BMF737" s="33"/>
      <c r="BMG737" s="33"/>
      <c r="BMH737" s="33"/>
      <c r="BMI737" s="33"/>
      <c r="BMJ737" s="33"/>
      <c r="BMK737" s="33"/>
      <c r="BML737" s="33"/>
      <c r="BMM737" s="33"/>
      <c r="BMN737" s="33"/>
      <c r="BMO737" s="33"/>
      <c r="BMP737" s="33"/>
      <c r="BMQ737" s="33"/>
      <c r="BMR737" s="33"/>
      <c r="BMS737" s="33"/>
      <c r="BMT737" s="33"/>
      <c r="BMU737" s="33"/>
      <c r="BMV737" s="33"/>
      <c r="BMW737" s="33"/>
      <c r="BMX737" s="33"/>
      <c r="BMY737" s="33"/>
      <c r="BMZ737" s="33"/>
      <c r="BNA737" s="33"/>
      <c r="BNB737" s="33"/>
      <c r="BNC737" s="33"/>
      <c r="BND737" s="33"/>
      <c r="BNE737" s="33"/>
      <c r="BNF737" s="33"/>
      <c r="BNG737" s="33"/>
      <c r="BNH737" s="33"/>
      <c r="BNI737" s="33"/>
      <c r="BNJ737" s="33"/>
      <c r="BNK737" s="33"/>
      <c r="BNL737" s="33"/>
      <c r="BNM737" s="33"/>
      <c r="BNN737" s="33"/>
      <c r="BNO737" s="33"/>
      <c r="BNP737" s="33"/>
      <c r="BNQ737" s="33"/>
      <c r="BNR737" s="33"/>
      <c r="BNS737" s="33"/>
      <c r="BNT737" s="33"/>
      <c r="BNU737" s="33"/>
      <c r="BNV737" s="33"/>
      <c r="BNW737" s="33"/>
      <c r="BNX737" s="33"/>
      <c r="BNY737" s="33"/>
      <c r="BNZ737" s="33"/>
      <c r="BOA737" s="33"/>
      <c r="BOB737" s="33"/>
      <c r="BOC737" s="33"/>
      <c r="BOD737" s="33"/>
      <c r="BOE737" s="33"/>
      <c r="BOF737" s="33"/>
      <c r="BOG737" s="33"/>
      <c r="BOH737" s="33"/>
      <c r="BOI737" s="33"/>
      <c r="BOJ737" s="33"/>
      <c r="BOK737" s="33"/>
      <c r="BOL737" s="33"/>
      <c r="BOM737" s="33"/>
      <c r="BON737" s="33"/>
      <c r="BOO737" s="33"/>
      <c r="BOP737" s="33"/>
      <c r="BOQ737" s="33"/>
      <c r="BOR737" s="33"/>
      <c r="BOS737" s="33"/>
      <c r="BOT737" s="33"/>
      <c r="BOU737" s="33"/>
      <c r="BOV737" s="33"/>
      <c r="BOW737" s="33"/>
      <c r="BOX737" s="33"/>
      <c r="BOY737" s="33"/>
      <c r="BOZ737" s="33"/>
      <c r="BPA737" s="33"/>
      <c r="BPB737" s="33"/>
      <c r="BPC737" s="33"/>
      <c r="BPD737" s="33"/>
      <c r="BPE737" s="33"/>
      <c r="BPF737" s="33"/>
      <c r="BPG737" s="33"/>
      <c r="BPH737" s="33"/>
      <c r="BPI737" s="33"/>
      <c r="BPJ737" s="33"/>
      <c r="BPK737" s="33"/>
      <c r="BPL737" s="33"/>
      <c r="BPM737" s="33"/>
      <c r="BPN737" s="33"/>
      <c r="BPO737" s="33"/>
      <c r="BPP737" s="33"/>
      <c r="BPQ737" s="33"/>
      <c r="BPR737" s="33"/>
      <c r="BPS737" s="33"/>
      <c r="BPT737" s="33"/>
      <c r="BPU737" s="33"/>
      <c r="BPV737" s="33"/>
      <c r="BPW737" s="33"/>
      <c r="BPX737" s="33"/>
      <c r="BPY737" s="33"/>
      <c r="BPZ737" s="33"/>
      <c r="BQA737" s="33"/>
      <c r="BQB737" s="33"/>
      <c r="BQC737" s="33"/>
      <c r="BQD737" s="33"/>
      <c r="BQE737" s="33"/>
      <c r="BQF737" s="33"/>
      <c r="BQG737" s="33"/>
      <c r="BQH737" s="33"/>
      <c r="BQI737" s="33"/>
      <c r="BQJ737" s="33"/>
      <c r="BQK737" s="33"/>
      <c r="BQL737" s="33"/>
      <c r="BQM737" s="33"/>
      <c r="BQN737" s="33"/>
      <c r="BQO737" s="33"/>
      <c r="BQP737" s="33"/>
      <c r="BQQ737" s="33"/>
      <c r="BQR737" s="33"/>
      <c r="BQS737" s="33"/>
      <c r="BQT737" s="33"/>
      <c r="BQU737" s="33"/>
      <c r="BQV737" s="33"/>
      <c r="BQW737" s="33"/>
      <c r="BQX737" s="33"/>
      <c r="BQY737" s="33"/>
      <c r="BQZ737" s="33"/>
      <c r="BRA737" s="33"/>
      <c r="BRB737" s="33"/>
      <c r="BRC737" s="33"/>
      <c r="BRD737" s="33"/>
      <c r="BRE737" s="33"/>
      <c r="BRF737" s="33"/>
      <c r="BRG737" s="33"/>
      <c r="BRH737" s="33"/>
      <c r="BRI737" s="33"/>
      <c r="BRJ737" s="33"/>
      <c r="BRK737" s="33"/>
      <c r="BRL737" s="33"/>
      <c r="BRM737" s="33"/>
      <c r="BRN737" s="33"/>
      <c r="BRO737" s="33"/>
      <c r="BRP737" s="33"/>
      <c r="BRQ737" s="33"/>
      <c r="BRR737" s="33"/>
      <c r="BRS737" s="33"/>
      <c r="BRT737" s="33"/>
      <c r="BRU737" s="33"/>
      <c r="BRV737" s="33"/>
      <c r="BRW737" s="33"/>
      <c r="BRX737" s="33"/>
      <c r="BRY737" s="33"/>
      <c r="BRZ737" s="33"/>
      <c r="BSA737" s="33"/>
      <c r="BSB737" s="33"/>
      <c r="BSC737" s="33"/>
      <c r="BSD737" s="33"/>
      <c r="BSE737" s="33"/>
      <c r="BSF737" s="33"/>
      <c r="BSG737" s="33"/>
      <c r="BSH737" s="33"/>
      <c r="BSI737" s="33"/>
      <c r="BSJ737" s="33"/>
      <c r="BSK737" s="33"/>
      <c r="BSL737" s="33"/>
      <c r="BSM737" s="33"/>
      <c r="BSN737" s="33"/>
      <c r="BSO737" s="33"/>
      <c r="BSP737" s="33"/>
      <c r="BSQ737" s="33"/>
      <c r="BSR737" s="33"/>
      <c r="BSS737" s="33"/>
      <c r="BST737" s="33"/>
      <c r="BSU737" s="33"/>
      <c r="BSV737" s="33"/>
      <c r="BSW737" s="33"/>
      <c r="BSX737" s="33"/>
      <c r="BSY737" s="33"/>
      <c r="BSZ737" s="33"/>
      <c r="BTA737" s="33"/>
      <c r="BTB737" s="33"/>
      <c r="BTC737" s="33"/>
      <c r="BTD737" s="33"/>
      <c r="BTE737" s="33"/>
      <c r="BTF737" s="33"/>
      <c r="BTG737" s="33"/>
      <c r="BTH737" s="33"/>
      <c r="BTI737" s="33"/>
      <c r="BTJ737" s="33"/>
      <c r="BTK737" s="33"/>
      <c r="BTL737" s="33"/>
      <c r="BTM737" s="33"/>
      <c r="BTN737" s="33"/>
      <c r="BTO737" s="33"/>
      <c r="BTP737" s="33"/>
      <c r="BTQ737" s="33"/>
      <c r="BTR737" s="33"/>
      <c r="BTS737" s="33"/>
      <c r="BTT737" s="33"/>
      <c r="BTU737" s="33"/>
      <c r="BTV737" s="33"/>
      <c r="BTW737" s="33"/>
      <c r="BTX737" s="33"/>
      <c r="BTY737" s="33"/>
      <c r="BTZ737" s="33"/>
      <c r="BUA737" s="33"/>
      <c r="BUB737" s="33"/>
      <c r="BUC737" s="33"/>
      <c r="BUD737" s="33"/>
      <c r="BUE737" s="33"/>
      <c r="BUF737" s="33"/>
      <c r="BUG737" s="33"/>
      <c r="BUH737" s="33"/>
      <c r="BUI737" s="33"/>
      <c r="BUJ737" s="33"/>
      <c r="BUK737" s="33"/>
      <c r="BUL737" s="33"/>
      <c r="BUM737" s="33"/>
      <c r="BUN737" s="33"/>
      <c r="BUO737" s="33"/>
      <c r="BUP737" s="33"/>
      <c r="BUQ737" s="33"/>
      <c r="BUR737" s="33"/>
      <c r="BUS737" s="33"/>
      <c r="BUT737" s="33"/>
      <c r="BUU737" s="33"/>
      <c r="BUV737" s="33"/>
      <c r="BUW737" s="33"/>
      <c r="BUX737" s="33"/>
      <c r="BUY737" s="33"/>
      <c r="BUZ737" s="33"/>
      <c r="BVA737" s="33"/>
      <c r="BVB737" s="33"/>
      <c r="BVC737" s="33"/>
      <c r="BVD737" s="33"/>
      <c r="BVE737" s="33"/>
      <c r="BVF737" s="33"/>
      <c r="BVG737" s="33"/>
      <c r="BVH737" s="33"/>
      <c r="BVI737" s="33"/>
      <c r="BVJ737" s="33"/>
      <c r="BVK737" s="33"/>
      <c r="BVL737" s="33"/>
      <c r="BVM737" s="33"/>
      <c r="BVN737" s="33"/>
      <c r="BVO737" s="33"/>
      <c r="BVP737" s="33"/>
      <c r="BVQ737" s="33"/>
      <c r="BVR737" s="33"/>
      <c r="BVS737" s="33"/>
      <c r="BVT737" s="33"/>
      <c r="BVU737" s="33"/>
      <c r="BVV737" s="33"/>
      <c r="BVW737" s="33"/>
      <c r="BVX737" s="33"/>
      <c r="BVY737" s="33"/>
      <c r="BVZ737" s="33"/>
      <c r="BWA737" s="33"/>
      <c r="BWB737" s="33"/>
      <c r="BWC737" s="33"/>
      <c r="BWD737" s="33"/>
      <c r="BWE737" s="33"/>
      <c r="BWF737" s="33"/>
      <c r="BWG737" s="33"/>
      <c r="BWH737" s="33"/>
      <c r="BWI737" s="33"/>
      <c r="BWJ737" s="33"/>
      <c r="BWK737" s="33"/>
      <c r="BWL737" s="33"/>
      <c r="BWM737" s="33"/>
      <c r="BWN737" s="33"/>
      <c r="BWO737" s="33"/>
      <c r="BWP737" s="33"/>
      <c r="BWQ737" s="33"/>
      <c r="BWR737" s="33"/>
      <c r="BWS737" s="33"/>
      <c r="BWT737" s="33"/>
      <c r="BWU737" s="33"/>
      <c r="BWV737" s="33"/>
      <c r="BWW737" s="33"/>
      <c r="BWX737" s="33"/>
      <c r="BWY737" s="33"/>
      <c r="BWZ737" s="33"/>
      <c r="BXA737" s="33"/>
      <c r="BXB737" s="33"/>
      <c r="BXC737" s="33"/>
      <c r="BXD737" s="33"/>
      <c r="BXE737" s="33"/>
      <c r="BXF737" s="33"/>
      <c r="BXG737" s="33"/>
      <c r="BXH737" s="33"/>
      <c r="BXI737" s="33"/>
      <c r="BXJ737" s="33"/>
      <c r="BXK737" s="33"/>
      <c r="BXL737" s="33"/>
      <c r="BXM737" s="33"/>
      <c r="BXN737" s="33"/>
      <c r="BXO737" s="33"/>
      <c r="BXP737" s="33"/>
      <c r="BXQ737" s="33"/>
      <c r="BXR737" s="33"/>
      <c r="BXS737" s="33"/>
      <c r="BXT737" s="33"/>
      <c r="BXU737" s="33"/>
      <c r="BXV737" s="33"/>
      <c r="BXW737" s="33"/>
      <c r="BXX737" s="33"/>
      <c r="BXY737" s="33"/>
      <c r="BXZ737" s="33"/>
      <c r="BYA737" s="33"/>
      <c r="BYB737" s="33"/>
      <c r="BYC737" s="33"/>
      <c r="BYD737" s="33"/>
      <c r="BYE737" s="33"/>
      <c r="BYF737" s="33"/>
      <c r="BYG737" s="33"/>
      <c r="BYH737" s="33"/>
      <c r="BYI737" s="33"/>
      <c r="BYJ737" s="33"/>
      <c r="BYK737" s="33"/>
      <c r="BYL737" s="33"/>
      <c r="BYM737" s="33"/>
      <c r="BYN737" s="33"/>
      <c r="BYO737" s="33"/>
      <c r="BYP737" s="33"/>
      <c r="BYQ737" s="33"/>
      <c r="BYR737" s="33"/>
      <c r="BYS737" s="33"/>
      <c r="BYT737" s="33"/>
      <c r="BYU737" s="33"/>
      <c r="BYV737" s="33"/>
      <c r="BYW737" s="33"/>
      <c r="BYX737" s="33"/>
    </row>
    <row r="738" spans="1:2026" ht="15" customHeight="1" x14ac:dyDescent="0.25">
      <c r="A738" s="205" t="s">
        <v>1662</v>
      </c>
      <c r="B738" s="40" t="s">
        <v>1297</v>
      </c>
      <c r="C738" s="1" t="s">
        <v>111</v>
      </c>
      <c r="D738" s="1" t="s">
        <v>62</v>
      </c>
      <c r="E738" s="1" t="s">
        <v>1298</v>
      </c>
      <c r="F738" s="1" t="s">
        <v>1257</v>
      </c>
      <c r="G738" s="1" t="s">
        <v>27</v>
      </c>
      <c r="H738" s="29" t="s">
        <v>718</v>
      </c>
      <c r="I738" s="1" t="s">
        <v>29</v>
      </c>
      <c r="J738" s="35" t="s">
        <v>345</v>
      </c>
      <c r="K738" s="36" t="s">
        <v>31</v>
      </c>
      <c r="L738" s="1" t="s">
        <v>51</v>
      </c>
      <c r="M738" s="1" t="s">
        <v>33</v>
      </c>
      <c r="N738" s="1" t="s">
        <v>34</v>
      </c>
      <c r="O738" s="38" t="s">
        <v>35</v>
      </c>
      <c r="P738" s="38"/>
      <c r="Q738" s="39" t="s">
        <v>57</v>
      </c>
      <c r="R738" s="39"/>
      <c r="S738" s="1" t="s">
        <v>1299</v>
      </c>
      <c r="T738" s="145"/>
      <c r="U738" s="145"/>
      <c r="V738" s="1" t="s">
        <v>59</v>
      </c>
      <c r="W738" s="1"/>
      <c r="X738" s="1"/>
      <c r="Y738" s="1"/>
      <c r="Z738" s="1"/>
      <c r="AA738" s="1"/>
      <c r="AB738" s="30"/>
      <c r="AC738" s="30">
        <v>2650</v>
      </c>
      <c r="AD738" s="30"/>
      <c r="AE738" s="30">
        <v>12750</v>
      </c>
      <c r="AF738" s="30">
        <v>5250</v>
      </c>
      <c r="AG738" s="30">
        <f t="shared" si="12"/>
        <v>20650</v>
      </c>
      <c r="AH738" s="110"/>
      <c r="AI738" s="30"/>
      <c r="AJ738" s="125"/>
      <c r="AK738" s="30"/>
      <c r="AL738" s="2" t="s">
        <v>37</v>
      </c>
      <c r="AM738" s="2"/>
      <c r="AN738" s="2"/>
      <c r="AO738" s="174"/>
    </row>
    <row r="739" spans="1:2026" ht="15" customHeight="1" x14ac:dyDescent="0.25">
      <c r="A739" s="205" t="s">
        <v>1662</v>
      </c>
      <c r="B739" s="40" t="s">
        <v>1300</v>
      </c>
      <c r="C739" s="1" t="s">
        <v>111</v>
      </c>
      <c r="D739" s="1" t="s">
        <v>1225</v>
      </c>
      <c r="E739" s="1" t="s">
        <v>1298</v>
      </c>
      <c r="F739" s="1" t="s">
        <v>1257</v>
      </c>
      <c r="G739" s="1" t="s">
        <v>27</v>
      </c>
      <c r="H739" s="29" t="s">
        <v>718</v>
      </c>
      <c r="I739" s="1" t="s">
        <v>29</v>
      </c>
      <c r="J739" s="35" t="s">
        <v>345</v>
      </c>
      <c r="K739" s="36" t="s">
        <v>31</v>
      </c>
      <c r="L739" s="1" t="s">
        <v>32</v>
      </c>
      <c r="M739" s="1" t="s">
        <v>33</v>
      </c>
      <c r="N739" s="1" t="s">
        <v>34</v>
      </c>
      <c r="O739" s="38" t="s">
        <v>35</v>
      </c>
      <c r="P739" s="38"/>
      <c r="Q739" s="39" t="s">
        <v>57</v>
      </c>
      <c r="R739" s="39"/>
      <c r="S739" s="1" t="s">
        <v>1299</v>
      </c>
      <c r="T739" s="145"/>
      <c r="U739" s="145"/>
      <c r="V739" s="1" t="s">
        <v>59</v>
      </c>
      <c r="W739" s="1"/>
      <c r="X739" s="1"/>
      <c r="Y739" s="1"/>
      <c r="Z739" s="1"/>
      <c r="AA739" s="1"/>
      <c r="AB739" s="30"/>
      <c r="AC739" s="30">
        <v>2650</v>
      </c>
      <c r="AD739" s="30"/>
      <c r="AE739" s="30">
        <v>12750</v>
      </c>
      <c r="AF739" s="30">
        <v>650</v>
      </c>
      <c r="AG739" s="30">
        <f t="shared" si="12"/>
        <v>16050</v>
      </c>
      <c r="AH739" s="110"/>
      <c r="AI739" s="30"/>
      <c r="AJ739" s="125"/>
      <c r="AK739" s="30"/>
      <c r="AL739" s="2" t="s">
        <v>37</v>
      </c>
      <c r="AM739" s="2"/>
      <c r="AN739" s="2"/>
      <c r="AO739" s="174"/>
    </row>
    <row r="740" spans="1:2026" ht="15" customHeight="1" x14ac:dyDescent="0.25">
      <c r="A740" s="205" t="s">
        <v>1662</v>
      </c>
      <c r="B740" s="40" t="s">
        <v>1301</v>
      </c>
      <c r="C740" s="1" t="s">
        <v>1302</v>
      </c>
      <c r="D740" s="1" t="s">
        <v>62</v>
      </c>
      <c r="E740" s="1" t="s">
        <v>1298</v>
      </c>
      <c r="F740" s="1" t="s">
        <v>1257</v>
      </c>
      <c r="G740" s="1" t="s">
        <v>27</v>
      </c>
      <c r="H740" s="29" t="s">
        <v>718</v>
      </c>
      <c r="I740" s="1" t="s">
        <v>29</v>
      </c>
      <c r="J740" s="35" t="s">
        <v>345</v>
      </c>
      <c r="K740" s="36" t="s">
        <v>31</v>
      </c>
      <c r="L740" s="1" t="s">
        <v>80</v>
      </c>
      <c r="M740" s="1" t="s">
        <v>33</v>
      </c>
      <c r="N740" s="1" t="s">
        <v>34</v>
      </c>
      <c r="O740" s="38" t="s">
        <v>35</v>
      </c>
      <c r="P740" s="38"/>
      <c r="Q740" s="39" t="s">
        <v>57</v>
      </c>
      <c r="R740" s="39"/>
      <c r="S740" s="1" t="s">
        <v>1303</v>
      </c>
      <c r="T740" s="145"/>
      <c r="U740" s="145"/>
      <c r="V740" s="1" t="s">
        <v>59</v>
      </c>
      <c r="W740" s="1"/>
      <c r="X740" s="1"/>
      <c r="Y740" s="1"/>
      <c r="Z740" s="1"/>
      <c r="AA740" s="1"/>
      <c r="AB740" s="30"/>
      <c r="AC740" s="30">
        <v>3860</v>
      </c>
      <c r="AD740" s="30"/>
      <c r="AE740" s="30">
        <v>14000</v>
      </c>
      <c r="AF740" s="30">
        <v>5250</v>
      </c>
      <c r="AG740" s="30">
        <f t="shared" si="12"/>
        <v>23110</v>
      </c>
      <c r="AH740" s="110"/>
      <c r="AI740" s="30"/>
      <c r="AJ740" s="125"/>
      <c r="AK740" s="30"/>
      <c r="AL740" s="2" t="s">
        <v>37</v>
      </c>
      <c r="AM740" s="2"/>
      <c r="AN740" s="2"/>
      <c r="AO740" s="174"/>
    </row>
    <row r="741" spans="1:2026" ht="15" customHeight="1" x14ac:dyDescent="0.25">
      <c r="A741" s="205" t="s">
        <v>1662</v>
      </c>
      <c r="B741" s="40" t="s">
        <v>1304</v>
      </c>
      <c r="C741" s="1" t="s">
        <v>1302</v>
      </c>
      <c r="D741" s="1" t="s">
        <v>1225</v>
      </c>
      <c r="E741" s="1" t="s">
        <v>1298</v>
      </c>
      <c r="F741" s="1" t="s">
        <v>1257</v>
      </c>
      <c r="G741" s="1" t="s">
        <v>27</v>
      </c>
      <c r="H741" s="29" t="s">
        <v>718</v>
      </c>
      <c r="I741" s="1" t="s">
        <v>29</v>
      </c>
      <c r="J741" s="35" t="s">
        <v>345</v>
      </c>
      <c r="K741" s="36" t="s">
        <v>31</v>
      </c>
      <c r="L741" s="1" t="s">
        <v>80</v>
      </c>
      <c r="M741" s="1" t="s">
        <v>33</v>
      </c>
      <c r="N741" s="1" t="s">
        <v>34</v>
      </c>
      <c r="O741" s="38" t="s">
        <v>35</v>
      </c>
      <c r="P741" s="38"/>
      <c r="Q741" s="39" t="s">
        <v>57</v>
      </c>
      <c r="R741" s="39"/>
      <c r="S741" s="2" t="s">
        <v>1303</v>
      </c>
      <c r="T741" s="159"/>
      <c r="U741" s="159"/>
      <c r="V741" s="1" t="s">
        <v>59</v>
      </c>
      <c r="W741" s="1"/>
      <c r="X741" s="1"/>
      <c r="Y741" s="1"/>
      <c r="Z741" s="1"/>
      <c r="AA741" s="1"/>
      <c r="AB741" s="30"/>
      <c r="AC741" s="30">
        <v>3860</v>
      </c>
      <c r="AD741" s="30"/>
      <c r="AE741" s="30">
        <v>14000</v>
      </c>
      <c r="AF741" s="30">
        <v>5250</v>
      </c>
      <c r="AG741" s="30">
        <f t="shared" si="12"/>
        <v>23110</v>
      </c>
      <c r="AH741" s="110"/>
      <c r="AI741" s="30"/>
      <c r="AJ741" s="125"/>
      <c r="AK741" s="30"/>
      <c r="AL741" s="2" t="s">
        <v>37</v>
      </c>
      <c r="AM741" s="2"/>
      <c r="AN741" s="2"/>
      <c r="AO741" s="174"/>
    </row>
    <row r="742" spans="1:2026" s="47" customFormat="1" ht="15" customHeight="1" x14ac:dyDescent="0.25">
      <c r="A742" s="204"/>
      <c r="B742" s="194"/>
      <c r="C742" s="9"/>
      <c r="D742" s="9"/>
      <c r="E742" s="9"/>
      <c r="F742" s="9" t="s">
        <v>1646</v>
      </c>
      <c r="G742" s="9"/>
      <c r="H742" s="181"/>
      <c r="I742" s="9"/>
      <c r="J742" s="48"/>
      <c r="K742" s="9"/>
      <c r="L742" s="9"/>
      <c r="M742" s="9"/>
      <c r="N742" s="9"/>
      <c r="O742" s="10"/>
      <c r="P742" s="10"/>
      <c r="Q742" s="187"/>
      <c r="R742" s="187"/>
      <c r="S742" s="180"/>
      <c r="T742" s="182"/>
      <c r="U742" s="182"/>
      <c r="V742" s="9"/>
      <c r="W742" s="9"/>
      <c r="X742" s="9"/>
      <c r="Y742" s="9"/>
      <c r="Z742" s="9"/>
      <c r="AA742" s="9"/>
      <c r="AB742" s="183"/>
      <c r="AC742" s="183"/>
      <c r="AD742" s="183"/>
      <c r="AE742" s="183"/>
      <c r="AF742" s="183"/>
      <c r="AG742" s="183"/>
      <c r="AH742" s="184"/>
      <c r="AI742" s="183"/>
      <c r="AJ742" s="185"/>
      <c r="AK742" s="183"/>
      <c r="AL742" s="180"/>
      <c r="AM742" s="180"/>
      <c r="AN742" s="180"/>
      <c r="AO742" s="195"/>
    </row>
    <row r="743" spans="1:2026" s="47" customFormat="1" ht="15" customHeight="1" x14ac:dyDescent="0.25">
      <c r="A743" s="204"/>
      <c r="B743" s="194"/>
      <c r="C743" s="9"/>
      <c r="D743" s="9"/>
      <c r="E743" s="9"/>
      <c r="F743" s="9" t="s">
        <v>1646</v>
      </c>
      <c r="G743" s="9"/>
      <c r="H743" s="181"/>
      <c r="I743" s="9"/>
      <c r="J743" s="48"/>
      <c r="K743" s="9"/>
      <c r="L743" s="9"/>
      <c r="M743" s="9"/>
      <c r="N743" s="9"/>
      <c r="O743" s="10"/>
      <c r="P743" s="10"/>
      <c r="Q743" s="187"/>
      <c r="R743" s="187"/>
      <c r="S743" s="180"/>
      <c r="T743" s="182"/>
      <c r="U743" s="182"/>
      <c r="V743" s="9"/>
      <c r="W743" s="9"/>
      <c r="X743" s="9"/>
      <c r="Y743" s="9"/>
      <c r="Z743" s="9"/>
      <c r="AA743" s="9"/>
      <c r="AB743" s="183"/>
      <c r="AC743" s="183"/>
      <c r="AD743" s="183"/>
      <c r="AE743" s="183"/>
      <c r="AF743" s="183"/>
      <c r="AG743" s="183"/>
      <c r="AH743" s="184"/>
      <c r="AI743" s="183"/>
      <c r="AJ743" s="185"/>
      <c r="AK743" s="183"/>
      <c r="AL743" s="180"/>
      <c r="AM743" s="180"/>
      <c r="AN743" s="180"/>
      <c r="AO743" s="195"/>
    </row>
    <row r="744" spans="1:2026" s="47" customFormat="1" ht="15" customHeight="1" x14ac:dyDescent="0.25">
      <c r="A744" s="204"/>
      <c r="B744" s="194"/>
      <c r="C744" s="9"/>
      <c r="D744" s="9"/>
      <c r="E744" s="9"/>
      <c r="F744" s="9" t="s">
        <v>1646</v>
      </c>
      <c r="G744" s="9"/>
      <c r="H744" s="181"/>
      <c r="I744" s="9"/>
      <c r="J744" s="48"/>
      <c r="K744" s="9"/>
      <c r="L744" s="9"/>
      <c r="M744" s="9"/>
      <c r="N744" s="9"/>
      <c r="O744" s="10"/>
      <c r="P744" s="10"/>
      <c r="Q744" s="187"/>
      <c r="R744" s="187"/>
      <c r="S744" s="180"/>
      <c r="T744" s="182"/>
      <c r="U744" s="182"/>
      <c r="V744" s="9"/>
      <c r="W744" s="9"/>
      <c r="X744" s="9"/>
      <c r="Y744" s="9"/>
      <c r="Z744" s="9"/>
      <c r="AA744" s="9"/>
      <c r="AB744" s="183"/>
      <c r="AC744" s="183"/>
      <c r="AD744" s="183"/>
      <c r="AE744" s="183"/>
      <c r="AF744" s="183"/>
      <c r="AG744" s="183"/>
      <c r="AH744" s="184"/>
      <c r="AI744" s="183"/>
      <c r="AJ744" s="185"/>
      <c r="AK744" s="183"/>
      <c r="AL744" s="180"/>
      <c r="AM744" s="180"/>
      <c r="AN744" s="180"/>
      <c r="AO744" s="195"/>
    </row>
    <row r="745" spans="1:2026" s="47" customFormat="1" ht="15" customHeight="1" x14ac:dyDescent="0.25">
      <c r="A745" s="204"/>
      <c r="B745" s="194"/>
      <c r="C745" s="9"/>
      <c r="D745" s="9"/>
      <c r="E745" s="9"/>
      <c r="F745" s="9" t="s">
        <v>1646</v>
      </c>
      <c r="G745" s="9"/>
      <c r="H745" s="181"/>
      <c r="I745" s="9"/>
      <c r="J745" s="48"/>
      <c r="K745" s="9"/>
      <c r="L745" s="9"/>
      <c r="M745" s="9"/>
      <c r="N745" s="9"/>
      <c r="O745" s="10"/>
      <c r="P745" s="10"/>
      <c r="Q745" s="187"/>
      <c r="R745" s="187"/>
      <c r="S745" s="180"/>
      <c r="T745" s="182"/>
      <c r="U745" s="182"/>
      <c r="V745" s="9"/>
      <c r="W745" s="9"/>
      <c r="X745" s="9"/>
      <c r="Y745" s="9"/>
      <c r="Z745" s="9"/>
      <c r="AA745" s="9"/>
      <c r="AB745" s="183"/>
      <c r="AC745" s="183"/>
      <c r="AD745" s="183"/>
      <c r="AE745" s="183"/>
      <c r="AF745" s="183"/>
      <c r="AG745" s="183"/>
      <c r="AH745" s="184"/>
      <c r="AI745" s="183"/>
      <c r="AJ745" s="185"/>
      <c r="AK745" s="183"/>
      <c r="AL745" s="180"/>
      <c r="AM745" s="180"/>
      <c r="AN745" s="180"/>
      <c r="AO745" s="195"/>
    </row>
    <row r="746" spans="1:2026" s="47" customFormat="1" ht="15" customHeight="1" x14ac:dyDescent="0.25">
      <c r="A746" s="204"/>
      <c r="B746" s="194"/>
      <c r="C746" s="9"/>
      <c r="D746" s="9"/>
      <c r="E746" s="9"/>
      <c r="F746" s="9" t="s">
        <v>1646</v>
      </c>
      <c r="G746" s="9"/>
      <c r="H746" s="181"/>
      <c r="I746" s="9"/>
      <c r="J746" s="48"/>
      <c r="K746" s="9"/>
      <c r="L746" s="9"/>
      <c r="M746" s="9"/>
      <c r="N746" s="9"/>
      <c r="O746" s="10"/>
      <c r="P746" s="10"/>
      <c r="Q746" s="187"/>
      <c r="R746" s="187"/>
      <c r="S746" s="180"/>
      <c r="T746" s="182"/>
      <c r="U746" s="182"/>
      <c r="V746" s="9"/>
      <c r="W746" s="9"/>
      <c r="X746" s="9"/>
      <c r="Y746" s="9"/>
      <c r="Z746" s="9"/>
      <c r="AA746" s="9"/>
      <c r="AB746" s="183"/>
      <c r="AC746" s="183"/>
      <c r="AD746" s="183"/>
      <c r="AE746" s="183"/>
      <c r="AF746" s="183"/>
      <c r="AG746" s="183"/>
      <c r="AH746" s="184"/>
      <c r="AI746" s="183"/>
      <c r="AJ746" s="185"/>
      <c r="AK746" s="183"/>
      <c r="AL746" s="180"/>
      <c r="AM746" s="180"/>
      <c r="AN746" s="180"/>
      <c r="AO746" s="195"/>
    </row>
    <row r="747" spans="1:2026" s="47" customFormat="1" ht="24.95" customHeight="1" x14ac:dyDescent="0.25">
      <c r="A747" s="205" t="s">
        <v>1662</v>
      </c>
      <c r="B747" s="50" t="s">
        <v>1305</v>
      </c>
      <c r="C747" s="4" t="s">
        <v>1306</v>
      </c>
      <c r="D747" s="4" t="s">
        <v>62</v>
      </c>
      <c r="E747" s="4" t="s">
        <v>1307</v>
      </c>
      <c r="F747" s="5" t="s">
        <v>1308</v>
      </c>
      <c r="G747" s="4" t="s">
        <v>27</v>
      </c>
      <c r="H747" s="63" t="s">
        <v>1309</v>
      </c>
      <c r="I747" s="4" t="s">
        <v>29</v>
      </c>
      <c r="J747" s="51" t="s">
        <v>30</v>
      </c>
      <c r="K747" s="4" t="s">
        <v>31</v>
      </c>
      <c r="L747" s="4" t="s">
        <v>51</v>
      </c>
      <c r="M747" s="4" t="s">
        <v>33</v>
      </c>
      <c r="N747" s="4" t="s">
        <v>34</v>
      </c>
      <c r="O747" s="6" t="s">
        <v>35</v>
      </c>
      <c r="P747" s="6"/>
      <c r="Q747" s="7" t="s">
        <v>36</v>
      </c>
      <c r="R747" s="7"/>
      <c r="S747" s="4" t="s">
        <v>1310</v>
      </c>
      <c r="T747" s="146"/>
      <c r="U747" s="146"/>
      <c r="V747" s="4" t="s">
        <v>11</v>
      </c>
      <c r="W747" s="4"/>
      <c r="X747" s="4" t="s">
        <v>40</v>
      </c>
      <c r="Y747" s="4"/>
      <c r="Z747" s="4"/>
      <c r="AA747" s="4"/>
      <c r="AB747" s="8">
        <v>7500</v>
      </c>
      <c r="AC747" s="8">
        <v>2650</v>
      </c>
      <c r="AD747" s="8"/>
      <c r="AE747" s="8">
        <v>12750</v>
      </c>
      <c r="AF747" s="8">
        <v>650</v>
      </c>
      <c r="AG747" s="8">
        <f t="shared" si="12"/>
        <v>23550</v>
      </c>
      <c r="AH747" s="111"/>
      <c r="AI747" s="8"/>
      <c r="AJ747" s="126"/>
      <c r="AK747" s="8"/>
      <c r="AL747" s="5" t="s">
        <v>37</v>
      </c>
      <c r="AM747" s="4" t="s">
        <v>1487</v>
      </c>
      <c r="AN747" s="5"/>
      <c r="AO747" s="173"/>
      <c r="AP747" s="33"/>
      <c r="AQ747" s="33"/>
      <c r="AR747" s="33"/>
      <c r="AS747" s="33"/>
      <c r="AT747" s="33"/>
      <c r="AU747" s="33"/>
      <c r="AV747" s="33"/>
      <c r="AW747" s="33"/>
      <c r="AX747" s="33"/>
      <c r="AY747" s="33"/>
      <c r="AZ747" s="33"/>
      <c r="BA747" s="33"/>
      <c r="BB747" s="33"/>
      <c r="BC747" s="33"/>
      <c r="BD747" s="33"/>
      <c r="BE747" s="33"/>
      <c r="BF747" s="33"/>
      <c r="BG747" s="33"/>
      <c r="BH747" s="33"/>
      <c r="BI747" s="33"/>
      <c r="BJ747" s="33"/>
      <c r="BK747" s="33"/>
      <c r="BL747" s="33"/>
      <c r="BM747" s="33"/>
      <c r="BN747" s="33"/>
      <c r="BO747" s="33"/>
      <c r="BP747" s="33"/>
      <c r="BQ747" s="33"/>
      <c r="BR747" s="33"/>
      <c r="BS747" s="33"/>
      <c r="BT747" s="33"/>
      <c r="BU747" s="33"/>
      <c r="BV747" s="33"/>
      <c r="BW747" s="33"/>
      <c r="BX747" s="33"/>
      <c r="BY747" s="33"/>
      <c r="BZ747" s="33"/>
      <c r="CA747" s="33"/>
      <c r="CB747" s="33"/>
      <c r="CC747" s="33"/>
      <c r="CD747" s="33"/>
      <c r="CE747" s="33"/>
      <c r="CF747" s="33"/>
      <c r="CG747" s="33"/>
      <c r="CH747" s="33"/>
      <c r="CI747" s="33"/>
      <c r="CJ747" s="33"/>
      <c r="CK747" s="33"/>
      <c r="CL747" s="33"/>
      <c r="CM747" s="33"/>
      <c r="CN747" s="33"/>
      <c r="CO747" s="33"/>
      <c r="CP747" s="33"/>
      <c r="CQ747" s="33"/>
      <c r="CR747" s="33"/>
      <c r="CS747" s="33"/>
      <c r="CT747" s="33"/>
      <c r="CU747" s="33"/>
      <c r="CV747" s="33"/>
      <c r="CW747" s="33"/>
      <c r="CX747" s="33"/>
      <c r="CY747" s="33"/>
      <c r="CZ747" s="33"/>
      <c r="DA747" s="33"/>
      <c r="DB747" s="33"/>
      <c r="DC747" s="33"/>
      <c r="DD747" s="33"/>
      <c r="DE747" s="33"/>
      <c r="DF747" s="33"/>
      <c r="DG747" s="33"/>
      <c r="DH747" s="33"/>
      <c r="DI747" s="33"/>
      <c r="DJ747" s="33"/>
      <c r="DK747" s="33"/>
      <c r="DL747" s="33"/>
      <c r="DM747" s="33"/>
      <c r="DN747" s="33"/>
      <c r="DO747" s="33"/>
      <c r="DP747" s="33"/>
      <c r="DQ747" s="33"/>
      <c r="DR747" s="33"/>
      <c r="DS747" s="33"/>
      <c r="DT747" s="33"/>
      <c r="DU747" s="33"/>
      <c r="DV747" s="33"/>
      <c r="DW747" s="33"/>
      <c r="DX747" s="33"/>
      <c r="DY747" s="33"/>
      <c r="DZ747" s="33"/>
      <c r="EA747" s="33"/>
      <c r="EB747" s="33"/>
      <c r="EC747" s="33"/>
      <c r="ED747" s="33"/>
      <c r="EE747" s="33"/>
      <c r="EF747" s="33"/>
      <c r="EG747" s="33"/>
      <c r="EH747" s="33"/>
      <c r="EI747" s="33"/>
      <c r="EJ747" s="33"/>
      <c r="EK747" s="33"/>
      <c r="EL747" s="33"/>
      <c r="EM747" s="33"/>
      <c r="EN747" s="33"/>
      <c r="EO747" s="33"/>
      <c r="EP747" s="33"/>
      <c r="EQ747" s="33"/>
      <c r="ER747" s="33"/>
      <c r="ES747" s="33"/>
      <c r="ET747" s="33"/>
      <c r="EU747" s="33"/>
      <c r="EV747" s="33"/>
      <c r="EW747" s="33"/>
      <c r="EX747" s="33"/>
      <c r="EY747" s="33"/>
      <c r="EZ747" s="33"/>
      <c r="FA747" s="33"/>
      <c r="FB747" s="33"/>
      <c r="FC747" s="33"/>
      <c r="FD747" s="33"/>
      <c r="FE747" s="33"/>
      <c r="FF747" s="33"/>
      <c r="FG747" s="33"/>
      <c r="FH747" s="33"/>
      <c r="FI747" s="33"/>
      <c r="FJ747" s="33"/>
      <c r="FK747" s="33"/>
      <c r="FL747" s="33"/>
      <c r="FM747" s="33"/>
      <c r="FN747" s="33"/>
      <c r="FO747" s="33"/>
      <c r="FP747" s="33"/>
      <c r="FQ747" s="33"/>
      <c r="FR747" s="33"/>
      <c r="FS747" s="33"/>
      <c r="FT747" s="33"/>
      <c r="FU747" s="33"/>
      <c r="FV747" s="33"/>
      <c r="FW747" s="33"/>
      <c r="FX747" s="33"/>
      <c r="FY747" s="33"/>
      <c r="FZ747" s="33"/>
      <c r="GA747" s="33"/>
      <c r="GB747" s="33"/>
      <c r="GC747" s="33"/>
      <c r="GD747" s="33"/>
      <c r="GE747" s="33"/>
      <c r="GF747" s="33"/>
      <c r="GG747" s="33"/>
      <c r="GH747" s="33"/>
      <c r="GI747" s="33"/>
      <c r="GJ747" s="33"/>
      <c r="GK747" s="33"/>
      <c r="GL747" s="33"/>
      <c r="GM747" s="33"/>
      <c r="GN747" s="33"/>
      <c r="GO747" s="33"/>
      <c r="GP747" s="33"/>
      <c r="GQ747" s="33"/>
      <c r="GR747" s="33"/>
      <c r="GS747" s="33"/>
      <c r="GT747" s="33"/>
      <c r="GU747" s="33"/>
      <c r="GV747" s="33"/>
      <c r="GW747" s="33"/>
      <c r="GX747" s="33"/>
      <c r="GY747" s="33"/>
      <c r="GZ747" s="33"/>
      <c r="HA747" s="33"/>
      <c r="HB747" s="33"/>
      <c r="HC747" s="33"/>
      <c r="HD747" s="33"/>
      <c r="HE747" s="33"/>
      <c r="HF747" s="33"/>
      <c r="HG747" s="33"/>
      <c r="HH747" s="33"/>
      <c r="HI747" s="33"/>
      <c r="HJ747" s="33"/>
      <c r="HK747" s="33"/>
      <c r="HL747" s="33"/>
      <c r="HM747" s="33"/>
      <c r="HN747" s="33"/>
      <c r="HO747" s="33"/>
      <c r="HP747" s="33"/>
      <c r="HQ747" s="33"/>
      <c r="HR747" s="33"/>
      <c r="HS747" s="33"/>
      <c r="HT747" s="33"/>
      <c r="HU747" s="33"/>
      <c r="HV747" s="33"/>
      <c r="HW747" s="33"/>
      <c r="HX747" s="33"/>
      <c r="HY747" s="33"/>
      <c r="HZ747" s="33"/>
      <c r="IA747" s="33"/>
      <c r="IB747" s="33"/>
      <c r="IC747" s="33"/>
      <c r="ID747" s="33"/>
      <c r="IE747" s="33"/>
      <c r="IF747" s="33"/>
      <c r="IG747" s="33"/>
      <c r="IH747" s="33"/>
      <c r="II747" s="33"/>
      <c r="IJ747" s="33"/>
      <c r="IK747" s="33"/>
      <c r="IL747" s="33"/>
      <c r="IM747" s="33"/>
      <c r="IN747" s="33"/>
      <c r="IO747" s="33"/>
      <c r="IP747" s="33"/>
      <c r="IQ747" s="33"/>
      <c r="IR747" s="33"/>
      <c r="IS747" s="33"/>
      <c r="IT747" s="33"/>
      <c r="IU747" s="33"/>
      <c r="IV747" s="33"/>
      <c r="IW747" s="33"/>
      <c r="IX747" s="33"/>
      <c r="IY747" s="33"/>
      <c r="IZ747" s="33"/>
      <c r="JA747" s="33"/>
      <c r="JB747" s="33"/>
      <c r="JC747" s="33"/>
      <c r="JD747" s="33"/>
      <c r="JE747" s="33"/>
      <c r="JF747" s="33"/>
      <c r="JG747" s="33"/>
      <c r="JH747" s="33"/>
      <c r="JI747" s="33"/>
      <c r="JJ747" s="33"/>
      <c r="JK747" s="33"/>
      <c r="JL747" s="33"/>
      <c r="JM747" s="33"/>
      <c r="JN747" s="33"/>
      <c r="JO747" s="33"/>
      <c r="JP747" s="33"/>
      <c r="JQ747" s="33"/>
      <c r="JR747" s="33"/>
      <c r="JS747" s="33"/>
      <c r="JT747" s="33"/>
      <c r="JU747" s="33"/>
      <c r="JV747" s="33"/>
      <c r="JW747" s="33"/>
      <c r="JX747" s="33"/>
      <c r="JY747" s="33"/>
      <c r="JZ747" s="33"/>
      <c r="KA747" s="33"/>
      <c r="KB747" s="33"/>
      <c r="KC747" s="33"/>
      <c r="KD747" s="33"/>
      <c r="KE747" s="33"/>
      <c r="KF747" s="33"/>
      <c r="KG747" s="33"/>
      <c r="KH747" s="33"/>
      <c r="KI747" s="33"/>
      <c r="KJ747" s="33"/>
      <c r="KK747" s="33"/>
      <c r="KL747" s="33"/>
      <c r="KM747" s="33"/>
      <c r="KN747" s="33"/>
      <c r="KO747" s="33"/>
      <c r="KP747" s="33"/>
      <c r="KQ747" s="33"/>
      <c r="KR747" s="33"/>
      <c r="KS747" s="33"/>
      <c r="KT747" s="33"/>
      <c r="KU747" s="33"/>
      <c r="KV747" s="33"/>
      <c r="KW747" s="33"/>
      <c r="KX747" s="33"/>
      <c r="KY747" s="33"/>
      <c r="KZ747" s="33"/>
      <c r="LA747" s="33"/>
      <c r="LB747" s="33"/>
      <c r="LC747" s="33"/>
      <c r="LD747" s="33"/>
      <c r="LE747" s="33"/>
      <c r="LF747" s="33"/>
      <c r="LG747" s="33"/>
      <c r="LH747" s="33"/>
      <c r="LI747" s="33"/>
      <c r="LJ747" s="33"/>
      <c r="LK747" s="33"/>
      <c r="LL747" s="33"/>
      <c r="LM747" s="33"/>
      <c r="LN747" s="33"/>
      <c r="LO747" s="33"/>
      <c r="LP747" s="33"/>
      <c r="LQ747" s="33"/>
      <c r="LR747" s="33"/>
      <c r="LS747" s="33"/>
      <c r="LT747" s="33"/>
      <c r="LU747" s="33"/>
      <c r="LV747" s="33"/>
      <c r="LW747" s="33"/>
      <c r="LX747" s="33"/>
      <c r="LY747" s="33"/>
      <c r="LZ747" s="33"/>
      <c r="MA747" s="33"/>
      <c r="MB747" s="33"/>
      <c r="MC747" s="33"/>
      <c r="MD747" s="33"/>
      <c r="ME747" s="33"/>
      <c r="MF747" s="33"/>
      <c r="MG747" s="33"/>
      <c r="MH747" s="33"/>
      <c r="MI747" s="33"/>
      <c r="MJ747" s="33"/>
      <c r="MK747" s="33"/>
      <c r="ML747" s="33"/>
      <c r="MM747" s="33"/>
      <c r="MN747" s="33"/>
      <c r="MO747" s="33"/>
      <c r="MP747" s="33"/>
      <c r="MQ747" s="33"/>
      <c r="MR747" s="33"/>
      <c r="MS747" s="33"/>
      <c r="MT747" s="33"/>
      <c r="MU747" s="33"/>
      <c r="MV747" s="33"/>
      <c r="MW747" s="33"/>
      <c r="MX747" s="33"/>
      <c r="MY747" s="33"/>
      <c r="MZ747" s="33"/>
      <c r="NA747" s="33"/>
      <c r="NB747" s="33"/>
      <c r="NC747" s="33"/>
      <c r="ND747" s="33"/>
      <c r="NE747" s="33"/>
      <c r="NF747" s="33"/>
      <c r="NG747" s="33"/>
      <c r="NH747" s="33"/>
      <c r="NI747" s="33"/>
      <c r="NJ747" s="33"/>
      <c r="NK747" s="33"/>
      <c r="NL747" s="33"/>
      <c r="NM747" s="33"/>
      <c r="NN747" s="33"/>
      <c r="NO747" s="33"/>
      <c r="NP747" s="33"/>
      <c r="NQ747" s="33"/>
      <c r="NR747" s="33"/>
      <c r="NS747" s="33"/>
      <c r="NT747" s="33"/>
      <c r="NU747" s="33"/>
      <c r="NV747" s="33"/>
      <c r="NW747" s="33"/>
      <c r="NX747" s="33"/>
      <c r="NY747" s="33"/>
      <c r="NZ747" s="33"/>
      <c r="OA747" s="33"/>
      <c r="OB747" s="33"/>
      <c r="OC747" s="33"/>
      <c r="OD747" s="33"/>
      <c r="OE747" s="33"/>
      <c r="OF747" s="33"/>
      <c r="OG747" s="33"/>
      <c r="OH747" s="33"/>
      <c r="OI747" s="33"/>
      <c r="OJ747" s="33"/>
      <c r="OK747" s="33"/>
      <c r="OL747" s="33"/>
      <c r="OM747" s="33"/>
      <c r="ON747" s="33"/>
      <c r="OO747" s="33"/>
      <c r="OP747" s="33"/>
      <c r="OQ747" s="33"/>
      <c r="OR747" s="33"/>
      <c r="OS747" s="33"/>
      <c r="OT747" s="33"/>
      <c r="OU747" s="33"/>
      <c r="OV747" s="33"/>
      <c r="OW747" s="33"/>
      <c r="OX747" s="33"/>
      <c r="OY747" s="33"/>
      <c r="OZ747" s="33"/>
      <c r="PA747" s="33"/>
      <c r="PB747" s="33"/>
      <c r="PC747" s="33"/>
      <c r="PD747" s="33"/>
      <c r="PE747" s="33"/>
      <c r="PF747" s="33"/>
      <c r="PG747" s="33"/>
      <c r="PH747" s="33"/>
      <c r="PI747" s="33"/>
      <c r="PJ747" s="33"/>
      <c r="PK747" s="33"/>
      <c r="PL747" s="33"/>
      <c r="PM747" s="33"/>
      <c r="PN747" s="33"/>
      <c r="PO747" s="33"/>
      <c r="PP747" s="33"/>
      <c r="PQ747" s="33"/>
      <c r="PR747" s="33"/>
      <c r="PS747" s="33"/>
      <c r="PT747" s="33"/>
      <c r="PU747" s="33"/>
      <c r="PV747" s="33"/>
      <c r="PW747" s="33"/>
      <c r="PX747" s="33"/>
      <c r="PY747" s="33"/>
      <c r="PZ747" s="33"/>
      <c r="QA747" s="33"/>
      <c r="QB747" s="33"/>
      <c r="QC747" s="33"/>
      <c r="QD747" s="33"/>
      <c r="QE747" s="33"/>
      <c r="QF747" s="33"/>
      <c r="QG747" s="33"/>
      <c r="QH747" s="33"/>
      <c r="QI747" s="33"/>
      <c r="QJ747" s="33"/>
      <c r="QK747" s="33"/>
      <c r="QL747" s="33"/>
      <c r="QM747" s="33"/>
      <c r="QN747" s="33"/>
      <c r="QO747" s="33"/>
      <c r="QP747" s="33"/>
      <c r="QQ747" s="33"/>
      <c r="QR747" s="33"/>
      <c r="QS747" s="33"/>
      <c r="QT747" s="33"/>
      <c r="QU747" s="33"/>
      <c r="QV747" s="33"/>
      <c r="QW747" s="33"/>
      <c r="QX747" s="33"/>
      <c r="QY747" s="33"/>
      <c r="QZ747" s="33"/>
      <c r="RA747" s="33"/>
      <c r="RB747" s="33"/>
      <c r="RC747" s="33"/>
      <c r="RD747" s="33"/>
      <c r="RE747" s="33"/>
      <c r="RF747" s="33"/>
      <c r="RG747" s="33"/>
      <c r="RH747" s="33"/>
      <c r="RI747" s="33"/>
      <c r="RJ747" s="33"/>
      <c r="RK747" s="33"/>
      <c r="RL747" s="33"/>
      <c r="RM747" s="33"/>
      <c r="RN747" s="33"/>
      <c r="RO747" s="33"/>
      <c r="RP747" s="33"/>
      <c r="RQ747" s="33"/>
      <c r="RR747" s="33"/>
      <c r="RS747" s="33"/>
      <c r="RT747" s="33"/>
      <c r="RU747" s="33"/>
      <c r="RV747" s="33"/>
      <c r="RW747" s="33"/>
      <c r="RX747" s="33"/>
      <c r="RY747" s="33"/>
      <c r="RZ747" s="33"/>
      <c r="SA747" s="33"/>
      <c r="SB747" s="33"/>
      <c r="SC747" s="33"/>
      <c r="SD747" s="33"/>
      <c r="SE747" s="33"/>
      <c r="SF747" s="33"/>
      <c r="SG747" s="33"/>
      <c r="SH747" s="33"/>
      <c r="SI747" s="33"/>
      <c r="SJ747" s="33"/>
      <c r="SK747" s="33"/>
      <c r="SL747" s="33"/>
      <c r="SM747" s="33"/>
      <c r="SN747" s="33"/>
      <c r="SO747" s="33"/>
      <c r="SP747" s="33"/>
      <c r="SQ747" s="33"/>
      <c r="SR747" s="33"/>
      <c r="SS747" s="33"/>
      <c r="ST747" s="33"/>
      <c r="SU747" s="33"/>
      <c r="SV747" s="33"/>
      <c r="SW747" s="33"/>
      <c r="SX747" s="33"/>
      <c r="SY747" s="33"/>
      <c r="SZ747" s="33"/>
      <c r="TA747" s="33"/>
      <c r="TB747" s="33"/>
      <c r="TC747" s="33"/>
      <c r="TD747" s="33"/>
      <c r="TE747" s="33"/>
      <c r="TF747" s="33"/>
      <c r="TG747" s="33"/>
      <c r="TH747" s="33"/>
      <c r="TI747" s="33"/>
      <c r="TJ747" s="33"/>
      <c r="TK747" s="33"/>
      <c r="TL747" s="33"/>
      <c r="TM747" s="33"/>
      <c r="TN747" s="33"/>
      <c r="TO747" s="33"/>
      <c r="TP747" s="33"/>
      <c r="TQ747" s="33"/>
      <c r="TR747" s="33"/>
      <c r="TS747" s="33"/>
      <c r="TT747" s="33"/>
      <c r="TU747" s="33"/>
      <c r="TV747" s="33"/>
      <c r="TW747" s="33"/>
      <c r="TX747" s="33"/>
      <c r="TY747" s="33"/>
      <c r="TZ747" s="33"/>
      <c r="UA747" s="33"/>
      <c r="UB747" s="33"/>
      <c r="UC747" s="33"/>
      <c r="UD747" s="33"/>
      <c r="UE747" s="33"/>
      <c r="UF747" s="33"/>
      <c r="UG747" s="33"/>
      <c r="UH747" s="33"/>
      <c r="UI747" s="33"/>
      <c r="UJ747" s="33"/>
      <c r="UK747" s="33"/>
      <c r="UL747" s="33"/>
      <c r="UM747" s="33"/>
      <c r="UN747" s="33"/>
      <c r="UO747" s="33"/>
      <c r="UP747" s="33"/>
      <c r="UQ747" s="33"/>
      <c r="UR747" s="33"/>
      <c r="US747" s="33"/>
      <c r="UT747" s="33"/>
      <c r="UU747" s="33"/>
      <c r="UV747" s="33"/>
      <c r="UW747" s="33"/>
      <c r="UX747" s="33"/>
      <c r="UY747" s="33"/>
      <c r="UZ747" s="33"/>
      <c r="VA747" s="33"/>
      <c r="VB747" s="33"/>
      <c r="VC747" s="33"/>
      <c r="VD747" s="33"/>
      <c r="VE747" s="33"/>
      <c r="VF747" s="33"/>
      <c r="VG747" s="33"/>
      <c r="VH747" s="33"/>
      <c r="VI747" s="33"/>
      <c r="VJ747" s="33"/>
      <c r="VK747" s="33"/>
      <c r="VL747" s="33"/>
      <c r="VM747" s="33"/>
      <c r="VN747" s="33"/>
      <c r="VO747" s="33"/>
      <c r="VP747" s="33"/>
      <c r="VQ747" s="33"/>
      <c r="VR747" s="33"/>
      <c r="VS747" s="33"/>
      <c r="VT747" s="33"/>
      <c r="VU747" s="33"/>
      <c r="VV747" s="33"/>
      <c r="VW747" s="33"/>
      <c r="VX747" s="33"/>
      <c r="VY747" s="33"/>
      <c r="VZ747" s="33"/>
      <c r="WA747" s="33"/>
      <c r="WB747" s="33"/>
      <c r="WC747" s="33"/>
      <c r="WD747" s="33"/>
      <c r="WE747" s="33"/>
      <c r="WF747" s="33"/>
      <c r="WG747" s="33"/>
      <c r="WH747" s="33"/>
      <c r="WI747" s="33"/>
      <c r="WJ747" s="33"/>
      <c r="WK747" s="33"/>
      <c r="WL747" s="33"/>
      <c r="WM747" s="33"/>
      <c r="WN747" s="33"/>
      <c r="WO747" s="33"/>
      <c r="WP747" s="33"/>
      <c r="WQ747" s="33"/>
      <c r="WR747" s="33"/>
      <c r="WS747" s="33"/>
      <c r="WT747" s="33"/>
      <c r="WU747" s="33"/>
      <c r="WV747" s="33"/>
      <c r="WW747" s="33"/>
      <c r="WX747" s="33"/>
      <c r="WY747" s="33"/>
      <c r="WZ747" s="33"/>
      <c r="XA747" s="33"/>
      <c r="XB747" s="33"/>
      <c r="XC747" s="33"/>
      <c r="XD747" s="33"/>
      <c r="XE747" s="33"/>
      <c r="XF747" s="33"/>
      <c r="XG747" s="33"/>
      <c r="XH747" s="33"/>
      <c r="XI747" s="33"/>
      <c r="XJ747" s="33"/>
      <c r="XK747" s="33"/>
      <c r="XL747" s="33"/>
      <c r="XM747" s="33"/>
      <c r="XN747" s="33"/>
      <c r="XO747" s="33"/>
      <c r="XP747" s="33"/>
      <c r="XQ747" s="33"/>
      <c r="XR747" s="33"/>
      <c r="XS747" s="33"/>
      <c r="XT747" s="33"/>
      <c r="XU747" s="33"/>
      <c r="XV747" s="33"/>
      <c r="XW747" s="33"/>
      <c r="XX747" s="33"/>
      <c r="XY747" s="33"/>
      <c r="XZ747" s="33"/>
      <c r="YA747" s="33"/>
      <c r="YB747" s="33"/>
      <c r="YC747" s="33"/>
      <c r="YD747" s="33"/>
      <c r="YE747" s="33"/>
      <c r="YF747" s="33"/>
      <c r="YG747" s="33"/>
      <c r="YH747" s="33"/>
      <c r="YI747" s="33"/>
      <c r="YJ747" s="33"/>
      <c r="YK747" s="33"/>
      <c r="YL747" s="33"/>
      <c r="YM747" s="33"/>
      <c r="YN747" s="33"/>
      <c r="YO747" s="33"/>
      <c r="YP747" s="33"/>
      <c r="YQ747" s="33"/>
      <c r="YR747" s="33"/>
      <c r="YS747" s="33"/>
      <c r="YT747" s="33"/>
      <c r="YU747" s="33"/>
      <c r="YV747" s="33"/>
      <c r="YW747" s="33"/>
      <c r="YX747" s="33"/>
      <c r="YY747" s="33"/>
      <c r="YZ747" s="33"/>
      <c r="ZA747" s="33"/>
      <c r="ZB747" s="33"/>
      <c r="ZC747" s="33"/>
      <c r="ZD747" s="33"/>
      <c r="ZE747" s="33"/>
      <c r="ZF747" s="33"/>
      <c r="ZG747" s="33"/>
      <c r="ZH747" s="33"/>
      <c r="ZI747" s="33"/>
      <c r="ZJ747" s="33"/>
      <c r="ZK747" s="33"/>
      <c r="ZL747" s="33"/>
      <c r="ZM747" s="33"/>
      <c r="ZN747" s="33"/>
      <c r="ZO747" s="33"/>
      <c r="ZP747" s="33"/>
      <c r="ZQ747" s="33"/>
      <c r="ZR747" s="33"/>
      <c r="ZS747" s="33"/>
      <c r="ZT747" s="33"/>
      <c r="ZU747" s="33"/>
      <c r="ZV747" s="33"/>
      <c r="ZW747" s="33"/>
      <c r="ZX747" s="33"/>
      <c r="ZY747" s="33"/>
      <c r="ZZ747" s="33"/>
      <c r="AAA747" s="33"/>
      <c r="AAB747" s="33"/>
      <c r="AAC747" s="33"/>
      <c r="AAD747" s="33"/>
      <c r="AAE747" s="33"/>
      <c r="AAF747" s="33"/>
      <c r="AAG747" s="33"/>
      <c r="AAH747" s="33"/>
      <c r="AAI747" s="33"/>
      <c r="AAJ747" s="33"/>
      <c r="AAK747" s="33"/>
      <c r="AAL747" s="33"/>
      <c r="AAM747" s="33"/>
      <c r="AAN747" s="33"/>
      <c r="AAO747" s="33"/>
      <c r="AAP747" s="33"/>
      <c r="AAQ747" s="33"/>
      <c r="AAR747" s="33"/>
      <c r="AAS747" s="33"/>
      <c r="AAT747" s="33"/>
      <c r="AAU747" s="33"/>
      <c r="AAV747" s="33"/>
      <c r="AAW747" s="33"/>
      <c r="AAX747" s="33"/>
      <c r="AAY747" s="33"/>
      <c r="AAZ747" s="33"/>
      <c r="ABA747" s="33"/>
      <c r="ABB747" s="33"/>
      <c r="ABC747" s="33"/>
      <c r="ABD747" s="33"/>
      <c r="ABE747" s="33"/>
      <c r="ABF747" s="33"/>
      <c r="ABG747" s="33"/>
      <c r="ABH747" s="33"/>
      <c r="ABI747" s="33"/>
      <c r="ABJ747" s="33"/>
      <c r="ABK747" s="33"/>
      <c r="ABL747" s="33"/>
      <c r="ABM747" s="33"/>
      <c r="ABN747" s="33"/>
      <c r="ABO747" s="33"/>
      <c r="ABP747" s="33"/>
      <c r="ABQ747" s="33"/>
      <c r="ABR747" s="33"/>
      <c r="ABS747" s="33"/>
      <c r="ABT747" s="33"/>
      <c r="ABU747" s="33"/>
      <c r="ABV747" s="33"/>
      <c r="ABW747" s="33"/>
      <c r="ABX747" s="33"/>
      <c r="ABY747" s="33"/>
      <c r="ABZ747" s="33"/>
      <c r="ACA747" s="33"/>
      <c r="ACB747" s="33"/>
      <c r="ACC747" s="33"/>
      <c r="ACD747" s="33"/>
      <c r="ACE747" s="33"/>
      <c r="ACF747" s="33"/>
      <c r="ACG747" s="33"/>
      <c r="ACH747" s="33"/>
      <c r="ACI747" s="33"/>
      <c r="ACJ747" s="33"/>
      <c r="ACK747" s="33"/>
      <c r="ACL747" s="33"/>
      <c r="ACM747" s="33"/>
      <c r="ACN747" s="33"/>
      <c r="ACO747" s="33"/>
      <c r="ACP747" s="33"/>
      <c r="ACQ747" s="33"/>
      <c r="ACR747" s="33"/>
      <c r="ACS747" s="33"/>
      <c r="ACT747" s="33"/>
      <c r="ACU747" s="33"/>
      <c r="ACV747" s="33"/>
      <c r="ACW747" s="33"/>
      <c r="ACX747" s="33"/>
      <c r="ACY747" s="33"/>
      <c r="ACZ747" s="33"/>
      <c r="ADA747" s="33"/>
      <c r="ADB747" s="33"/>
      <c r="ADC747" s="33"/>
      <c r="ADD747" s="33"/>
      <c r="ADE747" s="33"/>
      <c r="ADF747" s="33"/>
      <c r="ADG747" s="33"/>
      <c r="ADH747" s="33"/>
      <c r="ADI747" s="33"/>
      <c r="ADJ747" s="33"/>
      <c r="ADK747" s="33"/>
      <c r="ADL747" s="33"/>
      <c r="ADM747" s="33"/>
      <c r="ADN747" s="33"/>
      <c r="ADO747" s="33"/>
      <c r="ADP747" s="33"/>
      <c r="ADQ747" s="33"/>
      <c r="ADR747" s="33"/>
      <c r="ADS747" s="33"/>
      <c r="ADT747" s="33"/>
      <c r="ADU747" s="33"/>
      <c r="ADV747" s="33"/>
      <c r="ADW747" s="33"/>
      <c r="ADX747" s="33"/>
      <c r="ADY747" s="33"/>
      <c r="ADZ747" s="33"/>
      <c r="AEA747" s="33"/>
      <c r="AEB747" s="33"/>
      <c r="AEC747" s="33"/>
      <c r="AED747" s="33"/>
      <c r="AEE747" s="33"/>
      <c r="AEF747" s="33"/>
      <c r="AEG747" s="33"/>
      <c r="AEH747" s="33"/>
      <c r="AEI747" s="33"/>
      <c r="AEJ747" s="33"/>
      <c r="AEK747" s="33"/>
      <c r="AEL747" s="33"/>
      <c r="AEM747" s="33"/>
      <c r="AEN747" s="33"/>
      <c r="AEO747" s="33"/>
      <c r="AEP747" s="33"/>
      <c r="AEQ747" s="33"/>
      <c r="AER747" s="33"/>
      <c r="AES747" s="33"/>
      <c r="AET747" s="33"/>
      <c r="AEU747" s="33"/>
      <c r="AEV747" s="33"/>
      <c r="AEW747" s="33"/>
      <c r="AEX747" s="33"/>
      <c r="AEY747" s="33"/>
      <c r="AEZ747" s="33"/>
      <c r="AFA747" s="33"/>
      <c r="AFB747" s="33"/>
      <c r="AFC747" s="33"/>
      <c r="AFD747" s="33"/>
      <c r="AFE747" s="33"/>
      <c r="AFF747" s="33"/>
      <c r="AFG747" s="33"/>
      <c r="AFH747" s="33"/>
      <c r="AFI747" s="33"/>
      <c r="AFJ747" s="33"/>
      <c r="AFK747" s="33"/>
      <c r="AFL747" s="33"/>
      <c r="AFM747" s="33"/>
      <c r="AFN747" s="33"/>
      <c r="AFO747" s="33"/>
      <c r="AFP747" s="33"/>
      <c r="AFQ747" s="33"/>
      <c r="AFR747" s="33"/>
      <c r="AFS747" s="33"/>
      <c r="AFT747" s="33"/>
      <c r="AFU747" s="33"/>
      <c r="AFV747" s="33"/>
      <c r="AFW747" s="33"/>
      <c r="AFX747" s="33"/>
      <c r="AFY747" s="33"/>
      <c r="AFZ747" s="33"/>
      <c r="AGA747" s="33"/>
      <c r="AGB747" s="33"/>
      <c r="AGC747" s="33"/>
      <c r="AGD747" s="33"/>
      <c r="AGE747" s="33"/>
      <c r="AGF747" s="33"/>
      <c r="AGG747" s="33"/>
      <c r="AGH747" s="33"/>
      <c r="AGI747" s="33"/>
      <c r="AGJ747" s="33"/>
      <c r="AGK747" s="33"/>
      <c r="AGL747" s="33"/>
      <c r="AGM747" s="33"/>
      <c r="AGN747" s="33"/>
      <c r="AGO747" s="33"/>
      <c r="AGP747" s="33"/>
      <c r="AGQ747" s="33"/>
      <c r="AGR747" s="33"/>
      <c r="AGS747" s="33"/>
      <c r="AGT747" s="33"/>
      <c r="AGU747" s="33"/>
      <c r="AGV747" s="33"/>
      <c r="AGW747" s="33"/>
      <c r="AGX747" s="33"/>
      <c r="AGY747" s="33"/>
      <c r="AGZ747" s="33"/>
      <c r="AHA747" s="33"/>
      <c r="AHB747" s="33"/>
      <c r="AHC747" s="33"/>
      <c r="AHD747" s="33"/>
      <c r="AHE747" s="33"/>
      <c r="AHF747" s="33"/>
      <c r="AHG747" s="33"/>
      <c r="AHH747" s="33"/>
      <c r="AHI747" s="33"/>
      <c r="AHJ747" s="33"/>
      <c r="AHK747" s="33"/>
      <c r="AHL747" s="33"/>
      <c r="AHM747" s="33"/>
      <c r="AHN747" s="33"/>
      <c r="AHO747" s="33"/>
      <c r="AHP747" s="33"/>
      <c r="AHQ747" s="33"/>
      <c r="AHR747" s="33"/>
      <c r="AHS747" s="33"/>
      <c r="AHT747" s="33"/>
      <c r="AHU747" s="33"/>
      <c r="AHV747" s="33"/>
      <c r="AHW747" s="33"/>
      <c r="AHX747" s="33"/>
      <c r="AHY747" s="33"/>
      <c r="AHZ747" s="33"/>
      <c r="AIA747" s="33"/>
      <c r="AIB747" s="33"/>
      <c r="AIC747" s="33"/>
      <c r="AID747" s="33"/>
      <c r="AIE747" s="33"/>
      <c r="AIF747" s="33"/>
      <c r="AIG747" s="33"/>
      <c r="AIH747" s="33"/>
      <c r="AII747" s="33"/>
      <c r="AIJ747" s="33"/>
      <c r="AIK747" s="33"/>
      <c r="AIL747" s="33"/>
      <c r="AIM747" s="33"/>
      <c r="AIN747" s="33"/>
      <c r="AIO747" s="33"/>
      <c r="AIP747" s="33"/>
      <c r="AIQ747" s="33"/>
      <c r="AIR747" s="33"/>
      <c r="AIS747" s="33"/>
      <c r="AIT747" s="33"/>
      <c r="AIU747" s="33"/>
      <c r="AIV747" s="33"/>
      <c r="AIW747" s="33"/>
      <c r="AIX747" s="33"/>
      <c r="AIY747" s="33"/>
      <c r="AIZ747" s="33"/>
      <c r="AJA747" s="33"/>
      <c r="AJB747" s="33"/>
      <c r="AJC747" s="33"/>
      <c r="AJD747" s="33"/>
      <c r="AJE747" s="33"/>
      <c r="AJF747" s="33"/>
      <c r="AJG747" s="33"/>
      <c r="AJH747" s="33"/>
      <c r="AJI747" s="33"/>
      <c r="AJJ747" s="33"/>
      <c r="AJK747" s="33"/>
      <c r="AJL747" s="33"/>
      <c r="AJM747" s="33"/>
      <c r="AJN747" s="33"/>
      <c r="AJO747" s="33"/>
      <c r="AJP747" s="33"/>
      <c r="AJQ747" s="33"/>
      <c r="AJR747" s="33"/>
      <c r="AJS747" s="33"/>
      <c r="AJT747" s="33"/>
      <c r="AJU747" s="33"/>
      <c r="AJV747" s="33"/>
      <c r="AJW747" s="33"/>
      <c r="AJX747" s="33"/>
      <c r="AJY747" s="33"/>
      <c r="AJZ747" s="33"/>
      <c r="AKA747" s="33"/>
      <c r="AKB747" s="33"/>
      <c r="AKC747" s="33"/>
      <c r="AKD747" s="33"/>
      <c r="AKE747" s="33"/>
      <c r="AKF747" s="33"/>
      <c r="AKG747" s="33"/>
      <c r="AKH747" s="33"/>
      <c r="AKI747" s="33"/>
      <c r="AKJ747" s="33"/>
      <c r="AKK747" s="33"/>
      <c r="AKL747" s="33"/>
      <c r="AKM747" s="33"/>
      <c r="AKN747" s="33"/>
      <c r="AKO747" s="33"/>
      <c r="AKP747" s="33"/>
      <c r="AKQ747" s="33"/>
      <c r="AKR747" s="33"/>
      <c r="AKS747" s="33"/>
      <c r="AKT747" s="33"/>
      <c r="AKU747" s="33"/>
      <c r="AKV747" s="33"/>
      <c r="AKW747" s="33"/>
      <c r="AKX747" s="33"/>
      <c r="AKY747" s="33"/>
      <c r="AKZ747" s="33"/>
      <c r="ALA747" s="33"/>
      <c r="ALB747" s="33"/>
      <c r="ALC747" s="33"/>
      <c r="ALD747" s="33"/>
      <c r="ALE747" s="33"/>
      <c r="ALF747" s="33"/>
      <c r="ALG747" s="33"/>
      <c r="ALH747" s="33"/>
      <c r="ALI747" s="33"/>
      <c r="ALJ747" s="33"/>
      <c r="ALK747" s="33"/>
      <c r="ALL747" s="33"/>
      <c r="ALM747" s="33"/>
      <c r="ALN747" s="33"/>
      <c r="ALO747" s="33"/>
      <c r="ALP747" s="33"/>
      <c r="ALQ747" s="33"/>
      <c r="ALR747" s="33"/>
      <c r="ALS747" s="33"/>
      <c r="ALT747" s="33"/>
      <c r="ALU747" s="33"/>
      <c r="ALV747" s="33"/>
      <c r="ALW747" s="33"/>
      <c r="ALX747" s="33"/>
      <c r="ALY747" s="33"/>
      <c r="ALZ747" s="33"/>
      <c r="AMA747" s="33"/>
      <c r="AMB747" s="33"/>
      <c r="AMC747" s="33"/>
      <c r="AMD747" s="33"/>
      <c r="AME747" s="33"/>
      <c r="AMF747" s="33"/>
      <c r="AMG747" s="33"/>
      <c r="AMH747" s="33"/>
      <c r="AMI747" s="33"/>
      <c r="AMJ747" s="33"/>
      <c r="AMK747" s="33"/>
      <c r="AML747" s="33"/>
      <c r="AMM747" s="33"/>
      <c r="AMN747" s="33"/>
      <c r="AMO747" s="33"/>
      <c r="AMP747" s="33"/>
      <c r="AMQ747" s="33"/>
      <c r="AMR747" s="33"/>
      <c r="AMS747" s="33"/>
      <c r="AMT747" s="33"/>
      <c r="AMU747" s="33"/>
      <c r="AMV747" s="33"/>
      <c r="AMW747" s="33"/>
      <c r="AMX747" s="33"/>
      <c r="AMY747" s="33"/>
      <c r="AMZ747" s="33"/>
      <c r="ANA747" s="33"/>
      <c r="ANB747" s="33"/>
      <c r="ANC747" s="33"/>
      <c r="AND747" s="33"/>
      <c r="ANE747" s="33"/>
      <c r="ANF747" s="33"/>
      <c r="ANG747" s="33"/>
      <c r="ANH747" s="33"/>
      <c r="ANI747" s="33"/>
      <c r="ANJ747" s="33"/>
      <c r="ANK747" s="33"/>
      <c r="ANL747" s="33"/>
      <c r="ANM747" s="33"/>
      <c r="ANN747" s="33"/>
      <c r="ANO747" s="33"/>
      <c r="ANP747" s="33"/>
      <c r="ANQ747" s="33"/>
      <c r="ANR747" s="33"/>
      <c r="ANS747" s="33"/>
      <c r="ANT747" s="33"/>
      <c r="ANU747" s="33"/>
      <c r="ANV747" s="33"/>
      <c r="ANW747" s="33"/>
      <c r="ANX747" s="33"/>
      <c r="ANY747" s="33"/>
      <c r="ANZ747" s="33"/>
      <c r="AOA747" s="33"/>
      <c r="AOB747" s="33"/>
      <c r="AOC747" s="33"/>
      <c r="AOD747" s="33"/>
      <c r="AOE747" s="33"/>
      <c r="AOF747" s="33"/>
      <c r="AOG747" s="33"/>
      <c r="AOH747" s="33"/>
      <c r="AOI747" s="33"/>
      <c r="AOJ747" s="33"/>
      <c r="AOK747" s="33"/>
      <c r="AOL747" s="33"/>
      <c r="AOM747" s="33"/>
      <c r="AON747" s="33"/>
      <c r="AOO747" s="33"/>
      <c r="AOP747" s="33"/>
      <c r="AOQ747" s="33"/>
      <c r="AOR747" s="33"/>
      <c r="AOS747" s="33"/>
      <c r="AOT747" s="33"/>
      <c r="AOU747" s="33"/>
      <c r="AOV747" s="33"/>
      <c r="AOW747" s="33"/>
      <c r="AOX747" s="33"/>
      <c r="AOY747" s="33"/>
      <c r="AOZ747" s="33"/>
      <c r="APA747" s="33"/>
      <c r="APB747" s="33"/>
      <c r="APC747" s="33"/>
      <c r="APD747" s="33"/>
      <c r="APE747" s="33"/>
      <c r="APF747" s="33"/>
      <c r="APG747" s="33"/>
      <c r="APH747" s="33"/>
      <c r="API747" s="33"/>
      <c r="APJ747" s="33"/>
      <c r="APK747" s="33"/>
      <c r="APL747" s="33"/>
      <c r="APM747" s="33"/>
      <c r="APN747" s="33"/>
      <c r="APO747" s="33"/>
      <c r="APP747" s="33"/>
      <c r="APQ747" s="33"/>
      <c r="APR747" s="33"/>
      <c r="APS747" s="33"/>
      <c r="APT747" s="33"/>
      <c r="APU747" s="33"/>
      <c r="APV747" s="33"/>
      <c r="APW747" s="33"/>
      <c r="APX747" s="33"/>
      <c r="APY747" s="33"/>
      <c r="APZ747" s="33"/>
      <c r="AQA747" s="33"/>
      <c r="AQB747" s="33"/>
      <c r="AQC747" s="33"/>
      <c r="AQD747" s="33"/>
      <c r="AQE747" s="33"/>
      <c r="AQF747" s="33"/>
      <c r="AQG747" s="33"/>
      <c r="AQH747" s="33"/>
      <c r="AQI747" s="33"/>
      <c r="AQJ747" s="33"/>
      <c r="AQK747" s="33"/>
      <c r="AQL747" s="33"/>
      <c r="AQM747" s="33"/>
      <c r="AQN747" s="33"/>
      <c r="AQO747" s="33"/>
      <c r="AQP747" s="33"/>
      <c r="AQQ747" s="33"/>
      <c r="AQR747" s="33"/>
      <c r="AQS747" s="33"/>
      <c r="AQT747" s="33"/>
      <c r="AQU747" s="33"/>
      <c r="AQV747" s="33"/>
      <c r="AQW747" s="33"/>
      <c r="AQX747" s="33"/>
      <c r="AQY747" s="33"/>
      <c r="AQZ747" s="33"/>
      <c r="ARA747" s="33"/>
      <c r="ARB747" s="33"/>
      <c r="ARC747" s="33"/>
      <c r="ARD747" s="33"/>
      <c r="ARE747" s="33"/>
      <c r="ARF747" s="33"/>
      <c r="ARG747" s="33"/>
      <c r="ARH747" s="33"/>
      <c r="ARI747" s="33"/>
      <c r="ARJ747" s="33"/>
      <c r="ARK747" s="33"/>
      <c r="ARL747" s="33"/>
      <c r="ARM747" s="33"/>
      <c r="ARN747" s="33"/>
      <c r="ARO747" s="33"/>
      <c r="ARP747" s="33"/>
      <c r="ARQ747" s="33"/>
      <c r="ARR747" s="33"/>
      <c r="ARS747" s="33"/>
      <c r="ART747" s="33"/>
      <c r="ARU747" s="33"/>
      <c r="ARV747" s="33"/>
      <c r="ARW747" s="33"/>
      <c r="ARX747" s="33"/>
      <c r="ARY747" s="33"/>
      <c r="ARZ747" s="33"/>
      <c r="ASA747" s="33"/>
      <c r="ASB747" s="33"/>
      <c r="ASC747" s="33"/>
      <c r="ASD747" s="33"/>
      <c r="ASE747" s="33"/>
      <c r="ASF747" s="33"/>
      <c r="ASG747" s="33"/>
      <c r="ASH747" s="33"/>
      <c r="ASI747" s="33"/>
      <c r="ASJ747" s="33"/>
      <c r="ASK747" s="33"/>
      <c r="ASL747" s="33"/>
      <c r="ASM747" s="33"/>
      <c r="ASN747" s="33"/>
      <c r="ASO747" s="33"/>
      <c r="ASP747" s="33"/>
      <c r="ASQ747" s="33"/>
      <c r="ASR747" s="33"/>
      <c r="ASS747" s="33"/>
      <c r="AST747" s="33"/>
      <c r="ASU747" s="33"/>
      <c r="ASV747" s="33"/>
      <c r="ASW747" s="33"/>
      <c r="ASX747" s="33"/>
      <c r="ASY747" s="33"/>
      <c r="ASZ747" s="33"/>
      <c r="ATA747" s="33"/>
      <c r="ATB747" s="33"/>
      <c r="ATC747" s="33"/>
      <c r="ATD747" s="33"/>
      <c r="ATE747" s="33"/>
      <c r="ATF747" s="33"/>
      <c r="ATG747" s="33"/>
      <c r="ATH747" s="33"/>
      <c r="ATI747" s="33"/>
      <c r="ATJ747" s="33"/>
      <c r="ATK747" s="33"/>
      <c r="ATL747" s="33"/>
      <c r="ATM747" s="33"/>
      <c r="ATN747" s="33"/>
      <c r="ATO747" s="33"/>
      <c r="ATP747" s="33"/>
      <c r="ATQ747" s="33"/>
      <c r="ATR747" s="33"/>
      <c r="ATS747" s="33"/>
      <c r="ATT747" s="33"/>
      <c r="ATU747" s="33"/>
      <c r="ATV747" s="33"/>
      <c r="ATW747" s="33"/>
      <c r="ATX747" s="33"/>
      <c r="ATY747" s="33"/>
      <c r="ATZ747" s="33"/>
      <c r="AUA747" s="33"/>
      <c r="AUB747" s="33"/>
      <c r="AUC747" s="33"/>
      <c r="AUD747" s="33"/>
      <c r="AUE747" s="33"/>
      <c r="AUF747" s="33"/>
      <c r="AUG747" s="33"/>
      <c r="AUH747" s="33"/>
      <c r="AUI747" s="33"/>
      <c r="AUJ747" s="33"/>
      <c r="AUK747" s="33"/>
      <c r="AUL747" s="33"/>
      <c r="AUM747" s="33"/>
      <c r="AUN747" s="33"/>
      <c r="AUO747" s="33"/>
      <c r="AUP747" s="33"/>
      <c r="AUQ747" s="33"/>
      <c r="AUR747" s="33"/>
      <c r="AUS747" s="33"/>
      <c r="AUT747" s="33"/>
      <c r="AUU747" s="33"/>
      <c r="AUV747" s="33"/>
      <c r="AUW747" s="33"/>
      <c r="AUX747" s="33"/>
      <c r="AUY747" s="33"/>
      <c r="AUZ747" s="33"/>
      <c r="AVA747" s="33"/>
      <c r="AVB747" s="33"/>
      <c r="AVC747" s="33"/>
      <c r="AVD747" s="33"/>
      <c r="AVE747" s="33"/>
      <c r="AVF747" s="33"/>
      <c r="AVG747" s="33"/>
      <c r="AVH747" s="33"/>
      <c r="AVI747" s="33"/>
      <c r="AVJ747" s="33"/>
      <c r="AVK747" s="33"/>
      <c r="AVL747" s="33"/>
      <c r="AVM747" s="33"/>
      <c r="AVN747" s="33"/>
      <c r="AVO747" s="33"/>
      <c r="AVP747" s="33"/>
      <c r="AVQ747" s="33"/>
      <c r="AVR747" s="33"/>
      <c r="AVS747" s="33"/>
      <c r="AVT747" s="33"/>
      <c r="AVU747" s="33"/>
      <c r="AVV747" s="33"/>
      <c r="AVW747" s="33"/>
      <c r="AVX747" s="33"/>
      <c r="AVY747" s="33"/>
      <c r="AVZ747" s="33"/>
      <c r="AWA747" s="33"/>
      <c r="AWB747" s="33"/>
      <c r="AWC747" s="33"/>
      <c r="AWD747" s="33"/>
      <c r="AWE747" s="33"/>
      <c r="AWF747" s="33"/>
      <c r="AWG747" s="33"/>
      <c r="AWH747" s="33"/>
      <c r="AWI747" s="33"/>
      <c r="AWJ747" s="33"/>
      <c r="AWK747" s="33"/>
      <c r="AWL747" s="33"/>
      <c r="AWM747" s="33"/>
      <c r="AWN747" s="33"/>
      <c r="AWO747" s="33"/>
      <c r="AWP747" s="33"/>
      <c r="AWQ747" s="33"/>
      <c r="AWR747" s="33"/>
      <c r="AWS747" s="33"/>
      <c r="AWT747" s="33"/>
      <c r="AWU747" s="33"/>
      <c r="AWV747" s="33"/>
      <c r="AWW747" s="33"/>
      <c r="AWX747" s="33"/>
      <c r="AWY747" s="33"/>
      <c r="AWZ747" s="33"/>
      <c r="AXA747" s="33"/>
      <c r="AXB747" s="33"/>
      <c r="AXC747" s="33"/>
      <c r="AXD747" s="33"/>
      <c r="AXE747" s="33"/>
      <c r="AXF747" s="33"/>
      <c r="AXG747" s="33"/>
      <c r="AXH747" s="33"/>
      <c r="AXI747" s="33"/>
      <c r="AXJ747" s="33"/>
      <c r="AXK747" s="33"/>
      <c r="AXL747" s="33"/>
      <c r="AXM747" s="33"/>
      <c r="AXN747" s="33"/>
      <c r="AXO747" s="33"/>
      <c r="AXP747" s="33"/>
      <c r="AXQ747" s="33"/>
      <c r="AXR747" s="33"/>
      <c r="AXS747" s="33"/>
      <c r="AXT747" s="33"/>
      <c r="AXU747" s="33"/>
      <c r="AXV747" s="33"/>
      <c r="AXW747" s="33"/>
      <c r="AXX747" s="33"/>
      <c r="AXY747" s="33"/>
      <c r="AXZ747" s="33"/>
      <c r="AYA747" s="33"/>
      <c r="AYB747" s="33"/>
      <c r="AYC747" s="33"/>
      <c r="AYD747" s="33"/>
      <c r="AYE747" s="33"/>
      <c r="AYF747" s="33"/>
      <c r="AYG747" s="33"/>
      <c r="AYH747" s="33"/>
      <c r="AYI747" s="33"/>
      <c r="AYJ747" s="33"/>
      <c r="AYK747" s="33"/>
      <c r="AYL747" s="33"/>
      <c r="AYM747" s="33"/>
      <c r="AYN747" s="33"/>
      <c r="AYO747" s="33"/>
      <c r="AYP747" s="33"/>
      <c r="AYQ747" s="33"/>
      <c r="AYR747" s="33"/>
      <c r="AYS747" s="33"/>
      <c r="AYT747" s="33"/>
      <c r="AYU747" s="33"/>
      <c r="AYV747" s="33"/>
      <c r="AYW747" s="33"/>
      <c r="AYX747" s="33"/>
      <c r="AYY747" s="33"/>
      <c r="AYZ747" s="33"/>
      <c r="AZA747" s="33"/>
      <c r="AZB747" s="33"/>
      <c r="AZC747" s="33"/>
      <c r="AZD747" s="33"/>
      <c r="AZE747" s="33"/>
      <c r="AZF747" s="33"/>
      <c r="AZG747" s="33"/>
      <c r="AZH747" s="33"/>
      <c r="AZI747" s="33"/>
      <c r="AZJ747" s="33"/>
      <c r="AZK747" s="33"/>
      <c r="AZL747" s="33"/>
      <c r="AZM747" s="33"/>
      <c r="AZN747" s="33"/>
      <c r="AZO747" s="33"/>
      <c r="AZP747" s="33"/>
      <c r="AZQ747" s="33"/>
      <c r="AZR747" s="33"/>
      <c r="AZS747" s="33"/>
      <c r="AZT747" s="33"/>
      <c r="AZU747" s="33"/>
      <c r="AZV747" s="33"/>
      <c r="AZW747" s="33"/>
      <c r="AZX747" s="33"/>
      <c r="AZY747" s="33"/>
      <c r="AZZ747" s="33"/>
      <c r="BAA747" s="33"/>
      <c r="BAB747" s="33"/>
      <c r="BAC747" s="33"/>
      <c r="BAD747" s="33"/>
      <c r="BAE747" s="33"/>
      <c r="BAF747" s="33"/>
      <c r="BAG747" s="33"/>
      <c r="BAH747" s="33"/>
      <c r="BAI747" s="33"/>
      <c r="BAJ747" s="33"/>
      <c r="BAK747" s="33"/>
      <c r="BAL747" s="33"/>
      <c r="BAM747" s="33"/>
      <c r="BAN747" s="33"/>
      <c r="BAO747" s="33"/>
      <c r="BAP747" s="33"/>
      <c r="BAQ747" s="33"/>
      <c r="BAR747" s="33"/>
      <c r="BAS747" s="33"/>
      <c r="BAT747" s="33"/>
      <c r="BAU747" s="33"/>
      <c r="BAV747" s="33"/>
      <c r="BAW747" s="33"/>
      <c r="BAX747" s="33"/>
      <c r="BAY747" s="33"/>
      <c r="BAZ747" s="33"/>
      <c r="BBA747" s="33"/>
      <c r="BBB747" s="33"/>
      <c r="BBC747" s="33"/>
      <c r="BBD747" s="33"/>
      <c r="BBE747" s="33"/>
      <c r="BBF747" s="33"/>
      <c r="BBG747" s="33"/>
      <c r="BBH747" s="33"/>
      <c r="BBI747" s="33"/>
      <c r="BBJ747" s="33"/>
      <c r="BBK747" s="33"/>
      <c r="BBL747" s="33"/>
      <c r="BBM747" s="33"/>
      <c r="BBN747" s="33"/>
      <c r="BBO747" s="33"/>
      <c r="BBP747" s="33"/>
      <c r="BBQ747" s="33"/>
      <c r="BBR747" s="33"/>
      <c r="BBS747" s="33"/>
      <c r="BBT747" s="33"/>
      <c r="BBU747" s="33"/>
      <c r="BBV747" s="33"/>
      <c r="BBW747" s="33"/>
      <c r="BBX747" s="33"/>
      <c r="BBY747" s="33"/>
      <c r="BBZ747" s="33"/>
      <c r="BCA747" s="33"/>
      <c r="BCB747" s="33"/>
      <c r="BCC747" s="33"/>
      <c r="BCD747" s="33"/>
      <c r="BCE747" s="33"/>
      <c r="BCF747" s="33"/>
      <c r="BCG747" s="33"/>
      <c r="BCH747" s="33"/>
      <c r="BCI747" s="33"/>
      <c r="BCJ747" s="33"/>
      <c r="BCK747" s="33"/>
      <c r="BCL747" s="33"/>
      <c r="BCM747" s="33"/>
      <c r="BCN747" s="33"/>
      <c r="BCO747" s="33"/>
      <c r="BCP747" s="33"/>
      <c r="BCQ747" s="33"/>
      <c r="BCR747" s="33"/>
      <c r="BCS747" s="33"/>
      <c r="BCT747" s="33"/>
      <c r="BCU747" s="33"/>
      <c r="BCV747" s="33"/>
      <c r="BCW747" s="33"/>
      <c r="BCX747" s="33"/>
      <c r="BCY747" s="33"/>
      <c r="BCZ747" s="33"/>
      <c r="BDA747" s="33"/>
      <c r="BDB747" s="33"/>
      <c r="BDC747" s="33"/>
      <c r="BDD747" s="33"/>
      <c r="BDE747" s="33"/>
      <c r="BDF747" s="33"/>
      <c r="BDG747" s="33"/>
      <c r="BDH747" s="33"/>
      <c r="BDI747" s="33"/>
      <c r="BDJ747" s="33"/>
      <c r="BDK747" s="33"/>
      <c r="BDL747" s="33"/>
      <c r="BDM747" s="33"/>
      <c r="BDN747" s="33"/>
      <c r="BDO747" s="33"/>
      <c r="BDP747" s="33"/>
      <c r="BDQ747" s="33"/>
      <c r="BDR747" s="33"/>
      <c r="BDS747" s="33"/>
      <c r="BDT747" s="33"/>
      <c r="BDU747" s="33"/>
      <c r="BDV747" s="33"/>
      <c r="BDW747" s="33"/>
      <c r="BDX747" s="33"/>
      <c r="BDY747" s="33"/>
      <c r="BDZ747" s="33"/>
      <c r="BEA747" s="33"/>
      <c r="BEB747" s="33"/>
      <c r="BEC747" s="33"/>
      <c r="BED747" s="33"/>
      <c r="BEE747" s="33"/>
      <c r="BEF747" s="33"/>
      <c r="BEG747" s="33"/>
      <c r="BEH747" s="33"/>
      <c r="BEI747" s="33"/>
      <c r="BEJ747" s="33"/>
      <c r="BEK747" s="33"/>
      <c r="BEL747" s="33"/>
      <c r="BEM747" s="33"/>
      <c r="BEN747" s="33"/>
      <c r="BEO747" s="33"/>
      <c r="BEP747" s="33"/>
      <c r="BEQ747" s="33"/>
      <c r="BER747" s="33"/>
      <c r="BES747" s="33"/>
      <c r="BET747" s="33"/>
      <c r="BEU747" s="33"/>
      <c r="BEV747" s="33"/>
      <c r="BEW747" s="33"/>
      <c r="BEX747" s="33"/>
      <c r="BEY747" s="33"/>
      <c r="BEZ747" s="33"/>
      <c r="BFA747" s="33"/>
      <c r="BFB747" s="33"/>
      <c r="BFC747" s="33"/>
      <c r="BFD747" s="33"/>
      <c r="BFE747" s="33"/>
      <c r="BFF747" s="33"/>
      <c r="BFG747" s="33"/>
      <c r="BFH747" s="33"/>
      <c r="BFI747" s="33"/>
      <c r="BFJ747" s="33"/>
      <c r="BFK747" s="33"/>
      <c r="BFL747" s="33"/>
      <c r="BFM747" s="33"/>
      <c r="BFN747" s="33"/>
      <c r="BFO747" s="33"/>
      <c r="BFP747" s="33"/>
      <c r="BFQ747" s="33"/>
      <c r="BFR747" s="33"/>
      <c r="BFS747" s="33"/>
      <c r="BFT747" s="33"/>
      <c r="BFU747" s="33"/>
      <c r="BFV747" s="33"/>
      <c r="BFW747" s="33"/>
      <c r="BFX747" s="33"/>
      <c r="BFY747" s="33"/>
      <c r="BFZ747" s="33"/>
      <c r="BGA747" s="33"/>
      <c r="BGB747" s="33"/>
      <c r="BGC747" s="33"/>
      <c r="BGD747" s="33"/>
      <c r="BGE747" s="33"/>
      <c r="BGF747" s="33"/>
      <c r="BGG747" s="33"/>
      <c r="BGH747" s="33"/>
      <c r="BGI747" s="33"/>
      <c r="BGJ747" s="33"/>
      <c r="BGK747" s="33"/>
      <c r="BGL747" s="33"/>
      <c r="BGM747" s="33"/>
      <c r="BGN747" s="33"/>
      <c r="BGO747" s="33"/>
      <c r="BGP747" s="33"/>
      <c r="BGQ747" s="33"/>
      <c r="BGR747" s="33"/>
      <c r="BGS747" s="33"/>
      <c r="BGT747" s="33"/>
      <c r="BGU747" s="33"/>
      <c r="BGV747" s="33"/>
      <c r="BGW747" s="33"/>
      <c r="BGX747" s="33"/>
      <c r="BGY747" s="33"/>
      <c r="BGZ747" s="33"/>
      <c r="BHA747" s="33"/>
      <c r="BHB747" s="33"/>
      <c r="BHC747" s="33"/>
      <c r="BHD747" s="33"/>
      <c r="BHE747" s="33"/>
      <c r="BHF747" s="33"/>
      <c r="BHG747" s="33"/>
      <c r="BHH747" s="33"/>
      <c r="BHI747" s="33"/>
      <c r="BHJ747" s="33"/>
      <c r="BHK747" s="33"/>
      <c r="BHL747" s="33"/>
      <c r="BHM747" s="33"/>
      <c r="BHN747" s="33"/>
      <c r="BHO747" s="33"/>
      <c r="BHP747" s="33"/>
      <c r="BHQ747" s="33"/>
      <c r="BHR747" s="33"/>
      <c r="BHS747" s="33"/>
      <c r="BHT747" s="33"/>
      <c r="BHU747" s="33"/>
      <c r="BHV747" s="33"/>
      <c r="BHW747" s="33"/>
      <c r="BHX747" s="33"/>
      <c r="BHY747" s="33"/>
      <c r="BHZ747" s="33"/>
      <c r="BIA747" s="33"/>
      <c r="BIB747" s="33"/>
      <c r="BIC747" s="33"/>
      <c r="BID747" s="33"/>
      <c r="BIE747" s="33"/>
      <c r="BIF747" s="33"/>
      <c r="BIG747" s="33"/>
      <c r="BIH747" s="33"/>
      <c r="BII747" s="33"/>
      <c r="BIJ747" s="33"/>
      <c r="BIK747" s="33"/>
      <c r="BIL747" s="33"/>
      <c r="BIM747" s="33"/>
      <c r="BIN747" s="33"/>
      <c r="BIO747" s="33"/>
      <c r="BIP747" s="33"/>
      <c r="BIQ747" s="33"/>
      <c r="BIR747" s="33"/>
      <c r="BIS747" s="33"/>
      <c r="BIT747" s="33"/>
      <c r="BIU747" s="33"/>
      <c r="BIV747" s="33"/>
      <c r="BIW747" s="33"/>
      <c r="BIX747" s="33"/>
      <c r="BIY747" s="33"/>
      <c r="BIZ747" s="33"/>
      <c r="BJA747" s="33"/>
      <c r="BJB747" s="33"/>
      <c r="BJC747" s="33"/>
      <c r="BJD747" s="33"/>
      <c r="BJE747" s="33"/>
      <c r="BJF747" s="33"/>
      <c r="BJG747" s="33"/>
      <c r="BJH747" s="33"/>
      <c r="BJI747" s="33"/>
      <c r="BJJ747" s="33"/>
      <c r="BJK747" s="33"/>
      <c r="BJL747" s="33"/>
      <c r="BJM747" s="33"/>
      <c r="BJN747" s="33"/>
      <c r="BJO747" s="33"/>
      <c r="BJP747" s="33"/>
      <c r="BJQ747" s="33"/>
      <c r="BJR747" s="33"/>
      <c r="BJS747" s="33"/>
      <c r="BJT747" s="33"/>
      <c r="BJU747" s="33"/>
      <c r="BJV747" s="33"/>
      <c r="BJW747" s="33"/>
      <c r="BJX747" s="33"/>
      <c r="BJY747" s="33"/>
      <c r="BJZ747" s="33"/>
      <c r="BKA747" s="33"/>
      <c r="BKB747" s="33"/>
      <c r="BKC747" s="33"/>
      <c r="BKD747" s="33"/>
      <c r="BKE747" s="33"/>
      <c r="BKF747" s="33"/>
      <c r="BKG747" s="33"/>
      <c r="BKH747" s="33"/>
      <c r="BKI747" s="33"/>
      <c r="BKJ747" s="33"/>
      <c r="BKK747" s="33"/>
      <c r="BKL747" s="33"/>
      <c r="BKM747" s="33"/>
      <c r="BKN747" s="33"/>
      <c r="BKO747" s="33"/>
      <c r="BKP747" s="33"/>
      <c r="BKQ747" s="33"/>
      <c r="BKR747" s="33"/>
      <c r="BKS747" s="33"/>
      <c r="BKT747" s="33"/>
      <c r="BKU747" s="33"/>
      <c r="BKV747" s="33"/>
      <c r="BKW747" s="33"/>
      <c r="BKX747" s="33"/>
      <c r="BKY747" s="33"/>
      <c r="BKZ747" s="33"/>
      <c r="BLA747" s="33"/>
      <c r="BLB747" s="33"/>
      <c r="BLC747" s="33"/>
      <c r="BLD747" s="33"/>
      <c r="BLE747" s="33"/>
      <c r="BLF747" s="33"/>
      <c r="BLG747" s="33"/>
      <c r="BLH747" s="33"/>
      <c r="BLI747" s="33"/>
      <c r="BLJ747" s="33"/>
      <c r="BLK747" s="33"/>
      <c r="BLL747" s="33"/>
      <c r="BLM747" s="33"/>
      <c r="BLN747" s="33"/>
      <c r="BLO747" s="33"/>
      <c r="BLP747" s="33"/>
      <c r="BLQ747" s="33"/>
      <c r="BLR747" s="33"/>
      <c r="BLS747" s="33"/>
      <c r="BLT747" s="33"/>
      <c r="BLU747" s="33"/>
      <c r="BLV747" s="33"/>
      <c r="BLW747" s="33"/>
      <c r="BLX747" s="33"/>
      <c r="BLY747" s="33"/>
      <c r="BLZ747" s="33"/>
      <c r="BMA747" s="33"/>
      <c r="BMB747" s="33"/>
      <c r="BMC747" s="33"/>
      <c r="BMD747" s="33"/>
      <c r="BME747" s="33"/>
      <c r="BMF747" s="33"/>
      <c r="BMG747" s="33"/>
      <c r="BMH747" s="33"/>
      <c r="BMI747" s="33"/>
      <c r="BMJ747" s="33"/>
      <c r="BMK747" s="33"/>
      <c r="BML747" s="33"/>
      <c r="BMM747" s="33"/>
      <c r="BMN747" s="33"/>
      <c r="BMO747" s="33"/>
      <c r="BMP747" s="33"/>
      <c r="BMQ747" s="33"/>
      <c r="BMR747" s="33"/>
      <c r="BMS747" s="33"/>
      <c r="BMT747" s="33"/>
      <c r="BMU747" s="33"/>
      <c r="BMV747" s="33"/>
      <c r="BMW747" s="33"/>
      <c r="BMX747" s="33"/>
      <c r="BMY747" s="33"/>
      <c r="BMZ747" s="33"/>
      <c r="BNA747" s="33"/>
      <c r="BNB747" s="33"/>
      <c r="BNC747" s="33"/>
      <c r="BND747" s="33"/>
      <c r="BNE747" s="33"/>
      <c r="BNF747" s="33"/>
      <c r="BNG747" s="33"/>
      <c r="BNH747" s="33"/>
      <c r="BNI747" s="33"/>
      <c r="BNJ747" s="33"/>
      <c r="BNK747" s="33"/>
      <c r="BNL747" s="33"/>
      <c r="BNM747" s="33"/>
      <c r="BNN747" s="33"/>
      <c r="BNO747" s="33"/>
      <c r="BNP747" s="33"/>
      <c r="BNQ747" s="33"/>
      <c r="BNR747" s="33"/>
      <c r="BNS747" s="33"/>
      <c r="BNT747" s="33"/>
      <c r="BNU747" s="33"/>
      <c r="BNV747" s="33"/>
      <c r="BNW747" s="33"/>
      <c r="BNX747" s="33"/>
      <c r="BNY747" s="33"/>
      <c r="BNZ747" s="33"/>
      <c r="BOA747" s="33"/>
      <c r="BOB747" s="33"/>
      <c r="BOC747" s="33"/>
      <c r="BOD747" s="33"/>
      <c r="BOE747" s="33"/>
      <c r="BOF747" s="33"/>
      <c r="BOG747" s="33"/>
      <c r="BOH747" s="33"/>
      <c r="BOI747" s="33"/>
      <c r="BOJ747" s="33"/>
      <c r="BOK747" s="33"/>
      <c r="BOL747" s="33"/>
      <c r="BOM747" s="33"/>
      <c r="BON747" s="33"/>
      <c r="BOO747" s="33"/>
      <c r="BOP747" s="33"/>
      <c r="BOQ747" s="33"/>
      <c r="BOR747" s="33"/>
      <c r="BOS747" s="33"/>
      <c r="BOT747" s="33"/>
      <c r="BOU747" s="33"/>
      <c r="BOV747" s="33"/>
      <c r="BOW747" s="33"/>
      <c r="BOX747" s="33"/>
      <c r="BOY747" s="33"/>
      <c r="BOZ747" s="33"/>
      <c r="BPA747" s="33"/>
      <c r="BPB747" s="33"/>
      <c r="BPC747" s="33"/>
      <c r="BPD747" s="33"/>
      <c r="BPE747" s="33"/>
      <c r="BPF747" s="33"/>
      <c r="BPG747" s="33"/>
      <c r="BPH747" s="33"/>
      <c r="BPI747" s="33"/>
      <c r="BPJ747" s="33"/>
      <c r="BPK747" s="33"/>
      <c r="BPL747" s="33"/>
      <c r="BPM747" s="33"/>
      <c r="BPN747" s="33"/>
      <c r="BPO747" s="33"/>
      <c r="BPP747" s="33"/>
      <c r="BPQ747" s="33"/>
      <c r="BPR747" s="33"/>
      <c r="BPS747" s="33"/>
      <c r="BPT747" s="33"/>
      <c r="BPU747" s="33"/>
      <c r="BPV747" s="33"/>
      <c r="BPW747" s="33"/>
      <c r="BPX747" s="33"/>
      <c r="BPY747" s="33"/>
      <c r="BPZ747" s="33"/>
      <c r="BQA747" s="33"/>
      <c r="BQB747" s="33"/>
      <c r="BQC747" s="33"/>
      <c r="BQD747" s="33"/>
      <c r="BQE747" s="33"/>
      <c r="BQF747" s="33"/>
      <c r="BQG747" s="33"/>
      <c r="BQH747" s="33"/>
      <c r="BQI747" s="33"/>
      <c r="BQJ747" s="33"/>
      <c r="BQK747" s="33"/>
      <c r="BQL747" s="33"/>
      <c r="BQM747" s="33"/>
      <c r="BQN747" s="33"/>
      <c r="BQO747" s="33"/>
      <c r="BQP747" s="33"/>
      <c r="BQQ747" s="33"/>
      <c r="BQR747" s="33"/>
      <c r="BQS747" s="33"/>
      <c r="BQT747" s="33"/>
      <c r="BQU747" s="33"/>
      <c r="BQV747" s="33"/>
      <c r="BQW747" s="33"/>
      <c r="BQX747" s="33"/>
      <c r="BQY747" s="33"/>
      <c r="BQZ747" s="33"/>
      <c r="BRA747" s="33"/>
      <c r="BRB747" s="33"/>
      <c r="BRC747" s="33"/>
      <c r="BRD747" s="33"/>
      <c r="BRE747" s="33"/>
      <c r="BRF747" s="33"/>
      <c r="BRG747" s="33"/>
      <c r="BRH747" s="33"/>
      <c r="BRI747" s="33"/>
      <c r="BRJ747" s="33"/>
      <c r="BRK747" s="33"/>
      <c r="BRL747" s="33"/>
      <c r="BRM747" s="33"/>
      <c r="BRN747" s="33"/>
      <c r="BRO747" s="33"/>
      <c r="BRP747" s="33"/>
      <c r="BRQ747" s="33"/>
      <c r="BRR747" s="33"/>
      <c r="BRS747" s="33"/>
      <c r="BRT747" s="33"/>
      <c r="BRU747" s="33"/>
      <c r="BRV747" s="33"/>
      <c r="BRW747" s="33"/>
      <c r="BRX747" s="33"/>
      <c r="BRY747" s="33"/>
      <c r="BRZ747" s="33"/>
      <c r="BSA747" s="33"/>
      <c r="BSB747" s="33"/>
      <c r="BSC747" s="33"/>
      <c r="BSD747" s="33"/>
      <c r="BSE747" s="33"/>
      <c r="BSF747" s="33"/>
      <c r="BSG747" s="33"/>
      <c r="BSH747" s="33"/>
      <c r="BSI747" s="33"/>
      <c r="BSJ747" s="33"/>
      <c r="BSK747" s="33"/>
      <c r="BSL747" s="33"/>
      <c r="BSM747" s="33"/>
      <c r="BSN747" s="33"/>
      <c r="BSO747" s="33"/>
      <c r="BSP747" s="33"/>
      <c r="BSQ747" s="33"/>
      <c r="BSR747" s="33"/>
      <c r="BSS747" s="33"/>
      <c r="BST747" s="33"/>
      <c r="BSU747" s="33"/>
      <c r="BSV747" s="33"/>
      <c r="BSW747" s="33"/>
      <c r="BSX747" s="33"/>
      <c r="BSY747" s="33"/>
      <c r="BSZ747" s="33"/>
      <c r="BTA747" s="33"/>
      <c r="BTB747" s="33"/>
      <c r="BTC747" s="33"/>
      <c r="BTD747" s="33"/>
      <c r="BTE747" s="33"/>
      <c r="BTF747" s="33"/>
      <c r="BTG747" s="33"/>
      <c r="BTH747" s="33"/>
      <c r="BTI747" s="33"/>
      <c r="BTJ747" s="33"/>
      <c r="BTK747" s="33"/>
      <c r="BTL747" s="33"/>
      <c r="BTM747" s="33"/>
      <c r="BTN747" s="33"/>
      <c r="BTO747" s="33"/>
      <c r="BTP747" s="33"/>
      <c r="BTQ747" s="33"/>
      <c r="BTR747" s="33"/>
      <c r="BTS747" s="33"/>
      <c r="BTT747" s="33"/>
      <c r="BTU747" s="33"/>
      <c r="BTV747" s="33"/>
      <c r="BTW747" s="33"/>
      <c r="BTX747" s="33"/>
      <c r="BTY747" s="33"/>
      <c r="BTZ747" s="33"/>
      <c r="BUA747" s="33"/>
      <c r="BUB747" s="33"/>
      <c r="BUC747" s="33"/>
      <c r="BUD747" s="33"/>
      <c r="BUE747" s="33"/>
      <c r="BUF747" s="33"/>
      <c r="BUG747" s="33"/>
      <c r="BUH747" s="33"/>
      <c r="BUI747" s="33"/>
      <c r="BUJ747" s="33"/>
      <c r="BUK747" s="33"/>
      <c r="BUL747" s="33"/>
      <c r="BUM747" s="33"/>
      <c r="BUN747" s="33"/>
      <c r="BUO747" s="33"/>
      <c r="BUP747" s="33"/>
      <c r="BUQ747" s="33"/>
      <c r="BUR747" s="33"/>
      <c r="BUS747" s="33"/>
      <c r="BUT747" s="33"/>
      <c r="BUU747" s="33"/>
      <c r="BUV747" s="33"/>
      <c r="BUW747" s="33"/>
      <c r="BUX747" s="33"/>
      <c r="BUY747" s="33"/>
      <c r="BUZ747" s="33"/>
      <c r="BVA747" s="33"/>
      <c r="BVB747" s="33"/>
      <c r="BVC747" s="33"/>
      <c r="BVD747" s="33"/>
      <c r="BVE747" s="33"/>
      <c r="BVF747" s="33"/>
      <c r="BVG747" s="33"/>
      <c r="BVH747" s="33"/>
      <c r="BVI747" s="33"/>
      <c r="BVJ747" s="33"/>
      <c r="BVK747" s="33"/>
      <c r="BVL747" s="33"/>
      <c r="BVM747" s="33"/>
      <c r="BVN747" s="33"/>
      <c r="BVO747" s="33"/>
      <c r="BVP747" s="33"/>
      <c r="BVQ747" s="33"/>
      <c r="BVR747" s="33"/>
      <c r="BVS747" s="33"/>
      <c r="BVT747" s="33"/>
      <c r="BVU747" s="33"/>
      <c r="BVV747" s="33"/>
      <c r="BVW747" s="33"/>
      <c r="BVX747" s="33"/>
      <c r="BVY747" s="33"/>
      <c r="BVZ747" s="33"/>
      <c r="BWA747" s="33"/>
      <c r="BWB747" s="33"/>
      <c r="BWC747" s="33"/>
      <c r="BWD747" s="33"/>
      <c r="BWE747" s="33"/>
      <c r="BWF747" s="33"/>
      <c r="BWG747" s="33"/>
      <c r="BWH747" s="33"/>
      <c r="BWI747" s="33"/>
      <c r="BWJ747" s="33"/>
      <c r="BWK747" s="33"/>
      <c r="BWL747" s="33"/>
      <c r="BWM747" s="33"/>
      <c r="BWN747" s="33"/>
      <c r="BWO747" s="33"/>
      <c r="BWP747" s="33"/>
      <c r="BWQ747" s="33"/>
      <c r="BWR747" s="33"/>
      <c r="BWS747" s="33"/>
      <c r="BWT747" s="33"/>
      <c r="BWU747" s="33"/>
      <c r="BWV747" s="33"/>
      <c r="BWW747" s="33"/>
      <c r="BWX747" s="33"/>
      <c r="BWY747" s="33"/>
      <c r="BWZ747" s="33"/>
      <c r="BXA747" s="33"/>
      <c r="BXB747" s="33"/>
      <c r="BXC747" s="33"/>
      <c r="BXD747" s="33"/>
      <c r="BXE747" s="33"/>
      <c r="BXF747" s="33"/>
      <c r="BXG747" s="33"/>
      <c r="BXH747" s="33"/>
      <c r="BXI747" s="33"/>
      <c r="BXJ747" s="33"/>
      <c r="BXK747" s="33"/>
      <c r="BXL747" s="33"/>
      <c r="BXM747" s="33"/>
      <c r="BXN747" s="33"/>
      <c r="BXO747" s="33"/>
      <c r="BXP747" s="33"/>
      <c r="BXQ747" s="33"/>
      <c r="BXR747" s="33"/>
      <c r="BXS747" s="33"/>
      <c r="BXT747" s="33"/>
      <c r="BXU747" s="33"/>
      <c r="BXV747" s="33"/>
      <c r="BXW747" s="33"/>
      <c r="BXX747" s="33"/>
      <c r="BXY747" s="33"/>
      <c r="BXZ747" s="33"/>
      <c r="BYA747" s="33"/>
      <c r="BYB747" s="33"/>
      <c r="BYC747" s="33"/>
      <c r="BYD747" s="33"/>
      <c r="BYE747" s="33"/>
      <c r="BYF747" s="33"/>
      <c r="BYG747" s="33"/>
      <c r="BYH747" s="33"/>
      <c r="BYI747" s="33"/>
      <c r="BYJ747" s="33"/>
      <c r="BYK747" s="33"/>
      <c r="BYL747" s="33"/>
      <c r="BYM747" s="33"/>
      <c r="BYN747" s="33"/>
      <c r="BYO747" s="33"/>
      <c r="BYP747" s="33"/>
      <c r="BYQ747" s="33"/>
      <c r="BYR747" s="33"/>
      <c r="BYS747" s="33"/>
      <c r="BYT747" s="33"/>
      <c r="BYU747" s="33"/>
      <c r="BYV747" s="33"/>
      <c r="BYW747" s="33"/>
      <c r="BYX747" s="33"/>
    </row>
    <row r="748" spans="1:2026" s="47" customFormat="1" ht="24.95" customHeight="1" x14ac:dyDescent="0.25">
      <c r="A748" s="205" t="s">
        <v>1662</v>
      </c>
      <c r="B748" s="140" t="s">
        <v>1311</v>
      </c>
      <c r="C748" s="1" t="s">
        <v>1306</v>
      </c>
      <c r="D748" s="1" t="s">
        <v>551</v>
      </c>
      <c r="E748" s="1" t="s">
        <v>1307</v>
      </c>
      <c r="F748" s="2" t="s">
        <v>1308</v>
      </c>
      <c r="G748" s="1" t="s">
        <v>27</v>
      </c>
      <c r="H748" s="3" t="s">
        <v>1309</v>
      </c>
      <c r="I748" s="1" t="s">
        <v>29</v>
      </c>
      <c r="J748" s="48" t="s">
        <v>30</v>
      </c>
      <c r="K748" s="36" t="s">
        <v>31</v>
      </c>
      <c r="L748" s="1" t="s">
        <v>32</v>
      </c>
      <c r="M748" s="37" t="s">
        <v>33</v>
      </c>
      <c r="N748" s="1" t="s">
        <v>34</v>
      </c>
      <c r="O748" s="10" t="s">
        <v>35</v>
      </c>
      <c r="P748" s="101"/>
      <c r="Q748" s="102" t="s">
        <v>36</v>
      </c>
      <c r="R748" s="102"/>
      <c r="S748" s="1" t="s">
        <v>1312</v>
      </c>
      <c r="T748" s="145"/>
      <c r="U748" s="145"/>
      <c r="V748" s="1" t="s">
        <v>11</v>
      </c>
      <c r="W748" s="1"/>
      <c r="X748" s="1" t="s">
        <v>40</v>
      </c>
      <c r="Y748" s="1"/>
      <c r="Z748" s="1"/>
      <c r="AA748" s="1"/>
      <c r="AB748" s="89">
        <v>7500</v>
      </c>
      <c r="AC748" s="89">
        <v>2650</v>
      </c>
      <c r="AD748" s="89"/>
      <c r="AE748" s="89">
        <v>12750</v>
      </c>
      <c r="AF748" s="89">
        <v>650</v>
      </c>
      <c r="AG748" s="89">
        <f t="shared" si="12"/>
        <v>23550</v>
      </c>
      <c r="AH748" s="112"/>
      <c r="AI748" s="89"/>
      <c r="AJ748" s="127"/>
      <c r="AK748" s="89"/>
      <c r="AL748" s="2" t="s">
        <v>38</v>
      </c>
      <c r="AM748" s="2"/>
      <c r="AN748" s="2"/>
      <c r="AO748" s="174"/>
      <c r="AP748" s="33"/>
      <c r="AQ748" s="33"/>
      <c r="AR748" s="33"/>
      <c r="AS748" s="33"/>
      <c r="AT748" s="33"/>
      <c r="AU748" s="33"/>
      <c r="AV748" s="33"/>
      <c r="AW748" s="33"/>
      <c r="AX748" s="33"/>
      <c r="AY748" s="33"/>
      <c r="AZ748" s="33"/>
      <c r="BA748" s="33"/>
      <c r="BB748" s="33"/>
      <c r="BC748" s="33"/>
      <c r="BD748" s="33"/>
      <c r="BE748" s="33"/>
      <c r="BF748" s="33"/>
      <c r="BG748" s="33"/>
      <c r="BH748" s="33"/>
      <c r="BI748" s="33"/>
      <c r="BJ748" s="33"/>
      <c r="BK748" s="33"/>
      <c r="BL748" s="33"/>
      <c r="BM748" s="33"/>
      <c r="BN748" s="33"/>
      <c r="BO748" s="33"/>
      <c r="BP748" s="33"/>
      <c r="BQ748" s="33"/>
      <c r="BR748" s="33"/>
      <c r="BS748" s="33"/>
      <c r="BT748" s="33"/>
      <c r="BU748" s="33"/>
      <c r="BV748" s="33"/>
      <c r="BW748" s="33"/>
      <c r="BX748" s="33"/>
      <c r="BY748" s="33"/>
      <c r="BZ748" s="33"/>
      <c r="CA748" s="33"/>
      <c r="CB748" s="33"/>
      <c r="CC748" s="33"/>
      <c r="CD748" s="33"/>
      <c r="CE748" s="33"/>
      <c r="CF748" s="33"/>
      <c r="CG748" s="33"/>
      <c r="CH748" s="33"/>
      <c r="CI748" s="33"/>
      <c r="CJ748" s="33"/>
      <c r="CK748" s="33"/>
      <c r="CL748" s="33"/>
      <c r="CM748" s="33"/>
      <c r="CN748" s="33"/>
      <c r="CO748" s="33"/>
      <c r="CP748" s="33"/>
      <c r="CQ748" s="33"/>
      <c r="CR748" s="33"/>
      <c r="CS748" s="33"/>
      <c r="CT748" s="33"/>
      <c r="CU748" s="33"/>
      <c r="CV748" s="33"/>
      <c r="CW748" s="33"/>
      <c r="CX748" s="33"/>
      <c r="CY748" s="33"/>
      <c r="CZ748" s="33"/>
      <c r="DA748" s="33"/>
      <c r="DB748" s="33"/>
      <c r="DC748" s="33"/>
      <c r="DD748" s="33"/>
      <c r="DE748" s="33"/>
      <c r="DF748" s="33"/>
      <c r="DG748" s="33"/>
      <c r="DH748" s="33"/>
      <c r="DI748" s="33"/>
      <c r="DJ748" s="33"/>
      <c r="DK748" s="33"/>
      <c r="DL748" s="33"/>
      <c r="DM748" s="33"/>
      <c r="DN748" s="33"/>
      <c r="DO748" s="33"/>
      <c r="DP748" s="33"/>
      <c r="DQ748" s="33"/>
      <c r="DR748" s="33"/>
      <c r="DS748" s="33"/>
      <c r="DT748" s="33"/>
      <c r="DU748" s="33"/>
      <c r="DV748" s="33"/>
      <c r="DW748" s="33"/>
      <c r="DX748" s="33"/>
      <c r="DY748" s="33"/>
      <c r="DZ748" s="33"/>
      <c r="EA748" s="33"/>
      <c r="EB748" s="33"/>
      <c r="EC748" s="33"/>
      <c r="ED748" s="33"/>
      <c r="EE748" s="33"/>
      <c r="EF748" s="33"/>
      <c r="EG748" s="33"/>
      <c r="EH748" s="33"/>
      <c r="EI748" s="33"/>
      <c r="EJ748" s="33"/>
      <c r="EK748" s="33"/>
      <c r="EL748" s="33"/>
      <c r="EM748" s="33"/>
      <c r="EN748" s="33"/>
      <c r="EO748" s="33"/>
      <c r="EP748" s="33"/>
      <c r="EQ748" s="33"/>
      <c r="ER748" s="33"/>
      <c r="ES748" s="33"/>
      <c r="ET748" s="33"/>
      <c r="EU748" s="33"/>
      <c r="EV748" s="33"/>
      <c r="EW748" s="33"/>
      <c r="EX748" s="33"/>
      <c r="EY748" s="33"/>
      <c r="EZ748" s="33"/>
      <c r="FA748" s="33"/>
      <c r="FB748" s="33"/>
      <c r="FC748" s="33"/>
      <c r="FD748" s="33"/>
      <c r="FE748" s="33"/>
      <c r="FF748" s="33"/>
      <c r="FG748" s="33"/>
      <c r="FH748" s="33"/>
      <c r="FI748" s="33"/>
      <c r="FJ748" s="33"/>
      <c r="FK748" s="33"/>
      <c r="FL748" s="33"/>
      <c r="FM748" s="33"/>
      <c r="FN748" s="33"/>
      <c r="FO748" s="33"/>
      <c r="FP748" s="33"/>
      <c r="FQ748" s="33"/>
      <c r="FR748" s="33"/>
      <c r="FS748" s="33"/>
      <c r="FT748" s="33"/>
      <c r="FU748" s="33"/>
      <c r="FV748" s="33"/>
      <c r="FW748" s="33"/>
      <c r="FX748" s="33"/>
      <c r="FY748" s="33"/>
      <c r="FZ748" s="33"/>
      <c r="GA748" s="33"/>
      <c r="GB748" s="33"/>
      <c r="GC748" s="33"/>
      <c r="GD748" s="33"/>
      <c r="GE748" s="33"/>
      <c r="GF748" s="33"/>
      <c r="GG748" s="33"/>
      <c r="GH748" s="33"/>
      <c r="GI748" s="33"/>
      <c r="GJ748" s="33"/>
      <c r="GK748" s="33"/>
      <c r="GL748" s="33"/>
      <c r="GM748" s="33"/>
      <c r="GN748" s="33"/>
      <c r="GO748" s="33"/>
      <c r="GP748" s="33"/>
      <c r="GQ748" s="33"/>
      <c r="GR748" s="33"/>
      <c r="GS748" s="33"/>
      <c r="GT748" s="33"/>
      <c r="GU748" s="33"/>
      <c r="GV748" s="33"/>
      <c r="GW748" s="33"/>
      <c r="GX748" s="33"/>
      <c r="GY748" s="33"/>
      <c r="GZ748" s="33"/>
      <c r="HA748" s="33"/>
      <c r="HB748" s="33"/>
      <c r="HC748" s="33"/>
      <c r="HD748" s="33"/>
      <c r="HE748" s="33"/>
      <c r="HF748" s="33"/>
      <c r="HG748" s="33"/>
      <c r="HH748" s="33"/>
      <c r="HI748" s="33"/>
      <c r="HJ748" s="33"/>
      <c r="HK748" s="33"/>
      <c r="HL748" s="33"/>
      <c r="HM748" s="33"/>
      <c r="HN748" s="33"/>
      <c r="HO748" s="33"/>
      <c r="HP748" s="33"/>
      <c r="HQ748" s="33"/>
      <c r="HR748" s="33"/>
      <c r="HS748" s="33"/>
      <c r="HT748" s="33"/>
      <c r="HU748" s="33"/>
      <c r="HV748" s="33"/>
      <c r="HW748" s="33"/>
      <c r="HX748" s="33"/>
      <c r="HY748" s="33"/>
      <c r="HZ748" s="33"/>
      <c r="IA748" s="33"/>
      <c r="IB748" s="33"/>
      <c r="IC748" s="33"/>
      <c r="ID748" s="33"/>
      <c r="IE748" s="33"/>
      <c r="IF748" s="33"/>
      <c r="IG748" s="33"/>
      <c r="IH748" s="33"/>
      <c r="II748" s="33"/>
      <c r="IJ748" s="33"/>
      <c r="IK748" s="33"/>
      <c r="IL748" s="33"/>
      <c r="IM748" s="33"/>
      <c r="IN748" s="33"/>
      <c r="IO748" s="33"/>
      <c r="IP748" s="33"/>
      <c r="IQ748" s="33"/>
      <c r="IR748" s="33"/>
      <c r="IS748" s="33"/>
      <c r="IT748" s="33"/>
      <c r="IU748" s="33"/>
      <c r="IV748" s="33"/>
      <c r="IW748" s="33"/>
      <c r="IX748" s="33"/>
      <c r="IY748" s="33"/>
      <c r="IZ748" s="33"/>
      <c r="JA748" s="33"/>
      <c r="JB748" s="33"/>
      <c r="JC748" s="33"/>
      <c r="JD748" s="33"/>
      <c r="JE748" s="33"/>
      <c r="JF748" s="33"/>
      <c r="JG748" s="33"/>
      <c r="JH748" s="33"/>
      <c r="JI748" s="33"/>
      <c r="JJ748" s="33"/>
      <c r="JK748" s="33"/>
      <c r="JL748" s="33"/>
      <c r="JM748" s="33"/>
      <c r="JN748" s="33"/>
      <c r="JO748" s="33"/>
      <c r="JP748" s="33"/>
      <c r="JQ748" s="33"/>
      <c r="JR748" s="33"/>
      <c r="JS748" s="33"/>
      <c r="JT748" s="33"/>
      <c r="JU748" s="33"/>
      <c r="JV748" s="33"/>
      <c r="JW748" s="33"/>
      <c r="JX748" s="33"/>
      <c r="JY748" s="33"/>
      <c r="JZ748" s="33"/>
      <c r="KA748" s="33"/>
      <c r="KB748" s="33"/>
      <c r="KC748" s="33"/>
      <c r="KD748" s="33"/>
      <c r="KE748" s="33"/>
      <c r="KF748" s="33"/>
      <c r="KG748" s="33"/>
      <c r="KH748" s="33"/>
      <c r="KI748" s="33"/>
      <c r="KJ748" s="33"/>
      <c r="KK748" s="33"/>
      <c r="KL748" s="33"/>
      <c r="KM748" s="33"/>
      <c r="KN748" s="33"/>
      <c r="KO748" s="33"/>
      <c r="KP748" s="33"/>
      <c r="KQ748" s="33"/>
      <c r="KR748" s="33"/>
      <c r="KS748" s="33"/>
      <c r="KT748" s="33"/>
      <c r="KU748" s="33"/>
      <c r="KV748" s="33"/>
      <c r="KW748" s="33"/>
      <c r="KX748" s="33"/>
      <c r="KY748" s="33"/>
      <c r="KZ748" s="33"/>
      <c r="LA748" s="33"/>
      <c r="LB748" s="33"/>
      <c r="LC748" s="33"/>
      <c r="LD748" s="33"/>
      <c r="LE748" s="33"/>
      <c r="LF748" s="33"/>
      <c r="LG748" s="33"/>
      <c r="LH748" s="33"/>
      <c r="LI748" s="33"/>
      <c r="LJ748" s="33"/>
      <c r="LK748" s="33"/>
      <c r="LL748" s="33"/>
      <c r="LM748" s="33"/>
      <c r="LN748" s="33"/>
      <c r="LO748" s="33"/>
      <c r="LP748" s="33"/>
      <c r="LQ748" s="33"/>
      <c r="LR748" s="33"/>
      <c r="LS748" s="33"/>
      <c r="LT748" s="33"/>
      <c r="LU748" s="33"/>
      <c r="LV748" s="33"/>
      <c r="LW748" s="33"/>
      <c r="LX748" s="33"/>
      <c r="LY748" s="33"/>
      <c r="LZ748" s="33"/>
      <c r="MA748" s="33"/>
      <c r="MB748" s="33"/>
      <c r="MC748" s="33"/>
      <c r="MD748" s="33"/>
      <c r="ME748" s="33"/>
      <c r="MF748" s="33"/>
      <c r="MG748" s="33"/>
      <c r="MH748" s="33"/>
      <c r="MI748" s="33"/>
      <c r="MJ748" s="33"/>
      <c r="MK748" s="33"/>
      <c r="ML748" s="33"/>
      <c r="MM748" s="33"/>
      <c r="MN748" s="33"/>
      <c r="MO748" s="33"/>
      <c r="MP748" s="33"/>
      <c r="MQ748" s="33"/>
      <c r="MR748" s="33"/>
      <c r="MS748" s="33"/>
      <c r="MT748" s="33"/>
      <c r="MU748" s="33"/>
      <c r="MV748" s="33"/>
      <c r="MW748" s="33"/>
      <c r="MX748" s="33"/>
      <c r="MY748" s="33"/>
      <c r="MZ748" s="33"/>
      <c r="NA748" s="33"/>
      <c r="NB748" s="33"/>
      <c r="NC748" s="33"/>
      <c r="ND748" s="33"/>
      <c r="NE748" s="33"/>
      <c r="NF748" s="33"/>
      <c r="NG748" s="33"/>
      <c r="NH748" s="33"/>
      <c r="NI748" s="33"/>
      <c r="NJ748" s="33"/>
      <c r="NK748" s="33"/>
      <c r="NL748" s="33"/>
      <c r="NM748" s="33"/>
      <c r="NN748" s="33"/>
      <c r="NO748" s="33"/>
      <c r="NP748" s="33"/>
      <c r="NQ748" s="33"/>
      <c r="NR748" s="33"/>
      <c r="NS748" s="33"/>
      <c r="NT748" s="33"/>
      <c r="NU748" s="33"/>
      <c r="NV748" s="33"/>
      <c r="NW748" s="33"/>
      <c r="NX748" s="33"/>
      <c r="NY748" s="33"/>
      <c r="NZ748" s="33"/>
      <c r="OA748" s="33"/>
      <c r="OB748" s="33"/>
      <c r="OC748" s="33"/>
      <c r="OD748" s="33"/>
      <c r="OE748" s="33"/>
      <c r="OF748" s="33"/>
      <c r="OG748" s="33"/>
      <c r="OH748" s="33"/>
      <c r="OI748" s="33"/>
      <c r="OJ748" s="33"/>
      <c r="OK748" s="33"/>
      <c r="OL748" s="33"/>
      <c r="OM748" s="33"/>
      <c r="ON748" s="33"/>
      <c r="OO748" s="33"/>
      <c r="OP748" s="33"/>
      <c r="OQ748" s="33"/>
      <c r="OR748" s="33"/>
      <c r="OS748" s="33"/>
      <c r="OT748" s="33"/>
      <c r="OU748" s="33"/>
      <c r="OV748" s="33"/>
      <c r="OW748" s="33"/>
      <c r="OX748" s="33"/>
      <c r="OY748" s="33"/>
      <c r="OZ748" s="33"/>
      <c r="PA748" s="33"/>
      <c r="PB748" s="33"/>
      <c r="PC748" s="33"/>
      <c r="PD748" s="33"/>
      <c r="PE748" s="33"/>
      <c r="PF748" s="33"/>
      <c r="PG748" s="33"/>
      <c r="PH748" s="33"/>
      <c r="PI748" s="33"/>
      <c r="PJ748" s="33"/>
      <c r="PK748" s="33"/>
      <c r="PL748" s="33"/>
      <c r="PM748" s="33"/>
      <c r="PN748" s="33"/>
      <c r="PO748" s="33"/>
      <c r="PP748" s="33"/>
      <c r="PQ748" s="33"/>
      <c r="PR748" s="33"/>
      <c r="PS748" s="33"/>
      <c r="PT748" s="33"/>
      <c r="PU748" s="33"/>
      <c r="PV748" s="33"/>
      <c r="PW748" s="33"/>
      <c r="PX748" s="33"/>
      <c r="PY748" s="33"/>
      <c r="PZ748" s="33"/>
      <c r="QA748" s="33"/>
      <c r="QB748" s="33"/>
      <c r="QC748" s="33"/>
      <c r="QD748" s="33"/>
      <c r="QE748" s="33"/>
      <c r="QF748" s="33"/>
      <c r="QG748" s="33"/>
      <c r="QH748" s="33"/>
      <c r="QI748" s="33"/>
      <c r="QJ748" s="33"/>
      <c r="QK748" s="33"/>
      <c r="QL748" s="33"/>
      <c r="QM748" s="33"/>
      <c r="QN748" s="33"/>
      <c r="QO748" s="33"/>
      <c r="QP748" s="33"/>
      <c r="QQ748" s="33"/>
      <c r="QR748" s="33"/>
      <c r="QS748" s="33"/>
      <c r="QT748" s="33"/>
      <c r="QU748" s="33"/>
      <c r="QV748" s="33"/>
      <c r="QW748" s="33"/>
      <c r="QX748" s="33"/>
      <c r="QY748" s="33"/>
      <c r="QZ748" s="33"/>
      <c r="RA748" s="33"/>
      <c r="RB748" s="33"/>
      <c r="RC748" s="33"/>
      <c r="RD748" s="33"/>
      <c r="RE748" s="33"/>
      <c r="RF748" s="33"/>
      <c r="RG748" s="33"/>
      <c r="RH748" s="33"/>
      <c r="RI748" s="33"/>
      <c r="RJ748" s="33"/>
      <c r="RK748" s="33"/>
      <c r="RL748" s="33"/>
      <c r="RM748" s="33"/>
      <c r="RN748" s="33"/>
      <c r="RO748" s="33"/>
      <c r="RP748" s="33"/>
      <c r="RQ748" s="33"/>
      <c r="RR748" s="33"/>
      <c r="RS748" s="33"/>
      <c r="RT748" s="33"/>
      <c r="RU748" s="33"/>
      <c r="RV748" s="33"/>
      <c r="RW748" s="33"/>
      <c r="RX748" s="33"/>
      <c r="RY748" s="33"/>
      <c r="RZ748" s="33"/>
      <c r="SA748" s="33"/>
      <c r="SB748" s="33"/>
      <c r="SC748" s="33"/>
      <c r="SD748" s="33"/>
      <c r="SE748" s="33"/>
      <c r="SF748" s="33"/>
      <c r="SG748" s="33"/>
      <c r="SH748" s="33"/>
      <c r="SI748" s="33"/>
      <c r="SJ748" s="33"/>
      <c r="SK748" s="33"/>
      <c r="SL748" s="33"/>
      <c r="SM748" s="33"/>
      <c r="SN748" s="33"/>
      <c r="SO748" s="33"/>
      <c r="SP748" s="33"/>
      <c r="SQ748" s="33"/>
      <c r="SR748" s="33"/>
      <c r="SS748" s="33"/>
      <c r="ST748" s="33"/>
      <c r="SU748" s="33"/>
      <c r="SV748" s="33"/>
      <c r="SW748" s="33"/>
      <c r="SX748" s="33"/>
      <c r="SY748" s="33"/>
      <c r="SZ748" s="33"/>
      <c r="TA748" s="33"/>
      <c r="TB748" s="33"/>
      <c r="TC748" s="33"/>
      <c r="TD748" s="33"/>
      <c r="TE748" s="33"/>
      <c r="TF748" s="33"/>
      <c r="TG748" s="33"/>
      <c r="TH748" s="33"/>
      <c r="TI748" s="33"/>
      <c r="TJ748" s="33"/>
      <c r="TK748" s="33"/>
      <c r="TL748" s="33"/>
      <c r="TM748" s="33"/>
      <c r="TN748" s="33"/>
      <c r="TO748" s="33"/>
      <c r="TP748" s="33"/>
      <c r="TQ748" s="33"/>
      <c r="TR748" s="33"/>
      <c r="TS748" s="33"/>
      <c r="TT748" s="33"/>
      <c r="TU748" s="33"/>
      <c r="TV748" s="33"/>
      <c r="TW748" s="33"/>
      <c r="TX748" s="33"/>
      <c r="TY748" s="33"/>
      <c r="TZ748" s="33"/>
      <c r="UA748" s="33"/>
      <c r="UB748" s="33"/>
      <c r="UC748" s="33"/>
      <c r="UD748" s="33"/>
      <c r="UE748" s="33"/>
      <c r="UF748" s="33"/>
      <c r="UG748" s="33"/>
      <c r="UH748" s="33"/>
      <c r="UI748" s="33"/>
      <c r="UJ748" s="33"/>
      <c r="UK748" s="33"/>
      <c r="UL748" s="33"/>
      <c r="UM748" s="33"/>
      <c r="UN748" s="33"/>
      <c r="UO748" s="33"/>
      <c r="UP748" s="33"/>
      <c r="UQ748" s="33"/>
      <c r="UR748" s="33"/>
      <c r="US748" s="33"/>
      <c r="UT748" s="33"/>
      <c r="UU748" s="33"/>
      <c r="UV748" s="33"/>
      <c r="UW748" s="33"/>
      <c r="UX748" s="33"/>
      <c r="UY748" s="33"/>
      <c r="UZ748" s="33"/>
      <c r="VA748" s="33"/>
      <c r="VB748" s="33"/>
      <c r="VC748" s="33"/>
      <c r="VD748" s="33"/>
      <c r="VE748" s="33"/>
      <c r="VF748" s="33"/>
      <c r="VG748" s="33"/>
      <c r="VH748" s="33"/>
      <c r="VI748" s="33"/>
      <c r="VJ748" s="33"/>
      <c r="VK748" s="33"/>
      <c r="VL748" s="33"/>
      <c r="VM748" s="33"/>
      <c r="VN748" s="33"/>
      <c r="VO748" s="33"/>
      <c r="VP748" s="33"/>
      <c r="VQ748" s="33"/>
      <c r="VR748" s="33"/>
      <c r="VS748" s="33"/>
      <c r="VT748" s="33"/>
      <c r="VU748" s="33"/>
      <c r="VV748" s="33"/>
      <c r="VW748" s="33"/>
      <c r="VX748" s="33"/>
      <c r="VY748" s="33"/>
      <c r="VZ748" s="33"/>
      <c r="WA748" s="33"/>
      <c r="WB748" s="33"/>
      <c r="WC748" s="33"/>
      <c r="WD748" s="33"/>
      <c r="WE748" s="33"/>
      <c r="WF748" s="33"/>
      <c r="WG748" s="33"/>
      <c r="WH748" s="33"/>
      <c r="WI748" s="33"/>
      <c r="WJ748" s="33"/>
      <c r="WK748" s="33"/>
      <c r="WL748" s="33"/>
      <c r="WM748" s="33"/>
      <c r="WN748" s="33"/>
      <c r="WO748" s="33"/>
      <c r="WP748" s="33"/>
      <c r="WQ748" s="33"/>
      <c r="WR748" s="33"/>
      <c r="WS748" s="33"/>
      <c r="WT748" s="33"/>
      <c r="WU748" s="33"/>
      <c r="WV748" s="33"/>
      <c r="WW748" s="33"/>
      <c r="WX748" s="33"/>
      <c r="WY748" s="33"/>
      <c r="WZ748" s="33"/>
      <c r="XA748" s="33"/>
      <c r="XB748" s="33"/>
      <c r="XC748" s="33"/>
      <c r="XD748" s="33"/>
      <c r="XE748" s="33"/>
      <c r="XF748" s="33"/>
      <c r="XG748" s="33"/>
      <c r="XH748" s="33"/>
      <c r="XI748" s="33"/>
      <c r="XJ748" s="33"/>
      <c r="XK748" s="33"/>
      <c r="XL748" s="33"/>
      <c r="XM748" s="33"/>
      <c r="XN748" s="33"/>
      <c r="XO748" s="33"/>
      <c r="XP748" s="33"/>
      <c r="XQ748" s="33"/>
      <c r="XR748" s="33"/>
      <c r="XS748" s="33"/>
      <c r="XT748" s="33"/>
      <c r="XU748" s="33"/>
      <c r="XV748" s="33"/>
      <c r="XW748" s="33"/>
      <c r="XX748" s="33"/>
      <c r="XY748" s="33"/>
      <c r="XZ748" s="33"/>
      <c r="YA748" s="33"/>
      <c r="YB748" s="33"/>
      <c r="YC748" s="33"/>
      <c r="YD748" s="33"/>
      <c r="YE748" s="33"/>
      <c r="YF748" s="33"/>
      <c r="YG748" s="33"/>
      <c r="YH748" s="33"/>
      <c r="YI748" s="33"/>
      <c r="YJ748" s="33"/>
      <c r="YK748" s="33"/>
      <c r="YL748" s="33"/>
      <c r="YM748" s="33"/>
      <c r="YN748" s="33"/>
      <c r="YO748" s="33"/>
      <c r="YP748" s="33"/>
      <c r="YQ748" s="33"/>
      <c r="YR748" s="33"/>
      <c r="YS748" s="33"/>
      <c r="YT748" s="33"/>
      <c r="YU748" s="33"/>
      <c r="YV748" s="33"/>
      <c r="YW748" s="33"/>
      <c r="YX748" s="33"/>
      <c r="YY748" s="33"/>
      <c r="YZ748" s="33"/>
      <c r="ZA748" s="33"/>
      <c r="ZB748" s="33"/>
      <c r="ZC748" s="33"/>
      <c r="ZD748" s="33"/>
      <c r="ZE748" s="33"/>
      <c r="ZF748" s="33"/>
      <c r="ZG748" s="33"/>
      <c r="ZH748" s="33"/>
      <c r="ZI748" s="33"/>
      <c r="ZJ748" s="33"/>
      <c r="ZK748" s="33"/>
      <c r="ZL748" s="33"/>
      <c r="ZM748" s="33"/>
      <c r="ZN748" s="33"/>
      <c r="ZO748" s="33"/>
      <c r="ZP748" s="33"/>
      <c r="ZQ748" s="33"/>
      <c r="ZR748" s="33"/>
      <c r="ZS748" s="33"/>
      <c r="ZT748" s="33"/>
      <c r="ZU748" s="33"/>
      <c r="ZV748" s="33"/>
      <c r="ZW748" s="33"/>
      <c r="ZX748" s="33"/>
      <c r="ZY748" s="33"/>
      <c r="ZZ748" s="33"/>
      <c r="AAA748" s="33"/>
      <c r="AAB748" s="33"/>
      <c r="AAC748" s="33"/>
      <c r="AAD748" s="33"/>
      <c r="AAE748" s="33"/>
      <c r="AAF748" s="33"/>
      <c r="AAG748" s="33"/>
      <c r="AAH748" s="33"/>
      <c r="AAI748" s="33"/>
      <c r="AAJ748" s="33"/>
      <c r="AAK748" s="33"/>
      <c r="AAL748" s="33"/>
      <c r="AAM748" s="33"/>
      <c r="AAN748" s="33"/>
      <c r="AAO748" s="33"/>
      <c r="AAP748" s="33"/>
      <c r="AAQ748" s="33"/>
      <c r="AAR748" s="33"/>
      <c r="AAS748" s="33"/>
      <c r="AAT748" s="33"/>
      <c r="AAU748" s="33"/>
      <c r="AAV748" s="33"/>
      <c r="AAW748" s="33"/>
      <c r="AAX748" s="33"/>
      <c r="AAY748" s="33"/>
      <c r="AAZ748" s="33"/>
      <c r="ABA748" s="33"/>
      <c r="ABB748" s="33"/>
      <c r="ABC748" s="33"/>
      <c r="ABD748" s="33"/>
      <c r="ABE748" s="33"/>
      <c r="ABF748" s="33"/>
      <c r="ABG748" s="33"/>
      <c r="ABH748" s="33"/>
      <c r="ABI748" s="33"/>
      <c r="ABJ748" s="33"/>
      <c r="ABK748" s="33"/>
      <c r="ABL748" s="33"/>
      <c r="ABM748" s="33"/>
      <c r="ABN748" s="33"/>
      <c r="ABO748" s="33"/>
      <c r="ABP748" s="33"/>
      <c r="ABQ748" s="33"/>
      <c r="ABR748" s="33"/>
      <c r="ABS748" s="33"/>
      <c r="ABT748" s="33"/>
      <c r="ABU748" s="33"/>
      <c r="ABV748" s="33"/>
      <c r="ABW748" s="33"/>
      <c r="ABX748" s="33"/>
      <c r="ABY748" s="33"/>
      <c r="ABZ748" s="33"/>
      <c r="ACA748" s="33"/>
      <c r="ACB748" s="33"/>
      <c r="ACC748" s="33"/>
      <c r="ACD748" s="33"/>
      <c r="ACE748" s="33"/>
      <c r="ACF748" s="33"/>
      <c r="ACG748" s="33"/>
      <c r="ACH748" s="33"/>
      <c r="ACI748" s="33"/>
      <c r="ACJ748" s="33"/>
      <c r="ACK748" s="33"/>
      <c r="ACL748" s="33"/>
      <c r="ACM748" s="33"/>
      <c r="ACN748" s="33"/>
      <c r="ACO748" s="33"/>
      <c r="ACP748" s="33"/>
      <c r="ACQ748" s="33"/>
      <c r="ACR748" s="33"/>
      <c r="ACS748" s="33"/>
      <c r="ACT748" s="33"/>
      <c r="ACU748" s="33"/>
      <c r="ACV748" s="33"/>
      <c r="ACW748" s="33"/>
      <c r="ACX748" s="33"/>
      <c r="ACY748" s="33"/>
      <c r="ACZ748" s="33"/>
      <c r="ADA748" s="33"/>
      <c r="ADB748" s="33"/>
      <c r="ADC748" s="33"/>
      <c r="ADD748" s="33"/>
      <c r="ADE748" s="33"/>
      <c r="ADF748" s="33"/>
      <c r="ADG748" s="33"/>
      <c r="ADH748" s="33"/>
      <c r="ADI748" s="33"/>
      <c r="ADJ748" s="33"/>
      <c r="ADK748" s="33"/>
      <c r="ADL748" s="33"/>
      <c r="ADM748" s="33"/>
      <c r="ADN748" s="33"/>
      <c r="ADO748" s="33"/>
      <c r="ADP748" s="33"/>
      <c r="ADQ748" s="33"/>
      <c r="ADR748" s="33"/>
      <c r="ADS748" s="33"/>
      <c r="ADT748" s="33"/>
      <c r="ADU748" s="33"/>
      <c r="ADV748" s="33"/>
      <c r="ADW748" s="33"/>
      <c r="ADX748" s="33"/>
      <c r="ADY748" s="33"/>
      <c r="ADZ748" s="33"/>
      <c r="AEA748" s="33"/>
      <c r="AEB748" s="33"/>
      <c r="AEC748" s="33"/>
      <c r="AED748" s="33"/>
      <c r="AEE748" s="33"/>
      <c r="AEF748" s="33"/>
      <c r="AEG748" s="33"/>
      <c r="AEH748" s="33"/>
      <c r="AEI748" s="33"/>
      <c r="AEJ748" s="33"/>
      <c r="AEK748" s="33"/>
      <c r="AEL748" s="33"/>
      <c r="AEM748" s="33"/>
      <c r="AEN748" s="33"/>
      <c r="AEO748" s="33"/>
      <c r="AEP748" s="33"/>
      <c r="AEQ748" s="33"/>
      <c r="AER748" s="33"/>
      <c r="AES748" s="33"/>
      <c r="AET748" s="33"/>
      <c r="AEU748" s="33"/>
      <c r="AEV748" s="33"/>
      <c r="AEW748" s="33"/>
      <c r="AEX748" s="33"/>
      <c r="AEY748" s="33"/>
      <c r="AEZ748" s="33"/>
      <c r="AFA748" s="33"/>
      <c r="AFB748" s="33"/>
      <c r="AFC748" s="33"/>
      <c r="AFD748" s="33"/>
      <c r="AFE748" s="33"/>
      <c r="AFF748" s="33"/>
      <c r="AFG748" s="33"/>
      <c r="AFH748" s="33"/>
      <c r="AFI748" s="33"/>
      <c r="AFJ748" s="33"/>
      <c r="AFK748" s="33"/>
      <c r="AFL748" s="33"/>
      <c r="AFM748" s="33"/>
      <c r="AFN748" s="33"/>
      <c r="AFO748" s="33"/>
      <c r="AFP748" s="33"/>
      <c r="AFQ748" s="33"/>
      <c r="AFR748" s="33"/>
      <c r="AFS748" s="33"/>
      <c r="AFT748" s="33"/>
      <c r="AFU748" s="33"/>
      <c r="AFV748" s="33"/>
      <c r="AFW748" s="33"/>
      <c r="AFX748" s="33"/>
      <c r="AFY748" s="33"/>
      <c r="AFZ748" s="33"/>
      <c r="AGA748" s="33"/>
      <c r="AGB748" s="33"/>
      <c r="AGC748" s="33"/>
      <c r="AGD748" s="33"/>
      <c r="AGE748" s="33"/>
      <c r="AGF748" s="33"/>
      <c r="AGG748" s="33"/>
      <c r="AGH748" s="33"/>
      <c r="AGI748" s="33"/>
      <c r="AGJ748" s="33"/>
      <c r="AGK748" s="33"/>
      <c r="AGL748" s="33"/>
      <c r="AGM748" s="33"/>
      <c r="AGN748" s="33"/>
      <c r="AGO748" s="33"/>
      <c r="AGP748" s="33"/>
      <c r="AGQ748" s="33"/>
      <c r="AGR748" s="33"/>
      <c r="AGS748" s="33"/>
      <c r="AGT748" s="33"/>
      <c r="AGU748" s="33"/>
      <c r="AGV748" s="33"/>
      <c r="AGW748" s="33"/>
      <c r="AGX748" s="33"/>
      <c r="AGY748" s="33"/>
      <c r="AGZ748" s="33"/>
      <c r="AHA748" s="33"/>
      <c r="AHB748" s="33"/>
      <c r="AHC748" s="33"/>
      <c r="AHD748" s="33"/>
      <c r="AHE748" s="33"/>
      <c r="AHF748" s="33"/>
      <c r="AHG748" s="33"/>
      <c r="AHH748" s="33"/>
      <c r="AHI748" s="33"/>
      <c r="AHJ748" s="33"/>
      <c r="AHK748" s="33"/>
      <c r="AHL748" s="33"/>
      <c r="AHM748" s="33"/>
      <c r="AHN748" s="33"/>
      <c r="AHO748" s="33"/>
      <c r="AHP748" s="33"/>
      <c r="AHQ748" s="33"/>
      <c r="AHR748" s="33"/>
      <c r="AHS748" s="33"/>
      <c r="AHT748" s="33"/>
      <c r="AHU748" s="33"/>
      <c r="AHV748" s="33"/>
      <c r="AHW748" s="33"/>
      <c r="AHX748" s="33"/>
      <c r="AHY748" s="33"/>
      <c r="AHZ748" s="33"/>
      <c r="AIA748" s="33"/>
      <c r="AIB748" s="33"/>
      <c r="AIC748" s="33"/>
      <c r="AID748" s="33"/>
      <c r="AIE748" s="33"/>
      <c r="AIF748" s="33"/>
      <c r="AIG748" s="33"/>
      <c r="AIH748" s="33"/>
      <c r="AII748" s="33"/>
      <c r="AIJ748" s="33"/>
      <c r="AIK748" s="33"/>
      <c r="AIL748" s="33"/>
      <c r="AIM748" s="33"/>
      <c r="AIN748" s="33"/>
      <c r="AIO748" s="33"/>
      <c r="AIP748" s="33"/>
      <c r="AIQ748" s="33"/>
      <c r="AIR748" s="33"/>
      <c r="AIS748" s="33"/>
      <c r="AIT748" s="33"/>
      <c r="AIU748" s="33"/>
      <c r="AIV748" s="33"/>
      <c r="AIW748" s="33"/>
      <c r="AIX748" s="33"/>
      <c r="AIY748" s="33"/>
      <c r="AIZ748" s="33"/>
      <c r="AJA748" s="33"/>
      <c r="AJB748" s="33"/>
      <c r="AJC748" s="33"/>
      <c r="AJD748" s="33"/>
      <c r="AJE748" s="33"/>
      <c r="AJF748" s="33"/>
      <c r="AJG748" s="33"/>
      <c r="AJH748" s="33"/>
      <c r="AJI748" s="33"/>
      <c r="AJJ748" s="33"/>
      <c r="AJK748" s="33"/>
      <c r="AJL748" s="33"/>
      <c r="AJM748" s="33"/>
      <c r="AJN748" s="33"/>
      <c r="AJO748" s="33"/>
      <c r="AJP748" s="33"/>
      <c r="AJQ748" s="33"/>
      <c r="AJR748" s="33"/>
      <c r="AJS748" s="33"/>
      <c r="AJT748" s="33"/>
      <c r="AJU748" s="33"/>
      <c r="AJV748" s="33"/>
      <c r="AJW748" s="33"/>
      <c r="AJX748" s="33"/>
      <c r="AJY748" s="33"/>
      <c r="AJZ748" s="33"/>
      <c r="AKA748" s="33"/>
      <c r="AKB748" s="33"/>
      <c r="AKC748" s="33"/>
      <c r="AKD748" s="33"/>
      <c r="AKE748" s="33"/>
      <c r="AKF748" s="33"/>
      <c r="AKG748" s="33"/>
      <c r="AKH748" s="33"/>
      <c r="AKI748" s="33"/>
      <c r="AKJ748" s="33"/>
      <c r="AKK748" s="33"/>
      <c r="AKL748" s="33"/>
      <c r="AKM748" s="33"/>
      <c r="AKN748" s="33"/>
      <c r="AKO748" s="33"/>
      <c r="AKP748" s="33"/>
      <c r="AKQ748" s="33"/>
      <c r="AKR748" s="33"/>
      <c r="AKS748" s="33"/>
      <c r="AKT748" s="33"/>
      <c r="AKU748" s="33"/>
      <c r="AKV748" s="33"/>
      <c r="AKW748" s="33"/>
      <c r="AKX748" s="33"/>
      <c r="AKY748" s="33"/>
      <c r="AKZ748" s="33"/>
      <c r="ALA748" s="33"/>
      <c r="ALB748" s="33"/>
      <c r="ALC748" s="33"/>
      <c r="ALD748" s="33"/>
      <c r="ALE748" s="33"/>
      <c r="ALF748" s="33"/>
      <c r="ALG748" s="33"/>
      <c r="ALH748" s="33"/>
      <c r="ALI748" s="33"/>
      <c r="ALJ748" s="33"/>
      <c r="ALK748" s="33"/>
      <c r="ALL748" s="33"/>
      <c r="ALM748" s="33"/>
      <c r="ALN748" s="33"/>
      <c r="ALO748" s="33"/>
      <c r="ALP748" s="33"/>
      <c r="ALQ748" s="33"/>
      <c r="ALR748" s="33"/>
      <c r="ALS748" s="33"/>
      <c r="ALT748" s="33"/>
      <c r="ALU748" s="33"/>
      <c r="ALV748" s="33"/>
      <c r="ALW748" s="33"/>
      <c r="ALX748" s="33"/>
      <c r="ALY748" s="33"/>
      <c r="ALZ748" s="33"/>
      <c r="AMA748" s="33"/>
      <c r="AMB748" s="33"/>
      <c r="AMC748" s="33"/>
      <c r="AMD748" s="33"/>
      <c r="AME748" s="33"/>
      <c r="AMF748" s="33"/>
      <c r="AMG748" s="33"/>
      <c r="AMH748" s="33"/>
      <c r="AMI748" s="33"/>
      <c r="AMJ748" s="33"/>
      <c r="AMK748" s="33"/>
      <c r="AML748" s="33"/>
      <c r="AMM748" s="33"/>
      <c r="AMN748" s="33"/>
      <c r="AMO748" s="33"/>
      <c r="AMP748" s="33"/>
      <c r="AMQ748" s="33"/>
      <c r="AMR748" s="33"/>
      <c r="AMS748" s="33"/>
      <c r="AMT748" s="33"/>
      <c r="AMU748" s="33"/>
      <c r="AMV748" s="33"/>
      <c r="AMW748" s="33"/>
      <c r="AMX748" s="33"/>
      <c r="AMY748" s="33"/>
      <c r="AMZ748" s="33"/>
      <c r="ANA748" s="33"/>
      <c r="ANB748" s="33"/>
      <c r="ANC748" s="33"/>
      <c r="AND748" s="33"/>
      <c r="ANE748" s="33"/>
      <c r="ANF748" s="33"/>
      <c r="ANG748" s="33"/>
      <c r="ANH748" s="33"/>
      <c r="ANI748" s="33"/>
      <c r="ANJ748" s="33"/>
      <c r="ANK748" s="33"/>
      <c r="ANL748" s="33"/>
      <c r="ANM748" s="33"/>
      <c r="ANN748" s="33"/>
      <c r="ANO748" s="33"/>
      <c r="ANP748" s="33"/>
      <c r="ANQ748" s="33"/>
      <c r="ANR748" s="33"/>
      <c r="ANS748" s="33"/>
      <c r="ANT748" s="33"/>
      <c r="ANU748" s="33"/>
      <c r="ANV748" s="33"/>
      <c r="ANW748" s="33"/>
      <c r="ANX748" s="33"/>
      <c r="ANY748" s="33"/>
      <c r="ANZ748" s="33"/>
      <c r="AOA748" s="33"/>
      <c r="AOB748" s="33"/>
      <c r="AOC748" s="33"/>
      <c r="AOD748" s="33"/>
      <c r="AOE748" s="33"/>
      <c r="AOF748" s="33"/>
      <c r="AOG748" s="33"/>
      <c r="AOH748" s="33"/>
      <c r="AOI748" s="33"/>
      <c r="AOJ748" s="33"/>
      <c r="AOK748" s="33"/>
      <c r="AOL748" s="33"/>
      <c r="AOM748" s="33"/>
      <c r="AON748" s="33"/>
      <c r="AOO748" s="33"/>
      <c r="AOP748" s="33"/>
      <c r="AOQ748" s="33"/>
      <c r="AOR748" s="33"/>
      <c r="AOS748" s="33"/>
      <c r="AOT748" s="33"/>
      <c r="AOU748" s="33"/>
      <c r="AOV748" s="33"/>
      <c r="AOW748" s="33"/>
      <c r="AOX748" s="33"/>
      <c r="AOY748" s="33"/>
      <c r="AOZ748" s="33"/>
      <c r="APA748" s="33"/>
      <c r="APB748" s="33"/>
      <c r="APC748" s="33"/>
      <c r="APD748" s="33"/>
      <c r="APE748" s="33"/>
      <c r="APF748" s="33"/>
      <c r="APG748" s="33"/>
      <c r="APH748" s="33"/>
      <c r="API748" s="33"/>
      <c r="APJ748" s="33"/>
      <c r="APK748" s="33"/>
      <c r="APL748" s="33"/>
      <c r="APM748" s="33"/>
      <c r="APN748" s="33"/>
      <c r="APO748" s="33"/>
      <c r="APP748" s="33"/>
      <c r="APQ748" s="33"/>
      <c r="APR748" s="33"/>
      <c r="APS748" s="33"/>
      <c r="APT748" s="33"/>
      <c r="APU748" s="33"/>
      <c r="APV748" s="33"/>
      <c r="APW748" s="33"/>
      <c r="APX748" s="33"/>
      <c r="APY748" s="33"/>
      <c r="APZ748" s="33"/>
      <c r="AQA748" s="33"/>
      <c r="AQB748" s="33"/>
      <c r="AQC748" s="33"/>
      <c r="AQD748" s="33"/>
      <c r="AQE748" s="33"/>
      <c r="AQF748" s="33"/>
      <c r="AQG748" s="33"/>
      <c r="AQH748" s="33"/>
      <c r="AQI748" s="33"/>
      <c r="AQJ748" s="33"/>
      <c r="AQK748" s="33"/>
      <c r="AQL748" s="33"/>
      <c r="AQM748" s="33"/>
      <c r="AQN748" s="33"/>
      <c r="AQO748" s="33"/>
      <c r="AQP748" s="33"/>
      <c r="AQQ748" s="33"/>
      <c r="AQR748" s="33"/>
      <c r="AQS748" s="33"/>
      <c r="AQT748" s="33"/>
      <c r="AQU748" s="33"/>
      <c r="AQV748" s="33"/>
      <c r="AQW748" s="33"/>
      <c r="AQX748" s="33"/>
      <c r="AQY748" s="33"/>
      <c r="AQZ748" s="33"/>
      <c r="ARA748" s="33"/>
      <c r="ARB748" s="33"/>
      <c r="ARC748" s="33"/>
      <c r="ARD748" s="33"/>
      <c r="ARE748" s="33"/>
      <c r="ARF748" s="33"/>
      <c r="ARG748" s="33"/>
      <c r="ARH748" s="33"/>
      <c r="ARI748" s="33"/>
      <c r="ARJ748" s="33"/>
      <c r="ARK748" s="33"/>
      <c r="ARL748" s="33"/>
      <c r="ARM748" s="33"/>
      <c r="ARN748" s="33"/>
      <c r="ARO748" s="33"/>
      <c r="ARP748" s="33"/>
      <c r="ARQ748" s="33"/>
      <c r="ARR748" s="33"/>
      <c r="ARS748" s="33"/>
      <c r="ART748" s="33"/>
      <c r="ARU748" s="33"/>
      <c r="ARV748" s="33"/>
      <c r="ARW748" s="33"/>
      <c r="ARX748" s="33"/>
      <c r="ARY748" s="33"/>
      <c r="ARZ748" s="33"/>
      <c r="ASA748" s="33"/>
      <c r="ASB748" s="33"/>
      <c r="ASC748" s="33"/>
      <c r="ASD748" s="33"/>
      <c r="ASE748" s="33"/>
      <c r="ASF748" s="33"/>
      <c r="ASG748" s="33"/>
      <c r="ASH748" s="33"/>
      <c r="ASI748" s="33"/>
      <c r="ASJ748" s="33"/>
      <c r="ASK748" s="33"/>
      <c r="ASL748" s="33"/>
      <c r="ASM748" s="33"/>
      <c r="ASN748" s="33"/>
      <c r="ASO748" s="33"/>
      <c r="ASP748" s="33"/>
      <c r="ASQ748" s="33"/>
      <c r="ASR748" s="33"/>
      <c r="ASS748" s="33"/>
      <c r="AST748" s="33"/>
      <c r="ASU748" s="33"/>
      <c r="ASV748" s="33"/>
      <c r="ASW748" s="33"/>
      <c r="ASX748" s="33"/>
      <c r="ASY748" s="33"/>
      <c r="ASZ748" s="33"/>
      <c r="ATA748" s="33"/>
      <c r="ATB748" s="33"/>
      <c r="ATC748" s="33"/>
      <c r="ATD748" s="33"/>
      <c r="ATE748" s="33"/>
      <c r="ATF748" s="33"/>
      <c r="ATG748" s="33"/>
      <c r="ATH748" s="33"/>
      <c r="ATI748" s="33"/>
      <c r="ATJ748" s="33"/>
      <c r="ATK748" s="33"/>
      <c r="ATL748" s="33"/>
      <c r="ATM748" s="33"/>
      <c r="ATN748" s="33"/>
      <c r="ATO748" s="33"/>
      <c r="ATP748" s="33"/>
      <c r="ATQ748" s="33"/>
      <c r="ATR748" s="33"/>
      <c r="ATS748" s="33"/>
      <c r="ATT748" s="33"/>
      <c r="ATU748" s="33"/>
      <c r="ATV748" s="33"/>
      <c r="ATW748" s="33"/>
      <c r="ATX748" s="33"/>
      <c r="ATY748" s="33"/>
      <c r="ATZ748" s="33"/>
      <c r="AUA748" s="33"/>
      <c r="AUB748" s="33"/>
      <c r="AUC748" s="33"/>
      <c r="AUD748" s="33"/>
      <c r="AUE748" s="33"/>
      <c r="AUF748" s="33"/>
      <c r="AUG748" s="33"/>
      <c r="AUH748" s="33"/>
      <c r="AUI748" s="33"/>
      <c r="AUJ748" s="33"/>
      <c r="AUK748" s="33"/>
      <c r="AUL748" s="33"/>
      <c r="AUM748" s="33"/>
      <c r="AUN748" s="33"/>
      <c r="AUO748" s="33"/>
      <c r="AUP748" s="33"/>
      <c r="AUQ748" s="33"/>
      <c r="AUR748" s="33"/>
      <c r="AUS748" s="33"/>
      <c r="AUT748" s="33"/>
      <c r="AUU748" s="33"/>
      <c r="AUV748" s="33"/>
      <c r="AUW748" s="33"/>
      <c r="AUX748" s="33"/>
      <c r="AUY748" s="33"/>
      <c r="AUZ748" s="33"/>
      <c r="AVA748" s="33"/>
      <c r="AVB748" s="33"/>
      <c r="AVC748" s="33"/>
      <c r="AVD748" s="33"/>
      <c r="AVE748" s="33"/>
      <c r="AVF748" s="33"/>
      <c r="AVG748" s="33"/>
      <c r="AVH748" s="33"/>
      <c r="AVI748" s="33"/>
      <c r="AVJ748" s="33"/>
      <c r="AVK748" s="33"/>
      <c r="AVL748" s="33"/>
      <c r="AVM748" s="33"/>
      <c r="AVN748" s="33"/>
      <c r="AVO748" s="33"/>
      <c r="AVP748" s="33"/>
      <c r="AVQ748" s="33"/>
      <c r="AVR748" s="33"/>
      <c r="AVS748" s="33"/>
      <c r="AVT748" s="33"/>
      <c r="AVU748" s="33"/>
      <c r="AVV748" s="33"/>
      <c r="AVW748" s="33"/>
      <c r="AVX748" s="33"/>
      <c r="AVY748" s="33"/>
      <c r="AVZ748" s="33"/>
      <c r="AWA748" s="33"/>
      <c r="AWB748" s="33"/>
      <c r="AWC748" s="33"/>
      <c r="AWD748" s="33"/>
      <c r="AWE748" s="33"/>
      <c r="AWF748" s="33"/>
      <c r="AWG748" s="33"/>
      <c r="AWH748" s="33"/>
      <c r="AWI748" s="33"/>
      <c r="AWJ748" s="33"/>
      <c r="AWK748" s="33"/>
      <c r="AWL748" s="33"/>
      <c r="AWM748" s="33"/>
      <c r="AWN748" s="33"/>
      <c r="AWO748" s="33"/>
      <c r="AWP748" s="33"/>
      <c r="AWQ748" s="33"/>
      <c r="AWR748" s="33"/>
      <c r="AWS748" s="33"/>
      <c r="AWT748" s="33"/>
      <c r="AWU748" s="33"/>
      <c r="AWV748" s="33"/>
      <c r="AWW748" s="33"/>
      <c r="AWX748" s="33"/>
      <c r="AWY748" s="33"/>
      <c r="AWZ748" s="33"/>
      <c r="AXA748" s="33"/>
      <c r="AXB748" s="33"/>
      <c r="AXC748" s="33"/>
      <c r="AXD748" s="33"/>
      <c r="AXE748" s="33"/>
      <c r="AXF748" s="33"/>
      <c r="AXG748" s="33"/>
      <c r="AXH748" s="33"/>
      <c r="AXI748" s="33"/>
      <c r="AXJ748" s="33"/>
      <c r="AXK748" s="33"/>
      <c r="AXL748" s="33"/>
      <c r="AXM748" s="33"/>
      <c r="AXN748" s="33"/>
      <c r="AXO748" s="33"/>
      <c r="AXP748" s="33"/>
      <c r="AXQ748" s="33"/>
      <c r="AXR748" s="33"/>
      <c r="AXS748" s="33"/>
      <c r="AXT748" s="33"/>
      <c r="AXU748" s="33"/>
      <c r="AXV748" s="33"/>
      <c r="AXW748" s="33"/>
      <c r="AXX748" s="33"/>
      <c r="AXY748" s="33"/>
      <c r="AXZ748" s="33"/>
      <c r="AYA748" s="33"/>
      <c r="AYB748" s="33"/>
      <c r="AYC748" s="33"/>
      <c r="AYD748" s="33"/>
      <c r="AYE748" s="33"/>
      <c r="AYF748" s="33"/>
      <c r="AYG748" s="33"/>
      <c r="AYH748" s="33"/>
      <c r="AYI748" s="33"/>
      <c r="AYJ748" s="33"/>
      <c r="AYK748" s="33"/>
      <c r="AYL748" s="33"/>
      <c r="AYM748" s="33"/>
      <c r="AYN748" s="33"/>
      <c r="AYO748" s="33"/>
      <c r="AYP748" s="33"/>
      <c r="AYQ748" s="33"/>
      <c r="AYR748" s="33"/>
      <c r="AYS748" s="33"/>
      <c r="AYT748" s="33"/>
      <c r="AYU748" s="33"/>
      <c r="AYV748" s="33"/>
      <c r="AYW748" s="33"/>
      <c r="AYX748" s="33"/>
      <c r="AYY748" s="33"/>
      <c r="AYZ748" s="33"/>
      <c r="AZA748" s="33"/>
      <c r="AZB748" s="33"/>
      <c r="AZC748" s="33"/>
      <c r="AZD748" s="33"/>
      <c r="AZE748" s="33"/>
      <c r="AZF748" s="33"/>
      <c r="AZG748" s="33"/>
      <c r="AZH748" s="33"/>
      <c r="AZI748" s="33"/>
      <c r="AZJ748" s="33"/>
      <c r="AZK748" s="33"/>
      <c r="AZL748" s="33"/>
      <c r="AZM748" s="33"/>
      <c r="AZN748" s="33"/>
      <c r="AZO748" s="33"/>
      <c r="AZP748" s="33"/>
      <c r="AZQ748" s="33"/>
      <c r="AZR748" s="33"/>
      <c r="AZS748" s="33"/>
      <c r="AZT748" s="33"/>
      <c r="AZU748" s="33"/>
      <c r="AZV748" s="33"/>
      <c r="AZW748" s="33"/>
      <c r="AZX748" s="33"/>
      <c r="AZY748" s="33"/>
      <c r="AZZ748" s="33"/>
      <c r="BAA748" s="33"/>
      <c r="BAB748" s="33"/>
      <c r="BAC748" s="33"/>
      <c r="BAD748" s="33"/>
      <c r="BAE748" s="33"/>
      <c r="BAF748" s="33"/>
      <c r="BAG748" s="33"/>
      <c r="BAH748" s="33"/>
      <c r="BAI748" s="33"/>
      <c r="BAJ748" s="33"/>
      <c r="BAK748" s="33"/>
      <c r="BAL748" s="33"/>
      <c r="BAM748" s="33"/>
      <c r="BAN748" s="33"/>
      <c r="BAO748" s="33"/>
      <c r="BAP748" s="33"/>
      <c r="BAQ748" s="33"/>
      <c r="BAR748" s="33"/>
      <c r="BAS748" s="33"/>
      <c r="BAT748" s="33"/>
      <c r="BAU748" s="33"/>
      <c r="BAV748" s="33"/>
      <c r="BAW748" s="33"/>
      <c r="BAX748" s="33"/>
      <c r="BAY748" s="33"/>
      <c r="BAZ748" s="33"/>
      <c r="BBA748" s="33"/>
      <c r="BBB748" s="33"/>
      <c r="BBC748" s="33"/>
      <c r="BBD748" s="33"/>
      <c r="BBE748" s="33"/>
      <c r="BBF748" s="33"/>
      <c r="BBG748" s="33"/>
      <c r="BBH748" s="33"/>
      <c r="BBI748" s="33"/>
      <c r="BBJ748" s="33"/>
      <c r="BBK748" s="33"/>
      <c r="BBL748" s="33"/>
      <c r="BBM748" s="33"/>
      <c r="BBN748" s="33"/>
      <c r="BBO748" s="33"/>
      <c r="BBP748" s="33"/>
      <c r="BBQ748" s="33"/>
      <c r="BBR748" s="33"/>
      <c r="BBS748" s="33"/>
      <c r="BBT748" s="33"/>
      <c r="BBU748" s="33"/>
      <c r="BBV748" s="33"/>
      <c r="BBW748" s="33"/>
      <c r="BBX748" s="33"/>
      <c r="BBY748" s="33"/>
      <c r="BBZ748" s="33"/>
      <c r="BCA748" s="33"/>
      <c r="BCB748" s="33"/>
      <c r="BCC748" s="33"/>
      <c r="BCD748" s="33"/>
      <c r="BCE748" s="33"/>
      <c r="BCF748" s="33"/>
      <c r="BCG748" s="33"/>
      <c r="BCH748" s="33"/>
      <c r="BCI748" s="33"/>
      <c r="BCJ748" s="33"/>
      <c r="BCK748" s="33"/>
      <c r="BCL748" s="33"/>
      <c r="BCM748" s="33"/>
      <c r="BCN748" s="33"/>
      <c r="BCO748" s="33"/>
      <c r="BCP748" s="33"/>
      <c r="BCQ748" s="33"/>
      <c r="BCR748" s="33"/>
      <c r="BCS748" s="33"/>
      <c r="BCT748" s="33"/>
      <c r="BCU748" s="33"/>
      <c r="BCV748" s="33"/>
      <c r="BCW748" s="33"/>
      <c r="BCX748" s="33"/>
      <c r="BCY748" s="33"/>
      <c r="BCZ748" s="33"/>
      <c r="BDA748" s="33"/>
      <c r="BDB748" s="33"/>
      <c r="BDC748" s="33"/>
      <c r="BDD748" s="33"/>
      <c r="BDE748" s="33"/>
      <c r="BDF748" s="33"/>
      <c r="BDG748" s="33"/>
      <c r="BDH748" s="33"/>
      <c r="BDI748" s="33"/>
      <c r="BDJ748" s="33"/>
      <c r="BDK748" s="33"/>
      <c r="BDL748" s="33"/>
      <c r="BDM748" s="33"/>
      <c r="BDN748" s="33"/>
      <c r="BDO748" s="33"/>
      <c r="BDP748" s="33"/>
      <c r="BDQ748" s="33"/>
      <c r="BDR748" s="33"/>
      <c r="BDS748" s="33"/>
      <c r="BDT748" s="33"/>
      <c r="BDU748" s="33"/>
      <c r="BDV748" s="33"/>
      <c r="BDW748" s="33"/>
      <c r="BDX748" s="33"/>
      <c r="BDY748" s="33"/>
      <c r="BDZ748" s="33"/>
      <c r="BEA748" s="33"/>
      <c r="BEB748" s="33"/>
      <c r="BEC748" s="33"/>
      <c r="BED748" s="33"/>
      <c r="BEE748" s="33"/>
      <c r="BEF748" s="33"/>
      <c r="BEG748" s="33"/>
      <c r="BEH748" s="33"/>
      <c r="BEI748" s="33"/>
      <c r="BEJ748" s="33"/>
      <c r="BEK748" s="33"/>
      <c r="BEL748" s="33"/>
      <c r="BEM748" s="33"/>
      <c r="BEN748" s="33"/>
      <c r="BEO748" s="33"/>
      <c r="BEP748" s="33"/>
      <c r="BEQ748" s="33"/>
      <c r="BER748" s="33"/>
      <c r="BES748" s="33"/>
      <c r="BET748" s="33"/>
      <c r="BEU748" s="33"/>
      <c r="BEV748" s="33"/>
      <c r="BEW748" s="33"/>
      <c r="BEX748" s="33"/>
      <c r="BEY748" s="33"/>
      <c r="BEZ748" s="33"/>
      <c r="BFA748" s="33"/>
      <c r="BFB748" s="33"/>
      <c r="BFC748" s="33"/>
      <c r="BFD748" s="33"/>
      <c r="BFE748" s="33"/>
      <c r="BFF748" s="33"/>
      <c r="BFG748" s="33"/>
      <c r="BFH748" s="33"/>
      <c r="BFI748" s="33"/>
      <c r="BFJ748" s="33"/>
      <c r="BFK748" s="33"/>
      <c r="BFL748" s="33"/>
      <c r="BFM748" s="33"/>
      <c r="BFN748" s="33"/>
      <c r="BFO748" s="33"/>
      <c r="BFP748" s="33"/>
      <c r="BFQ748" s="33"/>
      <c r="BFR748" s="33"/>
      <c r="BFS748" s="33"/>
      <c r="BFT748" s="33"/>
      <c r="BFU748" s="33"/>
      <c r="BFV748" s="33"/>
      <c r="BFW748" s="33"/>
      <c r="BFX748" s="33"/>
      <c r="BFY748" s="33"/>
      <c r="BFZ748" s="33"/>
      <c r="BGA748" s="33"/>
      <c r="BGB748" s="33"/>
      <c r="BGC748" s="33"/>
      <c r="BGD748" s="33"/>
      <c r="BGE748" s="33"/>
      <c r="BGF748" s="33"/>
      <c r="BGG748" s="33"/>
      <c r="BGH748" s="33"/>
      <c r="BGI748" s="33"/>
      <c r="BGJ748" s="33"/>
      <c r="BGK748" s="33"/>
      <c r="BGL748" s="33"/>
      <c r="BGM748" s="33"/>
      <c r="BGN748" s="33"/>
      <c r="BGO748" s="33"/>
      <c r="BGP748" s="33"/>
      <c r="BGQ748" s="33"/>
      <c r="BGR748" s="33"/>
      <c r="BGS748" s="33"/>
      <c r="BGT748" s="33"/>
      <c r="BGU748" s="33"/>
      <c r="BGV748" s="33"/>
      <c r="BGW748" s="33"/>
      <c r="BGX748" s="33"/>
      <c r="BGY748" s="33"/>
      <c r="BGZ748" s="33"/>
      <c r="BHA748" s="33"/>
      <c r="BHB748" s="33"/>
      <c r="BHC748" s="33"/>
      <c r="BHD748" s="33"/>
      <c r="BHE748" s="33"/>
      <c r="BHF748" s="33"/>
      <c r="BHG748" s="33"/>
      <c r="BHH748" s="33"/>
      <c r="BHI748" s="33"/>
      <c r="BHJ748" s="33"/>
      <c r="BHK748" s="33"/>
      <c r="BHL748" s="33"/>
      <c r="BHM748" s="33"/>
      <c r="BHN748" s="33"/>
      <c r="BHO748" s="33"/>
      <c r="BHP748" s="33"/>
      <c r="BHQ748" s="33"/>
      <c r="BHR748" s="33"/>
      <c r="BHS748" s="33"/>
      <c r="BHT748" s="33"/>
      <c r="BHU748" s="33"/>
      <c r="BHV748" s="33"/>
      <c r="BHW748" s="33"/>
      <c r="BHX748" s="33"/>
      <c r="BHY748" s="33"/>
      <c r="BHZ748" s="33"/>
      <c r="BIA748" s="33"/>
      <c r="BIB748" s="33"/>
      <c r="BIC748" s="33"/>
      <c r="BID748" s="33"/>
      <c r="BIE748" s="33"/>
      <c r="BIF748" s="33"/>
      <c r="BIG748" s="33"/>
      <c r="BIH748" s="33"/>
      <c r="BII748" s="33"/>
      <c r="BIJ748" s="33"/>
      <c r="BIK748" s="33"/>
      <c r="BIL748" s="33"/>
      <c r="BIM748" s="33"/>
      <c r="BIN748" s="33"/>
      <c r="BIO748" s="33"/>
      <c r="BIP748" s="33"/>
      <c r="BIQ748" s="33"/>
      <c r="BIR748" s="33"/>
      <c r="BIS748" s="33"/>
      <c r="BIT748" s="33"/>
      <c r="BIU748" s="33"/>
      <c r="BIV748" s="33"/>
      <c r="BIW748" s="33"/>
      <c r="BIX748" s="33"/>
      <c r="BIY748" s="33"/>
      <c r="BIZ748" s="33"/>
      <c r="BJA748" s="33"/>
      <c r="BJB748" s="33"/>
      <c r="BJC748" s="33"/>
      <c r="BJD748" s="33"/>
      <c r="BJE748" s="33"/>
      <c r="BJF748" s="33"/>
      <c r="BJG748" s="33"/>
      <c r="BJH748" s="33"/>
      <c r="BJI748" s="33"/>
      <c r="BJJ748" s="33"/>
      <c r="BJK748" s="33"/>
      <c r="BJL748" s="33"/>
      <c r="BJM748" s="33"/>
      <c r="BJN748" s="33"/>
      <c r="BJO748" s="33"/>
      <c r="BJP748" s="33"/>
      <c r="BJQ748" s="33"/>
      <c r="BJR748" s="33"/>
      <c r="BJS748" s="33"/>
      <c r="BJT748" s="33"/>
      <c r="BJU748" s="33"/>
      <c r="BJV748" s="33"/>
      <c r="BJW748" s="33"/>
      <c r="BJX748" s="33"/>
      <c r="BJY748" s="33"/>
      <c r="BJZ748" s="33"/>
      <c r="BKA748" s="33"/>
      <c r="BKB748" s="33"/>
      <c r="BKC748" s="33"/>
      <c r="BKD748" s="33"/>
      <c r="BKE748" s="33"/>
      <c r="BKF748" s="33"/>
      <c r="BKG748" s="33"/>
      <c r="BKH748" s="33"/>
      <c r="BKI748" s="33"/>
      <c r="BKJ748" s="33"/>
      <c r="BKK748" s="33"/>
      <c r="BKL748" s="33"/>
      <c r="BKM748" s="33"/>
      <c r="BKN748" s="33"/>
      <c r="BKO748" s="33"/>
      <c r="BKP748" s="33"/>
      <c r="BKQ748" s="33"/>
      <c r="BKR748" s="33"/>
      <c r="BKS748" s="33"/>
      <c r="BKT748" s="33"/>
      <c r="BKU748" s="33"/>
      <c r="BKV748" s="33"/>
      <c r="BKW748" s="33"/>
      <c r="BKX748" s="33"/>
      <c r="BKY748" s="33"/>
      <c r="BKZ748" s="33"/>
      <c r="BLA748" s="33"/>
      <c r="BLB748" s="33"/>
      <c r="BLC748" s="33"/>
      <c r="BLD748" s="33"/>
      <c r="BLE748" s="33"/>
      <c r="BLF748" s="33"/>
      <c r="BLG748" s="33"/>
      <c r="BLH748" s="33"/>
      <c r="BLI748" s="33"/>
      <c r="BLJ748" s="33"/>
      <c r="BLK748" s="33"/>
      <c r="BLL748" s="33"/>
      <c r="BLM748" s="33"/>
      <c r="BLN748" s="33"/>
      <c r="BLO748" s="33"/>
      <c r="BLP748" s="33"/>
      <c r="BLQ748" s="33"/>
      <c r="BLR748" s="33"/>
      <c r="BLS748" s="33"/>
      <c r="BLT748" s="33"/>
      <c r="BLU748" s="33"/>
      <c r="BLV748" s="33"/>
      <c r="BLW748" s="33"/>
      <c r="BLX748" s="33"/>
      <c r="BLY748" s="33"/>
      <c r="BLZ748" s="33"/>
      <c r="BMA748" s="33"/>
      <c r="BMB748" s="33"/>
      <c r="BMC748" s="33"/>
      <c r="BMD748" s="33"/>
      <c r="BME748" s="33"/>
      <c r="BMF748" s="33"/>
      <c r="BMG748" s="33"/>
      <c r="BMH748" s="33"/>
      <c r="BMI748" s="33"/>
      <c r="BMJ748" s="33"/>
      <c r="BMK748" s="33"/>
      <c r="BML748" s="33"/>
      <c r="BMM748" s="33"/>
      <c r="BMN748" s="33"/>
      <c r="BMO748" s="33"/>
      <c r="BMP748" s="33"/>
      <c r="BMQ748" s="33"/>
      <c r="BMR748" s="33"/>
      <c r="BMS748" s="33"/>
      <c r="BMT748" s="33"/>
      <c r="BMU748" s="33"/>
      <c r="BMV748" s="33"/>
      <c r="BMW748" s="33"/>
      <c r="BMX748" s="33"/>
      <c r="BMY748" s="33"/>
      <c r="BMZ748" s="33"/>
      <c r="BNA748" s="33"/>
      <c r="BNB748" s="33"/>
      <c r="BNC748" s="33"/>
      <c r="BND748" s="33"/>
      <c r="BNE748" s="33"/>
      <c r="BNF748" s="33"/>
      <c r="BNG748" s="33"/>
      <c r="BNH748" s="33"/>
      <c r="BNI748" s="33"/>
      <c r="BNJ748" s="33"/>
      <c r="BNK748" s="33"/>
      <c r="BNL748" s="33"/>
      <c r="BNM748" s="33"/>
      <c r="BNN748" s="33"/>
      <c r="BNO748" s="33"/>
      <c r="BNP748" s="33"/>
      <c r="BNQ748" s="33"/>
      <c r="BNR748" s="33"/>
      <c r="BNS748" s="33"/>
      <c r="BNT748" s="33"/>
      <c r="BNU748" s="33"/>
      <c r="BNV748" s="33"/>
      <c r="BNW748" s="33"/>
      <c r="BNX748" s="33"/>
      <c r="BNY748" s="33"/>
      <c r="BNZ748" s="33"/>
      <c r="BOA748" s="33"/>
      <c r="BOB748" s="33"/>
      <c r="BOC748" s="33"/>
      <c r="BOD748" s="33"/>
      <c r="BOE748" s="33"/>
      <c r="BOF748" s="33"/>
      <c r="BOG748" s="33"/>
      <c r="BOH748" s="33"/>
      <c r="BOI748" s="33"/>
      <c r="BOJ748" s="33"/>
      <c r="BOK748" s="33"/>
      <c r="BOL748" s="33"/>
      <c r="BOM748" s="33"/>
      <c r="BON748" s="33"/>
      <c r="BOO748" s="33"/>
      <c r="BOP748" s="33"/>
      <c r="BOQ748" s="33"/>
      <c r="BOR748" s="33"/>
      <c r="BOS748" s="33"/>
      <c r="BOT748" s="33"/>
      <c r="BOU748" s="33"/>
      <c r="BOV748" s="33"/>
      <c r="BOW748" s="33"/>
      <c r="BOX748" s="33"/>
      <c r="BOY748" s="33"/>
      <c r="BOZ748" s="33"/>
      <c r="BPA748" s="33"/>
      <c r="BPB748" s="33"/>
      <c r="BPC748" s="33"/>
      <c r="BPD748" s="33"/>
      <c r="BPE748" s="33"/>
      <c r="BPF748" s="33"/>
      <c r="BPG748" s="33"/>
      <c r="BPH748" s="33"/>
      <c r="BPI748" s="33"/>
      <c r="BPJ748" s="33"/>
      <c r="BPK748" s="33"/>
      <c r="BPL748" s="33"/>
      <c r="BPM748" s="33"/>
      <c r="BPN748" s="33"/>
      <c r="BPO748" s="33"/>
      <c r="BPP748" s="33"/>
      <c r="BPQ748" s="33"/>
      <c r="BPR748" s="33"/>
      <c r="BPS748" s="33"/>
      <c r="BPT748" s="33"/>
      <c r="BPU748" s="33"/>
      <c r="BPV748" s="33"/>
      <c r="BPW748" s="33"/>
      <c r="BPX748" s="33"/>
      <c r="BPY748" s="33"/>
      <c r="BPZ748" s="33"/>
      <c r="BQA748" s="33"/>
      <c r="BQB748" s="33"/>
      <c r="BQC748" s="33"/>
      <c r="BQD748" s="33"/>
      <c r="BQE748" s="33"/>
      <c r="BQF748" s="33"/>
      <c r="BQG748" s="33"/>
      <c r="BQH748" s="33"/>
      <c r="BQI748" s="33"/>
      <c r="BQJ748" s="33"/>
      <c r="BQK748" s="33"/>
      <c r="BQL748" s="33"/>
      <c r="BQM748" s="33"/>
      <c r="BQN748" s="33"/>
      <c r="BQO748" s="33"/>
      <c r="BQP748" s="33"/>
      <c r="BQQ748" s="33"/>
      <c r="BQR748" s="33"/>
      <c r="BQS748" s="33"/>
      <c r="BQT748" s="33"/>
      <c r="BQU748" s="33"/>
      <c r="BQV748" s="33"/>
      <c r="BQW748" s="33"/>
      <c r="BQX748" s="33"/>
      <c r="BQY748" s="33"/>
      <c r="BQZ748" s="33"/>
      <c r="BRA748" s="33"/>
      <c r="BRB748" s="33"/>
      <c r="BRC748" s="33"/>
      <c r="BRD748" s="33"/>
      <c r="BRE748" s="33"/>
      <c r="BRF748" s="33"/>
      <c r="BRG748" s="33"/>
      <c r="BRH748" s="33"/>
      <c r="BRI748" s="33"/>
      <c r="BRJ748" s="33"/>
      <c r="BRK748" s="33"/>
      <c r="BRL748" s="33"/>
      <c r="BRM748" s="33"/>
      <c r="BRN748" s="33"/>
      <c r="BRO748" s="33"/>
      <c r="BRP748" s="33"/>
      <c r="BRQ748" s="33"/>
      <c r="BRR748" s="33"/>
      <c r="BRS748" s="33"/>
      <c r="BRT748" s="33"/>
      <c r="BRU748" s="33"/>
      <c r="BRV748" s="33"/>
      <c r="BRW748" s="33"/>
      <c r="BRX748" s="33"/>
      <c r="BRY748" s="33"/>
      <c r="BRZ748" s="33"/>
      <c r="BSA748" s="33"/>
      <c r="BSB748" s="33"/>
      <c r="BSC748" s="33"/>
      <c r="BSD748" s="33"/>
      <c r="BSE748" s="33"/>
      <c r="BSF748" s="33"/>
      <c r="BSG748" s="33"/>
      <c r="BSH748" s="33"/>
      <c r="BSI748" s="33"/>
      <c r="BSJ748" s="33"/>
      <c r="BSK748" s="33"/>
      <c r="BSL748" s="33"/>
      <c r="BSM748" s="33"/>
      <c r="BSN748" s="33"/>
      <c r="BSO748" s="33"/>
      <c r="BSP748" s="33"/>
      <c r="BSQ748" s="33"/>
      <c r="BSR748" s="33"/>
      <c r="BSS748" s="33"/>
      <c r="BST748" s="33"/>
      <c r="BSU748" s="33"/>
      <c r="BSV748" s="33"/>
      <c r="BSW748" s="33"/>
      <c r="BSX748" s="33"/>
      <c r="BSY748" s="33"/>
      <c r="BSZ748" s="33"/>
      <c r="BTA748" s="33"/>
      <c r="BTB748" s="33"/>
      <c r="BTC748" s="33"/>
      <c r="BTD748" s="33"/>
      <c r="BTE748" s="33"/>
      <c r="BTF748" s="33"/>
      <c r="BTG748" s="33"/>
      <c r="BTH748" s="33"/>
      <c r="BTI748" s="33"/>
      <c r="BTJ748" s="33"/>
      <c r="BTK748" s="33"/>
      <c r="BTL748" s="33"/>
      <c r="BTM748" s="33"/>
      <c r="BTN748" s="33"/>
      <c r="BTO748" s="33"/>
      <c r="BTP748" s="33"/>
      <c r="BTQ748" s="33"/>
      <c r="BTR748" s="33"/>
      <c r="BTS748" s="33"/>
      <c r="BTT748" s="33"/>
      <c r="BTU748" s="33"/>
      <c r="BTV748" s="33"/>
      <c r="BTW748" s="33"/>
      <c r="BTX748" s="33"/>
      <c r="BTY748" s="33"/>
      <c r="BTZ748" s="33"/>
      <c r="BUA748" s="33"/>
      <c r="BUB748" s="33"/>
      <c r="BUC748" s="33"/>
      <c r="BUD748" s="33"/>
      <c r="BUE748" s="33"/>
      <c r="BUF748" s="33"/>
      <c r="BUG748" s="33"/>
      <c r="BUH748" s="33"/>
      <c r="BUI748" s="33"/>
      <c r="BUJ748" s="33"/>
      <c r="BUK748" s="33"/>
      <c r="BUL748" s="33"/>
      <c r="BUM748" s="33"/>
      <c r="BUN748" s="33"/>
      <c r="BUO748" s="33"/>
      <c r="BUP748" s="33"/>
      <c r="BUQ748" s="33"/>
      <c r="BUR748" s="33"/>
      <c r="BUS748" s="33"/>
      <c r="BUT748" s="33"/>
      <c r="BUU748" s="33"/>
      <c r="BUV748" s="33"/>
      <c r="BUW748" s="33"/>
      <c r="BUX748" s="33"/>
      <c r="BUY748" s="33"/>
      <c r="BUZ748" s="33"/>
      <c r="BVA748" s="33"/>
      <c r="BVB748" s="33"/>
      <c r="BVC748" s="33"/>
      <c r="BVD748" s="33"/>
      <c r="BVE748" s="33"/>
      <c r="BVF748" s="33"/>
      <c r="BVG748" s="33"/>
      <c r="BVH748" s="33"/>
      <c r="BVI748" s="33"/>
      <c r="BVJ748" s="33"/>
      <c r="BVK748" s="33"/>
      <c r="BVL748" s="33"/>
      <c r="BVM748" s="33"/>
      <c r="BVN748" s="33"/>
      <c r="BVO748" s="33"/>
      <c r="BVP748" s="33"/>
      <c r="BVQ748" s="33"/>
      <c r="BVR748" s="33"/>
      <c r="BVS748" s="33"/>
      <c r="BVT748" s="33"/>
      <c r="BVU748" s="33"/>
      <c r="BVV748" s="33"/>
      <c r="BVW748" s="33"/>
      <c r="BVX748" s="33"/>
      <c r="BVY748" s="33"/>
      <c r="BVZ748" s="33"/>
      <c r="BWA748" s="33"/>
      <c r="BWB748" s="33"/>
      <c r="BWC748" s="33"/>
      <c r="BWD748" s="33"/>
      <c r="BWE748" s="33"/>
      <c r="BWF748" s="33"/>
      <c r="BWG748" s="33"/>
      <c r="BWH748" s="33"/>
      <c r="BWI748" s="33"/>
      <c r="BWJ748" s="33"/>
      <c r="BWK748" s="33"/>
      <c r="BWL748" s="33"/>
      <c r="BWM748" s="33"/>
      <c r="BWN748" s="33"/>
      <c r="BWO748" s="33"/>
      <c r="BWP748" s="33"/>
      <c r="BWQ748" s="33"/>
      <c r="BWR748" s="33"/>
      <c r="BWS748" s="33"/>
      <c r="BWT748" s="33"/>
      <c r="BWU748" s="33"/>
      <c r="BWV748" s="33"/>
      <c r="BWW748" s="33"/>
      <c r="BWX748" s="33"/>
      <c r="BWY748" s="33"/>
      <c r="BWZ748" s="33"/>
      <c r="BXA748" s="33"/>
      <c r="BXB748" s="33"/>
      <c r="BXC748" s="33"/>
      <c r="BXD748" s="33"/>
      <c r="BXE748" s="33"/>
      <c r="BXF748" s="33"/>
      <c r="BXG748" s="33"/>
      <c r="BXH748" s="33"/>
      <c r="BXI748" s="33"/>
      <c r="BXJ748" s="33"/>
      <c r="BXK748" s="33"/>
      <c r="BXL748" s="33"/>
      <c r="BXM748" s="33"/>
      <c r="BXN748" s="33"/>
      <c r="BXO748" s="33"/>
      <c r="BXP748" s="33"/>
      <c r="BXQ748" s="33"/>
      <c r="BXR748" s="33"/>
      <c r="BXS748" s="33"/>
      <c r="BXT748" s="33"/>
      <c r="BXU748" s="33"/>
      <c r="BXV748" s="33"/>
      <c r="BXW748" s="33"/>
      <c r="BXX748" s="33"/>
      <c r="BXY748" s="33"/>
      <c r="BXZ748" s="33"/>
      <c r="BYA748" s="33"/>
      <c r="BYB748" s="33"/>
      <c r="BYC748" s="33"/>
      <c r="BYD748" s="33"/>
      <c r="BYE748" s="33"/>
      <c r="BYF748" s="33"/>
      <c r="BYG748" s="33"/>
      <c r="BYH748" s="33"/>
      <c r="BYI748" s="33"/>
      <c r="BYJ748" s="33"/>
      <c r="BYK748" s="33"/>
      <c r="BYL748" s="33"/>
      <c r="BYM748" s="33"/>
      <c r="BYN748" s="33"/>
      <c r="BYO748" s="33"/>
      <c r="BYP748" s="33"/>
      <c r="BYQ748" s="33"/>
      <c r="BYR748" s="33"/>
      <c r="BYS748" s="33"/>
      <c r="BYT748" s="33"/>
      <c r="BYU748" s="33"/>
      <c r="BYV748" s="33"/>
      <c r="BYW748" s="33"/>
      <c r="BYX748" s="33"/>
    </row>
    <row r="749" spans="1:2026" s="52" customFormat="1" ht="24.95" customHeight="1" x14ac:dyDescent="0.25">
      <c r="A749" s="205" t="s">
        <v>1662</v>
      </c>
      <c r="B749" s="50" t="s">
        <v>1313</v>
      </c>
      <c r="C749" s="4" t="s">
        <v>1314</v>
      </c>
      <c r="D749" s="4" t="s">
        <v>177</v>
      </c>
      <c r="E749" s="4" t="s">
        <v>1315</v>
      </c>
      <c r="F749" s="5" t="s">
        <v>1308</v>
      </c>
      <c r="G749" s="4" t="s">
        <v>27</v>
      </c>
      <c r="H749" s="63" t="s">
        <v>1316</v>
      </c>
      <c r="I749" s="4" t="s">
        <v>29</v>
      </c>
      <c r="J749" s="51" t="s">
        <v>30</v>
      </c>
      <c r="K749" s="4" t="s">
        <v>31</v>
      </c>
      <c r="L749" s="4" t="s">
        <v>32</v>
      </c>
      <c r="M749" s="4" t="s">
        <v>33</v>
      </c>
      <c r="N749" s="4" t="s">
        <v>34</v>
      </c>
      <c r="O749" s="6" t="s">
        <v>35</v>
      </c>
      <c r="P749" s="6"/>
      <c r="Q749" s="7" t="s">
        <v>57</v>
      </c>
      <c r="R749" s="7"/>
      <c r="S749" s="4" t="s">
        <v>1317</v>
      </c>
      <c r="T749" s="160">
        <v>1708648.014</v>
      </c>
      <c r="U749" s="160">
        <v>9239986.6160000004</v>
      </c>
      <c r="V749" s="4" t="s">
        <v>11</v>
      </c>
      <c r="W749" s="4"/>
      <c r="X749" s="4" t="s">
        <v>40</v>
      </c>
      <c r="Y749" s="4"/>
      <c r="Z749" s="4"/>
      <c r="AA749" s="4"/>
      <c r="AB749" s="8">
        <v>7500</v>
      </c>
      <c r="AC749" s="8">
        <v>2650</v>
      </c>
      <c r="AD749" s="8"/>
      <c r="AE749" s="8">
        <v>12750</v>
      </c>
      <c r="AF749" s="8">
        <v>650</v>
      </c>
      <c r="AG749" s="8">
        <f t="shared" si="12"/>
        <v>23550</v>
      </c>
      <c r="AH749" s="111">
        <f>18</f>
        <v>18</v>
      </c>
      <c r="AI749" s="8">
        <f>1907.97+16375.49</f>
        <v>18283.46</v>
      </c>
      <c r="AJ749" s="126"/>
      <c r="AK749" s="8">
        <f>SUM(AI749:AJ749)</f>
        <v>18283.46</v>
      </c>
      <c r="AL749" s="5" t="s">
        <v>37</v>
      </c>
      <c r="AM749" s="5" t="s">
        <v>1499</v>
      </c>
      <c r="AN749" s="96">
        <v>43466</v>
      </c>
      <c r="AO749" s="97">
        <v>43800</v>
      </c>
      <c r="AP749" s="33"/>
      <c r="AQ749" s="33"/>
      <c r="AR749" s="33"/>
      <c r="AS749" s="33"/>
      <c r="AT749" s="33"/>
      <c r="AU749" s="33"/>
      <c r="AV749" s="33"/>
      <c r="AW749" s="33"/>
      <c r="AX749" s="33"/>
      <c r="AY749" s="33"/>
      <c r="AZ749" s="33"/>
      <c r="BA749" s="33"/>
      <c r="BB749" s="33"/>
      <c r="BC749" s="33"/>
      <c r="BD749" s="33"/>
      <c r="BE749" s="33"/>
      <c r="BF749" s="33"/>
      <c r="BG749" s="33"/>
      <c r="BH749" s="33"/>
      <c r="BI749" s="33"/>
      <c r="BJ749" s="33"/>
      <c r="BK749" s="33"/>
      <c r="BL749" s="33"/>
      <c r="BM749" s="33"/>
      <c r="BN749" s="33"/>
      <c r="BO749" s="33"/>
      <c r="BP749" s="33"/>
      <c r="BQ749" s="33"/>
      <c r="BR749" s="33"/>
      <c r="BS749" s="33"/>
      <c r="BT749" s="33"/>
      <c r="BU749" s="33"/>
      <c r="BV749" s="33"/>
      <c r="BW749" s="33"/>
      <c r="BX749" s="33"/>
      <c r="BY749" s="33"/>
      <c r="BZ749" s="33"/>
      <c r="CA749" s="33"/>
      <c r="CB749" s="33"/>
      <c r="CC749" s="33"/>
      <c r="CD749" s="33"/>
      <c r="CE749" s="33"/>
      <c r="CF749" s="33"/>
      <c r="CG749" s="33"/>
      <c r="CH749" s="33"/>
      <c r="CI749" s="33"/>
      <c r="CJ749" s="33"/>
      <c r="CK749" s="33"/>
      <c r="CL749" s="33"/>
      <c r="CM749" s="33"/>
      <c r="CN749" s="33"/>
      <c r="CO749" s="33"/>
      <c r="CP749" s="33"/>
      <c r="CQ749" s="33"/>
      <c r="CR749" s="33"/>
      <c r="CS749" s="33"/>
      <c r="CT749" s="33"/>
      <c r="CU749" s="33"/>
      <c r="CV749" s="33"/>
      <c r="CW749" s="33"/>
      <c r="CX749" s="33"/>
      <c r="CY749" s="33"/>
      <c r="CZ749" s="33"/>
      <c r="DA749" s="33"/>
      <c r="DB749" s="33"/>
      <c r="DC749" s="33"/>
      <c r="DD749" s="33"/>
      <c r="DE749" s="33"/>
      <c r="DF749" s="33"/>
      <c r="DG749" s="33"/>
      <c r="DH749" s="33"/>
      <c r="DI749" s="33"/>
      <c r="DJ749" s="33"/>
      <c r="DK749" s="33"/>
      <c r="DL749" s="33"/>
      <c r="DM749" s="33"/>
      <c r="DN749" s="33"/>
      <c r="DO749" s="33"/>
      <c r="DP749" s="33"/>
      <c r="DQ749" s="33"/>
      <c r="DR749" s="33"/>
      <c r="DS749" s="33"/>
      <c r="DT749" s="33"/>
      <c r="DU749" s="33"/>
      <c r="DV749" s="33"/>
      <c r="DW749" s="33"/>
      <c r="DX749" s="33"/>
      <c r="DY749" s="33"/>
      <c r="DZ749" s="33"/>
      <c r="EA749" s="33"/>
      <c r="EB749" s="33"/>
      <c r="EC749" s="33"/>
      <c r="ED749" s="33"/>
      <c r="EE749" s="33"/>
      <c r="EF749" s="33"/>
      <c r="EG749" s="33"/>
      <c r="EH749" s="33"/>
      <c r="EI749" s="33"/>
      <c r="EJ749" s="33"/>
      <c r="EK749" s="33"/>
      <c r="EL749" s="33"/>
      <c r="EM749" s="33"/>
      <c r="EN749" s="33"/>
      <c r="EO749" s="33"/>
      <c r="EP749" s="33"/>
      <c r="EQ749" s="33"/>
      <c r="ER749" s="33"/>
      <c r="ES749" s="33"/>
      <c r="ET749" s="33"/>
      <c r="EU749" s="33"/>
      <c r="EV749" s="33"/>
      <c r="EW749" s="33"/>
      <c r="EX749" s="33"/>
      <c r="EY749" s="33"/>
      <c r="EZ749" s="33"/>
      <c r="FA749" s="33"/>
      <c r="FB749" s="33"/>
      <c r="FC749" s="33"/>
      <c r="FD749" s="33"/>
      <c r="FE749" s="33"/>
      <c r="FF749" s="33"/>
      <c r="FG749" s="33"/>
      <c r="FH749" s="33"/>
      <c r="FI749" s="33"/>
      <c r="FJ749" s="33"/>
      <c r="FK749" s="33"/>
      <c r="FL749" s="33"/>
      <c r="FM749" s="33"/>
      <c r="FN749" s="33"/>
      <c r="FO749" s="33"/>
      <c r="FP749" s="33"/>
      <c r="FQ749" s="33"/>
      <c r="FR749" s="33"/>
      <c r="FS749" s="33"/>
      <c r="FT749" s="33"/>
      <c r="FU749" s="33"/>
      <c r="FV749" s="33"/>
      <c r="FW749" s="33"/>
      <c r="FX749" s="33"/>
      <c r="FY749" s="33"/>
      <c r="FZ749" s="33"/>
      <c r="GA749" s="33"/>
      <c r="GB749" s="33"/>
      <c r="GC749" s="33"/>
      <c r="GD749" s="33"/>
      <c r="GE749" s="33"/>
      <c r="GF749" s="33"/>
      <c r="GG749" s="33"/>
      <c r="GH749" s="33"/>
      <c r="GI749" s="33"/>
      <c r="GJ749" s="33"/>
      <c r="GK749" s="33"/>
      <c r="GL749" s="33"/>
      <c r="GM749" s="33"/>
      <c r="GN749" s="33"/>
      <c r="GO749" s="33"/>
      <c r="GP749" s="33"/>
      <c r="GQ749" s="33"/>
      <c r="GR749" s="33"/>
      <c r="GS749" s="33"/>
      <c r="GT749" s="33"/>
      <c r="GU749" s="33"/>
      <c r="GV749" s="33"/>
      <c r="GW749" s="33"/>
      <c r="GX749" s="33"/>
      <c r="GY749" s="33"/>
      <c r="GZ749" s="33"/>
      <c r="HA749" s="33"/>
      <c r="HB749" s="33"/>
      <c r="HC749" s="33"/>
      <c r="HD749" s="33"/>
      <c r="HE749" s="33"/>
      <c r="HF749" s="33"/>
      <c r="HG749" s="33"/>
      <c r="HH749" s="33"/>
      <c r="HI749" s="33"/>
      <c r="HJ749" s="33"/>
      <c r="HK749" s="33"/>
      <c r="HL749" s="33"/>
      <c r="HM749" s="33"/>
      <c r="HN749" s="33"/>
      <c r="HO749" s="33"/>
      <c r="HP749" s="33"/>
      <c r="HQ749" s="33"/>
      <c r="HR749" s="33"/>
      <c r="HS749" s="33"/>
      <c r="HT749" s="33"/>
      <c r="HU749" s="33"/>
      <c r="HV749" s="33"/>
      <c r="HW749" s="33"/>
      <c r="HX749" s="33"/>
      <c r="HY749" s="33"/>
      <c r="HZ749" s="33"/>
      <c r="IA749" s="33"/>
      <c r="IB749" s="33"/>
      <c r="IC749" s="33"/>
      <c r="ID749" s="33"/>
      <c r="IE749" s="33"/>
      <c r="IF749" s="33"/>
      <c r="IG749" s="33"/>
      <c r="IH749" s="33"/>
      <c r="II749" s="33"/>
      <c r="IJ749" s="33"/>
      <c r="IK749" s="33"/>
      <c r="IL749" s="33"/>
      <c r="IM749" s="33"/>
      <c r="IN749" s="33"/>
      <c r="IO749" s="33"/>
      <c r="IP749" s="33"/>
      <c r="IQ749" s="33"/>
      <c r="IR749" s="33"/>
      <c r="IS749" s="33"/>
      <c r="IT749" s="33"/>
      <c r="IU749" s="33"/>
      <c r="IV749" s="33"/>
      <c r="IW749" s="33"/>
      <c r="IX749" s="33"/>
      <c r="IY749" s="33"/>
      <c r="IZ749" s="33"/>
      <c r="JA749" s="33"/>
      <c r="JB749" s="33"/>
      <c r="JC749" s="33"/>
      <c r="JD749" s="33"/>
      <c r="JE749" s="33"/>
      <c r="JF749" s="33"/>
      <c r="JG749" s="33"/>
      <c r="JH749" s="33"/>
      <c r="JI749" s="33"/>
      <c r="JJ749" s="33"/>
      <c r="JK749" s="33"/>
      <c r="JL749" s="33"/>
      <c r="JM749" s="33"/>
      <c r="JN749" s="33"/>
      <c r="JO749" s="33"/>
      <c r="JP749" s="33"/>
      <c r="JQ749" s="33"/>
      <c r="JR749" s="33"/>
      <c r="JS749" s="33"/>
      <c r="JT749" s="33"/>
      <c r="JU749" s="33"/>
      <c r="JV749" s="33"/>
      <c r="JW749" s="33"/>
      <c r="JX749" s="33"/>
      <c r="JY749" s="33"/>
      <c r="JZ749" s="33"/>
      <c r="KA749" s="33"/>
      <c r="KB749" s="33"/>
      <c r="KC749" s="33"/>
      <c r="KD749" s="33"/>
      <c r="KE749" s="33"/>
      <c r="KF749" s="33"/>
      <c r="KG749" s="33"/>
      <c r="KH749" s="33"/>
      <c r="KI749" s="33"/>
      <c r="KJ749" s="33"/>
      <c r="KK749" s="33"/>
      <c r="KL749" s="33"/>
      <c r="KM749" s="33"/>
      <c r="KN749" s="33"/>
      <c r="KO749" s="33"/>
      <c r="KP749" s="33"/>
      <c r="KQ749" s="33"/>
      <c r="KR749" s="33"/>
      <c r="KS749" s="33"/>
      <c r="KT749" s="33"/>
      <c r="KU749" s="33"/>
      <c r="KV749" s="33"/>
      <c r="KW749" s="33"/>
      <c r="KX749" s="33"/>
      <c r="KY749" s="33"/>
      <c r="KZ749" s="33"/>
      <c r="LA749" s="33"/>
      <c r="LB749" s="33"/>
      <c r="LC749" s="33"/>
      <c r="LD749" s="33"/>
      <c r="LE749" s="33"/>
      <c r="LF749" s="33"/>
      <c r="LG749" s="33"/>
      <c r="LH749" s="33"/>
      <c r="LI749" s="33"/>
      <c r="LJ749" s="33"/>
      <c r="LK749" s="33"/>
      <c r="LL749" s="33"/>
      <c r="LM749" s="33"/>
      <c r="LN749" s="33"/>
      <c r="LO749" s="33"/>
      <c r="LP749" s="33"/>
      <c r="LQ749" s="33"/>
      <c r="LR749" s="33"/>
      <c r="LS749" s="33"/>
      <c r="LT749" s="33"/>
      <c r="LU749" s="33"/>
      <c r="LV749" s="33"/>
      <c r="LW749" s="33"/>
      <c r="LX749" s="33"/>
      <c r="LY749" s="33"/>
      <c r="LZ749" s="33"/>
      <c r="MA749" s="33"/>
      <c r="MB749" s="33"/>
      <c r="MC749" s="33"/>
      <c r="MD749" s="33"/>
      <c r="ME749" s="33"/>
      <c r="MF749" s="33"/>
      <c r="MG749" s="33"/>
      <c r="MH749" s="33"/>
      <c r="MI749" s="33"/>
      <c r="MJ749" s="33"/>
      <c r="MK749" s="33"/>
      <c r="ML749" s="33"/>
      <c r="MM749" s="33"/>
      <c r="MN749" s="33"/>
      <c r="MO749" s="33"/>
      <c r="MP749" s="33"/>
      <c r="MQ749" s="33"/>
      <c r="MR749" s="33"/>
      <c r="MS749" s="33"/>
      <c r="MT749" s="33"/>
      <c r="MU749" s="33"/>
      <c r="MV749" s="33"/>
      <c r="MW749" s="33"/>
      <c r="MX749" s="33"/>
      <c r="MY749" s="33"/>
      <c r="MZ749" s="33"/>
      <c r="NA749" s="33"/>
      <c r="NB749" s="33"/>
      <c r="NC749" s="33"/>
      <c r="ND749" s="33"/>
      <c r="NE749" s="33"/>
      <c r="NF749" s="33"/>
      <c r="NG749" s="33"/>
      <c r="NH749" s="33"/>
      <c r="NI749" s="33"/>
      <c r="NJ749" s="33"/>
      <c r="NK749" s="33"/>
      <c r="NL749" s="33"/>
      <c r="NM749" s="33"/>
      <c r="NN749" s="33"/>
      <c r="NO749" s="33"/>
      <c r="NP749" s="33"/>
      <c r="NQ749" s="33"/>
      <c r="NR749" s="33"/>
      <c r="NS749" s="33"/>
      <c r="NT749" s="33"/>
      <c r="NU749" s="33"/>
      <c r="NV749" s="33"/>
      <c r="NW749" s="33"/>
      <c r="NX749" s="33"/>
      <c r="NY749" s="33"/>
      <c r="NZ749" s="33"/>
      <c r="OA749" s="33"/>
      <c r="OB749" s="33"/>
      <c r="OC749" s="33"/>
      <c r="OD749" s="33"/>
      <c r="OE749" s="33"/>
      <c r="OF749" s="33"/>
      <c r="OG749" s="33"/>
      <c r="OH749" s="33"/>
      <c r="OI749" s="33"/>
      <c r="OJ749" s="33"/>
      <c r="OK749" s="33"/>
      <c r="OL749" s="33"/>
      <c r="OM749" s="33"/>
      <c r="ON749" s="33"/>
      <c r="OO749" s="33"/>
      <c r="OP749" s="33"/>
      <c r="OQ749" s="33"/>
      <c r="OR749" s="33"/>
      <c r="OS749" s="33"/>
      <c r="OT749" s="33"/>
      <c r="OU749" s="33"/>
      <c r="OV749" s="33"/>
      <c r="OW749" s="33"/>
      <c r="OX749" s="33"/>
      <c r="OY749" s="33"/>
      <c r="OZ749" s="33"/>
      <c r="PA749" s="33"/>
      <c r="PB749" s="33"/>
      <c r="PC749" s="33"/>
      <c r="PD749" s="33"/>
      <c r="PE749" s="33"/>
      <c r="PF749" s="33"/>
      <c r="PG749" s="33"/>
      <c r="PH749" s="33"/>
      <c r="PI749" s="33"/>
      <c r="PJ749" s="33"/>
      <c r="PK749" s="33"/>
      <c r="PL749" s="33"/>
      <c r="PM749" s="33"/>
      <c r="PN749" s="33"/>
      <c r="PO749" s="33"/>
      <c r="PP749" s="33"/>
      <c r="PQ749" s="33"/>
      <c r="PR749" s="33"/>
      <c r="PS749" s="33"/>
      <c r="PT749" s="33"/>
      <c r="PU749" s="33"/>
      <c r="PV749" s="33"/>
      <c r="PW749" s="33"/>
      <c r="PX749" s="33"/>
      <c r="PY749" s="33"/>
      <c r="PZ749" s="33"/>
      <c r="QA749" s="33"/>
      <c r="QB749" s="33"/>
      <c r="QC749" s="33"/>
      <c r="QD749" s="33"/>
      <c r="QE749" s="33"/>
      <c r="QF749" s="33"/>
      <c r="QG749" s="33"/>
      <c r="QH749" s="33"/>
      <c r="QI749" s="33"/>
      <c r="QJ749" s="33"/>
      <c r="QK749" s="33"/>
      <c r="QL749" s="33"/>
      <c r="QM749" s="33"/>
      <c r="QN749" s="33"/>
      <c r="QO749" s="33"/>
      <c r="QP749" s="33"/>
      <c r="QQ749" s="33"/>
      <c r="QR749" s="33"/>
      <c r="QS749" s="33"/>
      <c r="QT749" s="33"/>
      <c r="QU749" s="33"/>
      <c r="QV749" s="33"/>
      <c r="QW749" s="33"/>
      <c r="QX749" s="33"/>
      <c r="QY749" s="33"/>
      <c r="QZ749" s="33"/>
      <c r="RA749" s="33"/>
      <c r="RB749" s="33"/>
      <c r="RC749" s="33"/>
      <c r="RD749" s="33"/>
      <c r="RE749" s="33"/>
      <c r="RF749" s="33"/>
      <c r="RG749" s="33"/>
      <c r="RH749" s="33"/>
      <c r="RI749" s="33"/>
      <c r="RJ749" s="33"/>
      <c r="RK749" s="33"/>
      <c r="RL749" s="33"/>
      <c r="RM749" s="33"/>
      <c r="RN749" s="33"/>
      <c r="RO749" s="33"/>
      <c r="RP749" s="33"/>
      <c r="RQ749" s="33"/>
      <c r="RR749" s="33"/>
      <c r="RS749" s="33"/>
      <c r="RT749" s="33"/>
      <c r="RU749" s="33"/>
      <c r="RV749" s="33"/>
      <c r="RW749" s="33"/>
      <c r="RX749" s="33"/>
      <c r="RY749" s="33"/>
      <c r="RZ749" s="33"/>
      <c r="SA749" s="33"/>
      <c r="SB749" s="33"/>
      <c r="SC749" s="33"/>
      <c r="SD749" s="33"/>
      <c r="SE749" s="33"/>
      <c r="SF749" s="33"/>
      <c r="SG749" s="33"/>
      <c r="SH749" s="33"/>
      <c r="SI749" s="33"/>
      <c r="SJ749" s="33"/>
      <c r="SK749" s="33"/>
      <c r="SL749" s="33"/>
      <c r="SM749" s="33"/>
      <c r="SN749" s="33"/>
      <c r="SO749" s="33"/>
      <c r="SP749" s="33"/>
      <c r="SQ749" s="33"/>
      <c r="SR749" s="33"/>
      <c r="SS749" s="33"/>
      <c r="ST749" s="33"/>
      <c r="SU749" s="33"/>
      <c r="SV749" s="33"/>
      <c r="SW749" s="33"/>
      <c r="SX749" s="33"/>
      <c r="SY749" s="33"/>
      <c r="SZ749" s="33"/>
      <c r="TA749" s="33"/>
      <c r="TB749" s="33"/>
      <c r="TC749" s="33"/>
      <c r="TD749" s="33"/>
      <c r="TE749" s="33"/>
      <c r="TF749" s="33"/>
      <c r="TG749" s="33"/>
      <c r="TH749" s="33"/>
      <c r="TI749" s="33"/>
      <c r="TJ749" s="33"/>
      <c r="TK749" s="33"/>
      <c r="TL749" s="33"/>
      <c r="TM749" s="33"/>
      <c r="TN749" s="33"/>
      <c r="TO749" s="33"/>
      <c r="TP749" s="33"/>
      <c r="TQ749" s="33"/>
      <c r="TR749" s="33"/>
      <c r="TS749" s="33"/>
      <c r="TT749" s="33"/>
      <c r="TU749" s="33"/>
      <c r="TV749" s="33"/>
      <c r="TW749" s="33"/>
      <c r="TX749" s="33"/>
      <c r="TY749" s="33"/>
      <c r="TZ749" s="33"/>
      <c r="UA749" s="33"/>
      <c r="UB749" s="33"/>
      <c r="UC749" s="33"/>
      <c r="UD749" s="33"/>
      <c r="UE749" s="33"/>
      <c r="UF749" s="33"/>
      <c r="UG749" s="33"/>
      <c r="UH749" s="33"/>
      <c r="UI749" s="33"/>
      <c r="UJ749" s="33"/>
      <c r="UK749" s="33"/>
      <c r="UL749" s="33"/>
      <c r="UM749" s="33"/>
      <c r="UN749" s="33"/>
      <c r="UO749" s="33"/>
      <c r="UP749" s="33"/>
      <c r="UQ749" s="33"/>
      <c r="UR749" s="33"/>
      <c r="US749" s="33"/>
      <c r="UT749" s="33"/>
      <c r="UU749" s="33"/>
      <c r="UV749" s="33"/>
      <c r="UW749" s="33"/>
      <c r="UX749" s="33"/>
      <c r="UY749" s="33"/>
      <c r="UZ749" s="33"/>
      <c r="VA749" s="33"/>
      <c r="VB749" s="33"/>
      <c r="VC749" s="33"/>
      <c r="VD749" s="33"/>
      <c r="VE749" s="33"/>
      <c r="VF749" s="33"/>
      <c r="VG749" s="33"/>
      <c r="VH749" s="33"/>
      <c r="VI749" s="33"/>
      <c r="VJ749" s="33"/>
      <c r="VK749" s="33"/>
      <c r="VL749" s="33"/>
      <c r="VM749" s="33"/>
      <c r="VN749" s="33"/>
      <c r="VO749" s="33"/>
      <c r="VP749" s="33"/>
      <c r="VQ749" s="33"/>
      <c r="VR749" s="33"/>
      <c r="VS749" s="33"/>
      <c r="VT749" s="33"/>
      <c r="VU749" s="33"/>
      <c r="VV749" s="33"/>
      <c r="VW749" s="33"/>
      <c r="VX749" s="33"/>
      <c r="VY749" s="33"/>
      <c r="VZ749" s="33"/>
      <c r="WA749" s="33"/>
      <c r="WB749" s="33"/>
      <c r="WC749" s="33"/>
      <c r="WD749" s="33"/>
      <c r="WE749" s="33"/>
      <c r="WF749" s="33"/>
      <c r="WG749" s="33"/>
      <c r="WH749" s="33"/>
      <c r="WI749" s="33"/>
      <c r="WJ749" s="33"/>
      <c r="WK749" s="33"/>
      <c r="WL749" s="33"/>
      <c r="WM749" s="33"/>
      <c r="WN749" s="33"/>
      <c r="WO749" s="33"/>
      <c r="WP749" s="33"/>
      <c r="WQ749" s="33"/>
      <c r="WR749" s="33"/>
      <c r="WS749" s="33"/>
      <c r="WT749" s="33"/>
      <c r="WU749" s="33"/>
      <c r="WV749" s="33"/>
      <c r="WW749" s="33"/>
      <c r="WX749" s="33"/>
      <c r="WY749" s="33"/>
      <c r="WZ749" s="33"/>
      <c r="XA749" s="33"/>
      <c r="XB749" s="33"/>
      <c r="XC749" s="33"/>
      <c r="XD749" s="33"/>
      <c r="XE749" s="33"/>
      <c r="XF749" s="33"/>
      <c r="XG749" s="33"/>
      <c r="XH749" s="33"/>
      <c r="XI749" s="33"/>
      <c r="XJ749" s="33"/>
      <c r="XK749" s="33"/>
      <c r="XL749" s="33"/>
      <c r="XM749" s="33"/>
      <c r="XN749" s="33"/>
      <c r="XO749" s="33"/>
      <c r="XP749" s="33"/>
      <c r="XQ749" s="33"/>
      <c r="XR749" s="33"/>
      <c r="XS749" s="33"/>
      <c r="XT749" s="33"/>
      <c r="XU749" s="33"/>
      <c r="XV749" s="33"/>
      <c r="XW749" s="33"/>
      <c r="XX749" s="33"/>
      <c r="XY749" s="33"/>
      <c r="XZ749" s="33"/>
      <c r="YA749" s="33"/>
      <c r="YB749" s="33"/>
      <c r="YC749" s="33"/>
      <c r="YD749" s="33"/>
      <c r="YE749" s="33"/>
      <c r="YF749" s="33"/>
      <c r="YG749" s="33"/>
      <c r="YH749" s="33"/>
      <c r="YI749" s="33"/>
      <c r="YJ749" s="33"/>
      <c r="YK749" s="33"/>
      <c r="YL749" s="33"/>
      <c r="YM749" s="33"/>
      <c r="YN749" s="33"/>
      <c r="YO749" s="33"/>
      <c r="YP749" s="33"/>
      <c r="YQ749" s="33"/>
      <c r="YR749" s="33"/>
      <c r="YS749" s="33"/>
      <c r="YT749" s="33"/>
      <c r="YU749" s="33"/>
      <c r="YV749" s="33"/>
      <c r="YW749" s="33"/>
      <c r="YX749" s="33"/>
      <c r="YY749" s="33"/>
      <c r="YZ749" s="33"/>
      <c r="ZA749" s="33"/>
      <c r="ZB749" s="33"/>
      <c r="ZC749" s="33"/>
      <c r="ZD749" s="33"/>
      <c r="ZE749" s="33"/>
      <c r="ZF749" s="33"/>
      <c r="ZG749" s="33"/>
      <c r="ZH749" s="33"/>
      <c r="ZI749" s="33"/>
      <c r="ZJ749" s="33"/>
      <c r="ZK749" s="33"/>
      <c r="ZL749" s="33"/>
      <c r="ZM749" s="33"/>
      <c r="ZN749" s="33"/>
      <c r="ZO749" s="33"/>
      <c r="ZP749" s="33"/>
      <c r="ZQ749" s="33"/>
      <c r="ZR749" s="33"/>
      <c r="ZS749" s="33"/>
      <c r="ZT749" s="33"/>
      <c r="ZU749" s="33"/>
      <c r="ZV749" s="33"/>
      <c r="ZW749" s="33"/>
      <c r="ZX749" s="33"/>
      <c r="ZY749" s="33"/>
      <c r="ZZ749" s="33"/>
      <c r="AAA749" s="33"/>
      <c r="AAB749" s="33"/>
      <c r="AAC749" s="33"/>
      <c r="AAD749" s="33"/>
      <c r="AAE749" s="33"/>
      <c r="AAF749" s="33"/>
      <c r="AAG749" s="33"/>
      <c r="AAH749" s="33"/>
      <c r="AAI749" s="33"/>
      <c r="AAJ749" s="33"/>
      <c r="AAK749" s="33"/>
      <c r="AAL749" s="33"/>
      <c r="AAM749" s="33"/>
      <c r="AAN749" s="33"/>
      <c r="AAO749" s="33"/>
      <c r="AAP749" s="33"/>
      <c r="AAQ749" s="33"/>
      <c r="AAR749" s="33"/>
      <c r="AAS749" s="33"/>
      <c r="AAT749" s="33"/>
      <c r="AAU749" s="33"/>
      <c r="AAV749" s="33"/>
      <c r="AAW749" s="33"/>
      <c r="AAX749" s="33"/>
      <c r="AAY749" s="33"/>
      <c r="AAZ749" s="33"/>
      <c r="ABA749" s="33"/>
      <c r="ABB749" s="33"/>
      <c r="ABC749" s="33"/>
      <c r="ABD749" s="33"/>
      <c r="ABE749" s="33"/>
      <c r="ABF749" s="33"/>
      <c r="ABG749" s="33"/>
      <c r="ABH749" s="33"/>
      <c r="ABI749" s="33"/>
      <c r="ABJ749" s="33"/>
      <c r="ABK749" s="33"/>
      <c r="ABL749" s="33"/>
      <c r="ABM749" s="33"/>
      <c r="ABN749" s="33"/>
      <c r="ABO749" s="33"/>
      <c r="ABP749" s="33"/>
      <c r="ABQ749" s="33"/>
      <c r="ABR749" s="33"/>
      <c r="ABS749" s="33"/>
      <c r="ABT749" s="33"/>
      <c r="ABU749" s="33"/>
      <c r="ABV749" s="33"/>
      <c r="ABW749" s="33"/>
      <c r="ABX749" s="33"/>
      <c r="ABY749" s="33"/>
      <c r="ABZ749" s="33"/>
      <c r="ACA749" s="33"/>
      <c r="ACB749" s="33"/>
      <c r="ACC749" s="33"/>
      <c r="ACD749" s="33"/>
      <c r="ACE749" s="33"/>
      <c r="ACF749" s="33"/>
      <c r="ACG749" s="33"/>
      <c r="ACH749" s="33"/>
      <c r="ACI749" s="33"/>
      <c r="ACJ749" s="33"/>
      <c r="ACK749" s="33"/>
      <c r="ACL749" s="33"/>
      <c r="ACM749" s="33"/>
      <c r="ACN749" s="33"/>
      <c r="ACO749" s="33"/>
      <c r="ACP749" s="33"/>
      <c r="ACQ749" s="33"/>
      <c r="ACR749" s="33"/>
      <c r="ACS749" s="33"/>
      <c r="ACT749" s="33"/>
      <c r="ACU749" s="33"/>
      <c r="ACV749" s="33"/>
      <c r="ACW749" s="33"/>
      <c r="ACX749" s="33"/>
      <c r="ACY749" s="33"/>
      <c r="ACZ749" s="33"/>
      <c r="ADA749" s="33"/>
      <c r="ADB749" s="33"/>
      <c r="ADC749" s="33"/>
      <c r="ADD749" s="33"/>
      <c r="ADE749" s="33"/>
      <c r="ADF749" s="33"/>
      <c r="ADG749" s="33"/>
      <c r="ADH749" s="33"/>
      <c r="ADI749" s="33"/>
      <c r="ADJ749" s="33"/>
      <c r="ADK749" s="33"/>
      <c r="ADL749" s="33"/>
      <c r="ADM749" s="33"/>
      <c r="ADN749" s="33"/>
      <c r="ADO749" s="33"/>
      <c r="ADP749" s="33"/>
      <c r="ADQ749" s="33"/>
      <c r="ADR749" s="33"/>
      <c r="ADS749" s="33"/>
      <c r="ADT749" s="33"/>
      <c r="ADU749" s="33"/>
      <c r="ADV749" s="33"/>
      <c r="ADW749" s="33"/>
      <c r="ADX749" s="33"/>
      <c r="ADY749" s="33"/>
      <c r="ADZ749" s="33"/>
      <c r="AEA749" s="33"/>
      <c r="AEB749" s="33"/>
      <c r="AEC749" s="33"/>
      <c r="AED749" s="33"/>
      <c r="AEE749" s="33"/>
      <c r="AEF749" s="33"/>
      <c r="AEG749" s="33"/>
      <c r="AEH749" s="33"/>
      <c r="AEI749" s="33"/>
      <c r="AEJ749" s="33"/>
      <c r="AEK749" s="33"/>
      <c r="AEL749" s="33"/>
      <c r="AEM749" s="33"/>
      <c r="AEN749" s="33"/>
      <c r="AEO749" s="33"/>
      <c r="AEP749" s="33"/>
      <c r="AEQ749" s="33"/>
      <c r="AER749" s="33"/>
      <c r="AES749" s="33"/>
      <c r="AET749" s="33"/>
      <c r="AEU749" s="33"/>
      <c r="AEV749" s="33"/>
      <c r="AEW749" s="33"/>
      <c r="AEX749" s="33"/>
      <c r="AEY749" s="33"/>
      <c r="AEZ749" s="33"/>
      <c r="AFA749" s="33"/>
      <c r="AFB749" s="33"/>
      <c r="AFC749" s="33"/>
      <c r="AFD749" s="33"/>
      <c r="AFE749" s="33"/>
      <c r="AFF749" s="33"/>
      <c r="AFG749" s="33"/>
      <c r="AFH749" s="33"/>
      <c r="AFI749" s="33"/>
      <c r="AFJ749" s="33"/>
      <c r="AFK749" s="33"/>
      <c r="AFL749" s="33"/>
      <c r="AFM749" s="33"/>
      <c r="AFN749" s="33"/>
      <c r="AFO749" s="33"/>
      <c r="AFP749" s="33"/>
      <c r="AFQ749" s="33"/>
      <c r="AFR749" s="33"/>
      <c r="AFS749" s="33"/>
      <c r="AFT749" s="33"/>
      <c r="AFU749" s="33"/>
      <c r="AFV749" s="33"/>
      <c r="AFW749" s="33"/>
      <c r="AFX749" s="33"/>
      <c r="AFY749" s="33"/>
      <c r="AFZ749" s="33"/>
      <c r="AGA749" s="33"/>
      <c r="AGB749" s="33"/>
      <c r="AGC749" s="33"/>
      <c r="AGD749" s="33"/>
      <c r="AGE749" s="33"/>
      <c r="AGF749" s="33"/>
      <c r="AGG749" s="33"/>
      <c r="AGH749" s="33"/>
      <c r="AGI749" s="33"/>
      <c r="AGJ749" s="33"/>
      <c r="AGK749" s="33"/>
      <c r="AGL749" s="33"/>
      <c r="AGM749" s="33"/>
      <c r="AGN749" s="33"/>
      <c r="AGO749" s="33"/>
      <c r="AGP749" s="33"/>
      <c r="AGQ749" s="33"/>
      <c r="AGR749" s="33"/>
      <c r="AGS749" s="33"/>
      <c r="AGT749" s="33"/>
      <c r="AGU749" s="33"/>
      <c r="AGV749" s="33"/>
      <c r="AGW749" s="33"/>
      <c r="AGX749" s="33"/>
      <c r="AGY749" s="33"/>
      <c r="AGZ749" s="33"/>
      <c r="AHA749" s="33"/>
      <c r="AHB749" s="33"/>
      <c r="AHC749" s="33"/>
      <c r="AHD749" s="33"/>
      <c r="AHE749" s="33"/>
      <c r="AHF749" s="33"/>
      <c r="AHG749" s="33"/>
      <c r="AHH749" s="33"/>
      <c r="AHI749" s="33"/>
      <c r="AHJ749" s="33"/>
      <c r="AHK749" s="33"/>
      <c r="AHL749" s="33"/>
      <c r="AHM749" s="33"/>
      <c r="AHN749" s="33"/>
      <c r="AHO749" s="33"/>
      <c r="AHP749" s="33"/>
      <c r="AHQ749" s="33"/>
      <c r="AHR749" s="33"/>
      <c r="AHS749" s="33"/>
      <c r="AHT749" s="33"/>
      <c r="AHU749" s="33"/>
      <c r="AHV749" s="33"/>
      <c r="AHW749" s="33"/>
      <c r="AHX749" s="33"/>
      <c r="AHY749" s="33"/>
      <c r="AHZ749" s="33"/>
      <c r="AIA749" s="33"/>
      <c r="AIB749" s="33"/>
      <c r="AIC749" s="33"/>
      <c r="AID749" s="33"/>
      <c r="AIE749" s="33"/>
      <c r="AIF749" s="33"/>
      <c r="AIG749" s="33"/>
      <c r="AIH749" s="33"/>
      <c r="AII749" s="33"/>
      <c r="AIJ749" s="33"/>
      <c r="AIK749" s="33"/>
      <c r="AIL749" s="33"/>
      <c r="AIM749" s="33"/>
      <c r="AIN749" s="33"/>
      <c r="AIO749" s="33"/>
      <c r="AIP749" s="33"/>
      <c r="AIQ749" s="33"/>
      <c r="AIR749" s="33"/>
      <c r="AIS749" s="33"/>
      <c r="AIT749" s="33"/>
      <c r="AIU749" s="33"/>
      <c r="AIV749" s="33"/>
      <c r="AIW749" s="33"/>
      <c r="AIX749" s="33"/>
      <c r="AIY749" s="33"/>
      <c r="AIZ749" s="33"/>
      <c r="AJA749" s="33"/>
      <c r="AJB749" s="33"/>
      <c r="AJC749" s="33"/>
      <c r="AJD749" s="33"/>
      <c r="AJE749" s="33"/>
      <c r="AJF749" s="33"/>
      <c r="AJG749" s="33"/>
      <c r="AJH749" s="33"/>
      <c r="AJI749" s="33"/>
      <c r="AJJ749" s="33"/>
      <c r="AJK749" s="33"/>
      <c r="AJL749" s="33"/>
      <c r="AJM749" s="33"/>
      <c r="AJN749" s="33"/>
      <c r="AJO749" s="33"/>
      <c r="AJP749" s="33"/>
      <c r="AJQ749" s="33"/>
      <c r="AJR749" s="33"/>
      <c r="AJS749" s="33"/>
      <c r="AJT749" s="33"/>
      <c r="AJU749" s="33"/>
      <c r="AJV749" s="33"/>
      <c r="AJW749" s="33"/>
      <c r="AJX749" s="33"/>
      <c r="AJY749" s="33"/>
      <c r="AJZ749" s="33"/>
      <c r="AKA749" s="33"/>
      <c r="AKB749" s="33"/>
      <c r="AKC749" s="33"/>
      <c r="AKD749" s="33"/>
      <c r="AKE749" s="33"/>
      <c r="AKF749" s="33"/>
      <c r="AKG749" s="33"/>
      <c r="AKH749" s="33"/>
      <c r="AKI749" s="33"/>
      <c r="AKJ749" s="33"/>
      <c r="AKK749" s="33"/>
      <c r="AKL749" s="33"/>
      <c r="AKM749" s="33"/>
      <c r="AKN749" s="33"/>
      <c r="AKO749" s="33"/>
      <c r="AKP749" s="33"/>
      <c r="AKQ749" s="33"/>
      <c r="AKR749" s="33"/>
      <c r="AKS749" s="33"/>
      <c r="AKT749" s="33"/>
      <c r="AKU749" s="33"/>
      <c r="AKV749" s="33"/>
      <c r="AKW749" s="33"/>
      <c r="AKX749" s="33"/>
      <c r="AKY749" s="33"/>
      <c r="AKZ749" s="33"/>
      <c r="ALA749" s="33"/>
      <c r="ALB749" s="33"/>
      <c r="ALC749" s="33"/>
      <c r="ALD749" s="33"/>
      <c r="ALE749" s="33"/>
      <c r="ALF749" s="33"/>
      <c r="ALG749" s="33"/>
      <c r="ALH749" s="33"/>
      <c r="ALI749" s="33"/>
      <c r="ALJ749" s="33"/>
      <c r="ALK749" s="33"/>
      <c r="ALL749" s="33"/>
      <c r="ALM749" s="33"/>
      <c r="ALN749" s="33"/>
      <c r="ALO749" s="33"/>
      <c r="ALP749" s="33"/>
      <c r="ALQ749" s="33"/>
      <c r="ALR749" s="33"/>
      <c r="ALS749" s="33"/>
      <c r="ALT749" s="33"/>
      <c r="ALU749" s="33"/>
      <c r="ALV749" s="33"/>
      <c r="ALW749" s="33"/>
      <c r="ALX749" s="33"/>
      <c r="ALY749" s="33"/>
      <c r="ALZ749" s="33"/>
      <c r="AMA749" s="33"/>
      <c r="AMB749" s="33"/>
      <c r="AMC749" s="33"/>
      <c r="AMD749" s="33"/>
      <c r="AME749" s="33"/>
      <c r="AMF749" s="33"/>
      <c r="AMG749" s="33"/>
      <c r="AMH749" s="33"/>
      <c r="AMI749" s="33"/>
      <c r="AMJ749" s="33"/>
      <c r="AMK749" s="33"/>
      <c r="AML749" s="33"/>
      <c r="AMM749" s="33"/>
      <c r="AMN749" s="33"/>
      <c r="AMO749" s="33"/>
      <c r="AMP749" s="33"/>
      <c r="AMQ749" s="33"/>
      <c r="AMR749" s="33"/>
      <c r="AMS749" s="33"/>
      <c r="AMT749" s="33"/>
      <c r="AMU749" s="33"/>
      <c r="AMV749" s="33"/>
      <c r="AMW749" s="33"/>
      <c r="AMX749" s="33"/>
      <c r="AMY749" s="33"/>
      <c r="AMZ749" s="33"/>
      <c r="ANA749" s="33"/>
      <c r="ANB749" s="33"/>
      <c r="ANC749" s="33"/>
      <c r="AND749" s="33"/>
      <c r="ANE749" s="33"/>
      <c r="ANF749" s="33"/>
      <c r="ANG749" s="33"/>
      <c r="ANH749" s="33"/>
      <c r="ANI749" s="33"/>
      <c r="ANJ749" s="33"/>
      <c r="ANK749" s="33"/>
      <c r="ANL749" s="33"/>
      <c r="ANM749" s="33"/>
      <c r="ANN749" s="33"/>
      <c r="ANO749" s="33"/>
      <c r="ANP749" s="33"/>
      <c r="ANQ749" s="33"/>
      <c r="ANR749" s="33"/>
      <c r="ANS749" s="33"/>
      <c r="ANT749" s="33"/>
      <c r="ANU749" s="33"/>
      <c r="ANV749" s="33"/>
      <c r="ANW749" s="33"/>
      <c r="ANX749" s="33"/>
      <c r="ANY749" s="33"/>
      <c r="ANZ749" s="33"/>
      <c r="AOA749" s="33"/>
      <c r="AOB749" s="33"/>
      <c r="AOC749" s="33"/>
      <c r="AOD749" s="33"/>
      <c r="AOE749" s="33"/>
      <c r="AOF749" s="33"/>
      <c r="AOG749" s="33"/>
      <c r="AOH749" s="33"/>
      <c r="AOI749" s="33"/>
      <c r="AOJ749" s="33"/>
      <c r="AOK749" s="33"/>
      <c r="AOL749" s="33"/>
      <c r="AOM749" s="33"/>
      <c r="AON749" s="33"/>
      <c r="AOO749" s="33"/>
      <c r="AOP749" s="33"/>
      <c r="AOQ749" s="33"/>
      <c r="AOR749" s="33"/>
      <c r="AOS749" s="33"/>
      <c r="AOT749" s="33"/>
      <c r="AOU749" s="33"/>
      <c r="AOV749" s="33"/>
      <c r="AOW749" s="33"/>
      <c r="AOX749" s="33"/>
      <c r="AOY749" s="33"/>
      <c r="AOZ749" s="33"/>
      <c r="APA749" s="33"/>
      <c r="APB749" s="33"/>
      <c r="APC749" s="33"/>
      <c r="APD749" s="33"/>
      <c r="APE749" s="33"/>
      <c r="APF749" s="33"/>
      <c r="APG749" s="33"/>
      <c r="APH749" s="33"/>
      <c r="API749" s="33"/>
      <c r="APJ749" s="33"/>
      <c r="APK749" s="33"/>
      <c r="APL749" s="33"/>
      <c r="APM749" s="33"/>
      <c r="APN749" s="33"/>
      <c r="APO749" s="33"/>
      <c r="APP749" s="33"/>
      <c r="APQ749" s="33"/>
      <c r="APR749" s="33"/>
      <c r="APS749" s="33"/>
      <c r="APT749" s="33"/>
      <c r="APU749" s="33"/>
      <c r="APV749" s="33"/>
      <c r="APW749" s="33"/>
      <c r="APX749" s="33"/>
      <c r="APY749" s="33"/>
      <c r="APZ749" s="33"/>
      <c r="AQA749" s="33"/>
      <c r="AQB749" s="33"/>
      <c r="AQC749" s="33"/>
      <c r="AQD749" s="33"/>
      <c r="AQE749" s="33"/>
      <c r="AQF749" s="33"/>
      <c r="AQG749" s="33"/>
      <c r="AQH749" s="33"/>
      <c r="AQI749" s="33"/>
      <c r="AQJ749" s="33"/>
      <c r="AQK749" s="33"/>
      <c r="AQL749" s="33"/>
      <c r="AQM749" s="33"/>
      <c r="AQN749" s="33"/>
      <c r="AQO749" s="33"/>
      <c r="AQP749" s="33"/>
      <c r="AQQ749" s="33"/>
      <c r="AQR749" s="33"/>
      <c r="AQS749" s="33"/>
      <c r="AQT749" s="33"/>
      <c r="AQU749" s="33"/>
      <c r="AQV749" s="33"/>
      <c r="AQW749" s="33"/>
      <c r="AQX749" s="33"/>
      <c r="AQY749" s="33"/>
      <c r="AQZ749" s="33"/>
      <c r="ARA749" s="33"/>
      <c r="ARB749" s="33"/>
      <c r="ARC749" s="33"/>
      <c r="ARD749" s="33"/>
      <c r="ARE749" s="33"/>
      <c r="ARF749" s="33"/>
      <c r="ARG749" s="33"/>
      <c r="ARH749" s="33"/>
      <c r="ARI749" s="33"/>
      <c r="ARJ749" s="33"/>
      <c r="ARK749" s="33"/>
      <c r="ARL749" s="33"/>
      <c r="ARM749" s="33"/>
      <c r="ARN749" s="33"/>
      <c r="ARO749" s="33"/>
      <c r="ARP749" s="33"/>
      <c r="ARQ749" s="33"/>
      <c r="ARR749" s="33"/>
      <c r="ARS749" s="33"/>
      <c r="ART749" s="33"/>
      <c r="ARU749" s="33"/>
      <c r="ARV749" s="33"/>
      <c r="ARW749" s="33"/>
      <c r="ARX749" s="33"/>
      <c r="ARY749" s="33"/>
      <c r="ARZ749" s="33"/>
      <c r="ASA749" s="33"/>
      <c r="ASB749" s="33"/>
      <c r="ASC749" s="33"/>
      <c r="ASD749" s="33"/>
      <c r="ASE749" s="33"/>
      <c r="ASF749" s="33"/>
      <c r="ASG749" s="33"/>
      <c r="ASH749" s="33"/>
      <c r="ASI749" s="33"/>
      <c r="ASJ749" s="33"/>
      <c r="ASK749" s="33"/>
      <c r="ASL749" s="33"/>
      <c r="ASM749" s="33"/>
      <c r="ASN749" s="33"/>
      <c r="ASO749" s="33"/>
      <c r="ASP749" s="33"/>
      <c r="ASQ749" s="33"/>
      <c r="ASR749" s="33"/>
      <c r="ASS749" s="33"/>
      <c r="AST749" s="33"/>
      <c r="ASU749" s="33"/>
      <c r="ASV749" s="33"/>
      <c r="ASW749" s="33"/>
      <c r="ASX749" s="33"/>
      <c r="ASY749" s="33"/>
      <c r="ASZ749" s="33"/>
      <c r="ATA749" s="33"/>
      <c r="ATB749" s="33"/>
      <c r="ATC749" s="33"/>
      <c r="ATD749" s="33"/>
      <c r="ATE749" s="33"/>
      <c r="ATF749" s="33"/>
      <c r="ATG749" s="33"/>
      <c r="ATH749" s="33"/>
      <c r="ATI749" s="33"/>
      <c r="ATJ749" s="33"/>
      <c r="ATK749" s="33"/>
      <c r="ATL749" s="33"/>
      <c r="ATM749" s="33"/>
      <c r="ATN749" s="33"/>
      <c r="ATO749" s="33"/>
      <c r="ATP749" s="33"/>
      <c r="ATQ749" s="33"/>
      <c r="ATR749" s="33"/>
      <c r="ATS749" s="33"/>
      <c r="ATT749" s="33"/>
      <c r="ATU749" s="33"/>
      <c r="ATV749" s="33"/>
      <c r="ATW749" s="33"/>
      <c r="ATX749" s="33"/>
      <c r="ATY749" s="33"/>
      <c r="ATZ749" s="33"/>
      <c r="AUA749" s="33"/>
      <c r="AUB749" s="33"/>
      <c r="AUC749" s="33"/>
      <c r="AUD749" s="33"/>
      <c r="AUE749" s="33"/>
      <c r="AUF749" s="33"/>
      <c r="AUG749" s="33"/>
      <c r="AUH749" s="33"/>
      <c r="AUI749" s="33"/>
      <c r="AUJ749" s="33"/>
      <c r="AUK749" s="33"/>
      <c r="AUL749" s="33"/>
      <c r="AUM749" s="33"/>
      <c r="AUN749" s="33"/>
      <c r="AUO749" s="33"/>
      <c r="AUP749" s="33"/>
      <c r="AUQ749" s="33"/>
      <c r="AUR749" s="33"/>
      <c r="AUS749" s="33"/>
      <c r="AUT749" s="33"/>
      <c r="AUU749" s="33"/>
      <c r="AUV749" s="33"/>
      <c r="AUW749" s="33"/>
      <c r="AUX749" s="33"/>
      <c r="AUY749" s="33"/>
      <c r="AUZ749" s="33"/>
      <c r="AVA749" s="33"/>
      <c r="AVB749" s="33"/>
      <c r="AVC749" s="33"/>
      <c r="AVD749" s="33"/>
      <c r="AVE749" s="33"/>
      <c r="AVF749" s="33"/>
      <c r="AVG749" s="33"/>
      <c r="AVH749" s="33"/>
      <c r="AVI749" s="33"/>
      <c r="AVJ749" s="33"/>
      <c r="AVK749" s="33"/>
      <c r="AVL749" s="33"/>
      <c r="AVM749" s="33"/>
      <c r="AVN749" s="33"/>
      <c r="AVO749" s="33"/>
      <c r="AVP749" s="33"/>
      <c r="AVQ749" s="33"/>
      <c r="AVR749" s="33"/>
      <c r="AVS749" s="33"/>
      <c r="AVT749" s="33"/>
      <c r="AVU749" s="33"/>
      <c r="AVV749" s="33"/>
      <c r="AVW749" s="33"/>
      <c r="AVX749" s="33"/>
      <c r="AVY749" s="33"/>
      <c r="AVZ749" s="33"/>
      <c r="AWA749" s="33"/>
      <c r="AWB749" s="33"/>
      <c r="AWC749" s="33"/>
      <c r="AWD749" s="33"/>
      <c r="AWE749" s="33"/>
      <c r="AWF749" s="33"/>
      <c r="AWG749" s="33"/>
      <c r="AWH749" s="33"/>
      <c r="AWI749" s="33"/>
      <c r="AWJ749" s="33"/>
      <c r="AWK749" s="33"/>
      <c r="AWL749" s="33"/>
      <c r="AWM749" s="33"/>
      <c r="AWN749" s="33"/>
      <c r="AWO749" s="33"/>
      <c r="AWP749" s="33"/>
      <c r="AWQ749" s="33"/>
      <c r="AWR749" s="33"/>
      <c r="AWS749" s="33"/>
      <c r="AWT749" s="33"/>
      <c r="AWU749" s="33"/>
      <c r="AWV749" s="33"/>
      <c r="AWW749" s="33"/>
      <c r="AWX749" s="33"/>
      <c r="AWY749" s="33"/>
      <c r="AWZ749" s="33"/>
      <c r="AXA749" s="33"/>
      <c r="AXB749" s="33"/>
      <c r="AXC749" s="33"/>
      <c r="AXD749" s="33"/>
      <c r="AXE749" s="33"/>
      <c r="AXF749" s="33"/>
      <c r="AXG749" s="33"/>
      <c r="AXH749" s="33"/>
      <c r="AXI749" s="33"/>
      <c r="AXJ749" s="33"/>
      <c r="AXK749" s="33"/>
      <c r="AXL749" s="33"/>
      <c r="AXM749" s="33"/>
      <c r="AXN749" s="33"/>
      <c r="AXO749" s="33"/>
      <c r="AXP749" s="33"/>
      <c r="AXQ749" s="33"/>
      <c r="AXR749" s="33"/>
      <c r="AXS749" s="33"/>
      <c r="AXT749" s="33"/>
      <c r="AXU749" s="33"/>
      <c r="AXV749" s="33"/>
      <c r="AXW749" s="33"/>
      <c r="AXX749" s="33"/>
      <c r="AXY749" s="33"/>
      <c r="AXZ749" s="33"/>
      <c r="AYA749" s="33"/>
      <c r="AYB749" s="33"/>
      <c r="AYC749" s="33"/>
      <c r="AYD749" s="33"/>
      <c r="AYE749" s="33"/>
      <c r="AYF749" s="33"/>
      <c r="AYG749" s="33"/>
      <c r="AYH749" s="33"/>
      <c r="AYI749" s="33"/>
      <c r="AYJ749" s="33"/>
      <c r="AYK749" s="33"/>
      <c r="AYL749" s="33"/>
      <c r="AYM749" s="33"/>
      <c r="AYN749" s="33"/>
      <c r="AYO749" s="33"/>
      <c r="AYP749" s="33"/>
      <c r="AYQ749" s="33"/>
      <c r="AYR749" s="33"/>
      <c r="AYS749" s="33"/>
      <c r="AYT749" s="33"/>
      <c r="AYU749" s="33"/>
      <c r="AYV749" s="33"/>
      <c r="AYW749" s="33"/>
      <c r="AYX749" s="33"/>
      <c r="AYY749" s="33"/>
      <c r="AYZ749" s="33"/>
      <c r="AZA749" s="33"/>
      <c r="AZB749" s="33"/>
      <c r="AZC749" s="33"/>
      <c r="AZD749" s="33"/>
      <c r="AZE749" s="33"/>
      <c r="AZF749" s="33"/>
      <c r="AZG749" s="33"/>
      <c r="AZH749" s="33"/>
      <c r="AZI749" s="33"/>
      <c r="AZJ749" s="33"/>
      <c r="AZK749" s="33"/>
      <c r="AZL749" s="33"/>
      <c r="AZM749" s="33"/>
      <c r="AZN749" s="33"/>
      <c r="AZO749" s="33"/>
      <c r="AZP749" s="33"/>
      <c r="AZQ749" s="33"/>
      <c r="AZR749" s="33"/>
      <c r="AZS749" s="33"/>
      <c r="AZT749" s="33"/>
      <c r="AZU749" s="33"/>
      <c r="AZV749" s="33"/>
      <c r="AZW749" s="33"/>
      <c r="AZX749" s="33"/>
      <c r="AZY749" s="33"/>
      <c r="AZZ749" s="33"/>
      <c r="BAA749" s="33"/>
      <c r="BAB749" s="33"/>
      <c r="BAC749" s="33"/>
      <c r="BAD749" s="33"/>
      <c r="BAE749" s="33"/>
      <c r="BAF749" s="33"/>
      <c r="BAG749" s="33"/>
      <c r="BAH749" s="33"/>
      <c r="BAI749" s="33"/>
      <c r="BAJ749" s="33"/>
      <c r="BAK749" s="33"/>
      <c r="BAL749" s="33"/>
      <c r="BAM749" s="33"/>
      <c r="BAN749" s="33"/>
      <c r="BAO749" s="33"/>
      <c r="BAP749" s="33"/>
      <c r="BAQ749" s="33"/>
      <c r="BAR749" s="33"/>
      <c r="BAS749" s="33"/>
      <c r="BAT749" s="33"/>
      <c r="BAU749" s="33"/>
      <c r="BAV749" s="33"/>
      <c r="BAW749" s="33"/>
      <c r="BAX749" s="33"/>
      <c r="BAY749" s="33"/>
      <c r="BAZ749" s="33"/>
      <c r="BBA749" s="33"/>
      <c r="BBB749" s="33"/>
      <c r="BBC749" s="33"/>
      <c r="BBD749" s="33"/>
      <c r="BBE749" s="33"/>
      <c r="BBF749" s="33"/>
      <c r="BBG749" s="33"/>
      <c r="BBH749" s="33"/>
      <c r="BBI749" s="33"/>
      <c r="BBJ749" s="33"/>
      <c r="BBK749" s="33"/>
      <c r="BBL749" s="33"/>
      <c r="BBM749" s="33"/>
      <c r="BBN749" s="33"/>
      <c r="BBO749" s="33"/>
      <c r="BBP749" s="33"/>
      <c r="BBQ749" s="33"/>
      <c r="BBR749" s="33"/>
      <c r="BBS749" s="33"/>
      <c r="BBT749" s="33"/>
      <c r="BBU749" s="33"/>
      <c r="BBV749" s="33"/>
      <c r="BBW749" s="33"/>
      <c r="BBX749" s="33"/>
      <c r="BBY749" s="33"/>
      <c r="BBZ749" s="33"/>
      <c r="BCA749" s="33"/>
      <c r="BCB749" s="33"/>
      <c r="BCC749" s="33"/>
      <c r="BCD749" s="33"/>
      <c r="BCE749" s="33"/>
      <c r="BCF749" s="33"/>
      <c r="BCG749" s="33"/>
      <c r="BCH749" s="33"/>
      <c r="BCI749" s="33"/>
      <c r="BCJ749" s="33"/>
      <c r="BCK749" s="33"/>
      <c r="BCL749" s="33"/>
      <c r="BCM749" s="33"/>
      <c r="BCN749" s="33"/>
      <c r="BCO749" s="33"/>
      <c r="BCP749" s="33"/>
      <c r="BCQ749" s="33"/>
      <c r="BCR749" s="33"/>
      <c r="BCS749" s="33"/>
      <c r="BCT749" s="33"/>
      <c r="BCU749" s="33"/>
      <c r="BCV749" s="33"/>
      <c r="BCW749" s="33"/>
      <c r="BCX749" s="33"/>
      <c r="BCY749" s="33"/>
      <c r="BCZ749" s="33"/>
      <c r="BDA749" s="33"/>
      <c r="BDB749" s="33"/>
      <c r="BDC749" s="33"/>
      <c r="BDD749" s="33"/>
      <c r="BDE749" s="33"/>
      <c r="BDF749" s="33"/>
      <c r="BDG749" s="33"/>
      <c r="BDH749" s="33"/>
      <c r="BDI749" s="33"/>
      <c r="BDJ749" s="33"/>
      <c r="BDK749" s="33"/>
      <c r="BDL749" s="33"/>
      <c r="BDM749" s="33"/>
      <c r="BDN749" s="33"/>
      <c r="BDO749" s="33"/>
      <c r="BDP749" s="33"/>
      <c r="BDQ749" s="33"/>
      <c r="BDR749" s="33"/>
      <c r="BDS749" s="33"/>
      <c r="BDT749" s="33"/>
      <c r="BDU749" s="33"/>
      <c r="BDV749" s="33"/>
      <c r="BDW749" s="33"/>
      <c r="BDX749" s="33"/>
      <c r="BDY749" s="33"/>
      <c r="BDZ749" s="33"/>
      <c r="BEA749" s="33"/>
      <c r="BEB749" s="33"/>
      <c r="BEC749" s="33"/>
      <c r="BED749" s="33"/>
      <c r="BEE749" s="33"/>
      <c r="BEF749" s="33"/>
      <c r="BEG749" s="33"/>
      <c r="BEH749" s="33"/>
      <c r="BEI749" s="33"/>
      <c r="BEJ749" s="33"/>
      <c r="BEK749" s="33"/>
      <c r="BEL749" s="33"/>
      <c r="BEM749" s="33"/>
      <c r="BEN749" s="33"/>
      <c r="BEO749" s="33"/>
      <c r="BEP749" s="33"/>
      <c r="BEQ749" s="33"/>
      <c r="BER749" s="33"/>
      <c r="BES749" s="33"/>
      <c r="BET749" s="33"/>
      <c r="BEU749" s="33"/>
      <c r="BEV749" s="33"/>
      <c r="BEW749" s="33"/>
      <c r="BEX749" s="33"/>
      <c r="BEY749" s="33"/>
      <c r="BEZ749" s="33"/>
      <c r="BFA749" s="33"/>
      <c r="BFB749" s="33"/>
      <c r="BFC749" s="33"/>
      <c r="BFD749" s="33"/>
      <c r="BFE749" s="33"/>
      <c r="BFF749" s="33"/>
      <c r="BFG749" s="33"/>
      <c r="BFH749" s="33"/>
      <c r="BFI749" s="33"/>
      <c r="BFJ749" s="33"/>
      <c r="BFK749" s="33"/>
      <c r="BFL749" s="33"/>
      <c r="BFM749" s="33"/>
      <c r="BFN749" s="33"/>
      <c r="BFO749" s="33"/>
      <c r="BFP749" s="33"/>
      <c r="BFQ749" s="33"/>
      <c r="BFR749" s="33"/>
      <c r="BFS749" s="33"/>
      <c r="BFT749" s="33"/>
      <c r="BFU749" s="33"/>
      <c r="BFV749" s="33"/>
      <c r="BFW749" s="33"/>
      <c r="BFX749" s="33"/>
      <c r="BFY749" s="33"/>
      <c r="BFZ749" s="33"/>
      <c r="BGA749" s="33"/>
      <c r="BGB749" s="33"/>
      <c r="BGC749" s="33"/>
      <c r="BGD749" s="33"/>
      <c r="BGE749" s="33"/>
      <c r="BGF749" s="33"/>
      <c r="BGG749" s="33"/>
      <c r="BGH749" s="33"/>
      <c r="BGI749" s="33"/>
      <c r="BGJ749" s="33"/>
      <c r="BGK749" s="33"/>
      <c r="BGL749" s="33"/>
      <c r="BGM749" s="33"/>
      <c r="BGN749" s="33"/>
      <c r="BGO749" s="33"/>
      <c r="BGP749" s="33"/>
      <c r="BGQ749" s="33"/>
      <c r="BGR749" s="33"/>
      <c r="BGS749" s="33"/>
      <c r="BGT749" s="33"/>
      <c r="BGU749" s="33"/>
      <c r="BGV749" s="33"/>
      <c r="BGW749" s="33"/>
      <c r="BGX749" s="33"/>
      <c r="BGY749" s="33"/>
      <c r="BGZ749" s="33"/>
      <c r="BHA749" s="33"/>
      <c r="BHB749" s="33"/>
      <c r="BHC749" s="33"/>
      <c r="BHD749" s="33"/>
      <c r="BHE749" s="33"/>
      <c r="BHF749" s="33"/>
      <c r="BHG749" s="33"/>
      <c r="BHH749" s="33"/>
      <c r="BHI749" s="33"/>
      <c r="BHJ749" s="33"/>
      <c r="BHK749" s="33"/>
      <c r="BHL749" s="33"/>
      <c r="BHM749" s="33"/>
      <c r="BHN749" s="33"/>
      <c r="BHO749" s="33"/>
      <c r="BHP749" s="33"/>
      <c r="BHQ749" s="33"/>
      <c r="BHR749" s="33"/>
      <c r="BHS749" s="33"/>
      <c r="BHT749" s="33"/>
      <c r="BHU749" s="33"/>
      <c r="BHV749" s="33"/>
      <c r="BHW749" s="33"/>
      <c r="BHX749" s="33"/>
      <c r="BHY749" s="33"/>
      <c r="BHZ749" s="33"/>
      <c r="BIA749" s="33"/>
      <c r="BIB749" s="33"/>
      <c r="BIC749" s="33"/>
      <c r="BID749" s="33"/>
      <c r="BIE749" s="33"/>
      <c r="BIF749" s="33"/>
      <c r="BIG749" s="33"/>
      <c r="BIH749" s="33"/>
      <c r="BII749" s="33"/>
      <c r="BIJ749" s="33"/>
      <c r="BIK749" s="33"/>
      <c r="BIL749" s="33"/>
      <c r="BIM749" s="33"/>
      <c r="BIN749" s="33"/>
      <c r="BIO749" s="33"/>
      <c r="BIP749" s="33"/>
      <c r="BIQ749" s="33"/>
      <c r="BIR749" s="33"/>
      <c r="BIS749" s="33"/>
      <c r="BIT749" s="33"/>
      <c r="BIU749" s="33"/>
      <c r="BIV749" s="33"/>
      <c r="BIW749" s="33"/>
      <c r="BIX749" s="33"/>
      <c r="BIY749" s="33"/>
      <c r="BIZ749" s="33"/>
      <c r="BJA749" s="33"/>
      <c r="BJB749" s="33"/>
      <c r="BJC749" s="33"/>
      <c r="BJD749" s="33"/>
      <c r="BJE749" s="33"/>
      <c r="BJF749" s="33"/>
      <c r="BJG749" s="33"/>
      <c r="BJH749" s="33"/>
      <c r="BJI749" s="33"/>
      <c r="BJJ749" s="33"/>
      <c r="BJK749" s="33"/>
      <c r="BJL749" s="33"/>
      <c r="BJM749" s="33"/>
      <c r="BJN749" s="33"/>
      <c r="BJO749" s="33"/>
      <c r="BJP749" s="33"/>
      <c r="BJQ749" s="33"/>
      <c r="BJR749" s="33"/>
      <c r="BJS749" s="33"/>
      <c r="BJT749" s="33"/>
      <c r="BJU749" s="33"/>
      <c r="BJV749" s="33"/>
      <c r="BJW749" s="33"/>
      <c r="BJX749" s="33"/>
      <c r="BJY749" s="33"/>
      <c r="BJZ749" s="33"/>
      <c r="BKA749" s="33"/>
      <c r="BKB749" s="33"/>
      <c r="BKC749" s="33"/>
      <c r="BKD749" s="33"/>
      <c r="BKE749" s="33"/>
      <c r="BKF749" s="33"/>
      <c r="BKG749" s="33"/>
      <c r="BKH749" s="33"/>
      <c r="BKI749" s="33"/>
      <c r="BKJ749" s="33"/>
      <c r="BKK749" s="33"/>
      <c r="BKL749" s="33"/>
      <c r="BKM749" s="33"/>
      <c r="BKN749" s="33"/>
      <c r="BKO749" s="33"/>
      <c r="BKP749" s="33"/>
      <c r="BKQ749" s="33"/>
      <c r="BKR749" s="33"/>
      <c r="BKS749" s="33"/>
      <c r="BKT749" s="33"/>
      <c r="BKU749" s="33"/>
      <c r="BKV749" s="33"/>
      <c r="BKW749" s="33"/>
      <c r="BKX749" s="33"/>
      <c r="BKY749" s="33"/>
      <c r="BKZ749" s="33"/>
      <c r="BLA749" s="33"/>
      <c r="BLB749" s="33"/>
      <c r="BLC749" s="33"/>
      <c r="BLD749" s="33"/>
      <c r="BLE749" s="33"/>
      <c r="BLF749" s="33"/>
      <c r="BLG749" s="33"/>
      <c r="BLH749" s="33"/>
      <c r="BLI749" s="33"/>
      <c r="BLJ749" s="33"/>
      <c r="BLK749" s="33"/>
      <c r="BLL749" s="33"/>
      <c r="BLM749" s="33"/>
      <c r="BLN749" s="33"/>
      <c r="BLO749" s="33"/>
      <c r="BLP749" s="33"/>
      <c r="BLQ749" s="33"/>
      <c r="BLR749" s="33"/>
      <c r="BLS749" s="33"/>
      <c r="BLT749" s="33"/>
      <c r="BLU749" s="33"/>
      <c r="BLV749" s="33"/>
      <c r="BLW749" s="33"/>
      <c r="BLX749" s="33"/>
      <c r="BLY749" s="33"/>
      <c r="BLZ749" s="33"/>
      <c r="BMA749" s="33"/>
      <c r="BMB749" s="33"/>
      <c r="BMC749" s="33"/>
      <c r="BMD749" s="33"/>
      <c r="BME749" s="33"/>
      <c r="BMF749" s="33"/>
      <c r="BMG749" s="33"/>
      <c r="BMH749" s="33"/>
      <c r="BMI749" s="33"/>
      <c r="BMJ749" s="33"/>
      <c r="BMK749" s="33"/>
      <c r="BML749" s="33"/>
      <c r="BMM749" s="33"/>
      <c r="BMN749" s="33"/>
      <c r="BMO749" s="33"/>
      <c r="BMP749" s="33"/>
      <c r="BMQ749" s="33"/>
      <c r="BMR749" s="33"/>
      <c r="BMS749" s="33"/>
      <c r="BMT749" s="33"/>
      <c r="BMU749" s="33"/>
      <c r="BMV749" s="33"/>
      <c r="BMW749" s="33"/>
      <c r="BMX749" s="33"/>
      <c r="BMY749" s="33"/>
      <c r="BMZ749" s="33"/>
      <c r="BNA749" s="33"/>
      <c r="BNB749" s="33"/>
      <c r="BNC749" s="33"/>
      <c r="BND749" s="33"/>
      <c r="BNE749" s="33"/>
      <c r="BNF749" s="33"/>
      <c r="BNG749" s="33"/>
      <c r="BNH749" s="33"/>
      <c r="BNI749" s="33"/>
      <c r="BNJ749" s="33"/>
      <c r="BNK749" s="33"/>
      <c r="BNL749" s="33"/>
      <c r="BNM749" s="33"/>
      <c r="BNN749" s="33"/>
      <c r="BNO749" s="33"/>
      <c r="BNP749" s="33"/>
      <c r="BNQ749" s="33"/>
      <c r="BNR749" s="33"/>
      <c r="BNS749" s="33"/>
      <c r="BNT749" s="33"/>
      <c r="BNU749" s="33"/>
      <c r="BNV749" s="33"/>
      <c r="BNW749" s="33"/>
      <c r="BNX749" s="33"/>
      <c r="BNY749" s="33"/>
      <c r="BNZ749" s="33"/>
      <c r="BOA749" s="33"/>
      <c r="BOB749" s="33"/>
      <c r="BOC749" s="33"/>
      <c r="BOD749" s="33"/>
      <c r="BOE749" s="33"/>
      <c r="BOF749" s="33"/>
      <c r="BOG749" s="33"/>
      <c r="BOH749" s="33"/>
      <c r="BOI749" s="33"/>
      <c r="BOJ749" s="33"/>
      <c r="BOK749" s="33"/>
      <c r="BOL749" s="33"/>
      <c r="BOM749" s="33"/>
      <c r="BON749" s="33"/>
      <c r="BOO749" s="33"/>
      <c r="BOP749" s="33"/>
      <c r="BOQ749" s="33"/>
      <c r="BOR749" s="33"/>
      <c r="BOS749" s="33"/>
      <c r="BOT749" s="33"/>
      <c r="BOU749" s="33"/>
      <c r="BOV749" s="33"/>
      <c r="BOW749" s="33"/>
      <c r="BOX749" s="33"/>
      <c r="BOY749" s="33"/>
      <c r="BOZ749" s="33"/>
      <c r="BPA749" s="33"/>
      <c r="BPB749" s="33"/>
      <c r="BPC749" s="33"/>
      <c r="BPD749" s="33"/>
      <c r="BPE749" s="33"/>
      <c r="BPF749" s="33"/>
      <c r="BPG749" s="33"/>
      <c r="BPH749" s="33"/>
      <c r="BPI749" s="33"/>
      <c r="BPJ749" s="33"/>
      <c r="BPK749" s="33"/>
      <c r="BPL749" s="33"/>
      <c r="BPM749" s="33"/>
      <c r="BPN749" s="33"/>
      <c r="BPO749" s="33"/>
      <c r="BPP749" s="33"/>
      <c r="BPQ749" s="33"/>
      <c r="BPR749" s="33"/>
      <c r="BPS749" s="33"/>
      <c r="BPT749" s="33"/>
      <c r="BPU749" s="33"/>
      <c r="BPV749" s="33"/>
      <c r="BPW749" s="33"/>
      <c r="BPX749" s="33"/>
      <c r="BPY749" s="33"/>
      <c r="BPZ749" s="33"/>
      <c r="BQA749" s="33"/>
      <c r="BQB749" s="33"/>
      <c r="BQC749" s="33"/>
      <c r="BQD749" s="33"/>
      <c r="BQE749" s="33"/>
      <c r="BQF749" s="33"/>
      <c r="BQG749" s="33"/>
      <c r="BQH749" s="33"/>
      <c r="BQI749" s="33"/>
      <c r="BQJ749" s="33"/>
      <c r="BQK749" s="33"/>
      <c r="BQL749" s="33"/>
      <c r="BQM749" s="33"/>
      <c r="BQN749" s="33"/>
      <c r="BQO749" s="33"/>
      <c r="BQP749" s="33"/>
      <c r="BQQ749" s="33"/>
      <c r="BQR749" s="33"/>
      <c r="BQS749" s="33"/>
      <c r="BQT749" s="33"/>
      <c r="BQU749" s="33"/>
      <c r="BQV749" s="33"/>
      <c r="BQW749" s="33"/>
      <c r="BQX749" s="33"/>
      <c r="BQY749" s="33"/>
      <c r="BQZ749" s="33"/>
      <c r="BRA749" s="33"/>
      <c r="BRB749" s="33"/>
      <c r="BRC749" s="33"/>
      <c r="BRD749" s="33"/>
      <c r="BRE749" s="33"/>
      <c r="BRF749" s="33"/>
      <c r="BRG749" s="33"/>
      <c r="BRH749" s="33"/>
      <c r="BRI749" s="33"/>
      <c r="BRJ749" s="33"/>
      <c r="BRK749" s="33"/>
      <c r="BRL749" s="33"/>
      <c r="BRM749" s="33"/>
      <c r="BRN749" s="33"/>
      <c r="BRO749" s="33"/>
      <c r="BRP749" s="33"/>
      <c r="BRQ749" s="33"/>
      <c r="BRR749" s="33"/>
      <c r="BRS749" s="33"/>
      <c r="BRT749" s="33"/>
      <c r="BRU749" s="33"/>
      <c r="BRV749" s="33"/>
      <c r="BRW749" s="33"/>
      <c r="BRX749" s="33"/>
      <c r="BRY749" s="33"/>
      <c r="BRZ749" s="33"/>
      <c r="BSA749" s="33"/>
      <c r="BSB749" s="33"/>
      <c r="BSC749" s="33"/>
      <c r="BSD749" s="33"/>
      <c r="BSE749" s="33"/>
      <c r="BSF749" s="33"/>
      <c r="BSG749" s="33"/>
      <c r="BSH749" s="33"/>
      <c r="BSI749" s="33"/>
      <c r="BSJ749" s="33"/>
      <c r="BSK749" s="33"/>
      <c r="BSL749" s="33"/>
      <c r="BSM749" s="33"/>
      <c r="BSN749" s="33"/>
      <c r="BSO749" s="33"/>
      <c r="BSP749" s="33"/>
      <c r="BSQ749" s="33"/>
      <c r="BSR749" s="33"/>
      <c r="BSS749" s="33"/>
      <c r="BST749" s="33"/>
      <c r="BSU749" s="33"/>
      <c r="BSV749" s="33"/>
      <c r="BSW749" s="33"/>
      <c r="BSX749" s="33"/>
      <c r="BSY749" s="33"/>
      <c r="BSZ749" s="33"/>
      <c r="BTA749" s="33"/>
      <c r="BTB749" s="33"/>
      <c r="BTC749" s="33"/>
      <c r="BTD749" s="33"/>
      <c r="BTE749" s="33"/>
      <c r="BTF749" s="33"/>
      <c r="BTG749" s="33"/>
      <c r="BTH749" s="33"/>
      <c r="BTI749" s="33"/>
      <c r="BTJ749" s="33"/>
      <c r="BTK749" s="33"/>
      <c r="BTL749" s="33"/>
      <c r="BTM749" s="33"/>
      <c r="BTN749" s="33"/>
      <c r="BTO749" s="33"/>
      <c r="BTP749" s="33"/>
      <c r="BTQ749" s="33"/>
      <c r="BTR749" s="33"/>
      <c r="BTS749" s="33"/>
      <c r="BTT749" s="33"/>
      <c r="BTU749" s="33"/>
      <c r="BTV749" s="33"/>
      <c r="BTW749" s="33"/>
      <c r="BTX749" s="33"/>
      <c r="BTY749" s="33"/>
      <c r="BTZ749" s="33"/>
      <c r="BUA749" s="33"/>
      <c r="BUB749" s="33"/>
      <c r="BUC749" s="33"/>
      <c r="BUD749" s="33"/>
      <c r="BUE749" s="33"/>
      <c r="BUF749" s="33"/>
      <c r="BUG749" s="33"/>
      <c r="BUH749" s="33"/>
      <c r="BUI749" s="33"/>
      <c r="BUJ749" s="33"/>
      <c r="BUK749" s="33"/>
      <c r="BUL749" s="33"/>
      <c r="BUM749" s="33"/>
      <c r="BUN749" s="33"/>
      <c r="BUO749" s="33"/>
      <c r="BUP749" s="33"/>
      <c r="BUQ749" s="33"/>
      <c r="BUR749" s="33"/>
      <c r="BUS749" s="33"/>
      <c r="BUT749" s="33"/>
      <c r="BUU749" s="33"/>
      <c r="BUV749" s="33"/>
      <c r="BUW749" s="33"/>
      <c r="BUX749" s="33"/>
      <c r="BUY749" s="33"/>
      <c r="BUZ749" s="33"/>
      <c r="BVA749" s="33"/>
      <c r="BVB749" s="33"/>
      <c r="BVC749" s="33"/>
      <c r="BVD749" s="33"/>
      <c r="BVE749" s="33"/>
      <c r="BVF749" s="33"/>
      <c r="BVG749" s="33"/>
      <c r="BVH749" s="33"/>
      <c r="BVI749" s="33"/>
      <c r="BVJ749" s="33"/>
      <c r="BVK749" s="33"/>
      <c r="BVL749" s="33"/>
      <c r="BVM749" s="33"/>
      <c r="BVN749" s="33"/>
      <c r="BVO749" s="33"/>
      <c r="BVP749" s="33"/>
      <c r="BVQ749" s="33"/>
      <c r="BVR749" s="33"/>
      <c r="BVS749" s="33"/>
      <c r="BVT749" s="33"/>
      <c r="BVU749" s="33"/>
      <c r="BVV749" s="33"/>
      <c r="BVW749" s="33"/>
      <c r="BVX749" s="33"/>
      <c r="BVY749" s="33"/>
      <c r="BVZ749" s="33"/>
      <c r="BWA749" s="33"/>
      <c r="BWB749" s="33"/>
      <c r="BWC749" s="33"/>
      <c r="BWD749" s="33"/>
      <c r="BWE749" s="33"/>
      <c r="BWF749" s="33"/>
      <c r="BWG749" s="33"/>
      <c r="BWH749" s="33"/>
      <c r="BWI749" s="33"/>
      <c r="BWJ749" s="33"/>
      <c r="BWK749" s="33"/>
      <c r="BWL749" s="33"/>
      <c r="BWM749" s="33"/>
      <c r="BWN749" s="33"/>
      <c r="BWO749" s="33"/>
      <c r="BWP749" s="33"/>
      <c r="BWQ749" s="33"/>
      <c r="BWR749" s="33"/>
      <c r="BWS749" s="33"/>
      <c r="BWT749" s="33"/>
      <c r="BWU749" s="33"/>
      <c r="BWV749" s="33"/>
      <c r="BWW749" s="33"/>
      <c r="BWX749" s="33"/>
      <c r="BWY749" s="33"/>
      <c r="BWZ749" s="33"/>
      <c r="BXA749" s="33"/>
      <c r="BXB749" s="33"/>
      <c r="BXC749" s="33"/>
      <c r="BXD749" s="33"/>
      <c r="BXE749" s="33"/>
      <c r="BXF749" s="33"/>
      <c r="BXG749" s="33"/>
      <c r="BXH749" s="33"/>
      <c r="BXI749" s="33"/>
      <c r="BXJ749" s="33"/>
      <c r="BXK749" s="33"/>
      <c r="BXL749" s="33"/>
      <c r="BXM749" s="33"/>
      <c r="BXN749" s="33"/>
      <c r="BXO749" s="33"/>
      <c r="BXP749" s="33"/>
      <c r="BXQ749" s="33"/>
      <c r="BXR749" s="33"/>
      <c r="BXS749" s="33"/>
      <c r="BXT749" s="33"/>
      <c r="BXU749" s="33"/>
      <c r="BXV749" s="33"/>
      <c r="BXW749" s="33"/>
      <c r="BXX749" s="33"/>
      <c r="BXY749" s="33"/>
      <c r="BXZ749" s="33"/>
      <c r="BYA749" s="33"/>
      <c r="BYB749" s="33"/>
      <c r="BYC749" s="33"/>
      <c r="BYD749" s="33"/>
      <c r="BYE749" s="33"/>
      <c r="BYF749" s="33"/>
      <c r="BYG749" s="33"/>
      <c r="BYH749" s="33"/>
      <c r="BYI749" s="33"/>
      <c r="BYJ749" s="33"/>
      <c r="BYK749" s="33"/>
      <c r="BYL749" s="33"/>
      <c r="BYM749" s="33"/>
      <c r="BYN749" s="33"/>
      <c r="BYO749" s="33"/>
      <c r="BYP749" s="33"/>
      <c r="BYQ749" s="33"/>
      <c r="BYR749" s="33"/>
      <c r="BYS749" s="33"/>
      <c r="BYT749" s="33"/>
      <c r="BYU749" s="33"/>
      <c r="BYV749" s="33"/>
      <c r="BYW749" s="33"/>
      <c r="BYX749" s="33"/>
    </row>
    <row r="750" spans="1:2026" ht="24.95" customHeight="1" x14ac:dyDescent="0.25">
      <c r="A750" s="205" t="s">
        <v>1662</v>
      </c>
      <c r="B750" s="50" t="s">
        <v>1318</v>
      </c>
      <c r="C750" s="4" t="s">
        <v>1314</v>
      </c>
      <c r="D750" s="4" t="s">
        <v>172</v>
      </c>
      <c r="E750" s="4" t="s">
        <v>1315</v>
      </c>
      <c r="F750" s="5" t="s">
        <v>1308</v>
      </c>
      <c r="G750" s="4" t="s">
        <v>27</v>
      </c>
      <c r="H750" s="63" t="s">
        <v>1316</v>
      </c>
      <c r="I750" s="4" t="s">
        <v>29</v>
      </c>
      <c r="J750" s="51" t="s">
        <v>30</v>
      </c>
      <c r="K750" s="4" t="s">
        <v>31</v>
      </c>
      <c r="L750" s="4" t="s">
        <v>51</v>
      </c>
      <c r="M750" s="4" t="s">
        <v>33</v>
      </c>
      <c r="N750" s="4" t="s">
        <v>34</v>
      </c>
      <c r="O750" s="6" t="s">
        <v>35</v>
      </c>
      <c r="P750" s="6"/>
      <c r="Q750" s="7" t="s">
        <v>57</v>
      </c>
      <c r="R750" s="7"/>
      <c r="S750" s="5" t="s">
        <v>1317</v>
      </c>
      <c r="T750" s="160">
        <v>1708658.754</v>
      </c>
      <c r="U750" s="160">
        <v>9240058.8929999992</v>
      </c>
      <c r="V750" s="4" t="s">
        <v>11</v>
      </c>
      <c r="W750" s="4"/>
      <c r="X750" s="4" t="s">
        <v>40</v>
      </c>
      <c r="Y750" s="4"/>
      <c r="Z750" s="4"/>
      <c r="AA750" s="4"/>
      <c r="AB750" s="8"/>
      <c r="AC750" s="8">
        <v>2650</v>
      </c>
      <c r="AD750" s="8"/>
      <c r="AE750" s="8">
        <v>12750</v>
      </c>
      <c r="AF750" s="8">
        <v>650</v>
      </c>
      <c r="AG750" s="8">
        <f t="shared" si="12"/>
        <v>16050</v>
      </c>
      <c r="AH750" s="111">
        <f>18</f>
        <v>18</v>
      </c>
      <c r="AI750" s="8">
        <f>16375.49</f>
        <v>16375.49</v>
      </c>
      <c r="AJ750" s="126"/>
      <c r="AK750" s="8">
        <f>AI750</f>
        <v>16375.49</v>
      </c>
      <c r="AL750" s="5" t="s">
        <v>38</v>
      </c>
      <c r="AM750" s="5" t="s">
        <v>1499</v>
      </c>
      <c r="AN750" s="96">
        <v>43466</v>
      </c>
      <c r="AO750" s="97">
        <v>43800</v>
      </c>
    </row>
    <row r="751" spans="1:2026" s="47" customFormat="1" ht="24.95" customHeight="1" x14ac:dyDescent="0.25">
      <c r="A751" s="205" t="s">
        <v>1662</v>
      </c>
      <c r="B751" s="50" t="s">
        <v>1319</v>
      </c>
      <c r="C751" s="4" t="s">
        <v>1320</v>
      </c>
      <c r="D751" s="4" t="s">
        <v>62</v>
      </c>
      <c r="E751" s="4" t="s">
        <v>1307</v>
      </c>
      <c r="F751" s="5" t="s">
        <v>1308</v>
      </c>
      <c r="G751" s="4" t="s">
        <v>27</v>
      </c>
      <c r="H751" s="63" t="s">
        <v>1309</v>
      </c>
      <c r="I751" s="4" t="s">
        <v>29</v>
      </c>
      <c r="J751" s="51" t="s">
        <v>30</v>
      </c>
      <c r="K751" s="4" t="s">
        <v>31</v>
      </c>
      <c r="L751" s="4" t="s">
        <v>32</v>
      </c>
      <c r="M751" s="4" t="s">
        <v>33</v>
      </c>
      <c r="N751" s="4" t="s">
        <v>34</v>
      </c>
      <c r="O751" s="6" t="s">
        <v>35</v>
      </c>
      <c r="P751" s="6"/>
      <c r="Q751" s="7" t="s">
        <v>36</v>
      </c>
      <c r="R751" s="7"/>
      <c r="S751" s="4" t="s">
        <v>1321</v>
      </c>
      <c r="T751" s="146"/>
      <c r="U751" s="146"/>
      <c r="V751" s="4" t="s">
        <v>11</v>
      </c>
      <c r="W751" s="4"/>
      <c r="X751" s="4" t="s">
        <v>40</v>
      </c>
      <c r="Y751" s="4"/>
      <c r="Z751" s="4"/>
      <c r="AA751" s="4"/>
      <c r="AB751" s="8">
        <v>7500</v>
      </c>
      <c r="AC751" s="8">
        <v>2650</v>
      </c>
      <c r="AD751" s="8"/>
      <c r="AE751" s="8">
        <v>12750</v>
      </c>
      <c r="AF751" s="8">
        <v>5250</v>
      </c>
      <c r="AG751" s="8">
        <f t="shared" si="12"/>
        <v>28150</v>
      </c>
      <c r="AH751" s="111"/>
      <c r="AI751" s="8"/>
      <c r="AJ751" s="126"/>
      <c r="AK751" s="8"/>
      <c r="AL751" s="5" t="s">
        <v>37</v>
      </c>
      <c r="AM751" s="4" t="s">
        <v>1487</v>
      </c>
      <c r="AN751" s="5"/>
      <c r="AO751" s="5"/>
      <c r="AP751" s="33"/>
      <c r="AQ751" s="33"/>
      <c r="AR751" s="33"/>
      <c r="AS751" s="33"/>
      <c r="AT751" s="33"/>
      <c r="AU751" s="33"/>
      <c r="AV751" s="33"/>
      <c r="AW751" s="33"/>
      <c r="AX751" s="33"/>
      <c r="AY751" s="33"/>
      <c r="AZ751" s="33"/>
      <c r="BA751" s="33"/>
      <c r="BB751" s="33"/>
      <c r="BC751" s="33"/>
      <c r="BD751" s="33"/>
      <c r="BE751" s="33"/>
      <c r="BF751" s="33"/>
      <c r="BG751" s="33"/>
      <c r="BH751" s="33"/>
      <c r="BI751" s="33"/>
      <c r="BJ751" s="33"/>
      <c r="BK751" s="33"/>
      <c r="BL751" s="33"/>
      <c r="BM751" s="33"/>
      <c r="BN751" s="33"/>
      <c r="BO751" s="33"/>
      <c r="BP751" s="33"/>
      <c r="BQ751" s="33"/>
      <c r="BR751" s="33"/>
      <c r="BS751" s="33"/>
      <c r="BT751" s="33"/>
      <c r="BU751" s="33"/>
      <c r="BV751" s="33"/>
      <c r="BW751" s="33"/>
      <c r="BX751" s="33"/>
      <c r="BY751" s="33"/>
      <c r="BZ751" s="33"/>
      <c r="CA751" s="33"/>
      <c r="CB751" s="33"/>
      <c r="CC751" s="33"/>
      <c r="CD751" s="33"/>
      <c r="CE751" s="33"/>
      <c r="CF751" s="33"/>
      <c r="CG751" s="33"/>
      <c r="CH751" s="33"/>
      <c r="CI751" s="33"/>
      <c r="CJ751" s="33"/>
      <c r="CK751" s="33"/>
      <c r="CL751" s="33"/>
      <c r="CM751" s="33"/>
      <c r="CN751" s="33"/>
      <c r="CO751" s="33"/>
      <c r="CP751" s="33"/>
      <c r="CQ751" s="33"/>
      <c r="CR751" s="33"/>
      <c r="CS751" s="33"/>
      <c r="CT751" s="33"/>
      <c r="CU751" s="33"/>
      <c r="CV751" s="33"/>
      <c r="CW751" s="33"/>
      <c r="CX751" s="33"/>
      <c r="CY751" s="33"/>
      <c r="CZ751" s="33"/>
      <c r="DA751" s="33"/>
      <c r="DB751" s="33"/>
      <c r="DC751" s="33"/>
      <c r="DD751" s="33"/>
      <c r="DE751" s="33"/>
      <c r="DF751" s="33"/>
      <c r="DG751" s="33"/>
      <c r="DH751" s="33"/>
      <c r="DI751" s="33"/>
      <c r="DJ751" s="33"/>
      <c r="DK751" s="33"/>
      <c r="DL751" s="33"/>
      <c r="DM751" s="33"/>
      <c r="DN751" s="33"/>
      <c r="DO751" s="33"/>
      <c r="DP751" s="33"/>
      <c r="DQ751" s="33"/>
      <c r="DR751" s="33"/>
      <c r="DS751" s="33"/>
      <c r="DT751" s="33"/>
      <c r="DU751" s="33"/>
      <c r="DV751" s="33"/>
      <c r="DW751" s="33"/>
      <c r="DX751" s="33"/>
      <c r="DY751" s="33"/>
      <c r="DZ751" s="33"/>
      <c r="EA751" s="33"/>
      <c r="EB751" s="33"/>
      <c r="EC751" s="33"/>
      <c r="ED751" s="33"/>
      <c r="EE751" s="33"/>
      <c r="EF751" s="33"/>
      <c r="EG751" s="33"/>
      <c r="EH751" s="33"/>
      <c r="EI751" s="33"/>
      <c r="EJ751" s="33"/>
      <c r="EK751" s="33"/>
      <c r="EL751" s="33"/>
      <c r="EM751" s="33"/>
      <c r="EN751" s="33"/>
      <c r="EO751" s="33"/>
      <c r="EP751" s="33"/>
      <c r="EQ751" s="33"/>
      <c r="ER751" s="33"/>
      <c r="ES751" s="33"/>
      <c r="ET751" s="33"/>
      <c r="EU751" s="33"/>
      <c r="EV751" s="33"/>
      <c r="EW751" s="33"/>
      <c r="EX751" s="33"/>
      <c r="EY751" s="33"/>
      <c r="EZ751" s="33"/>
      <c r="FA751" s="33"/>
      <c r="FB751" s="33"/>
      <c r="FC751" s="33"/>
      <c r="FD751" s="33"/>
      <c r="FE751" s="33"/>
      <c r="FF751" s="33"/>
      <c r="FG751" s="33"/>
      <c r="FH751" s="33"/>
      <c r="FI751" s="33"/>
      <c r="FJ751" s="33"/>
      <c r="FK751" s="33"/>
      <c r="FL751" s="33"/>
      <c r="FM751" s="33"/>
      <c r="FN751" s="33"/>
      <c r="FO751" s="33"/>
      <c r="FP751" s="33"/>
      <c r="FQ751" s="33"/>
      <c r="FR751" s="33"/>
      <c r="FS751" s="33"/>
      <c r="FT751" s="33"/>
      <c r="FU751" s="33"/>
      <c r="FV751" s="33"/>
      <c r="FW751" s="33"/>
      <c r="FX751" s="33"/>
      <c r="FY751" s="33"/>
      <c r="FZ751" s="33"/>
      <c r="GA751" s="33"/>
      <c r="GB751" s="33"/>
      <c r="GC751" s="33"/>
      <c r="GD751" s="33"/>
      <c r="GE751" s="33"/>
      <c r="GF751" s="33"/>
      <c r="GG751" s="33"/>
      <c r="GH751" s="33"/>
      <c r="GI751" s="33"/>
      <c r="GJ751" s="33"/>
      <c r="GK751" s="33"/>
      <c r="GL751" s="33"/>
      <c r="GM751" s="33"/>
      <c r="GN751" s="33"/>
      <c r="GO751" s="33"/>
      <c r="GP751" s="33"/>
      <c r="GQ751" s="33"/>
      <c r="GR751" s="33"/>
      <c r="GS751" s="33"/>
      <c r="GT751" s="33"/>
      <c r="GU751" s="33"/>
      <c r="GV751" s="33"/>
      <c r="GW751" s="33"/>
      <c r="GX751" s="33"/>
      <c r="GY751" s="33"/>
      <c r="GZ751" s="33"/>
      <c r="HA751" s="33"/>
      <c r="HB751" s="33"/>
      <c r="HC751" s="33"/>
      <c r="HD751" s="33"/>
      <c r="HE751" s="33"/>
      <c r="HF751" s="33"/>
      <c r="HG751" s="33"/>
      <c r="HH751" s="33"/>
      <c r="HI751" s="33"/>
      <c r="HJ751" s="33"/>
      <c r="HK751" s="33"/>
      <c r="HL751" s="33"/>
      <c r="HM751" s="33"/>
      <c r="HN751" s="33"/>
      <c r="HO751" s="33"/>
      <c r="HP751" s="33"/>
      <c r="HQ751" s="33"/>
      <c r="HR751" s="33"/>
      <c r="HS751" s="33"/>
      <c r="HT751" s="33"/>
      <c r="HU751" s="33"/>
      <c r="HV751" s="33"/>
      <c r="HW751" s="33"/>
      <c r="HX751" s="33"/>
      <c r="HY751" s="33"/>
      <c r="HZ751" s="33"/>
      <c r="IA751" s="33"/>
      <c r="IB751" s="33"/>
      <c r="IC751" s="33"/>
      <c r="ID751" s="33"/>
      <c r="IE751" s="33"/>
      <c r="IF751" s="33"/>
      <c r="IG751" s="33"/>
      <c r="IH751" s="33"/>
      <c r="II751" s="33"/>
      <c r="IJ751" s="33"/>
      <c r="IK751" s="33"/>
      <c r="IL751" s="33"/>
      <c r="IM751" s="33"/>
      <c r="IN751" s="33"/>
      <c r="IO751" s="33"/>
      <c r="IP751" s="33"/>
      <c r="IQ751" s="33"/>
      <c r="IR751" s="33"/>
      <c r="IS751" s="33"/>
      <c r="IT751" s="33"/>
      <c r="IU751" s="33"/>
      <c r="IV751" s="33"/>
      <c r="IW751" s="33"/>
      <c r="IX751" s="33"/>
      <c r="IY751" s="33"/>
      <c r="IZ751" s="33"/>
      <c r="JA751" s="33"/>
      <c r="JB751" s="33"/>
      <c r="JC751" s="33"/>
      <c r="JD751" s="33"/>
      <c r="JE751" s="33"/>
      <c r="JF751" s="33"/>
      <c r="JG751" s="33"/>
      <c r="JH751" s="33"/>
      <c r="JI751" s="33"/>
      <c r="JJ751" s="33"/>
      <c r="JK751" s="33"/>
      <c r="JL751" s="33"/>
      <c r="JM751" s="33"/>
      <c r="JN751" s="33"/>
      <c r="JO751" s="33"/>
      <c r="JP751" s="33"/>
      <c r="JQ751" s="33"/>
      <c r="JR751" s="33"/>
      <c r="JS751" s="33"/>
      <c r="JT751" s="33"/>
      <c r="JU751" s="33"/>
      <c r="JV751" s="33"/>
      <c r="JW751" s="33"/>
      <c r="JX751" s="33"/>
      <c r="JY751" s="33"/>
      <c r="JZ751" s="33"/>
      <c r="KA751" s="33"/>
      <c r="KB751" s="33"/>
      <c r="KC751" s="33"/>
      <c r="KD751" s="33"/>
      <c r="KE751" s="33"/>
      <c r="KF751" s="33"/>
      <c r="KG751" s="33"/>
      <c r="KH751" s="33"/>
      <c r="KI751" s="33"/>
      <c r="KJ751" s="33"/>
      <c r="KK751" s="33"/>
      <c r="KL751" s="33"/>
      <c r="KM751" s="33"/>
      <c r="KN751" s="33"/>
      <c r="KO751" s="33"/>
      <c r="KP751" s="33"/>
      <c r="KQ751" s="33"/>
      <c r="KR751" s="33"/>
      <c r="KS751" s="33"/>
      <c r="KT751" s="33"/>
      <c r="KU751" s="33"/>
      <c r="KV751" s="33"/>
      <c r="KW751" s="33"/>
      <c r="KX751" s="33"/>
      <c r="KY751" s="33"/>
      <c r="KZ751" s="33"/>
      <c r="LA751" s="33"/>
      <c r="LB751" s="33"/>
      <c r="LC751" s="33"/>
      <c r="LD751" s="33"/>
      <c r="LE751" s="33"/>
      <c r="LF751" s="33"/>
      <c r="LG751" s="33"/>
      <c r="LH751" s="33"/>
      <c r="LI751" s="33"/>
      <c r="LJ751" s="33"/>
      <c r="LK751" s="33"/>
      <c r="LL751" s="33"/>
      <c r="LM751" s="33"/>
      <c r="LN751" s="33"/>
      <c r="LO751" s="33"/>
      <c r="LP751" s="33"/>
      <c r="LQ751" s="33"/>
      <c r="LR751" s="33"/>
      <c r="LS751" s="33"/>
      <c r="LT751" s="33"/>
      <c r="LU751" s="33"/>
      <c r="LV751" s="33"/>
      <c r="LW751" s="33"/>
      <c r="LX751" s="33"/>
      <c r="LY751" s="33"/>
      <c r="LZ751" s="33"/>
      <c r="MA751" s="33"/>
      <c r="MB751" s="33"/>
      <c r="MC751" s="33"/>
      <c r="MD751" s="33"/>
      <c r="ME751" s="33"/>
      <c r="MF751" s="33"/>
      <c r="MG751" s="33"/>
      <c r="MH751" s="33"/>
      <c r="MI751" s="33"/>
      <c r="MJ751" s="33"/>
      <c r="MK751" s="33"/>
      <c r="ML751" s="33"/>
      <c r="MM751" s="33"/>
      <c r="MN751" s="33"/>
      <c r="MO751" s="33"/>
      <c r="MP751" s="33"/>
      <c r="MQ751" s="33"/>
      <c r="MR751" s="33"/>
      <c r="MS751" s="33"/>
      <c r="MT751" s="33"/>
      <c r="MU751" s="33"/>
      <c r="MV751" s="33"/>
      <c r="MW751" s="33"/>
      <c r="MX751" s="33"/>
      <c r="MY751" s="33"/>
      <c r="MZ751" s="33"/>
      <c r="NA751" s="33"/>
      <c r="NB751" s="33"/>
      <c r="NC751" s="33"/>
      <c r="ND751" s="33"/>
      <c r="NE751" s="33"/>
      <c r="NF751" s="33"/>
      <c r="NG751" s="33"/>
      <c r="NH751" s="33"/>
      <c r="NI751" s="33"/>
      <c r="NJ751" s="33"/>
      <c r="NK751" s="33"/>
      <c r="NL751" s="33"/>
      <c r="NM751" s="33"/>
      <c r="NN751" s="33"/>
      <c r="NO751" s="33"/>
      <c r="NP751" s="33"/>
      <c r="NQ751" s="33"/>
      <c r="NR751" s="33"/>
      <c r="NS751" s="33"/>
      <c r="NT751" s="33"/>
      <c r="NU751" s="33"/>
      <c r="NV751" s="33"/>
      <c r="NW751" s="33"/>
      <c r="NX751" s="33"/>
      <c r="NY751" s="33"/>
      <c r="NZ751" s="33"/>
      <c r="OA751" s="33"/>
      <c r="OB751" s="33"/>
      <c r="OC751" s="33"/>
      <c r="OD751" s="33"/>
      <c r="OE751" s="33"/>
      <c r="OF751" s="33"/>
      <c r="OG751" s="33"/>
      <c r="OH751" s="33"/>
      <c r="OI751" s="33"/>
      <c r="OJ751" s="33"/>
      <c r="OK751" s="33"/>
      <c r="OL751" s="33"/>
      <c r="OM751" s="33"/>
      <c r="ON751" s="33"/>
      <c r="OO751" s="33"/>
      <c r="OP751" s="33"/>
      <c r="OQ751" s="33"/>
      <c r="OR751" s="33"/>
      <c r="OS751" s="33"/>
      <c r="OT751" s="33"/>
      <c r="OU751" s="33"/>
      <c r="OV751" s="33"/>
      <c r="OW751" s="33"/>
      <c r="OX751" s="33"/>
      <c r="OY751" s="33"/>
      <c r="OZ751" s="33"/>
      <c r="PA751" s="33"/>
      <c r="PB751" s="33"/>
      <c r="PC751" s="33"/>
      <c r="PD751" s="33"/>
      <c r="PE751" s="33"/>
      <c r="PF751" s="33"/>
      <c r="PG751" s="33"/>
      <c r="PH751" s="33"/>
      <c r="PI751" s="33"/>
      <c r="PJ751" s="33"/>
      <c r="PK751" s="33"/>
      <c r="PL751" s="33"/>
      <c r="PM751" s="33"/>
      <c r="PN751" s="33"/>
      <c r="PO751" s="33"/>
      <c r="PP751" s="33"/>
      <c r="PQ751" s="33"/>
      <c r="PR751" s="33"/>
      <c r="PS751" s="33"/>
      <c r="PT751" s="33"/>
      <c r="PU751" s="33"/>
      <c r="PV751" s="33"/>
      <c r="PW751" s="33"/>
      <c r="PX751" s="33"/>
      <c r="PY751" s="33"/>
      <c r="PZ751" s="33"/>
      <c r="QA751" s="33"/>
      <c r="QB751" s="33"/>
      <c r="QC751" s="33"/>
      <c r="QD751" s="33"/>
      <c r="QE751" s="33"/>
      <c r="QF751" s="33"/>
      <c r="QG751" s="33"/>
      <c r="QH751" s="33"/>
      <c r="QI751" s="33"/>
      <c r="QJ751" s="33"/>
      <c r="QK751" s="33"/>
      <c r="QL751" s="33"/>
      <c r="QM751" s="33"/>
      <c r="QN751" s="33"/>
      <c r="QO751" s="33"/>
      <c r="QP751" s="33"/>
      <c r="QQ751" s="33"/>
      <c r="QR751" s="33"/>
      <c r="QS751" s="33"/>
      <c r="QT751" s="33"/>
      <c r="QU751" s="33"/>
      <c r="QV751" s="33"/>
      <c r="QW751" s="33"/>
      <c r="QX751" s="33"/>
      <c r="QY751" s="33"/>
      <c r="QZ751" s="33"/>
      <c r="RA751" s="33"/>
      <c r="RB751" s="33"/>
      <c r="RC751" s="33"/>
      <c r="RD751" s="33"/>
      <c r="RE751" s="33"/>
      <c r="RF751" s="33"/>
      <c r="RG751" s="33"/>
      <c r="RH751" s="33"/>
      <c r="RI751" s="33"/>
      <c r="RJ751" s="33"/>
      <c r="RK751" s="33"/>
      <c r="RL751" s="33"/>
      <c r="RM751" s="33"/>
      <c r="RN751" s="33"/>
      <c r="RO751" s="33"/>
      <c r="RP751" s="33"/>
      <c r="RQ751" s="33"/>
      <c r="RR751" s="33"/>
      <c r="RS751" s="33"/>
      <c r="RT751" s="33"/>
      <c r="RU751" s="33"/>
      <c r="RV751" s="33"/>
      <c r="RW751" s="33"/>
      <c r="RX751" s="33"/>
      <c r="RY751" s="33"/>
      <c r="RZ751" s="33"/>
      <c r="SA751" s="33"/>
      <c r="SB751" s="33"/>
      <c r="SC751" s="33"/>
      <c r="SD751" s="33"/>
      <c r="SE751" s="33"/>
      <c r="SF751" s="33"/>
      <c r="SG751" s="33"/>
      <c r="SH751" s="33"/>
      <c r="SI751" s="33"/>
      <c r="SJ751" s="33"/>
      <c r="SK751" s="33"/>
      <c r="SL751" s="33"/>
      <c r="SM751" s="33"/>
      <c r="SN751" s="33"/>
      <c r="SO751" s="33"/>
      <c r="SP751" s="33"/>
      <c r="SQ751" s="33"/>
      <c r="SR751" s="33"/>
      <c r="SS751" s="33"/>
      <c r="ST751" s="33"/>
      <c r="SU751" s="33"/>
      <c r="SV751" s="33"/>
      <c r="SW751" s="33"/>
      <c r="SX751" s="33"/>
      <c r="SY751" s="33"/>
      <c r="SZ751" s="33"/>
      <c r="TA751" s="33"/>
      <c r="TB751" s="33"/>
      <c r="TC751" s="33"/>
      <c r="TD751" s="33"/>
      <c r="TE751" s="33"/>
      <c r="TF751" s="33"/>
      <c r="TG751" s="33"/>
      <c r="TH751" s="33"/>
      <c r="TI751" s="33"/>
      <c r="TJ751" s="33"/>
      <c r="TK751" s="33"/>
      <c r="TL751" s="33"/>
      <c r="TM751" s="33"/>
      <c r="TN751" s="33"/>
      <c r="TO751" s="33"/>
      <c r="TP751" s="33"/>
      <c r="TQ751" s="33"/>
      <c r="TR751" s="33"/>
      <c r="TS751" s="33"/>
      <c r="TT751" s="33"/>
      <c r="TU751" s="33"/>
      <c r="TV751" s="33"/>
      <c r="TW751" s="33"/>
      <c r="TX751" s="33"/>
      <c r="TY751" s="33"/>
      <c r="TZ751" s="33"/>
      <c r="UA751" s="33"/>
      <c r="UB751" s="33"/>
      <c r="UC751" s="33"/>
      <c r="UD751" s="33"/>
      <c r="UE751" s="33"/>
      <c r="UF751" s="33"/>
      <c r="UG751" s="33"/>
      <c r="UH751" s="33"/>
      <c r="UI751" s="33"/>
      <c r="UJ751" s="33"/>
      <c r="UK751" s="33"/>
      <c r="UL751" s="33"/>
      <c r="UM751" s="33"/>
      <c r="UN751" s="33"/>
      <c r="UO751" s="33"/>
      <c r="UP751" s="33"/>
      <c r="UQ751" s="33"/>
      <c r="UR751" s="33"/>
      <c r="US751" s="33"/>
      <c r="UT751" s="33"/>
      <c r="UU751" s="33"/>
      <c r="UV751" s="33"/>
      <c r="UW751" s="33"/>
      <c r="UX751" s="33"/>
      <c r="UY751" s="33"/>
      <c r="UZ751" s="33"/>
      <c r="VA751" s="33"/>
      <c r="VB751" s="33"/>
      <c r="VC751" s="33"/>
      <c r="VD751" s="33"/>
      <c r="VE751" s="33"/>
      <c r="VF751" s="33"/>
      <c r="VG751" s="33"/>
      <c r="VH751" s="33"/>
      <c r="VI751" s="33"/>
      <c r="VJ751" s="33"/>
      <c r="VK751" s="33"/>
      <c r="VL751" s="33"/>
      <c r="VM751" s="33"/>
      <c r="VN751" s="33"/>
      <c r="VO751" s="33"/>
      <c r="VP751" s="33"/>
      <c r="VQ751" s="33"/>
      <c r="VR751" s="33"/>
      <c r="VS751" s="33"/>
      <c r="VT751" s="33"/>
      <c r="VU751" s="33"/>
      <c r="VV751" s="33"/>
      <c r="VW751" s="33"/>
      <c r="VX751" s="33"/>
      <c r="VY751" s="33"/>
      <c r="VZ751" s="33"/>
      <c r="WA751" s="33"/>
      <c r="WB751" s="33"/>
      <c r="WC751" s="33"/>
      <c r="WD751" s="33"/>
      <c r="WE751" s="33"/>
      <c r="WF751" s="33"/>
      <c r="WG751" s="33"/>
      <c r="WH751" s="33"/>
      <c r="WI751" s="33"/>
      <c r="WJ751" s="33"/>
      <c r="WK751" s="33"/>
      <c r="WL751" s="33"/>
      <c r="WM751" s="33"/>
      <c r="WN751" s="33"/>
      <c r="WO751" s="33"/>
      <c r="WP751" s="33"/>
      <c r="WQ751" s="33"/>
      <c r="WR751" s="33"/>
      <c r="WS751" s="33"/>
      <c r="WT751" s="33"/>
      <c r="WU751" s="33"/>
      <c r="WV751" s="33"/>
      <c r="WW751" s="33"/>
      <c r="WX751" s="33"/>
      <c r="WY751" s="33"/>
      <c r="WZ751" s="33"/>
      <c r="XA751" s="33"/>
      <c r="XB751" s="33"/>
      <c r="XC751" s="33"/>
      <c r="XD751" s="33"/>
      <c r="XE751" s="33"/>
      <c r="XF751" s="33"/>
      <c r="XG751" s="33"/>
      <c r="XH751" s="33"/>
      <c r="XI751" s="33"/>
      <c r="XJ751" s="33"/>
      <c r="XK751" s="33"/>
      <c r="XL751" s="33"/>
      <c r="XM751" s="33"/>
      <c r="XN751" s="33"/>
      <c r="XO751" s="33"/>
      <c r="XP751" s="33"/>
      <c r="XQ751" s="33"/>
      <c r="XR751" s="33"/>
      <c r="XS751" s="33"/>
      <c r="XT751" s="33"/>
      <c r="XU751" s="33"/>
      <c r="XV751" s="33"/>
      <c r="XW751" s="33"/>
      <c r="XX751" s="33"/>
      <c r="XY751" s="33"/>
      <c r="XZ751" s="33"/>
      <c r="YA751" s="33"/>
      <c r="YB751" s="33"/>
      <c r="YC751" s="33"/>
      <c r="YD751" s="33"/>
      <c r="YE751" s="33"/>
      <c r="YF751" s="33"/>
      <c r="YG751" s="33"/>
      <c r="YH751" s="33"/>
      <c r="YI751" s="33"/>
      <c r="YJ751" s="33"/>
      <c r="YK751" s="33"/>
      <c r="YL751" s="33"/>
      <c r="YM751" s="33"/>
      <c r="YN751" s="33"/>
      <c r="YO751" s="33"/>
      <c r="YP751" s="33"/>
      <c r="YQ751" s="33"/>
      <c r="YR751" s="33"/>
      <c r="YS751" s="33"/>
      <c r="YT751" s="33"/>
      <c r="YU751" s="33"/>
      <c r="YV751" s="33"/>
      <c r="YW751" s="33"/>
      <c r="YX751" s="33"/>
      <c r="YY751" s="33"/>
      <c r="YZ751" s="33"/>
      <c r="ZA751" s="33"/>
      <c r="ZB751" s="33"/>
      <c r="ZC751" s="33"/>
      <c r="ZD751" s="33"/>
      <c r="ZE751" s="33"/>
      <c r="ZF751" s="33"/>
      <c r="ZG751" s="33"/>
      <c r="ZH751" s="33"/>
      <c r="ZI751" s="33"/>
      <c r="ZJ751" s="33"/>
      <c r="ZK751" s="33"/>
      <c r="ZL751" s="33"/>
      <c r="ZM751" s="33"/>
      <c r="ZN751" s="33"/>
      <c r="ZO751" s="33"/>
      <c r="ZP751" s="33"/>
      <c r="ZQ751" s="33"/>
      <c r="ZR751" s="33"/>
      <c r="ZS751" s="33"/>
      <c r="ZT751" s="33"/>
      <c r="ZU751" s="33"/>
      <c r="ZV751" s="33"/>
      <c r="ZW751" s="33"/>
      <c r="ZX751" s="33"/>
      <c r="ZY751" s="33"/>
      <c r="ZZ751" s="33"/>
      <c r="AAA751" s="33"/>
      <c r="AAB751" s="33"/>
      <c r="AAC751" s="33"/>
      <c r="AAD751" s="33"/>
      <c r="AAE751" s="33"/>
      <c r="AAF751" s="33"/>
      <c r="AAG751" s="33"/>
      <c r="AAH751" s="33"/>
      <c r="AAI751" s="33"/>
      <c r="AAJ751" s="33"/>
      <c r="AAK751" s="33"/>
      <c r="AAL751" s="33"/>
      <c r="AAM751" s="33"/>
      <c r="AAN751" s="33"/>
      <c r="AAO751" s="33"/>
      <c r="AAP751" s="33"/>
      <c r="AAQ751" s="33"/>
      <c r="AAR751" s="33"/>
      <c r="AAS751" s="33"/>
      <c r="AAT751" s="33"/>
      <c r="AAU751" s="33"/>
      <c r="AAV751" s="33"/>
      <c r="AAW751" s="33"/>
      <c r="AAX751" s="33"/>
      <c r="AAY751" s="33"/>
      <c r="AAZ751" s="33"/>
      <c r="ABA751" s="33"/>
      <c r="ABB751" s="33"/>
      <c r="ABC751" s="33"/>
      <c r="ABD751" s="33"/>
      <c r="ABE751" s="33"/>
      <c r="ABF751" s="33"/>
      <c r="ABG751" s="33"/>
      <c r="ABH751" s="33"/>
      <c r="ABI751" s="33"/>
      <c r="ABJ751" s="33"/>
      <c r="ABK751" s="33"/>
      <c r="ABL751" s="33"/>
      <c r="ABM751" s="33"/>
      <c r="ABN751" s="33"/>
      <c r="ABO751" s="33"/>
      <c r="ABP751" s="33"/>
      <c r="ABQ751" s="33"/>
      <c r="ABR751" s="33"/>
      <c r="ABS751" s="33"/>
      <c r="ABT751" s="33"/>
      <c r="ABU751" s="33"/>
      <c r="ABV751" s="33"/>
      <c r="ABW751" s="33"/>
      <c r="ABX751" s="33"/>
      <c r="ABY751" s="33"/>
      <c r="ABZ751" s="33"/>
      <c r="ACA751" s="33"/>
      <c r="ACB751" s="33"/>
      <c r="ACC751" s="33"/>
      <c r="ACD751" s="33"/>
      <c r="ACE751" s="33"/>
      <c r="ACF751" s="33"/>
      <c r="ACG751" s="33"/>
      <c r="ACH751" s="33"/>
      <c r="ACI751" s="33"/>
      <c r="ACJ751" s="33"/>
      <c r="ACK751" s="33"/>
      <c r="ACL751" s="33"/>
      <c r="ACM751" s="33"/>
      <c r="ACN751" s="33"/>
      <c r="ACO751" s="33"/>
      <c r="ACP751" s="33"/>
      <c r="ACQ751" s="33"/>
      <c r="ACR751" s="33"/>
      <c r="ACS751" s="33"/>
      <c r="ACT751" s="33"/>
      <c r="ACU751" s="33"/>
      <c r="ACV751" s="33"/>
      <c r="ACW751" s="33"/>
      <c r="ACX751" s="33"/>
      <c r="ACY751" s="33"/>
      <c r="ACZ751" s="33"/>
      <c r="ADA751" s="33"/>
      <c r="ADB751" s="33"/>
      <c r="ADC751" s="33"/>
      <c r="ADD751" s="33"/>
      <c r="ADE751" s="33"/>
      <c r="ADF751" s="33"/>
      <c r="ADG751" s="33"/>
      <c r="ADH751" s="33"/>
      <c r="ADI751" s="33"/>
      <c r="ADJ751" s="33"/>
      <c r="ADK751" s="33"/>
      <c r="ADL751" s="33"/>
      <c r="ADM751" s="33"/>
      <c r="ADN751" s="33"/>
      <c r="ADO751" s="33"/>
      <c r="ADP751" s="33"/>
      <c r="ADQ751" s="33"/>
      <c r="ADR751" s="33"/>
      <c r="ADS751" s="33"/>
      <c r="ADT751" s="33"/>
      <c r="ADU751" s="33"/>
      <c r="ADV751" s="33"/>
      <c r="ADW751" s="33"/>
      <c r="ADX751" s="33"/>
      <c r="ADY751" s="33"/>
      <c r="ADZ751" s="33"/>
      <c r="AEA751" s="33"/>
      <c r="AEB751" s="33"/>
      <c r="AEC751" s="33"/>
      <c r="AED751" s="33"/>
      <c r="AEE751" s="33"/>
      <c r="AEF751" s="33"/>
      <c r="AEG751" s="33"/>
      <c r="AEH751" s="33"/>
      <c r="AEI751" s="33"/>
      <c r="AEJ751" s="33"/>
      <c r="AEK751" s="33"/>
      <c r="AEL751" s="33"/>
      <c r="AEM751" s="33"/>
      <c r="AEN751" s="33"/>
      <c r="AEO751" s="33"/>
      <c r="AEP751" s="33"/>
      <c r="AEQ751" s="33"/>
      <c r="AER751" s="33"/>
      <c r="AES751" s="33"/>
      <c r="AET751" s="33"/>
      <c r="AEU751" s="33"/>
      <c r="AEV751" s="33"/>
      <c r="AEW751" s="33"/>
      <c r="AEX751" s="33"/>
      <c r="AEY751" s="33"/>
      <c r="AEZ751" s="33"/>
      <c r="AFA751" s="33"/>
      <c r="AFB751" s="33"/>
      <c r="AFC751" s="33"/>
      <c r="AFD751" s="33"/>
      <c r="AFE751" s="33"/>
      <c r="AFF751" s="33"/>
      <c r="AFG751" s="33"/>
      <c r="AFH751" s="33"/>
      <c r="AFI751" s="33"/>
      <c r="AFJ751" s="33"/>
      <c r="AFK751" s="33"/>
      <c r="AFL751" s="33"/>
      <c r="AFM751" s="33"/>
      <c r="AFN751" s="33"/>
      <c r="AFO751" s="33"/>
      <c r="AFP751" s="33"/>
      <c r="AFQ751" s="33"/>
      <c r="AFR751" s="33"/>
      <c r="AFS751" s="33"/>
      <c r="AFT751" s="33"/>
      <c r="AFU751" s="33"/>
      <c r="AFV751" s="33"/>
      <c r="AFW751" s="33"/>
      <c r="AFX751" s="33"/>
      <c r="AFY751" s="33"/>
      <c r="AFZ751" s="33"/>
      <c r="AGA751" s="33"/>
      <c r="AGB751" s="33"/>
      <c r="AGC751" s="33"/>
      <c r="AGD751" s="33"/>
      <c r="AGE751" s="33"/>
      <c r="AGF751" s="33"/>
      <c r="AGG751" s="33"/>
      <c r="AGH751" s="33"/>
      <c r="AGI751" s="33"/>
      <c r="AGJ751" s="33"/>
      <c r="AGK751" s="33"/>
      <c r="AGL751" s="33"/>
      <c r="AGM751" s="33"/>
      <c r="AGN751" s="33"/>
      <c r="AGO751" s="33"/>
      <c r="AGP751" s="33"/>
      <c r="AGQ751" s="33"/>
      <c r="AGR751" s="33"/>
      <c r="AGS751" s="33"/>
      <c r="AGT751" s="33"/>
      <c r="AGU751" s="33"/>
      <c r="AGV751" s="33"/>
      <c r="AGW751" s="33"/>
      <c r="AGX751" s="33"/>
      <c r="AGY751" s="33"/>
      <c r="AGZ751" s="33"/>
      <c r="AHA751" s="33"/>
      <c r="AHB751" s="33"/>
      <c r="AHC751" s="33"/>
      <c r="AHD751" s="33"/>
      <c r="AHE751" s="33"/>
      <c r="AHF751" s="33"/>
      <c r="AHG751" s="33"/>
      <c r="AHH751" s="33"/>
      <c r="AHI751" s="33"/>
      <c r="AHJ751" s="33"/>
      <c r="AHK751" s="33"/>
      <c r="AHL751" s="33"/>
      <c r="AHM751" s="33"/>
      <c r="AHN751" s="33"/>
      <c r="AHO751" s="33"/>
      <c r="AHP751" s="33"/>
      <c r="AHQ751" s="33"/>
      <c r="AHR751" s="33"/>
      <c r="AHS751" s="33"/>
      <c r="AHT751" s="33"/>
      <c r="AHU751" s="33"/>
      <c r="AHV751" s="33"/>
      <c r="AHW751" s="33"/>
      <c r="AHX751" s="33"/>
      <c r="AHY751" s="33"/>
      <c r="AHZ751" s="33"/>
      <c r="AIA751" s="33"/>
      <c r="AIB751" s="33"/>
      <c r="AIC751" s="33"/>
      <c r="AID751" s="33"/>
      <c r="AIE751" s="33"/>
      <c r="AIF751" s="33"/>
      <c r="AIG751" s="33"/>
      <c r="AIH751" s="33"/>
      <c r="AII751" s="33"/>
      <c r="AIJ751" s="33"/>
      <c r="AIK751" s="33"/>
      <c r="AIL751" s="33"/>
      <c r="AIM751" s="33"/>
      <c r="AIN751" s="33"/>
      <c r="AIO751" s="33"/>
      <c r="AIP751" s="33"/>
      <c r="AIQ751" s="33"/>
      <c r="AIR751" s="33"/>
      <c r="AIS751" s="33"/>
      <c r="AIT751" s="33"/>
      <c r="AIU751" s="33"/>
      <c r="AIV751" s="33"/>
      <c r="AIW751" s="33"/>
      <c r="AIX751" s="33"/>
      <c r="AIY751" s="33"/>
      <c r="AIZ751" s="33"/>
      <c r="AJA751" s="33"/>
      <c r="AJB751" s="33"/>
      <c r="AJC751" s="33"/>
      <c r="AJD751" s="33"/>
      <c r="AJE751" s="33"/>
      <c r="AJF751" s="33"/>
      <c r="AJG751" s="33"/>
      <c r="AJH751" s="33"/>
      <c r="AJI751" s="33"/>
      <c r="AJJ751" s="33"/>
      <c r="AJK751" s="33"/>
      <c r="AJL751" s="33"/>
      <c r="AJM751" s="33"/>
      <c r="AJN751" s="33"/>
      <c r="AJO751" s="33"/>
      <c r="AJP751" s="33"/>
      <c r="AJQ751" s="33"/>
      <c r="AJR751" s="33"/>
      <c r="AJS751" s="33"/>
      <c r="AJT751" s="33"/>
      <c r="AJU751" s="33"/>
      <c r="AJV751" s="33"/>
      <c r="AJW751" s="33"/>
      <c r="AJX751" s="33"/>
      <c r="AJY751" s="33"/>
      <c r="AJZ751" s="33"/>
      <c r="AKA751" s="33"/>
      <c r="AKB751" s="33"/>
      <c r="AKC751" s="33"/>
      <c r="AKD751" s="33"/>
      <c r="AKE751" s="33"/>
      <c r="AKF751" s="33"/>
      <c r="AKG751" s="33"/>
      <c r="AKH751" s="33"/>
      <c r="AKI751" s="33"/>
      <c r="AKJ751" s="33"/>
      <c r="AKK751" s="33"/>
      <c r="AKL751" s="33"/>
      <c r="AKM751" s="33"/>
      <c r="AKN751" s="33"/>
      <c r="AKO751" s="33"/>
      <c r="AKP751" s="33"/>
      <c r="AKQ751" s="33"/>
      <c r="AKR751" s="33"/>
      <c r="AKS751" s="33"/>
      <c r="AKT751" s="33"/>
      <c r="AKU751" s="33"/>
      <c r="AKV751" s="33"/>
      <c r="AKW751" s="33"/>
      <c r="AKX751" s="33"/>
      <c r="AKY751" s="33"/>
      <c r="AKZ751" s="33"/>
      <c r="ALA751" s="33"/>
      <c r="ALB751" s="33"/>
      <c r="ALC751" s="33"/>
      <c r="ALD751" s="33"/>
      <c r="ALE751" s="33"/>
      <c r="ALF751" s="33"/>
      <c r="ALG751" s="33"/>
      <c r="ALH751" s="33"/>
      <c r="ALI751" s="33"/>
      <c r="ALJ751" s="33"/>
      <c r="ALK751" s="33"/>
      <c r="ALL751" s="33"/>
      <c r="ALM751" s="33"/>
      <c r="ALN751" s="33"/>
      <c r="ALO751" s="33"/>
      <c r="ALP751" s="33"/>
      <c r="ALQ751" s="33"/>
      <c r="ALR751" s="33"/>
      <c r="ALS751" s="33"/>
      <c r="ALT751" s="33"/>
      <c r="ALU751" s="33"/>
      <c r="ALV751" s="33"/>
      <c r="ALW751" s="33"/>
      <c r="ALX751" s="33"/>
      <c r="ALY751" s="33"/>
      <c r="ALZ751" s="33"/>
      <c r="AMA751" s="33"/>
      <c r="AMB751" s="33"/>
      <c r="AMC751" s="33"/>
      <c r="AMD751" s="33"/>
      <c r="AME751" s="33"/>
      <c r="AMF751" s="33"/>
      <c r="AMG751" s="33"/>
      <c r="AMH751" s="33"/>
      <c r="AMI751" s="33"/>
      <c r="AMJ751" s="33"/>
      <c r="AMK751" s="33"/>
      <c r="AML751" s="33"/>
      <c r="AMM751" s="33"/>
      <c r="AMN751" s="33"/>
      <c r="AMO751" s="33"/>
      <c r="AMP751" s="33"/>
      <c r="AMQ751" s="33"/>
      <c r="AMR751" s="33"/>
      <c r="AMS751" s="33"/>
      <c r="AMT751" s="33"/>
      <c r="AMU751" s="33"/>
      <c r="AMV751" s="33"/>
      <c r="AMW751" s="33"/>
      <c r="AMX751" s="33"/>
      <c r="AMY751" s="33"/>
      <c r="AMZ751" s="33"/>
      <c r="ANA751" s="33"/>
      <c r="ANB751" s="33"/>
      <c r="ANC751" s="33"/>
      <c r="AND751" s="33"/>
      <c r="ANE751" s="33"/>
      <c r="ANF751" s="33"/>
      <c r="ANG751" s="33"/>
      <c r="ANH751" s="33"/>
      <c r="ANI751" s="33"/>
      <c r="ANJ751" s="33"/>
      <c r="ANK751" s="33"/>
      <c r="ANL751" s="33"/>
      <c r="ANM751" s="33"/>
      <c r="ANN751" s="33"/>
      <c r="ANO751" s="33"/>
      <c r="ANP751" s="33"/>
      <c r="ANQ751" s="33"/>
      <c r="ANR751" s="33"/>
      <c r="ANS751" s="33"/>
      <c r="ANT751" s="33"/>
      <c r="ANU751" s="33"/>
      <c r="ANV751" s="33"/>
      <c r="ANW751" s="33"/>
      <c r="ANX751" s="33"/>
      <c r="ANY751" s="33"/>
      <c r="ANZ751" s="33"/>
      <c r="AOA751" s="33"/>
      <c r="AOB751" s="33"/>
      <c r="AOC751" s="33"/>
      <c r="AOD751" s="33"/>
      <c r="AOE751" s="33"/>
      <c r="AOF751" s="33"/>
      <c r="AOG751" s="33"/>
      <c r="AOH751" s="33"/>
      <c r="AOI751" s="33"/>
      <c r="AOJ751" s="33"/>
      <c r="AOK751" s="33"/>
      <c r="AOL751" s="33"/>
      <c r="AOM751" s="33"/>
      <c r="AON751" s="33"/>
      <c r="AOO751" s="33"/>
      <c r="AOP751" s="33"/>
      <c r="AOQ751" s="33"/>
      <c r="AOR751" s="33"/>
      <c r="AOS751" s="33"/>
      <c r="AOT751" s="33"/>
      <c r="AOU751" s="33"/>
      <c r="AOV751" s="33"/>
      <c r="AOW751" s="33"/>
      <c r="AOX751" s="33"/>
      <c r="AOY751" s="33"/>
      <c r="AOZ751" s="33"/>
      <c r="APA751" s="33"/>
      <c r="APB751" s="33"/>
      <c r="APC751" s="33"/>
      <c r="APD751" s="33"/>
      <c r="APE751" s="33"/>
      <c r="APF751" s="33"/>
      <c r="APG751" s="33"/>
      <c r="APH751" s="33"/>
      <c r="API751" s="33"/>
      <c r="APJ751" s="33"/>
      <c r="APK751" s="33"/>
      <c r="APL751" s="33"/>
      <c r="APM751" s="33"/>
      <c r="APN751" s="33"/>
      <c r="APO751" s="33"/>
      <c r="APP751" s="33"/>
      <c r="APQ751" s="33"/>
      <c r="APR751" s="33"/>
      <c r="APS751" s="33"/>
      <c r="APT751" s="33"/>
      <c r="APU751" s="33"/>
      <c r="APV751" s="33"/>
      <c r="APW751" s="33"/>
      <c r="APX751" s="33"/>
      <c r="APY751" s="33"/>
      <c r="APZ751" s="33"/>
      <c r="AQA751" s="33"/>
      <c r="AQB751" s="33"/>
      <c r="AQC751" s="33"/>
      <c r="AQD751" s="33"/>
      <c r="AQE751" s="33"/>
      <c r="AQF751" s="33"/>
      <c r="AQG751" s="33"/>
      <c r="AQH751" s="33"/>
      <c r="AQI751" s="33"/>
      <c r="AQJ751" s="33"/>
      <c r="AQK751" s="33"/>
      <c r="AQL751" s="33"/>
      <c r="AQM751" s="33"/>
      <c r="AQN751" s="33"/>
      <c r="AQO751" s="33"/>
      <c r="AQP751" s="33"/>
      <c r="AQQ751" s="33"/>
      <c r="AQR751" s="33"/>
      <c r="AQS751" s="33"/>
      <c r="AQT751" s="33"/>
      <c r="AQU751" s="33"/>
      <c r="AQV751" s="33"/>
      <c r="AQW751" s="33"/>
      <c r="AQX751" s="33"/>
      <c r="AQY751" s="33"/>
      <c r="AQZ751" s="33"/>
      <c r="ARA751" s="33"/>
      <c r="ARB751" s="33"/>
      <c r="ARC751" s="33"/>
      <c r="ARD751" s="33"/>
      <c r="ARE751" s="33"/>
      <c r="ARF751" s="33"/>
      <c r="ARG751" s="33"/>
      <c r="ARH751" s="33"/>
      <c r="ARI751" s="33"/>
      <c r="ARJ751" s="33"/>
      <c r="ARK751" s="33"/>
      <c r="ARL751" s="33"/>
      <c r="ARM751" s="33"/>
      <c r="ARN751" s="33"/>
      <c r="ARO751" s="33"/>
      <c r="ARP751" s="33"/>
      <c r="ARQ751" s="33"/>
      <c r="ARR751" s="33"/>
      <c r="ARS751" s="33"/>
      <c r="ART751" s="33"/>
      <c r="ARU751" s="33"/>
      <c r="ARV751" s="33"/>
      <c r="ARW751" s="33"/>
      <c r="ARX751" s="33"/>
      <c r="ARY751" s="33"/>
      <c r="ARZ751" s="33"/>
      <c r="ASA751" s="33"/>
      <c r="ASB751" s="33"/>
      <c r="ASC751" s="33"/>
      <c r="ASD751" s="33"/>
      <c r="ASE751" s="33"/>
      <c r="ASF751" s="33"/>
      <c r="ASG751" s="33"/>
      <c r="ASH751" s="33"/>
      <c r="ASI751" s="33"/>
      <c r="ASJ751" s="33"/>
      <c r="ASK751" s="33"/>
      <c r="ASL751" s="33"/>
      <c r="ASM751" s="33"/>
      <c r="ASN751" s="33"/>
      <c r="ASO751" s="33"/>
      <c r="ASP751" s="33"/>
      <c r="ASQ751" s="33"/>
      <c r="ASR751" s="33"/>
      <c r="ASS751" s="33"/>
      <c r="AST751" s="33"/>
      <c r="ASU751" s="33"/>
      <c r="ASV751" s="33"/>
      <c r="ASW751" s="33"/>
      <c r="ASX751" s="33"/>
      <c r="ASY751" s="33"/>
      <c r="ASZ751" s="33"/>
      <c r="ATA751" s="33"/>
      <c r="ATB751" s="33"/>
      <c r="ATC751" s="33"/>
      <c r="ATD751" s="33"/>
      <c r="ATE751" s="33"/>
      <c r="ATF751" s="33"/>
      <c r="ATG751" s="33"/>
      <c r="ATH751" s="33"/>
      <c r="ATI751" s="33"/>
      <c r="ATJ751" s="33"/>
      <c r="ATK751" s="33"/>
      <c r="ATL751" s="33"/>
      <c r="ATM751" s="33"/>
      <c r="ATN751" s="33"/>
      <c r="ATO751" s="33"/>
      <c r="ATP751" s="33"/>
      <c r="ATQ751" s="33"/>
      <c r="ATR751" s="33"/>
      <c r="ATS751" s="33"/>
      <c r="ATT751" s="33"/>
      <c r="ATU751" s="33"/>
      <c r="ATV751" s="33"/>
      <c r="ATW751" s="33"/>
      <c r="ATX751" s="33"/>
      <c r="ATY751" s="33"/>
      <c r="ATZ751" s="33"/>
      <c r="AUA751" s="33"/>
      <c r="AUB751" s="33"/>
      <c r="AUC751" s="33"/>
      <c r="AUD751" s="33"/>
      <c r="AUE751" s="33"/>
      <c r="AUF751" s="33"/>
      <c r="AUG751" s="33"/>
      <c r="AUH751" s="33"/>
      <c r="AUI751" s="33"/>
      <c r="AUJ751" s="33"/>
      <c r="AUK751" s="33"/>
      <c r="AUL751" s="33"/>
      <c r="AUM751" s="33"/>
      <c r="AUN751" s="33"/>
      <c r="AUO751" s="33"/>
      <c r="AUP751" s="33"/>
      <c r="AUQ751" s="33"/>
      <c r="AUR751" s="33"/>
      <c r="AUS751" s="33"/>
      <c r="AUT751" s="33"/>
      <c r="AUU751" s="33"/>
      <c r="AUV751" s="33"/>
      <c r="AUW751" s="33"/>
      <c r="AUX751" s="33"/>
      <c r="AUY751" s="33"/>
      <c r="AUZ751" s="33"/>
      <c r="AVA751" s="33"/>
      <c r="AVB751" s="33"/>
      <c r="AVC751" s="33"/>
      <c r="AVD751" s="33"/>
      <c r="AVE751" s="33"/>
      <c r="AVF751" s="33"/>
      <c r="AVG751" s="33"/>
      <c r="AVH751" s="33"/>
      <c r="AVI751" s="33"/>
      <c r="AVJ751" s="33"/>
      <c r="AVK751" s="33"/>
      <c r="AVL751" s="33"/>
      <c r="AVM751" s="33"/>
      <c r="AVN751" s="33"/>
      <c r="AVO751" s="33"/>
      <c r="AVP751" s="33"/>
      <c r="AVQ751" s="33"/>
      <c r="AVR751" s="33"/>
      <c r="AVS751" s="33"/>
      <c r="AVT751" s="33"/>
      <c r="AVU751" s="33"/>
      <c r="AVV751" s="33"/>
      <c r="AVW751" s="33"/>
      <c r="AVX751" s="33"/>
      <c r="AVY751" s="33"/>
      <c r="AVZ751" s="33"/>
      <c r="AWA751" s="33"/>
      <c r="AWB751" s="33"/>
      <c r="AWC751" s="33"/>
      <c r="AWD751" s="33"/>
      <c r="AWE751" s="33"/>
      <c r="AWF751" s="33"/>
      <c r="AWG751" s="33"/>
      <c r="AWH751" s="33"/>
      <c r="AWI751" s="33"/>
      <c r="AWJ751" s="33"/>
      <c r="AWK751" s="33"/>
      <c r="AWL751" s="33"/>
      <c r="AWM751" s="33"/>
      <c r="AWN751" s="33"/>
      <c r="AWO751" s="33"/>
      <c r="AWP751" s="33"/>
      <c r="AWQ751" s="33"/>
      <c r="AWR751" s="33"/>
      <c r="AWS751" s="33"/>
      <c r="AWT751" s="33"/>
      <c r="AWU751" s="33"/>
      <c r="AWV751" s="33"/>
      <c r="AWW751" s="33"/>
      <c r="AWX751" s="33"/>
      <c r="AWY751" s="33"/>
      <c r="AWZ751" s="33"/>
      <c r="AXA751" s="33"/>
      <c r="AXB751" s="33"/>
      <c r="AXC751" s="33"/>
      <c r="AXD751" s="33"/>
      <c r="AXE751" s="33"/>
      <c r="AXF751" s="33"/>
      <c r="AXG751" s="33"/>
      <c r="AXH751" s="33"/>
      <c r="AXI751" s="33"/>
      <c r="AXJ751" s="33"/>
      <c r="AXK751" s="33"/>
      <c r="AXL751" s="33"/>
      <c r="AXM751" s="33"/>
      <c r="AXN751" s="33"/>
      <c r="AXO751" s="33"/>
      <c r="AXP751" s="33"/>
      <c r="AXQ751" s="33"/>
      <c r="AXR751" s="33"/>
      <c r="AXS751" s="33"/>
      <c r="AXT751" s="33"/>
      <c r="AXU751" s="33"/>
      <c r="AXV751" s="33"/>
      <c r="AXW751" s="33"/>
      <c r="AXX751" s="33"/>
      <c r="AXY751" s="33"/>
      <c r="AXZ751" s="33"/>
      <c r="AYA751" s="33"/>
      <c r="AYB751" s="33"/>
      <c r="AYC751" s="33"/>
      <c r="AYD751" s="33"/>
      <c r="AYE751" s="33"/>
      <c r="AYF751" s="33"/>
      <c r="AYG751" s="33"/>
      <c r="AYH751" s="33"/>
      <c r="AYI751" s="33"/>
      <c r="AYJ751" s="33"/>
      <c r="AYK751" s="33"/>
      <c r="AYL751" s="33"/>
      <c r="AYM751" s="33"/>
      <c r="AYN751" s="33"/>
      <c r="AYO751" s="33"/>
      <c r="AYP751" s="33"/>
      <c r="AYQ751" s="33"/>
      <c r="AYR751" s="33"/>
      <c r="AYS751" s="33"/>
      <c r="AYT751" s="33"/>
      <c r="AYU751" s="33"/>
      <c r="AYV751" s="33"/>
      <c r="AYW751" s="33"/>
      <c r="AYX751" s="33"/>
      <c r="AYY751" s="33"/>
      <c r="AYZ751" s="33"/>
      <c r="AZA751" s="33"/>
      <c r="AZB751" s="33"/>
      <c r="AZC751" s="33"/>
      <c r="AZD751" s="33"/>
      <c r="AZE751" s="33"/>
      <c r="AZF751" s="33"/>
      <c r="AZG751" s="33"/>
      <c r="AZH751" s="33"/>
      <c r="AZI751" s="33"/>
      <c r="AZJ751" s="33"/>
      <c r="AZK751" s="33"/>
      <c r="AZL751" s="33"/>
      <c r="AZM751" s="33"/>
      <c r="AZN751" s="33"/>
      <c r="AZO751" s="33"/>
      <c r="AZP751" s="33"/>
      <c r="AZQ751" s="33"/>
      <c r="AZR751" s="33"/>
      <c r="AZS751" s="33"/>
      <c r="AZT751" s="33"/>
      <c r="AZU751" s="33"/>
      <c r="AZV751" s="33"/>
      <c r="AZW751" s="33"/>
      <c r="AZX751" s="33"/>
      <c r="AZY751" s="33"/>
      <c r="AZZ751" s="33"/>
      <c r="BAA751" s="33"/>
      <c r="BAB751" s="33"/>
      <c r="BAC751" s="33"/>
      <c r="BAD751" s="33"/>
      <c r="BAE751" s="33"/>
      <c r="BAF751" s="33"/>
      <c r="BAG751" s="33"/>
      <c r="BAH751" s="33"/>
      <c r="BAI751" s="33"/>
      <c r="BAJ751" s="33"/>
      <c r="BAK751" s="33"/>
      <c r="BAL751" s="33"/>
      <c r="BAM751" s="33"/>
      <c r="BAN751" s="33"/>
      <c r="BAO751" s="33"/>
      <c r="BAP751" s="33"/>
      <c r="BAQ751" s="33"/>
      <c r="BAR751" s="33"/>
      <c r="BAS751" s="33"/>
      <c r="BAT751" s="33"/>
      <c r="BAU751" s="33"/>
      <c r="BAV751" s="33"/>
      <c r="BAW751" s="33"/>
      <c r="BAX751" s="33"/>
      <c r="BAY751" s="33"/>
      <c r="BAZ751" s="33"/>
      <c r="BBA751" s="33"/>
      <c r="BBB751" s="33"/>
      <c r="BBC751" s="33"/>
      <c r="BBD751" s="33"/>
      <c r="BBE751" s="33"/>
      <c r="BBF751" s="33"/>
      <c r="BBG751" s="33"/>
      <c r="BBH751" s="33"/>
      <c r="BBI751" s="33"/>
      <c r="BBJ751" s="33"/>
      <c r="BBK751" s="33"/>
      <c r="BBL751" s="33"/>
      <c r="BBM751" s="33"/>
      <c r="BBN751" s="33"/>
      <c r="BBO751" s="33"/>
      <c r="BBP751" s="33"/>
      <c r="BBQ751" s="33"/>
      <c r="BBR751" s="33"/>
      <c r="BBS751" s="33"/>
      <c r="BBT751" s="33"/>
      <c r="BBU751" s="33"/>
      <c r="BBV751" s="33"/>
      <c r="BBW751" s="33"/>
      <c r="BBX751" s="33"/>
      <c r="BBY751" s="33"/>
      <c r="BBZ751" s="33"/>
      <c r="BCA751" s="33"/>
      <c r="BCB751" s="33"/>
      <c r="BCC751" s="33"/>
      <c r="BCD751" s="33"/>
      <c r="BCE751" s="33"/>
      <c r="BCF751" s="33"/>
      <c r="BCG751" s="33"/>
      <c r="BCH751" s="33"/>
      <c r="BCI751" s="33"/>
      <c r="BCJ751" s="33"/>
      <c r="BCK751" s="33"/>
      <c r="BCL751" s="33"/>
      <c r="BCM751" s="33"/>
      <c r="BCN751" s="33"/>
      <c r="BCO751" s="33"/>
      <c r="BCP751" s="33"/>
      <c r="BCQ751" s="33"/>
      <c r="BCR751" s="33"/>
      <c r="BCS751" s="33"/>
      <c r="BCT751" s="33"/>
      <c r="BCU751" s="33"/>
      <c r="BCV751" s="33"/>
      <c r="BCW751" s="33"/>
      <c r="BCX751" s="33"/>
      <c r="BCY751" s="33"/>
      <c r="BCZ751" s="33"/>
      <c r="BDA751" s="33"/>
      <c r="BDB751" s="33"/>
      <c r="BDC751" s="33"/>
      <c r="BDD751" s="33"/>
      <c r="BDE751" s="33"/>
      <c r="BDF751" s="33"/>
      <c r="BDG751" s="33"/>
      <c r="BDH751" s="33"/>
      <c r="BDI751" s="33"/>
      <c r="BDJ751" s="33"/>
      <c r="BDK751" s="33"/>
      <c r="BDL751" s="33"/>
      <c r="BDM751" s="33"/>
      <c r="BDN751" s="33"/>
      <c r="BDO751" s="33"/>
      <c r="BDP751" s="33"/>
      <c r="BDQ751" s="33"/>
      <c r="BDR751" s="33"/>
      <c r="BDS751" s="33"/>
      <c r="BDT751" s="33"/>
      <c r="BDU751" s="33"/>
      <c r="BDV751" s="33"/>
      <c r="BDW751" s="33"/>
      <c r="BDX751" s="33"/>
      <c r="BDY751" s="33"/>
      <c r="BDZ751" s="33"/>
      <c r="BEA751" s="33"/>
      <c r="BEB751" s="33"/>
      <c r="BEC751" s="33"/>
      <c r="BED751" s="33"/>
      <c r="BEE751" s="33"/>
      <c r="BEF751" s="33"/>
      <c r="BEG751" s="33"/>
      <c r="BEH751" s="33"/>
      <c r="BEI751" s="33"/>
      <c r="BEJ751" s="33"/>
      <c r="BEK751" s="33"/>
      <c r="BEL751" s="33"/>
      <c r="BEM751" s="33"/>
      <c r="BEN751" s="33"/>
      <c r="BEO751" s="33"/>
      <c r="BEP751" s="33"/>
      <c r="BEQ751" s="33"/>
      <c r="BER751" s="33"/>
      <c r="BES751" s="33"/>
      <c r="BET751" s="33"/>
      <c r="BEU751" s="33"/>
      <c r="BEV751" s="33"/>
      <c r="BEW751" s="33"/>
      <c r="BEX751" s="33"/>
      <c r="BEY751" s="33"/>
      <c r="BEZ751" s="33"/>
      <c r="BFA751" s="33"/>
      <c r="BFB751" s="33"/>
      <c r="BFC751" s="33"/>
      <c r="BFD751" s="33"/>
      <c r="BFE751" s="33"/>
      <c r="BFF751" s="33"/>
      <c r="BFG751" s="33"/>
      <c r="BFH751" s="33"/>
      <c r="BFI751" s="33"/>
      <c r="BFJ751" s="33"/>
      <c r="BFK751" s="33"/>
      <c r="BFL751" s="33"/>
      <c r="BFM751" s="33"/>
      <c r="BFN751" s="33"/>
      <c r="BFO751" s="33"/>
      <c r="BFP751" s="33"/>
      <c r="BFQ751" s="33"/>
      <c r="BFR751" s="33"/>
      <c r="BFS751" s="33"/>
      <c r="BFT751" s="33"/>
      <c r="BFU751" s="33"/>
      <c r="BFV751" s="33"/>
      <c r="BFW751" s="33"/>
      <c r="BFX751" s="33"/>
      <c r="BFY751" s="33"/>
      <c r="BFZ751" s="33"/>
      <c r="BGA751" s="33"/>
      <c r="BGB751" s="33"/>
      <c r="BGC751" s="33"/>
      <c r="BGD751" s="33"/>
      <c r="BGE751" s="33"/>
      <c r="BGF751" s="33"/>
      <c r="BGG751" s="33"/>
      <c r="BGH751" s="33"/>
      <c r="BGI751" s="33"/>
      <c r="BGJ751" s="33"/>
      <c r="BGK751" s="33"/>
      <c r="BGL751" s="33"/>
      <c r="BGM751" s="33"/>
      <c r="BGN751" s="33"/>
      <c r="BGO751" s="33"/>
      <c r="BGP751" s="33"/>
      <c r="BGQ751" s="33"/>
      <c r="BGR751" s="33"/>
      <c r="BGS751" s="33"/>
      <c r="BGT751" s="33"/>
      <c r="BGU751" s="33"/>
      <c r="BGV751" s="33"/>
      <c r="BGW751" s="33"/>
      <c r="BGX751" s="33"/>
      <c r="BGY751" s="33"/>
      <c r="BGZ751" s="33"/>
      <c r="BHA751" s="33"/>
      <c r="BHB751" s="33"/>
      <c r="BHC751" s="33"/>
      <c r="BHD751" s="33"/>
      <c r="BHE751" s="33"/>
      <c r="BHF751" s="33"/>
      <c r="BHG751" s="33"/>
      <c r="BHH751" s="33"/>
      <c r="BHI751" s="33"/>
      <c r="BHJ751" s="33"/>
      <c r="BHK751" s="33"/>
      <c r="BHL751" s="33"/>
      <c r="BHM751" s="33"/>
      <c r="BHN751" s="33"/>
      <c r="BHO751" s="33"/>
      <c r="BHP751" s="33"/>
      <c r="BHQ751" s="33"/>
      <c r="BHR751" s="33"/>
      <c r="BHS751" s="33"/>
      <c r="BHT751" s="33"/>
      <c r="BHU751" s="33"/>
      <c r="BHV751" s="33"/>
      <c r="BHW751" s="33"/>
      <c r="BHX751" s="33"/>
      <c r="BHY751" s="33"/>
      <c r="BHZ751" s="33"/>
      <c r="BIA751" s="33"/>
      <c r="BIB751" s="33"/>
      <c r="BIC751" s="33"/>
      <c r="BID751" s="33"/>
      <c r="BIE751" s="33"/>
      <c r="BIF751" s="33"/>
      <c r="BIG751" s="33"/>
      <c r="BIH751" s="33"/>
      <c r="BII751" s="33"/>
      <c r="BIJ751" s="33"/>
      <c r="BIK751" s="33"/>
      <c r="BIL751" s="33"/>
      <c r="BIM751" s="33"/>
      <c r="BIN751" s="33"/>
      <c r="BIO751" s="33"/>
      <c r="BIP751" s="33"/>
      <c r="BIQ751" s="33"/>
      <c r="BIR751" s="33"/>
      <c r="BIS751" s="33"/>
      <c r="BIT751" s="33"/>
      <c r="BIU751" s="33"/>
      <c r="BIV751" s="33"/>
      <c r="BIW751" s="33"/>
      <c r="BIX751" s="33"/>
      <c r="BIY751" s="33"/>
      <c r="BIZ751" s="33"/>
      <c r="BJA751" s="33"/>
      <c r="BJB751" s="33"/>
      <c r="BJC751" s="33"/>
      <c r="BJD751" s="33"/>
      <c r="BJE751" s="33"/>
      <c r="BJF751" s="33"/>
      <c r="BJG751" s="33"/>
      <c r="BJH751" s="33"/>
      <c r="BJI751" s="33"/>
      <c r="BJJ751" s="33"/>
      <c r="BJK751" s="33"/>
      <c r="BJL751" s="33"/>
      <c r="BJM751" s="33"/>
      <c r="BJN751" s="33"/>
      <c r="BJO751" s="33"/>
      <c r="BJP751" s="33"/>
      <c r="BJQ751" s="33"/>
      <c r="BJR751" s="33"/>
      <c r="BJS751" s="33"/>
      <c r="BJT751" s="33"/>
      <c r="BJU751" s="33"/>
      <c r="BJV751" s="33"/>
      <c r="BJW751" s="33"/>
      <c r="BJX751" s="33"/>
      <c r="BJY751" s="33"/>
      <c r="BJZ751" s="33"/>
      <c r="BKA751" s="33"/>
      <c r="BKB751" s="33"/>
      <c r="BKC751" s="33"/>
      <c r="BKD751" s="33"/>
      <c r="BKE751" s="33"/>
      <c r="BKF751" s="33"/>
      <c r="BKG751" s="33"/>
      <c r="BKH751" s="33"/>
      <c r="BKI751" s="33"/>
      <c r="BKJ751" s="33"/>
      <c r="BKK751" s="33"/>
      <c r="BKL751" s="33"/>
      <c r="BKM751" s="33"/>
      <c r="BKN751" s="33"/>
      <c r="BKO751" s="33"/>
      <c r="BKP751" s="33"/>
      <c r="BKQ751" s="33"/>
      <c r="BKR751" s="33"/>
      <c r="BKS751" s="33"/>
      <c r="BKT751" s="33"/>
      <c r="BKU751" s="33"/>
      <c r="BKV751" s="33"/>
      <c r="BKW751" s="33"/>
      <c r="BKX751" s="33"/>
      <c r="BKY751" s="33"/>
      <c r="BKZ751" s="33"/>
      <c r="BLA751" s="33"/>
      <c r="BLB751" s="33"/>
      <c r="BLC751" s="33"/>
      <c r="BLD751" s="33"/>
      <c r="BLE751" s="33"/>
      <c r="BLF751" s="33"/>
      <c r="BLG751" s="33"/>
      <c r="BLH751" s="33"/>
      <c r="BLI751" s="33"/>
      <c r="BLJ751" s="33"/>
      <c r="BLK751" s="33"/>
      <c r="BLL751" s="33"/>
      <c r="BLM751" s="33"/>
      <c r="BLN751" s="33"/>
      <c r="BLO751" s="33"/>
      <c r="BLP751" s="33"/>
      <c r="BLQ751" s="33"/>
      <c r="BLR751" s="33"/>
      <c r="BLS751" s="33"/>
      <c r="BLT751" s="33"/>
      <c r="BLU751" s="33"/>
      <c r="BLV751" s="33"/>
      <c r="BLW751" s="33"/>
      <c r="BLX751" s="33"/>
      <c r="BLY751" s="33"/>
      <c r="BLZ751" s="33"/>
      <c r="BMA751" s="33"/>
      <c r="BMB751" s="33"/>
      <c r="BMC751" s="33"/>
      <c r="BMD751" s="33"/>
      <c r="BME751" s="33"/>
      <c r="BMF751" s="33"/>
      <c r="BMG751" s="33"/>
      <c r="BMH751" s="33"/>
      <c r="BMI751" s="33"/>
      <c r="BMJ751" s="33"/>
      <c r="BMK751" s="33"/>
      <c r="BML751" s="33"/>
      <c r="BMM751" s="33"/>
      <c r="BMN751" s="33"/>
      <c r="BMO751" s="33"/>
      <c r="BMP751" s="33"/>
      <c r="BMQ751" s="33"/>
      <c r="BMR751" s="33"/>
      <c r="BMS751" s="33"/>
      <c r="BMT751" s="33"/>
      <c r="BMU751" s="33"/>
      <c r="BMV751" s="33"/>
      <c r="BMW751" s="33"/>
      <c r="BMX751" s="33"/>
      <c r="BMY751" s="33"/>
      <c r="BMZ751" s="33"/>
      <c r="BNA751" s="33"/>
      <c r="BNB751" s="33"/>
      <c r="BNC751" s="33"/>
      <c r="BND751" s="33"/>
      <c r="BNE751" s="33"/>
      <c r="BNF751" s="33"/>
      <c r="BNG751" s="33"/>
      <c r="BNH751" s="33"/>
      <c r="BNI751" s="33"/>
      <c r="BNJ751" s="33"/>
      <c r="BNK751" s="33"/>
      <c r="BNL751" s="33"/>
      <c r="BNM751" s="33"/>
      <c r="BNN751" s="33"/>
      <c r="BNO751" s="33"/>
      <c r="BNP751" s="33"/>
      <c r="BNQ751" s="33"/>
      <c r="BNR751" s="33"/>
      <c r="BNS751" s="33"/>
      <c r="BNT751" s="33"/>
      <c r="BNU751" s="33"/>
      <c r="BNV751" s="33"/>
      <c r="BNW751" s="33"/>
      <c r="BNX751" s="33"/>
      <c r="BNY751" s="33"/>
      <c r="BNZ751" s="33"/>
      <c r="BOA751" s="33"/>
      <c r="BOB751" s="33"/>
      <c r="BOC751" s="33"/>
      <c r="BOD751" s="33"/>
      <c r="BOE751" s="33"/>
      <c r="BOF751" s="33"/>
      <c r="BOG751" s="33"/>
      <c r="BOH751" s="33"/>
      <c r="BOI751" s="33"/>
      <c r="BOJ751" s="33"/>
      <c r="BOK751" s="33"/>
      <c r="BOL751" s="33"/>
      <c r="BOM751" s="33"/>
      <c r="BON751" s="33"/>
      <c r="BOO751" s="33"/>
      <c r="BOP751" s="33"/>
      <c r="BOQ751" s="33"/>
      <c r="BOR751" s="33"/>
      <c r="BOS751" s="33"/>
      <c r="BOT751" s="33"/>
      <c r="BOU751" s="33"/>
      <c r="BOV751" s="33"/>
      <c r="BOW751" s="33"/>
      <c r="BOX751" s="33"/>
      <c r="BOY751" s="33"/>
      <c r="BOZ751" s="33"/>
      <c r="BPA751" s="33"/>
      <c r="BPB751" s="33"/>
      <c r="BPC751" s="33"/>
      <c r="BPD751" s="33"/>
      <c r="BPE751" s="33"/>
      <c r="BPF751" s="33"/>
      <c r="BPG751" s="33"/>
      <c r="BPH751" s="33"/>
      <c r="BPI751" s="33"/>
      <c r="BPJ751" s="33"/>
      <c r="BPK751" s="33"/>
      <c r="BPL751" s="33"/>
      <c r="BPM751" s="33"/>
      <c r="BPN751" s="33"/>
      <c r="BPO751" s="33"/>
      <c r="BPP751" s="33"/>
      <c r="BPQ751" s="33"/>
      <c r="BPR751" s="33"/>
      <c r="BPS751" s="33"/>
      <c r="BPT751" s="33"/>
      <c r="BPU751" s="33"/>
      <c r="BPV751" s="33"/>
      <c r="BPW751" s="33"/>
      <c r="BPX751" s="33"/>
      <c r="BPY751" s="33"/>
      <c r="BPZ751" s="33"/>
      <c r="BQA751" s="33"/>
      <c r="BQB751" s="33"/>
      <c r="BQC751" s="33"/>
      <c r="BQD751" s="33"/>
      <c r="BQE751" s="33"/>
      <c r="BQF751" s="33"/>
      <c r="BQG751" s="33"/>
      <c r="BQH751" s="33"/>
      <c r="BQI751" s="33"/>
      <c r="BQJ751" s="33"/>
      <c r="BQK751" s="33"/>
      <c r="BQL751" s="33"/>
      <c r="BQM751" s="33"/>
      <c r="BQN751" s="33"/>
      <c r="BQO751" s="33"/>
      <c r="BQP751" s="33"/>
      <c r="BQQ751" s="33"/>
      <c r="BQR751" s="33"/>
      <c r="BQS751" s="33"/>
      <c r="BQT751" s="33"/>
      <c r="BQU751" s="33"/>
      <c r="BQV751" s="33"/>
      <c r="BQW751" s="33"/>
      <c r="BQX751" s="33"/>
      <c r="BQY751" s="33"/>
      <c r="BQZ751" s="33"/>
      <c r="BRA751" s="33"/>
      <c r="BRB751" s="33"/>
      <c r="BRC751" s="33"/>
      <c r="BRD751" s="33"/>
      <c r="BRE751" s="33"/>
      <c r="BRF751" s="33"/>
      <c r="BRG751" s="33"/>
      <c r="BRH751" s="33"/>
      <c r="BRI751" s="33"/>
      <c r="BRJ751" s="33"/>
      <c r="BRK751" s="33"/>
      <c r="BRL751" s="33"/>
      <c r="BRM751" s="33"/>
      <c r="BRN751" s="33"/>
      <c r="BRO751" s="33"/>
      <c r="BRP751" s="33"/>
      <c r="BRQ751" s="33"/>
      <c r="BRR751" s="33"/>
      <c r="BRS751" s="33"/>
      <c r="BRT751" s="33"/>
      <c r="BRU751" s="33"/>
      <c r="BRV751" s="33"/>
      <c r="BRW751" s="33"/>
      <c r="BRX751" s="33"/>
      <c r="BRY751" s="33"/>
      <c r="BRZ751" s="33"/>
      <c r="BSA751" s="33"/>
      <c r="BSB751" s="33"/>
      <c r="BSC751" s="33"/>
      <c r="BSD751" s="33"/>
      <c r="BSE751" s="33"/>
      <c r="BSF751" s="33"/>
      <c r="BSG751" s="33"/>
      <c r="BSH751" s="33"/>
      <c r="BSI751" s="33"/>
      <c r="BSJ751" s="33"/>
      <c r="BSK751" s="33"/>
      <c r="BSL751" s="33"/>
      <c r="BSM751" s="33"/>
      <c r="BSN751" s="33"/>
      <c r="BSO751" s="33"/>
      <c r="BSP751" s="33"/>
      <c r="BSQ751" s="33"/>
      <c r="BSR751" s="33"/>
      <c r="BSS751" s="33"/>
      <c r="BST751" s="33"/>
      <c r="BSU751" s="33"/>
      <c r="BSV751" s="33"/>
      <c r="BSW751" s="33"/>
      <c r="BSX751" s="33"/>
      <c r="BSY751" s="33"/>
      <c r="BSZ751" s="33"/>
      <c r="BTA751" s="33"/>
      <c r="BTB751" s="33"/>
      <c r="BTC751" s="33"/>
      <c r="BTD751" s="33"/>
      <c r="BTE751" s="33"/>
      <c r="BTF751" s="33"/>
      <c r="BTG751" s="33"/>
      <c r="BTH751" s="33"/>
      <c r="BTI751" s="33"/>
      <c r="BTJ751" s="33"/>
      <c r="BTK751" s="33"/>
      <c r="BTL751" s="33"/>
      <c r="BTM751" s="33"/>
      <c r="BTN751" s="33"/>
      <c r="BTO751" s="33"/>
      <c r="BTP751" s="33"/>
      <c r="BTQ751" s="33"/>
      <c r="BTR751" s="33"/>
      <c r="BTS751" s="33"/>
      <c r="BTT751" s="33"/>
      <c r="BTU751" s="33"/>
      <c r="BTV751" s="33"/>
      <c r="BTW751" s="33"/>
      <c r="BTX751" s="33"/>
      <c r="BTY751" s="33"/>
      <c r="BTZ751" s="33"/>
      <c r="BUA751" s="33"/>
      <c r="BUB751" s="33"/>
      <c r="BUC751" s="33"/>
      <c r="BUD751" s="33"/>
      <c r="BUE751" s="33"/>
      <c r="BUF751" s="33"/>
      <c r="BUG751" s="33"/>
      <c r="BUH751" s="33"/>
      <c r="BUI751" s="33"/>
      <c r="BUJ751" s="33"/>
      <c r="BUK751" s="33"/>
      <c r="BUL751" s="33"/>
      <c r="BUM751" s="33"/>
      <c r="BUN751" s="33"/>
      <c r="BUO751" s="33"/>
      <c r="BUP751" s="33"/>
      <c r="BUQ751" s="33"/>
      <c r="BUR751" s="33"/>
      <c r="BUS751" s="33"/>
      <c r="BUT751" s="33"/>
      <c r="BUU751" s="33"/>
      <c r="BUV751" s="33"/>
      <c r="BUW751" s="33"/>
      <c r="BUX751" s="33"/>
      <c r="BUY751" s="33"/>
      <c r="BUZ751" s="33"/>
      <c r="BVA751" s="33"/>
      <c r="BVB751" s="33"/>
      <c r="BVC751" s="33"/>
      <c r="BVD751" s="33"/>
      <c r="BVE751" s="33"/>
      <c r="BVF751" s="33"/>
      <c r="BVG751" s="33"/>
      <c r="BVH751" s="33"/>
      <c r="BVI751" s="33"/>
      <c r="BVJ751" s="33"/>
      <c r="BVK751" s="33"/>
      <c r="BVL751" s="33"/>
      <c r="BVM751" s="33"/>
      <c r="BVN751" s="33"/>
      <c r="BVO751" s="33"/>
      <c r="BVP751" s="33"/>
      <c r="BVQ751" s="33"/>
      <c r="BVR751" s="33"/>
      <c r="BVS751" s="33"/>
      <c r="BVT751" s="33"/>
      <c r="BVU751" s="33"/>
      <c r="BVV751" s="33"/>
      <c r="BVW751" s="33"/>
      <c r="BVX751" s="33"/>
      <c r="BVY751" s="33"/>
      <c r="BVZ751" s="33"/>
      <c r="BWA751" s="33"/>
      <c r="BWB751" s="33"/>
      <c r="BWC751" s="33"/>
      <c r="BWD751" s="33"/>
      <c r="BWE751" s="33"/>
      <c r="BWF751" s="33"/>
      <c r="BWG751" s="33"/>
      <c r="BWH751" s="33"/>
      <c r="BWI751" s="33"/>
      <c r="BWJ751" s="33"/>
      <c r="BWK751" s="33"/>
      <c r="BWL751" s="33"/>
      <c r="BWM751" s="33"/>
      <c r="BWN751" s="33"/>
      <c r="BWO751" s="33"/>
      <c r="BWP751" s="33"/>
      <c r="BWQ751" s="33"/>
      <c r="BWR751" s="33"/>
      <c r="BWS751" s="33"/>
      <c r="BWT751" s="33"/>
      <c r="BWU751" s="33"/>
      <c r="BWV751" s="33"/>
      <c r="BWW751" s="33"/>
      <c r="BWX751" s="33"/>
      <c r="BWY751" s="33"/>
      <c r="BWZ751" s="33"/>
      <c r="BXA751" s="33"/>
      <c r="BXB751" s="33"/>
      <c r="BXC751" s="33"/>
      <c r="BXD751" s="33"/>
      <c r="BXE751" s="33"/>
      <c r="BXF751" s="33"/>
      <c r="BXG751" s="33"/>
      <c r="BXH751" s="33"/>
      <c r="BXI751" s="33"/>
      <c r="BXJ751" s="33"/>
      <c r="BXK751" s="33"/>
      <c r="BXL751" s="33"/>
      <c r="BXM751" s="33"/>
      <c r="BXN751" s="33"/>
      <c r="BXO751" s="33"/>
      <c r="BXP751" s="33"/>
      <c r="BXQ751" s="33"/>
      <c r="BXR751" s="33"/>
      <c r="BXS751" s="33"/>
      <c r="BXT751" s="33"/>
      <c r="BXU751" s="33"/>
      <c r="BXV751" s="33"/>
      <c r="BXW751" s="33"/>
      <c r="BXX751" s="33"/>
      <c r="BXY751" s="33"/>
      <c r="BXZ751" s="33"/>
      <c r="BYA751" s="33"/>
      <c r="BYB751" s="33"/>
      <c r="BYC751" s="33"/>
      <c r="BYD751" s="33"/>
      <c r="BYE751" s="33"/>
      <c r="BYF751" s="33"/>
      <c r="BYG751" s="33"/>
      <c r="BYH751" s="33"/>
      <c r="BYI751" s="33"/>
      <c r="BYJ751" s="33"/>
      <c r="BYK751" s="33"/>
      <c r="BYL751" s="33"/>
      <c r="BYM751" s="33"/>
      <c r="BYN751" s="33"/>
      <c r="BYO751" s="33"/>
      <c r="BYP751" s="33"/>
      <c r="BYQ751" s="33"/>
      <c r="BYR751" s="33"/>
      <c r="BYS751" s="33"/>
      <c r="BYT751" s="33"/>
      <c r="BYU751" s="33"/>
      <c r="BYV751" s="33"/>
      <c r="BYW751" s="33"/>
      <c r="BYX751" s="33"/>
    </row>
    <row r="752" spans="1:2026" s="47" customFormat="1" ht="24.95" customHeight="1" x14ac:dyDescent="0.25">
      <c r="A752" s="205" t="s">
        <v>1662</v>
      </c>
      <c r="B752" s="140" t="s">
        <v>1322</v>
      </c>
      <c r="C752" s="1" t="s">
        <v>1320</v>
      </c>
      <c r="D752" s="1" t="s">
        <v>551</v>
      </c>
      <c r="E752" s="1" t="s">
        <v>1307</v>
      </c>
      <c r="F752" s="2" t="s">
        <v>1308</v>
      </c>
      <c r="G752" s="1" t="s">
        <v>27</v>
      </c>
      <c r="H752" s="3" t="s">
        <v>1309</v>
      </c>
      <c r="I752" s="1" t="s">
        <v>29</v>
      </c>
      <c r="J752" s="48" t="s">
        <v>30</v>
      </c>
      <c r="K752" s="36" t="s">
        <v>31</v>
      </c>
      <c r="L752" s="1" t="s">
        <v>32</v>
      </c>
      <c r="M752" s="37" t="s">
        <v>33</v>
      </c>
      <c r="N752" s="1" t="s">
        <v>34</v>
      </c>
      <c r="O752" s="10" t="s">
        <v>35</v>
      </c>
      <c r="P752" s="101"/>
      <c r="Q752" s="102" t="s">
        <v>36</v>
      </c>
      <c r="R752" s="102"/>
      <c r="S752" s="1" t="s">
        <v>1323</v>
      </c>
      <c r="T752" s="145"/>
      <c r="U752" s="145"/>
      <c r="V752" s="1" t="s">
        <v>11</v>
      </c>
      <c r="W752" s="1"/>
      <c r="X752" s="1" t="s">
        <v>40</v>
      </c>
      <c r="Y752" s="1"/>
      <c r="Z752" s="1"/>
      <c r="AA752" s="1"/>
      <c r="AB752" s="89">
        <v>7500</v>
      </c>
      <c r="AC752" s="89">
        <v>2650</v>
      </c>
      <c r="AD752" s="89"/>
      <c r="AE752" s="89">
        <v>12750</v>
      </c>
      <c r="AF752" s="89">
        <v>650</v>
      </c>
      <c r="AG752" s="89">
        <f t="shared" si="12"/>
        <v>23550</v>
      </c>
      <c r="AH752" s="112"/>
      <c r="AI752" s="89"/>
      <c r="AJ752" s="127"/>
      <c r="AK752" s="89"/>
      <c r="AL752" s="2" t="s">
        <v>38</v>
      </c>
      <c r="AM752" s="2"/>
      <c r="AN752" s="2"/>
      <c r="AO752" s="2"/>
      <c r="AP752" s="33"/>
      <c r="AQ752" s="33"/>
      <c r="AR752" s="33"/>
      <c r="AS752" s="33"/>
      <c r="AT752" s="33"/>
      <c r="AU752" s="33"/>
      <c r="AV752" s="33"/>
      <c r="AW752" s="33"/>
      <c r="AX752" s="33"/>
      <c r="AY752" s="33"/>
      <c r="AZ752" s="33"/>
      <c r="BA752" s="33"/>
      <c r="BB752" s="33"/>
      <c r="BC752" s="33"/>
      <c r="BD752" s="33"/>
      <c r="BE752" s="33"/>
      <c r="BF752" s="33"/>
      <c r="BG752" s="33"/>
      <c r="BH752" s="33"/>
      <c r="BI752" s="33"/>
      <c r="BJ752" s="33"/>
      <c r="BK752" s="33"/>
      <c r="BL752" s="33"/>
      <c r="BM752" s="33"/>
      <c r="BN752" s="33"/>
      <c r="BO752" s="33"/>
      <c r="BP752" s="33"/>
      <c r="BQ752" s="33"/>
      <c r="BR752" s="33"/>
      <c r="BS752" s="33"/>
      <c r="BT752" s="33"/>
      <c r="BU752" s="33"/>
      <c r="BV752" s="33"/>
      <c r="BW752" s="33"/>
      <c r="BX752" s="33"/>
      <c r="BY752" s="33"/>
      <c r="BZ752" s="33"/>
      <c r="CA752" s="33"/>
      <c r="CB752" s="33"/>
      <c r="CC752" s="33"/>
      <c r="CD752" s="33"/>
      <c r="CE752" s="33"/>
      <c r="CF752" s="33"/>
      <c r="CG752" s="33"/>
      <c r="CH752" s="33"/>
      <c r="CI752" s="33"/>
      <c r="CJ752" s="33"/>
      <c r="CK752" s="33"/>
      <c r="CL752" s="33"/>
      <c r="CM752" s="33"/>
      <c r="CN752" s="33"/>
      <c r="CO752" s="33"/>
      <c r="CP752" s="33"/>
      <c r="CQ752" s="33"/>
      <c r="CR752" s="33"/>
      <c r="CS752" s="33"/>
      <c r="CT752" s="33"/>
      <c r="CU752" s="33"/>
      <c r="CV752" s="33"/>
      <c r="CW752" s="33"/>
      <c r="CX752" s="33"/>
      <c r="CY752" s="33"/>
      <c r="CZ752" s="33"/>
      <c r="DA752" s="33"/>
      <c r="DB752" s="33"/>
      <c r="DC752" s="33"/>
      <c r="DD752" s="33"/>
      <c r="DE752" s="33"/>
      <c r="DF752" s="33"/>
      <c r="DG752" s="33"/>
      <c r="DH752" s="33"/>
      <c r="DI752" s="33"/>
      <c r="DJ752" s="33"/>
      <c r="DK752" s="33"/>
      <c r="DL752" s="33"/>
      <c r="DM752" s="33"/>
      <c r="DN752" s="33"/>
      <c r="DO752" s="33"/>
      <c r="DP752" s="33"/>
      <c r="DQ752" s="33"/>
      <c r="DR752" s="33"/>
      <c r="DS752" s="33"/>
      <c r="DT752" s="33"/>
      <c r="DU752" s="33"/>
      <c r="DV752" s="33"/>
      <c r="DW752" s="33"/>
      <c r="DX752" s="33"/>
      <c r="DY752" s="33"/>
      <c r="DZ752" s="33"/>
      <c r="EA752" s="33"/>
      <c r="EB752" s="33"/>
      <c r="EC752" s="33"/>
      <c r="ED752" s="33"/>
      <c r="EE752" s="33"/>
      <c r="EF752" s="33"/>
      <c r="EG752" s="33"/>
      <c r="EH752" s="33"/>
      <c r="EI752" s="33"/>
      <c r="EJ752" s="33"/>
      <c r="EK752" s="33"/>
      <c r="EL752" s="33"/>
      <c r="EM752" s="33"/>
      <c r="EN752" s="33"/>
      <c r="EO752" s="33"/>
      <c r="EP752" s="33"/>
      <c r="EQ752" s="33"/>
      <c r="ER752" s="33"/>
      <c r="ES752" s="33"/>
      <c r="ET752" s="33"/>
      <c r="EU752" s="33"/>
      <c r="EV752" s="33"/>
      <c r="EW752" s="33"/>
      <c r="EX752" s="33"/>
      <c r="EY752" s="33"/>
      <c r="EZ752" s="33"/>
      <c r="FA752" s="33"/>
      <c r="FB752" s="33"/>
      <c r="FC752" s="33"/>
      <c r="FD752" s="33"/>
      <c r="FE752" s="33"/>
      <c r="FF752" s="33"/>
      <c r="FG752" s="33"/>
      <c r="FH752" s="33"/>
      <c r="FI752" s="33"/>
      <c r="FJ752" s="33"/>
      <c r="FK752" s="33"/>
      <c r="FL752" s="33"/>
      <c r="FM752" s="33"/>
      <c r="FN752" s="33"/>
      <c r="FO752" s="33"/>
      <c r="FP752" s="33"/>
      <c r="FQ752" s="33"/>
      <c r="FR752" s="33"/>
      <c r="FS752" s="33"/>
      <c r="FT752" s="33"/>
      <c r="FU752" s="33"/>
      <c r="FV752" s="33"/>
      <c r="FW752" s="33"/>
      <c r="FX752" s="33"/>
      <c r="FY752" s="33"/>
      <c r="FZ752" s="33"/>
      <c r="GA752" s="33"/>
      <c r="GB752" s="33"/>
      <c r="GC752" s="33"/>
      <c r="GD752" s="33"/>
      <c r="GE752" s="33"/>
      <c r="GF752" s="33"/>
      <c r="GG752" s="33"/>
      <c r="GH752" s="33"/>
      <c r="GI752" s="33"/>
      <c r="GJ752" s="33"/>
      <c r="GK752" s="33"/>
      <c r="GL752" s="33"/>
      <c r="GM752" s="33"/>
      <c r="GN752" s="33"/>
      <c r="GO752" s="33"/>
      <c r="GP752" s="33"/>
      <c r="GQ752" s="33"/>
      <c r="GR752" s="33"/>
      <c r="GS752" s="33"/>
      <c r="GT752" s="33"/>
      <c r="GU752" s="33"/>
      <c r="GV752" s="33"/>
      <c r="GW752" s="33"/>
      <c r="GX752" s="33"/>
      <c r="GY752" s="33"/>
      <c r="GZ752" s="33"/>
      <c r="HA752" s="33"/>
      <c r="HB752" s="33"/>
      <c r="HC752" s="33"/>
      <c r="HD752" s="33"/>
      <c r="HE752" s="33"/>
      <c r="HF752" s="33"/>
      <c r="HG752" s="33"/>
      <c r="HH752" s="33"/>
      <c r="HI752" s="33"/>
      <c r="HJ752" s="33"/>
      <c r="HK752" s="33"/>
      <c r="HL752" s="33"/>
      <c r="HM752" s="33"/>
      <c r="HN752" s="33"/>
      <c r="HO752" s="33"/>
      <c r="HP752" s="33"/>
      <c r="HQ752" s="33"/>
      <c r="HR752" s="33"/>
      <c r="HS752" s="33"/>
      <c r="HT752" s="33"/>
      <c r="HU752" s="33"/>
      <c r="HV752" s="33"/>
      <c r="HW752" s="33"/>
      <c r="HX752" s="33"/>
      <c r="HY752" s="33"/>
      <c r="HZ752" s="33"/>
      <c r="IA752" s="33"/>
      <c r="IB752" s="33"/>
      <c r="IC752" s="33"/>
      <c r="ID752" s="33"/>
      <c r="IE752" s="33"/>
      <c r="IF752" s="33"/>
      <c r="IG752" s="33"/>
      <c r="IH752" s="33"/>
      <c r="II752" s="33"/>
      <c r="IJ752" s="33"/>
      <c r="IK752" s="33"/>
      <c r="IL752" s="33"/>
      <c r="IM752" s="33"/>
      <c r="IN752" s="33"/>
      <c r="IO752" s="33"/>
      <c r="IP752" s="33"/>
      <c r="IQ752" s="33"/>
      <c r="IR752" s="33"/>
      <c r="IS752" s="33"/>
      <c r="IT752" s="33"/>
      <c r="IU752" s="33"/>
      <c r="IV752" s="33"/>
      <c r="IW752" s="33"/>
      <c r="IX752" s="33"/>
      <c r="IY752" s="33"/>
      <c r="IZ752" s="33"/>
      <c r="JA752" s="33"/>
      <c r="JB752" s="33"/>
      <c r="JC752" s="33"/>
      <c r="JD752" s="33"/>
      <c r="JE752" s="33"/>
      <c r="JF752" s="33"/>
      <c r="JG752" s="33"/>
      <c r="JH752" s="33"/>
      <c r="JI752" s="33"/>
      <c r="JJ752" s="33"/>
      <c r="JK752" s="33"/>
      <c r="JL752" s="33"/>
      <c r="JM752" s="33"/>
      <c r="JN752" s="33"/>
      <c r="JO752" s="33"/>
      <c r="JP752" s="33"/>
      <c r="JQ752" s="33"/>
      <c r="JR752" s="33"/>
      <c r="JS752" s="33"/>
      <c r="JT752" s="33"/>
      <c r="JU752" s="33"/>
      <c r="JV752" s="33"/>
      <c r="JW752" s="33"/>
      <c r="JX752" s="33"/>
      <c r="JY752" s="33"/>
      <c r="JZ752" s="33"/>
      <c r="KA752" s="33"/>
      <c r="KB752" s="33"/>
      <c r="KC752" s="33"/>
      <c r="KD752" s="33"/>
      <c r="KE752" s="33"/>
      <c r="KF752" s="33"/>
      <c r="KG752" s="33"/>
      <c r="KH752" s="33"/>
      <c r="KI752" s="33"/>
      <c r="KJ752" s="33"/>
      <c r="KK752" s="33"/>
      <c r="KL752" s="33"/>
      <c r="KM752" s="33"/>
      <c r="KN752" s="33"/>
      <c r="KO752" s="33"/>
      <c r="KP752" s="33"/>
      <c r="KQ752" s="33"/>
      <c r="KR752" s="33"/>
      <c r="KS752" s="33"/>
      <c r="KT752" s="33"/>
      <c r="KU752" s="33"/>
      <c r="KV752" s="33"/>
      <c r="KW752" s="33"/>
      <c r="KX752" s="33"/>
      <c r="KY752" s="33"/>
      <c r="KZ752" s="33"/>
      <c r="LA752" s="33"/>
      <c r="LB752" s="33"/>
      <c r="LC752" s="33"/>
      <c r="LD752" s="33"/>
      <c r="LE752" s="33"/>
      <c r="LF752" s="33"/>
      <c r="LG752" s="33"/>
      <c r="LH752" s="33"/>
      <c r="LI752" s="33"/>
      <c r="LJ752" s="33"/>
      <c r="LK752" s="33"/>
      <c r="LL752" s="33"/>
      <c r="LM752" s="33"/>
      <c r="LN752" s="33"/>
      <c r="LO752" s="33"/>
      <c r="LP752" s="33"/>
      <c r="LQ752" s="33"/>
      <c r="LR752" s="33"/>
      <c r="LS752" s="33"/>
      <c r="LT752" s="33"/>
      <c r="LU752" s="33"/>
      <c r="LV752" s="33"/>
      <c r="LW752" s="33"/>
      <c r="LX752" s="33"/>
      <c r="LY752" s="33"/>
      <c r="LZ752" s="33"/>
      <c r="MA752" s="33"/>
      <c r="MB752" s="33"/>
      <c r="MC752" s="33"/>
      <c r="MD752" s="33"/>
      <c r="ME752" s="33"/>
      <c r="MF752" s="33"/>
      <c r="MG752" s="33"/>
      <c r="MH752" s="33"/>
      <c r="MI752" s="33"/>
      <c r="MJ752" s="33"/>
      <c r="MK752" s="33"/>
      <c r="ML752" s="33"/>
      <c r="MM752" s="33"/>
      <c r="MN752" s="33"/>
      <c r="MO752" s="33"/>
      <c r="MP752" s="33"/>
      <c r="MQ752" s="33"/>
      <c r="MR752" s="33"/>
      <c r="MS752" s="33"/>
      <c r="MT752" s="33"/>
      <c r="MU752" s="33"/>
      <c r="MV752" s="33"/>
      <c r="MW752" s="33"/>
      <c r="MX752" s="33"/>
      <c r="MY752" s="33"/>
      <c r="MZ752" s="33"/>
      <c r="NA752" s="33"/>
      <c r="NB752" s="33"/>
      <c r="NC752" s="33"/>
      <c r="ND752" s="33"/>
      <c r="NE752" s="33"/>
      <c r="NF752" s="33"/>
      <c r="NG752" s="33"/>
      <c r="NH752" s="33"/>
      <c r="NI752" s="33"/>
      <c r="NJ752" s="33"/>
      <c r="NK752" s="33"/>
      <c r="NL752" s="33"/>
      <c r="NM752" s="33"/>
      <c r="NN752" s="33"/>
      <c r="NO752" s="33"/>
      <c r="NP752" s="33"/>
      <c r="NQ752" s="33"/>
      <c r="NR752" s="33"/>
      <c r="NS752" s="33"/>
      <c r="NT752" s="33"/>
      <c r="NU752" s="33"/>
      <c r="NV752" s="33"/>
      <c r="NW752" s="33"/>
      <c r="NX752" s="33"/>
      <c r="NY752" s="33"/>
      <c r="NZ752" s="33"/>
      <c r="OA752" s="33"/>
      <c r="OB752" s="33"/>
      <c r="OC752" s="33"/>
      <c r="OD752" s="33"/>
      <c r="OE752" s="33"/>
      <c r="OF752" s="33"/>
      <c r="OG752" s="33"/>
      <c r="OH752" s="33"/>
      <c r="OI752" s="33"/>
      <c r="OJ752" s="33"/>
      <c r="OK752" s="33"/>
      <c r="OL752" s="33"/>
      <c r="OM752" s="33"/>
      <c r="ON752" s="33"/>
      <c r="OO752" s="33"/>
      <c r="OP752" s="33"/>
      <c r="OQ752" s="33"/>
      <c r="OR752" s="33"/>
      <c r="OS752" s="33"/>
      <c r="OT752" s="33"/>
      <c r="OU752" s="33"/>
      <c r="OV752" s="33"/>
      <c r="OW752" s="33"/>
      <c r="OX752" s="33"/>
      <c r="OY752" s="33"/>
      <c r="OZ752" s="33"/>
      <c r="PA752" s="33"/>
      <c r="PB752" s="33"/>
      <c r="PC752" s="33"/>
      <c r="PD752" s="33"/>
      <c r="PE752" s="33"/>
      <c r="PF752" s="33"/>
      <c r="PG752" s="33"/>
      <c r="PH752" s="33"/>
      <c r="PI752" s="33"/>
      <c r="PJ752" s="33"/>
      <c r="PK752" s="33"/>
      <c r="PL752" s="33"/>
      <c r="PM752" s="33"/>
      <c r="PN752" s="33"/>
      <c r="PO752" s="33"/>
      <c r="PP752" s="33"/>
      <c r="PQ752" s="33"/>
      <c r="PR752" s="33"/>
      <c r="PS752" s="33"/>
      <c r="PT752" s="33"/>
      <c r="PU752" s="33"/>
      <c r="PV752" s="33"/>
      <c r="PW752" s="33"/>
      <c r="PX752" s="33"/>
      <c r="PY752" s="33"/>
      <c r="PZ752" s="33"/>
      <c r="QA752" s="33"/>
      <c r="QB752" s="33"/>
      <c r="QC752" s="33"/>
      <c r="QD752" s="33"/>
      <c r="QE752" s="33"/>
      <c r="QF752" s="33"/>
      <c r="QG752" s="33"/>
      <c r="QH752" s="33"/>
      <c r="QI752" s="33"/>
      <c r="QJ752" s="33"/>
      <c r="QK752" s="33"/>
      <c r="QL752" s="33"/>
      <c r="QM752" s="33"/>
      <c r="QN752" s="33"/>
      <c r="QO752" s="33"/>
      <c r="QP752" s="33"/>
      <c r="QQ752" s="33"/>
      <c r="QR752" s="33"/>
      <c r="QS752" s="33"/>
      <c r="QT752" s="33"/>
      <c r="QU752" s="33"/>
      <c r="QV752" s="33"/>
      <c r="QW752" s="33"/>
      <c r="QX752" s="33"/>
      <c r="QY752" s="33"/>
      <c r="QZ752" s="33"/>
      <c r="RA752" s="33"/>
      <c r="RB752" s="33"/>
      <c r="RC752" s="33"/>
      <c r="RD752" s="33"/>
      <c r="RE752" s="33"/>
      <c r="RF752" s="33"/>
      <c r="RG752" s="33"/>
      <c r="RH752" s="33"/>
      <c r="RI752" s="33"/>
      <c r="RJ752" s="33"/>
      <c r="RK752" s="33"/>
      <c r="RL752" s="33"/>
      <c r="RM752" s="33"/>
      <c r="RN752" s="33"/>
      <c r="RO752" s="33"/>
      <c r="RP752" s="33"/>
      <c r="RQ752" s="33"/>
      <c r="RR752" s="33"/>
      <c r="RS752" s="33"/>
      <c r="RT752" s="33"/>
      <c r="RU752" s="33"/>
      <c r="RV752" s="33"/>
      <c r="RW752" s="33"/>
      <c r="RX752" s="33"/>
      <c r="RY752" s="33"/>
      <c r="RZ752" s="33"/>
      <c r="SA752" s="33"/>
      <c r="SB752" s="33"/>
      <c r="SC752" s="33"/>
      <c r="SD752" s="33"/>
      <c r="SE752" s="33"/>
      <c r="SF752" s="33"/>
      <c r="SG752" s="33"/>
      <c r="SH752" s="33"/>
      <c r="SI752" s="33"/>
      <c r="SJ752" s="33"/>
      <c r="SK752" s="33"/>
      <c r="SL752" s="33"/>
      <c r="SM752" s="33"/>
      <c r="SN752" s="33"/>
      <c r="SO752" s="33"/>
      <c r="SP752" s="33"/>
      <c r="SQ752" s="33"/>
      <c r="SR752" s="33"/>
      <c r="SS752" s="33"/>
      <c r="ST752" s="33"/>
      <c r="SU752" s="33"/>
      <c r="SV752" s="33"/>
      <c r="SW752" s="33"/>
      <c r="SX752" s="33"/>
      <c r="SY752" s="33"/>
      <c r="SZ752" s="33"/>
      <c r="TA752" s="33"/>
      <c r="TB752" s="33"/>
      <c r="TC752" s="33"/>
      <c r="TD752" s="33"/>
      <c r="TE752" s="33"/>
      <c r="TF752" s="33"/>
      <c r="TG752" s="33"/>
      <c r="TH752" s="33"/>
      <c r="TI752" s="33"/>
      <c r="TJ752" s="33"/>
      <c r="TK752" s="33"/>
      <c r="TL752" s="33"/>
      <c r="TM752" s="33"/>
      <c r="TN752" s="33"/>
      <c r="TO752" s="33"/>
      <c r="TP752" s="33"/>
      <c r="TQ752" s="33"/>
      <c r="TR752" s="33"/>
      <c r="TS752" s="33"/>
      <c r="TT752" s="33"/>
      <c r="TU752" s="33"/>
      <c r="TV752" s="33"/>
      <c r="TW752" s="33"/>
      <c r="TX752" s="33"/>
      <c r="TY752" s="33"/>
      <c r="TZ752" s="33"/>
      <c r="UA752" s="33"/>
      <c r="UB752" s="33"/>
      <c r="UC752" s="33"/>
      <c r="UD752" s="33"/>
      <c r="UE752" s="33"/>
      <c r="UF752" s="33"/>
      <c r="UG752" s="33"/>
      <c r="UH752" s="33"/>
      <c r="UI752" s="33"/>
      <c r="UJ752" s="33"/>
      <c r="UK752" s="33"/>
      <c r="UL752" s="33"/>
      <c r="UM752" s="33"/>
      <c r="UN752" s="33"/>
      <c r="UO752" s="33"/>
      <c r="UP752" s="33"/>
      <c r="UQ752" s="33"/>
      <c r="UR752" s="33"/>
      <c r="US752" s="33"/>
      <c r="UT752" s="33"/>
      <c r="UU752" s="33"/>
      <c r="UV752" s="33"/>
      <c r="UW752" s="33"/>
      <c r="UX752" s="33"/>
      <c r="UY752" s="33"/>
      <c r="UZ752" s="33"/>
      <c r="VA752" s="33"/>
      <c r="VB752" s="33"/>
      <c r="VC752" s="33"/>
      <c r="VD752" s="33"/>
      <c r="VE752" s="33"/>
      <c r="VF752" s="33"/>
      <c r="VG752" s="33"/>
      <c r="VH752" s="33"/>
      <c r="VI752" s="33"/>
      <c r="VJ752" s="33"/>
      <c r="VK752" s="33"/>
      <c r="VL752" s="33"/>
      <c r="VM752" s="33"/>
      <c r="VN752" s="33"/>
      <c r="VO752" s="33"/>
      <c r="VP752" s="33"/>
      <c r="VQ752" s="33"/>
      <c r="VR752" s="33"/>
      <c r="VS752" s="33"/>
      <c r="VT752" s="33"/>
      <c r="VU752" s="33"/>
      <c r="VV752" s="33"/>
      <c r="VW752" s="33"/>
      <c r="VX752" s="33"/>
      <c r="VY752" s="33"/>
      <c r="VZ752" s="33"/>
      <c r="WA752" s="33"/>
      <c r="WB752" s="33"/>
      <c r="WC752" s="33"/>
      <c r="WD752" s="33"/>
      <c r="WE752" s="33"/>
      <c r="WF752" s="33"/>
      <c r="WG752" s="33"/>
      <c r="WH752" s="33"/>
      <c r="WI752" s="33"/>
      <c r="WJ752" s="33"/>
      <c r="WK752" s="33"/>
      <c r="WL752" s="33"/>
      <c r="WM752" s="33"/>
      <c r="WN752" s="33"/>
      <c r="WO752" s="33"/>
      <c r="WP752" s="33"/>
      <c r="WQ752" s="33"/>
      <c r="WR752" s="33"/>
      <c r="WS752" s="33"/>
      <c r="WT752" s="33"/>
      <c r="WU752" s="33"/>
      <c r="WV752" s="33"/>
      <c r="WW752" s="33"/>
      <c r="WX752" s="33"/>
      <c r="WY752" s="33"/>
      <c r="WZ752" s="33"/>
      <c r="XA752" s="33"/>
      <c r="XB752" s="33"/>
      <c r="XC752" s="33"/>
      <c r="XD752" s="33"/>
      <c r="XE752" s="33"/>
      <c r="XF752" s="33"/>
      <c r="XG752" s="33"/>
      <c r="XH752" s="33"/>
      <c r="XI752" s="33"/>
      <c r="XJ752" s="33"/>
      <c r="XK752" s="33"/>
      <c r="XL752" s="33"/>
      <c r="XM752" s="33"/>
      <c r="XN752" s="33"/>
      <c r="XO752" s="33"/>
      <c r="XP752" s="33"/>
      <c r="XQ752" s="33"/>
      <c r="XR752" s="33"/>
      <c r="XS752" s="33"/>
      <c r="XT752" s="33"/>
      <c r="XU752" s="33"/>
      <c r="XV752" s="33"/>
      <c r="XW752" s="33"/>
      <c r="XX752" s="33"/>
      <c r="XY752" s="33"/>
      <c r="XZ752" s="33"/>
      <c r="YA752" s="33"/>
      <c r="YB752" s="33"/>
      <c r="YC752" s="33"/>
      <c r="YD752" s="33"/>
      <c r="YE752" s="33"/>
      <c r="YF752" s="33"/>
      <c r="YG752" s="33"/>
      <c r="YH752" s="33"/>
      <c r="YI752" s="33"/>
      <c r="YJ752" s="33"/>
      <c r="YK752" s="33"/>
      <c r="YL752" s="33"/>
      <c r="YM752" s="33"/>
      <c r="YN752" s="33"/>
      <c r="YO752" s="33"/>
      <c r="YP752" s="33"/>
      <c r="YQ752" s="33"/>
      <c r="YR752" s="33"/>
      <c r="YS752" s="33"/>
      <c r="YT752" s="33"/>
      <c r="YU752" s="33"/>
      <c r="YV752" s="33"/>
      <c r="YW752" s="33"/>
      <c r="YX752" s="33"/>
      <c r="YY752" s="33"/>
      <c r="YZ752" s="33"/>
      <c r="ZA752" s="33"/>
      <c r="ZB752" s="33"/>
      <c r="ZC752" s="33"/>
      <c r="ZD752" s="33"/>
      <c r="ZE752" s="33"/>
      <c r="ZF752" s="33"/>
      <c r="ZG752" s="33"/>
      <c r="ZH752" s="33"/>
      <c r="ZI752" s="33"/>
      <c r="ZJ752" s="33"/>
      <c r="ZK752" s="33"/>
      <c r="ZL752" s="33"/>
      <c r="ZM752" s="33"/>
      <c r="ZN752" s="33"/>
      <c r="ZO752" s="33"/>
      <c r="ZP752" s="33"/>
      <c r="ZQ752" s="33"/>
      <c r="ZR752" s="33"/>
      <c r="ZS752" s="33"/>
      <c r="ZT752" s="33"/>
      <c r="ZU752" s="33"/>
      <c r="ZV752" s="33"/>
      <c r="ZW752" s="33"/>
      <c r="ZX752" s="33"/>
      <c r="ZY752" s="33"/>
      <c r="ZZ752" s="33"/>
      <c r="AAA752" s="33"/>
      <c r="AAB752" s="33"/>
      <c r="AAC752" s="33"/>
      <c r="AAD752" s="33"/>
      <c r="AAE752" s="33"/>
      <c r="AAF752" s="33"/>
      <c r="AAG752" s="33"/>
      <c r="AAH752" s="33"/>
      <c r="AAI752" s="33"/>
      <c r="AAJ752" s="33"/>
      <c r="AAK752" s="33"/>
      <c r="AAL752" s="33"/>
      <c r="AAM752" s="33"/>
      <c r="AAN752" s="33"/>
      <c r="AAO752" s="33"/>
      <c r="AAP752" s="33"/>
      <c r="AAQ752" s="33"/>
      <c r="AAR752" s="33"/>
      <c r="AAS752" s="33"/>
      <c r="AAT752" s="33"/>
      <c r="AAU752" s="33"/>
      <c r="AAV752" s="33"/>
      <c r="AAW752" s="33"/>
      <c r="AAX752" s="33"/>
      <c r="AAY752" s="33"/>
      <c r="AAZ752" s="33"/>
      <c r="ABA752" s="33"/>
      <c r="ABB752" s="33"/>
      <c r="ABC752" s="33"/>
      <c r="ABD752" s="33"/>
      <c r="ABE752" s="33"/>
      <c r="ABF752" s="33"/>
      <c r="ABG752" s="33"/>
      <c r="ABH752" s="33"/>
      <c r="ABI752" s="33"/>
      <c r="ABJ752" s="33"/>
      <c r="ABK752" s="33"/>
      <c r="ABL752" s="33"/>
      <c r="ABM752" s="33"/>
      <c r="ABN752" s="33"/>
      <c r="ABO752" s="33"/>
      <c r="ABP752" s="33"/>
      <c r="ABQ752" s="33"/>
      <c r="ABR752" s="33"/>
      <c r="ABS752" s="33"/>
      <c r="ABT752" s="33"/>
      <c r="ABU752" s="33"/>
      <c r="ABV752" s="33"/>
      <c r="ABW752" s="33"/>
      <c r="ABX752" s="33"/>
      <c r="ABY752" s="33"/>
      <c r="ABZ752" s="33"/>
      <c r="ACA752" s="33"/>
      <c r="ACB752" s="33"/>
      <c r="ACC752" s="33"/>
      <c r="ACD752" s="33"/>
      <c r="ACE752" s="33"/>
      <c r="ACF752" s="33"/>
      <c r="ACG752" s="33"/>
      <c r="ACH752" s="33"/>
      <c r="ACI752" s="33"/>
      <c r="ACJ752" s="33"/>
      <c r="ACK752" s="33"/>
      <c r="ACL752" s="33"/>
      <c r="ACM752" s="33"/>
      <c r="ACN752" s="33"/>
      <c r="ACO752" s="33"/>
      <c r="ACP752" s="33"/>
      <c r="ACQ752" s="33"/>
      <c r="ACR752" s="33"/>
      <c r="ACS752" s="33"/>
      <c r="ACT752" s="33"/>
      <c r="ACU752" s="33"/>
      <c r="ACV752" s="33"/>
      <c r="ACW752" s="33"/>
      <c r="ACX752" s="33"/>
      <c r="ACY752" s="33"/>
      <c r="ACZ752" s="33"/>
      <c r="ADA752" s="33"/>
      <c r="ADB752" s="33"/>
      <c r="ADC752" s="33"/>
      <c r="ADD752" s="33"/>
      <c r="ADE752" s="33"/>
      <c r="ADF752" s="33"/>
      <c r="ADG752" s="33"/>
      <c r="ADH752" s="33"/>
      <c r="ADI752" s="33"/>
      <c r="ADJ752" s="33"/>
      <c r="ADK752" s="33"/>
      <c r="ADL752" s="33"/>
      <c r="ADM752" s="33"/>
      <c r="ADN752" s="33"/>
      <c r="ADO752" s="33"/>
      <c r="ADP752" s="33"/>
      <c r="ADQ752" s="33"/>
      <c r="ADR752" s="33"/>
      <c r="ADS752" s="33"/>
      <c r="ADT752" s="33"/>
      <c r="ADU752" s="33"/>
      <c r="ADV752" s="33"/>
      <c r="ADW752" s="33"/>
      <c r="ADX752" s="33"/>
      <c r="ADY752" s="33"/>
      <c r="ADZ752" s="33"/>
      <c r="AEA752" s="33"/>
      <c r="AEB752" s="33"/>
      <c r="AEC752" s="33"/>
      <c r="AED752" s="33"/>
      <c r="AEE752" s="33"/>
      <c r="AEF752" s="33"/>
      <c r="AEG752" s="33"/>
      <c r="AEH752" s="33"/>
      <c r="AEI752" s="33"/>
      <c r="AEJ752" s="33"/>
      <c r="AEK752" s="33"/>
      <c r="AEL752" s="33"/>
      <c r="AEM752" s="33"/>
      <c r="AEN752" s="33"/>
      <c r="AEO752" s="33"/>
      <c r="AEP752" s="33"/>
      <c r="AEQ752" s="33"/>
      <c r="AER752" s="33"/>
      <c r="AES752" s="33"/>
      <c r="AET752" s="33"/>
      <c r="AEU752" s="33"/>
      <c r="AEV752" s="33"/>
      <c r="AEW752" s="33"/>
      <c r="AEX752" s="33"/>
      <c r="AEY752" s="33"/>
      <c r="AEZ752" s="33"/>
      <c r="AFA752" s="33"/>
      <c r="AFB752" s="33"/>
      <c r="AFC752" s="33"/>
      <c r="AFD752" s="33"/>
      <c r="AFE752" s="33"/>
      <c r="AFF752" s="33"/>
      <c r="AFG752" s="33"/>
      <c r="AFH752" s="33"/>
      <c r="AFI752" s="33"/>
      <c r="AFJ752" s="33"/>
      <c r="AFK752" s="33"/>
      <c r="AFL752" s="33"/>
      <c r="AFM752" s="33"/>
      <c r="AFN752" s="33"/>
      <c r="AFO752" s="33"/>
      <c r="AFP752" s="33"/>
      <c r="AFQ752" s="33"/>
      <c r="AFR752" s="33"/>
      <c r="AFS752" s="33"/>
      <c r="AFT752" s="33"/>
      <c r="AFU752" s="33"/>
      <c r="AFV752" s="33"/>
      <c r="AFW752" s="33"/>
      <c r="AFX752" s="33"/>
      <c r="AFY752" s="33"/>
      <c r="AFZ752" s="33"/>
      <c r="AGA752" s="33"/>
      <c r="AGB752" s="33"/>
      <c r="AGC752" s="33"/>
      <c r="AGD752" s="33"/>
      <c r="AGE752" s="33"/>
      <c r="AGF752" s="33"/>
      <c r="AGG752" s="33"/>
      <c r="AGH752" s="33"/>
      <c r="AGI752" s="33"/>
      <c r="AGJ752" s="33"/>
      <c r="AGK752" s="33"/>
      <c r="AGL752" s="33"/>
      <c r="AGM752" s="33"/>
      <c r="AGN752" s="33"/>
      <c r="AGO752" s="33"/>
      <c r="AGP752" s="33"/>
      <c r="AGQ752" s="33"/>
      <c r="AGR752" s="33"/>
      <c r="AGS752" s="33"/>
      <c r="AGT752" s="33"/>
      <c r="AGU752" s="33"/>
      <c r="AGV752" s="33"/>
      <c r="AGW752" s="33"/>
      <c r="AGX752" s="33"/>
      <c r="AGY752" s="33"/>
      <c r="AGZ752" s="33"/>
      <c r="AHA752" s="33"/>
      <c r="AHB752" s="33"/>
      <c r="AHC752" s="33"/>
      <c r="AHD752" s="33"/>
      <c r="AHE752" s="33"/>
      <c r="AHF752" s="33"/>
      <c r="AHG752" s="33"/>
      <c r="AHH752" s="33"/>
      <c r="AHI752" s="33"/>
      <c r="AHJ752" s="33"/>
      <c r="AHK752" s="33"/>
      <c r="AHL752" s="33"/>
      <c r="AHM752" s="33"/>
      <c r="AHN752" s="33"/>
      <c r="AHO752" s="33"/>
      <c r="AHP752" s="33"/>
      <c r="AHQ752" s="33"/>
      <c r="AHR752" s="33"/>
      <c r="AHS752" s="33"/>
      <c r="AHT752" s="33"/>
      <c r="AHU752" s="33"/>
      <c r="AHV752" s="33"/>
      <c r="AHW752" s="33"/>
      <c r="AHX752" s="33"/>
      <c r="AHY752" s="33"/>
      <c r="AHZ752" s="33"/>
      <c r="AIA752" s="33"/>
      <c r="AIB752" s="33"/>
      <c r="AIC752" s="33"/>
      <c r="AID752" s="33"/>
      <c r="AIE752" s="33"/>
      <c r="AIF752" s="33"/>
      <c r="AIG752" s="33"/>
      <c r="AIH752" s="33"/>
      <c r="AII752" s="33"/>
      <c r="AIJ752" s="33"/>
      <c r="AIK752" s="33"/>
      <c r="AIL752" s="33"/>
      <c r="AIM752" s="33"/>
      <c r="AIN752" s="33"/>
      <c r="AIO752" s="33"/>
      <c r="AIP752" s="33"/>
      <c r="AIQ752" s="33"/>
      <c r="AIR752" s="33"/>
      <c r="AIS752" s="33"/>
      <c r="AIT752" s="33"/>
      <c r="AIU752" s="33"/>
      <c r="AIV752" s="33"/>
      <c r="AIW752" s="33"/>
      <c r="AIX752" s="33"/>
      <c r="AIY752" s="33"/>
      <c r="AIZ752" s="33"/>
      <c r="AJA752" s="33"/>
      <c r="AJB752" s="33"/>
      <c r="AJC752" s="33"/>
      <c r="AJD752" s="33"/>
      <c r="AJE752" s="33"/>
      <c r="AJF752" s="33"/>
      <c r="AJG752" s="33"/>
      <c r="AJH752" s="33"/>
      <c r="AJI752" s="33"/>
      <c r="AJJ752" s="33"/>
      <c r="AJK752" s="33"/>
      <c r="AJL752" s="33"/>
      <c r="AJM752" s="33"/>
      <c r="AJN752" s="33"/>
      <c r="AJO752" s="33"/>
      <c r="AJP752" s="33"/>
      <c r="AJQ752" s="33"/>
      <c r="AJR752" s="33"/>
      <c r="AJS752" s="33"/>
      <c r="AJT752" s="33"/>
      <c r="AJU752" s="33"/>
      <c r="AJV752" s="33"/>
      <c r="AJW752" s="33"/>
      <c r="AJX752" s="33"/>
      <c r="AJY752" s="33"/>
      <c r="AJZ752" s="33"/>
      <c r="AKA752" s="33"/>
      <c r="AKB752" s="33"/>
      <c r="AKC752" s="33"/>
      <c r="AKD752" s="33"/>
      <c r="AKE752" s="33"/>
      <c r="AKF752" s="33"/>
      <c r="AKG752" s="33"/>
      <c r="AKH752" s="33"/>
      <c r="AKI752" s="33"/>
      <c r="AKJ752" s="33"/>
      <c r="AKK752" s="33"/>
      <c r="AKL752" s="33"/>
      <c r="AKM752" s="33"/>
      <c r="AKN752" s="33"/>
      <c r="AKO752" s="33"/>
      <c r="AKP752" s="33"/>
      <c r="AKQ752" s="33"/>
      <c r="AKR752" s="33"/>
      <c r="AKS752" s="33"/>
      <c r="AKT752" s="33"/>
      <c r="AKU752" s="33"/>
      <c r="AKV752" s="33"/>
      <c r="AKW752" s="33"/>
      <c r="AKX752" s="33"/>
      <c r="AKY752" s="33"/>
      <c r="AKZ752" s="33"/>
      <c r="ALA752" s="33"/>
      <c r="ALB752" s="33"/>
      <c r="ALC752" s="33"/>
      <c r="ALD752" s="33"/>
      <c r="ALE752" s="33"/>
      <c r="ALF752" s="33"/>
      <c r="ALG752" s="33"/>
      <c r="ALH752" s="33"/>
      <c r="ALI752" s="33"/>
      <c r="ALJ752" s="33"/>
      <c r="ALK752" s="33"/>
      <c r="ALL752" s="33"/>
      <c r="ALM752" s="33"/>
      <c r="ALN752" s="33"/>
      <c r="ALO752" s="33"/>
      <c r="ALP752" s="33"/>
      <c r="ALQ752" s="33"/>
      <c r="ALR752" s="33"/>
      <c r="ALS752" s="33"/>
      <c r="ALT752" s="33"/>
      <c r="ALU752" s="33"/>
      <c r="ALV752" s="33"/>
      <c r="ALW752" s="33"/>
      <c r="ALX752" s="33"/>
      <c r="ALY752" s="33"/>
      <c r="ALZ752" s="33"/>
      <c r="AMA752" s="33"/>
      <c r="AMB752" s="33"/>
      <c r="AMC752" s="33"/>
      <c r="AMD752" s="33"/>
      <c r="AME752" s="33"/>
      <c r="AMF752" s="33"/>
      <c r="AMG752" s="33"/>
      <c r="AMH752" s="33"/>
      <c r="AMI752" s="33"/>
      <c r="AMJ752" s="33"/>
      <c r="AMK752" s="33"/>
      <c r="AML752" s="33"/>
      <c r="AMM752" s="33"/>
      <c r="AMN752" s="33"/>
      <c r="AMO752" s="33"/>
      <c r="AMP752" s="33"/>
      <c r="AMQ752" s="33"/>
      <c r="AMR752" s="33"/>
      <c r="AMS752" s="33"/>
      <c r="AMT752" s="33"/>
      <c r="AMU752" s="33"/>
      <c r="AMV752" s="33"/>
      <c r="AMW752" s="33"/>
      <c r="AMX752" s="33"/>
      <c r="AMY752" s="33"/>
      <c r="AMZ752" s="33"/>
      <c r="ANA752" s="33"/>
      <c r="ANB752" s="33"/>
      <c r="ANC752" s="33"/>
      <c r="AND752" s="33"/>
      <c r="ANE752" s="33"/>
      <c r="ANF752" s="33"/>
      <c r="ANG752" s="33"/>
      <c r="ANH752" s="33"/>
      <c r="ANI752" s="33"/>
      <c r="ANJ752" s="33"/>
      <c r="ANK752" s="33"/>
      <c r="ANL752" s="33"/>
      <c r="ANM752" s="33"/>
      <c r="ANN752" s="33"/>
      <c r="ANO752" s="33"/>
      <c r="ANP752" s="33"/>
      <c r="ANQ752" s="33"/>
      <c r="ANR752" s="33"/>
      <c r="ANS752" s="33"/>
      <c r="ANT752" s="33"/>
      <c r="ANU752" s="33"/>
      <c r="ANV752" s="33"/>
      <c r="ANW752" s="33"/>
      <c r="ANX752" s="33"/>
      <c r="ANY752" s="33"/>
      <c r="ANZ752" s="33"/>
      <c r="AOA752" s="33"/>
      <c r="AOB752" s="33"/>
      <c r="AOC752" s="33"/>
      <c r="AOD752" s="33"/>
      <c r="AOE752" s="33"/>
      <c r="AOF752" s="33"/>
      <c r="AOG752" s="33"/>
      <c r="AOH752" s="33"/>
      <c r="AOI752" s="33"/>
      <c r="AOJ752" s="33"/>
      <c r="AOK752" s="33"/>
      <c r="AOL752" s="33"/>
      <c r="AOM752" s="33"/>
      <c r="AON752" s="33"/>
      <c r="AOO752" s="33"/>
      <c r="AOP752" s="33"/>
      <c r="AOQ752" s="33"/>
      <c r="AOR752" s="33"/>
      <c r="AOS752" s="33"/>
      <c r="AOT752" s="33"/>
      <c r="AOU752" s="33"/>
      <c r="AOV752" s="33"/>
      <c r="AOW752" s="33"/>
      <c r="AOX752" s="33"/>
      <c r="AOY752" s="33"/>
      <c r="AOZ752" s="33"/>
      <c r="APA752" s="33"/>
      <c r="APB752" s="33"/>
      <c r="APC752" s="33"/>
      <c r="APD752" s="33"/>
      <c r="APE752" s="33"/>
      <c r="APF752" s="33"/>
      <c r="APG752" s="33"/>
      <c r="APH752" s="33"/>
      <c r="API752" s="33"/>
      <c r="APJ752" s="33"/>
      <c r="APK752" s="33"/>
      <c r="APL752" s="33"/>
      <c r="APM752" s="33"/>
      <c r="APN752" s="33"/>
      <c r="APO752" s="33"/>
      <c r="APP752" s="33"/>
      <c r="APQ752" s="33"/>
      <c r="APR752" s="33"/>
      <c r="APS752" s="33"/>
      <c r="APT752" s="33"/>
      <c r="APU752" s="33"/>
      <c r="APV752" s="33"/>
      <c r="APW752" s="33"/>
      <c r="APX752" s="33"/>
      <c r="APY752" s="33"/>
      <c r="APZ752" s="33"/>
      <c r="AQA752" s="33"/>
      <c r="AQB752" s="33"/>
      <c r="AQC752" s="33"/>
      <c r="AQD752" s="33"/>
      <c r="AQE752" s="33"/>
      <c r="AQF752" s="33"/>
      <c r="AQG752" s="33"/>
      <c r="AQH752" s="33"/>
      <c r="AQI752" s="33"/>
      <c r="AQJ752" s="33"/>
      <c r="AQK752" s="33"/>
      <c r="AQL752" s="33"/>
      <c r="AQM752" s="33"/>
      <c r="AQN752" s="33"/>
      <c r="AQO752" s="33"/>
      <c r="AQP752" s="33"/>
      <c r="AQQ752" s="33"/>
      <c r="AQR752" s="33"/>
      <c r="AQS752" s="33"/>
      <c r="AQT752" s="33"/>
      <c r="AQU752" s="33"/>
      <c r="AQV752" s="33"/>
      <c r="AQW752" s="33"/>
      <c r="AQX752" s="33"/>
      <c r="AQY752" s="33"/>
      <c r="AQZ752" s="33"/>
      <c r="ARA752" s="33"/>
      <c r="ARB752" s="33"/>
      <c r="ARC752" s="33"/>
      <c r="ARD752" s="33"/>
      <c r="ARE752" s="33"/>
      <c r="ARF752" s="33"/>
      <c r="ARG752" s="33"/>
      <c r="ARH752" s="33"/>
      <c r="ARI752" s="33"/>
      <c r="ARJ752" s="33"/>
      <c r="ARK752" s="33"/>
      <c r="ARL752" s="33"/>
      <c r="ARM752" s="33"/>
      <c r="ARN752" s="33"/>
      <c r="ARO752" s="33"/>
      <c r="ARP752" s="33"/>
      <c r="ARQ752" s="33"/>
      <c r="ARR752" s="33"/>
      <c r="ARS752" s="33"/>
      <c r="ART752" s="33"/>
      <c r="ARU752" s="33"/>
      <c r="ARV752" s="33"/>
      <c r="ARW752" s="33"/>
      <c r="ARX752" s="33"/>
      <c r="ARY752" s="33"/>
      <c r="ARZ752" s="33"/>
      <c r="ASA752" s="33"/>
      <c r="ASB752" s="33"/>
      <c r="ASC752" s="33"/>
      <c r="ASD752" s="33"/>
      <c r="ASE752" s="33"/>
      <c r="ASF752" s="33"/>
      <c r="ASG752" s="33"/>
      <c r="ASH752" s="33"/>
      <c r="ASI752" s="33"/>
      <c r="ASJ752" s="33"/>
      <c r="ASK752" s="33"/>
      <c r="ASL752" s="33"/>
      <c r="ASM752" s="33"/>
      <c r="ASN752" s="33"/>
      <c r="ASO752" s="33"/>
      <c r="ASP752" s="33"/>
      <c r="ASQ752" s="33"/>
      <c r="ASR752" s="33"/>
      <c r="ASS752" s="33"/>
      <c r="AST752" s="33"/>
      <c r="ASU752" s="33"/>
      <c r="ASV752" s="33"/>
      <c r="ASW752" s="33"/>
      <c r="ASX752" s="33"/>
      <c r="ASY752" s="33"/>
      <c r="ASZ752" s="33"/>
      <c r="ATA752" s="33"/>
      <c r="ATB752" s="33"/>
      <c r="ATC752" s="33"/>
      <c r="ATD752" s="33"/>
      <c r="ATE752" s="33"/>
      <c r="ATF752" s="33"/>
      <c r="ATG752" s="33"/>
      <c r="ATH752" s="33"/>
      <c r="ATI752" s="33"/>
      <c r="ATJ752" s="33"/>
      <c r="ATK752" s="33"/>
      <c r="ATL752" s="33"/>
      <c r="ATM752" s="33"/>
      <c r="ATN752" s="33"/>
      <c r="ATO752" s="33"/>
      <c r="ATP752" s="33"/>
      <c r="ATQ752" s="33"/>
      <c r="ATR752" s="33"/>
      <c r="ATS752" s="33"/>
      <c r="ATT752" s="33"/>
      <c r="ATU752" s="33"/>
      <c r="ATV752" s="33"/>
      <c r="ATW752" s="33"/>
      <c r="ATX752" s="33"/>
      <c r="ATY752" s="33"/>
      <c r="ATZ752" s="33"/>
      <c r="AUA752" s="33"/>
      <c r="AUB752" s="33"/>
      <c r="AUC752" s="33"/>
      <c r="AUD752" s="33"/>
      <c r="AUE752" s="33"/>
      <c r="AUF752" s="33"/>
      <c r="AUG752" s="33"/>
      <c r="AUH752" s="33"/>
      <c r="AUI752" s="33"/>
      <c r="AUJ752" s="33"/>
      <c r="AUK752" s="33"/>
      <c r="AUL752" s="33"/>
      <c r="AUM752" s="33"/>
      <c r="AUN752" s="33"/>
      <c r="AUO752" s="33"/>
      <c r="AUP752" s="33"/>
      <c r="AUQ752" s="33"/>
      <c r="AUR752" s="33"/>
      <c r="AUS752" s="33"/>
      <c r="AUT752" s="33"/>
      <c r="AUU752" s="33"/>
      <c r="AUV752" s="33"/>
      <c r="AUW752" s="33"/>
      <c r="AUX752" s="33"/>
      <c r="AUY752" s="33"/>
      <c r="AUZ752" s="33"/>
      <c r="AVA752" s="33"/>
      <c r="AVB752" s="33"/>
      <c r="AVC752" s="33"/>
      <c r="AVD752" s="33"/>
      <c r="AVE752" s="33"/>
      <c r="AVF752" s="33"/>
      <c r="AVG752" s="33"/>
      <c r="AVH752" s="33"/>
      <c r="AVI752" s="33"/>
      <c r="AVJ752" s="33"/>
      <c r="AVK752" s="33"/>
      <c r="AVL752" s="33"/>
      <c r="AVM752" s="33"/>
      <c r="AVN752" s="33"/>
      <c r="AVO752" s="33"/>
      <c r="AVP752" s="33"/>
      <c r="AVQ752" s="33"/>
      <c r="AVR752" s="33"/>
      <c r="AVS752" s="33"/>
      <c r="AVT752" s="33"/>
      <c r="AVU752" s="33"/>
      <c r="AVV752" s="33"/>
      <c r="AVW752" s="33"/>
      <c r="AVX752" s="33"/>
      <c r="AVY752" s="33"/>
      <c r="AVZ752" s="33"/>
      <c r="AWA752" s="33"/>
      <c r="AWB752" s="33"/>
      <c r="AWC752" s="33"/>
      <c r="AWD752" s="33"/>
      <c r="AWE752" s="33"/>
      <c r="AWF752" s="33"/>
      <c r="AWG752" s="33"/>
      <c r="AWH752" s="33"/>
      <c r="AWI752" s="33"/>
      <c r="AWJ752" s="33"/>
      <c r="AWK752" s="33"/>
      <c r="AWL752" s="33"/>
      <c r="AWM752" s="33"/>
      <c r="AWN752" s="33"/>
      <c r="AWO752" s="33"/>
      <c r="AWP752" s="33"/>
      <c r="AWQ752" s="33"/>
      <c r="AWR752" s="33"/>
      <c r="AWS752" s="33"/>
      <c r="AWT752" s="33"/>
      <c r="AWU752" s="33"/>
      <c r="AWV752" s="33"/>
      <c r="AWW752" s="33"/>
      <c r="AWX752" s="33"/>
      <c r="AWY752" s="33"/>
      <c r="AWZ752" s="33"/>
      <c r="AXA752" s="33"/>
      <c r="AXB752" s="33"/>
      <c r="AXC752" s="33"/>
      <c r="AXD752" s="33"/>
      <c r="AXE752" s="33"/>
      <c r="AXF752" s="33"/>
      <c r="AXG752" s="33"/>
      <c r="AXH752" s="33"/>
      <c r="AXI752" s="33"/>
      <c r="AXJ752" s="33"/>
      <c r="AXK752" s="33"/>
      <c r="AXL752" s="33"/>
      <c r="AXM752" s="33"/>
      <c r="AXN752" s="33"/>
      <c r="AXO752" s="33"/>
      <c r="AXP752" s="33"/>
      <c r="AXQ752" s="33"/>
      <c r="AXR752" s="33"/>
      <c r="AXS752" s="33"/>
      <c r="AXT752" s="33"/>
      <c r="AXU752" s="33"/>
      <c r="AXV752" s="33"/>
      <c r="AXW752" s="33"/>
      <c r="AXX752" s="33"/>
      <c r="AXY752" s="33"/>
      <c r="AXZ752" s="33"/>
      <c r="AYA752" s="33"/>
      <c r="AYB752" s="33"/>
      <c r="AYC752" s="33"/>
      <c r="AYD752" s="33"/>
      <c r="AYE752" s="33"/>
      <c r="AYF752" s="33"/>
      <c r="AYG752" s="33"/>
      <c r="AYH752" s="33"/>
      <c r="AYI752" s="33"/>
      <c r="AYJ752" s="33"/>
      <c r="AYK752" s="33"/>
      <c r="AYL752" s="33"/>
      <c r="AYM752" s="33"/>
      <c r="AYN752" s="33"/>
      <c r="AYO752" s="33"/>
      <c r="AYP752" s="33"/>
      <c r="AYQ752" s="33"/>
      <c r="AYR752" s="33"/>
      <c r="AYS752" s="33"/>
      <c r="AYT752" s="33"/>
      <c r="AYU752" s="33"/>
      <c r="AYV752" s="33"/>
      <c r="AYW752" s="33"/>
      <c r="AYX752" s="33"/>
      <c r="AYY752" s="33"/>
      <c r="AYZ752" s="33"/>
      <c r="AZA752" s="33"/>
      <c r="AZB752" s="33"/>
      <c r="AZC752" s="33"/>
      <c r="AZD752" s="33"/>
      <c r="AZE752" s="33"/>
      <c r="AZF752" s="33"/>
      <c r="AZG752" s="33"/>
      <c r="AZH752" s="33"/>
      <c r="AZI752" s="33"/>
      <c r="AZJ752" s="33"/>
      <c r="AZK752" s="33"/>
      <c r="AZL752" s="33"/>
      <c r="AZM752" s="33"/>
      <c r="AZN752" s="33"/>
      <c r="AZO752" s="33"/>
      <c r="AZP752" s="33"/>
      <c r="AZQ752" s="33"/>
      <c r="AZR752" s="33"/>
      <c r="AZS752" s="33"/>
      <c r="AZT752" s="33"/>
      <c r="AZU752" s="33"/>
      <c r="AZV752" s="33"/>
      <c r="AZW752" s="33"/>
      <c r="AZX752" s="33"/>
      <c r="AZY752" s="33"/>
      <c r="AZZ752" s="33"/>
      <c r="BAA752" s="33"/>
      <c r="BAB752" s="33"/>
      <c r="BAC752" s="33"/>
      <c r="BAD752" s="33"/>
      <c r="BAE752" s="33"/>
      <c r="BAF752" s="33"/>
      <c r="BAG752" s="33"/>
      <c r="BAH752" s="33"/>
      <c r="BAI752" s="33"/>
      <c r="BAJ752" s="33"/>
      <c r="BAK752" s="33"/>
      <c r="BAL752" s="33"/>
      <c r="BAM752" s="33"/>
      <c r="BAN752" s="33"/>
      <c r="BAO752" s="33"/>
      <c r="BAP752" s="33"/>
      <c r="BAQ752" s="33"/>
      <c r="BAR752" s="33"/>
      <c r="BAS752" s="33"/>
      <c r="BAT752" s="33"/>
      <c r="BAU752" s="33"/>
      <c r="BAV752" s="33"/>
      <c r="BAW752" s="33"/>
      <c r="BAX752" s="33"/>
      <c r="BAY752" s="33"/>
      <c r="BAZ752" s="33"/>
      <c r="BBA752" s="33"/>
      <c r="BBB752" s="33"/>
      <c r="BBC752" s="33"/>
      <c r="BBD752" s="33"/>
      <c r="BBE752" s="33"/>
      <c r="BBF752" s="33"/>
      <c r="BBG752" s="33"/>
      <c r="BBH752" s="33"/>
      <c r="BBI752" s="33"/>
      <c r="BBJ752" s="33"/>
      <c r="BBK752" s="33"/>
      <c r="BBL752" s="33"/>
      <c r="BBM752" s="33"/>
      <c r="BBN752" s="33"/>
      <c r="BBO752" s="33"/>
      <c r="BBP752" s="33"/>
      <c r="BBQ752" s="33"/>
      <c r="BBR752" s="33"/>
      <c r="BBS752" s="33"/>
      <c r="BBT752" s="33"/>
      <c r="BBU752" s="33"/>
      <c r="BBV752" s="33"/>
      <c r="BBW752" s="33"/>
      <c r="BBX752" s="33"/>
      <c r="BBY752" s="33"/>
      <c r="BBZ752" s="33"/>
      <c r="BCA752" s="33"/>
      <c r="BCB752" s="33"/>
      <c r="BCC752" s="33"/>
      <c r="BCD752" s="33"/>
      <c r="BCE752" s="33"/>
      <c r="BCF752" s="33"/>
      <c r="BCG752" s="33"/>
      <c r="BCH752" s="33"/>
      <c r="BCI752" s="33"/>
      <c r="BCJ752" s="33"/>
      <c r="BCK752" s="33"/>
      <c r="BCL752" s="33"/>
      <c r="BCM752" s="33"/>
      <c r="BCN752" s="33"/>
      <c r="BCO752" s="33"/>
      <c r="BCP752" s="33"/>
      <c r="BCQ752" s="33"/>
      <c r="BCR752" s="33"/>
      <c r="BCS752" s="33"/>
      <c r="BCT752" s="33"/>
      <c r="BCU752" s="33"/>
      <c r="BCV752" s="33"/>
      <c r="BCW752" s="33"/>
      <c r="BCX752" s="33"/>
      <c r="BCY752" s="33"/>
      <c r="BCZ752" s="33"/>
      <c r="BDA752" s="33"/>
      <c r="BDB752" s="33"/>
      <c r="BDC752" s="33"/>
      <c r="BDD752" s="33"/>
      <c r="BDE752" s="33"/>
      <c r="BDF752" s="33"/>
      <c r="BDG752" s="33"/>
      <c r="BDH752" s="33"/>
      <c r="BDI752" s="33"/>
      <c r="BDJ752" s="33"/>
      <c r="BDK752" s="33"/>
      <c r="BDL752" s="33"/>
      <c r="BDM752" s="33"/>
      <c r="BDN752" s="33"/>
      <c r="BDO752" s="33"/>
      <c r="BDP752" s="33"/>
      <c r="BDQ752" s="33"/>
      <c r="BDR752" s="33"/>
      <c r="BDS752" s="33"/>
      <c r="BDT752" s="33"/>
      <c r="BDU752" s="33"/>
      <c r="BDV752" s="33"/>
      <c r="BDW752" s="33"/>
      <c r="BDX752" s="33"/>
      <c r="BDY752" s="33"/>
      <c r="BDZ752" s="33"/>
      <c r="BEA752" s="33"/>
      <c r="BEB752" s="33"/>
      <c r="BEC752" s="33"/>
      <c r="BED752" s="33"/>
      <c r="BEE752" s="33"/>
      <c r="BEF752" s="33"/>
      <c r="BEG752" s="33"/>
      <c r="BEH752" s="33"/>
      <c r="BEI752" s="33"/>
      <c r="BEJ752" s="33"/>
      <c r="BEK752" s="33"/>
      <c r="BEL752" s="33"/>
      <c r="BEM752" s="33"/>
      <c r="BEN752" s="33"/>
      <c r="BEO752" s="33"/>
      <c r="BEP752" s="33"/>
      <c r="BEQ752" s="33"/>
      <c r="BER752" s="33"/>
      <c r="BES752" s="33"/>
      <c r="BET752" s="33"/>
      <c r="BEU752" s="33"/>
      <c r="BEV752" s="33"/>
      <c r="BEW752" s="33"/>
      <c r="BEX752" s="33"/>
      <c r="BEY752" s="33"/>
      <c r="BEZ752" s="33"/>
      <c r="BFA752" s="33"/>
      <c r="BFB752" s="33"/>
      <c r="BFC752" s="33"/>
      <c r="BFD752" s="33"/>
      <c r="BFE752" s="33"/>
      <c r="BFF752" s="33"/>
      <c r="BFG752" s="33"/>
      <c r="BFH752" s="33"/>
      <c r="BFI752" s="33"/>
      <c r="BFJ752" s="33"/>
      <c r="BFK752" s="33"/>
      <c r="BFL752" s="33"/>
      <c r="BFM752" s="33"/>
      <c r="BFN752" s="33"/>
      <c r="BFO752" s="33"/>
      <c r="BFP752" s="33"/>
      <c r="BFQ752" s="33"/>
      <c r="BFR752" s="33"/>
      <c r="BFS752" s="33"/>
      <c r="BFT752" s="33"/>
      <c r="BFU752" s="33"/>
      <c r="BFV752" s="33"/>
      <c r="BFW752" s="33"/>
      <c r="BFX752" s="33"/>
      <c r="BFY752" s="33"/>
      <c r="BFZ752" s="33"/>
      <c r="BGA752" s="33"/>
      <c r="BGB752" s="33"/>
      <c r="BGC752" s="33"/>
      <c r="BGD752" s="33"/>
      <c r="BGE752" s="33"/>
      <c r="BGF752" s="33"/>
      <c r="BGG752" s="33"/>
      <c r="BGH752" s="33"/>
      <c r="BGI752" s="33"/>
      <c r="BGJ752" s="33"/>
      <c r="BGK752" s="33"/>
      <c r="BGL752" s="33"/>
      <c r="BGM752" s="33"/>
      <c r="BGN752" s="33"/>
      <c r="BGO752" s="33"/>
      <c r="BGP752" s="33"/>
      <c r="BGQ752" s="33"/>
      <c r="BGR752" s="33"/>
      <c r="BGS752" s="33"/>
      <c r="BGT752" s="33"/>
      <c r="BGU752" s="33"/>
      <c r="BGV752" s="33"/>
      <c r="BGW752" s="33"/>
      <c r="BGX752" s="33"/>
      <c r="BGY752" s="33"/>
      <c r="BGZ752" s="33"/>
      <c r="BHA752" s="33"/>
      <c r="BHB752" s="33"/>
      <c r="BHC752" s="33"/>
      <c r="BHD752" s="33"/>
      <c r="BHE752" s="33"/>
      <c r="BHF752" s="33"/>
      <c r="BHG752" s="33"/>
      <c r="BHH752" s="33"/>
      <c r="BHI752" s="33"/>
      <c r="BHJ752" s="33"/>
      <c r="BHK752" s="33"/>
      <c r="BHL752" s="33"/>
      <c r="BHM752" s="33"/>
      <c r="BHN752" s="33"/>
      <c r="BHO752" s="33"/>
      <c r="BHP752" s="33"/>
      <c r="BHQ752" s="33"/>
      <c r="BHR752" s="33"/>
      <c r="BHS752" s="33"/>
      <c r="BHT752" s="33"/>
      <c r="BHU752" s="33"/>
      <c r="BHV752" s="33"/>
      <c r="BHW752" s="33"/>
      <c r="BHX752" s="33"/>
      <c r="BHY752" s="33"/>
      <c r="BHZ752" s="33"/>
      <c r="BIA752" s="33"/>
      <c r="BIB752" s="33"/>
      <c r="BIC752" s="33"/>
      <c r="BID752" s="33"/>
      <c r="BIE752" s="33"/>
      <c r="BIF752" s="33"/>
      <c r="BIG752" s="33"/>
      <c r="BIH752" s="33"/>
      <c r="BII752" s="33"/>
      <c r="BIJ752" s="33"/>
      <c r="BIK752" s="33"/>
      <c r="BIL752" s="33"/>
      <c r="BIM752" s="33"/>
      <c r="BIN752" s="33"/>
      <c r="BIO752" s="33"/>
      <c r="BIP752" s="33"/>
      <c r="BIQ752" s="33"/>
      <c r="BIR752" s="33"/>
      <c r="BIS752" s="33"/>
      <c r="BIT752" s="33"/>
      <c r="BIU752" s="33"/>
      <c r="BIV752" s="33"/>
      <c r="BIW752" s="33"/>
      <c r="BIX752" s="33"/>
      <c r="BIY752" s="33"/>
      <c r="BIZ752" s="33"/>
      <c r="BJA752" s="33"/>
      <c r="BJB752" s="33"/>
      <c r="BJC752" s="33"/>
      <c r="BJD752" s="33"/>
      <c r="BJE752" s="33"/>
      <c r="BJF752" s="33"/>
      <c r="BJG752" s="33"/>
      <c r="BJH752" s="33"/>
      <c r="BJI752" s="33"/>
      <c r="BJJ752" s="33"/>
      <c r="BJK752" s="33"/>
      <c r="BJL752" s="33"/>
      <c r="BJM752" s="33"/>
      <c r="BJN752" s="33"/>
      <c r="BJO752" s="33"/>
      <c r="BJP752" s="33"/>
      <c r="BJQ752" s="33"/>
      <c r="BJR752" s="33"/>
      <c r="BJS752" s="33"/>
      <c r="BJT752" s="33"/>
      <c r="BJU752" s="33"/>
      <c r="BJV752" s="33"/>
      <c r="BJW752" s="33"/>
      <c r="BJX752" s="33"/>
      <c r="BJY752" s="33"/>
      <c r="BJZ752" s="33"/>
      <c r="BKA752" s="33"/>
      <c r="BKB752" s="33"/>
      <c r="BKC752" s="33"/>
      <c r="BKD752" s="33"/>
      <c r="BKE752" s="33"/>
      <c r="BKF752" s="33"/>
      <c r="BKG752" s="33"/>
      <c r="BKH752" s="33"/>
      <c r="BKI752" s="33"/>
      <c r="BKJ752" s="33"/>
      <c r="BKK752" s="33"/>
      <c r="BKL752" s="33"/>
      <c r="BKM752" s="33"/>
      <c r="BKN752" s="33"/>
      <c r="BKO752" s="33"/>
      <c r="BKP752" s="33"/>
      <c r="BKQ752" s="33"/>
      <c r="BKR752" s="33"/>
      <c r="BKS752" s="33"/>
      <c r="BKT752" s="33"/>
      <c r="BKU752" s="33"/>
      <c r="BKV752" s="33"/>
      <c r="BKW752" s="33"/>
      <c r="BKX752" s="33"/>
      <c r="BKY752" s="33"/>
      <c r="BKZ752" s="33"/>
      <c r="BLA752" s="33"/>
      <c r="BLB752" s="33"/>
      <c r="BLC752" s="33"/>
      <c r="BLD752" s="33"/>
      <c r="BLE752" s="33"/>
      <c r="BLF752" s="33"/>
      <c r="BLG752" s="33"/>
      <c r="BLH752" s="33"/>
      <c r="BLI752" s="33"/>
      <c r="BLJ752" s="33"/>
      <c r="BLK752" s="33"/>
      <c r="BLL752" s="33"/>
      <c r="BLM752" s="33"/>
      <c r="BLN752" s="33"/>
      <c r="BLO752" s="33"/>
      <c r="BLP752" s="33"/>
      <c r="BLQ752" s="33"/>
      <c r="BLR752" s="33"/>
      <c r="BLS752" s="33"/>
      <c r="BLT752" s="33"/>
      <c r="BLU752" s="33"/>
      <c r="BLV752" s="33"/>
      <c r="BLW752" s="33"/>
      <c r="BLX752" s="33"/>
      <c r="BLY752" s="33"/>
      <c r="BLZ752" s="33"/>
      <c r="BMA752" s="33"/>
      <c r="BMB752" s="33"/>
      <c r="BMC752" s="33"/>
      <c r="BMD752" s="33"/>
      <c r="BME752" s="33"/>
      <c r="BMF752" s="33"/>
      <c r="BMG752" s="33"/>
      <c r="BMH752" s="33"/>
      <c r="BMI752" s="33"/>
      <c r="BMJ752" s="33"/>
      <c r="BMK752" s="33"/>
      <c r="BML752" s="33"/>
      <c r="BMM752" s="33"/>
      <c r="BMN752" s="33"/>
      <c r="BMO752" s="33"/>
      <c r="BMP752" s="33"/>
      <c r="BMQ752" s="33"/>
      <c r="BMR752" s="33"/>
      <c r="BMS752" s="33"/>
      <c r="BMT752" s="33"/>
      <c r="BMU752" s="33"/>
      <c r="BMV752" s="33"/>
      <c r="BMW752" s="33"/>
      <c r="BMX752" s="33"/>
      <c r="BMY752" s="33"/>
      <c r="BMZ752" s="33"/>
      <c r="BNA752" s="33"/>
      <c r="BNB752" s="33"/>
      <c r="BNC752" s="33"/>
      <c r="BND752" s="33"/>
      <c r="BNE752" s="33"/>
      <c r="BNF752" s="33"/>
      <c r="BNG752" s="33"/>
      <c r="BNH752" s="33"/>
      <c r="BNI752" s="33"/>
      <c r="BNJ752" s="33"/>
      <c r="BNK752" s="33"/>
      <c r="BNL752" s="33"/>
      <c r="BNM752" s="33"/>
      <c r="BNN752" s="33"/>
      <c r="BNO752" s="33"/>
      <c r="BNP752" s="33"/>
      <c r="BNQ752" s="33"/>
      <c r="BNR752" s="33"/>
      <c r="BNS752" s="33"/>
      <c r="BNT752" s="33"/>
      <c r="BNU752" s="33"/>
      <c r="BNV752" s="33"/>
      <c r="BNW752" s="33"/>
      <c r="BNX752" s="33"/>
      <c r="BNY752" s="33"/>
      <c r="BNZ752" s="33"/>
      <c r="BOA752" s="33"/>
      <c r="BOB752" s="33"/>
      <c r="BOC752" s="33"/>
      <c r="BOD752" s="33"/>
      <c r="BOE752" s="33"/>
      <c r="BOF752" s="33"/>
      <c r="BOG752" s="33"/>
      <c r="BOH752" s="33"/>
      <c r="BOI752" s="33"/>
      <c r="BOJ752" s="33"/>
      <c r="BOK752" s="33"/>
      <c r="BOL752" s="33"/>
      <c r="BOM752" s="33"/>
      <c r="BON752" s="33"/>
      <c r="BOO752" s="33"/>
      <c r="BOP752" s="33"/>
      <c r="BOQ752" s="33"/>
      <c r="BOR752" s="33"/>
      <c r="BOS752" s="33"/>
      <c r="BOT752" s="33"/>
      <c r="BOU752" s="33"/>
      <c r="BOV752" s="33"/>
      <c r="BOW752" s="33"/>
      <c r="BOX752" s="33"/>
      <c r="BOY752" s="33"/>
      <c r="BOZ752" s="33"/>
      <c r="BPA752" s="33"/>
      <c r="BPB752" s="33"/>
      <c r="BPC752" s="33"/>
      <c r="BPD752" s="33"/>
      <c r="BPE752" s="33"/>
      <c r="BPF752" s="33"/>
      <c r="BPG752" s="33"/>
      <c r="BPH752" s="33"/>
      <c r="BPI752" s="33"/>
      <c r="BPJ752" s="33"/>
      <c r="BPK752" s="33"/>
      <c r="BPL752" s="33"/>
      <c r="BPM752" s="33"/>
      <c r="BPN752" s="33"/>
      <c r="BPO752" s="33"/>
      <c r="BPP752" s="33"/>
      <c r="BPQ752" s="33"/>
      <c r="BPR752" s="33"/>
      <c r="BPS752" s="33"/>
      <c r="BPT752" s="33"/>
      <c r="BPU752" s="33"/>
      <c r="BPV752" s="33"/>
      <c r="BPW752" s="33"/>
      <c r="BPX752" s="33"/>
      <c r="BPY752" s="33"/>
      <c r="BPZ752" s="33"/>
      <c r="BQA752" s="33"/>
      <c r="BQB752" s="33"/>
      <c r="BQC752" s="33"/>
      <c r="BQD752" s="33"/>
      <c r="BQE752" s="33"/>
      <c r="BQF752" s="33"/>
      <c r="BQG752" s="33"/>
      <c r="BQH752" s="33"/>
      <c r="BQI752" s="33"/>
      <c r="BQJ752" s="33"/>
      <c r="BQK752" s="33"/>
      <c r="BQL752" s="33"/>
      <c r="BQM752" s="33"/>
      <c r="BQN752" s="33"/>
      <c r="BQO752" s="33"/>
      <c r="BQP752" s="33"/>
      <c r="BQQ752" s="33"/>
      <c r="BQR752" s="33"/>
      <c r="BQS752" s="33"/>
      <c r="BQT752" s="33"/>
      <c r="BQU752" s="33"/>
      <c r="BQV752" s="33"/>
      <c r="BQW752" s="33"/>
      <c r="BQX752" s="33"/>
      <c r="BQY752" s="33"/>
      <c r="BQZ752" s="33"/>
      <c r="BRA752" s="33"/>
      <c r="BRB752" s="33"/>
      <c r="BRC752" s="33"/>
      <c r="BRD752" s="33"/>
      <c r="BRE752" s="33"/>
      <c r="BRF752" s="33"/>
      <c r="BRG752" s="33"/>
      <c r="BRH752" s="33"/>
      <c r="BRI752" s="33"/>
      <c r="BRJ752" s="33"/>
      <c r="BRK752" s="33"/>
      <c r="BRL752" s="33"/>
      <c r="BRM752" s="33"/>
      <c r="BRN752" s="33"/>
      <c r="BRO752" s="33"/>
      <c r="BRP752" s="33"/>
      <c r="BRQ752" s="33"/>
      <c r="BRR752" s="33"/>
      <c r="BRS752" s="33"/>
      <c r="BRT752" s="33"/>
      <c r="BRU752" s="33"/>
      <c r="BRV752" s="33"/>
      <c r="BRW752" s="33"/>
      <c r="BRX752" s="33"/>
      <c r="BRY752" s="33"/>
      <c r="BRZ752" s="33"/>
      <c r="BSA752" s="33"/>
      <c r="BSB752" s="33"/>
      <c r="BSC752" s="33"/>
      <c r="BSD752" s="33"/>
      <c r="BSE752" s="33"/>
      <c r="BSF752" s="33"/>
      <c r="BSG752" s="33"/>
      <c r="BSH752" s="33"/>
      <c r="BSI752" s="33"/>
      <c r="BSJ752" s="33"/>
      <c r="BSK752" s="33"/>
      <c r="BSL752" s="33"/>
      <c r="BSM752" s="33"/>
      <c r="BSN752" s="33"/>
      <c r="BSO752" s="33"/>
      <c r="BSP752" s="33"/>
      <c r="BSQ752" s="33"/>
      <c r="BSR752" s="33"/>
      <c r="BSS752" s="33"/>
      <c r="BST752" s="33"/>
      <c r="BSU752" s="33"/>
      <c r="BSV752" s="33"/>
      <c r="BSW752" s="33"/>
      <c r="BSX752" s="33"/>
      <c r="BSY752" s="33"/>
      <c r="BSZ752" s="33"/>
      <c r="BTA752" s="33"/>
      <c r="BTB752" s="33"/>
      <c r="BTC752" s="33"/>
      <c r="BTD752" s="33"/>
      <c r="BTE752" s="33"/>
      <c r="BTF752" s="33"/>
      <c r="BTG752" s="33"/>
      <c r="BTH752" s="33"/>
      <c r="BTI752" s="33"/>
      <c r="BTJ752" s="33"/>
      <c r="BTK752" s="33"/>
      <c r="BTL752" s="33"/>
      <c r="BTM752" s="33"/>
      <c r="BTN752" s="33"/>
      <c r="BTO752" s="33"/>
      <c r="BTP752" s="33"/>
      <c r="BTQ752" s="33"/>
      <c r="BTR752" s="33"/>
      <c r="BTS752" s="33"/>
      <c r="BTT752" s="33"/>
      <c r="BTU752" s="33"/>
      <c r="BTV752" s="33"/>
      <c r="BTW752" s="33"/>
      <c r="BTX752" s="33"/>
      <c r="BTY752" s="33"/>
      <c r="BTZ752" s="33"/>
      <c r="BUA752" s="33"/>
      <c r="BUB752" s="33"/>
      <c r="BUC752" s="33"/>
      <c r="BUD752" s="33"/>
      <c r="BUE752" s="33"/>
      <c r="BUF752" s="33"/>
      <c r="BUG752" s="33"/>
      <c r="BUH752" s="33"/>
      <c r="BUI752" s="33"/>
      <c r="BUJ752" s="33"/>
      <c r="BUK752" s="33"/>
      <c r="BUL752" s="33"/>
      <c r="BUM752" s="33"/>
      <c r="BUN752" s="33"/>
      <c r="BUO752" s="33"/>
      <c r="BUP752" s="33"/>
      <c r="BUQ752" s="33"/>
      <c r="BUR752" s="33"/>
      <c r="BUS752" s="33"/>
      <c r="BUT752" s="33"/>
      <c r="BUU752" s="33"/>
      <c r="BUV752" s="33"/>
      <c r="BUW752" s="33"/>
      <c r="BUX752" s="33"/>
      <c r="BUY752" s="33"/>
      <c r="BUZ752" s="33"/>
      <c r="BVA752" s="33"/>
      <c r="BVB752" s="33"/>
      <c r="BVC752" s="33"/>
      <c r="BVD752" s="33"/>
      <c r="BVE752" s="33"/>
      <c r="BVF752" s="33"/>
      <c r="BVG752" s="33"/>
      <c r="BVH752" s="33"/>
      <c r="BVI752" s="33"/>
      <c r="BVJ752" s="33"/>
      <c r="BVK752" s="33"/>
      <c r="BVL752" s="33"/>
      <c r="BVM752" s="33"/>
      <c r="BVN752" s="33"/>
      <c r="BVO752" s="33"/>
      <c r="BVP752" s="33"/>
      <c r="BVQ752" s="33"/>
      <c r="BVR752" s="33"/>
      <c r="BVS752" s="33"/>
      <c r="BVT752" s="33"/>
      <c r="BVU752" s="33"/>
      <c r="BVV752" s="33"/>
      <c r="BVW752" s="33"/>
      <c r="BVX752" s="33"/>
      <c r="BVY752" s="33"/>
      <c r="BVZ752" s="33"/>
      <c r="BWA752" s="33"/>
      <c r="BWB752" s="33"/>
      <c r="BWC752" s="33"/>
      <c r="BWD752" s="33"/>
      <c r="BWE752" s="33"/>
      <c r="BWF752" s="33"/>
      <c r="BWG752" s="33"/>
      <c r="BWH752" s="33"/>
      <c r="BWI752" s="33"/>
      <c r="BWJ752" s="33"/>
      <c r="BWK752" s="33"/>
      <c r="BWL752" s="33"/>
      <c r="BWM752" s="33"/>
      <c r="BWN752" s="33"/>
      <c r="BWO752" s="33"/>
      <c r="BWP752" s="33"/>
      <c r="BWQ752" s="33"/>
      <c r="BWR752" s="33"/>
      <c r="BWS752" s="33"/>
      <c r="BWT752" s="33"/>
      <c r="BWU752" s="33"/>
      <c r="BWV752" s="33"/>
      <c r="BWW752" s="33"/>
      <c r="BWX752" s="33"/>
      <c r="BWY752" s="33"/>
      <c r="BWZ752" s="33"/>
      <c r="BXA752" s="33"/>
      <c r="BXB752" s="33"/>
      <c r="BXC752" s="33"/>
      <c r="BXD752" s="33"/>
      <c r="BXE752" s="33"/>
      <c r="BXF752" s="33"/>
      <c r="BXG752" s="33"/>
      <c r="BXH752" s="33"/>
      <c r="BXI752" s="33"/>
      <c r="BXJ752" s="33"/>
      <c r="BXK752" s="33"/>
      <c r="BXL752" s="33"/>
      <c r="BXM752" s="33"/>
      <c r="BXN752" s="33"/>
      <c r="BXO752" s="33"/>
      <c r="BXP752" s="33"/>
      <c r="BXQ752" s="33"/>
      <c r="BXR752" s="33"/>
      <c r="BXS752" s="33"/>
      <c r="BXT752" s="33"/>
      <c r="BXU752" s="33"/>
      <c r="BXV752" s="33"/>
      <c r="BXW752" s="33"/>
      <c r="BXX752" s="33"/>
      <c r="BXY752" s="33"/>
      <c r="BXZ752" s="33"/>
      <c r="BYA752" s="33"/>
      <c r="BYB752" s="33"/>
      <c r="BYC752" s="33"/>
      <c r="BYD752" s="33"/>
      <c r="BYE752" s="33"/>
      <c r="BYF752" s="33"/>
      <c r="BYG752" s="33"/>
      <c r="BYH752" s="33"/>
      <c r="BYI752" s="33"/>
      <c r="BYJ752" s="33"/>
      <c r="BYK752" s="33"/>
      <c r="BYL752" s="33"/>
      <c r="BYM752" s="33"/>
      <c r="BYN752" s="33"/>
      <c r="BYO752" s="33"/>
      <c r="BYP752" s="33"/>
      <c r="BYQ752" s="33"/>
      <c r="BYR752" s="33"/>
      <c r="BYS752" s="33"/>
      <c r="BYT752" s="33"/>
      <c r="BYU752" s="33"/>
      <c r="BYV752" s="33"/>
      <c r="BYW752" s="33"/>
      <c r="BYX752" s="33"/>
    </row>
    <row r="753" spans="1:2026" ht="24.95" customHeight="1" x14ac:dyDescent="0.25">
      <c r="A753" s="205" t="s">
        <v>1662</v>
      </c>
      <c r="B753" s="53" t="s">
        <v>1324</v>
      </c>
      <c r="C753" s="4" t="s">
        <v>1325</v>
      </c>
      <c r="D753" s="4" t="s">
        <v>140</v>
      </c>
      <c r="E753" s="4" t="s">
        <v>1326</v>
      </c>
      <c r="F753" s="5" t="s">
        <v>1308</v>
      </c>
      <c r="G753" s="1" t="s">
        <v>27</v>
      </c>
      <c r="H753" s="63" t="s">
        <v>277</v>
      </c>
      <c r="I753" s="1" t="s">
        <v>29</v>
      </c>
      <c r="J753" s="35" t="s">
        <v>345</v>
      </c>
      <c r="K753" s="1" t="s">
        <v>208</v>
      </c>
      <c r="L753" s="1" t="s">
        <v>32</v>
      </c>
      <c r="M753" s="37" t="s">
        <v>33</v>
      </c>
      <c r="N753" s="1" t="s">
        <v>34</v>
      </c>
      <c r="O753" s="6" t="s">
        <v>35</v>
      </c>
      <c r="P753" s="6"/>
      <c r="Q753" s="7" t="s">
        <v>36</v>
      </c>
      <c r="R753" s="7"/>
      <c r="S753" s="4" t="s">
        <v>1327</v>
      </c>
      <c r="T753" s="160">
        <v>1707091.44</v>
      </c>
      <c r="U753" s="160">
        <v>9238179.0800000001</v>
      </c>
      <c r="V753" s="4" t="s">
        <v>11</v>
      </c>
      <c r="W753" s="1" t="s">
        <v>40</v>
      </c>
      <c r="X753" s="1" t="s">
        <v>40</v>
      </c>
      <c r="Y753" s="1"/>
      <c r="Z753" s="1" t="s">
        <v>40</v>
      </c>
      <c r="AA753" s="1"/>
      <c r="AB753" s="8"/>
      <c r="AC753" s="8">
        <v>2650</v>
      </c>
      <c r="AD753" s="8"/>
      <c r="AE753" s="8">
        <v>12750</v>
      </c>
      <c r="AF753" s="8">
        <v>5250</v>
      </c>
      <c r="AG753" s="8">
        <f t="shared" si="12"/>
        <v>20650</v>
      </c>
      <c r="AH753" s="111">
        <f>18</f>
        <v>18</v>
      </c>
      <c r="AI753" s="8">
        <f>16156.08</f>
        <v>16156.08</v>
      </c>
      <c r="AJ753" s="126">
        <f>4710</f>
        <v>4710</v>
      </c>
      <c r="AK753" s="8">
        <f>AI753+AJ753</f>
        <v>20866.080000000002</v>
      </c>
      <c r="AL753" s="5" t="s">
        <v>37</v>
      </c>
      <c r="AM753" s="5" t="s">
        <v>1499</v>
      </c>
      <c r="AN753" s="5"/>
      <c r="AO753" s="5"/>
    </row>
    <row r="754" spans="1:2026" ht="24.95" customHeight="1" x14ac:dyDescent="0.25">
      <c r="A754" s="205" t="s">
        <v>1662</v>
      </c>
      <c r="B754" s="53" t="s">
        <v>1328</v>
      </c>
      <c r="C754" s="4" t="s">
        <v>1325</v>
      </c>
      <c r="D754" s="4" t="s">
        <v>134</v>
      </c>
      <c r="E754" s="4" t="s">
        <v>1326</v>
      </c>
      <c r="F754" s="5" t="s">
        <v>1308</v>
      </c>
      <c r="G754" s="1" t="s">
        <v>27</v>
      </c>
      <c r="H754" s="63" t="s">
        <v>277</v>
      </c>
      <c r="I754" s="1" t="s">
        <v>29</v>
      </c>
      <c r="J754" s="35" t="s">
        <v>345</v>
      </c>
      <c r="K754" s="1" t="s">
        <v>208</v>
      </c>
      <c r="L754" s="1" t="s">
        <v>32</v>
      </c>
      <c r="M754" s="37" t="s">
        <v>33</v>
      </c>
      <c r="N754" s="1" t="s">
        <v>34</v>
      </c>
      <c r="O754" s="6" t="s">
        <v>35</v>
      </c>
      <c r="P754" s="6"/>
      <c r="Q754" s="7" t="s">
        <v>36</v>
      </c>
      <c r="R754" s="7"/>
      <c r="S754" s="4" t="s">
        <v>1329</v>
      </c>
      <c r="T754" s="160">
        <v>1707151.83</v>
      </c>
      <c r="U754" s="160">
        <v>9238155.25</v>
      </c>
      <c r="V754" s="4" t="s">
        <v>11</v>
      </c>
      <c r="W754" s="1" t="s">
        <v>40</v>
      </c>
      <c r="X754" s="1" t="s">
        <v>40</v>
      </c>
      <c r="Y754" s="1"/>
      <c r="Z754" s="1" t="s">
        <v>40</v>
      </c>
      <c r="AA754" s="1"/>
      <c r="AB754" s="8">
        <v>7500</v>
      </c>
      <c r="AC754" s="8">
        <v>2650</v>
      </c>
      <c r="AD754" s="8"/>
      <c r="AE754" s="8">
        <v>12750</v>
      </c>
      <c r="AF754" s="8">
        <v>5250</v>
      </c>
      <c r="AG754" s="8">
        <f t="shared" si="12"/>
        <v>28150</v>
      </c>
      <c r="AH754" s="111">
        <f>18</f>
        <v>18</v>
      </c>
      <c r="AI754" s="8">
        <f>16156.08</f>
        <v>16156.08</v>
      </c>
      <c r="AJ754" s="126">
        <f>4710</f>
        <v>4710</v>
      </c>
      <c r="AK754" s="8">
        <f>AI754+AJ754</f>
        <v>20866.080000000002</v>
      </c>
      <c r="AL754" s="5" t="s">
        <v>37</v>
      </c>
      <c r="AM754" s="5" t="s">
        <v>1499</v>
      </c>
      <c r="AN754" s="5"/>
      <c r="AO754" s="5"/>
    </row>
    <row r="755" spans="1:2026" ht="24.95" customHeight="1" x14ac:dyDescent="0.25">
      <c r="A755" s="205" t="s">
        <v>1662</v>
      </c>
      <c r="B755" s="50" t="s">
        <v>1330</v>
      </c>
      <c r="C755" s="4" t="s">
        <v>1124</v>
      </c>
      <c r="D755" s="4" t="s">
        <v>140</v>
      </c>
      <c r="E755" s="4" t="s">
        <v>1331</v>
      </c>
      <c r="F755" s="5" t="s">
        <v>1308</v>
      </c>
      <c r="G755" s="1" t="s">
        <v>27</v>
      </c>
      <c r="H755" s="63" t="s">
        <v>308</v>
      </c>
      <c r="I755" s="1" t="s">
        <v>29</v>
      </c>
      <c r="J755" s="35" t="s">
        <v>345</v>
      </c>
      <c r="K755" s="1" t="s">
        <v>208</v>
      </c>
      <c r="L755" s="1" t="s">
        <v>80</v>
      </c>
      <c r="M755" s="37" t="s">
        <v>33</v>
      </c>
      <c r="N755" s="1" t="s">
        <v>34</v>
      </c>
      <c r="O755" s="6" t="s">
        <v>35</v>
      </c>
      <c r="P755" s="6"/>
      <c r="Q755" s="7" t="s">
        <v>57</v>
      </c>
      <c r="R755" s="7"/>
      <c r="S755" s="4" t="s">
        <v>1332</v>
      </c>
      <c r="T755" s="146"/>
      <c r="U755" s="146"/>
      <c r="V755" s="4" t="s">
        <v>11</v>
      </c>
      <c r="W755" s="1" t="s">
        <v>40</v>
      </c>
      <c r="X755" s="1" t="s">
        <v>40</v>
      </c>
      <c r="Y755" s="1"/>
      <c r="Z755" s="1"/>
      <c r="AA755" s="1"/>
      <c r="AB755" s="8">
        <v>20000</v>
      </c>
      <c r="AC755" s="8">
        <v>3860</v>
      </c>
      <c r="AD755" s="8"/>
      <c r="AE755" s="8">
        <v>14000</v>
      </c>
      <c r="AF755" s="8">
        <v>650</v>
      </c>
      <c r="AG755" s="8">
        <f t="shared" si="12"/>
        <v>38510</v>
      </c>
      <c r="AH755" s="111">
        <f>15</f>
        <v>15</v>
      </c>
      <c r="AI755" s="8">
        <f>4533</f>
        <v>4533</v>
      </c>
      <c r="AJ755" s="126"/>
      <c r="AK755" s="8">
        <f>4533</f>
        <v>4533</v>
      </c>
      <c r="AL755" s="5" t="s">
        <v>37</v>
      </c>
      <c r="AM755" s="5" t="s">
        <v>1499</v>
      </c>
      <c r="AN755" s="5"/>
      <c r="AO755" s="5"/>
    </row>
    <row r="756" spans="1:2026" ht="24.95" customHeight="1" x14ac:dyDescent="0.25">
      <c r="A756" s="205" t="s">
        <v>1662</v>
      </c>
      <c r="B756" s="50" t="s">
        <v>1333</v>
      </c>
      <c r="C756" s="4" t="s">
        <v>1124</v>
      </c>
      <c r="D756" s="4" t="s">
        <v>134</v>
      </c>
      <c r="E756" s="4" t="s">
        <v>1331</v>
      </c>
      <c r="F756" s="5" t="s">
        <v>1308</v>
      </c>
      <c r="G756" s="4" t="s">
        <v>27</v>
      </c>
      <c r="H756" s="63" t="s">
        <v>308</v>
      </c>
      <c r="I756" s="4" t="s">
        <v>29</v>
      </c>
      <c r="J756" s="51" t="s">
        <v>345</v>
      </c>
      <c r="K756" s="4" t="s">
        <v>208</v>
      </c>
      <c r="L756" s="4" t="s">
        <v>80</v>
      </c>
      <c r="M756" s="4" t="s">
        <v>33</v>
      </c>
      <c r="N756" s="4" t="s">
        <v>34</v>
      </c>
      <c r="O756" s="6" t="s">
        <v>35</v>
      </c>
      <c r="P756" s="6"/>
      <c r="Q756" s="7" t="s">
        <v>57</v>
      </c>
      <c r="R756" s="7"/>
      <c r="S756" s="4" t="s">
        <v>1332</v>
      </c>
      <c r="T756" s="146"/>
      <c r="U756" s="146"/>
      <c r="V756" s="4" t="s">
        <v>11</v>
      </c>
      <c r="W756" s="4" t="s">
        <v>40</v>
      </c>
      <c r="X756" s="4" t="s">
        <v>40</v>
      </c>
      <c r="Y756" s="4"/>
      <c r="Z756" s="4"/>
      <c r="AA756" s="4"/>
      <c r="AB756" s="8">
        <v>20000</v>
      </c>
      <c r="AC756" s="8">
        <v>3860</v>
      </c>
      <c r="AD756" s="8"/>
      <c r="AE756" s="8">
        <v>14000</v>
      </c>
      <c r="AF756" s="8">
        <v>650</v>
      </c>
      <c r="AG756" s="8">
        <f t="shared" si="12"/>
        <v>38510</v>
      </c>
      <c r="AH756" s="111">
        <f>15</f>
        <v>15</v>
      </c>
      <c r="AI756" s="8">
        <f>4533</f>
        <v>4533</v>
      </c>
      <c r="AJ756" s="126"/>
      <c r="AK756" s="8">
        <f>4533</f>
        <v>4533</v>
      </c>
      <c r="AL756" s="5" t="s">
        <v>38</v>
      </c>
      <c r="AM756" s="5" t="s">
        <v>1499</v>
      </c>
      <c r="AN756" s="5"/>
      <c r="AO756" s="5"/>
    </row>
    <row r="757" spans="1:2026" ht="24.95" customHeight="1" x14ac:dyDescent="0.25">
      <c r="A757" s="205" t="s">
        <v>1662</v>
      </c>
      <c r="B757" s="50" t="s">
        <v>1334</v>
      </c>
      <c r="C757" s="4" t="s">
        <v>1335</v>
      </c>
      <c r="D757" s="4" t="s">
        <v>140</v>
      </c>
      <c r="E757" s="4" t="s">
        <v>1336</v>
      </c>
      <c r="F757" s="5" t="s">
        <v>1308</v>
      </c>
      <c r="G757" s="1" t="s">
        <v>27</v>
      </c>
      <c r="H757" s="63" t="s">
        <v>308</v>
      </c>
      <c r="I757" s="1" t="s">
        <v>29</v>
      </c>
      <c r="J757" s="35" t="s">
        <v>345</v>
      </c>
      <c r="K757" s="1" t="s">
        <v>208</v>
      </c>
      <c r="L757" s="1" t="s">
        <v>51</v>
      </c>
      <c r="M757" s="37" t="s">
        <v>33</v>
      </c>
      <c r="N757" s="1" t="s">
        <v>34</v>
      </c>
      <c r="O757" s="6" t="s">
        <v>35</v>
      </c>
      <c r="P757" s="6"/>
      <c r="Q757" s="7" t="s">
        <v>57</v>
      </c>
      <c r="R757" s="7"/>
      <c r="S757" s="4" t="s">
        <v>1337</v>
      </c>
      <c r="T757" s="146"/>
      <c r="U757" s="146"/>
      <c r="V757" s="4" t="s">
        <v>11</v>
      </c>
      <c r="W757" s="1" t="s">
        <v>40</v>
      </c>
      <c r="X757" s="1" t="s">
        <v>40</v>
      </c>
      <c r="Y757" s="1"/>
      <c r="Z757" s="1"/>
      <c r="AA757" s="1"/>
      <c r="AB757" s="8">
        <v>7500</v>
      </c>
      <c r="AC757" s="8">
        <v>2650</v>
      </c>
      <c r="AD757" s="8"/>
      <c r="AE757" s="8">
        <v>14000</v>
      </c>
      <c r="AF757" s="8">
        <v>650</v>
      </c>
      <c r="AG757" s="8">
        <f t="shared" si="12"/>
        <v>24800</v>
      </c>
      <c r="AH757" s="111">
        <f>24</f>
        <v>24</v>
      </c>
      <c r="AI757" s="8">
        <f>2448</f>
        <v>2448</v>
      </c>
      <c r="AJ757" s="126"/>
      <c r="AK757" s="8">
        <f>2448</f>
        <v>2448</v>
      </c>
      <c r="AL757" s="5" t="s">
        <v>37</v>
      </c>
      <c r="AM757" s="5" t="s">
        <v>1499</v>
      </c>
      <c r="AN757" s="173" t="s">
        <v>1512</v>
      </c>
      <c r="AO757" s="173" t="s">
        <v>1512</v>
      </c>
    </row>
    <row r="758" spans="1:2026" ht="24.95" customHeight="1" x14ac:dyDescent="0.25">
      <c r="A758" s="205" t="s">
        <v>1662</v>
      </c>
      <c r="B758" s="50" t="s">
        <v>1338</v>
      </c>
      <c r="C758" s="4" t="s">
        <v>1335</v>
      </c>
      <c r="D758" s="4" t="s">
        <v>134</v>
      </c>
      <c r="E758" s="4" t="s">
        <v>1336</v>
      </c>
      <c r="F758" s="5" t="s">
        <v>1308</v>
      </c>
      <c r="G758" s="1" t="s">
        <v>27</v>
      </c>
      <c r="H758" s="63" t="s">
        <v>308</v>
      </c>
      <c r="I758" s="1" t="s">
        <v>29</v>
      </c>
      <c r="J758" s="35" t="s">
        <v>345</v>
      </c>
      <c r="K758" s="36" t="s">
        <v>31</v>
      </c>
      <c r="L758" s="1" t="s">
        <v>51</v>
      </c>
      <c r="M758" s="37" t="s">
        <v>33</v>
      </c>
      <c r="N758" s="1" t="s">
        <v>34</v>
      </c>
      <c r="O758" s="6" t="s">
        <v>35</v>
      </c>
      <c r="P758" s="6"/>
      <c r="Q758" s="7" t="s">
        <v>57</v>
      </c>
      <c r="R758" s="7"/>
      <c r="S758" s="4" t="s">
        <v>1339</v>
      </c>
      <c r="T758" s="146"/>
      <c r="U758" s="146"/>
      <c r="V758" s="4" t="s">
        <v>11</v>
      </c>
      <c r="W758" s="1" t="s">
        <v>40</v>
      </c>
      <c r="X758" s="1" t="s">
        <v>40</v>
      </c>
      <c r="Y758" s="1"/>
      <c r="Z758" s="1"/>
      <c r="AA758" s="1"/>
      <c r="AB758" s="8"/>
      <c r="AC758" s="8">
        <v>2650</v>
      </c>
      <c r="AD758" s="8"/>
      <c r="AE758" s="8">
        <v>14000</v>
      </c>
      <c r="AF758" s="8">
        <v>650</v>
      </c>
      <c r="AG758" s="8">
        <f t="shared" si="12"/>
        <v>17300</v>
      </c>
      <c r="AH758" s="111">
        <f>24</f>
        <v>24</v>
      </c>
      <c r="AI758" s="8">
        <f>2448</f>
        <v>2448</v>
      </c>
      <c r="AJ758" s="126"/>
      <c r="AK758" s="8">
        <f>2448</f>
        <v>2448</v>
      </c>
      <c r="AL758" s="5" t="s">
        <v>37</v>
      </c>
      <c r="AM758" s="5" t="s">
        <v>1499</v>
      </c>
      <c r="AN758" s="173" t="s">
        <v>1512</v>
      </c>
      <c r="AO758" s="173" t="s">
        <v>1512</v>
      </c>
    </row>
    <row r="759" spans="1:2026" ht="24.95" customHeight="1" x14ac:dyDescent="0.25">
      <c r="A759" s="205" t="s">
        <v>1662</v>
      </c>
      <c r="B759" s="34" t="s">
        <v>1340</v>
      </c>
      <c r="C759" s="1" t="s">
        <v>1341</v>
      </c>
      <c r="D759" s="1" t="s">
        <v>62</v>
      </c>
      <c r="E759" s="1" t="s">
        <v>1342</v>
      </c>
      <c r="F759" s="2" t="s">
        <v>1308</v>
      </c>
      <c r="G759" s="1" t="s">
        <v>27</v>
      </c>
      <c r="H759" s="29" t="s">
        <v>548</v>
      </c>
      <c r="I759" s="1" t="s">
        <v>29</v>
      </c>
      <c r="J759" s="35" t="s">
        <v>30</v>
      </c>
      <c r="K759" s="36" t="s">
        <v>31</v>
      </c>
      <c r="L759" s="1" t="s">
        <v>80</v>
      </c>
      <c r="M759" s="37" t="s">
        <v>33</v>
      </c>
      <c r="N759" s="1" t="s">
        <v>34</v>
      </c>
      <c r="O759" s="38" t="s">
        <v>35</v>
      </c>
      <c r="P759" s="38"/>
      <c r="Q759" s="39" t="s">
        <v>36</v>
      </c>
      <c r="R759" s="39"/>
      <c r="S759" s="1" t="s">
        <v>1343</v>
      </c>
      <c r="T759" s="145"/>
      <c r="U759" s="145"/>
      <c r="V759" s="1" t="s">
        <v>11</v>
      </c>
      <c r="W759" s="1"/>
      <c r="X759" s="1" t="s">
        <v>40</v>
      </c>
      <c r="Y759" s="1"/>
      <c r="Z759" s="1"/>
      <c r="AA759" s="1"/>
      <c r="AB759" s="30"/>
      <c r="AC759" s="30">
        <v>3860</v>
      </c>
      <c r="AD759" s="30"/>
      <c r="AE759" s="30">
        <v>12750</v>
      </c>
      <c r="AF759" s="30">
        <v>650</v>
      </c>
      <c r="AG759" s="30">
        <f t="shared" si="12"/>
        <v>17260</v>
      </c>
      <c r="AH759" s="110"/>
      <c r="AI759" s="30"/>
      <c r="AJ759" s="125"/>
      <c r="AK759" s="30"/>
      <c r="AL759" s="2" t="s">
        <v>38</v>
      </c>
      <c r="AM759" s="2"/>
      <c r="AN759" s="2"/>
      <c r="AO759" s="2"/>
    </row>
    <row r="760" spans="1:2026" ht="24.95" customHeight="1" x14ac:dyDescent="0.25">
      <c r="A760" s="205" t="s">
        <v>1662</v>
      </c>
      <c r="B760" s="34" t="s">
        <v>1344</v>
      </c>
      <c r="C760" s="1" t="s">
        <v>1341</v>
      </c>
      <c r="D760" s="1" t="s">
        <v>551</v>
      </c>
      <c r="E760" s="1" t="s">
        <v>1342</v>
      </c>
      <c r="F760" s="2" t="s">
        <v>1308</v>
      </c>
      <c r="G760" s="1" t="s">
        <v>27</v>
      </c>
      <c r="H760" s="29" t="s">
        <v>548</v>
      </c>
      <c r="I760" s="1" t="s">
        <v>29</v>
      </c>
      <c r="J760" s="35" t="s">
        <v>30</v>
      </c>
      <c r="K760" s="36" t="s">
        <v>31</v>
      </c>
      <c r="L760" s="1" t="s">
        <v>80</v>
      </c>
      <c r="M760" s="37" t="s">
        <v>33</v>
      </c>
      <c r="N760" s="1" t="s">
        <v>34</v>
      </c>
      <c r="O760" s="38" t="s">
        <v>35</v>
      </c>
      <c r="P760" s="38"/>
      <c r="Q760" s="39" t="s">
        <v>36</v>
      </c>
      <c r="R760" s="39"/>
      <c r="S760" s="1" t="s">
        <v>1343</v>
      </c>
      <c r="T760" s="145"/>
      <c r="U760" s="145"/>
      <c r="V760" s="1" t="s">
        <v>11</v>
      </c>
      <c r="W760" s="1"/>
      <c r="X760" s="1" t="s">
        <v>40</v>
      </c>
      <c r="Y760" s="1"/>
      <c r="Z760" s="1"/>
      <c r="AA760" s="1"/>
      <c r="AB760" s="30"/>
      <c r="AC760" s="30">
        <v>3860</v>
      </c>
      <c r="AD760" s="30"/>
      <c r="AE760" s="30"/>
      <c r="AF760" s="30"/>
      <c r="AG760" s="30">
        <f t="shared" si="12"/>
        <v>3860</v>
      </c>
      <c r="AH760" s="110"/>
      <c r="AI760" s="30"/>
      <c r="AJ760" s="125"/>
      <c r="AK760" s="30"/>
      <c r="AL760" s="2" t="s">
        <v>38</v>
      </c>
      <c r="AM760" s="2"/>
      <c r="AN760" s="2"/>
      <c r="AO760" s="2"/>
    </row>
    <row r="761" spans="1:2026" ht="15" customHeight="1" x14ac:dyDescent="0.25">
      <c r="A761" s="205" t="s">
        <v>1662</v>
      </c>
      <c r="B761" s="4" t="s">
        <v>1345</v>
      </c>
      <c r="C761" s="4" t="s">
        <v>1346</v>
      </c>
      <c r="D761" s="4" t="s">
        <v>62</v>
      </c>
      <c r="E761" s="4" t="s">
        <v>1347</v>
      </c>
      <c r="F761" s="5" t="s">
        <v>1308</v>
      </c>
      <c r="G761" s="4" t="s">
        <v>105</v>
      </c>
      <c r="H761" s="11" t="s">
        <v>548</v>
      </c>
      <c r="I761" s="4" t="s">
        <v>29</v>
      </c>
      <c r="J761" s="51" t="s">
        <v>30</v>
      </c>
      <c r="K761" s="4" t="s">
        <v>31</v>
      </c>
      <c r="L761" s="4" t="s">
        <v>51</v>
      </c>
      <c r="M761" s="4" t="s">
        <v>33</v>
      </c>
      <c r="N761" s="4" t="s">
        <v>106</v>
      </c>
      <c r="O761" s="6" t="s">
        <v>107</v>
      </c>
      <c r="P761" s="6"/>
      <c r="Q761" s="7" t="s">
        <v>36</v>
      </c>
      <c r="R761" s="7"/>
      <c r="S761" s="4" t="s">
        <v>1348</v>
      </c>
      <c r="T761" s="146"/>
      <c r="U761" s="146"/>
      <c r="V761" s="4" t="s">
        <v>59</v>
      </c>
      <c r="W761" s="4"/>
      <c r="X761" s="4"/>
      <c r="Y761" s="4"/>
      <c r="Z761" s="4"/>
      <c r="AA761" s="4"/>
      <c r="AB761" s="8"/>
      <c r="AC761" s="8">
        <v>2650</v>
      </c>
      <c r="AD761" s="8"/>
      <c r="AE761" s="8">
        <v>2250</v>
      </c>
      <c r="AF761" s="8"/>
      <c r="AG761" s="8">
        <f t="shared" si="12"/>
        <v>4900</v>
      </c>
      <c r="AH761" s="111"/>
      <c r="AI761" s="8"/>
      <c r="AJ761" s="126"/>
      <c r="AK761" s="8"/>
      <c r="AL761" s="5" t="s">
        <v>37</v>
      </c>
      <c r="AM761" s="5" t="s">
        <v>1499</v>
      </c>
      <c r="AN761" s="5"/>
      <c r="AO761" s="5"/>
    </row>
    <row r="762" spans="1:2026" ht="15" customHeight="1" x14ac:dyDescent="0.25">
      <c r="A762" s="205" t="s">
        <v>1662</v>
      </c>
      <c r="B762" s="4" t="s">
        <v>1349</v>
      </c>
      <c r="C762" s="4" t="s">
        <v>1346</v>
      </c>
      <c r="D762" s="4" t="s">
        <v>551</v>
      </c>
      <c r="E762" s="4" t="s">
        <v>1347</v>
      </c>
      <c r="F762" s="5" t="s">
        <v>1308</v>
      </c>
      <c r="G762" s="4" t="s">
        <v>105</v>
      </c>
      <c r="H762" s="11" t="s">
        <v>548</v>
      </c>
      <c r="I762" s="4" t="s">
        <v>29</v>
      </c>
      <c r="J762" s="51" t="s">
        <v>30</v>
      </c>
      <c r="K762" s="4" t="s">
        <v>31</v>
      </c>
      <c r="L762" s="4" t="s">
        <v>32</v>
      </c>
      <c r="M762" s="4" t="s">
        <v>33</v>
      </c>
      <c r="N762" s="4" t="s">
        <v>106</v>
      </c>
      <c r="O762" s="6" t="s">
        <v>107</v>
      </c>
      <c r="P762" s="6"/>
      <c r="Q762" s="7" t="s">
        <v>36</v>
      </c>
      <c r="R762" s="7"/>
      <c r="S762" s="4" t="s">
        <v>1348</v>
      </c>
      <c r="T762" s="146"/>
      <c r="U762" s="146"/>
      <c r="V762" s="4" t="s">
        <v>59</v>
      </c>
      <c r="W762" s="4"/>
      <c r="X762" s="4"/>
      <c r="Y762" s="4"/>
      <c r="Z762" s="4"/>
      <c r="AA762" s="4"/>
      <c r="AB762" s="8">
        <v>12500</v>
      </c>
      <c r="AC762" s="8">
        <v>2650</v>
      </c>
      <c r="AD762" s="8"/>
      <c r="AE762" s="8">
        <v>2250</v>
      </c>
      <c r="AF762" s="8"/>
      <c r="AG762" s="8">
        <f t="shared" si="12"/>
        <v>17400</v>
      </c>
      <c r="AH762" s="111"/>
      <c r="AI762" s="8"/>
      <c r="AJ762" s="126"/>
      <c r="AK762" s="8"/>
      <c r="AL762" s="5" t="s">
        <v>37</v>
      </c>
      <c r="AM762" s="5" t="s">
        <v>1499</v>
      </c>
      <c r="AN762" s="5"/>
      <c r="AO762" s="5"/>
    </row>
    <row r="763" spans="1:2026" s="103" customFormat="1" ht="15" customHeight="1" x14ac:dyDescent="0.25">
      <c r="A763" s="205" t="s">
        <v>1662</v>
      </c>
      <c r="B763" s="4"/>
      <c r="C763" s="4" t="s">
        <v>1529</v>
      </c>
      <c r="D763" s="4"/>
      <c r="E763" s="4"/>
      <c r="F763" s="5" t="s">
        <v>1308</v>
      </c>
      <c r="G763" s="4"/>
      <c r="H763" s="90" t="s">
        <v>1530</v>
      </c>
      <c r="I763" s="4"/>
      <c r="J763" s="51"/>
      <c r="K763" s="4"/>
      <c r="L763" s="4"/>
      <c r="M763" s="4"/>
      <c r="N763" s="4"/>
      <c r="O763" s="6"/>
      <c r="P763" s="6"/>
      <c r="Q763" s="7"/>
      <c r="R763" s="7"/>
      <c r="S763" s="4"/>
      <c r="T763" s="146"/>
      <c r="U763" s="146"/>
      <c r="V763" s="4"/>
      <c r="W763" s="4"/>
      <c r="X763" s="4"/>
      <c r="Y763" s="4"/>
      <c r="Z763" s="4"/>
      <c r="AA763" s="4"/>
      <c r="AB763" s="8"/>
      <c r="AC763" s="8"/>
      <c r="AD763" s="8"/>
      <c r="AE763" s="8"/>
      <c r="AF763" s="8"/>
      <c r="AG763" s="8"/>
      <c r="AH763" s="111"/>
      <c r="AI763" s="8"/>
      <c r="AJ763" s="126"/>
      <c r="AK763" s="8"/>
      <c r="AL763" s="5"/>
      <c r="AM763" s="5"/>
      <c r="AN763" s="5"/>
      <c r="AO763" s="5"/>
      <c r="AP763" s="33"/>
      <c r="AQ763" s="33"/>
    </row>
    <row r="764" spans="1:2026" s="103" customFormat="1" ht="15" customHeight="1" x14ac:dyDescent="0.25">
      <c r="A764" s="205" t="s">
        <v>1662</v>
      </c>
      <c r="B764" s="4"/>
      <c r="C764" s="4" t="s">
        <v>1529</v>
      </c>
      <c r="D764" s="4"/>
      <c r="E764" s="4"/>
      <c r="F764" s="5" t="s">
        <v>1308</v>
      </c>
      <c r="G764" s="4"/>
      <c r="H764" s="90" t="s">
        <v>1530</v>
      </c>
      <c r="I764" s="4"/>
      <c r="J764" s="51"/>
      <c r="K764" s="4"/>
      <c r="L764" s="4"/>
      <c r="M764" s="4"/>
      <c r="N764" s="4"/>
      <c r="O764" s="6"/>
      <c r="P764" s="6"/>
      <c r="Q764" s="7"/>
      <c r="R764" s="7"/>
      <c r="S764" s="4"/>
      <c r="T764" s="146"/>
      <c r="U764" s="146"/>
      <c r="V764" s="4"/>
      <c r="W764" s="4"/>
      <c r="X764" s="4"/>
      <c r="Y764" s="4"/>
      <c r="Z764" s="4"/>
      <c r="AA764" s="4"/>
      <c r="AB764" s="8"/>
      <c r="AC764" s="8"/>
      <c r="AD764" s="8"/>
      <c r="AE764" s="8"/>
      <c r="AF764" s="8"/>
      <c r="AG764" s="8"/>
      <c r="AH764" s="111"/>
      <c r="AI764" s="8"/>
      <c r="AJ764" s="126"/>
      <c r="AK764" s="8"/>
      <c r="AL764" s="5"/>
      <c r="AM764" s="5"/>
      <c r="AN764" s="5"/>
      <c r="AO764" s="5"/>
      <c r="AP764" s="33"/>
      <c r="AQ764" s="33"/>
    </row>
    <row r="765" spans="1:2026" ht="24.95" customHeight="1" x14ac:dyDescent="0.25">
      <c r="A765" s="205" t="s">
        <v>1662</v>
      </c>
      <c r="B765" s="21" t="s">
        <v>1350</v>
      </c>
      <c r="C765" s="21" t="s">
        <v>1351</v>
      </c>
      <c r="D765" s="21" t="s">
        <v>140</v>
      </c>
      <c r="E765" s="21" t="s">
        <v>1352</v>
      </c>
      <c r="F765" s="26" t="s">
        <v>1308</v>
      </c>
      <c r="G765" s="21" t="s">
        <v>27</v>
      </c>
      <c r="H765" s="22" t="s">
        <v>308</v>
      </c>
      <c r="I765" s="21" t="s">
        <v>29</v>
      </c>
      <c r="J765" s="46" t="s">
        <v>345</v>
      </c>
      <c r="K765" s="21" t="s">
        <v>31</v>
      </c>
      <c r="L765" s="21" t="s">
        <v>80</v>
      </c>
      <c r="M765" s="21" t="s">
        <v>33</v>
      </c>
      <c r="N765" s="21" t="s">
        <v>34</v>
      </c>
      <c r="O765" s="23" t="s">
        <v>35</v>
      </c>
      <c r="P765" s="23"/>
      <c r="Q765" s="24" t="s">
        <v>36</v>
      </c>
      <c r="R765" s="24"/>
      <c r="S765" s="21" t="s">
        <v>1353</v>
      </c>
      <c r="T765" s="149"/>
      <c r="U765" s="149"/>
      <c r="V765" s="21" t="s">
        <v>11</v>
      </c>
      <c r="W765" s="21" t="s">
        <v>40</v>
      </c>
      <c r="X765" s="21" t="s">
        <v>40</v>
      </c>
      <c r="Y765" s="21"/>
      <c r="Z765" s="21"/>
      <c r="AA765" s="21"/>
      <c r="AB765" s="25">
        <v>20000</v>
      </c>
      <c r="AC765" s="25">
        <v>3860</v>
      </c>
      <c r="AD765" s="25"/>
      <c r="AE765" s="25">
        <v>12750</v>
      </c>
      <c r="AF765" s="25">
        <v>650</v>
      </c>
      <c r="AG765" s="25">
        <f t="shared" si="12"/>
        <v>37260</v>
      </c>
      <c r="AH765" s="113"/>
      <c r="AI765" s="25"/>
      <c r="AJ765" s="128"/>
      <c r="AK765" s="25"/>
      <c r="AL765" s="26" t="s">
        <v>37</v>
      </c>
      <c r="AM765" s="26" t="s">
        <v>1484</v>
      </c>
      <c r="AN765" s="26"/>
      <c r="AO765" s="26"/>
    </row>
    <row r="766" spans="1:2026" ht="24.95" customHeight="1" x14ac:dyDescent="0.25">
      <c r="A766" s="205" t="s">
        <v>1662</v>
      </c>
      <c r="B766" s="34" t="s">
        <v>1354</v>
      </c>
      <c r="C766" s="1" t="s">
        <v>1351</v>
      </c>
      <c r="D766" s="1" t="s">
        <v>134</v>
      </c>
      <c r="E766" s="1" t="s">
        <v>1352</v>
      </c>
      <c r="F766" s="2" t="s">
        <v>1308</v>
      </c>
      <c r="G766" s="1" t="s">
        <v>27</v>
      </c>
      <c r="H766" s="3" t="s">
        <v>308</v>
      </c>
      <c r="I766" s="1" t="s">
        <v>29</v>
      </c>
      <c r="J766" s="35" t="s">
        <v>345</v>
      </c>
      <c r="K766" s="36" t="s">
        <v>31</v>
      </c>
      <c r="L766" s="1" t="s">
        <v>80</v>
      </c>
      <c r="M766" s="37" t="s">
        <v>33</v>
      </c>
      <c r="N766" s="1" t="s">
        <v>34</v>
      </c>
      <c r="O766" s="38" t="s">
        <v>35</v>
      </c>
      <c r="P766" s="38"/>
      <c r="Q766" s="39" t="s">
        <v>36</v>
      </c>
      <c r="R766" s="39"/>
      <c r="S766" s="1" t="s">
        <v>1353</v>
      </c>
      <c r="T766" s="145"/>
      <c r="U766" s="145"/>
      <c r="V766" s="1" t="s">
        <v>11</v>
      </c>
      <c r="W766" s="1" t="s">
        <v>40</v>
      </c>
      <c r="X766" s="1" t="s">
        <v>40</v>
      </c>
      <c r="Y766" s="1"/>
      <c r="Z766" s="1"/>
      <c r="AA766" s="1"/>
      <c r="AB766" s="30"/>
      <c r="AC766" s="30">
        <v>3860</v>
      </c>
      <c r="AD766" s="30"/>
      <c r="AE766" s="30">
        <v>12750</v>
      </c>
      <c r="AF766" s="30">
        <v>650</v>
      </c>
      <c r="AG766" s="30">
        <f t="shared" si="12"/>
        <v>17260</v>
      </c>
      <c r="AH766" s="110"/>
      <c r="AI766" s="30"/>
      <c r="AJ766" s="125"/>
      <c r="AK766" s="30"/>
      <c r="AL766" s="2" t="s">
        <v>38</v>
      </c>
      <c r="AM766" s="2"/>
      <c r="AN766" s="2"/>
      <c r="AO766" s="2"/>
    </row>
    <row r="767" spans="1:2026" s="52" customFormat="1" ht="24.95" customHeight="1" x14ac:dyDescent="0.25">
      <c r="A767" s="205" t="s">
        <v>1662</v>
      </c>
      <c r="B767" s="50" t="s">
        <v>1355</v>
      </c>
      <c r="C767" s="4" t="s">
        <v>1356</v>
      </c>
      <c r="D767" s="4" t="s">
        <v>177</v>
      </c>
      <c r="E767" s="4" t="s">
        <v>527</v>
      </c>
      <c r="F767" s="5" t="s">
        <v>1308</v>
      </c>
      <c r="G767" s="1" t="s">
        <v>105</v>
      </c>
      <c r="H767" s="11" t="s">
        <v>174</v>
      </c>
      <c r="I767" s="1" t="s">
        <v>29</v>
      </c>
      <c r="J767" s="51" t="s">
        <v>30</v>
      </c>
      <c r="K767" s="36" t="s">
        <v>31</v>
      </c>
      <c r="L767" s="1" t="s">
        <v>32</v>
      </c>
      <c r="M767" s="37" t="s">
        <v>33</v>
      </c>
      <c r="N767" s="1" t="s">
        <v>106</v>
      </c>
      <c r="O767" s="6" t="s">
        <v>107</v>
      </c>
      <c r="P767" s="6"/>
      <c r="Q767" s="7" t="s">
        <v>36</v>
      </c>
      <c r="R767" s="7"/>
      <c r="S767" s="4" t="s">
        <v>1357</v>
      </c>
      <c r="T767" s="146"/>
      <c r="U767" s="146"/>
      <c r="V767" s="4" t="s">
        <v>11</v>
      </c>
      <c r="W767" s="1"/>
      <c r="X767" s="1" t="s">
        <v>40</v>
      </c>
      <c r="Y767" s="1"/>
      <c r="Z767" s="1"/>
      <c r="AA767" s="1"/>
      <c r="AB767" s="8"/>
      <c r="AC767" s="8">
        <v>2650</v>
      </c>
      <c r="AD767" s="8"/>
      <c r="AE767" s="8">
        <v>2250</v>
      </c>
      <c r="AF767" s="8"/>
      <c r="AG767" s="8">
        <f t="shared" si="12"/>
        <v>4900</v>
      </c>
      <c r="AH767" s="111"/>
      <c r="AI767" s="8"/>
      <c r="AJ767" s="126"/>
      <c r="AK767" s="8"/>
      <c r="AL767" s="5" t="s">
        <v>37</v>
      </c>
      <c r="AM767" s="5" t="s">
        <v>1499</v>
      </c>
      <c r="AN767" s="5"/>
      <c r="AO767" s="5"/>
      <c r="AP767" s="33"/>
      <c r="AQ767" s="33"/>
      <c r="AR767" s="33"/>
      <c r="AS767" s="33"/>
      <c r="AT767" s="33"/>
      <c r="AU767" s="33"/>
      <c r="AV767" s="33"/>
      <c r="AW767" s="33"/>
      <c r="AX767" s="33"/>
      <c r="AY767" s="33"/>
      <c r="AZ767" s="33"/>
      <c r="BA767" s="33"/>
      <c r="BB767" s="33"/>
      <c r="BC767" s="33"/>
      <c r="BD767" s="33"/>
      <c r="BE767" s="33"/>
      <c r="BF767" s="33"/>
      <c r="BG767" s="33"/>
      <c r="BH767" s="33"/>
      <c r="BI767" s="33"/>
      <c r="BJ767" s="33"/>
      <c r="BK767" s="33"/>
      <c r="BL767" s="33"/>
      <c r="BM767" s="33"/>
      <c r="BN767" s="33"/>
      <c r="BO767" s="33"/>
      <c r="BP767" s="33"/>
      <c r="BQ767" s="33"/>
      <c r="BR767" s="33"/>
      <c r="BS767" s="33"/>
      <c r="BT767" s="33"/>
      <c r="BU767" s="33"/>
      <c r="BV767" s="33"/>
      <c r="BW767" s="33"/>
      <c r="BX767" s="33"/>
      <c r="BY767" s="33"/>
      <c r="BZ767" s="33"/>
      <c r="CA767" s="33"/>
      <c r="CB767" s="33"/>
      <c r="CC767" s="33"/>
      <c r="CD767" s="33"/>
      <c r="CE767" s="33"/>
      <c r="CF767" s="33"/>
      <c r="CG767" s="33"/>
      <c r="CH767" s="33"/>
      <c r="CI767" s="33"/>
      <c r="CJ767" s="33"/>
      <c r="CK767" s="33"/>
      <c r="CL767" s="33"/>
      <c r="CM767" s="33"/>
      <c r="CN767" s="33"/>
      <c r="CO767" s="33"/>
      <c r="CP767" s="33"/>
      <c r="CQ767" s="33"/>
      <c r="CR767" s="33"/>
      <c r="CS767" s="33"/>
      <c r="CT767" s="33"/>
      <c r="CU767" s="33"/>
      <c r="CV767" s="33"/>
      <c r="CW767" s="33"/>
      <c r="CX767" s="33"/>
      <c r="CY767" s="33"/>
      <c r="CZ767" s="33"/>
      <c r="DA767" s="33"/>
      <c r="DB767" s="33"/>
      <c r="DC767" s="33"/>
      <c r="DD767" s="33"/>
      <c r="DE767" s="33"/>
      <c r="DF767" s="33"/>
      <c r="DG767" s="33"/>
      <c r="DH767" s="33"/>
      <c r="DI767" s="33"/>
      <c r="DJ767" s="33"/>
      <c r="DK767" s="33"/>
      <c r="DL767" s="33"/>
      <c r="DM767" s="33"/>
      <c r="DN767" s="33"/>
      <c r="DO767" s="33"/>
      <c r="DP767" s="33"/>
      <c r="DQ767" s="33"/>
      <c r="DR767" s="33"/>
      <c r="DS767" s="33"/>
      <c r="DT767" s="33"/>
      <c r="DU767" s="33"/>
      <c r="DV767" s="33"/>
      <c r="DW767" s="33"/>
      <c r="DX767" s="33"/>
      <c r="DY767" s="33"/>
      <c r="DZ767" s="33"/>
      <c r="EA767" s="33"/>
      <c r="EB767" s="33"/>
      <c r="EC767" s="33"/>
      <c r="ED767" s="33"/>
      <c r="EE767" s="33"/>
      <c r="EF767" s="33"/>
      <c r="EG767" s="33"/>
      <c r="EH767" s="33"/>
      <c r="EI767" s="33"/>
      <c r="EJ767" s="33"/>
      <c r="EK767" s="33"/>
      <c r="EL767" s="33"/>
      <c r="EM767" s="33"/>
      <c r="EN767" s="33"/>
      <c r="EO767" s="33"/>
      <c r="EP767" s="33"/>
      <c r="EQ767" s="33"/>
      <c r="ER767" s="33"/>
      <c r="ES767" s="33"/>
      <c r="ET767" s="33"/>
      <c r="EU767" s="33"/>
      <c r="EV767" s="33"/>
      <c r="EW767" s="33"/>
      <c r="EX767" s="33"/>
      <c r="EY767" s="33"/>
      <c r="EZ767" s="33"/>
      <c r="FA767" s="33"/>
      <c r="FB767" s="33"/>
      <c r="FC767" s="33"/>
      <c r="FD767" s="33"/>
      <c r="FE767" s="33"/>
      <c r="FF767" s="33"/>
      <c r="FG767" s="33"/>
      <c r="FH767" s="33"/>
      <c r="FI767" s="33"/>
      <c r="FJ767" s="33"/>
      <c r="FK767" s="33"/>
      <c r="FL767" s="33"/>
      <c r="FM767" s="33"/>
      <c r="FN767" s="33"/>
      <c r="FO767" s="33"/>
      <c r="FP767" s="33"/>
      <c r="FQ767" s="33"/>
      <c r="FR767" s="33"/>
      <c r="FS767" s="33"/>
      <c r="FT767" s="33"/>
      <c r="FU767" s="33"/>
      <c r="FV767" s="33"/>
      <c r="FW767" s="33"/>
      <c r="FX767" s="33"/>
      <c r="FY767" s="33"/>
      <c r="FZ767" s="33"/>
      <c r="GA767" s="33"/>
      <c r="GB767" s="33"/>
      <c r="GC767" s="33"/>
      <c r="GD767" s="33"/>
      <c r="GE767" s="33"/>
      <c r="GF767" s="33"/>
      <c r="GG767" s="33"/>
      <c r="GH767" s="33"/>
      <c r="GI767" s="33"/>
      <c r="GJ767" s="33"/>
      <c r="GK767" s="33"/>
      <c r="GL767" s="33"/>
      <c r="GM767" s="33"/>
      <c r="GN767" s="33"/>
      <c r="GO767" s="33"/>
      <c r="GP767" s="33"/>
      <c r="GQ767" s="33"/>
      <c r="GR767" s="33"/>
      <c r="GS767" s="33"/>
      <c r="GT767" s="33"/>
      <c r="GU767" s="33"/>
      <c r="GV767" s="33"/>
      <c r="GW767" s="33"/>
      <c r="GX767" s="33"/>
      <c r="GY767" s="33"/>
      <c r="GZ767" s="33"/>
      <c r="HA767" s="33"/>
      <c r="HB767" s="33"/>
      <c r="HC767" s="33"/>
      <c r="HD767" s="33"/>
      <c r="HE767" s="33"/>
      <c r="HF767" s="33"/>
      <c r="HG767" s="33"/>
      <c r="HH767" s="33"/>
      <c r="HI767" s="33"/>
      <c r="HJ767" s="33"/>
      <c r="HK767" s="33"/>
      <c r="HL767" s="33"/>
      <c r="HM767" s="33"/>
      <c r="HN767" s="33"/>
      <c r="HO767" s="33"/>
      <c r="HP767" s="33"/>
      <c r="HQ767" s="33"/>
      <c r="HR767" s="33"/>
      <c r="HS767" s="33"/>
      <c r="HT767" s="33"/>
      <c r="HU767" s="33"/>
      <c r="HV767" s="33"/>
      <c r="HW767" s="33"/>
      <c r="HX767" s="33"/>
      <c r="HY767" s="33"/>
      <c r="HZ767" s="33"/>
      <c r="IA767" s="33"/>
      <c r="IB767" s="33"/>
      <c r="IC767" s="33"/>
      <c r="ID767" s="33"/>
      <c r="IE767" s="33"/>
      <c r="IF767" s="33"/>
      <c r="IG767" s="33"/>
      <c r="IH767" s="33"/>
      <c r="II767" s="33"/>
      <c r="IJ767" s="33"/>
      <c r="IK767" s="33"/>
      <c r="IL767" s="33"/>
      <c r="IM767" s="33"/>
      <c r="IN767" s="33"/>
      <c r="IO767" s="33"/>
      <c r="IP767" s="33"/>
      <c r="IQ767" s="33"/>
      <c r="IR767" s="33"/>
      <c r="IS767" s="33"/>
      <c r="IT767" s="33"/>
      <c r="IU767" s="33"/>
      <c r="IV767" s="33"/>
      <c r="IW767" s="33"/>
      <c r="IX767" s="33"/>
      <c r="IY767" s="33"/>
      <c r="IZ767" s="33"/>
      <c r="JA767" s="33"/>
      <c r="JB767" s="33"/>
      <c r="JC767" s="33"/>
      <c r="JD767" s="33"/>
      <c r="JE767" s="33"/>
      <c r="JF767" s="33"/>
      <c r="JG767" s="33"/>
      <c r="JH767" s="33"/>
      <c r="JI767" s="33"/>
      <c r="JJ767" s="33"/>
      <c r="JK767" s="33"/>
      <c r="JL767" s="33"/>
      <c r="JM767" s="33"/>
      <c r="JN767" s="33"/>
      <c r="JO767" s="33"/>
      <c r="JP767" s="33"/>
      <c r="JQ767" s="33"/>
      <c r="JR767" s="33"/>
      <c r="JS767" s="33"/>
      <c r="JT767" s="33"/>
      <c r="JU767" s="33"/>
      <c r="JV767" s="33"/>
      <c r="JW767" s="33"/>
      <c r="JX767" s="33"/>
      <c r="JY767" s="33"/>
      <c r="JZ767" s="33"/>
      <c r="KA767" s="33"/>
      <c r="KB767" s="33"/>
      <c r="KC767" s="33"/>
      <c r="KD767" s="33"/>
      <c r="KE767" s="33"/>
      <c r="KF767" s="33"/>
      <c r="KG767" s="33"/>
      <c r="KH767" s="33"/>
      <c r="KI767" s="33"/>
      <c r="KJ767" s="33"/>
      <c r="KK767" s="33"/>
      <c r="KL767" s="33"/>
      <c r="KM767" s="33"/>
      <c r="KN767" s="33"/>
      <c r="KO767" s="33"/>
      <c r="KP767" s="33"/>
      <c r="KQ767" s="33"/>
      <c r="KR767" s="33"/>
      <c r="KS767" s="33"/>
      <c r="KT767" s="33"/>
      <c r="KU767" s="33"/>
      <c r="KV767" s="33"/>
      <c r="KW767" s="33"/>
      <c r="KX767" s="33"/>
      <c r="KY767" s="33"/>
      <c r="KZ767" s="33"/>
      <c r="LA767" s="33"/>
      <c r="LB767" s="33"/>
      <c r="LC767" s="33"/>
      <c r="LD767" s="33"/>
      <c r="LE767" s="33"/>
      <c r="LF767" s="33"/>
      <c r="LG767" s="33"/>
      <c r="LH767" s="33"/>
      <c r="LI767" s="33"/>
      <c r="LJ767" s="33"/>
      <c r="LK767" s="33"/>
      <c r="LL767" s="33"/>
      <c r="LM767" s="33"/>
      <c r="LN767" s="33"/>
      <c r="LO767" s="33"/>
      <c r="LP767" s="33"/>
      <c r="LQ767" s="33"/>
      <c r="LR767" s="33"/>
      <c r="LS767" s="33"/>
      <c r="LT767" s="33"/>
      <c r="LU767" s="33"/>
      <c r="LV767" s="33"/>
      <c r="LW767" s="33"/>
      <c r="LX767" s="33"/>
      <c r="LY767" s="33"/>
      <c r="LZ767" s="33"/>
      <c r="MA767" s="33"/>
      <c r="MB767" s="33"/>
      <c r="MC767" s="33"/>
      <c r="MD767" s="33"/>
      <c r="ME767" s="33"/>
      <c r="MF767" s="33"/>
      <c r="MG767" s="33"/>
      <c r="MH767" s="33"/>
      <c r="MI767" s="33"/>
      <c r="MJ767" s="33"/>
      <c r="MK767" s="33"/>
      <c r="ML767" s="33"/>
      <c r="MM767" s="33"/>
      <c r="MN767" s="33"/>
      <c r="MO767" s="33"/>
      <c r="MP767" s="33"/>
      <c r="MQ767" s="33"/>
      <c r="MR767" s="33"/>
      <c r="MS767" s="33"/>
      <c r="MT767" s="33"/>
      <c r="MU767" s="33"/>
      <c r="MV767" s="33"/>
      <c r="MW767" s="33"/>
      <c r="MX767" s="33"/>
      <c r="MY767" s="33"/>
      <c r="MZ767" s="33"/>
      <c r="NA767" s="33"/>
      <c r="NB767" s="33"/>
      <c r="NC767" s="33"/>
      <c r="ND767" s="33"/>
      <c r="NE767" s="33"/>
      <c r="NF767" s="33"/>
      <c r="NG767" s="33"/>
      <c r="NH767" s="33"/>
      <c r="NI767" s="33"/>
      <c r="NJ767" s="33"/>
      <c r="NK767" s="33"/>
      <c r="NL767" s="33"/>
      <c r="NM767" s="33"/>
      <c r="NN767" s="33"/>
      <c r="NO767" s="33"/>
      <c r="NP767" s="33"/>
      <c r="NQ767" s="33"/>
      <c r="NR767" s="33"/>
      <c r="NS767" s="33"/>
      <c r="NT767" s="33"/>
      <c r="NU767" s="33"/>
      <c r="NV767" s="33"/>
      <c r="NW767" s="33"/>
      <c r="NX767" s="33"/>
      <c r="NY767" s="33"/>
      <c r="NZ767" s="33"/>
      <c r="OA767" s="33"/>
      <c r="OB767" s="33"/>
      <c r="OC767" s="33"/>
      <c r="OD767" s="33"/>
      <c r="OE767" s="33"/>
      <c r="OF767" s="33"/>
      <c r="OG767" s="33"/>
      <c r="OH767" s="33"/>
      <c r="OI767" s="33"/>
      <c r="OJ767" s="33"/>
      <c r="OK767" s="33"/>
      <c r="OL767" s="33"/>
      <c r="OM767" s="33"/>
      <c r="ON767" s="33"/>
      <c r="OO767" s="33"/>
      <c r="OP767" s="33"/>
      <c r="OQ767" s="33"/>
      <c r="OR767" s="33"/>
      <c r="OS767" s="33"/>
      <c r="OT767" s="33"/>
      <c r="OU767" s="33"/>
      <c r="OV767" s="33"/>
      <c r="OW767" s="33"/>
      <c r="OX767" s="33"/>
      <c r="OY767" s="33"/>
      <c r="OZ767" s="33"/>
      <c r="PA767" s="33"/>
      <c r="PB767" s="33"/>
      <c r="PC767" s="33"/>
      <c r="PD767" s="33"/>
      <c r="PE767" s="33"/>
      <c r="PF767" s="33"/>
      <c r="PG767" s="33"/>
      <c r="PH767" s="33"/>
      <c r="PI767" s="33"/>
      <c r="PJ767" s="33"/>
      <c r="PK767" s="33"/>
      <c r="PL767" s="33"/>
      <c r="PM767" s="33"/>
      <c r="PN767" s="33"/>
      <c r="PO767" s="33"/>
      <c r="PP767" s="33"/>
      <c r="PQ767" s="33"/>
      <c r="PR767" s="33"/>
      <c r="PS767" s="33"/>
      <c r="PT767" s="33"/>
      <c r="PU767" s="33"/>
      <c r="PV767" s="33"/>
      <c r="PW767" s="33"/>
      <c r="PX767" s="33"/>
      <c r="PY767" s="33"/>
      <c r="PZ767" s="33"/>
      <c r="QA767" s="33"/>
      <c r="QB767" s="33"/>
      <c r="QC767" s="33"/>
      <c r="QD767" s="33"/>
      <c r="QE767" s="33"/>
      <c r="QF767" s="33"/>
      <c r="QG767" s="33"/>
      <c r="QH767" s="33"/>
      <c r="QI767" s="33"/>
      <c r="QJ767" s="33"/>
      <c r="QK767" s="33"/>
      <c r="QL767" s="33"/>
      <c r="QM767" s="33"/>
      <c r="QN767" s="33"/>
      <c r="QO767" s="33"/>
      <c r="QP767" s="33"/>
      <c r="QQ767" s="33"/>
      <c r="QR767" s="33"/>
      <c r="QS767" s="33"/>
      <c r="QT767" s="33"/>
      <c r="QU767" s="33"/>
      <c r="QV767" s="33"/>
      <c r="QW767" s="33"/>
      <c r="QX767" s="33"/>
      <c r="QY767" s="33"/>
      <c r="QZ767" s="33"/>
      <c r="RA767" s="33"/>
      <c r="RB767" s="33"/>
      <c r="RC767" s="33"/>
      <c r="RD767" s="33"/>
      <c r="RE767" s="33"/>
      <c r="RF767" s="33"/>
      <c r="RG767" s="33"/>
      <c r="RH767" s="33"/>
      <c r="RI767" s="33"/>
      <c r="RJ767" s="33"/>
      <c r="RK767" s="33"/>
      <c r="RL767" s="33"/>
      <c r="RM767" s="33"/>
      <c r="RN767" s="33"/>
      <c r="RO767" s="33"/>
      <c r="RP767" s="33"/>
      <c r="RQ767" s="33"/>
      <c r="RR767" s="33"/>
      <c r="RS767" s="33"/>
      <c r="RT767" s="33"/>
      <c r="RU767" s="33"/>
      <c r="RV767" s="33"/>
      <c r="RW767" s="33"/>
      <c r="RX767" s="33"/>
      <c r="RY767" s="33"/>
      <c r="RZ767" s="33"/>
      <c r="SA767" s="33"/>
      <c r="SB767" s="33"/>
      <c r="SC767" s="33"/>
      <c r="SD767" s="33"/>
      <c r="SE767" s="33"/>
      <c r="SF767" s="33"/>
      <c r="SG767" s="33"/>
      <c r="SH767" s="33"/>
      <c r="SI767" s="33"/>
      <c r="SJ767" s="33"/>
      <c r="SK767" s="33"/>
      <c r="SL767" s="33"/>
      <c r="SM767" s="33"/>
      <c r="SN767" s="33"/>
      <c r="SO767" s="33"/>
      <c r="SP767" s="33"/>
      <c r="SQ767" s="33"/>
      <c r="SR767" s="33"/>
      <c r="SS767" s="33"/>
      <c r="ST767" s="33"/>
      <c r="SU767" s="33"/>
      <c r="SV767" s="33"/>
      <c r="SW767" s="33"/>
      <c r="SX767" s="33"/>
      <c r="SY767" s="33"/>
      <c r="SZ767" s="33"/>
      <c r="TA767" s="33"/>
      <c r="TB767" s="33"/>
      <c r="TC767" s="33"/>
      <c r="TD767" s="33"/>
      <c r="TE767" s="33"/>
      <c r="TF767" s="33"/>
      <c r="TG767" s="33"/>
      <c r="TH767" s="33"/>
      <c r="TI767" s="33"/>
      <c r="TJ767" s="33"/>
      <c r="TK767" s="33"/>
      <c r="TL767" s="33"/>
      <c r="TM767" s="33"/>
      <c r="TN767" s="33"/>
      <c r="TO767" s="33"/>
      <c r="TP767" s="33"/>
      <c r="TQ767" s="33"/>
      <c r="TR767" s="33"/>
      <c r="TS767" s="33"/>
      <c r="TT767" s="33"/>
      <c r="TU767" s="33"/>
      <c r="TV767" s="33"/>
      <c r="TW767" s="33"/>
      <c r="TX767" s="33"/>
      <c r="TY767" s="33"/>
      <c r="TZ767" s="33"/>
      <c r="UA767" s="33"/>
      <c r="UB767" s="33"/>
      <c r="UC767" s="33"/>
      <c r="UD767" s="33"/>
      <c r="UE767" s="33"/>
      <c r="UF767" s="33"/>
      <c r="UG767" s="33"/>
      <c r="UH767" s="33"/>
      <c r="UI767" s="33"/>
      <c r="UJ767" s="33"/>
      <c r="UK767" s="33"/>
      <c r="UL767" s="33"/>
      <c r="UM767" s="33"/>
      <c r="UN767" s="33"/>
      <c r="UO767" s="33"/>
      <c r="UP767" s="33"/>
      <c r="UQ767" s="33"/>
      <c r="UR767" s="33"/>
      <c r="US767" s="33"/>
      <c r="UT767" s="33"/>
      <c r="UU767" s="33"/>
      <c r="UV767" s="33"/>
      <c r="UW767" s="33"/>
      <c r="UX767" s="33"/>
      <c r="UY767" s="33"/>
      <c r="UZ767" s="33"/>
      <c r="VA767" s="33"/>
      <c r="VB767" s="33"/>
      <c r="VC767" s="33"/>
      <c r="VD767" s="33"/>
      <c r="VE767" s="33"/>
      <c r="VF767" s="33"/>
      <c r="VG767" s="33"/>
      <c r="VH767" s="33"/>
      <c r="VI767" s="33"/>
      <c r="VJ767" s="33"/>
      <c r="VK767" s="33"/>
      <c r="VL767" s="33"/>
      <c r="VM767" s="33"/>
      <c r="VN767" s="33"/>
      <c r="VO767" s="33"/>
      <c r="VP767" s="33"/>
      <c r="VQ767" s="33"/>
      <c r="VR767" s="33"/>
      <c r="VS767" s="33"/>
      <c r="VT767" s="33"/>
      <c r="VU767" s="33"/>
      <c r="VV767" s="33"/>
      <c r="VW767" s="33"/>
      <c r="VX767" s="33"/>
      <c r="VY767" s="33"/>
      <c r="VZ767" s="33"/>
      <c r="WA767" s="33"/>
      <c r="WB767" s="33"/>
      <c r="WC767" s="33"/>
      <c r="WD767" s="33"/>
      <c r="WE767" s="33"/>
      <c r="WF767" s="33"/>
      <c r="WG767" s="33"/>
      <c r="WH767" s="33"/>
      <c r="WI767" s="33"/>
      <c r="WJ767" s="33"/>
      <c r="WK767" s="33"/>
      <c r="WL767" s="33"/>
      <c r="WM767" s="33"/>
      <c r="WN767" s="33"/>
      <c r="WO767" s="33"/>
      <c r="WP767" s="33"/>
      <c r="WQ767" s="33"/>
      <c r="WR767" s="33"/>
      <c r="WS767" s="33"/>
      <c r="WT767" s="33"/>
      <c r="WU767" s="33"/>
      <c r="WV767" s="33"/>
      <c r="WW767" s="33"/>
      <c r="WX767" s="33"/>
      <c r="WY767" s="33"/>
      <c r="WZ767" s="33"/>
      <c r="XA767" s="33"/>
      <c r="XB767" s="33"/>
      <c r="XC767" s="33"/>
      <c r="XD767" s="33"/>
      <c r="XE767" s="33"/>
      <c r="XF767" s="33"/>
      <c r="XG767" s="33"/>
      <c r="XH767" s="33"/>
      <c r="XI767" s="33"/>
      <c r="XJ767" s="33"/>
      <c r="XK767" s="33"/>
      <c r="XL767" s="33"/>
      <c r="XM767" s="33"/>
      <c r="XN767" s="33"/>
      <c r="XO767" s="33"/>
      <c r="XP767" s="33"/>
      <c r="XQ767" s="33"/>
      <c r="XR767" s="33"/>
      <c r="XS767" s="33"/>
      <c r="XT767" s="33"/>
      <c r="XU767" s="33"/>
      <c r="XV767" s="33"/>
      <c r="XW767" s="33"/>
      <c r="XX767" s="33"/>
      <c r="XY767" s="33"/>
      <c r="XZ767" s="33"/>
      <c r="YA767" s="33"/>
      <c r="YB767" s="33"/>
      <c r="YC767" s="33"/>
      <c r="YD767" s="33"/>
      <c r="YE767" s="33"/>
      <c r="YF767" s="33"/>
      <c r="YG767" s="33"/>
      <c r="YH767" s="33"/>
      <c r="YI767" s="33"/>
      <c r="YJ767" s="33"/>
      <c r="YK767" s="33"/>
      <c r="YL767" s="33"/>
      <c r="YM767" s="33"/>
      <c r="YN767" s="33"/>
      <c r="YO767" s="33"/>
      <c r="YP767" s="33"/>
      <c r="YQ767" s="33"/>
      <c r="YR767" s="33"/>
      <c r="YS767" s="33"/>
      <c r="YT767" s="33"/>
      <c r="YU767" s="33"/>
      <c r="YV767" s="33"/>
      <c r="YW767" s="33"/>
      <c r="YX767" s="33"/>
      <c r="YY767" s="33"/>
      <c r="YZ767" s="33"/>
      <c r="ZA767" s="33"/>
      <c r="ZB767" s="33"/>
      <c r="ZC767" s="33"/>
      <c r="ZD767" s="33"/>
      <c r="ZE767" s="33"/>
      <c r="ZF767" s="33"/>
      <c r="ZG767" s="33"/>
      <c r="ZH767" s="33"/>
      <c r="ZI767" s="33"/>
      <c r="ZJ767" s="33"/>
      <c r="ZK767" s="33"/>
      <c r="ZL767" s="33"/>
      <c r="ZM767" s="33"/>
      <c r="ZN767" s="33"/>
      <c r="ZO767" s="33"/>
      <c r="ZP767" s="33"/>
      <c r="ZQ767" s="33"/>
      <c r="ZR767" s="33"/>
      <c r="ZS767" s="33"/>
      <c r="ZT767" s="33"/>
      <c r="ZU767" s="33"/>
      <c r="ZV767" s="33"/>
      <c r="ZW767" s="33"/>
      <c r="ZX767" s="33"/>
      <c r="ZY767" s="33"/>
      <c r="ZZ767" s="33"/>
      <c r="AAA767" s="33"/>
      <c r="AAB767" s="33"/>
      <c r="AAC767" s="33"/>
      <c r="AAD767" s="33"/>
      <c r="AAE767" s="33"/>
      <c r="AAF767" s="33"/>
      <c r="AAG767" s="33"/>
      <c r="AAH767" s="33"/>
      <c r="AAI767" s="33"/>
      <c r="AAJ767" s="33"/>
      <c r="AAK767" s="33"/>
      <c r="AAL767" s="33"/>
      <c r="AAM767" s="33"/>
      <c r="AAN767" s="33"/>
      <c r="AAO767" s="33"/>
      <c r="AAP767" s="33"/>
      <c r="AAQ767" s="33"/>
      <c r="AAR767" s="33"/>
      <c r="AAS767" s="33"/>
      <c r="AAT767" s="33"/>
      <c r="AAU767" s="33"/>
      <c r="AAV767" s="33"/>
      <c r="AAW767" s="33"/>
      <c r="AAX767" s="33"/>
      <c r="AAY767" s="33"/>
      <c r="AAZ767" s="33"/>
      <c r="ABA767" s="33"/>
      <c r="ABB767" s="33"/>
      <c r="ABC767" s="33"/>
      <c r="ABD767" s="33"/>
      <c r="ABE767" s="33"/>
      <c r="ABF767" s="33"/>
      <c r="ABG767" s="33"/>
      <c r="ABH767" s="33"/>
      <c r="ABI767" s="33"/>
      <c r="ABJ767" s="33"/>
      <c r="ABK767" s="33"/>
      <c r="ABL767" s="33"/>
      <c r="ABM767" s="33"/>
      <c r="ABN767" s="33"/>
      <c r="ABO767" s="33"/>
      <c r="ABP767" s="33"/>
      <c r="ABQ767" s="33"/>
      <c r="ABR767" s="33"/>
      <c r="ABS767" s="33"/>
      <c r="ABT767" s="33"/>
      <c r="ABU767" s="33"/>
      <c r="ABV767" s="33"/>
      <c r="ABW767" s="33"/>
      <c r="ABX767" s="33"/>
      <c r="ABY767" s="33"/>
      <c r="ABZ767" s="33"/>
      <c r="ACA767" s="33"/>
      <c r="ACB767" s="33"/>
      <c r="ACC767" s="33"/>
      <c r="ACD767" s="33"/>
      <c r="ACE767" s="33"/>
      <c r="ACF767" s="33"/>
      <c r="ACG767" s="33"/>
      <c r="ACH767" s="33"/>
      <c r="ACI767" s="33"/>
      <c r="ACJ767" s="33"/>
      <c r="ACK767" s="33"/>
      <c r="ACL767" s="33"/>
      <c r="ACM767" s="33"/>
      <c r="ACN767" s="33"/>
      <c r="ACO767" s="33"/>
      <c r="ACP767" s="33"/>
      <c r="ACQ767" s="33"/>
      <c r="ACR767" s="33"/>
      <c r="ACS767" s="33"/>
      <c r="ACT767" s="33"/>
      <c r="ACU767" s="33"/>
      <c r="ACV767" s="33"/>
      <c r="ACW767" s="33"/>
      <c r="ACX767" s="33"/>
      <c r="ACY767" s="33"/>
      <c r="ACZ767" s="33"/>
      <c r="ADA767" s="33"/>
      <c r="ADB767" s="33"/>
      <c r="ADC767" s="33"/>
      <c r="ADD767" s="33"/>
      <c r="ADE767" s="33"/>
      <c r="ADF767" s="33"/>
      <c r="ADG767" s="33"/>
      <c r="ADH767" s="33"/>
      <c r="ADI767" s="33"/>
      <c r="ADJ767" s="33"/>
      <c r="ADK767" s="33"/>
      <c r="ADL767" s="33"/>
      <c r="ADM767" s="33"/>
      <c r="ADN767" s="33"/>
      <c r="ADO767" s="33"/>
      <c r="ADP767" s="33"/>
      <c r="ADQ767" s="33"/>
      <c r="ADR767" s="33"/>
      <c r="ADS767" s="33"/>
      <c r="ADT767" s="33"/>
      <c r="ADU767" s="33"/>
      <c r="ADV767" s="33"/>
      <c r="ADW767" s="33"/>
      <c r="ADX767" s="33"/>
      <c r="ADY767" s="33"/>
      <c r="ADZ767" s="33"/>
      <c r="AEA767" s="33"/>
      <c r="AEB767" s="33"/>
      <c r="AEC767" s="33"/>
      <c r="AED767" s="33"/>
      <c r="AEE767" s="33"/>
      <c r="AEF767" s="33"/>
      <c r="AEG767" s="33"/>
      <c r="AEH767" s="33"/>
      <c r="AEI767" s="33"/>
      <c r="AEJ767" s="33"/>
      <c r="AEK767" s="33"/>
      <c r="AEL767" s="33"/>
      <c r="AEM767" s="33"/>
      <c r="AEN767" s="33"/>
      <c r="AEO767" s="33"/>
      <c r="AEP767" s="33"/>
      <c r="AEQ767" s="33"/>
      <c r="AER767" s="33"/>
      <c r="AES767" s="33"/>
      <c r="AET767" s="33"/>
      <c r="AEU767" s="33"/>
      <c r="AEV767" s="33"/>
      <c r="AEW767" s="33"/>
      <c r="AEX767" s="33"/>
      <c r="AEY767" s="33"/>
      <c r="AEZ767" s="33"/>
      <c r="AFA767" s="33"/>
      <c r="AFB767" s="33"/>
      <c r="AFC767" s="33"/>
      <c r="AFD767" s="33"/>
      <c r="AFE767" s="33"/>
      <c r="AFF767" s="33"/>
      <c r="AFG767" s="33"/>
      <c r="AFH767" s="33"/>
      <c r="AFI767" s="33"/>
      <c r="AFJ767" s="33"/>
      <c r="AFK767" s="33"/>
      <c r="AFL767" s="33"/>
      <c r="AFM767" s="33"/>
      <c r="AFN767" s="33"/>
      <c r="AFO767" s="33"/>
      <c r="AFP767" s="33"/>
      <c r="AFQ767" s="33"/>
      <c r="AFR767" s="33"/>
      <c r="AFS767" s="33"/>
      <c r="AFT767" s="33"/>
      <c r="AFU767" s="33"/>
      <c r="AFV767" s="33"/>
      <c r="AFW767" s="33"/>
      <c r="AFX767" s="33"/>
      <c r="AFY767" s="33"/>
      <c r="AFZ767" s="33"/>
      <c r="AGA767" s="33"/>
      <c r="AGB767" s="33"/>
      <c r="AGC767" s="33"/>
      <c r="AGD767" s="33"/>
      <c r="AGE767" s="33"/>
      <c r="AGF767" s="33"/>
      <c r="AGG767" s="33"/>
      <c r="AGH767" s="33"/>
      <c r="AGI767" s="33"/>
      <c r="AGJ767" s="33"/>
      <c r="AGK767" s="33"/>
      <c r="AGL767" s="33"/>
      <c r="AGM767" s="33"/>
      <c r="AGN767" s="33"/>
      <c r="AGO767" s="33"/>
      <c r="AGP767" s="33"/>
      <c r="AGQ767" s="33"/>
      <c r="AGR767" s="33"/>
      <c r="AGS767" s="33"/>
      <c r="AGT767" s="33"/>
      <c r="AGU767" s="33"/>
      <c r="AGV767" s="33"/>
      <c r="AGW767" s="33"/>
      <c r="AGX767" s="33"/>
      <c r="AGY767" s="33"/>
      <c r="AGZ767" s="33"/>
      <c r="AHA767" s="33"/>
      <c r="AHB767" s="33"/>
      <c r="AHC767" s="33"/>
      <c r="AHD767" s="33"/>
      <c r="AHE767" s="33"/>
      <c r="AHF767" s="33"/>
      <c r="AHG767" s="33"/>
      <c r="AHH767" s="33"/>
      <c r="AHI767" s="33"/>
      <c r="AHJ767" s="33"/>
      <c r="AHK767" s="33"/>
      <c r="AHL767" s="33"/>
      <c r="AHM767" s="33"/>
      <c r="AHN767" s="33"/>
      <c r="AHO767" s="33"/>
      <c r="AHP767" s="33"/>
      <c r="AHQ767" s="33"/>
      <c r="AHR767" s="33"/>
      <c r="AHS767" s="33"/>
      <c r="AHT767" s="33"/>
      <c r="AHU767" s="33"/>
      <c r="AHV767" s="33"/>
      <c r="AHW767" s="33"/>
      <c r="AHX767" s="33"/>
      <c r="AHY767" s="33"/>
      <c r="AHZ767" s="33"/>
      <c r="AIA767" s="33"/>
      <c r="AIB767" s="33"/>
      <c r="AIC767" s="33"/>
      <c r="AID767" s="33"/>
      <c r="AIE767" s="33"/>
      <c r="AIF767" s="33"/>
      <c r="AIG767" s="33"/>
      <c r="AIH767" s="33"/>
      <c r="AII767" s="33"/>
      <c r="AIJ767" s="33"/>
      <c r="AIK767" s="33"/>
      <c r="AIL767" s="33"/>
      <c r="AIM767" s="33"/>
      <c r="AIN767" s="33"/>
      <c r="AIO767" s="33"/>
      <c r="AIP767" s="33"/>
      <c r="AIQ767" s="33"/>
      <c r="AIR767" s="33"/>
      <c r="AIS767" s="33"/>
      <c r="AIT767" s="33"/>
      <c r="AIU767" s="33"/>
      <c r="AIV767" s="33"/>
      <c r="AIW767" s="33"/>
      <c r="AIX767" s="33"/>
      <c r="AIY767" s="33"/>
      <c r="AIZ767" s="33"/>
      <c r="AJA767" s="33"/>
      <c r="AJB767" s="33"/>
      <c r="AJC767" s="33"/>
      <c r="AJD767" s="33"/>
      <c r="AJE767" s="33"/>
      <c r="AJF767" s="33"/>
      <c r="AJG767" s="33"/>
      <c r="AJH767" s="33"/>
      <c r="AJI767" s="33"/>
      <c r="AJJ767" s="33"/>
      <c r="AJK767" s="33"/>
      <c r="AJL767" s="33"/>
      <c r="AJM767" s="33"/>
      <c r="AJN767" s="33"/>
      <c r="AJO767" s="33"/>
      <c r="AJP767" s="33"/>
      <c r="AJQ767" s="33"/>
      <c r="AJR767" s="33"/>
      <c r="AJS767" s="33"/>
      <c r="AJT767" s="33"/>
      <c r="AJU767" s="33"/>
      <c r="AJV767" s="33"/>
      <c r="AJW767" s="33"/>
      <c r="AJX767" s="33"/>
      <c r="AJY767" s="33"/>
      <c r="AJZ767" s="33"/>
      <c r="AKA767" s="33"/>
      <c r="AKB767" s="33"/>
      <c r="AKC767" s="33"/>
      <c r="AKD767" s="33"/>
      <c r="AKE767" s="33"/>
      <c r="AKF767" s="33"/>
      <c r="AKG767" s="33"/>
      <c r="AKH767" s="33"/>
      <c r="AKI767" s="33"/>
      <c r="AKJ767" s="33"/>
      <c r="AKK767" s="33"/>
      <c r="AKL767" s="33"/>
      <c r="AKM767" s="33"/>
      <c r="AKN767" s="33"/>
      <c r="AKO767" s="33"/>
      <c r="AKP767" s="33"/>
      <c r="AKQ767" s="33"/>
      <c r="AKR767" s="33"/>
      <c r="AKS767" s="33"/>
      <c r="AKT767" s="33"/>
      <c r="AKU767" s="33"/>
      <c r="AKV767" s="33"/>
      <c r="AKW767" s="33"/>
      <c r="AKX767" s="33"/>
      <c r="AKY767" s="33"/>
      <c r="AKZ767" s="33"/>
      <c r="ALA767" s="33"/>
      <c r="ALB767" s="33"/>
      <c r="ALC767" s="33"/>
      <c r="ALD767" s="33"/>
      <c r="ALE767" s="33"/>
      <c r="ALF767" s="33"/>
      <c r="ALG767" s="33"/>
      <c r="ALH767" s="33"/>
      <c r="ALI767" s="33"/>
      <c r="ALJ767" s="33"/>
      <c r="ALK767" s="33"/>
      <c r="ALL767" s="33"/>
      <c r="ALM767" s="33"/>
      <c r="ALN767" s="33"/>
      <c r="ALO767" s="33"/>
      <c r="ALP767" s="33"/>
      <c r="ALQ767" s="33"/>
      <c r="ALR767" s="33"/>
      <c r="ALS767" s="33"/>
      <c r="ALT767" s="33"/>
      <c r="ALU767" s="33"/>
      <c r="ALV767" s="33"/>
      <c r="ALW767" s="33"/>
      <c r="ALX767" s="33"/>
      <c r="ALY767" s="33"/>
      <c r="ALZ767" s="33"/>
      <c r="AMA767" s="33"/>
      <c r="AMB767" s="33"/>
      <c r="AMC767" s="33"/>
      <c r="AMD767" s="33"/>
      <c r="AME767" s="33"/>
      <c r="AMF767" s="33"/>
      <c r="AMG767" s="33"/>
      <c r="AMH767" s="33"/>
      <c r="AMI767" s="33"/>
      <c r="AMJ767" s="33"/>
      <c r="AMK767" s="33"/>
      <c r="AML767" s="33"/>
      <c r="AMM767" s="33"/>
      <c r="AMN767" s="33"/>
      <c r="AMO767" s="33"/>
      <c r="AMP767" s="33"/>
      <c r="AMQ767" s="33"/>
      <c r="AMR767" s="33"/>
      <c r="AMS767" s="33"/>
      <c r="AMT767" s="33"/>
      <c r="AMU767" s="33"/>
      <c r="AMV767" s="33"/>
      <c r="AMW767" s="33"/>
      <c r="AMX767" s="33"/>
      <c r="AMY767" s="33"/>
      <c r="AMZ767" s="33"/>
      <c r="ANA767" s="33"/>
      <c r="ANB767" s="33"/>
      <c r="ANC767" s="33"/>
      <c r="AND767" s="33"/>
      <c r="ANE767" s="33"/>
      <c r="ANF767" s="33"/>
      <c r="ANG767" s="33"/>
      <c r="ANH767" s="33"/>
      <c r="ANI767" s="33"/>
      <c r="ANJ767" s="33"/>
      <c r="ANK767" s="33"/>
      <c r="ANL767" s="33"/>
      <c r="ANM767" s="33"/>
      <c r="ANN767" s="33"/>
      <c r="ANO767" s="33"/>
      <c r="ANP767" s="33"/>
      <c r="ANQ767" s="33"/>
      <c r="ANR767" s="33"/>
      <c r="ANS767" s="33"/>
      <c r="ANT767" s="33"/>
      <c r="ANU767" s="33"/>
      <c r="ANV767" s="33"/>
      <c r="ANW767" s="33"/>
      <c r="ANX767" s="33"/>
      <c r="ANY767" s="33"/>
      <c r="ANZ767" s="33"/>
      <c r="AOA767" s="33"/>
      <c r="AOB767" s="33"/>
      <c r="AOC767" s="33"/>
      <c r="AOD767" s="33"/>
      <c r="AOE767" s="33"/>
      <c r="AOF767" s="33"/>
      <c r="AOG767" s="33"/>
      <c r="AOH767" s="33"/>
      <c r="AOI767" s="33"/>
      <c r="AOJ767" s="33"/>
      <c r="AOK767" s="33"/>
      <c r="AOL767" s="33"/>
      <c r="AOM767" s="33"/>
      <c r="AON767" s="33"/>
      <c r="AOO767" s="33"/>
      <c r="AOP767" s="33"/>
      <c r="AOQ767" s="33"/>
      <c r="AOR767" s="33"/>
      <c r="AOS767" s="33"/>
      <c r="AOT767" s="33"/>
      <c r="AOU767" s="33"/>
      <c r="AOV767" s="33"/>
      <c r="AOW767" s="33"/>
      <c r="AOX767" s="33"/>
      <c r="AOY767" s="33"/>
      <c r="AOZ767" s="33"/>
      <c r="APA767" s="33"/>
      <c r="APB767" s="33"/>
      <c r="APC767" s="33"/>
      <c r="APD767" s="33"/>
      <c r="APE767" s="33"/>
      <c r="APF767" s="33"/>
      <c r="APG767" s="33"/>
      <c r="APH767" s="33"/>
      <c r="API767" s="33"/>
      <c r="APJ767" s="33"/>
      <c r="APK767" s="33"/>
      <c r="APL767" s="33"/>
      <c r="APM767" s="33"/>
      <c r="APN767" s="33"/>
      <c r="APO767" s="33"/>
      <c r="APP767" s="33"/>
      <c r="APQ767" s="33"/>
      <c r="APR767" s="33"/>
      <c r="APS767" s="33"/>
      <c r="APT767" s="33"/>
      <c r="APU767" s="33"/>
      <c r="APV767" s="33"/>
      <c r="APW767" s="33"/>
      <c r="APX767" s="33"/>
      <c r="APY767" s="33"/>
      <c r="APZ767" s="33"/>
      <c r="AQA767" s="33"/>
      <c r="AQB767" s="33"/>
      <c r="AQC767" s="33"/>
      <c r="AQD767" s="33"/>
      <c r="AQE767" s="33"/>
      <c r="AQF767" s="33"/>
      <c r="AQG767" s="33"/>
      <c r="AQH767" s="33"/>
      <c r="AQI767" s="33"/>
      <c r="AQJ767" s="33"/>
      <c r="AQK767" s="33"/>
      <c r="AQL767" s="33"/>
      <c r="AQM767" s="33"/>
      <c r="AQN767" s="33"/>
      <c r="AQO767" s="33"/>
      <c r="AQP767" s="33"/>
      <c r="AQQ767" s="33"/>
      <c r="AQR767" s="33"/>
      <c r="AQS767" s="33"/>
      <c r="AQT767" s="33"/>
      <c r="AQU767" s="33"/>
      <c r="AQV767" s="33"/>
      <c r="AQW767" s="33"/>
      <c r="AQX767" s="33"/>
      <c r="AQY767" s="33"/>
      <c r="AQZ767" s="33"/>
      <c r="ARA767" s="33"/>
      <c r="ARB767" s="33"/>
      <c r="ARC767" s="33"/>
      <c r="ARD767" s="33"/>
      <c r="ARE767" s="33"/>
      <c r="ARF767" s="33"/>
      <c r="ARG767" s="33"/>
      <c r="ARH767" s="33"/>
      <c r="ARI767" s="33"/>
      <c r="ARJ767" s="33"/>
      <c r="ARK767" s="33"/>
      <c r="ARL767" s="33"/>
      <c r="ARM767" s="33"/>
      <c r="ARN767" s="33"/>
      <c r="ARO767" s="33"/>
      <c r="ARP767" s="33"/>
      <c r="ARQ767" s="33"/>
      <c r="ARR767" s="33"/>
      <c r="ARS767" s="33"/>
      <c r="ART767" s="33"/>
      <c r="ARU767" s="33"/>
      <c r="ARV767" s="33"/>
      <c r="ARW767" s="33"/>
      <c r="ARX767" s="33"/>
      <c r="ARY767" s="33"/>
      <c r="ARZ767" s="33"/>
      <c r="ASA767" s="33"/>
      <c r="ASB767" s="33"/>
      <c r="ASC767" s="33"/>
      <c r="ASD767" s="33"/>
      <c r="ASE767" s="33"/>
      <c r="ASF767" s="33"/>
      <c r="ASG767" s="33"/>
      <c r="ASH767" s="33"/>
      <c r="ASI767" s="33"/>
      <c r="ASJ767" s="33"/>
      <c r="ASK767" s="33"/>
      <c r="ASL767" s="33"/>
      <c r="ASM767" s="33"/>
      <c r="ASN767" s="33"/>
      <c r="ASO767" s="33"/>
      <c r="ASP767" s="33"/>
      <c r="ASQ767" s="33"/>
      <c r="ASR767" s="33"/>
      <c r="ASS767" s="33"/>
      <c r="AST767" s="33"/>
      <c r="ASU767" s="33"/>
      <c r="ASV767" s="33"/>
      <c r="ASW767" s="33"/>
      <c r="ASX767" s="33"/>
      <c r="ASY767" s="33"/>
      <c r="ASZ767" s="33"/>
      <c r="ATA767" s="33"/>
      <c r="ATB767" s="33"/>
      <c r="ATC767" s="33"/>
      <c r="ATD767" s="33"/>
      <c r="ATE767" s="33"/>
      <c r="ATF767" s="33"/>
      <c r="ATG767" s="33"/>
      <c r="ATH767" s="33"/>
      <c r="ATI767" s="33"/>
      <c r="ATJ767" s="33"/>
      <c r="ATK767" s="33"/>
      <c r="ATL767" s="33"/>
      <c r="ATM767" s="33"/>
      <c r="ATN767" s="33"/>
      <c r="ATO767" s="33"/>
      <c r="ATP767" s="33"/>
      <c r="ATQ767" s="33"/>
      <c r="ATR767" s="33"/>
      <c r="ATS767" s="33"/>
      <c r="ATT767" s="33"/>
      <c r="ATU767" s="33"/>
      <c r="ATV767" s="33"/>
      <c r="ATW767" s="33"/>
      <c r="ATX767" s="33"/>
      <c r="ATY767" s="33"/>
      <c r="ATZ767" s="33"/>
      <c r="AUA767" s="33"/>
      <c r="AUB767" s="33"/>
      <c r="AUC767" s="33"/>
      <c r="AUD767" s="33"/>
      <c r="AUE767" s="33"/>
      <c r="AUF767" s="33"/>
      <c r="AUG767" s="33"/>
      <c r="AUH767" s="33"/>
      <c r="AUI767" s="33"/>
      <c r="AUJ767" s="33"/>
      <c r="AUK767" s="33"/>
      <c r="AUL767" s="33"/>
      <c r="AUM767" s="33"/>
      <c r="AUN767" s="33"/>
      <c r="AUO767" s="33"/>
      <c r="AUP767" s="33"/>
      <c r="AUQ767" s="33"/>
      <c r="AUR767" s="33"/>
      <c r="AUS767" s="33"/>
      <c r="AUT767" s="33"/>
      <c r="AUU767" s="33"/>
      <c r="AUV767" s="33"/>
      <c r="AUW767" s="33"/>
      <c r="AUX767" s="33"/>
      <c r="AUY767" s="33"/>
      <c r="AUZ767" s="33"/>
      <c r="AVA767" s="33"/>
      <c r="AVB767" s="33"/>
      <c r="AVC767" s="33"/>
      <c r="AVD767" s="33"/>
      <c r="AVE767" s="33"/>
      <c r="AVF767" s="33"/>
      <c r="AVG767" s="33"/>
      <c r="AVH767" s="33"/>
      <c r="AVI767" s="33"/>
      <c r="AVJ767" s="33"/>
      <c r="AVK767" s="33"/>
      <c r="AVL767" s="33"/>
      <c r="AVM767" s="33"/>
      <c r="AVN767" s="33"/>
      <c r="AVO767" s="33"/>
      <c r="AVP767" s="33"/>
      <c r="AVQ767" s="33"/>
      <c r="AVR767" s="33"/>
      <c r="AVS767" s="33"/>
      <c r="AVT767" s="33"/>
      <c r="AVU767" s="33"/>
      <c r="AVV767" s="33"/>
      <c r="AVW767" s="33"/>
      <c r="AVX767" s="33"/>
      <c r="AVY767" s="33"/>
      <c r="AVZ767" s="33"/>
      <c r="AWA767" s="33"/>
      <c r="AWB767" s="33"/>
      <c r="AWC767" s="33"/>
      <c r="AWD767" s="33"/>
      <c r="AWE767" s="33"/>
      <c r="AWF767" s="33"/>
      <c r="AWG767" s="33"/>
      <c r="AWH767" s="33"/>
      <c r="AWI767" s="33"/>
      <c r="AWJ767" s="33"/>
      <c r="AWK767" s="33"/>
      <c r="AWL767" s="33"/>
      <c r="AWM767" s="33"/>
      <c r="AWN767" s="33"/>
      <c r="AWO767" s="33"/>
      <c r="AWP767" s="33"/>
      <c r="AWQ767" s="33"/>
      <c r="AWR767" s="33"/>
      <c r="AWS767" s="33"/>
      <c r="AWT767" s="33"/>
      <c r="AWU767" s="33"/>
      <c r="AWV767" s="33"/>
      <c r="AWW767" s="33"/>
      <c r="AWX767" s="33"/>
      <c r="AWY767" s="33"/>
      <c r="AWZ767" s="33"/>
      <c r="AXA767" s="33"/>
      <c r="AXB767" s="33"/>
      <c r="AXC767" s="33"/>
      <c r="AXD767" s="33"/>
      <c r="AXE767" s="33"/>
      <c r="AXF767" s="33"/>
      <c r="AXG767" s="33"/>
      <c r="AXH767" s="33"/>
      <c r="AXI767" s="33"/>
      <c r="AXJ767" s="33"/>
      <c r="AXK767" s="33"/>
      <c r="AXL767" s="33"/>
      <c r="AXM767" s="33"/>
      <c r="AXN767" s="33"/>
      <c r="AXO767" s="33"/>
      <c r="AXP767" s="33"/>
      <c r="AXQ767" s="33"/>
      <c r="AXR767" s="33"/>
      <c r="AXS767" s="33"/>
      <c r="AXT767" s="33"/>
      <c r="AXU767" s="33"/>
      <c r="AXV767" s="33"/>
      <c r="AXW767" s="33"/>
      <c r="AXX767" s="33"/>
      <c r="AXY767" s="33"/>
      <c r="AXZ767" s="33"/>
      <c r="AYA767" s="33"/>
      <c r="AYB767" s="33"/>
      <c r="AYC767" s="33"/>
      <c r="AYD767" s="33"/>
      <c r="AYE767" s="33"/>
      <c r="AYF767" s="33"/>
      <c r="AYG767" s="33"/>
      <c r="AYH767" s="33"/>
      <c r="AYI767" s="33"/>
      <c r="AYJ767" s="33"/>
      <c r="AYK767" s="33"/>
      <c r="AYL767" s="33"/>
      <c r="AYM767" s="33"/>
      <c r="AYN767" s="33"/>
      <c r="AYO767" s="33"/>
      <c r="AYP767" s="33"/>
      <c r="AYQ767" s="33"/>
      <c r="AYR767" s="33"/>
      <c r="AYS767" s="33"/>
      <c r="AYT767" s="33"/>
      <c r="AYU767" s="33"/>
      <c r="AYV767" s="33"/>
      <c r="AYW767" s="33"/>
      <c r="AYX767" s="33"/>
      <c r="AYY767" s="33"/>
      <c r="AYZ767" s="33"/>
      <c r="AZA767" s="33"/>
      <c r="AZB767" s="33"/>
      <c r="AZC767" s="33"/>
      <c r="AZD767" s="33"/>
      <c r="AZE767" s="33"/>
      <c r="AZF767" s="33"/>
      <c r="AZG767" s="33"/>
      <c r="AZH767" s="33"/>
      <c r="AZI767" s="33"/>
      <c r="AZJ767" s="33"/>
      <c r="AZK767" s="33"/>
      <c r="AZL767" s="33"/>
      <c r="AZM767" s="33"/>
      <c r="AZN767" s="33"/>
      <c r="AZO767" s="33"/>
      <c r="AZP767" s="33"/>
      <c r="AZQ767" s="33"/>
      <c r="AZR767" s="33"/>
      <c r="AZS767" s="33"/>
      <c r="AZT767" s="33"/>
      <c r="AZU767" s="33"/>
      <c r="AZV767" s="33"/>
      <c r="AZW767" s="33"/>
      <c r="AZX767" s="33"/>
      <c r="AZY767" s="33"/>
      <c r="AZZ767" s="33"/>
      <c r="BAA767" s="33"/>
      <c r="BAB767" s="33"/>
      <c r="BAC767" s="33"/>
      <c r="BAD767" s="33"/>
      <c r="BAE767" s="33"/>
      <c r="BAF767" s="33"/>
      <c r="BAG767" s="33"/>
      <c r="BAH767" s="33"/>
      <c r="BAI767" s="33"/>
      <c r="BAJ767" s="33"/>
      <c r="BAK767" s="33"/>
      <c r="BAL767" s="33"/>
      <c r="BAM767" s="33"/>
      <c r="BAN767" s="33"/>
      <c r="BAO767" s="33"/>
      <c r="BAP767" s="33"/>
      <c r="BAQ767" s="33"/>
      <c r="BAR767" s="33"/>
      <c r="BAS767" s="33"/>
      <c r="BAT767" s="33"/>
      <c r="BAU767" s="33"/>
      <c r="BAV767" s="33"/>
      <c r="BAW767" s="33"/>
      <c r="BAX767" s="33"/>
      <c r="BAY767" s="33"/>
      <c r="BAZ767" s="33"/>
      <c r="BBA767" s="33"/>
      <c r="BBB767" s="33"/>
      <c r="BBC767" s="33"/>
      <c r="BBD767" s="33"/>
      <c r="BBE767" s="33"/>
      <c r="BBF767" s="33"/>
      <c r="BBG767" s="33"/>
      <c r="BBH767" s="33"/>
      <c r="BBI767" s="33"/>
      <c r="BBJ767" s="33"/>
      <c r="BBK767" s="33"/>
      <c r="BBL767" s="33"/>
      <c r="BBM767" s="33"/>
      <c r="BBN767" s="33"/>
      <c r="BBO767" s="33"/>
      <c r="BBP767" s="33"/>
      <c r="BBQ767" s="33"/>
      <c r="BBR767" s="33"/>
      <c r="BBS767" s="33"/>
      <c r="BBT767" s="33"/>
      <c r="BBU767" s="33"/>
      <c r="BBV767" s="33"/>
      <c r="BBW767" s="33"/>
      <c r="BBX767" s="33"/>
      <c r="BBY767" s="33"/>
      <c r="BBZ767" s="33"/>
      <c r="BCA767" s="33"/>
      <c r="BCB767" s="33"/>
      <c r="BCC767" s="33"/>
      <c r="BCD767" s="33"/>
      <c r="BCE767" s="33"/>
      <c r="BCF767" s="33"/>
      <c r="BCG767" s="33"/>
      <c r="BCH767" s="33"/>
      <c r="BCI767" s="33"/>
      <c r="BCJ767" s="33"/>
      <c r="BCK767" s="33"/>
      <c r="BCL767" s="33"/>
      <c r="BCM767" s="33"/>
      <c r="BCN767" s="33"/>
      <c r="BCO767" s="33"/>
      <c r="BCP767" s="33"/>
      <c r="BCQ767" s="33"/>
      <c r="BCR767" s="33"/>
      <c r="BCS767" s="33"/>
      <c r="BCT767" s="33"/>
      <c r="BCU767" s="33"/>
      <c r="BCV767" s="33"/>
      <c r="BCW767" s="33"/>
      <c r="BCX767" s="33"/>
      <c r="BCY767" s="33"/>
      <c r="BCZ767" s="33"/>
      <c r="BDA767" s="33"/>
      <c r="BDB767" s="33"/>
      <c r="BDC767" s="33"/>
      <c r="BDD767" s="33"/>
      <c r="BDE767" s="33"/>
      <c r="BDF767" s="33"/>
      <c r="BDG767" s="33"/>
      <c r="BDH767" s="33"/>
      <c r="BDI767" s="33"/>
      <c r="BDJ767" s="33"/>
      <c r="BDK767" s="33"/>
      <c r="BDL767" s="33"/>
      <c r="BDM767" s="33"/>
      <c r="BDN767" s="33"/>
      <c r="BDO767" s="33"/>
      <c r="BDP767" s="33"/>
      <c r="BDQ767" s="33"/>
      <c r="BDR767" s="33"/>
      <c r="BDS767" s="33"/>
      <c r="BDT767" s="33"/>
      <c r="BDU767" s="33"/>
      <c r="BDV767" s="33"/>
      <c r="BDW767" s="33"/>
      <c r="BDX767" s="33"/>
      <c r="BDY767" s="33"/>
      <c r="BDZ767" s="33"/>
      <c r="BEA767" s="33"/>
      <c r="BEB767" s="33"/>
      <c r="BEC767" s="33"/>
      <c r="BED767" s="33"/>
      <c r="BEE767" s="33"/>
      <c r="BEF767" s="33"/>
      <c r="BEG767" s="33"/>
      <c r="BEH767" s="33"/>
      <c r="BEI767" s="33"/>
      <c r="BEJ767" s="33"/>
      <c r="BEK767" s="33"/>
      <c r="BEL767" s="33"/>
      <c r="BEM767" s="33"/>
      <c r="BEN767" s="33"/>
      <c r="BEO767" s="33"/>
      <c r="BEP767" s="33"/>
      <c r="BEQ767" s="33"/>
      <c r="BER767" s="33"/>
      <c r="BES767" s="33"/>
      <c r="BET767" s="33"/>
      <c r="BEU767" s="33"/>
      <c r="BEV767" s="33"/>
      <c r="BEW767" s="33"/>
      <c r="BEX767" s="33"/>
      <c r="BEY767" s="33"/>
      <c r="BEZ767" s="33"/>
      <c r="BFA767" s="33"/>
      <c r="BFB767" s="33"/>
      <c r="BFC767" s="33"/>
      <c r="BFD767" s="33"/>
      <c r="BFE767" s="33"/>
      <c r="BFF767" s="33"/>
      <c r="BFG767" s="33"/>
      <c r="BFH767" s="33"/>
      <c r="BFI767" s="33"/>
      <c r="BFJ767" s="33"/>
      <c r="BFK767" s="33"/>
      <c r="BFL767" s="33"/>
      <c r="BFM767" s="33"/>
      <c r="BFN767" s="33"/>
      <c r="BFO767" s="33"/>
      <c r="BFP767" s="33"/>
      <c r="BFQ767" s="33"/>
      <c r="BFR767" s="33"/>
      <c r="BFS767" s="33"/>
      <c r="BFT767" s="33"/>
      <c r="BFU767" s="33"/>
      <c r="BFV767" s="33"/>
      <c r="BFW767" s="33"/>
      <c r="BFX767" s="33"/>
      <c r="BFY767" s="33"/>
      <c r="BFZ767" s="33"/>
      <c r="BGA767" s="33"/>
      <c r="BGB767" s="33"/>
      <c r="BGC767" s="33"/>
      <c r="BGD767" s="33"/>
      <c r="BGE767" s="33"/>
      <c r="BGF767" s="33"/>
      <c r="BGG767" s="33"/>
      <c r="BGH767" s="33"/>
      <c r="BGI767" s="33"/>
      <c r="BGJ767" s="33"/>
      <c r="BGK767" s="33"/>
      <c r="BGL767" s="33"/>
      <c r="BGM767" s="33"/>
      <c r="BGN767" s="33"/>
      <c r="BGO767" s="33"/>
      <c r="BGP767" s="33"/>
      <c r="BGQ767" s="33"/>
      <c r="BGR767" s="33"/>
      <c r="BGS767" s="33"/>
      <c r="BGT767" s="33"/>
      <c r="BGU767" s="33"/>
      <c r="BGV767" s="33"/>
      <c r="BGW767" s="33"/>
      <c r="BGX767" s="33"/>
      <c r="BGY767" s="33"/>
      <c r="BGZ767" s="33"/>
      <c r="BHA767" s="33"/>
      <c r="BHB767" s="33"/>
      <c r="BHC767" s="33"/>
      <c r="BHD767" s="33"/>
      <c r="BHE767" s="33"/>
      <c r="BHF767" s="33"/>
      <c r="BHG767" s="33"/>
      <c r="BHH767" s="33"/>
      <c r="BHI767" s="33"/>
      <c r="BHJ767" s="33"/>
      <c r="BHK767" s="33"/>
      <c r="BHL767" s="33"/>
      <c r="BHM767" s="33"/>
      <c r="BHN767" s="33"/>
      <c r="BHO767" s="33"/>
      <c r="BHP767" s="33"/>
      <c r="BHQ767" s="33"/>
      <c r="BHR767" s="33"/>
      <c r="BHS767" s="33"/>
      <c r="BHT767" s="33"/>
      <c r="BHU767" s="33"/>
      <c r="BHV767" s="33"/>
      <c r="BHW767" s="33"/>
      <c r="BHX767" s="33"/>
      <c r="BHY767" s="33"/>
      <c r="BHZ767" s="33"/>
      <c r="BIA767" s="33"/>
      <c r="BIB767" s="33"/>
      <c r="BIC767" s="33"/>
      <c r="BID767" s="33"/>
      <c r="BIE767" s="33"/>
      <c r="BIF767" s="33"/>
      <c r="BIG767" s="33"/>
      <c r="BIH767" s="33"/>
      <c r="BII767" s="33"/>
      <c r="BIJ767" s="33"/>
      <c r="BIK767" s="33"/>
      <c r="BIL767" s="33"/>
      <c r="BIM767" s="33"/>
      <c r="BIN767" s="33"/>
      <c r="BIO767" s="33"/>
      <c r="BIP767" s="33"/>
      <c r="BIQ767" s="33"/>
      <c r="BIR767" s="33"/>
      <c r="BIS767" s="33"/>
      <c r="BIT767" s="33"/>
      <c r="BIU767" s="33"/>
      <c r="BIV767" s="33"/>
      <c r="BIW767" s="33"/>
      <c r="BIX767" s="33"/>
      <c r="BIY767" s="33"/>
      <c r="BIZ767" s="33"/>
      <c r="BJA767" s="33"/>
      <c r="BJB767" s="33"/>
      <c r="BJC767" s="33"/>
      <c r="BJD767" s="33"/>
      <c r="BJE767" s="33"/>
      <c r="BJF767" s="33"/>
      <c r="BJG767" s="33"/>
      <c r="BJH767" s="33"/>
      <c r="BJI767" s="33"/>
      <c r="BJJ767" s="33"/>
      <c r="BJK767" s="33"/>
      <c r="BJL767" s="33"/>
      <c r="BJM767" s="33"/>
      <c r="BJN767" s="33"/>
      <c r="BJO767" s="33"/>
      <c r="BJP767" s="33"/>
      <c r="BJQ767" s="33"/>
      <c r="BJR767" s="33"/>
      <c r="BJS767" s="33"/>
      <c r="BJT767" s="33"/>
      <c r="BJU767" s="33"/>
      <c r="BJV767" s="33"/>
      <c r="BJW767" s="33"/>
      <c r="BJX767" s="33"/>
      <c r="BJY767" s="33"/>
      <c r="BJZ767" s="33"/>
      <c r="BKA767" s="33"/>
      <c r="BKB767" s="33"/>
      <c r="BKC767" s="33"/>
      <c r="BKD767" s="33"/>
      <c r="BKE767" s="33"/>
      <c r="BKF767" s="33"/>
      <c r="BKG767" s="33"/>
      <c r="BKH767" s="33"/>
      <c r="BKI767" s="33"/>
      <c r="BKJ767" s="33"/>
      <c r="BKK767" s="33"/>
      <c r="BKL767" s="33"/>
      <c r="BKM767" s="33"/>
      <c r="BKN767" s="33"/>
      <c r="BKO767" s="33"/>
      <c r="BKP767" s="33"/>
      <c r="BKQ767" s="33"/>
      <c r="BKR767" s="33"/>
      <c r="BKS767" s="33"/>
      <c r="BKT767" s="33"/>
      <c r="BKU767" s="33"/>
      <c r="BKV767" s="33"/>
      <c r="BKW767" s="33"/>
      <c r="BKX767" s="33"/>
      <c r="BKY767" s="33"/>
      <c r="BKZ767" s="33"/>
      <c r="BLA767" s="33"/>
      <c r="BLB767" s="33"/>
      <c r="BLC767" s="33"/>
      <c r="BLD767" s="33"/>
      <c r="BLE767" s="33"/>
      <c r="BLF767" s="33"/>
      <c r="BLG767" s="33"/>
      <c r="BLH767" s="33"/>
      <c r="BLI767" s="33"/>
      <c r="BLJ767" s="33"/>
      <c r="BLK767" s="33"/>
      <c r="BLL767" s="33"/>
      <c r="BLM767" s="33"/>
      <c r="BLN767" s="33"/>
      <c r="BLO767" s="33"/>
      <c r="BLP767" s="33"/>
      <c r="BLQ767" s="33"/>
      <c r="BLR767" s="33"/>
      <c r="BLS767" s="33"/>
      <c r="BLT767" s="33"/>
      <c r="BLU767" s="33"/>
      <c r="BLV767" s="33"/>
      <c r="BLW767" s="33"/>
      <c r="BLX767" s="33"/>
      <c r="BLY767" s="33"/>
      <c r="BLZ767" s="33"/>
      <c r="BMA767" s="33"/>
      <c r="BMB767" s="33"/>
      <c r="BMC767" s="33"/>
      <c r="BMD767" s="33"/>
      <c r="BME767" s="33"/>
      <c r="BMF767" s="33"/>
      <c r="BMG767" s="33"/>
      <c r="BMH767" s="33"/>
      <c r="BMI767" s="33"/>
      <c r="BMJ767" s="33"/>
      <c r="BMK767" s="33"/>
      <c r="BML767" s="33"/>
      <c r="BMM767" s="33"/>
      <c r="BMN767" s="33"/>
      <c r="BMO767" s="33"/>
      <c r="BMP767" s="33"/>
      <c r="BMQ767" s="33"/>
      <c r="BMR767" s="33"/>
      <c r="BMS767" s="33"/>
      <c r="BMT767" s="33"/>
      <c r="BMU767" s="33"/>
      <c r="BMV767" s="33"/>
      <c r="BMW767" s="33"/>
      <c r="BMX767" s="33"/>
      <c r="BMY767" s="33"/>
      <c r="BMZ767" s="33"/>
      <c r="BNA767" s="33"/>
      <c r="BNB767" s="33"/>
      <c r="BNC767" s="33"/>
      <c r="BND767" s="33"/>
      <c r="BNE767" s="33"/>
      <c r="BNF767" s="33"/>
      <c r="BNG767" s="33"/>
      <c r="BNH767" s="33"/>
      <c r="BNI767" s="33"/>
      <c r="BNJ767" s="33"/>
      <c r="BNK767" s="33"/>
      <c r="BNL767" s="33"/>
      <c r="BNM767" s="33"/>
      <c r="BNN767" s="33"/>
      <c r="BNO767" s="33"/>
      <c r="BNP767" s="33"/>
      <c r="BNQ767" s="33"/>
      <c r="BNR767" s="33"/>
      <c r="BNS767" s="33"/>
      <c r="BNT767" s="33"/>
      <c r="BNU767" s="33"/>
      <c r="BNV767" s="33"/>
      <c r="BNW767" s="33"/>
      <c r="BNX767" s="33"/>
      <c r="BNY767" s="33"/>
      <c r="BNZ767" s="33"/>
      <c r="BOA767" s="33"/>
      <c r="BOB767" s="33"/>
      <c r="BOC767" s="33"/>
      <c r="BOD767" s="33"/>
      <c r="BOE767" s="33"/>
      <c r="BOF767" s="33"/>
      <c r="BOG767" s="33"/>
      <c r="BOH767" s="33"/>
      <c r="BOI767" s="33"/>
      <c r="BOJ767" s="33"/>
      <c r="BOK767" s="33"/>
      <c r="BOL767" s="33"/>
      <c r="BOM767" s="33"/>
      <c r="BON767" s="33"/>
      <c r="BOO767" s="33"/>
      <c r="BOP767" s="33"/>
      <c r="BOQ767" s="33"/>
      <c r="BOR767" s="33"/>
      <c r="BOS767" s="33"/>
      <c r="BOT767" s="33"/>
      <c r="BOU767" s="33"/>
      <c r="BOV767" s="33"/>
      <c r="BOW767" s="33"/>
      <c r="BOX767" s="33"/>
      <c r="BOY767" s="33"/>
      <c r="BOZ767" s="33"/>
      <c r="BPA767" s="33"/>
      <c r="BPB767" s="33"/>
      <c r="BPC767" s="33"/>
      <c r="BPD767" s="33"/>
      <c r="BPE767" s="33"/>
      <c r="BPF767" s="33"/>
      <c r="BPG767" s="33"/>
      <c r="BPH767" s="33"/>
      <c r="BPI767" s="33"/>
      <c r="BPJ767" s="33"/>
      <c r="BPK767" s="33"/>
      <c r="BPL767" s="33"/>
      <c r="BPM767" s="33"/>
      <c r="BPN767" s="33"/>
      <c r="BPO767" s="33"/>
      <c r="BPP767" s="33"/>
      <c r="BPQ767" s="33"/>
      <c r="BPR767" s="33"/>
      <c r="BPS767" s="33"/>
      <c r="BPT767" s="33"/>
      <c r="BPU767" s="33"/>
      <c r="BPV767" s="33"/>
      <c r="BPW767" s="33"/>
      <c r="BPX767" s="33"/>
      <c r="BPY767" s="33"/>
      <c r="BPZ767" s="33"/>
      <c r="BQA767" s="33"/>
      <c r="BQB767" s="33"/>
      <c r="BQC767" s="33"/>
      <c r="BQD767" s="33"/>
      <c r="BQE767" s="33"/>
      <c r="BQF767" s="33"/>
      <c r="BQG767" s="33"/>
      <c r="BQH767" s="33"/>
      <c r="BQI767" s="33"/>
      <c r="BQJ767" s="33"/>
      <c r="BQK767" s="33"/>
      <c r="BQL767" s="33"/>
      <c r="BQM767" s="33"/>
      <c r="BQN767" s="33"/>
      <c r="BQO767" s="33"/>
      <c r="BQP767" s="33"/>
      <c r="BQQ767" s="33"/>
      <c r="BQR767" s="33"/>
      <c r="BQS767" s="33"/>
      <c r="BQT767" s="33"/>
      <c r="BQU767" s="33"/>
      <c r="BQV767" s="33"/>
      <c r="BQW767" s="33"/>
      <c r="BQX767" s="33"/>
      <c r="BQY767" s="33"/>
      <c r="BQZ767" s="33"/>
      <c r="BRA767" s="33"/>
      <c r="BRB767" s="33"/>
      <c r="BRC767" s="33"/>
      <c r="BRD767" s="33"/>
      <c r="BRE767" s="33"/>
      <c r="BRF767" s="33"/>
      <c r="BRG767" s="33"/>
      <c r="BRH767" s="33"/>
      <c r="BRI767" s="33"/>
      <c r="BRJ767" s="33"/>
      <c r="BRK767" s="33"/>
      <c r="BRL767" s="33"/>
      <c r="BRM767" s="33"/>
      <c r="BRN767" s="33"/>
      <c r="BRO767" s="33"/>
      <c r="BRP767" s="33"/>
      <c r="BRQ767" s="33"/>
      <c r="BRR767" s="33"/>
      <c r="BRS767" s="33"/>
      <c r="BRT767" s="33"/>
      <c r="BRU767" s="33"/>
      <c r="BRV767" s="33"/>
      <c r="BRW767" s="33"/>
      <c r="BRX767" s="33"/>
      <c r="BRY767" s="33"/>
      <c r="BRZ767" s="33"/>
      <c r="BSA767" s="33"/>
      <c r="BSB767" s="33"/>
      <c r="BSC767" s="33"/>
      <c r="BSD767" s="33"/>
      <c r="BSE767" s="33"/>
      <c r="BSF767" s="33"/>
      <c r="BSG767" s="33"/>
      <c r="BSH767" s="33"/>
      <c r="BSI767" s="33"/>
      <c r="BSJ767" s="33"/>
      <c r="BSK767" s="33"/>
      <c r="BSL767" s="33"/>
      <c r="BSM767" s="33"/>
      <c r="BSN767" s="33"/>
      <c r="BSO767" s="33"/>
      <c r="BSP767" s="33"/>
      <c r="BSQ767" s="33"/>
      <c r="BSR767" s="33"/>
      <c r="BSS767" s="33"/>
      <c r="BST767" s="33"/>
      <c r="BSU767" s="33"/>
      <c r="BSV767" s="33"/>
      <c r="BSW767" s="33"/>
      <c r="BSX767" s="33"/>
      <c r="BSY767" s="33"/>
      <c r="BSZ767" s="33"/>
      <c r="BTA767" s="33"/>
      <c r="BTB767" s="33"/>
      <c r="BTC767" s="33"/>
      <c r="BTD767" s="33"/>
      <c r="BTE767" s="33"/>
      <c r="BTF767" s="33"/>
      <c r="BTG767" s="33"/>
      <c r="BTH767" s="33"/>
      <c r="BTI767" s="33"/>
      <c r="BTJ767" s="33"/>
      <c r="BTK767" s="33"/>
      <c r="BTL767" s="33"/>
      <c r="BTM767" s="33"/>
      <c r="BTN767" s="33"/>
      <c r="BTO767" s="33"/>
      <c r="BTP767" s="33"/>
      <c r="BTQ767" s="33"/>
      <c r="BTR767" s="33"/>
      <c r="BTS767" s="33"/>
      <c r="BTT767" s="33"/>
      <c r="BTU767" s="33"/>
      <c r="BTV767" s="33"/>
      <c r="BTW767" s="33"/>
      <c r="BTX767" s="33"/>
      <c r="BTY767" s="33"/>
      <c r="BTZ767" s="33"/>
      <c r="BUA767" s="33"/>
      <c r="BUB767" s="33"/>
      <c r="BUC767" s="33"/>
      <c r="BUD767" s="33"/>
      <c r="BUE767" s="33"/>
      <c r="BUF767" s="33"/>
      <c r="BUG767" s="33"/>
      <c r="BUH767" s="33"/>
      <c r="BUI767" s="33"/>
      <c r="BUJ767" s="33"/>
      <c r="BUK767" s="33"/>
      <c r="BUL767" s="33"/>
      <c r="BUM767" s="33"/>
      <c r="BUN767" s="33"/>
      <c r="BUO767" s="33"/>
      <c r="BUP767" s="33"/>
      <c r="BUQ767" s="33"/>
      <c r="BUR767" s="33"/>
      <c r="BUS767" s="33"/>
      <c r="BUT767" s="33"/>
      <c r="BUU767" s="33"/>
      <c r="BUV767" s="33"/>
      <c r="BUW767" s="33"/>
      <c r="BUX767" s="33"/>
      <c r="BUY767" s="33"/>
      <c r="BUZ767" s="33"/>
      <c r="BVA767" s="33"/>
      <c r="BVB767" s="33"/>
      <c r="BVC767" s="33"/>
      <c r="BVD767" s="33"/>
      <c r="BVE767" s="33"/>
      <c r="BVF767" s="33"/>
      <c r="BVG767" s="33"/>
      <c r="BVH767" s="33"/>
      <c r="BVI767" s="33"/>
      <c r="BVJ767" s="33"/>
      <c r="BVK767" s="33"/>
      <c r="BVL767" s="33"/>
      <c r="BVM767" s="33"/>
      <c r="BVN767" s="33"/>
      <c r="BVO767" s="33"/>
      <c r="BVP767" s="33"/>
      <c r="BVQ767" s="33"/>
      <c r="BVR767" s="33"/>
      <c r="BVS767" s="33"/>
      <c r="BVT767" s="33"/>
      <c r="BVU767" s="33"/>
      <c r="BVV767" s="33"/>
      <c r="BVW767" s="33"/>
      <c r="BVX767" s="33"/>
      <c r="BVY767" s="33"/>
      <c r="BVZ767" s="33"/>
      <c r="BWA767" s="33"/>
      <c r="BWB767" s="33"/>
      <c r="BWC767" s="33"/>
      <c r="BWD767" s="33"/>
      <c r="BWE767" s="33"/>
      <c r="BWF767" s="33"/>
      <c r="BWG767" s="33"/>
      <c r="BWH767" s="33"/>
      <c r="BWI767" s="33"/>
      <c r="BWJ767" s="33"/>
      <c r="BWK767" s="33"/>
      <c r="BWL767" s="33"/>
      <c r="BWM767" s="33"/>
      <c r="BWN767" s="33"/>
      <c r="BWO767" s="33"/>
      <c r="BWP767" s="33"/>
      <c r="BWQ767" s="33"/>
      <c r="BWR767" s="33"/>
      <c r="BWS767" s="33"/>
      <c r="BWT767" s="33"/>
      <c r="BWU767" s="33"/>
      <c r="BWV767" s="33"/>
      <c r="BWW767" s="33"/>
      <c r="BWX767" s="33"/>
      <c r="BWY767" s="33"/>
      <c r="BWZ767" s="33"/>
      <c r="BXA767" s="33"/>
      <c r="BXB767" s="33"/>
      <c r="BXC767" s="33"/>
      <c r="BXD767" s="33"/>
      <c r="BXE767" s="33"/>
      <c r="BXF767" s="33"/>
      <c r="BXG767" s="33"/>
      <c r="BXH767" s="33"/>
      <c r="BXI767" s="33"/>
      <c r="BXJ767" s="33"/>
      <c r="BXK767" s="33"/>
      <c r="BXL767" s="33"/>
      <c r="BXM767" s="33"/>
      <c r="BXN767" s="33"/>
      <c r="BXO767" s="33"/>
      <c r="BXP767" s="33"/>
      <c r="BXQ767" s="33"/>
      <c r="BXR767" s="33"/>
      <c r="BXS767" s="33"/>
      <c r="BXT767" s="33"/>
      <c r="BXU767" s="33"/>
      <c r="BXV767" s="33"/>
      <c r="BXW767" s="33"/>
      <c r="BXX767" s="33"/>
      <c r="BXY767" s="33"/>
      <c r="BXZ767" s="33"/>
      <c r="BYA767" s="33"/>
      <c r="BYB767" s="33"/>
      <c r="BYC767" s="33"/>
      <c r="BYD767" s="33"/>
      <c r="BYE767" s="33"/>
      <c r="BYF767" s="33"/>
      <c r="BYG767" s="33"/>
      <c r="BYH767" s="33"/>
      <c r="BYI767" s="33"/>
      <c r="BYJ767" s="33"/>
      <c r="BYK767" s="33"/>
      <c r="BYL767" s="33"/>
      <c r="BYM767" s="33"/>
      <c r="BYN767" s="33"/>
      <c r="BYO767" s="33"/>
      <c r="BYP767" s="33"/>
      <c r="BYQ767" s="33"/>
      <c r="BYR767" s="33"/>
      <c r="BYS767" s="33"/>
      <c r="BYT767" s="33"/>
      <c r="BYU767" s="33"/>
      <c r="BYV767" s="33"/>
      <c r="BYW767" s="33"/>
      <c r="BYX767" s="33"/>
    </row>
    <row r="768" spans="1:2026" ht="15" customHeight="1" x14ac:dyDescent="0.25">
      <c r="A768" s="205" t="s">
        <v>1662</v>
      </c>
      <c r="B768" s="40" t="s">
        <v>1358</v>
      </c>
      <c r="C768" s="1" t="s">
        <v>1356</v>
      </c>
      <c r="D768" s="1" t="s">
        <v>24</v>
      </c>
      <c r="E768" s="1" t="s">
        <v>324</v>
      </c>
      <c r="F768" s="2" t="s">
        <v>1308</v>
      </c>
      <c r="G768" s="1" t="s">
        <v>27</v>
      </c>
      <c r="H768" s="29" t="s">
        <v>28</v>
      </c>
      <c r="I768" s="1" t="s">
        <v>29</v>
      </c>
      <c r="J768" s="35" t="s">
        <v>30</v>
      </c>
      <c r="K768" s="36" t="s">
        <v>31</v>
      </c>
      <c r="L768" s="1" t="s">
        <v>80</v>
      </c>
      <c r="M768" s="37" t="s">
        <v>33</v>
      </c>
      <c r="N768" s="1" t="s">
        <v>34</v>
      </c>
      <c r="O768" s="38" t="s">
        <v>35</v>
      </c>
      <c r="P768" s="38"/>
      <c r="Q768" s="39" t="s">
        <v>57</v>
      </c>
      <c r="R768" s="39"/>
      <c r="S768" s="1" t="s">
        <v>1359</v>
      </c>
      <c r="T768" s="145"/>
      <c r="U768" s="145"/>
      <c r="V768" s="1" t="s">
        <v>59</v>
      </c>
      <c r="W768" s="1"/>
      <c r="X768" s="1"/>
      <c r="Y768" s="1"/>
      <c r="Z768" s="1"/>
      <c r="AA768" s="1"/>
      <c r="AB768" s="30">
        <v>7500</v>
      </c>
      <c r="AC768" s="30">
        <v>3860</v>
      </c>
      <c r="AD768" s="30"/>
      <c r="AE768" s="30">
        <v>14000</v>
      </c>
      <c r="AF768" s="30">
        <v>650</v>
      </c>
      <c r="AG768" s="30">
        <f t="shared" si="12"/>
        <v>26010</v>
      </c>
      <c r="AH768" s="110"/>
      <c r="AI768" s="30"/>
      <c r="AJ768" s="125"/>
      <c r="AK768" s="30"/>
      <c r="AL768" s="2" t="s">
        <v>37</v>
      </c>
      <c r="AM768" s="2"/>
      <c r="AN768" s="2"/>
      <c r="AO768" s="2"/>
    </row>
    <row r="769" spans="1:2026" s="52" customFormat="1" ht="24.95" customHeight="1" x14ac:dyDescent="0.25">
      <c r="A769" s="205" t="s">
        <v>1662</v>
      </c>
      <c r="B769" s="50" t="s">
        <v>1360</v>
      </c>
      <c r="C769" s="4" t="s">
        <v>1356</v>
      </c>
      <c r="D769" s="4" t="s">
        <v>172</v>
      </c>
      <c r="E769" s="4" t="s">
        <v>527</v>
      </c>
      <c r="F769" s="5" t="s">
        <v>1308</v>
      </c>
      <c r="G769" s="1" t="s">
        <v>105</v>
      </c>
      <c r="H769" s="11" t="s">
        <v>174</v>
      </c>
      <c r="I769" s="1" t="s">
        <v>29</v>
      </c>
      <c r="J769" s="51" t="s">
        <v>30</v>
      </c>
      <c r="K769" s="36" t="s">
        <v>31</v>
      </c>
      <c r="L769" s="1" t="s">
        <v>51</v>
      </c>
      <c r="M769" s="37" t="s">
        <v>33</v>
      </c>
      <c r="N769" s="1" t="s">
        <v>106</v>
      </c>
      <c r="O769" s="6" t="s">
        <v>107</v>
      </c>
      <c r="P769" s="6"/>
      <c r="Q769" s="7" t="s">
        <v>36</v>
      </c>
      <c r="R769" s="7"/>
      <c r="S769" s="4" t="s">
        <v>1357</v>
      </c>
      <c r="T769" s="146"/>
      <c r="U769" s="146"/>
      <c r="V769" s="4" t="s">
        <v>11</v>
      </c>
      <c r="W769" s="1"/>
      <c r="X769" s="1" t="s">
        <v>40</v>
      </c>
      <c r="Y769" s="1"/>
      <c r="Z769" s="1"/>
      <c r="AA769" s="1"/>
      <c r="AB769" s="8"/>
      <c r="AC769" s="8">
        <v>2650</v>
      </c>
      <c r="AD769" s="8"/>
      <c r="AE769" s="8">
        <v>2250</v>
      </c>
      <c r="AF769" s="8"/>
      <c r="AG769" s="8">
        <f t="shared" si="12"/>
        <v>4900</v>
      </c>
      <c r="AH769" s="111"/>
      <c r="AI769" s="8"/>
      <c r="AJ769" s="126"/>
      <c r="AK769" s="8"/>
      <c r="AL769" s="5" t="s">
        <v>37</v>
      </c>
      <c r="AM769" s="5" t="s">
        <v>1499</v>
      </c>
      <c r="AN769" s="5"/>
      <c r="AO769" s="5"/>
      <c r="AP769" s="33"/>
      <c r="AQ769" s="33"/>
      <c r="AR769" s="33"/>
      <c r="AS769" s="33"/>
      <c r="AT769" s="33"/>
      <c r="AU769" s="33"/>
      <c r="AV769" s="33"/>
      <c r="AW769" s="33"/>
      <c r="AX769" s="33"/>
      <c r="AY769" s="33"/>
      <c r="AZ769" s="33"/>
      <c r="BA769" s="33"/>
      <c r="BB769" s="33"/>
      <c r="BC769" s="33"/>
      <c r="BD769" s="33"/>
      <c r="BE769" s="33"/>
      <c r="BF769" s="33"/>
      <c r="BG769" s="33"/>
      <c r="BH769" s="33"/>
      <c r="BI769" s="33"/>
      <c r="BJ769" s="33"/>
      <c r="BK769" s="33"/>
      <c r="BL769" s="33"/>
      <c r="BM769" s="33"/>
      <c r="BN769" s="33"/>
      <c r="BO769" s="33"/>
      <c r="BP769" s="33"/>
      <c r="BQ769" s="33"/>
      <c r="BR769" s="33"/>
      <c r="BS769" s="33"/>
      <c r="BT769" s="33"/>
      <c r="BU769" s="33"/>
      <c r="BV769" s="33"/>
      <c r="BW769" s="33"/>
      <c r="BX769" s="33"/>
      <c r="BY769" s="33"/>
      <c r="BZ769" s="33"/>
      <c r="CA769" s="33"/>
      <c r="CB769" s="33"/>
      <c r="CC769" s="33"/>
      <c r="CD769" s="33"/>
      <c r="CE769" s="33"/>
      <c r="CF769" s="33"/>
      <c r="CG769" s="33"/>
      <c r="CH769" s="33"/>
      <c r="CI769" s="33"/>
      <c r="CJ769" s="33"/>
      <c r="CK769" s="33"/>
      <c r="CL769" s="33"/>
      <c r="CM769" s="33"/>
      <c r="CN769" s="33"/>
      <c r="CO769" s="33"/>
      <c r="CP769" s="33"/>
      <c r="CQ769" s="33"/>
      <c r="CR769" s="33"/>
      <c r="CS769" s="33"/>
      <c r="CT769" s="33"/>
      <c r="CU769" s="33"/>
      <c r="CV769" s="33"/>
      <c r="CW769" s="33"/>
      <c r="CX769" s="33"/>
      <c r="CY769" s="33"/>
      <c r="CZ769" s="33"/>
      <c r="DA769" s="33"/>
      <c r="DB769" s="33"/>
      <c r="DC769" s="33"/>
      <c r="DD769" s="33"/>
      <c r="DE769" s="33"/>
      <c r="DF769" s="33"/>
      <c r="DG769" s="33"/>
      <c r="DH769" s="33"/>
      <c r="DI769" s="33"/>
      <c r="DJ769" s="33"/>
      <c r="DK769" s="33"/>
      <c r="DL769" s="33"/>
      <c r="DM769" s="33"/>
      <c r="DN769" s="33"/>
      <c r="DO769" s="33"/>
      <c r="DP769" s="33"/>
      <c r="DQ769" s="33"/>
      <c r="DR769" s="33"/>
      <c r="DS769" s="33"/>
      <c r="DT769" s="33"/>
      <c r="DU769" s="33"/>
      <c r="DV769" s="33"/>
      <c r="DW769" s="33"/>
      <c r="DX769" s="33"/>
      <c r="DY769" s="33"/>
      <c r="DZ769" s="33"/>
      <c r="EA769" s="33"/>
      <c r="EB769" s="33"/>
      <c r="EC769" s="33"/>
      <c r="ED769" s="33"/>
      <c r="EE769" s="33"/>
      <c r="EF769" s="33"/>
      <c r="EG769" s="33"/>
      <c r="EH769" s="33"/>
      <c r="EI769" s="33"/>
      <c r="EJ769" s="33"/>
      <c r="EK769" s="33"/>
      <c r="EL769" s="33"/>
      <c r="EM769" s="33"/>
      <c r="EN769" s="33"/>
      <c r="EO769" s="33"/>
      <c r="EP769" s="33"/>
      <c r="EQ769" s="33"/>
      <c r="ER769" s="33"/>
      <c r="ES769" s="33"/>
      <c r="ET769" s="33"/>
      <c r="EU769" s="33"/>
      <c r="EV769" s="33"/>
      <c r="EW769" s="33"/>
      <c r="EX769" s="33"/>
      <c r="EY769" s="33"/>
      <c r="EZ769" s="33"/>
      <c r="FA769" s="33"/>
      <c r="FB769" s="33"/>
      <c r="FC769" s="33"/>
      <c r="FD769" s="33"/>
      <c r="FE769" s="33"/>
      <c r="FF769" s="33"/>
      <c r="FG769" s="33"/>
      <c r="FH769" s="33"/>
      <c r="FI769" s="33"/>
      <c r="FJ769" s="33"/>
      <c r="FK769" s="33"/>
      <c r="FL769" s="33"/>
      <c r="FM769" s="33"/>
      <c r="FN769" s="33"/>
      <c r="FO769" s="33"/>
      <c r="FP769" s="33"/>
      <c r="FQ769" s="33"/>
      <c r="FR769" s="33"/>
      <c r="FS769" s="33"/>
      <c r="FT769" s="33"/>
      <c r="FU769" s="33"/>
      <c r="FV769" s="33"/>
      <c r="FW769" s="33"/>
      <c r="FX769" s="33"/>
      <c r="FY769" s="33"/>
      <c r="FZ769" s="33"/>
      <c r="GA769" s="33"/>
      <c r="GB769" s="33"/>
      <c r="GC769" s="33"/>
      <c r="GD769" s="33"/>
      <c r="GE769" s="33"/>
      <c r="GF769" s="33"/>
      <c r="GG769" s="33"/>
      <c r="GH769" s="33"/>
      <c r="GI769" s="33"/>
      <c r="GJ769" s="33"/>
      <c r="GK769" s="33"/>
      <c r="GL769" s="33"/>
      <c r="GM769" s="33"/>
      <c r="GN769" s="33"/>
      <c r="GO769" s="33"/>
      <c r="GP769" s="33"/>
      <c r="GQ769" s="33"/>
      <c r="GR769" s="33"/>
      <c r="GS769" s="33"/>
      <c r="GT769" s="33"/>
      <c r="GU769" s="33"/>
      <c r="GV769" s="33"/>
      <c r="GW769" s="33"/>
      <c r="GX769" s="33"/>
      <c r="GY769" s="33"/>
      <c r="GZ769" s="33"/>
      <c r="HA769" s="33"/>
      <c r="HB769" s="33"/>
      <c r="HC769" s="33"/>
      <c r="HD769" s="33"/>
      <c r="HE769" s="33"/>
      <c r="HF769" s="33"/>
      <c r="HG769" s="33"/>
      <c r="HH769" s="33"/>
      <c r="HI769" s="33"/>
      <c r="HJ769" s="33"/>
      <c r="HK769" s="33"/>
      <c r="HL769" s="33"/>
      <c r="HM769" s="33"/>
      <c r="HN769" s="33"/>
      <c r="HO769" s="33"/>
      <c r="HP769" s="33"/>
      <c r="HQ769" s="33"/>
      <c r="HR769" s="33"/>
      <c r="HS769" s="33"/>
      <c r="HT769" s="33"/>
      <c r="HU769" s="33"/>
      <c r="HV769" s="33"/>
      <c r="HW769" s="33"/>
      <c r="HX769" s="33"/>
      <c r="HY769" s="33"/>
      <c r="HZ769" s="33"/>
      <c r="IA769" s="33"/>
      <c r="IB769" s="33"/>
      <c r="IC769" s="33"/>
      <c r="ID769" s="33"/>
      <c r="IE769" s="33"/>
      <c r="IF769" s="33"/>
      <c r="IG769" s="33"/>
      <c r="IH769" s="33"/>
      <c r="II769" s="33"/>
      <c r="IJ769" s="33"/>
      <c r="IK769" s="33"/>
      <c r="IL769" s="33"/>
      <c r="IM769" s="33"/>
      <c r="IN769" s="33"/>
      <c r="IO769" s="33"/>
      <c r="IP769" s="33"/>
      <c r="IQ769" s="33"/>
      <c r="IR769" s="33"/>
      <c r="IS769" s="33"/>
      <c r="IT769" s="33"/>
      <c r="IU769" s="33"/>
      <c r="IV769" s="33"/>
      <c r="IW769" s="33"/>
      <c r="IX769" s="33"/>
      <c r="IY769" s="33"/>
      <c r="IZ769" s="33"/>
      <c r="JA769" s="33"/>
      <c r="JB769" s="33"/>
      <c r="JC769" s="33"/>
      <c r="JD769" s="33"/>
      <c r="JE769" s="33"/>
      <c r="JF769" s="33"/>
      <c r="JG769" s="33"/>
      <c r="JH769" s="33"/>
      <c r="JI769" s="33"/>
      <c r="JJ769" s="33"/>
      <c r="JK769" s="33"/>
      <c r="JL769" s="33"/>
      <c r="JM769" s="33"/>
      <c r="JN769" s="33"/>
      <c r="JO769" s="33"/>
      <c r="JP769" s="33"/>
      <c r="JQ769" s="33"/>
      <c r="JR769" s="33"/>
      <c r="JS769" s="33"/>
      <c r="JT769" s="33"/>
      <c r="JU769" s="33"/>
      <c r="JV769" s="33"/>
      <c r="JW769" s="33"/>
      <c r="JX769" s="33"/>
      <c r="JY769" s="33"/>
      <c r="JZ769" s="33"/>
      <c r="KA769" s="33"/>
      <c r="KB769" s="33"/>
      <c r="KC769" s="33"/>
      <c r="KD769" s="33"/>
      <c r="KE769" s="33"/>
      <c r="KF769" s="33"/>
      <c r="KG769" s="33"/>
      <c r="KH769" s="33"/>
      <c r="KI769" s="33"/>
      <c r="KJ769" s="33"/>
      <c r="KK769" s="33"/>
      <c r="KL769" s="33"/>
      <c r="KM769" s="33"/>
      <c r="KN769" s="33"/>
      <c r="KO769" s="33"/>
      <c r="KP769" s="33"/>
      <c r="KQ769" s="33"/>
      <c r="KR769" s="33"/>
      <c r="KS769" s="33"/>
      <c r="KT769" s="33"/>
      <c r="KU769" s="33"/>
      <c r="KV769" s="33"/>
      <c r="KW769" s="33"/>
      <c r="KX769" s="33"/>
      <c r="KY769" s="33"/>
      <c r="KZ769" s="33"/>
      <c r="LA769" s="33"/>
      <c r="LB769" s="33"/>
      <c r="LC769" s="33"/>
      <c r="LD769" s="33"/>
      <c r="LE769" s="33"/>
      <c r="LF769" s="33"/>
      <c r="LG769" s="33"/>
      <c r="LH769" s="33"/>
      <c r="LI769" s="33"/>
      <c r="LJ769" s="33"/>
      <c r="LK769" s="33"/>
      <c r="LL769" s="33"/>
      <c r="LM769" s="33"/>
      <c r="LN769" s="33"/>
      <c r="LO769" s="33"/>
      <c r="LP769" s="33"/>
      <c r="LQ769" s="33"/>
      <c r="LR769" s="33"/>
      <c r="LS769" s="33"/>
      <c r="LT769" s="33"/>
      <c r="LU769" s="33"/>
      <c r="LV769" s="33"/>
      <c r="LW769" s="33"/>
      <c r="LX769" s="33"/>
      <c r="LY769" s="33"/>
      <c r="LZ769" s="33"/>
      <c r="MA769" s="33"/>
      <c r="MB769" s="33"/>
      <c r="MC769" s="33"/>
      <c r="MD769" s="33"/>
      <c r="ME769" s="33"/>
      <c r="MF769" s="33"/>
      <c r="MG769" s="33"/>
      <c r="MH769" s="33"/>
      <c r="MI769" s="33"/>
      <c r="MJ769" s="33"/>
      <c r="MK769" s="33"/>
      <c r="ML769" s="33"/>
      <c r="MM769" s="33"/>
      <c r="MN769" s="33"/>
      <c r="MO769" s="33"/>
      <c r="MP769" s="33"/>
      <c r="MQ769" s="33"/>
      <c r="MR769" s="33"/>
      <c r="MS769" s="33"/>
      <c r="MT769" s="33"/>
      <c r="MU769" s="33"/>
      <c r="MV769" s="33"/>
      <c r="MW769" s="33"/>
      <c r="MX769" s="33"/>
      <c r="MY769" s="33"/>
      <c r="MZ769" s="33"/>
      <c r="NA769" s="33"/>
      <c r="NB769" s="33"/>
      <c r="NC769" s="33"/>
      <c r="ND769" s="33"/>
      <c r="NE769" s="33"/>
      <c r="NF769" s="33"/>
      <c r="NG769" s="33"/>
      <c r="NH769" s="33"/>
      <c r="NI769" s="33"/>
      <c r="NJ769" s="33"/>
      <c r="NK769" s="33"/>
      <c r="NL769" s="33"/>
      <c r="NM769" s="33"/>
      <c r="NN769" s="33"/>
      <c r="NO769" s="33"/>
      <c r="NP769" s="33"/>
      <c r="NQ769" s="33"/>
      <c r="NR769" s="33"/>
      <c r="NS769" s="33"/>
      <c r="NT769" s="33"/>
      <c r="NU769" s="33"/>
      <c r="NV769" s="33"/>
      <c r="NW769" s="33"/>
      <c r="NX769" s="33"/>
      <c r="NY769" s="33"/>
      <c r="NZ769" s="33"/>
      <c r="OA769" s="33"/>
      <c r="OB769" s="33"/>
      <c r="OC769" s="33"/>
      <c r="OD769" s="33"/>
      <c r="OE769" s="33"/>
      <c r="OF769" s="33"/>
      <c r="OG769" s="33"/>
      <c r="OH769" s="33"/>
      <c r="OI769" s="33"/>
      <c r="OJ769" s="33"/>
      <c r="OK769" s="33"/>
      <c r="OL769" s="33"/>
      <c r="OM769" s="33"/>
      <c r="ON769" s="33"/>
      <c r="OO769" s="33"/>
      <c r="OP769" s="33"/>
      <c r="OQ769" s="33"/>
      <c r="OR769" s="33"/>
      <c r="OS769" s="33"/>
      <c r="OT769" s="33"/>
      <c r="OU769" s="33"/>
      <c r="OV769" s="33"/>
      <c r="OW769" s="33"/>
      <c r="OX769" s="33"/>
      <c r="OY769" s="33"/>
      <c r="OZ769" s="33"/>
      <c r="PA769" s="33"/>
      <c r="PB769" s="33"/>
      <c r="PC769" s="33"/>
      <c r="PD769" s="33"/>
      <c r="PE769" s="33"/>
      <c r="PF769" s="33"/>
      <c r="PG769" s="33"/>
      <c r="PH769" s="33"/>
      <c r="PI769" s="33"/>
      <c r="PJ769" s="33"/>
      <c r="PK769" s="33"/>
      <c r="PL769" s="33"/>
      <c r="PM769" s="33"/>
      <c r="PN769" s="33"/>
      <c r="PO769" s="33"/>
      <c r="PP769" s="33"/>
      <c r="PQ769" s="33"/>
      <c r="PR769" s="33"/>
      <c r="PS769" s="33"/>
      <c r="PT769" s="33"/>
      <c r="PU769" s="33"/>
      <c r="PV769" s="33"/>
      <c r="PW769" s="33"/>
      <c r="PX769" s="33"/>
      <c r="PY769" s="33"/>
      <c r="PZ769" s="33"/>
      <c r="QA769" s="33"/>
      <c r="QB769" s="33"/>
      <c r="QC769" s="33"/>
      <c r="QD769" s="33"/>
      <c r="QE769" s="33"/>
      <c r="QF769" s="33"/>
      <c r="QG769" s="33"/>
      <c r="QH769" s="33"/>
      <c r="QI769" s="33"/>
      <c r="QJ769" s="33"/>
      <c r="QK769" s="33"/>
      <c r="QL769" s="33"/>
      <c r="QM769" s="33"/>
      <c r="QN769" s="33"/>
      <c r="QO769" s="33"/>
      <c r="QP769" s="33"/>
      <c r="QQ769" s="33"/>
      <c r="QR769" s="33"/>
      <c r="QS769" s="33"/>
      <c r="QT769" s="33"/>
      <c r="QU769" s="33"/>
      <c r="QV769" s="33"/>
      <c r="QW769" s="33"/>
      <c r="QX769" s="33"/>
      <c r="QY769" s="33"/>
      <c r="QZ769" s="33"/>
      <c r="RA769" s="33"/>
      <c r="RB769" s="33"/>
      <c r="RC769" s="33"/>
      <c r="RD769" s="33"/>
      <c r="RE769" s="33"/>
      <c r="RF769" s="33"/>
      <c r="RG769" s="33"/>
      <c r="RH769" s="33"/>
      <c r="RI769" s="33"/>
      <c r="RJ769" s="33"/>
      <c r="RK769" s="33"/>
      <c r="RL769" s="33"/>
      <c r="RM769" s="33"/>
      <c r="RN769" s="33"/>
      <c r="RO769" s="33"/>
      <c r="RP769" s="33"/>
      <c r="RQ769" s="33"/>
      <c r="RR769" s="33"/>
      <c r="RS769" s="33"/>
      <c r="RT769" s="33"/>
      <c r="RU769" s="33"/>
      <c r="RV769" s="33"/>
      <c r="RW769" s="33"/>
      <c r="RX769" s="33"/>
      <c r="RY769" s="33"/>
      <c r="RZ769" s="33"/>
      <c r="SA769" s="33"/>
      <c r="SB769" s="33"/>
      <c r="SC769" s="33"/>
      <c r="SD769" s="33"/>
      <c r="SE769" s="33"/>
      <c r="SF769" s="33"/>
      <c r="SG769" s="33"/>
      <c r="SH769" s="33"/>
      <c r="SI769" s="33"/>
      <c r="SJ769" s="33"/>
      <c r="SK769" s="33"/>
      <c r="SL769" s="33"/>
      <c r="SM769" s="33"/>
      <c r="SN769" s="33"/>
      <c r="SO769" s="33"/>
      <c r="SP769" s="33"/>
      <c r="SQ769" s="33"/>
      <c r="SR769" s="33"/>
      <c r="SS769" s="33"/>
      <c r="ST769" s="33"/>
      <c r="SU769" s="33"/>
      <c r="SV769" s="33"/>
      <c r="SW769" s="33"/>
      <c r="SX769" s="33"/>
      <c r="SY769" s="33"/>
      <c r="SZ769" s="33"/>
      <c r="TA769" s="33"/>
      <c r="TB769" s="33"/>
      <c r="TC769" s="33"/>
      <c r="TD769" s="33"/>
      <c r="TE769" s="33"/>
      <c r="TF769" s="33"/>
      <c r="TG769" s="33"/>
      <c r="TH769" s="33"/>
      <c r="TI769" s="33"/>
      <c r="TJ769" s="33"/>
      <c r="TK769" s="33"/>
      <c r="TL769" s="33"/>
      <c r="TM769" s="33"/>
      <c r="TN769" s="33"/>
      <c r="TO769" s="33"/>
      <c r="TP769" s="33"/>
      <c r="TQ769" s="33"/>
      <c r="TR769" s="33"/>
      <c r="TS769" s="33"/>
      <c r="TT769" s="33"/>
      <c r="TU769" s="33"/>
      <c r="TV769" s="33"/>
      <c r="TW769" s="33"/>
      <c r="TX769" s="33"/>
      <c r="TY769" s="33"/>
      <c r="TZ769" s="33"/>
      <c r="UA769" s="33"/>
      <c r="UB769" s="33"/>
      <c r="UC769" s="33"/>
      <c r="UD769" s="33"/>
      <c r="UE769" s="33"/>
      <c r="UF769" s="33"/>
      <c r="UG769" s="33"/>
      <c r="UH769" s="33"/>
      <c r="UI769" s="33"/>
      <c r="UJ769" s="33"/>
      <c r="UK769" s="33"/>
      <c r="UL769" s="33"/>
      <c r="UM769" s="33"/>
      <c r="UN769" s="33"/>
      <c r="UO769" s="33"/>
      <c r="UP769" s="33"/>
      <c r="UQ769" s="33"/>
      <c r="UR769" s="33"/>
      <c r="US769" s="33"/>
      <c r="UT769" s="33"/>
      <c r="UU769" s="33"/>
      <c r="UV769" s="33"/>
      <c r="UW769" s="33"/>
      <c r="UX769" s="33"/>
      <c r="UY769" s="33"/>
      <c r="UZ769" s="33"/>
      <c r="VA769" s="33"/>
      <c r="VB769" s="33"/>
      <c r="VC769" s="33"/>
      <c r="VD769" s="33"/>
      <c r="VE769" s="33"/>
      <c r="VF769" s="33"/>
      <c r="VG769" s="33"/>
      <c r="VH769" s="33"/>
      <c r="VI769" s="33"/>
      <c r="VJ769" s="33"/>
      <c r="VK769" s="33"/>
      <c r="VL769" s="33"/>
      <c r="VM769" s="33"/>
      <c r="VN769" s="33"/>
      <c r="VO769" s="33"/>
      <c r="VP769" s="33"/>
      <c r="VQ769" s="33"/>
      <c r="VR769" s="33"/>
      <c r="VS769" s="33"/>
      <c r="VT769" s="33"/>
      <c r="VU769" s="33"/>
      <c r="VV769" s="33"/>
      <c r="VW769" s="33"/>
      <c r="VX769" s="33"/>
      <c r="VY769" s="33"/>
      <c r="VZ769" s="33"/>
      <c r="WA769" s="33"/>
      <c r="WB769" s="33"/>
      <c r="WC769" s="33"/>
      <c r="WD769" s="33"/>
      <c r="WE769" s="33"/>
      <c r="WF769" s="33"/>
      <c r="WG769" s="33"/>
      <c r="WH769" s="33"/>
      <c r="WI769" s="33"/>
      <c r="WJ769" s="33"/>
      <c r="WK769" s="33"/>
      <c r="WL769" s="33"/>
      <c r="WM769" s="33"/>
      <c r="WN769" s="33"/>
      <c r="WO769" s="33"/>
      <c r="WP769" s="33"/>
      <c r="WQ769" s="33"/>
      <c r="WR769" s="33"/>
      <c r="WS769" s="33"/>
      <c r="WT769" s="33"/>
      <c r="WU769" s="33"/>
      <c r="WV769" s="33"/>
      <c r="WW769" s="33"/>
      <c r="WX769" s="33"/>
      <c r="WY769" s="33"/>
      <c r="WZ769" s="33"/>
      <c r="XA769" s="33"/>
      <c r="XB769" s="33"/>
      <c r="XC769" s="33"/>
      <c r="XD769" s="33"/>
      <c r="XE769" s="33"/>
      <c r="XF769" s="33"/>
      <c r="XG769" s="33"/>
      <c r="XH769" s="33"/>
      <c r="XI769" s="33"/>
      <c r="XJ769" s="33"/>
      <c r="XK769" s="33"/>
      <c r="XL769" s="33"/>
      <c r="XM769" s="33"/>
      <c r="XN769" s="33"/>
      <c r="XO769" s="33"/>
      <c r="XP769" s="33"/>
      <c r="XQ769" s="33"/>
      <c r="XR769" s="33"/>
      <c r="XS769" s="33"/>
      <c r="XT769" s="33"/>
      <c r="XU769" s="33"/>
      <c r="XV769" s="33"/>
      <c r="XW769" s="33"/>
      <c r="XX769" s="33"/>
      <c r="XY769" s="33"/>
      <c r="XZ769" s="33"/>
      <c r="YA769" s="33"/>
      <c r="YB769" s="33"/>
      <c r="YC769" s="33"/>
      <c r="YD769" s="33"/>
      <c r="YE769" s="33"/>
      <c r="YF769" s="33"/>
      <c r="YG769" s="33"/>
      <c r="YH769" s="33"/>
      <c r="YI769" s="33"/>
      <c r="YJ769" s="33"/>
      <c r="YK769" s="33"/>
      <c r="YL769" s="33"/>
      <c r="YM769" s="33"/>
      <c r="YN769" s="33"/>
      <c r="YO769" s="33"/>
      <c r="YP769" s="33"/>
      <c r="YQ769" s="33"/>
      <c r="YR769" s="33"/>
      <c r="YS769" s="33"/>
      <c r="YT769" s="33"/>
      <c r="YU769" s="33"/>
      <c r="YV769" s="33"/>
      <c r="YW769" s="33"/>
      <c r="YX769" s="33"/>
      <c r="YY769" s="33"/>
      <c r="YZ769" s="33"/>
      <c r="ZA769" s="33"/>
      <c r="ZB769" s="33"/>
      <c r="ZC769" s="33"/>
      <c r="ZD769" s="33"/>
      <c r="ZE769" s="33"/>
      <c r="ZF769" s="33"/>
      <c r="ZG769" s="33"/>
      <c r="ZH769" s="33"/>
      <c r="ZI769" s="33"/>
      <c r="ZJ769" s="33"/>
      <c r="ZK769" s="33"/>
      <c r="ZL769" s="33"/>
      <c r="ZM769" s="33"/>
      <c r="ZN769" s="33"/>
      <c r="ZO769" s="33"/>
      <c r="ZP769" s="33"/>
      <c r="ZQ769" s="33"/>
      <c r="ZR769" s="33"/>
      <c r="ZS769" s="33"/>
      <c r="ZT769" s="33"/>
      <c r="ZU769" s="33"/>
      <c r="ZV769" s="33"/>
      <c r="ZW769" s="33"/>
      <c r="ZX769" s="33"/>
      <c r="ZY769" s="33"/>
      <c r="ZZ769" s="33"/>
      <c r="AAA769" s="33"/>
      <c r="AAB769" s="33"/>
      <c r="AAC769" s="33"/>
      <c r="AAD769" s="33"/>
      <c r="AAE769" s="33"/>
      <c r="AAF769" s="33"/>
      <c r="AAG769" s="33"/>
      <c r="AAH769" s="33"/>
      <c r="AAI769" s="33"/>
      <c r="AAJ769" s="33"/>
      <c r="AAK769" s="33"/>
      <c r="AAL769" s="33"/>
      <c r="AAM769" s="33"/>
      <c r="AAN769" s="33"/>
      <c r="AAO769" s="33"/>
      <c r="AAP769" s="33"/>
      <c r="AAQ769" s="33"/>
      <c r="AAR769" s="33"/>
      <c r="AAS769" s="33"/>
      <c r="AAT769" s="33"/>
      <c r="AAU769" s="33"/>
      <c r="AAV769" s="33"/>
      <c r="AAW769" s="33"/>
      <c r="AAX769" s="33"/>
      <c r="AAY769" s="33"/>
      <c r="AAZ769" s="33"/>
      <c r="ABA769" s="33"/>
      <c r="ABB769" s="33"/>
      <c r="ABC769" s="33"/>
      <c r="ABD769" s="33"/>
      <c r="ABE769" s="33"/>
      <c r="ABF769" s="33"/>
      <c r="ABG769" s="33"/>
      <c r="ABH769" s="33"/>
      <c r="ABI769" s="33"/>
      <c r="ABJ769" s="33"/>
      <c r="ABK769" s="33"/>
      <c r="ABL769" s="33"/>
      <c r="ABM769" s="33"/>
      <c r="ABN769" s="33"/>
      <c r="ABO769" s="33"/>
      <c r="ABP769" s="33"/>
      <c r="ABQ769" s="33"/>
      <c r="ABR769" s="33"/>
      <c r="ABS769" s="33"/>
      <c r="ABT769" s="33"/>
      <c r="ABU769" s="33"/>
      <c r="ABV769" s="33"/>
      <c r="ABW769" s="33"/>
      <c r="ABX769" s="33"/>
      <c r="ABY769" s="33"/>
      <c r="ABZ769" s="33"/>
      <c r="ACA769" s="33"/>
      <c r="ACB769" s="33"/>
      <c r="ACC769" s="33"/>
      <c r="ACD769" s="33"/>
      <c r="ACE769" s="33"/>
      <c r="ACF769" s="33"/>
      <c r="ACG769" s="33"/>
      <c r="ACH769" s="33"/>
      <c r="ACI769" s="33"/>
      <c r="ACJ769" s="33"/>
      <c r="ACK769" s="33"/>
      <c r="ACL769" s="33"/>
      <c r="ACM769" s="33"/>
      <c r="ACN769" s="33"/>
      <c r="ACO769" s="33"/>
      <c r="ACP769" s="33"/>
      <c r="ACQ769" s="33"/>
      <c r="ACR769" s="33"/>
      <c r="ACS769" s="33"/>
      <c r="ACT769" s="33"/>
      <c r="ACU769" s="33"/>
      <c r="ACV769" s="33"/>
      <c r="ACW769" s="33"/>
      <c r="ACX769" s="33"/>
      <c r="ACY769" s="33"/>
      <c r="ACZ769" s="33"/>
      <c r="ADA769" s="33"/>
      <c r="ADB769" s="33"/>
      <c r="ADC769" s="33"/>
      <c r="ADD769" s="33"/>
      <c r="ADE769" s="33"/>
      <c r="ADF769" s="33"/>
      <c r="ADG769" s="33"/>
      <c r="ADH769" s="33"/>
      <c r="ADI769" s="33"/>
      <c r="ADJ769" s="33"/>
      <c r="ADK769" s="33"/>
      <c r="ADL769" s="33"/>
      <c r="ADM769" s="33"/>
      <c r="ADN769" s="33"/>
      <c r="ADO769" s="33"/>
      <c r="ADP769" s="33"/>
      <c r="ADQ769" s="33"/>
      <c r="ADR769" s="33"/>
      <c r="ADS769" s="33"/>
      <c r="ADT769" s="33"/>
      <c r="ADU769" s="33"/>
      <c r="ADV769" s="33"/>
      <c r="ADW769" s="33"/>
      <c r="ADX769" s="33"/>
      <c r="ADY769" s="33"/>
      <c r="ADZ769" s="33"/>
      <c r="AEA769" s="33"/>
      <c r="AEB769" s="33"/>
      <c r="AEC769" s="33"/>
      <c r="AED769" s="33"/>
      <c r="AEE769" s="33"/>
      <c r="AEF769" s="33"/>
      <c r="AEG769" s="33"/>
      <c r="AEH769" s="33"/>
      <c r="AEI769" s="33"/>
      <c r="AEJ769" s="33"/>
      <c r="AEK769" s="33"/>
      <c r="AEL769" s="33"/>
      <c r="AEM769" s="33"/>
      <c r="AEN769" s="33"/>
      <c r="AEO769" s="33"/>
      <c r="AEP769" s="33"/>
      <c r="AEQ769" s="33"/>
      <c r="AER769" s="33"/>
      <c r="AES769" s="33"/>
      <c r="AET769" s="33"/>
      <c r="AEU769" s="33"/>
      <c r="AEV769" s="33"/>
      <c r="AEW769" s="33"/>
      <c r="AEX769" s="33"/>
      <c r="AEY769" s="33"/>
      <c r="AEZ769" s="33"/>
      <c r="AFA769" s="33"/>
      <c r="AFB769" s="33"/>
      <c r="AFC769" s="33"/>
      <c r="AFD769" s="33"/>
      <c r="AFE769" s="33"/>
      <c r="AFF769" s="33"/>
      <c r="AFG769" s="33"/>
      <c r="AFH769" s="33"/>
      <c r="AFI769" s="33"/>
      <c r="AFJ769" s="33"/>
      <c r="AFK769" s="33"/>
      <c r="AFL769" s="33"/>
      <c r="AFM769" s="33"/>
      <c r="AFN769" s="33"/>
      <c r="AFO769" s="33"/>
      <c r="AFP769" s="33"/>
      <c r="AFQ769" s="33"/>
      <c r="AFR769" s="33"/>
      <c r="AFS769" s="33"/>
      <c r="AFT769" s="33"/>
      <c r="AFU769" s="33"/>
      <c r="AFV769" s="33"/>
      <c r="AFW769" s="33"/>
      <c r="AFX769" s="33"/>
      <c r="AFY769" s="33"/>
      <c r="AFZ769" s="33"/>
      <c r="AGA769" s="33"/>
      <c r="AGB769" s="33"/>
      <c r="AGC769" s="33"/>
      <c r="AGD769" s="33"/>
      <c r="AGE769" s="33"/>
      <c r="AGF769" s="33"/>
      <c r="AGG769" s="33"/>
      <c r="AGH769" s="33"/>
      <c r="AGI769" s="33"/>
      <c r="AGJ769" s="33"/>
      <c r="AGK769" s="33"/>
      <c r="AGL769" s="33"/>
      <c r="AGM769" s="33"/>
      <c r="AGN769" s="33"/>
      <c r="AGO769" s="33"/>
      <c r="AGP769" s="33"/>
      <c r="AGQ769" s="33"/>
      <c r="AGR769" s="33"/>
      <c r="AGS769" s="33"/>
      <c r="AGT769" s="33"/>
      <c r="AGU769" s="33"/>
      <c r="AGV769" s="33"/>
      <c r="AGW769" s="33"/>
      <c r="AGX769" s="33"/>
      <c r="AGY769" s="33"/>
      <c r="AGZ769" s="33"/>
      <c r="AHA769" s="33"/>
      <c r="AHB769" s="33"/>
      <c r="AHC769" s="33"/>
      <c r="AHD769" s="33"/>
      <c r="AHE769" s="33"/>
      <c r="AHF769" s="33"/>
      <c r="AHG769" s="33"/>
      <c r="AHH769" s="33"/>
      <c r="AHI769" s="33"/>
      <c r="AHJ769" s="33"/>
      <c r="AHK769" s="33"/>
      <c r="AHL769" s="33"/>
      <c r="AHM769" s="33"/>
      <c r="AHN769" s="33"/>
      <c r="AHO769" s="33"/>
      <c r="AHP769" s="33"/>
      <c r="AHQ769" s="33"/>
      <c r="AHR769" s="33"/>
      <c r="AHS769" s="33"/>
      <c r="AHT769" s="33"/>
      <c r="AHU769" s="33"/>
      <c r="AHV769" s="33"/>
      <c r="AHW769" s="33"/>
      <c r="AHX769" s="33"/>
      <c r="AHY769" s="33"/>
      <c r="AHZ769" s="33"/>
      <c r="AIA769" s="33"/>
      <c r="AIB769" s="33"/>
      <c r="AIC769" s="33"/>
      <c r="AID769" s="33"/>
      <c r="AIE769" s="33"/>
      <c r="AIF769" s="33"/>
      <c r="AIG769" s="33"/>
      <c r="AIH769" s="33"/>
      <c r="AII769" s="33"/>
      <c r="AIJ769" s="33"/>
      <c r="AIK769" s="33"/>
      <c r="AIL769" s="33"/>
      <c r="AIM769" s="33"/>
      <c r="AIN769" s="33"/>
      <c r="AIO769" s="33"/>
      <c r="AIP769" s="33"/>
      <c r="AIQ769" s="33"/>
      <c r="AIR769" s="33"/>
      <c r="AIS769" s="33"/>
      <c r="AIT769" s="33"/>
      <c r="AIU769" s="33"/>
      <c r="AIV769" s="33"/>
      <c r="AIW769" s="33"/>
      <c r="AIX769" s="33"/>
      <c r="AIY769" s="33"/>
      <c r="AIZ769" s="33"/>
      <c r="AJA769" s="33"/>
      <c r="AJB769" s="33"/>
      <c r="AJC769" s="33"/>
      <c r="AJD769" s="33"/>
      <c r="AJE769" s="33"/>
      <c r="AJF769" s="33"/>
      <c r="AJG769" s="33"/>
      <c r="AJH769" s="33"/>
      <c r="AJI769" s="33"/>
      <c r="AJJ769" s="33"/>
      <c r="AJK769" s="33"/>
      <c r="AJL769" s="33"/>
      <c r="AJM769" s="33"/>
      <c r="AJN769" s="33"/>
      <c r="AJO769" s="33"/>
      <c r="AJP769" s="33"/>
      <c r="AJQ769" s="33"/>
      <c r="AJR769" s="33"/>
      <c r="AJS769" s="33"/>
      <c r="AJT769" s="33"/>
      <c r="AJU769" s="33"/>
      <c r="AJV769" s="33"/>
      <c r="AJW769" s="33"/>
      <c r="AJX769" s="33"/>
      <c r="AJY769" s="33"/>
      <c r="AJZ769" s="33"/>
      <c r="AKA769" s="33"/>
      <c r="AKB769" s="33"/>
      <c r="AKC769" s="33"/>
      <c r="AKD769" s="33"/>
      <c r="AKE769" s="33"/>
      <c r="AKF769" s="33"/>
      <c r="AKG769" s="33"/>
      <c r="AKH769" s="33"/>
      <c r="AKI769" s="33"/>
      <c r="AKJ769" s="33"/>
      <c r="AKK769" s="33"/>
      <c r="AKL769" s="33"/>
      <c r="AKM769" s="33"/>
      <c r="AKN769" s="33"/>
      <c r="AKO769" s="33"/>
      <c r="AKP769" s="33"/>
      <c r="AKQ769" s="33"/>
      <c r="AKR769" s="33"/>
      <c r="AKS769" s="33"/>
      <c r="AKT769" s="33"/>
      <c r="AKU769" s="33"/>
      <c r="AKV769" s="33"/>
      <c r="AKW769" s="33"/>
      <c r="AKX769" s="33"/>
      <c r="AKY769" s="33"/>
      <c r="AKZ769" s="33"/>
      <c r="ALA769" s="33"/>
      <c r="ALB769" s="33"/>
      <c r="ALC769" s="33"/>
      <c r="ALD769" s="33"/>
      <c r="ALE769" s="33"/>
      <c r="ALF769" s="33"/>
      <c r="ALG769" s="33"/>
      <c r="ALH769" s="33"/>
      <c r="ALI769" s="33"/>
      <c r="ALJ769" s="33"/>
      <c r="ALK769" s="33"/>
      <c r="ALL769" s="33"/>
      <c r="ALM769" s="33"/>
      <c r="ALN769" s="33"/>
      <c r="ALO769" s="33"/>
      <c r="ALP769" s="33"/>
      <c r="ALQ769" s="33"/>
      <c r="ALR769" s="33"/>
      <c r="ALS769" s="33"/>
      <c r="ALT769" s="33"/>
      <c r="ALU769" s="33"/>
      <c r="ALV769" s="33"/>
      <c r="ALW769" s="33"/>
      <c r="ALX769" s="33"/>
      <c r="ALY769" s="33"/>
      <c r="ALZ769" s="33"/>
      <c r="AMA769" s="33"/>
      <c r="AMB769" s="33"/>
      <c r="AMC769" s="33"/>
      <c r="AMD769" s="33"/>
      <c r="AME769" s="33"/>
      <c r="AMF769" s="33"/>
      <c r="AMG769" s="33"/>
      <c r="AMH769" s="33"/>
      <c r="AMI769" s="33"/>
      <c r="AMJ769" s="33"/>
      <c r="AMK769" s="33"/>
      <c r="AML769" s="33"/>
      <c r="AMM769" s="33"/>
      <c r="AMN769" s="33"/>
      <c r="AMO769" s="33"/>
      <c r="AMP769" s="33"/>
      <c r="AMQ769" s="33"/>
      <c r="AMR769" s="33"/>
      <c r="AMS769" s="33"/>
      <c r="AMT769" s="33"/>
      <c r="AMU769" s="33"/>
      <c r="AMV769" s="33"/>
      <c r="AMW769" s="33"/>
      <c r="AMX769" s="33"/>
      <c r="AMY769" s="33"/>
      <c r="AMZ769" s="33"/>
      <c r="ANA769" s="33"/>
      <c r="ANB769" s="33"/>
      <c r="ANC769" s="33"/>
      <c r="AND769" s="33"/>
      <c r="ANE769" s="33"/>
      <c r="ANF769" s="33"/>
      <c r="ANG769" s="33"/>
      <c r="ANH769" s="33"/>
      <c r="ANI769" s="33"/>
      <c r="ANJ769" s="33"/>
      <c r="ANK769" s="33"/>
      <c r="ANL769" s="33"/>
      <c r="ANM769" s="33"/>
      <c r="ANN769" s="33"/>
      <c r="ANO769" s="33"/>
      <c r="ANP769" s="33"/>
      <c r="ANQ769" s="33"/>
      <c r="ANR769" s="33"/>
      <c r="ANS769" s="33"/>
      <c r="ANT769" s="33"/>
      <c r="ANU769" s="33"/>
      <c r="ANV769" s="33"/>
      <c r="ANW769" s="33"/>
      <c r="ANX769" s="33"/>
      <c r="ANY769" s="33"/>
      <c r="ANZ769" s="33"/>
      <c r="AOA769" s="33"/>
      <c r="AOB769" s="33"/>
      <c r="AOC769" s="33"/>
      <c r="AOD769" s="33"/>
      <c r="AOE769" s="33"/>
      <c r="AOF769" s="33"/>
      <c r="AOG769" s="33"/>
      <c r="AOH769" s="33"/>
      <c r="AOI769" s="33"/>
      <c r="AOJ769" s="33"/>
      <c r="AOK769" s="33"/>
      <c r="AOL769" s="33"/>
      <c r="AOM769" s="33"/>
      <c r="AON769" s="33"/>
      <c r="AOO769" s="33"/>
      <c r="AOP769" s="33"/>
      <c r="AOQ769" s="33"/>
      <c r="AOR769" s="33"/>
      <c r="AOS769" s="33"/>
      <c r="AOT769" s="33"/>
      <c r="AOU769" s="33"/>
      <c r="AOV769" s="33"/>
      <c r="AOW769" s="33"/>
      <c r="AOX769" s="33"/>
      <c r="AOY769" s="33"/>
      <c r="AOZ769" s="33"/>
      <c r="APA769" s="33"/>
      <c r="APB769" s="33"/>
      <c r="APC769" s="33"/>
      <c r="APD769" s="33"/>
      <c r="APE769" s="33"/>
      <c r="APF769" s="33"/>
      <c r="APG769" s="33"/>
      <c r="APH769" s="33"/>
      <c r="API769" s="33"/>
      <c r="APJ769" s="33"/>
      <c r="APK769" s="33"/>
      <c r="APL769" s="33"/>
      <c r="APM769" s="33"/>
      <c r="APN769" s="33"/>
      <c r="APO769" s="33"/>
      <c r="APP769" s="33"/>
      <c r="APQ769" s="33"/>
      <c r="APR769" s="33"/>
      <c r="APS769" s="33"/>
      <c r="APT769" s="33"/>
      <c r="APU769" s="33"/>
      <c r="APV769" s="33"/>
      <c r="APW769" s="33"/>
      <c r="APX769" s="33"/>
      <c r="APY769" s="33"/>
      <c r="APZ769" s="33"/>
      <c r="AQA769" s="33"/>
      <c r="AQB769" s="33"/>
      <c r="AQC769" s="33"/>
      <c r="AQD769" s="33"/>
      <c r="AQE769" s="33"/>
      <c r="AQF769" s="33"/>
      <c r="AQG769" s="33"/>
      <c r="AQH769" s="33"/>
      <c r="AQI769" s="33"/>
      <c r="AQJ769" s="33"/>
      <c r="AQK769" s="33"/>
      <c r="AQL769" s="33"/>
      <c r="AQM769" s="33"/>
      <c r="AQN769" s="33"/>
      <c r="AQO769" s="33"/>
      <c r="AQP769" s="33"/>
      <c r="AQQ769" s="33"/>
      <c r="AQR769" s="33"/>
      <c r="AQS769" s="33"/>
      <c r="AQT769" s="33"/>
      <c r="AQU769" s="33"/>
      <c r="AQV769" s="33"/>
      <c r="AQW769" s="33"/>
      <c r="AQX769" s="33"/>
      <c r="AQY769" s="33"/>
      <c r="AQZ769" s="33"/>
      <c r="ARA769" s="33"/>
      <c r="ARB769" s="33"/>
      <c r="ARC769" s="33"/>
      <c r="ARD769" s="33"/>
      <c r="ARE769" s="33"/>
      <c r="ARF769" s="33"/>
      <c r="ARG769" s="33"/>
      <c r="ARH769" s="33"/>
      <c r="ARI769" s="33"/>
      <c r="ARJ769" s="33"/>
      <c r="ARK769" s="33"/>
      <c r="ARL769" s="33"/>
      <c r="ARM769" s="33"/>
      <c r="ARN769" s="33"/>
      <c r="ARO769" s="33"/>
      <c r="ARP769" s="33"/>
      <c r="ARQ769" s="33"/>
      <c r="ARR769" s="33"/>
      <c r="ARS769" s="33"/>
      <c r="ART769" s="33"/>
      <c r="ARU769" s="33"/>
      <c r="ARV769" s="33"/>
      <c r="ARW769" s="33"/>
      <c r="ARX769" s="33"/>
      <c r="ARY769" s="33"/>
      <c r="ARZ769" s="33"/>
      <c r="ASA769" s="33"/>
      <c r="ASB769" s="33"/>
      <c r="ASC769" s="33"/>
      <c r="ASD769" s="33"/>
      <c r="ASE769" s="33"/>
      <c r="ASF769" s="33"/>
      <c r="ASG769" s="33"/>
      <c r="ASH769" s="33"/>
      <c r="ASI769" s="33"/>
      <c r="ASJ769" s="33"/>
      <c r="ASK769" s="33"/>
      <c r="ASL769" s="33"/>
      <c r="ASM769" s="33"/>
      <c r="ASN769" s="33"/>
      <c r="ASO769" s="33"/>
      <c r="ASP769" s="33"/>
      <c r="ASQ769" s="33"/>
      <c r="ASR769" s="33"/>
      <c r="ASS769" s="33"/>
      <c r="AST769" s="33"/>
      <c r="ASU769" s="33"/>
      <c r="ASV769" s="33"/>
      <c r="ASW769" s="33"/>
      <c r="ASX769" s="33"/>
      <c r="ASY769" s="33"/>
      <c r="ASZ769" s="33"/>
      <c r="ATA769" s="33"/>
      <c r="ATB769" s="33"/>
      <c r="ATC769" s="33"/>
      <c r="ATD769" s="33"/>
      <c r="ATE769" s="33"/>
      <c r="ATF769" s="33"/>
      <c r="ATG769" s="33"/>
      <c r="ATH769" s="33"/>
      <c r="ATI769" s="33"/>
      <c r="ATJ769" s="33"/>
      <c r="ATK769" s="33"/>
      <c r="ATL769" s="33"/>
      <c r="ATM769" s="33"/>
      <c r="ATN769" s="33"/>
      <c r="ATO769" s="33"/>
      <c r="ATP769" s="33"/>
      <c r="ATQ769" s="33"/>
      <c r="ATR769" s="33"/>
      <c r="ATS769" s="33"/>
      <c r="ATT769" s="33"/>
      <c r="ATU769" s="33"/>
      <c r="ATV769" s="33"/>
      <c r="ATW769" s="33"/>
      <c r="ATX769" s="33"/>
      <c r="ATY769" s="33"/>
      <c r="ATZ769" s="33"/>
      <c r="AUA769" s="33"/>
      <c r="AUB769" s="33"/>
      <c r="AUC769" s="33"/>
      <c r="AUD769" s="33"/>
      <c r="AUE769" s="33"/>
      <c r="AUF769" s="33"/>
      <c r="AUG769" s="33"/>
      <c r="AUH769" s="33"/>
      <c r="AUI769" s="33"/>
      <c r="AUJ769" s="33"/>
      <c r="AUK769" s="33"/>
      <c r="AUL769" s="33"/>
      <c r="AUM769" s="33"/>
      <c r="AUN769" s="33"/>
      <c r="AUO769" s="33"/>
      <c r="AUP769" s="33"/>
      <c r="AUQ769" s="33"/>
      <c r="AUR769" s="33"/>
      <c r="AUS769" s="33"/>
      <c r="AUT769" s="33"/>
      <c r="AUU769" s="33"/>
      <c r="AUV769" s="33"/>
      <c r="AUW769" s="33"/>
      <c r="AUX769" s="33"/>
      <c r="AUY769" s="33"/>
      <c r="AUZ769" s="33"/>
      <c r="AVA769" s="33"/>
      <c r="AVB769" s="33"/>
      <c r="AVC769" s="33"/>
      <c r="AVD769" s="33"/>
      <c r="AVE769" s="33"/>
      <c r="AVF769" s="33"/>
      <c r="AVG769" s="33"/>
      <c r="AVH769" s="33"/>
      <c r="AVI769" s="33"/>
      <c r="AVJ769" s="33"/>
      <c r="AVK769" s="33"/>
      <c r="AVL769" s="33"/>
      <c r="AVM769" s="33"/>
      <c r="AVN769" s="33"/>
      <c r="AVO769" s="33"/>
      <c r="AVP769" s="33"/>
      <c r="AVQ769" s="33"/>
      <c r="AVR769" s="33"/>
      <c r="AVS769" s="33"/>
      <c r="AVT769" s="33"/>
      <c r="AVU769" s="33"/>
      <c r="AVV769" s="33"/>
      <c r="AVW769" s="33"/>
      <c r="AVX769" s="33"/>
      <c r="AVY769" s="33"/>
      <c r="AVZ769" s="33"/>
      <c r="AWA769" s="33"/>
      <c r="AWB769" s="33"/>
      <c r="AWC769" s="33"/>
      <c r="AWD769" s="33"/>
      <c r="AWE769" s="33"/>
      <c r="AWF769" s="33"/>
      <c r="AWG769" s="33"/>
      <c r="AWH769" s="33"/>
      <c r="AWI769" s="33"/>
      <c r="AWJ769" s="33"/>
      <c r="AWK769" s="33"/>
      <c r="AWL769" s="33"/>
      <c r="AWM769" s="33"/>
      <c r="AWN769" s="33"/>
      <c r="AWO769" s="33"/>
      <c r="AWP769" s="33"/>
      <c r="AWQ769" s="33"/>
      <c r="AWR769" s="33"/>
      <c r="AWS769" s="33"/>
      <c r="AWT769" s="33"/>
      <c r="AWU769" s="33"/>
      <c r="AWV769" s="33"/>
      <c r="AWW769" s="33"/>
      <c r="AWX769" s="33"/>
      <c r="AWY769" s="33"/>
      <c r="AWZ769" s="33"/>
      <c r="AXA769" s="33"/>
      <c r="AXB769" s="33"/>
      <c r="AXC769" s="33"/>
      <c r="AXD769" s="33"/>
      <c r="AXE769" s="33"/>
      <c r="AXF769" s="33"/>
      <c r="AXG769" s="33"/>
      <c r="AXH769" s="33"/>
      <c r="AXI769" s="33"/>
      <c r="AXJ769" s="33"/>
      <c r="AXK769" s="33"/>
      <c r="AXL769" s="33"/>
      <c r="AXM769" s="33"/>
      <c r="AXN769" s="33"/>
      <c r="AXO769" s="33"/>
      <c r="AXP769" s="33"/>
      <c r="AXQ769" s="33"/>
      <c r="AXR769" s="33"/>
      <c r="AXS769" s="33"/>
      <c r="AXT769" s="33"/>
      <c r="AXU769" s="33"/>
      <c r="AXV769" s="33"/>
      <c r="AXW769" s="33"/>
      <c r="AXX769" s="33"/>
      <c r="AXY769" s="33"/>
      <c r="AXZ769" s="33"/>
      <c r="AYA769" s="33"/>
      <c r="AYB769" s="33"/>
      <c r="AYC769" s="33"/>
      <c r="AYD769" s="33"/>
      <c r="AYE769" s="33"/>
      <c r="AYF769" s="33"/>
      <c r="AYG769" s="33"/>
      <c r="AYH769" s="33"/>
      <c r="AYI769" s="33"/>
      <c r="AYJ769" s="33"/>
      <c r="AYK769" s="33"/>
      <c r="AYL769" s="33"/>
      <c r="AYM769" s="33"/>
      <c r="AYN769" s="33"/>
      <c r="AYO769" s="33"/>
      <c r="AYP769" s="33"/>
      <c r="AYQ769" s="33"/>
      <c r="AYR769" s="33"/>
      <c r="AYS769" s="33"/>
      <c r="AYT769" s="33"/>
      <c r="AYU769" s="33"/>
      <c r="AYV769" s="33"/>
      <c r="AYW769" s="33"/>
      <c r="AYX769" s="33"/>
      <c r="AYY769" s="33"/>
      <c r="AYZ769" s="33"/>
      <c r="AZA769" s="33"/>
      <c r="AZB769" s="33"/>
      <c r="AZC769" s="33"/>
      <c r="AZD769" s="33"/>
      <c r="AZE769" s="33"/>
      <c r="AZF769" s="33"/>
      <c r="AZG769" s="33"/>
      <c r="AZH769" s="33"/>
      <c r="AZI769" s="33"/>
      <c r="AZJ769" s="33"/>
      <c r="AZK769" s="33"/>
      <c r="AZL769" s="33"/>
      <c r="AZM769" s="33"/>
      <c r="AZN769" s="33"/>
      <c r="AZO769" s="33"/>
      <c r="AZP769" s="33"/>
      <c r="AZQ769" s="33"/>
      <c r="AZR769" s="33"/>
      <c r="AZS769" s="33"/>
      <c r="AZT769" s="33"/>
      <c r="AZU769" s="33"/>
      <c r="AZV769" s="33"/>
      <c r="AZW769" s="33"/>
      <c r="AZX769" s="33"/>
      <c r="AZY769" s="33"/>
      <c r="AZZ769" s="33"/>
      <c r="BAA769" s="33"/>
      <c r="BAB769" s="33"/>
      <c r="BAC769" s="33"/>
      <c r="BAD769" s="33"/>
      <c r="BAE769" s="33"/>
      <c r="BAF769" s="33"/>
      <c r="BAG769" s="33"/>
      <c r="BAH769" s="33"/>
      <c r="BAI769" s="33"/>
      <c r="BAJ769" s="33"/>
      <c r="BAK769" s="33"/>
      <c r="BAL769" s="33"/>
      <c r="BAM769" s="33"/>
      <c r="BAN769" s="33"/>
      <c r="BAO769" s="33"/>
      <c r="BAP769" s="33"/>
      <c r="BAQ769" s="33"/>
      <c r="BAR769" s="33"/>
      <c r="BAS769" s="33"/>
      <c r="BAT769" s="33"/>
      <c r="BAU769" s="33"/>
      <c r="BAV769" s="33"/>
      <c r="BAW769" s="33"/>
      <c r="BAX769" s="33"/>
      <c r="BAY769" s="33"/>
      <c r="BAZ769" s="33"/>
      <c r="BBA769" s="33"/>
      <c r="BBB769" s="33"/>
      <c r="BBC769" s="33"/>
      <c r="BBD769" s="33"/>
      <c r="BBE769" s="33"/>
      <c r="BBF769" s="33"/>
      <c r="BBG769" s="33"/>
      <c r="BBH769" s="33"/>
      <c r="BBI769" s="33"/>
      <c r="BBJ769" s="33"/>
      <c r="BBK769" s="33"/>
      <c r="BBL769" s="33"/>
      <c r="BBM769" s="33"/>
      <c r="BBN769" s="33"/>
      <c r="BBO769" s="33"/>
      <c r="BBP769" s="33"/>
      <c r="BBQ769" s="33"/>
      <c r="BBR769" s="33"/>
      <c r="BBS769" s="33"/>
      <c r="BBT769" s="33"/>
      <c r="BBU769" s="33"/>
      <c r="BBV769" s="33"/>
      <c r="BBW769" s="33"/>
      <c r="BBX769" s="33"/>
      <c r="BBY769" s="33"/>
      <c r="BBZ769" s="33"/>
      <c r="BCA769" s="33"/>
      <c r="BCB769" s="33"/>
      <c r="BCC769" s="33"/>
      <c r="BCD769" s="33"/>
      <c r="BCE769" s="33"/>
      <c r="BCF769" s="33"/>
      <c r="BCG769" s="33"/>
      <c r="BCH769" s="33"/>
      <c r="BCI769" s="33"/>
      <c r="BCJ769" s="33"/>
      <c r="BCK769" s="33"/>
      <c r="BCL769" s="33"/>
      <c r="BCM769" s="33"/>
      <c r="BCN769" s="33"/>
      <c r="BCO769" s="33"/>
      <c r="BCP769" s="33"/>
      <c r="BCQ769" s="33"/>
      <c r="BCR769" s="33"/>
      <c r="BCS769" s="33"/>
      <c r="BCT769" s="33"/>
      <c r="BCU769" s="33"/>
      <c r="BCV769" s="33"/>
      <c r="BCW769" s="33"/>
      <c r="BCX769" s="33"/>
      <c r="BCY769" s="33"/>
      <c r="BCZ769" s="33"/>
      <c r="BDA769" s="33"/>
      <c r="BDB769" s="33"/>
      <c r="BDC769" s="33"/>
      <c r="BDD769" s="33"/>
      <c r="BDE769" s="33"/>
      <c r="BDF769" s="33"/>
      <c r="BDG769" s="33"/>
      <c r="BDH769" s="33"/>
      <c r="BDI769" s="33"/>
      <c r="BDJ769" s="33"/>
      <c r="BDK769" s="33"/>
      <c r="BDL769" s="33"/>
      <c r="BDM769" s="33"/>
      <c r="BDN769" s="33"/>
      <c r="BDO769" s="33"/>
      <c r="BDP769" s="33"/>
      <c r="BDQ769" s="33"/>
      <c r="BDR769" s="33"/>
      <c r="BDS769" s="33"/>
      <c r="BDT769" s="33"/>
      <c r="BDU769" s="33"/>
      <c r="BDV769" s="33"/>
      <c r="BDW769" s="33"/>
      <c r="BDX769" s="33"/>
      <c r="BDY769" s="33"/>
      <c r="BDZ769" s="33"/>
      <c r="BEA769" s="33"/>
      <c r="BEB769" s="33"/>
      <c r="BEC769" s="33"/>
      <c r="BED769" s="33"/>
      <c r="BEE769" s="33"/>
      <c r="BEF769" s="33"/>
      <c r="BEG769" s="33"/>
      <c r="BEH769" s="33"/>
      <c r="BEI769" s="33"/>
      <c r="BEJ769" s="33"/>
      <c r="BEK769" s="33"/>
      <c r="BEL769" s="33"/>
      <c r="BEM769" s="33"/>
      <c r="BEN769" s="33"/>
      <c r="BEO769" s="33"/>
      <c r="BEP769" s="33"/>
      <c r="BEQ769" s="33"/>
      <c r="BER769" s="33"/>
      <c r="BES769" s="33"/>
      <c r="BET769" s="33"/>
      <c r="BEU769" s="33"/>
      <c r="BEV769" s="33"/>
      <c r="BEW769" s="33"/>
      <c r="BEX769" s="33"/>
      <c r="BEY769" s="33"/>
      <c r="BEZ769" s="33"/>
      <c r="BFA769" s="33"/>
      <c r="BFB769" s="33"/>
      <c r="BFC769" s="33"/>
      <c r="BFD769" s="33"/>
      <c r="BFE769" s="33"/>
      <c r="BFF769" s="33"/>
      <c r="BFG769" s="33"/>
      <c r="BFH769" s="33"/>
      <c r="BFI769" s="33"/>
      <c r="BFJ769" s="33"/>
      <c r="BFK769" s="33"/>
      <c r="BFL769" s="33"/>
      <c r="BFM769" s="33"/>
      <c r="BFN769" s="33"/>
      <c r="BFO769" s="33"/>
      <c r="BFP769" s="33"/>
      <c r="BFQ769" s="33"/>
      <c r="BFR769" s="33"/>
      <c r="BFS769" s="33"/>
      <c r="BFT769" s="33"/>
      <c r="BFU769" s="33"/>
      <c r="BFV769" s="33"/>
      <c r="BFW769" s="33"/>
      <c r="BFX769" s="33"/>
      <c r="BFY769" s="33"/>
      <c r="BFZ769" s="33"/>
      <c r="BGA769" s="33"/>
      <c r="BGB769" s="33"/>
      <c r="BGC769" s="33"/>
      <c r="BGD769" s="33"/>
      <c r="BGE769" s="33"/>
      <c r="BGF769" s="33"/>
      <c r="BGG769" s="33"/>
      <c r="BGH769" s="33"/>
      <c r="BGI769" s="33"/>
      <c r="BGJ769" s="33"/>
      <c r="BGK769" s="33"/>
      <c r="BGL769" s="33"/>
      <c r="BGM769" s="33"/>
      <c r="BGN769" s="33"/>
      <c r="BGO769" s="33"/>
      <c r="BGP769" s="33"/>
      <c r="BGQ769" s="33"/>
      <c r="BGR769" s="33"/>
      <c r="BGS769" s="33"/>
      <c r="BGT769" s="33"/>
      <c r="BGU769" s="33"/>
      <c r="BGV769" s="33"/>
      <c r="BGW769" s="33"/>
      <c r="BGX769" s="33"/>
      <c r="BGY769" s="33"/>
      <c r="BGZ769" s="33"/>
      <c r="BHA769" s="33"/>
      <c r="BHB769" s="33"/>
      <c r="BHC769" s="33"/>
      <c r="BHD769" s="33"/>
      <c r="BHE769" s="33"/>
      <c r="BHF769" s="33"/>
      <c r="BHG769" s="33"/>
      <c r="BHH769" s="33"/>
      <c r="BHI769" s="33"/>
      <c r="BHJ769" s="33"/>
      <c r="BHK769" s="33"/>
      <c r="BHL769" s="33"/>
      <c r="BHM769" s="33"/>
      <c r="BHN769" s="33"/>
      <c r="BHO769" s="33"/>
      <c r="BHP769" s="33"/>
      <c r="BHQ769" s="33"/>
      <c r="BHR769" s="33"/>
      <c r="BHS769" s="33"/>
      <c r="BHT769" s="33"/>
      <c r="BHU769" s="33"/>
      <c r="BHV769" s="33"/>
      <c r="BHW769" s="33"/>
      <c r="BHX769" s="33"/>
      <c r="BHY769" s="33"/>
      <c r="BHZ769" s="33"/>
      <c r="BIA769" s="33"/>
      <c r="BIB769" s="33"/>
      <c r="BIC769" s="33"/>
      <c r="BID769" s="33"/>
      <c r="BIE769" s="33"/>
      <c r="BIF769" s="33"/>
      <c r="BIG769" s="33"/>
      <c r="BIH769" s="33"/>
      <c r="BII769" s="33"/>
      <c r="BIJ769" s="33"/>
      <c r="BIK769" s="33"/>
      <c r="BIL769" s="33"/>
      <c r="BIM769" s="33"/>
      <c r="BIN769" s="33"/>
      <c r="BIO769" s="33"/>
      <c r="BIP769" s="33"/>
      <c r="BIQ769" s="33"/>
      <c r="BIR769" s="33"/>
      <c r="BIS769" s="33"/>
      <c r="BIT769" s="33"/>
      <c r="BIU769" s="33"/>
      <c r="BIV769" s="33"/>
      <c r="BIW769" s="33"/>
      <c r="BIX769" s="33"/>
      <c r="BIY769" s="33"/>
      <c r="BIZ769" s="33"/>
      <c r="BJA769" s="33"/>
      <c r="BJB769" s="33"/>
      <c r="BJC769" s="33"/>
      <c r="BJD769" s="33"/>
      <c r="BJE769" s="33"/>
      <c r="BJF769" s="33"/>
      <c r="BJG769" s="33"/>
      <c r="BJH769" s="33"/>
      <c r="BJI769" s="33"/>
      <c r="BJJ769" s="33"/>
      <c r="BJK769" s="33"/>
      <c r="BJL769" s="33"/>
      <c r="BJM769" s="33"/>
      <c r="BJN769" s="33"/>
      <c r="BJO769" s="33"/>
      <c r="BJP769" s="33"/>
      <c r="BJQ769" s="33"/>
      <c r="BJR769" s="33"/>
      <c r="BJS769" s="33"/>
      <c r="BJT769" s="33"/>
      <c r="BJU769" s="33"/>
      <c r="BJV769" s="33"/>
      <c r="BJW769" s="33"/>
      <c r="BJX769" s="33"/>
      <c r="BJY769" s="33"/>
      <c r="BJZ769" s="33"/>
      <c r="BKA769" s="33"/>
      <c r="BKB769" s="33"/>
      <c r="BKC769" s="33"/>
      <c r="BKD769" s="33"/>
      <c r="BKE769" s="33"/>
      <c r="BKF769" s="33"/>
      <c r="BKG769" s="33"/>
      <c r="BKH769" s="33"/>
      <c r="BKI769" s="33"/>
      <c r="BKJ769" s="33"/>
      <c r="BKK769" s="33"/>
      <c r="BKL769" s="33"/>
      <c r="BKM769" s="33"/>
      <c r="BKN769" s="33"/>
      <c r="BKO769" s="33"/>
      <c r="BKP769" s="33"/>
      <c r="BKQ769" s="33"/>
      <c r="BKR769" s="33"/>
      <c r="BKS769" s="33"/>
      <c r="BKT769" s="33"/>
      <c r="BKU769" s="33"/>
      <c r="BKV769" s="33"/>
      <c r="BKW769" s="33"/>
      <c r="BKX769" s="33"/>
      <c r="BKY769" s="33"/>
      <c r="BKZ769" s="33"/>
      <c r="BLA769" s="33"/>
      <c r="BLB769" s="33"/>
      <c r="BLC769" s="33"/>
      <c r="BLD769" s="33"/>
      <c r="BLE769" s="33"/>
      <c r="BLF769" s="33"/>
      <c r="BLG769" s="33"/>
      <c r="BLH769" s="33"/>
      <c r="BLI769" s="33"/>
      <c r="BLJ769" s="33"/>
      <c r="BLK769" s="33"/>
      <c r="BLL769" s="33"/>
      <c r="BLM769" s="33"/>
      <c r="BLN769" s="33"/>
      <c r="BLO769" s="33"/>
      <c r="BLP769" s="33"/>
      <c r="BLQ769" s="33"/>
      <c r="BLR769" s="33"/>
      <c r="BLS769" s="33"/>
      <c r="BLT769" s="33"/>
      <c r="BLU769" s="33"/>
      <c r="BLV769" s="33"/>
      <c r="BLW769" s="33"/>
      <c r="BLX769" s="33"/>
      <c r="BLY769" s="33"/>
      <c r="BLZ769" s="33"/>
      <c r="BMA769" s="33"/>
      <c r="BMB769" s="33"/>
      <c r="BMC769" s="33"/>
      <c r="BMD769" s="33"/>
      <c r="BME769" s="33"/>
      <c r="BMF769" s="33"/>
      <c r="BMG769" s="33"/>
      <c r="BMH769" s="33"/>
      <c r="BMI769" s="33"/>
      <c r="BMJ769" s="33"/>
      <c r="BMK769" s="33"/>
      <c r="BML769" s="33"/>
      <c r="BMM769" s="33"/>
      <c r="BMN769" s="33"/>
      <c r="BMO769" s="33"/>
      <c r="BMP769" s="33"/>
      <c r="BMQ769" s="33"/>
      <c r="BMR769" s="33"/>
      <c r="BMS769" s="33"/>
      <c r="BMT769" s="33"/>
      <c r="BMU769" s="33"/>
      <c r="BMV769" s="33"/>
      <c r="BMW769" s="33"/>
      <c r="BMX769" s="33"/>
      <c r="BMY769" s="33"/>
      <c r="BMZ769" s="33"/>
      <c r="BNA769" s="33"/>
      <c r="BNB769" s="33"/>
      <c r="BNC769" s="33"/>
      <c r="BND769" s="33"/>
      <c r="BNE769" s="33"/>
      <c r="BNF769" s="33"/>
      <c r="BNG769" s="33"/>
      <c r="BNH769" s="33"/>
      <c r="BNI769" s="33"/>
      <c r="BNJ769" s="33"/>
      <c r="BNK769" s="33"/>
      <c r="BNL769" s="33"/>
      <c r="BNM769" s="33"/>
      <c r="BNN769" s="33"/>
      <c r="BNO769" s="33"/>
      <c r="BNP769" s="33"/>
      <c r="BNQ769" s="33"/>
      <c r="BNR769" s="33"/>
      <c r="BNS769" s="33"/>
      <c r="BNT769" s="33"/>
      <c r="BNU769" s="33"/>
      <c r="BNV769" s="33"/>
      <c r="BNW769" s="33"/>
      <c r="BNX769" s="33"/>
      <c r="BNY769" s="33"/>
      <c r="BNZ769" s="33"/>
      <c r="BOA769" s="33"/>
      <c r="BOB769" s="33"/>
      <c r="BOC769" s="33"/>
      <c r="BOD769" s="33"/>
      <c r="BOE769" s="33"/>
      <c r="BOF769" s="33"/>
      <c r="BOG769" s="33"/>
      <c r="BOH769" s="33"/>
      <c r="BOI769" s="33"/>
      <c r="BOJ769" s="33"/>
      <c r="BOK769" s="33"/>
      <c r="BOL769" s="33"/>
      <c r="BOM769" s="33"/>
      <c r="BON769" s="33"/>
      <c r="BOO769" s="33"/>
      <c r="BOP769" s="33"/>
      <c r="BOQ769" s="33"/>
      <c r="BOR769" s="33"/>
      <c r="BOS769" s="33"/>
      <c r="BOT769" s="33"/>
      <c r="BOU769" s="33"/>
      <c r="BOV769" s="33"/>
      <c r="BOW769" s="33"/>
      <c r="BOX769" s="33"/>
      <c r="BOY769" s="33"/>
      <c r="BOZ769" s="33"/>
      <c r="BPA769" s="33"/>
      <c r="BPB769" s="33"/>
      <c r="BPC769" s="33"/>
      <c r="BPD769" s="33"/>
      <c r="BPE769" s="33"/>
      <c r="BPF769" s="33"/>
      <c r="BPG769" s="33"/>
      <c r="BPH769" s="33"/>
      <c r="BPI769" s="33"/>
      <c r="BPJ769" s="33"/>
      <c r="BPK769" s="33"/>
      <c r="BPL769" s="33"/>
      <c r="BPM769" s="33"/>
      <c r="BPN769" s="33"/>
      <c r="BPO769" s="33"/>
      <c r="BPP769" s="33"/>
      <c r="BPQ769" s="33"/>
      <c r="BPR769" s="33"/>
      <c r="BPS769" s="33"/>
      <c r="BPT769" s="33"/>
      <c r="BPU769" s="33"/>
      <c r="BPV769" s="33"/>
      <c r="BPW769" s="33"/>
      <c r="BPX769" s="33"/>
      <c r="BPY769" s="33"/>
      <c r="BPZ769" s="33"/>
      <c r="BQA769" s="33"/>
      <c r="BQB769" s="33"/>
      <c r="BQC769" s="33"/>
      <c r="BQD769" s="33"/>
      <c r="BQE769" s="33"/>
      <c r="BQF769" s="33"/>
      <c r="BQG769" s="33"/>
      <c r="BQH769" s="33"/>
      <c r="BQI769" s="33"/>
      <c r="BQJ769" s="33"/>
      <c r="BQK769" s="33"/>
      <c r="BQL769" s="33"/>
      <c r="BQM769" s="33"/>
      <c r="BQN769" s="33"/>
      <c r="BQO769" s="33"/>
      <c r="BQP769" s="33"/>
      <c r="BQQ769" s="33"/>
      <c r="BQR769" s="33"/>
      <c r="BQS769" s="33"/>
      <c r="BQT769" s="33"/>
      <c r="BQU769" s="33"/>
      <c r="BQV769" s="33"/>
      <c r="BQW769" s="33"/>
      <c r="BQX769" s="33"/>
      <c r="BQY769" s="33"/>
      <c r="BQZ769" s="33"/>
      <c r="BRA769" s="33"/>
      <c r="BRB769" s="33"/>
      <c r="BRC769" s="33"/>
      <c r="BRD769" s="33"/>
      <c r="BRE769" s="33"/>
      <c r="BRF769" s="33"/>
      <c r="BRG769" s="33"/>
      <c r="BRH769" s="33"/>
      <c r="BRI769" s="33"/>
      <c r="BRJ769" s="33"/>
      <c r="BRK769" s="33"/>
      <c r="BRL769" s="33"/>
      <c r="BRM769" s="33"/>
      <c r="BRN769" s="33"/>
      <c r="BRO769" s="33"/>
      <c r="BRP769" s="33"/>
      <c r="BRQ769" s="33"/>
      <c r="BRR769" s="33"/>
      <c r="BRS769" s="33"/>
      <c r="BRT769" s="33"/>
      <c r="BRU769" s="33"/>
      <c r="BRV769" s="33"/>
      <c r="BRW769" s="33"/>
      <c r="BRX769" s="33"/>
      <c r="BRY769" s="33"/>
      <c r="BRZ769" s="33"/>
      <c r="BSA769" s="33"/>
      <c r="BSB769" s="33"/>
      <c r="BSC769" s="33"/>
      <c r="BSD769" s="33"/>
      <c r="BSE769" s="33"/>
      <c r="BSF769" s="33"/>
      <c r="BSG769" s="33"/>
      <c r="BSH769" s="33"/>
      <c r="BSI769" s="33"/>
      <c r="BSJ769" s="33"/>
      <c r="BSK769" s="33"/>
      <c r="BSL769" s="33"/>
      <c r="BSM769" s="33"/>
      <c r="BSN769" s="33"/>
      <c r="BSO769" s="33"/>
      <c r="BSP769" s="33"/>
      <c r="BSQ769" s="33"/>
      <c r="BSR769" s="33"/>
      <c r="BSS769" s="33"/>
      <c r="BST769" s="33"/>
      <c r="BSU769" s="33"/>
      <c r="BSV769" s="33"/>
      <c r="BSW769" s="33"/>
      <c r="BSX769" s="33"/>
      <c r="BSY769" s="33"/>
      <c r="BSZ769" s="33"/>
      <c r="BTA769" s="33"/>
      <c r="BTB769" s="33"/>
      <c r="BTC769" s="33"/>
      <c r="BTD769" s="33"/>
      <c r="BTE769" s="33"/>
      <c r="BTF769" s="33"/>
      <c r="BTG769" s="33"/>
      <c r="BTH769" s="33"/>
      <c r="BTI769" s="33"/>
      <c r="BTJ769" s="33"/>
      <c r="BTK769" s="33"/>
      <c r="BTL769" s="33"/>
      <c r="BTM769" s="33"/>
      <c r="BTN769" s="33"/>
      <c r="BTO769" s="33"/>
      <c r="BTP769" s="33"/>
      <c r="BTQ769" s="33"/>
      <c r="BTR769" s="33"/>
      <c r="BTS769" s="33"/>
      <c r="BTT769" s="33"/>
      <c r="BTU769" s="33"/>
      <c r="BTV769" s="33"/>
      <c r="BTW769" s="33"/>
      <c r="BTX769" s="33"/>
      <c r="BTY769" s="33"/>
      <c r="BTZ769" s="33"/>
      <c r="BUA769" s="33"/>
      <c r="BUB769" s="33"/>
      <c r="BUC769" s="33"/>
      <c r="BUD769" s="33"/>
      <c r="BUE769" s="33"/>
      <c r="BUF769" s="33"/>
      <c r="BUG769" s="33"/>
      <c r="BUH769" s="33"/>
      <c r="BUI769" s="33"/>
      <c r="BUJ769" s="33"/>
      <c r="BUK769" s="33"/>
      <c r="BUL769" s="33"/>
      <c r="BUM769" s="33"/>
      <c r="BUN769" s="33"/>
      <c r="BUO769" s="33"/>
      <c r="BUP769" s="33"/>
      <c r="BUQ769" s="33"/>
      <c r="BUR769" s="33"/>
      <c r="BUS769" s="33"/>
      <c r="BUT769" s="33"/>
      <c r="BUU769" s="33"/>
      <c r="BUV769" s="33"/>
      <c r="BUW769" s="33"/>
      <c r="BUX769" s="33"/>
      <c r="BUY769" s="33"/>
      <c r="BUZ769" s="33"/>
      <c r="BVA769" s="33"/>
      <c r="BVB769" s="33"/>
      <c r="BVC769" s="33"/>
      <c r="BVD769" s="33"/>
      <c r="BVE769" s="33"/>
      <c r="BVF769" s="33"/>
      <c r="BVG769" s="33"/>
      <c r="BVH769" s="33"/>
      <c r="BVI769" s="33"/>
      <c r="BVJ769" s="33"/>
      <c r="BVK769" s="33"/>
      <c r="BVL769" s="33"/>
      <c r="BVM769" s="33"/>
      <c r="BVN769" s="33"/>
      <c r="BVO769" s="33"/>
      <c r="BVP769" s="33"/>
      <c r="BVQ769" s="33"/>
      <c r="BVR769" s="33"/>
      <c r="BVS769" s="33"/>
      <c r="BVT769" s="33"/>
      <c r="BVU769" s="33"/>
      <c r="BVV769" s="33"/>
      <c r="BVW769" s="33"/>
      <c r="BVX769" s="33"/>
      <c r="BVY769" s="33"/>
      <c r="BVZ769" s="33"/>
      <c r="BWA769" s="33"/>
      <c r="BWB769" s="33"/>
      <c r="BWC769" s="33"/>
      <c r="BWD769" s="33"/>
      <c r="BWE769" s="33"/>
      <c r="BWF769" s="33"/>
      <c r="BWG769" s="33"/>
      <c r="BWH769" s="33"/>
      <c r="BWI769" s="33"/>
      <c r="BWJ769" s="33"/>
      <c r="BWK769" s="33"/>
      <c r="BWL769" s="33"/>
      <c r="BWM769" s="33"/>
      <c r="BWN769" s="33"/>
      <c r="BWO769" s="33"/>
      <c r="BWP769" s="33"/>
      <c r="BWQ769" s="33"/>
      <c r="BWR769" s="33"/>
      <c r="BWS769" s="33"/>
      <c r="BWT769" s="33"/>
      <c r="BWU769" s="33"/>
      <c r="BWV769" s="33"/>
      <c r="BWW769" s="33"/>
      <c r="BWX769" s="33"/>
      <c r="BWY769" s="33"/>
      <c r="BWZ769" s="33"/>
      <c r="BXA769" s="33"/>
      <c r="BXB769" s="33"/>
      <c r="BXC769" s="33"/>
      <c r="BXD769" s="33"/>
      <c r="BXE769" s="33"/>
      <c r="BXF769" s="33"/>
      <c r="BXG769" s="33"/>
      <c r="BXH769" s="33"/>
      <c r="BXI769" s="33"/>
      <c r="BXJ769" s="33"/>
      <c r="BXK769" s="33"/>
      <c r="BXL769" s="33"/>
      <c r="BXM769" s="33"/>
      <c r="BXN769" s="33"/>
      <c r="BXO769" s="33"/>
      <c r="BXP769" s="33"/>
      <c r="BXQ769" s="33"/>
      <c r="BXR769" s="33"/>
      <c r="BXS769" s="33"/>
      <c r="BXT769" s="33"/>
      <c r="BXU769" s="33"/>
      <c r="BXV769" s="33"/>
      <c r="BXW769" s="33"/>
      <c r="BXX769" s="33"/>
      <c r="BXY769" s="33"/>
      <c r="BXZ769" s="33"/>
      <c r="BYA769" s="33"/>
      <c r="BYB769" s="33"/>
      <c r="BYC769" s="33"/>
      <c r="BYD769" s="33"/>
      <c r="BYE769" s="33"/>
      <c r="BYF769" s="33"/>
      <c r="BYG769" s="33"/>
      <c r="BYH769" s="33"/>
      <c r="BYI769" s="33"/>
      <c r="BYJ769" s="33"/>
      <c r="BYK769" s="33"/>
      <c r="BYL769" s="33"/>
      <c r="BYM769" s="33"/>
      <c r="BYN769" s="33"/>
      <c r="BYO769" s="33"/>
      <c r="BYP769" s="33"/>
      <c r="BYQ769" s="33"/>
      <c r="BYR769" s="33"/>
      <c r="BYS769" s="33"/>
      <c r="BYT769" s="33"/>
      <c r="BYU769" s="33"/>
      <c r="BYV769" s="33"/>
      <c r="BYW769" s="33"/>
      <c r="BYX769" s="33"/>
    </row>
    <row r="770" spans="1:2026" ht="15" customHeight="1" x14ac:dyDescent="0.25">
      <c r="A770" s="205" t="s">
        <v>1662</v>
      </c>
      <c r="B770" s="40" t="s">
        <v>1361</v>
      </c>
      <c r="C770" s="1" t="s">
        <v>1356</v>
      </c>
      <c r="D770" s="1" t="s">
        <v>42</v>
      </c>
      <c r="E770" s="1" t="s">
        <v>324</v>
      </c>
      <c r="F770" s="2" t="s">
        <v>1308</v>
      </c>
      <c r="G770" s="1" t="s">
        <v>27</v>
      </c>
      <c r="H770" s="29" t="s">
        <v>28</v>
      </c>
      <c r="I770" s="1" t="s">
        <v>29</v>
      </c>
      <c r="J770" s="35" t="s">
        <v>30</v>
      </c>
      <c r="K770" s="36" t="s">
        <v>31</v>
      </c>
      <c r="L770" s="1" t="s">
        <v>80</v>
      </c>
      <c r="M770" s="37" t="s">
        <v>33</v>
      </c>
      <c r="N770" s="1" t="s">
        <v>34</v>
      </c>
      <c r="O770" s="38" t="s">
        <v>35</v>
      </c>
      <c r="P770" s="38"/>
      <c r="Q770" s="39" t="s">
        <v>57</v>
      </c>
      <c r="R770" s="39"/>
      <c r="S770" s="1" t="s">
        <v>1359</v>
      </c>
      <c r="T770" s="145"/>
      <c r="U770" s="145"/>
      <c r="V770" s="1" t="s">
        <v>59</v>
      </c>
      <c r="W770" s="1"/>
      <c r="X770" s="1"/>
      <c r="Y770" s="1"/>
      <c r="Z770" s="1"/>
      <c r="AA770" s="1"/>
      <c r="AB770" s="30"/>
      <c r="AC770" s="30">
        <v>3860</v>
      </c>
      <c r="AD770" s="30"/>
      <c r="AE770" s="30">
        <v>14000</v>
      </c>
      <c r="AF770" s="30">
        <v>650</v>
      </c>
      <c r="AG770" s="30">
        <f t="shared" si="12"/>
        <v>18510</v>
      </c>
      <c r="AH770" s="110"/>
      <c r="AI770" s="30"/>
      <c r="AJ770" s="125"/>
      <c r="AK770" s="30"/>
      <c r="AL770" s="2" t="s">
        <v>37</v>
      </c>
      <c r="AM770" s="2"/>
      <c r="AN770" s="2"/>
      <c r="AO770" s="2"/>
    </row>
    <row r="771" spans="1:2026" ht="24.95" customHeight="1" x14ac:dyDescent="0.25">
      <c r="A771" s="205" t="s">
        <v>1662</v>
      </c>
      <c r="B771" s="14" t="s">
        <v>1362</v>
      </c>
      <c r="C771" s="14" t="s">
        <v>521</v>
      </c>
      <c r="D771" s="14" t="s">
        <v>934</v>
      </c>
      <c r="E771" s="14" t="s">
        <v>1363</v>
      </c>
      <c r="F771" s="15" t="s">
        <v>1308</v>
      </c>
      <c r="G771" s="14" t="s">
        <v>105</v>
      </c>
      <c r="H771" s="16" t="s">
        <v>284</v>
      </c>
      <c r="I771" s="14" t="s">
        <v>29</v>
      </c>
      <c r="J771" s="28" t="s">
        <v>30</v>
      </c>
      <c r="K771" s="14" t="s">
        <v>31</v>
      </c>
      <c r="L771" s="14" t="s">
        <v>51</v>
      </c>
      <c r="M771" s="14" t="s">
        <v>33</v>
      </c>
      <c r="N771" s="14" t="s">
        <v>106</v>
      </c>
      <c r="O771" s="17" t="s">
        <v>107</v>
      </c>
      <c r="P771" s="17"/>
      <c r="Q771" s="18" t="s">
        <v>451</v>
      </c>
      <c r="R771" s="18"/>
      <c r="S771" s="14" t="s">
        <v>1364</v>
      </c>
      <c r="T771" s="151"/>
      <c r="U771" s="151"/>
      <c r="V771" s="14" t="s">
        <v>11</v>
      </c>
      <c r="W771" s="14" t="s">
        <v>40</v>
      </c>
      <c r="X771" s="14"/>
      <c r="Y771" s="14"/>
      <c r="Z771" s="14"/>
      <c r="AA771" s="14"/>
      <c r="AB771" s="19"/>
      <c r="AC771" s="19">
        <v>2650</v>
      </c>
      <c r="AD771" s="19"/>
      <c r="AE771" s="19">
        <v>3500</v>
      </c>
      <c r="AF771" s="19"/>
      <c r="AG771" s="19">
        <f t="shared" si="12"/>
        <v>6150</v>
      </c>
      <c r="AH771" s="115"/>
      <c r="AI771" s="19"/>
      <c r="AJ771" s="132"/>
      <c r="AK771" s="19"/>
      <c r="AL771" s="15" t="s">
        <v>37</v>
      </c>
      <c r="AM771" s="14" t="s">
        <v>1496</v>
      </c>
      <c r="AN771" s="14"/>
      <c r="AO771" s="14"/>
    </row>
    <row r="772" spans="1:2026" ht="15" customHeight="1" x14ac:dyDescent="0.25">
      <c r="A772" s="205" t="s">
        <v>1662</v>
      </c>
      <c r="B772" s="4" t="s">
        <v>1365</v>
      </c>
      <c r="C772" s="4" t="s">
        <v>521</v>
      </c>
      <c r="D772" s="4" t="s">
        <v>62</v>
      </c>
      <c r="E772" s="4" t="s">
        <v>1366</v>
      </c>
      <c r="F772" s="5" t="s">
        <v>1308</v>
      </c>
      <c r="G772" s="4" t="s">
        <v>27</v>
      </c>
      <c r="H772" s="11" t="s">
        <v>548</v>
      </c>
      <c r="I772" s="4" t="s">
        <v>29</v>
      </c>
      <c r="J772" s="51" t="s">
        <v>30</v>
      </c>
      <c r="K772" s="4" t="s">
        <v>31</v>
      </c>
      <c r="L772" s="4" t="s">
        <v>51</v>
      </c>
      <c r="M772" s="4" t="s">
        <v>33</v>
      </c>
      <c r="N772" s="4" t="s">
        <v>34</v>
      </c>
      <c r="O772" s="6" t="s">
        <v>35</v>
      </c>
      <c r="P772" s="6"/>
      <c r="Q772" s="7" t="s">
        <v>36</v>
      </c>
      <c r="R772" s="7"/>
      <c r="S772" s="4" t="s">
        <v>1367</v>
      </c>
      <c r="T772" s="171" t="s">
        <v>1557</v>
      </c>
      <c r="U772" s="171" t="s">
        <v>1558</v>
      </c>
      <c r="V772" s="4" t="s">
        <v>59</v>
      </c>
      <c r="W772" s="4"/>
      <c r="X772" s="4"/>
      <c r="Y772" s="4"/>
      <c r="Z772" s="4"/>
      <c r="AA772" s="4"/>
      <c r="AB772" s="8"/>
      <c r="AC772" s="8">
        <v>2650</v>
      </c>
      <c r="AD772" s="8"/>
      <c r="AE772" s="8">
        <v>12750</v>
      </c>
      <c r="AF772" s="8">
        <v>650</v>
      </c>
      <c r="AG772" s="8">
        <f t="shared" si="12"/>
        <v>16050</v>
      </c>
      <c r="AH772" s="111">
        <v>13</v>
      </c>
      <c r="AI772" s="94">
        <f>12451.8</f>
        <v>12451.8</v>
      </c>
      <c r="AJ772" s="129"/>
      <c r="AK772" s="94">
        <f>12451.8</f>
        <v>12451.8</v>
      </c>
      <c r="AL772" s="5" t="s">
        <v>37</v>
      </c>
      <c r="AM772" s="5" t="s">
        <v>1499</v>
      </c>
      <c r="AN772" s="96">
        <v>43709</v>
      </c>
      <c r="AO772" s="97">
        <v>43800</v>
      </c>
    </row>
    <row r="773" spans="1:2026" ht="24.95" customHeight="1" x14ac:dyDescent="0.25">
      <c r="A773" s="205" t="s">
        <v>1662</v>
      </c>
      <c r="B773" s="14" t="s">
        <v>1368</v>
      </c>
      <c r="C773" s="14" t="s">
        <v>521</v>
      </c>
      <c r="D773" s="14" t="s">
        <v>1369</v>
      </c>
      <c r="E773" s="14" t="s">
        <v>1363</v>
      </c>
      <c r="F773" s="15" t="s">
        <v>1308</v>
      </c>
      <c r="G773" s="14" t="s">
        <v>105</v>
      </c>
      <c r="H773" s="16" t="s">
        <v>284</v>
      </c>
      <c r="I773" s="14" t="s">
        <v>29</v>
      </c>
      <c r="J773" s="28" t="s">
        <v>30</v>
      </c>
      <c r="K773" s="14" t="s">
        <v>31</v>
      </c>
      <c r="L773" s="14" t="s">
        <v>51</v>
      </c>
      <c r="M773" s="14" t="s">
        <v>33</v>
      </c>
      <c r="N773" s="14" t="s">
        <v>106</v>
      </c>
      <c r="O773" s="17" t="s">
        <v>107</v>
      </c>
      <c r="P773" s="17"/>
      <c r="Q773" s="18" t="s">
        <v>451</v>
      </c>
      <c r="R773" s="18"/>
      <c r="S773" s="14" t="s">
        <v>1364</v>
      </c>
      <c r="T773" s="151"/>
      <c r="U773" s="151"/>
      <c r="V773" s="14" t="s">
        <v>11</v>
      </c>
      <c r="W773" s="14" t="s">
        <v>40</v>
      </c>
      <c r="X773" s="14"/>
      <c r="Y773" s="14"/>
      <c r="Z773" s="14"/>
      <c r="AA773" s="14"/>
      <c r="AB773" s="19"/>
      <c r="AC773" s="19">
        <v>2650</v>
      </c>
      <c r="AD773" s="19"/>
      <c r="AE773" s="19">
        <v>3500</v>
      </c>
      <c r="AF773" s="19"/>
      <c r="AG773" s="19">
        <f t="shared" ref="AG773:AG894" si="13">SUM(AB773:AF773)</f>
        <v>6150</v>
      </c>
      <c r="AH773" s="115"/>
      <c r="AI773" s="19"/>
      <c r="AJ773" s="132"/>
      <c r="AK773" s="19"/>
      <c r="AL773" s="15" t="s">
        <v>37</v>
      </c>
      <c r="AM773" s="14" t="s">
        <v>1496</v>
      </c>
      <c r="AN773" s="14"/>
      <c r="AO773" s="14"/>
    </row>
    <row r="774" spans="1:2026" ht="15" customHeight="1" x14ac:dyDescent="0.25">
      <c r="A774" s="205" t="s">
        <v>1662</v>
      </c>
      <c r="B774" s="40" t="s">
        <v>1370</v>
      </c>
      <c r="C774" s="1" t="s">
        <v>521</v>
      </c>
      <c r="D774" s="1" t="s">
        <v>551</v>
      </c>
      <c r="E774" s="1" t="s">
        <v>1366</v>
      </c>
      <c r="F774" s="2" t="s">
        <v>1308</v>
      </c>
      <c r="G774" s="1" t="s">
        <v>27</v>
      </c>
      <c r="H774" s="29" t="s">
        <v>548</v>
      </c>
      <c r="I774" s="1" t="s">
        <v>29</v>
      </c>
      <c r="J774" s="35" t="s">
        <v>30</v>
      </c>
      <c r="K774" s="36" t="s">
        <v>31</v>
      </c>
      <c r="L774" s="1" t="s">
        <v>51</v>
      </c>
      <c r="M774" s="37" t="s">
        <v>33</v>
      </c>
      <c r="N774" s="1" t="s">
        <v>34</v>
      </c>
      <c r="O774" s="38" t="s">
        <v>35</v>
      </c>
      <c r="P774" s="38"/>
      <c r="Q774" s="39" t="s">
        <v>36</v>
      </c>
      <c r="R774" s="39"/>
      <c r="S774" s="1" t="s">
        <v>1371</v>
      </c>
      <c r="T774" s="145"/>
      <c r="U774" s="145"/>
      <c r="V774" s="1" t="s">
        <v>59</v>
      </c>
      <c r="W774" s="1"/>
      <c r="X774" s="1"/>
      <c r="Y774" s="1"/>
      <c r="Z774" s="1"/>
      <c r="AA774" s="1"/>
      <c r="AB774" s="30"/>
      <c r="AC774" s="30">
        <v>2650</v>
      </c>
      <c r="AD774" s="30"/>
      <c r="AE774" s="30">
        <v>12750</v>
      </c>
      <c r="AF774" s="30">
        <v>650</v>
      </c>
      <c r="AG774" s="30">
        <f t="shared" si="13"/>
        <v>16050</v>
      </c>
      <c r="AH774" s="110"/>
      <c r="AI774" s="30"/>
      <c r="AJ774" s="125"/>
      <c r="AK774" s="30"/>
      <c r="AL774" s="2" t="s">
        <v>37</v>
      </c>
      <c r="AM774" s="2"/>
      <c r="AN774" s="2"/>
      <c r="AO774" s="2"/>
    </row>
    <row r="775" spans="1:2026" ht="15" customHeight="1" x14ac:dyDescent="0.25">
      <c r="A775" s="205" t="s">
        <v>1662</v>
      </c>
      <c r="B775" s="40" t="s">
        <v>1372</v>
      </c>
      <c r="C775" s="1" t="s">
        <v>1373</v>
      </c>
      <c r="D775" s="1" t="s">
        <v>62</v>
      </c>
      <c r="E775" s="1" t="s">
        <v>1374</v>
      </c>
      <c r="F775" s="2" t="s">
        <v>1308</v>
      </c>
      <c r="G775" s="1" t="s">
        <v>27</v>
      </c>
      <c r="H775" s="29" t="s">
        <v>548</v>
      </c>
      <c r="I775" s="1" t="s">
        <v>29</v>
      </c>
      <c r="J775" s="35" t="s">
        <v>30</v>
      </c>
      <c r="K775" s="36" t="s">
        <v>31</v>
      </c>
      <c r="L775" s="1" t="s">
        <v>51</v>
      </c>
      <c r="M775" s="37" t="s">
        <v>33</v>
      </c>
      <c r="N775" s="1" t="s">
        <v>34</v>
      </c>
      <c r="O775" s="38" t="s">
        <v>35</v>
      </c>
      <c r="P775" s="38"/>
      <c r="Q775" s="39" t="s">
        <v>36</v>
      </c>
      <c r="R775" s="39"/>
      <c r="S775" s="1" t="s">
        <v>1375</v>
      </c>
      <c r="T775" s="145"/>
      <c r="U775" s="145"/>
      <c r="V775" s="1" t="s">
        <v>59</v>
      </c>
      <c r="W775" s="1"/>
      <c r="X775" s="1"/>
      <c r="Y775" s="1"/>
      <c r="Z775" s="1"/>
      <c r="AA775" s="1"/>
      <c r="AB775" s="30"/>
      <c r="AC775" s="30">
        <v>2650</v>
      </c>
      <c r="AD775" s="30"/>
      <c r="AE775" s="30"/>
      <c r="AF775" s="30"/>
      <c r="AG775" s="30">
        <f t="shared" si="13"/>
        <v>2650</v>
      </c>
      <c r="AH775" s="110"/>
      <c r="AI775" s="30"/>
      <c r="AJ775" s="125"/>
      <c r="AK775" s="30"/>
      <c r="AL775" s="2" t="s">
        <v>38</v>
      </c>
      <c r="AM775" s="2"/>
      <c r="AN775" s="2"/>
      <c r="AO775" s="2"/>
    </row>
    <row r="776" spans="1:2026" ht="15" customHeight="1" x14ac:dyDescent="0.25">
      <c r="A776" s="205" t="s">
        <v>1662</v>
      </c>
      <c r="B776" s="40" t="s">
        <v>1376</v>
      </c>
      <c r="C776" s="1" t="s">
        <v>1373</v>
      </c>
      <c r="D776" s="1" t="s">
        <v>551</v>
      </c>
      <c r="E776" s="1" t="s">
        <v>1374</v>
      </c>
      <c r="F776" s="2" t="s">
        <v>1308</v>
      </c>
      <c r="G776" s="1" t="s">
        <v>27</v>
      </c>
      <c r="H776" s="29" t="s">
        <v>548</v>
      </c>
      <c r="I776" s="1" t="s">
        <v>29</v>
      </c>
      <c r="J776" s="35" t="s">
        <v>30</v>
      </c>
      <c r="K776" s="36" t="s">
        <v>31</v>
      </c>
      <c r="L776" s="1" t="s">
        <v>32</v>
      </c>
      <c r="M776" s="37" t="s">
        <v>33</v>
      </c>
      <c r="N776" s="1" t="s">
        <v>34</v>
      </c>
      <c r="O776" s="38" t="s">
        <v>35</v>
      </c>
      <c r="P776" s="38"/>
      <c r="Q776" s="39" t="s">
        <v>36</v>
      </c>
      <c r="R776" s="39"/>
      <c r="S776" s="1" t="s">
        <v>1377</v>
      </c>
      <c r="T776" s="145"/>
      <c r="U776" s="145"/>
      <c r="V776" s="1" t="s">
        <v>59</v>
      </c>
      <c r="W776" s="1"/>
      <c r="X776" s="1"/>
      <c r="Y776" s="1"/>
      <c r="Z776" s="1"/>
      <c r="AA776" s="1"/>
      <c r="AB776" s="30"/>
      <c r="AC776" s="30">
        <v>2650</v>
      </c>
      <c r="AD776" s="30"/>
      <c r="AE776" s="30"/>
      <c r="AF776" s="30"/>
      <c r="AG776" s="30">
        <f t="shared" si="13"/>
        <v>2650</v>
      </c>
      <c r="AH776" s="110"/>
      <c r="AI776" s="30"/>
      <c r="AJ776" s="125"/>
      <c r="AK776" s="30"/>
      <c r="AL776" s="2" t="s">
        <v>38</v>
      </c>
      <c r="AM776" s="2"/>
      <c r="AN776" s="2"/>
      <c r="AO776" s="2"/>
    </row>
    <row r="777" spans="1:2026" ht="15" customHeight="1" x14ac:dyDescent="0.25">
      <c r="A777" s="205" t="s">
        <v>1662</v>
      </c>
      <c r="B777" s="40" t="s">
        <v>1378</v>
      </c>
      <c r="C777" s="1" t="s">
        <v>1379</v>
      </c>
      <c r="D777" s="1" t="s">
        <v>62</v>
      </c>
      <c r="E777" s="1" t="s">
        <v>1342</v>
      </c>
      <c r="F777" s="2" t="s">
        <v>1308</v>
      </c>
      <c r="G777" s="1" t="s">
        <v>27</v>
      </c>
      <c r="H777" s="29" t="s">
        <v>548</v>
      </c>
      <c r="I777" s="1" t="s">
        <v>29</v>
      </c>
      <c r="J777" s="35" t="s">
        <v>30</v>
      </c>
      <c r="K777" s="36" t="s">
        <v>31</v>
      </c>
      <c r="L777" s="1" t="s">
        <v>80</v>
      </c>
      <c r="M777" s="37" t="s">
        <v>33</v>
      </c>
      <c r="N777" s="1" t="s">
        <v>34</v>
      </c>
      <c r="O777" s="38" t="s">
        <v>35</v>
      </c>
      <c r="P777" s="38"/>
      <c r="Q777" s="39" t="s">
        <v>36</v>
      </c>
      <c r="R777" s="39"/>
      <c r="S777" s="1" t="s">
        <v>1380</v>
      </c>
      <c r="T777" s="145"/>
      <c r="U777" s="145"/>
      <c r="V777" s="1" t="s">
        <v>59</v>
      </c>
      <c r="W777" s="1"/>
      <c r="X777" s="1"/>
      <c r="Y777" s="1"/>
      <c r="Z777" s="1"/>
      <c r="AA777" s="1"/>
      <c r="AB777" s="30"/>
      <c r="AC777" s="30">
        <v>3860</v>
      </c>
      <c r="AD777" s="30"/>
      <c r="AE777" s="30"/>
      <c r="AF777" s="30"/>
      <c r="AG777" s="30">
        <f t="shared" si="13"/>
        <v>3860</v>
      </c>
      <c r="AH777" s="110"/>
      <c r="AI777" s="30"/>
      <c r="AJ777" s="125"/>
      <c r="AK777" s="30"/>
      <c r="AL777" s="2" t="s">
        <v>38</v>
      </c>
      <c r="AM777" s="2"/>
      <c r="AN777" s="2"/>
      <c r="AO777" s="2"/>
    </row>
    <row r="778" spans="1:2026" ht="15" customHeight="1" x14ac:dyDescent="0.25">
      <c r="A778" s="205" t="s">
        <v>1662</v>
      </c>
      <c r="B778" s="40" t="s">
        <v>1381</v>
      </c>
      <c r="C778" s="1" t="s">
        <v>1379</v>
      </c>
      <c r="D778" s="1" t="s">
        <v>551</v>
      </c>
      <c r="E778" s="1" t="s">
        <v>1342</v>
      </c>
      <c r="F778" s="2" t="s">
        <v>1308</v>
      </c>
      <c r="G778" s="1" t="s">
        <v>27</v>
      </c>
      <c r="H778" s="29" t="s">
        <v>548</v>
      </c>
      <c r="I778" s="1" t="s">
        <v>29</v>
      </c>
      <c r="J778" s="35" t="s">
        <v>30</v>
      </c>
      <c r="K778" s="36" t="s">
        <v>31</v>
      </c>
      <c r="L778" s="1" t="s">
        <v>80</v>
      </c>
      <c r="M778" s="37" t="s">
        <v>33</v>
      </c>
      <c r="N778" s="1" t="s">
        <v>34</v>
      </c>
      <c r="O778" s="38" t="s">
        <v>35</v>
      </c>
      <c r="P778" s="38"/>
      <c r="Q778" s="39" t="s">
        <v>36</v>
      </c>
      <c r="R778" s="39"/>
      <c r="S778" s="1" t="s">
        <v>1380</v>
      </c>
      <c r="T778" s="145"/>
      <c r="U778" s="145"/>
      <c r="V778" s="1" t="s">
        <v>59</v>
      </c>
      <c r="W778" s="1"/>
      <c r="X778" s="1"/>
      <c r="Y778" s="1"/>
      <c r="Z778" s="1"/>
      <c r="AA778" s="1"/>
      <c r="AB778" s="30"/>
      <c r="AC778" s="30">
        <v>3860</v>
      </c>
      <c r="AD778" s="30"/>
      <c r="AE778" s="30"/>
      <c r="AF778" s="30"/>
      <c r="AG778" s="30">
        <f t="shared" si="13"/>
        <v>3860</v>
      </c>
      <c r="AH778" s="110"/>
      <c r="AI778" s="30"/>
      <c r="AJ778" s="125"/>
      <c r="AK778" s="30"/>
      <c r="AL778" s="2" t="s">
        <v>38</v>
      </c>
      <c r="AM778" s="2"/>
      <c r="AN778" s="2"/>
      <c r="AO778" s="2"/>
    </row>
    <row r="779" spans="1:2026" ht="24.95" customHeight="1" x14ac:dyDescent="0.25">
      <c r="A779" s="205" t="s">
        <v>1662</v>
      </c>
      <c r="B779" s="21" t="s">
        <v>1382</v>
      </c>
      <c r="C779" s="21" t="s">
        <v>1383</v>
      </c>
      <c r="D779" s="21" t="s">
        <v>140</v>
      </c>
      <c r="E779" s="21" t="s">
        <v>1384</v>
      </c>
      <c r="F779" s="26" t="s">
        <v>1308</v>
      </c>
      <c r="G779" s="21" t="s">
        <v>27</v>
      </c>
      <c r="H779" s="22" t="s">
        <v>277</v>
      </c>
      <c r="I779" s="21" t="s">
        <v>212</v>
      </c>
      <c r="J779" s="46" t="s">
        <v>345</v>
      </c>
      <c r="K779" s="21" t="s">
        <v>31</v>
      </c>
      <c r="L779" s="21" t="s">
        <v>80</v>
      </c>
      <c r="M779" s="21" t="s">
        <v>33</v>
      </c>
      <c r="N779" s="21" t="s">
        <v>34</v>
      </c>
      <c r="O779" s="23" t="s">
        <v>35</v>
      </c>
      <c r="P779" s="23"/>
      <c r="Q779" s="24" t="s">
        <v>36</v>
      </c>
      <c r="R779" s="24"/>
      <c r="S779" s="21" t="s">
        <v>1385</v>
      </c>
      <c r="T779" s="149"/>
      <c r="U779" s="149"/>
      <c r="V779" s="21" t="s">
        <v>11</v>
      </c>
      <c r="W779" s="21" t="s">
        <v>40</v>
      </c>
      <c r="X779" s="21" t="s">
        <v>40</v>
      </c>
      <c r="Y779" s="21"/>
      <c r="Z779" s="21" t="s">
        <v>40</v>
      </c>
      <c r="AA779" s="21" t="s">
        <v>1386</v>
      </c>
      <c r="AB779" s="25"/>
      <c r="AC779" s="25">
        <v>3860</v>
      </c>
      <c r="AD779" s="25"/>
      <c r="AE779" s="25">
        <v>12750</v>
      </c>
      <c r="AF779" s="25">
        <v>5250</v>
      </c>
      <c r="AG779" s="25">
        <f t="shared" si="13"/>
        <v>21860</v>
      </c>
      <c r="AH779" s="113"/>
      <c r="AI779" s="25"/>
      <c r="AJ779" s="128"/>
      <c r="AK779" s="25"/>
      <c r="AL779" s="26" t="s">
        <v>37</v>
      </c>
      <c r="AM779" s="26" t="s">
        <v>1484</v>
      </c>
      <c r="AN779" s="26"/>
      <c r="AO779" s="26"/>
    </row>
    <row r="780" spans="1:2026" ht="24.95" customHeight="1" x14ac:dyDescent="0.25">
      <c r="A780" s="205" t="s">
        <v>1662</v>
      </c>
      <c r="B780" s="21" t="s">
        <v>1387</v>
      </c>
      <c r="C780" s="21" t="s">
        <v>1383</v>
      </c>
      <c r="D780" s="21" t="s">
        <v>1388</v>
      </c>
      <c r="E780" s="21" t="s">
        <v>1384</v>
      </c>
      <c r="F780" s="26" t="s">
        <v>1308</v>
      </c>
      <c r="G780" s="21" t="s">
        <v>27</v>
      </c>
      <c r="H780" s="22" t="s">
        <v>131</v>
      </c>
      <c r="I780" s="21" t="s">
        <v>212</v>
      </c>
      <c r="J780" s="46" t="s">
        <v>345</v>
      </c>
      <c r="K780" s="21" t="s">
        <v>31</v>
      </c>
      <c r="L780" s="21" t="s">
        <v>80</v>
      </c>
      <c r="M780" s="21" t="s">
        <v>33</v>
      </c>
      <c r="N780" s="21" t="s">
        <v>34</v>
      </c>
      <c r="O780" s="23" t="s">
        <v>35</v>
      </c>
      <c r="P780" s="23"/>
      <c r="Q780" s="24" t="s">
        <v>36</v>
      </c>
      <c r="R780" s="24"/>
      <c r="S780" s="21" t="s">
        <v>1385</v>
      </c>
      <c r="T780" s="149"/>
      <c r="U780" s="149"/>
      <c r="V780" s="21" t="s">
        <v>11</v>
      </c>
      <c r="W780" s="21" t="s">
        <v>40</v>
      </c>
      <c r="X780" s="21" t="s">
        <v>40</v>
      </c>
      <c r="Y780" s="21"/>
      <c r="Z780" s="21" t="s">
        <v>40</v>
      </c>
      <c r="AA780" s="21" t="s">
        <v>1386</v>
      </c>
      <c r="AB780" s="25"/>
      <c r="AC780" s="25">
        <v>3860</v>
      </c>
      <c r="AD780" s="25"/>
      <c r="AE780" s="25">
        <v>12750</v>
      </c>
      <c r="AF780" s="25">
        <v>5250</v>
      </c>
      <c r="AG780" s="25">
        <f t="shared" si="13"/>
        <v>21860</v>
      </c>
      <c r="AH780" s="113"/>
      <c r="AI780" s="25"/>
      <c r="AJ780" s="128"/>
      <c r="AK780" s="25"/>
      <c r="AL780" s="26" t="s">
        <v>37</v>
      </c>
      <c r="AM780" s="26" t="s">
        <v>1484</v>
      </c>
      <c r="AN780" s="26"/>
      <c r="AO780" s="26"/>
    </row>
    <row r="781" spans="1:2026" s="47" customFormat="1" ht="24.95" customHeight="1" x14ac:dyDescent="0.25">
      <c r="A781" s="205" t="s">
        <v>1662</v>
      </c>
      <c r="B781" s="169" t="s">
        <v>1389</v>
      </c>
      <c r="C781" s="37" t="s">
        <v>1390</v>
      </c>
      <c r="D781" s="37" t="s">
        <v>177</v>
      </c>
      <c r="E781" s="37" t="s">
        <v>1391</v>
      </c>
      <c r="F781" s="41" t="s">
        <v>1308</v>
      </c>
      <c r="G781" s="37" t="s">
        <v>27</v>
      </c>
      <c r="H781" s="139" t="s">
        <v>1316</v>
      </c>
      <c r="I781" s="37" t="s">
        <v>29</v>
      </c>
      <c r="J781" s="72" t="s">
        <v>30</v>
      </c>
      <c r="K781" s="37" t="s">
        <v>31</v>
      </c>
      <c r="L781" s="37" t="s">
        <v>51</v>
      </c>
      <c r="M781" s="37" t="s">
        <v>33</v>
      </c>
      <c r="N781" s="37" t="s">
        <v>34</v>
      </c>
      <c r="O781" s="73" t="s">
        <v>35</v>
      </c>
      <c r="P781" s="73"/>
      <c r="Q781" s="74" t="s">
        <v>36</v>
      </c>
      <c r="R781" s="74"/>
      <c r="S781" s="37" t="s">
        <v>1392</v>
      </c>
      <c r="T781" s="156"/>
      <c r="U781" s="156"/>
      <c r="V781" s="37" t="s">
        <v>11</v>
      </c>
      <c r="W781" s="37"/>
      <c r="X781" s="37" t="s">
        <v>40</v>
      </c>
      <c r="Y781" s="37"/>
      <c r="Z781" s="37" t="s">
        <v>40</v>
      </c>
      <c r="AA781" s="37" t="s">
        <v>1393</v>
      </c>
      <c r="AB781" s="75"/>
      <c r="AC781" s="75">
        <v>2650</v>
      </c>
      <c r="AD781" s="75"/>
      <c r="AE781" s="75">
        <v>12750</v>
      </c>
      <c r="AF781" s="75">
        <v>5250</v>
      </c>
      <c r="AG781" s="75">
        <f t="shared" si="13"/>
        <v>20650</v>
      </c>
      <c r="AH781" s="117"/>
      <c r="AI781" s="75"/>
      <c r="AJ781" s="135"/>
      <c r="AK781" s="75"/>
      <c r="AL781" s="41" t="s">
        <v>37</v>
      </c>
      <c r="AM781" s="41" t="s">
        <v>1526</v>
      </c>
      <c r="AN781" s="41"/>
      <c r="AO781" s="41"/>
      <c r="AP781" s="33"/>
      <c r="AQ781" s="33"/>
      <c r="AR781" s="33"/>
      <c r="AS781" s="33"/>
      <c r="AT781" s="33"/>
      <c r="AU781" s="33"/>
      <c r="AV781" s="33"/>
      <c r="AW781" s="33"/>
      <c r="AX781" s="33"/>
      <c r="AY781" s="33"/>
      <c r="AZ781" s="33"/>
      <c r="BA781" s="33"/>
      <c r="BB781" s="33"/>
      <c r="BC781" s="33"/>
      <c r="BD781" s="33"/>
      <c r="BE781" s="33"/>
      <c r="BF781" s="33"/>
      <c r="BG781" s="33"/>
      <c r="BH781" s="33"/>
      <c r="BI781" s="33"/>
      <c r="BJ781" s="33"/>
      <c r="BK781" s="33"/>
      <c r="BL781" s="33"/>
      <c r="BM781" s="33"/>
      <c r="BN781" s="33"/>
      <c r="BO781" s="33"/>
      <c r="BP781" s="33"/>
      <c r="BQ781" s="33"/>
      <c r="BR781" s="33"/>
      <c r="BS781" s="33"/>
      <c r="BT781" s="33"/>
      <c r="BU781" s="33"/>
      <c r="BV781" s="33"/>
      <c r="BW781" s="33"/>
      <c r="BX781" s="33"/>
      <c r="BY781" s="33"/>
      <c r="BZ781" s="33"/>
      <c r="CA781" s="33"/>
      <c r="CB781" s="33"/>
      <c r="CC781" s="33"/>
      <c r="CD781" s="33"/>
      <c r="CE781" s="33"/>
      <c r="CF781" s="33"/>
      <c r="CG781" s="33"/>
      <c r="CH781" s="33"/>
      <c r="CI781" s="33"/>
      <c r="CJ781" s="33"/>
      <c r="CK781" s="33"/>
      <c r="CL781" s="33"/>
      <c r="CM781" s="33"/>
      <c r="CN781" s="33"/>
      <c r="CO781" s="33"/>
      <c r="CP781" s="33"/>
      <c r="CQ781" s="33"/>
      <c r="CR781" s="33"/>
      <c r="CS781" s="33"/>
      <c r="CT781" s="33"/>
      <c r="CU781" s="33"/>
      <c r="CV781" s="33"/>
      <c r="CW781" s="33"/>
      <c r="CX781" s="33"/>
      <c r="CY781" s="33"/>
      <c r="CZ781" s="33"/>
      <c r="DA781" s="33"/>
      <c r="DB781" s="33"/>
      <c r="DC781" s="33"/>
      <c r="DD781" s="33"/>
      <c r="DE781" s="33"/>
      <c r="DF781" s="33"/>
      <c r="DG781" s="33"/>
      <c r="DH781" s="33"/>
      <c r="DI781" s="33"/>
      <c r="DJ781" s="33"/>
      <c r="DK781" s="33"/>
      <c r="DL781" s="33"/>
      <c r="DM781" s="33"/>
      <c r="DN781" s="33"/>
      <c r="DO781" s="33"/>
      <c r="DP781" s="33"/>
      <c r="DQ781" s="33"/>
      <c r="DR781" s="33"/>
      <c r="DS781" s="33"/>
      <c r="DT781" s="33"/>
      <c r="DU781" s="33"/>
      <c r="DV781" s="33"/>
      <c r="DW781" s="33"/>
      <c r="DX781" s="33"/>
      <c r="DY781" s="33"/>
      <c r="DZ781" s="33"/>
      <c r="EA781" s="33"/>
      <c r="EB781" s="33"/>
      <c r="EC781" s="33"/>
      <c r="ED781" s="33"/>
      <c r="EE781" s="33"/>
      <c r="EF781" s="33"/>
      <c r="EG781" s="33"/>
      <c r="EH781" s="33"/>
      <c r="EI781" s="33"/>
      <c r="EJ781" s="33"/>
      <c r="EK781" s="33"/>
      <c r="EL781" s="33"/>
      <c r="EM781" s="33"/>
      <c r="EN781" s="33"/>
      <c r="EO781" s="33"/>
      <c r="EP781" s="33"/>
      <c r="EQ781" s="33"/>
      <c r="ER781" s="33"/>
      <c r="ES781" s="33"/>
      <c r="ET781" s="33"/>
      <c r="EU781" s="33"/>
      <c r="EV781" s="33"/>
      <c r="EW781" s="33"/>
      <c r="EX781" s="33"/>
      <c r="EY781" s="33"/>
      <c r="EZ781" s="33"/>
      <c r="FA781" s="33"/>
      <c r="FB781" s="33"/>
      <c r="FC781" s="33"/>
      <c r="FD781" s="33"/>
      <c r="FE781" s="33"/>
      <c r="FF781" s="33"/>
      <c r="FG781" s="33"/>
      <c r="FH781" s="33"/>
      <c r="FI781" s="33"/>
      <c r="FJ781" s="33"/>
      <c r="FK781" s="33"/>
      <c r="FL781" s="33"/>
      <c r="FM781" s="33"/>
      <c r="FN781" s="33"/>
      <c r="FO781" s="33"/>
      <c r="FP781" s="33"/>
      <c r="FQ781" s="33"/>
      <c r="FR781" s="33"/>
      <c r="FS781" s="33"/>
      <c r="FT781" s="33"/>
      <c r="FU781" s="33"/>
      <c r="FV781" s="33"/>
      <c r="FW781" s="33"/>
      <c r="FX781" s="33"/>
      <c r="FY781" s="33"/>
      <c r="FZ781" s="33"/>
      <c r="GA781" s="33"/>
      <c r="GB781" s="33"/>
      <c r="GC781" s="33"/>
      <c r="GD781" s="33"/>
      <c r="GE781" s="33"/>
      <c r="GF781" s="33"/>
      <c r="GG781" s="33"/>
      <c r="GH781" s="33"/>
      <c r="GI781" s="33"/>
      <c r="GJ781" s="33"/>
      <c r="GK781" s="33"/>
      <c r="GL781" s="33"/>
      <c r="GM781" s="33"/>
      <c r="GN781" s="33"/>
      <c r="GO781" s="33"/>
      <c r="GP781" s="33"/>
      <c r="GQ781" s="33"/>
      <c r="GR781" s="33"/>
      <c r="GS781" s="33"/>
      <c r="GT781" s="33"/>
      <c r="GU781" s="33"/>
      <c r="GV781" s="33"/>
      <c r="GW781" s="33"/>
      <c r="GX781" s="33"/>
      <c r="GY781" s="33"/>
      <c r="GZ781" s="33"/>
      <c r="HA781" s="33"/>
      <c r="HB781" s="33"/>
      <c r="HC781" s="33"/>
      <c r="HD781" s="33"/>
      <c r="HE781" s="33"/>
      <c r="HF781" s="33"/>
      <c r="HG781" s="33"/>
      <c r="HH781" s="33"/>
      <c r="HI781" s="33"/>
      <c r="HJ781" s="33"/>
      <c r="HK781" s="33"/>
      <c r="HL781" s="33"/>
      <c r="HM781" s="33"/>
      <c r="HN781" s="33"/>
      <c r="HO781" s="33"/>
      <c r="HP781" s="33"/>
      <c r="HQ781" s="33"/>
      <c r="HR781" s="33"/>
      <c r="HS781" s="33"/>
      <c r="HT781" s="33"/>
      <c r="HU781" s="33"/>
      <c r="HV781" s="33"/>
      <c r="HW781" s="33"/>
      <c r="HX781" s="33"/>
      <c r="HY781" s="33"/>
      <c r="HZ781" s="33"/>
      <c r="IA781" s="33"/>
      <c r="IB781" s="33"/>
      <c r="IC781" s="33"/>
      <c r="ID781" s="33"/>
      <c r="IE781" s="33"/>
      <c r="IF781" s="33"/>
      <c r="IG781" s="33"/>
      <c r="IH781" s="33"/>
      <c r="II781" s="33"/>
      <c r="IJ781" s="33"/>
      <c r="IK781" s="33"/>
      <c r="IL781" s="33"/>
      <c r="IM781" s="33"/>
      <c r="IN781" s="33"/>
      <c r="IO781" s="33"/>
      <c r="IP781" s="33"/>
      <c r="IQ781" s="33"/>
      <c r="IR781" s="33"/>
      <c r="IS781" s="33"/>
      <c r="IT781" s="33"/>
      <c r="IU781" s="33"/>
      <c r="IV781" s="33"/>
      <c r="IW781" s="33"/>
      <c r="IX781" s="33"/>
      <c r="IY781" s="33"/>
      <c r="IZ781" s="33"/>
      <c r="JA781" s="33"/>
      <c r="JB781" s="33"/>
      <c r="JC781" s="33"/>
      <c r="JD781" s="33"/>
      <c r="JE781" s="33"/>
      <c r="JF781" s="33"/>
      <c r="JG781" s="33"/>
      <c r="JH781" s="33"/>
      <c r="JI781" s="33"/>
      <c r="JJ781" s="33"/>
      <c r="JK781" s="33"/>
      <c r="JL781" s="33"/>
      <c r="JM781" s="33"/>
      <c r="JN781" s="33"/>
      <c r="JO781" s="33"/>
      <c r="JP781" s="33"/>
      <c r="JQ781" s="33"/>
      <c r="JR781" s="33"/>
      <c r="JS781" s="33"/>
      <c r="JT781" s="33"/>
      <c r="JU781" s="33"/>
      <c r="JV781" s="33"/>
      <c r="JW781" s="33"/>
      <c r="JX781" s="33"/>
      <c r="JY781" s="33"/>
      <c r="JZ781" s="33"/>
      <c r="KA781" s="33"/>
      <c r="KB781" s="33"/>
      <c r="KC781" s="33"/>
      <c r="KD781" s="33"/>
      <c r="KE781" s="33"/>
      <c r="KF781" s="33"/>
      <c r="KG781" s="33"/>
      <c r="KH781" s="33"/>
      <c r="KI781" s="33"/>
      <c r="KJ781" s="33"/>
      <c r="KK781" s="33"/>
      <c r="KL781" s="33"/>
      <c r="KM781" s="33"/>
      <c r="KN781" s="33"/>
      <c r="KO781" s="33"/>
      <c r="KP781" s="33"/>
      <c r="KQ781" s="33"/>
      <c r="KR781" s="33"/>
      <c r="KS781" s="33"/>
      <c r="KT781" s="33"/>
      <c r="KU781" s="33"/>
      <c r="KV781" s="33"/>
      <c r="KW781" s="33"/>
      <c r="KX781" s="33"/>
      <c r="KY781" s="33"/>
      <c r="KZ781" s="33"/>
      <c r="LA781" s="33"/>
      <c r="LB781" s="33"/>
      <c r="LC781" s="33"/>
      <c r="LD781" s="33"/>
      <c r="LE781" s="33"/>
      <c r="LF781" s="33"/>
      <c r="LG781" s="33"/>
      <c r="LH781" s="33"/>
      <c r="LI781" s="33"/>
      <c r="LJ781" s="33"/>
      <c r="LK781" s="33"/>
      <c r="LL781" s="33"/>
      <c r="LM781" s="33"/>
      <c r="LN781" s="33"/>
      <c r="LO781" s="33"/>
      <c r="LP781" s="33"/>
      <c r="LQ781" s="33"/>
      <c r="LR781" s="33"/>
      <c r="LS781" s="33"/>
      <c r="LT781" s="33"/>
      <c r="LU781" s="33"/>
      <c r="LV781" s="33"/>
      <c r="LW781" s="33"/>
      <c r="LX781" s="33"/>
      <c r="LY781" s="33"/>
      <c r="LZ781" s="33"/>
      <c r="MA781" s="33"/>
      <c r="MB781" s="33"/>
      <c r="MC781" s="33"/>
      <c r="MD781" s="33"/>
      <c r="ME781" s="33"/>
      <c r="MF781" s="33"/>
      <c r="MG781" s="33"/>
      <c r="MH781" s="33"/>
      <c r="MI781" s="33"/>
      <c r="MJ781" s="33"/>
      <c r="MK781" s="33"/>
      <c r="ML781" s="33"/>
      <c r="MM781" s="33"/>
      <c r="MN781" s="33"/>
      <c r="MO781" s="33"/>
      <c r="MP781" s="33"/>
      <c r="MQ781" s="33"/>
      <c r="MR781" s="33"/>
      <c r="MS781" s="33"/>
      <c r="MT781" s="33"/>
      <c r="MU781" s="33"/>
      <c r="MV781" s="33"/>
      <c r="MW781" s="33"/>
      <c r="MX781" s="33"/>
      <c r="MY781" s="33"/>
      <c r="MZ781" s="33"/>
      <c r="NA781" s="33"/>
      <c r="NB781" s="33"/>
      <c r="NC781" s="33"/>
      <c r="ND781" s="33"/>
      <c r="NE781" s="33"/>
      <c r="NF781" s="33"/>
      <c r="NG781" s="33"/>
      <c r="NH781" s="33"/>
      <c r="NI781" s="33"/>
      <c r="NJ781" s="33"/>
      <c r="NK781" s="33"/>
      <c r="NL781" s="33"/>
      <c r="NM781" s="33"/>
      <c r="NN781" s="33"/>
      <c r="NO781" s="33"/>
      <c r="NP781" s="33"/>
      <c r="NQ781" s="33"/>
      <c r="NR781" s="33"/>
      <c r="NS781" s="33"/>
      <c r="NT781" s="33"/>
      <c r="NU781" s="33"/>
      <c r="NV781" s="33"/>
      <c r="NW781" s="33"/>
      <c r="NX781" s="33"/>
      <c r="NY781" s="33"/>
      <c r="NZ781" s="33"/>
      <c r="OA781" s="33"/>
      <c r="OB781" s="33"/>
      <c r="OC781" s="33"/>
      <c r="OD781" s="33"/>
      <c r="OE781" s="33"/>
      <c r="OF781" s="33"/>
      <c r="OG781" s="33"/>
      <c r="OH781" s="33"/>
      <c r="OI781" s="33"/>
      <c r="OJ781" s="33"/>
      <c r="OK781" s="33"/>
      <c r="OL781" s="33"/>
      <c r="OM781" s="33"/>
      <c r="ON781" s="33"/>
      <c r="OO781" s="33"/>
      <c r="OP781" s="33"/>
      <c r="OQ781" s="33"/>
      <c r="OR781" s="33"/>
      <c r="OS781" s="33"/>
      <c r="OT781" s="33"/>
      <c r="OU781" s="33"/>
      <c r="OV781" s="33"/>
      <c r="OW781" s="33"/>
      <c r="OX781" s="33"/>
      <c r="OY781" s="33"/>
      <c r="OZ781" s="33"/>
      <c r="PA781" s="33"/>
      <c r="PB781" s="33"/>
      <c r="PC781" s="33"/>
      <c r="PD781" s="33"/>
      <c r="PE781" s="33"/>
      <c r="PF781" s="33"/>
      <c r="PG781" s="33"/>
      <c r="PH781" s="33"/>
      <c r="PI781" s="33"/>
      <c r="PJ781" s="33"/>
      <c r="PK781" s="33"/>
      <c r="PL781" s="33"/>
      <c r="PM781" s="33"/>
      <c r="PN781" s="33"/>
      <c r="PO781" s="33"/>
      <c r="PP781" s="33"/>
      <c r="PQ781" s="33"/>
      <c r="PR781" s="33"/>
      <c r="PS781" s="33"/>
      <c r="PT781" s="33"/>
      <c r="PU781" s="33"/>
      <c r="PV781" s="33"/>
      <c r="PW781" s="33"/>
      <c r="PX781" s="33"/>
      <c r="PY781" s="33"/>
      <c r="PZ781" s="33"/>
      <c r="QA781" s="33"/>
      <c r="QB781" s="33"/>
      <c r="QC781" s="33"/>
      <c r="QD781" s="33"/>
      <c r="QE781" s="33"/>
      <c r="QF781" s="33"/>
      <c r="QG781" s="33"/>
      <c r="QH781" s="33"/>
      <c r="QI781" s="33"/>
      <c r="QJ781" s="33"/>
      <c r="QK781" s="33"/>
      <c r="QL781" s="33"/>
      <c r="QM781" s="33"/>
      <c r="QN781" s="33"/>
      <c r="QO781" s="33"/>
      <c r="QP781" s="33"/>
      <c r="QQ781" s="33"/>
      <c r="QR781" s="33"/>
      <c r="QS781" s="33"/>
      <c r="QT781" s="33"/>
      <c r="QU781" s="33"/>
      <c r="QV781" s="33"/>
      <c r="QW781" s="33"/>
      <c r="QX781" s="33"/>
      <c r="QY781" s="33"/>
      <c r="QZ781" s="33"/>
      <c r="RA781" s="33"/>
      <c r="RB781" s="33"/>
      <c r="RC781" s="33"/>
      <c r="RD781" s="33"/>
      <c r="RE781" s="33"/>
      <c r="RF781" s="33"/>
      <c r="RG781" s="33"/>
      <c r="RH781" s="33"/>
      <c r="RI781" s="33"/>
      <c r="RJ781" s="33"/>
      <c r="RK781" s="33"/>
      <c r="RL781" s="33"/>
      <c r="RM781" s="33"/>
      <c r="RN781" s="33"/>
      <c r="RO781" s="33"/>
      <c r="RP781" s="33"/>
      <c r="RQ781" s="33"/>
      <c r="RR781" s="33"/>
      <c r="RS781" s="33"/>
      <c r="RT781" s="33"/>
      <c r="RU781" s="33"/>
      <c r="RV781" s="33"/>
      <c r="RW781" s="33"/>
      <c r="RX781" s="33"/>
      <c r="RY781" s="33"/>
      <c r="RZ781" s="33"/>
      <c r="SA781" s="33"/>
      <c r="SB781" s="33"/>
      <c r="SC781" s="33"/>
      <c r="SD781" s="33"/>
      <c r="SE781" s="33"/>
      <c r="SF781" s="33"/>
      <c r="SG781" s="33"/>
      <c r="SH781" s="33"/>
      <c r="SI781" s="33"/>
      <c r="SJ781" s="33"/>
      <c r="SK781" s="33"/>
      <c r="SL781" s="33"/>
      <c r="SM781" s="33"/>
      <c r="SN781" s="33"/>
      <c r="SO781" s="33"/>
      <c r="SP781" s="33"/>
      <c r="SQ781" s="33"/>
      <c r="SR781" s="33"/>
      <c r="SS781" s="33"/>
      <c r="ST781" s="33"/>
      <c r="SU781" s="33"/>
      <c r="SV781" s="33"/>
      <c r="SW781" s="33"/>
      <c r="SX781" s="33"/>
      <c r="SY781" s="33"/>
      <c r="SZ781" s="33"/>
      <c r="TA781" s="33"/>
      <c r="TB781" s="33"/>
      <c r="TC781" s="33"/>
      <c r="TD781" s="33"/>
      <c r="TE781" s="33"/>
      <c r="TF781" s="33"/>
      <c r="TG781" s="33"/>
      <c r="TH781" s="33"/>
      <c r="TI781" s="33"/>
      <c r="TJ781" s="33"/>
      <c r="TK781" s="33"/>
      <c r="TL781" s="33"/>
      <c r="TM781" s="33"/>
      <c r="TN781" s="33"/>
      <c r="TO781" s="33"/>
      <c r="TP781" s="33"/>
      <c r="TQ781" s="33"/>
      <c r="TR781" s="33"/>
      <c r="TS781" s="33"/>
      <c r="TT781" s="33"/>
      <c r="TU781" s="33"/>
      <c r="TV781" s="33"/>
      <c r="TW781" s="33"/>
      <c r="TX781" s="33"/>
      <c r="TY781" s="33"/>
      <c r="TZ781" s="33"/>
      <c r="UA781" s="33"/>
      <c r="UB781" s="33"/>
      <c r="UC781" s="33"/>
      <c r="UD781" s="33"/>
      <c r="UE781" s="33"/>
      <c r="UF781" s="33"/>
      <c r="UG781" s="33"/>
      <c r="UH781" s="33"/>
      <c r="UI781" s="33"/>
      <c r="UJ781" s="33"/>
      <c r="UK781" s="33"/>
      <c r="UL781" s="33"/>
      <c r="UM781" s="33"/>
      <c r="UN781" s="33"/>
      <c r="UO781" s="33"/>
      <c r="UP781" s="33"/>
      <c r="UQ781" s="33"/>
      <c r="UR781" s="33"/>
      <c r="US781" s="33"/>
      <c r="UT781" s="33"/>
      <c r="UU781" s="33"/>
      <c r="UV781" s="33"/>
      <c r="UW781" s="33"/>
      <c r="UX781" s="33"/>
      <c r="UY781" s="33"/>
      <c r="UZ781" s="33"/>
      <c r="VA781" s="33"/>
      <c r="VB781" s="33"/>
      <c r="VC781" s="33"/>
      <c r="VD781" s="33"/>
      <c r="VE781" s="33"/>
      <c r="VF781" s="33"/>
      <c r="VG781" s="33"/>
      <c r="VH781" s="33"/>
      <c r="VI781" s="33"/>
      <c r="VJ781" s="33"/>
      <c r="VK781" s="33"/>
      <c r="VL781" s="33"/>
      <c r="VM781" s="33"/>
      <c r="VN781" s="33"/>
      <c r="VO781" s="33"/>
      <c r="VP781" s="33"/>
      <c r="VQ781" s="33"/>
      <c r="VR781" s="33"/>
      <c r="VS781" s="33"/>
      <c r="VT781" s="33"/>
      <c r="VU781" s="33"/>
      <c r="VV781" s="33"/>
      <c r="VW781" s="33"/>
      <c r="VX781" s="33"/>
      <c r="VY781" s="33"/>
      <c r="VZ781" s="33"/>
      <c r="WA781" s="33"/>
      <c r="WB781" s="33"/>
      <c r="WC781" s="33"/>
      <c r="WD781" s="33"/>
      <c r="WE781" s="33"/>
      <c r="WF781" s="33"/>
      <c r="WG781" s="33"/>
      <c r="WH781" s="33"/>
      <c r="WI781" s="33"/>
      <c r="WJ781" s="33"/>
      <c r="WK781" s="33"/>
      <c r="WL781" s="33"/>
      <c r="WM781" s="33"/>
      <c r="WN781" s="33"/>
      <c r="WO781" s="33"/>
      <c r="WP781" s="33"/>
      <c r="WQ781" s="33"/>
      <c r="WR781" s="33"/>
      <c r="WS781" s="33"/>
      <c r="WT781" s="33"/>
      <c r="WU781" s="33"/>
      <c r="WV781" s="33"/>
      <c r="WW781" s="33"/>
      <c r="WX781" s="33"/>
      <c r="WY781" s="33"/>
      <c r="WZ781" s="33"/>
      <c r="XA781" s="33"/>
      <c r="XB781" s="33"/>
      <c r="XC781" s="33"/>
      <c r="XD781" s="33"/>
      <c r="XE781" s="33"/>
      <c r="XF781" s="33"/>
      <c r="XG781" s="33"/>
      <c r="XH781" s="33"/>
      <c r="XI781" s="33"/>
      <c r="XJ781" s="33"/>
      <c r="XK781" s="33"/>
      <c r="XL781" s="33"/>
      <c r="XM781" s="33"/>
      <c r="XN781" s="33"/>
      <c r="XO781" s="33"/>
      <c r="XP781" s="33"/>
      <c r="XQ781" s="33"/>
      <c r="XR781" s="33"/>
      <c r="XS781" s="33"/>
      <c r="XT781" s="33"/>
      <c r="XU781" s="33"/>
      <c r="XV781" s="33"/>
      <c r="XW781" s="33"/>
      <c r="XX781" s="33"/>
      <c r="XY781" s="33"/>
      <c r="XZ781" s="33"/>
      <c r="YA781" s="33"/>
      <c r="YB781" s="33"/>
      <c r="YC781" s="33"/>
      <c r="YD781" s="33"/>
      <c r="YE781" s="33"/>
      <c r="YF781" s="33"/>
      <c r="YG781" s="33"/>
      <c r="YH781" s="33"/>
      <c r="YI781" s="33"/>
      <c r="YJ781" s="33"/>
      <c r="YK781" s="33"/>
      <c r="YL781" s="33"/>
      <c r="YM781" s="33"/>
      <c r="YN781" s="33"/>
      <c r="YO781" s="33"/>
      <c r="YP781" s="33"/>
      <c r="YQ781" s="33"/>
      <c r="YR781" s="33"/>
      <c r="YS781" s="33"/>
      <c r="YT781" s="33"/>
      <c r="YU781" s="33"/>
      <c r="YV781" s="33"/>
      <c r="YW781" s="33"/>
      <c r="YX781" s="33"/>
      <c r="YY781" s="33"/>
      <c r="YZ781" s="33"/>
      <c r="ZA781" s="33"/>
      <c r="ZB781" s="33"/>
      <c r="ZC781" s="33"/>
      <c r="ZD781" s="33"/>
      <c r="ZE781" s="33"/>
      <c r="ZF781" s="33"/>
      <c r="ZG781" s="33"/>
      <c r="ZH781" s="33"/>
      <c r="ZI781" s="33"/>
      <c r="ZJ781" s="33"/>
      <c r="ZK781" s="33"/>
      <c r="ZL781" s="33"/>
      <c r="ZM781" s="33"/>
      <c r="ZN781" s="33"/>
      <c r="ZO781" s="33"/>
      <c r="ZP781" s="33"/>
      <c r="ZQ781" s="33"/>
      <c r="ZR781" s="33"/>
      <c r="ZS781" s="33"/>
      <c r="ZT781" s="33"/>
      <c r="ZU781" s="33"/>
      <c r="ZV781" s="33"/>
      <c r="ZW781" s="33"/>
      <c r="ZX781" s="33"/>
      <c r="ZY781" s="33"/>
      <c r="ZZ781" s="33"/>
      <c r="AAA781" s="33"/>
      <c r="AAB781" s="33"/>
      <c r="AAC781" s="33"/>
      <c r="AAD781" s="33"/>
      <c r="AAE781" s="33"/>
      <c r="AAF781" s="33"/>
      <c r="AAG781" s="33"/>
      <c r="AAH781" s="33"/>
      <c r="AAI781" s="33"/>
      <c r="AAJ781" s="33"/>
      <c r="AAK781" s="33"/>
      <c r="AAL781" s="33"/>
      <c r="AAM781" s="33"/>
      <c r="AAN781" s="33"/>
      <c r="AAO781" s="33"/>
      <c r="AAP781" s="33"/>
      <c r="AAQ781" s="33"/>
      <c r="AAR781" s="33"/>
      <c r="AAS781" s="33"/>
      <c r="AAT781" s="33"/>
      <c r="AAU781" s="33"/>
      <c r="AAV781" s="33"/>
      <c r="AAW781" s="33"/>
      <c r="AAX781" s="33"/>
      <c r="AAY781" s="33"/>
      <c r="AAZ781" s="33"/>
      <c r="ABA781" s="33"/>
      <c r="ABB781" s="33"/>
      <c r="ABC781" s="33"/>
      <c r="ABD781" s="33"/>
      <c r="ABE781" s="33"/>
      <c r="ABF781" s="33"/>
      <c r="ABG781" s="33"/>
      <c r="ABH781" s="33"/>
      <c r="ABI781" s="33"/>
      <c r="ABJ781" s="33"/>
      <c r="ABK781" s="33"/>
      <c r="ABL781" s="33"/>
      <c r="ABM781" s="33"/>
      <c r="ABN781" s="33"/>
      <c r="ABO781" s="33"/>
      <c r="ABP781" s="33"/>
      <c r="ABQ781" s="33"/>
      <c r="ABR781" s="33"/>
      <c r="ABS781" s="33"/>
      <c r="ABT781" s="33"/>
      <c r="ABU781" s="33"/>
      <c r="ABV781" s="33"/>
      <c r="ABW781" s="33"/>
      <c r="ABX781" s="33"/>
      <c r="ABY781" s="33"/>
      <c r="ABZ781" s="33"/>
      <c r="ACA781" s="33"/>
      <c r="ACB781" s="33"/>
      <c r="ACC781" s="33"/>
      <c r="ACD781" s="33"/>
      <c r="ACE781" s="33"/>
      <c r="ACF781" s="33"/>
      <c r="ACG781" s="33"/>
      <c r="ACH781" s="33"/>
      <c r="ACI781" s="33"/>
      <c r="ACJ781" s="33"/>
      <c r="ACK781" s="33"/>
      <c r="ACL781" s="33"/>
      <c r="ACM781" s="33"/>
      <c r="ACN781" s="33"/>
      <c r="ACO781" s="33"/>
      <c r="ACP781" s="33"/>
      <c r="ACQ781" s="33"/>
      <c r="ACR781" s="33"/>
      <c r="ACS781" s="33"/>
      <c r="ACT781" s="33"/>
      <c r="ACU781" s="33"/>
      <c r="ACV781" s="33"/>
      <c r="ACW781" s="33"/>
      <c r="ACX781" s="33"/>
      <c r="ACY781" s="33"/>
      <c r="ACZ781" s="33"/>
      <c r="ADA781" s="33"/>
      <c r="ADB781" s="33"/>
      <c r="ADC781" s="33"/>
      <c r="ADD781" s="33"/>
      <c r="ADE781" s="33"/>
      <c r="ADF781" s="33"/>
      <c r="ADG781" s="33"/>
      <c r="ADH781" s="33"/>
      <c r="ADI781" s="33"/>
      <c r="ADJ781" s="33"/>
      <c r="ADK781" s="33"/>
      <c r="ADL781" s="33"/>
      <c r="ADM781" s="33"/>
      <c r="ADN781" s="33"/>
      <c r="ADO781" s="33"/>
      <c r="ADP781" s="33"/>
      <c r="ADQ781" s="33"/>
      <c r="ADR781" s="33"/>
      <c r="ADS781" s="33"/>
      <c r="ADT781" s="33"/>
      <c r="ADU781" s="33"/>
      <c r="ADV781" s="33"/>
      <c r="ADW781" s="33"/>
      <c r="ADX781" s="33"/>
      <c r="ADY781" s="33"/>
      <c r="ADZ781" s="33"/>
      <c r="AEA781" s="33"/>
      <c r="AEB781" s="33"/>
      <c r="AEC781" s="33"/>
      <c r="AED781" s="33"/>
      <c r="AEE781" s="33"/>
      <c r="AEF781" s="33"/>
      <c r="AEG781" s="33"/>
      <c r="AEH781" s="33"/>
      <c r="AEI781" s="33"/>
      <c r="AEJ781" s="33"/>
      <c r="AEK781" s="33"/>
      <c r="AEL781" s="33"/>
      <c r="AEM781" s="33"/>
      <c r="AEN781" s="33"/>
      <c r="AEO781" s="33"/>
      <c r="AEP781" s="33"/>
      <c r="AEQ781" s="33"/>
      <c r="AER781" s="33"/>
      <c r="AES781" s="33"/>
      <c r="AET781" s="33"/>
      <c r="AEU781" s="33"/>
      <c r="AEV781" s="33"/>
      <c r="AEW781" s="33"/>
      <c r="AEX781" s="33"/>
      <c r="AEY781" s="33"/>
      <c r="AEZ781" s="33"/>
      <c r="AFA781" s="33"/>
      <c r="AFB781" s="33"/>
      <c r="AFC781" s="33"/>
      <c r="AFD781" s="33"/>
      <c r="AFE781" s="33"/>
      <c r="AFF781" s="33"/>
      <c r="AFG781" s="33"/>
      <c r="AFH781" s="33"/>
      <c r="AFI781" s="33"/>
      <c r="AFJ781" s="33"/>
      <c r="AFK781" s="33"/>
      <c r="AFL781" s="33"/>
      <c r="AFM781" s="33"/>
      <c r="AFN781" s="33"/>
      <c r="AFO781" s="33"/>
      <c r="AFP781" s="33"/>
      <c r="AFQ781" s="33"/>
      <c r="AFR781" s="33"/>
      <c r="AFS781" s="33"/>
      <c r="AFT781" s="33"/>
      <c r="AFU781" s="33"/>
      <c r="AFV781" s="33"/>
      <c r="AFW781" s="33"/>
      <c r="AFX781" s="33"/>
      <c r="AFY781" s="33"/>
      <c r="AFZ781" s="33"/>
      <c r="AGA781" s="33"/>
      <c r="AGB781" s="33"/>
      <c r="AGC781" s="33"/>
      <c r="AGD781" s="33"/>
      <c r="AGE781" s="33"/>
      <c r="AGF781" s="33"/>
      <c r="AGG781" s="33"/>
      <c r="AGH781" s="33"/>
      <c r="AGI781" s="33"/>
      <c r="AGJ781" s="33"/>
      <c r="AGK781" s="33"/>
      <c r="AGL781" s="33"/>
      <c r="AGM781" s="33"/>
      <c r="AGN781" s="33"/>
      <c r="AGO781" s="33"/>
      <c r="AGP781" s="33"/>
      <c r="AGQ781" s="33"/>
      <c r="AGR781" s="33"/>
      <c r="AGS781" s="33"/>
      <c r="AGT781" s="33"/>
      <c r="AGU781" s="33"/>
      <c r="AGV781" s="33"/>
      <c r="AGW781" s="33"/>
      <c r="AGX781" s="33"/>
      <c r="AGY781" s="33"/>
      <c r="AGZ781" s="33"/>
      <c r="AHA781" s="33"/>
      <c r="AHB781" s="33"/>
      <c r="AHC781" s="33"/>
      <c r="AHD781" s="33"/>
      <c r="AHE781" s="33"/>
      <c r="AHF781" s="33"/>
      <c r="AHG781" s="33"/>
      <c r="AHH781" s="33"/>
      <c r="AHI781" s="33"/>
      <c r="AHJ781" s="33"/>
      <c r="AHK781" s="33"/>
      <c r="AHL781" s="33"/>
      <c r="AHM781" s="33"/>
      <c r="AHN781" s="33"/>
      <c r="AHO781" s="33"/>
      <c r="AHP781" s="33"/>
      <c r="AHQ781" s="33"/>
      <c r="AHR781" s="33"/>
      <c r="AHS781" s="33"/>
      <c r="AHT781" s="33"/>
      <c r="AHU781" s="33"/>
      <c r="AHV781" s="33"/>
      <c r="AHW781" s="33"/>
      <c r="AHX781" s="33"/>
      <c r="AHY781" s="33"/>
      <c r="AHZ781" s="33"/>
      <c r="AIA781" s="33"/>
      <c r="AIB781" s="33"/>
      <c r="AIC781" s="33"/>
      <c r="AID781" s="33"/>
      <c r="AIE781" s="33"/>
      <c r="AIF781" s="33"/>
      <c r="AIG781" s="33"/>
      <c r="AIH781" s="33"/>
      <c r="AII781" s="33"/>
      <c r="AIJ781" s="33"/>
      <c r="AIK781" s="33"/>
      <c r="AIL781" s="33"/>
      <c r="AIM781" s="33"/>
      <c r="AIN781" s="33"/>
      <c r="AIO781" s="33"/>
      <c r="AIP781" s="33"/>
      <c r="AIQ781" s="33"/>
      <c r="AIR781" s="33"/>
      <c r="AIS781" s="33"/>
      <c r="AIT781" s="33"/>
      <c r="AIU781" s="33"/>
      <c r="AIV781" s="33"/>
      <c r="AIW781" s="33"/>
      <c r="AIX781" s="33"/>
      <c r="AIY781" s="33"/>
      <c r="AIZ781" s="33"/>
      <c r="AJA781" s="33"/>
      <c r="AJB781" s="33"/>
      <c r="AJC781" s="33"/>
      <c r="AJD781" s="33"/>
      <c r="AJE781" s="33"/>
      <c r="AJF781" s="33"/>
      <c r="AJG781" s="33"/>
      <c r="AJH781" s="33"/>
      <c r="AJI781" s="33"/>
      <c r="AJJ781" s="33"/>
      <c r="AJK781" s="33"/>
      <c r="AJL781" s="33"/>
      <c r="AJM781" s="33"/>
      <c r="AJN781" s="33"/>
      <c r="AJO781" s="33"/>
      <c r="AJP781" s="33"/>
      <c r="AJQ781" s="33"/>
      <c r="AJR781" s="33"/>
      <c r="AJS781" s="33"/>
      <c r="AJT781" s="33"/>
      <c r="AJU781" s="33"/>
      <c r="AJV781" s="33"/>
      <c r="AJW781" s="33"/>
      <c r="AJX781" s="33"/>
      <c r="AJY781" s="33"/>
      <c r="AJZ781" s="33"/>
      <c r="AKA781" s="33"/>
      <c r="AKB781" s="33"/>
      <c r="AKC781" s="33"/>
      <c r="AKD781" s="33"/>
      <c r="AKE781" s="33"/>
      <c r="AKF781" s="33"/>
      <c r="AKG781" s="33"/>
      <c r="AKH781" s="33"/>
      <c r="AKI781" s="33"/>
      <c r="AKJ781" s="33"/>
      <c r="AKK781" s="33"/>
      <c r="AKL781" s="33"/>
      <c r="AKM781" s="33"/>
      <c r="AKN781" s="33"/>
      <c r="AKO781" s="33"/>
      <c r="AKP781" s="33"/>
      <c r="AKQ781" s="33"/>
      <c r="AKR781" s="33"/>
      <c r="AKS781" s="33"/>
      <c r="AKT781" s="33"/>
      <c r="AKU781" s="33"/>
      <c r="AKV781" s="33"/>
      <c r="AKW781" s="33"/>
      <c r="AKX781" s="33"/>
      <c r="AKY781" s="33"/>
      <c r="AKZ781" s="33"/>
      <c r="ALA781" s="33"/>
      <c r="ALB781" s="33"/>
      <c r="ALC781" s="33"/>
      <c r="ALD781" s="33"/>
      <c r="ALE781" s="33"/>
      <c r="ALF781" s="33"/>
      <c r="ALG781" s="33"/>
      <c r="ALH781" s="33"/>
      <c r="ALI781" s="33"/>
      <c r="ALJ781" s="33"/>
      <c r="ALK781" s="33"/>
      <c r="ALL781" s="33"/>
      <c r="ALM781" s="33"/>
      <c r="ALN781" s="33"/>
      <c r="ALO781" s="33"/>
      <c r="ALP781" s="33"/>
      <c r="ALQ781" s="33"/>
      <c r="ALR781" s="33"/>
      <c r="ALS781" s="33"/>
      <c r="ALT781" s="33"/>
      <c r="ALU781" s="33"/>
      <c r="ALV781" s="33"/>
      <c r="ALW781" s="33"/>
      <c r="ALX781" s="33"/>
      <c r="ALY781" s="33"/>
      <c r="ALZ781" s="33"/>
      <c r="AMA781" s="33"/>
      <c r="AMB781" s="33"/>
      <c r="AMC781" s="33"/>
      <c r="AMD781" s="33"/>
      <c r="AME781" s="33"/>
      <c r="AMF781" s="33"/>
      <c r="AMG781" s="33"/>
      <c r="AMH781" s="33"/>
      <c r="AMI781" s="33"/>
      <c r="AMJ781" s="33"/>
      <c r="AMK781" s="33"/>
      <c r="AML781" s="33"/>
      <c r="AMM781" s="33"/>
      <c r="AMN781" s="33"/>
      <c r="AMO781" s="33"/>
      <c r="AMP781" s="33"/>
      <c r="AMQ781" s="33"/>
      <c r="AMR781" s="33"/>
      <c r="AMS781" s="33"/>
      <c r="AMT781" s="33"/>
      <c r="AMU781" s="33"/>
      <c r="AMV781" s="33"/>
      <c r="AMW781" s="33"/>
      <c r="AMX781" s="33"/>
      <c r="AMY781" s="33"/>
      <c r="AMZ781" s="33"/>
      <c r="ANA781" s="33"/>
      <c r="ANB781" s="33"/>
      <c r="ANC781" s="33"/>
      <c r="AND781" s="33"/>
      <c r="ANE781" s="33"/>
      <c r="ANF781" s="33"/>
      <c r="ANG781" s="33"/>
      <c r="ANH781" s="33"/>
      <c r="ANI781" s="33"/>
      <c r="ANJ781" s="33"/>
      <c r="ANK781" s="33"/>
      <c r="ANL781" s="33"/>
      <c r="ANM781" s="33"/>
      <c r="ANN781" s="33"/>
      <c r="ANO781" s="33"/>
      <c r="ANP781" s="33"/>
      <c r="ANQ781" s="33"/>
      <c r="ANR781" s="33"/>
      <c r="ANS781" s="33"/>
      <c r="ANT781" s="33"/>
      <c r="ANU781" s="33"/>
      <c r="ANV781" s="33"/>
      <c r="ANW781" s="33"/>
      <c r="ANX781" s="33"/>
      <c r="ANY781" s="33"/>
      <c r="ANZ781" s="33"/>
      <c r="AOA781" s="33"/>
      <c r="AOB781" s="33"/>
      <c r="AOC781" s="33"/>
      <c r="AOD781" s="33"/>
      <c r="AOE781" s="33"/>
      <c r="AOF781" s="33"/>
      <c r="AOG781" s="33"/>
      <c r="AOH781" s="33"/>
      <c r="AOI781" s="33"/>
      <c r="AOJ781" s="33"/>
      <c r="AOK781" s="33"/>
      <c r="AOL781" s="33"/>
      <c r="AOM781" s="33"/>
      <c r="AON781" s="33"/>
      <c r="AOO781" s="33"/>
      <c r="AOP781" s="33"/>
      <c r="AOQ781" s="33"/>
      <c r="AOR781" s="33"/>
      <c r="AOS781" s="33"/>
      <c r="AOT781" s="33"/>
      <c r="AOU781" s="33"/>
      <c r="AOV781" s="33"/>
      <c r="AOW781" s="33"/>
      <c r="AOX781" s="33"/>
      <c r="AOY781" s="33"/>
      <c r="AOZ781" s="33"/>
      <c r="APA781" s="33"/>
      <c r="APB781" s="33"/>
      <c r="APC781" s="33"/>
      <c r="APD781" s="33"/>
      <c r="APE781" s="33"/>
      <c r="APF781" s="33"/>
      <c r="APG781" s="33"/>
      <c r="APH781" s="33"/>
      <c r="API781" s="33"/>
      <c r="APJ781" s="33"/>
      <c r="APK781" s="33"/>
      <c r="APL781" s="33"/>
      <c r="APM781" s="33"/>
      <c r="APN781" s="33"/>
      <c r="APO781" s="33"/>
      <c r="APP781" s="33"/>
      <c r="APQ781" s="33"/>
      <c r="APR781" s="33"/>
      <c r="APS781" s="33"/>
      <c r="APT781" s="33"/>
      <c r="APU781" s="33"/>
      <c r="APV781" s="33"/>
      <c r="APW781" s="33"/>
      <c r="APX781" s="33"/>
      <c r="APY781" s="33"/>
      <c r="APZ781" s="33"/>
      <c r="AQA781" s="33"/>
      <c r="AQB781" s="33"/>
      <c r="AQC781" s="33"/>
      <c r="AQD781" s="33"/>
      <c r="AQE781" s="33"/>
      <c r="AQF781" s="33"/>
      <c r="AQG781" s="33"/>
      <c r="AQH781" s="33"/>
      <c r="AQI781" s="33"/>
      <c r="AQJ781" s="33"/>
      <c r="AQK781" s="33"/>
      <c r="AQL781" s="33"/>
      <c r="AQM781" s="33"/>
      <c r="AQN781" s="33"/>
      <c r="AQO781" s="33"/>
      <c r="AQP781" s="33"/>
      <c r="AQQ781" s="33"/>
      <c r="AQR781" s="33"/>
      <c r="AQS781" s="33"/>
      <c r="AQT781" s="33"/>
      <c r="AQU781" s="33"/>
      <c r="AQV781" s="33"/>
      <c r="AQW781" s="33"/>
      <c r="AQX781" s="33"/>
      <c r="AQY781" s="33"/>
      <c r="AQZ781" s="33"/>
      <c r="ARA781" s="33"/>
      <c r="ARB781" s="33"/>
      <c r="ARC781" s="33"/>
      <c r="ARD781" s="33"/>
      <c r="ARE781" s="33"/>
      <c r="ARF781" s="33"/>
      <c r="ARG781" s="33"/>
      <c r="ARH781" s="33"/>
      <c r="ARI781" s="33"/>
      <c r="ARJ781" s="33"/>
      <c r="ARK781" s="33"/>
      <c r="ARL781" s="33"/>
      <c r="ARM781" s="33"/>
      <c r="ARN781" s="33"/>
      <c r="ARO781" s="33"/>
      <c r="ARP781" s="33"/>
      <c r="ARQ781" s="33"/>
      <c r="ARR781" s="33"/>
      <c r="ARS781" s="33"/>
      <c r="ART781" s="33"/>
      <c r="ARU781" s="33"/>
      <c r="ARV781" s="33"/>
      <c r="ARW781" s="33"/>
      <c r="ARX781" s="33"/>
      <c r="ARY781" s="33"/>
      <c r="ARZ781" s="33"/>
      <c r="ASA781" s="33"/>
      <c r="ASB781" s="33"/>
      <c r="ASC781" s="33"/>
      <c r="ASD781" s="33"/>
      <c r="ASE781" s="33"/>
      <c r="ASF781" s="33"/>
      <c r="ASG781" s="33"/>
      <c r="ASH781" s="33"/>
      <c r="ASI781" s="33"/>
      <c r="ASJ781" s="33"/>
      <c r="ASK781" s="33"/>
      <c r="ASL781" s="33"/>
      <c r="ASM781" s="33"/>
      <c r="ASN781" s="33"/>
      <c r="ASO781" s="33"/>
      <c r="ASP781" s="33"/>
      <c r="ASQ781" s="33"/>
      <c r="ASR781" s="33"/>
      <c r="ASS781" s="33"/>
      <c r="AST781" s="33"/>
      <c r="ASU781" s="33"/>
      <c r="ASV781" s="33"/>
      <c r="ASW781" s="33"/>
      <c r="ASX781" s="33"/>
      <c r="ASY781" s="33"/>
      <c r="ASZ781" s="33"/>
      <c r="ATA781" s="33"/>
      <c r="ATB781" s="33"/>
      <c r="ATC781" s="33"/>
      <c r="ATD781" s="33"/>
      <c r="ATE781" s="33"/>
      <c r="ATF781" s="33"/>
      <c r="ATG781" s="33"/>
      <c r="ATH781" s="33"/>
      <c r="ATI781" s="33"/>
      <c r="ATJ781" s="33"/>
      <c r="ATK781" s="33"/>
      <c r="ATL781" s="33"/>
      <c r="ATM781" s="33"/>
      <c r="ATN781" s="33"/>
      <c r="ATO781" s="33"/>
      <c r="ATP781" s="33"/>
      <c r="ATQ781" s="33"/>
      <c r="ATR781" s="33"/>
      <c r="ATS781" s="33"/>
      <c r="ATT781" s="33"/>
      <c r="ATU781" s="33"/>
      <c r="ATV781" s="33"/>
      <c r="ATW781" s="33"/>
      <c r="ATX781" s="33"/>
      <c r="ATY781" s="33"/>
      <c r="ATZ781" s="33"/>
      <c r="AUA781" s="33"/>
      <c r="AUB781" s="33"/>
      <c r="AUC781" s="33"/>
      <c r="AUD781" s="33"/>
      <c r="AUE781" s="33"/>
      <c r="AUF781" s="33"/>
      <c r="AUG781" s="33"/>
      <c r="AUH781" s="33"/>
      <c r="AUI781" s="33"/>
      <c r="AUJ781" s="33"/>
      <c r="AUK781" s="33"/>
      <c r="AUL781" s="33"/>
      <c r="AUM781" s="33"/>
      <c r="AUN781" s="33"/>
      <c r="AUO781" s="33"/>
      <c r="AUP781" s="33"/>
      <c r="AUQ781" s="33"/>
      <c r="AUR781" s="33"/>
      <c r="AUS781" s="33"/>
      <c r="AUT781" s="33"/>
      <c r="AUU781" s="33"/>
      <c r="AUV781" s="33"/>
      <c r="AUW781" s="33"/>
      <c r="AUX781" s="33"/>
      <c r="AUY781" s="33"/>
      <c r="AUZ781" s="33"/>
      <c r="AVA781" s="33"/>
      <c r="AVB781" s="33"/>
      <c r="AVC781" s="33"/>
      <c r="AVD781" s="33"/>
      <c r="AVE781" s="33"/>
      <c r="AVF781" s="33"/>
      <c r="AVG781" s="33"/>
      <c r="AVH781" s="33"/>
      <c r="AVI781" s="33"/>
      <c r="AVJ781" s="33"/>
      <c r="AVK781" s="33"/>
      <c r="AVL781" s="33"/>
      <c r="AVM781" s="33"/>
      <c r="AVN781" s="33"/>
      <c r="AVO781" s="33"/>
      <c r="AVP781" s="33"/>
      <c r="AVQ781" s="33"/>
      <c r="AVR781" s="33"/>
      <c r="AVS781" s="33"/>
      <c r="AVT781" s="33"/>
      <c r="AVU781" s="33"/>
      <c r="AVV781" s="33"/>
      <c r="AVW781" s="33"/>
      <c r="AVX781" s="33"/>
      <c r="AVY781" s="33"/>
      <c r="AVZ781" s="33"/>
      <c r="AWA781" s="33"/>
      <c r="AWB781" s="33"/>
      <c r="AWC781" s="33"/>
      <c r="AWD781" s="33"/>
      <c r="AWE781" s="33"/>
      <c r="AWF781" s="33"/>
      <c r="AWG781" s="33"/>
      <c r="AWH781" s="33"/>
      <c r="AWI781" s="33"/>
      <c r="AWJ781" s="33"/>
      <c r="AWK781" s="33"/>
      <c r="AWL781" s="33"/>
      <c r="AWM781" s="33"/>
      <c r="AWN781" s="33"/>
      <c r="AWO781" s="33"/>
      <c r="AWP781" s="33"/>
      <c r="AWQ781" s="33"/>
      <c r="AWR781" s="33"/>
      <c r="AWS781" s="33"/>
      <c r="AWT781" s="33"/>
      <c r="AWU781" s="33"/>
      <c r="AWV781" s="33"/>
      <c r="AWW781" s="33"/>
      <c r="AWX781" s="33"/>
      <c r="AWY781" s="33"/>
      <c r="AWZ781" s="33"/>
      <c r="AXA781" s="33"/>
      <c r="AXB781" s="33"/>
      <c r="AXC781" s="33"/>
      <c r="AXD781" s="33"/>
      <c r="AXE781" s="33"/>
      <c r="AXF781" s="33"/>
      <c r="AXG781" s="33"/>
      <c r="AXH781" s="33"/>
      <c r="AXI781" s="33"/>
      <c r="AXJ781" s="33"/>
      <c r="AXK781" s="33"/>
      <c r="AXL781" s="33"/>
      <c r="AXM781" s="33"/>
      <c r="AXN781" s="33"/>
      <c r="AXO781" s="33"/>
      <c r="AXP781" s="33"/>
      <c r="AXQ781" s="33"/>
      <c r="AXR781" s="33"/>
      <c r="AXS781" s="33"/>
      <c r="AXT781" s="33"/>
      <c r="AXU781" s="33"/>
      <c r="AXV781" s="33"/>
      <c r="AXW781" s="33"/>
      <c r="AXX781" s="33"/>
      <c r="AXY781" s="33"/>
      <c r="AXZ781" s="33"/>
      <c r="AYA781" s="33"/>
      <c r="AYB781" s="33"/>
      <c r="AYC781" s="33"/>
      <c r="AYD781" s="33"/>
      <c r="AYE781" s="33"/>
      <c r="AYF781" s="33"/>
      <c r="AYG781" s="33"/>
      <c r="AYH781" s="33"/>
      <c r="AYI781" s="33"/>
      <c r="AYJ781" s="33"/>
      <c r="AYK781" s="33"/>
      <c r="AYL781" s="33"/>
      <c r="AYM781" s="33"/>
      <c r="AYN781" s="33"/>
      <c r="AYO781" s="33"/>
      <c r="AYP781" s="33"/>
      <c r="AYQ781" s="33"/>
      <c r="AYR781" s="33"/>
      <c r="AYS781" s="33"/>
      <c r="AYT781" s="33"/>
      <c r="AYU781" s="33"/>
      <c r="AYV781" s="33"/>
      <c r="AYW781" s="33"/>
      <c r="AYX781" s="33"/>
      <c r="AYY781" s="33"/>
      <c r="AYZ781" s="33"/>
      <c r="AZA781" s="33"/>
      <c r="AZB781" s="33"/>
      <c r="AZC781" s="33"/>
      <c r="AZD781" s="33"/>
      <c r="AZE781" s="33"/>
      <c r="AZF781" s="33"/>
      <c r="AZG781" s="33"/>
      <c r="AZH781" s="33"/>
      <c r="AZI781" s="33"/>
      <c r="AZJ781" s="33"/>
      <c r="AZK781" s="33"/>
      <c r="AZL781" s="33"/>
      <c r="AZM781" s="33"/>
      <c r="AZN781" s="33"/>
      <c r="AZO781" s="33"/>
      <c r="AZP781" s="33"/>
      <c r="AZQ781" s="33"/>
      <c r="AZR781" s="33"/>
      <c r="AZS781" s="33"/>
      <c r="AZT781" s="33"/>
      <c r="AZU781" s="33"/>
      <c r="AZV781" s="33"/>
      <c r="AZW781" s="33"/>
      <c r="AZX781" s="33"/>
      <c r="AZY781" s="33"/>
      <c r="AZZ781" s="33"/>
      <c r="BAA781" s="33"/>
      <c r="BAB781" s="33"/>
      <c r="BAC781" s="33"/>
      <c r="BAD781" s="33"/>
      <c r="BAE781" s="33"/>
      <c r="BAF781" s="33"/>
      <c r="BAG781" s="33"/>
      <c r="BAH781" s="33"/>
      <c r="BAI781" s="33"/>
      <c r="BAJ781" s="33"/>
      <c r="BAK781" s="33"/>
      <c r="BAL781" s="33"/>
      <c r="BAM781" s="33"/>
      <c r="BAN781" s="33"/>
      <c r="BAO781" s="33"/>
      <c r="BAP781" s="33"/>
      <c r="BAQ781" s="33"/>
      <c r="BAR781" s="33"/>
      <c r="BAS781" s="33"/>
      <c r="BAT781" s="33"/>
      <c r="BAU781" s="33"/>
      <c r="BAV781" s="33"/>
      <c r="BAW781" s="33"/>
      <c r="BAX781" s="33"/>
      <c r="BAY781" s="33"/>
      <c r="BAZ781" s="33"/>
      <c r="BBA781" s="33"/>
      <c r="BBB781" s="33"/>
      <c r="BBC781" s="33"/>
      <c r="BBD781" s="33"/>
      <c r="BBE781" s="33"/>
      <c r="BBF781" s="33"/>
      <c r="BBG781" s="33"/>
      <c r="BBH781" s="33"/>
      <c r="BBI781" s="33"/>
      <c r="BBJ781" s="33"/>
      <c r="BBK781" s="33"/>
      <c r="BBL781" s="33"/>
      <c r="BBM781" s="33"/>
      <c r="BBN781" s="33"/>
      <c r="BBO781" s="33"/>
      <c r="BBP781" s="33"/>
      <c r="BBQ781" s="33"/>
      <c r="BBR781" s="33"/>
      <c r="BBS781" s="33"/>
      <c r="BBT781" s="33"/>
      <c r="BBU781" s="33"/>
      <c r="BBV781" s="33"/>
      <c r="BBW781" s="33"/>
      <c r="BBX781" s="33"/>
      <c r="BBY781" s="33"/>
      <c r="BBZ781" s="33"/>
      <c r="BCA781" s="33"/>
      <c r="BCB781" s="33"/>
      <c r="BCC781" s="33"/>
      <c r="BCD781" s="33"/>
      <c r="BCE781" s="33"/>
      <c r="BCF781" s="33"/>
      <c r="BCG781" s="33"/>
      <c r="BCH781" s="33"/>
      <c r="BCI781" s="33"/>
      <c r="BCJ781" s="33"/>
      <c r="BCK781" s="33"/>
      <c r="BCL781" s="33"/>
      <c r="BCM781" s="33"/>
      <c r="BCN781" s="33"/>
      <c r="BCO781" s="33"/>
      <c r="BCP781" s="33"/>
      <c r="BCQ781" s="33"/>
      <c r="BCR781" s="33"/>
      <c r="BCS781" s="33"/>
      <c r="BCT781" s="33"/>
      <c r="BCU781" s="33"/>
      <c r="BCV781" s="33"/>
      <c r="BCW781" s="33"/>
      <c r="BCX781" s="33"/>
      <c r="BCY781" s="33"/>
      <c r="BCZ781" s="33"/>
      <c r="BDA781" s="33"/>
      <c r="BDB781" s="33"/>
      <c r="BDC781" s="33"/>
      <c r="BDD781" s="33"/>
      <c r="BDE781" s="33"/>
      <c r="BDF781" s="33"/>
      <c r="BDG781" s="33"/>
      <c r="BDH781" s="33"/>
      <c r="BDI781" s="33"/>
      <c r="BDJ781" s="33"/>
      <c r="BDK781" s="33"/>
      <c r="BDL781" s="33"/>
      <c r="BDM781" s="33"/>
      <c r="BDN781" s="33"/>
      <c r="BDO781" s="33"/>
      <c r="BDP781" s="33"/>
      <c r="BDQ781" s="33"/>
      <c r="BDR781" s="33"/>
      <c r="BDS781" s="33"/>
      <c r="BDT781" s="33"/>
      <c r="BDU781" s="33"/>
      <c r="BDV781" s="33"/>
      <c r="BDW781" s="33"/>
      <c r="BDX781" s="33"/>
      <c r="BDY781" s="33"/>
      <c r="BDZ781" s="33"/>
      <c r="BEA781" s="33"/>
      <c r="BEB781" s="33"/>
      <c r="BEC781" s="33"/>
      <c r="BED781" s="33"/>
      <c r="BEE781" s="33"/>
      <c r="BEF781" s="33"/>
      <c r="BEG781" s="33"/>
      <c r="BEH781" s="33"/>
      <c r="BEI781" s="33"/>
      <c r="BEJ781" s="33"/>
      <c r="BEK781" s="33"/>
      <c r="BEL781" s="33"/>
      <c r="BEM781" s="33"/>
      <c r="BEN781" s="33"/>
      <c r="BEO781" s="33"/>
      <c r="BEP781" s="33"/>
      <c r="BEQ781" s="33"/>
      <c r="BER781" s="33"/>
      <c r="BES781" s="33"/>
      <c r="BET781" s="33"/>
      <c r="BEU781" s="33"/>
      <c r="BEV781" s="33"/>
      <c r="BEW781" s="33"/>
      <c r="BEX781" s="33"/>
      <c r="BEY781" s="33"/>
      <c r="BEZ781" s="33"/>
      <c r="BFA781" s="33"/>
      <c r="BFB781" s="33"/>
      <c r="BFC781" s="33"/>
      <c r="BFD781" s="33"/>
      <c r="BFE781" s="33"/>
      <c r="BFF781" s="33"/>
      <c r="BFG781" s="33"/>
      <c r="BFH781" s="33"/>
      <c r="BFI781" s="33"/>
      <c r="BFJ781" s="33"/>
      <c r="BFK781" s="33"/>
      <c r="BFL781" s="33"/>
      <c r="BFM781" s="33"/>
      <c r="BFN781" s="33"/>
      <c r="BFO781" s="33"/>
      <c r="BFP781" s="33"/>
      <c r="BFQ781" s="33"/>
      <c r="BFR781" s="33"/>
      <c r="BFS781" s="33"/>
      <c r="BFT781" s="33"/>
      <c r="BFU781" s="33"/>
      <c r="BFV781" s="33"/>
      <c r="BFW781" s="33"/>
      <c r="BFX781" s="33"/>
      <c r="BFY781" s="33"/>
      <c r="BFZ781" s="33"/>
      <c r="BGA781" s="33"/>
      <c r="BGB781" s="33"/>
      <c r="BGC781" s="33"/>
      <c r="BGD781" s="33"/>
      <c r="BGE781" s="33"/>
      <c r="BGF781" s="33"/>
      <c r="BGG781" s="33"/>
      <c r="BGH781" s="33"/>
      <c r="BGI781" s="33"/>
      <c r="BGJ781" s="33"/>
      <c r="BGK781" s="33"/>
      <c r="BGL781" s="33"/>
      <c r="BGM781" s="33"/>
      <c r="BGN781" s="33"/>
      <c r="BGO781" s="33"/>
      <c r="BGP781" s="33"/>
      <c r="BGQ781" s="33"/>
      <c r="BGR781" s="33"/>
      <c r="BGS781" s="33"/>
      <c r="BGT781" s="33"/>
      <c r="BGU781" s="33"/>
      <c r="BGV781" s="33"/>
      <c r="BGW781" s="33"/>
      <c r="BGX781" s="33"/>
      <c r="BGY781" s="33"/>
      <c r="BGZ781" s="33"/>
      <c r="BHA781" s="33"/>
      <c r="BHB781" s="33"/>
      <c r="BHC781" s="33"/>
      <c r="BHD781" s="33"/>
      <c r="BHE781" s="33"/>
      <c r="BHF781" s="33"/>
      <c r="BHG781" s="33"/>
      <c r="BHH781" s="33"/>
      <c r="BHI781" s="33"/>
      <c r="BHJ781" s="33"/>
      <c r="BHK781" s="33"/>
      <c r="BHL781" s="33"/>
      <c r="BHM781" s="33"/>
      <c r="BHN781" s="33"/>
      <c r="BHO781" s="33"/>
      <c r="BHP781" s="33"/>
      <c r="BHQ781" s="33"/>
      <c r="BHR781" s="33"/>
      <c r="BHS781" s="33"/>
      <c r="BHT781" s="33"/>
      <c r="BHU781" s="33"/>
      <c r="BHV781" s="33"/>
      <c r="BHW781" s="33"/>
      <c r="BHX781" s="33"/>
      <c r="BHY781" s="33"/>
      <c r="BHZ781" s="33"/>
      <c r="BIA781" s="33"/>
      <c r="BIB781" s="33"/>
      <c r="BIC781" s="33"/>
      <c r="BID781" s="33"/>
      <c r="BIE781" s="33"/>
      <c r="BIF781" s="33"/>
      <c r="BIG781" s="33"/>
      <c r="BIH781" s="33"/>
      <c r="BII781" s="33"/>
      <c r="BIJ781" s="33"/>
      <c r="BIK781" s="33"/>
      <c r="BIL781" s="33"/>
      <c r="BIM781" s="33"/>
      <c r="BIN781" s="33"/>
      <c r="BIO781" s="33"/>
      <c r="BIP781" s="33"/>
      <c r="BIQ781" s="33"/>
      <c r="BIR781" s="33"/>
      <c r="BIS781" s="33"/>
      <c r="BIT781" s="33"/>
      <c r="BIU781" s="33"/>
      <c r="BIV781" s="33"/>
      <c r="BIW781" s="33"/>
      <c r="BIX781" s="33"/>
      <c r="BIY781" s="33"/>
      <c r="BIZ781" s="33"/>
      <c r="BJA781" s="33"/>
      <c r="BJB781" s="33"/>
      <c r="BJC781" s="33"/>
      <c r="BJD781" s="33"/>
      <c r="BJE781" s="33"/>
      <c r="BJF781" s="33"/>
      <c r="BJG781" s="33"/>
      <c r="BJH781" s="33"/>
      <c r="BJI781" s="33"/>
      <c r="BJJ781" s="33"/>
      <c r="BJK781" s="33"/>
      <c r="BJL781" s="33"/>
      <c r="BJM781" s="33"/>
      <c r="BJN781" s="33"/>
      <c r="BJO781" s="33"/>
      <c r="BJP781" s="33"/>
      <c r="BJQ781" s="33"/>
      <c r="BJR781" s="33"/>
      <c r="BJS781" s="33"/>
      <c r="BJT781" s="33"/>
      <c r="BJU781" s="33"/>
      <c r="BJV781" s="33"/>
      <c r="BJW781" s="33"/>
      <c r="BJX781" s="33"/>
      <c r="BJY781" s="33"/>
      <c r="BJZ781" s="33"/>
      <c r="BKA781" s="33"/>
      <c r="BKB781" s="33"/>
      <c r="BKC781" s="33"/>
      <c r="BKD781" s="33"/>
      <c r="BKE781" s="33"/>
      <c r="BKF781" s="33"/>
      <c r="BKG781" s="33"/>
      <c r="BKH781" s="33"/>
      <c r="BKI781" s="33"/>
      <c r="BKJ781" s="33"/>
      <c r="BKK781" s="33"/>
      <c r="BKL781" s="33"/>
      <c r="BKM781" s="33"/>
      <c r="BKN781" s="33"/>
      <c r="BKO781" s="33"/>
      <c r="BKP781" s="33"/>
      <c r="BKQ781" s="33"/>
      <c r="BKR781" s="33"/>
      <c r="BKS781" s="33"/>
      <c r="BKT781" s="33"/>
      <c r="BKU781" s="33"/>
      <c r="BKV781" s="33"/>
      <c r="BKW781" s="33"/>
      <c r="BKX781" s="33"/>
      <c r="BKY781" s="33"/>
      <c r="BKZ781" s="33"/>
      <c r="BLA781" s="33"/>
      <c r="BLB781" s="33"/>
      <c r="BLC781" s="33"/>
      <c r="BLD781" s="33"/>
      <c r="BLE781" s="33"/>
      <c r="BLF781" s="33"/>
      <c r="BLG781" s="33"/>
      <c r="BLH781" s="33"/>
      <c r="BLI781" s="33"/>
      <c r="BLJ781" s="33"/>
      <c r="BLK781" s="33"/>
      <c r="BLL781" s="33"/>
      <c r="BLM781" s="33"/>
      <c r="BLN781" s="33"/>
      <c r="BLO781" s="33"/>
      <c r="BLP781" s="33"/>
      <c r="BLQ781" s="33"/>
      <c r="BLR781" s="33"/>
      <c r="BLS781" s="33"/>
      <c r="BLT781" s="33"/>
      <c r="BLU781" s="33"/>
      <c r="BLV781" s="33"/>
      <c r="BLW781" s="33"/>
      <c r="BLX781" s="33"/>
      <c r="BLY781" s="33"/>
      <c r="BLZ781" s="33"/>
      <c r="BMA781" s="33"/>
      <c r="BMB781" s="33"/>
      <c r="BMC781" s="33"/>
      <c r="BMD781" s="33"/>
      <c r="BME781" s="33"/>
      <c r="BMF781" s="33"/>
      <c r="BMG781" s="33"/>
      <c r="BMH781" s="33"/>
      <c r="BMI781" s="33"/>
      <c r="BMJ781" s="33"/>
      <c r="BMK781" s="33"/>
      <c r="BML781" s="33"/>
      <c r="BMM781" s="33"/>
      <c r="BMN781" s="33"/>
      <c r="BMO781" s="33"/>
      <c r="BMP781" s="33"/>
      <c r="BMQ781" s="33"/>
      <c r="BMR781" s="33"/>
      <c r="BMS781" s="33"/>
      <c r="BMT781" s="33"/>
      <c r="BMU781" s="33"/>
      <c r="BMV781" s="33"/>
      <c r="BMW781" s="33"/>
      <c r="BMX781" s="33"/>
      <c r="BMY781" s="33"/>
      <c r="BMZ781" s="33"/>
      <c r="BNA781" s="33"/>
      <c r="BNB781" s="33"/>
      <c r="BNC781" s="33"/>
      <c r="BND781" s="33"/>
      <c r="BNE781" s="33"/>
      <c r="BNF781" s="33"/>
      <c r="BNG781" s="33"/>
      <c r="BNH781" s="33"/>
      <c r="BNI781" s="33"/>
      <c r="BNJ781" s="33"/>
      <c r="BNK781" s="33"/>
      <c r="BNL781" s="33"/>
      <c r="BNM781" s="33"/>
      <c r="BNN781" s="33"/>
      <c r="BNO781" s="33"/>
      <c r="BNP781" s="33"/>
      <c r="BNQ781" s="33"/>
      <c r="BNR781" s="33"/>
      <c r="BNS781" s="33"/>
      <c r="BNT781" s="33"/>
      <c r="BNU781" s="33"/>
      <c r="BNV781" s="33"/>
      <c r="BNW781" s="33"/>
      <c r="BNX781" s="33"/>
      <c r="BNY781" s="33"/>
      <c r="BNZ781" s="33"/>
      <c r="BOA781" s="33"/>
      <c r="BOB781" s="33"/>
      <c r="BOC781" s="33"/>
      <c r="BOD781" s="33"/>
      <c r="BOE781" s="33"/>
      <c r="BOF781" s="33"/>
      <c r="BOG781" s="33"/>
      <c r="BOH781" s="33"/>
      <c r="BOI781" s="33"/>
      <c r="BOJ781" s="33"/>
      <c r="BOK781" s="33"/>
      <c r="BOL781" s="33"/>
      <c r="BOM781" s="33"/>
      <c r="BON781" s="33"/>
      <c r="BOO781" s="33"/>
      <c r="BOP781" s="33"/>
      <c r="BOQ781" s="33"/>
      <c r="BOR781" s="33"/>
      <c r="BOS781" s="33"/>
      <c r="BOT781" s="33"/>
      <c r="BOU781" s="33"/>
      <c r="BOV781" s="33"/>
      <c r="BOW781" s="33"/>
      <c r="BOX781" s="33"/>
      <c r="BOY781" s="33"/>
      <c r="BOZ781" s="33"/>
      <c r="BPA781" s="33"/>
      <c r="BPB781" s="33"/>
      <c r="BPC781" s="33"/>
      <c r="BPD781" s="33"/>
      <c r="BPE781" s="33"/>
      <c r="BPF781" s="33"/>
      <c r="BPG781" s="33"/>
      <c r="BPH781" s="33"/>
      <c r="BPI781" s="33"/>
      <c r="BPJ781" s="33"/>
      <c r="BPK781" s="33"/>
      <c r="BPL781" s="33"/>
      <c r="BPM781" s="33"/>
      <c r="BPN781" s="33"/>
      <c r="BPO781" s="33"/>
      <c r="BPP781" s="33"/>
      <c r="BPQ781" s="33"/>
      <c r="BPR781" s="33"/>
      <c r="BPS781" s="33"/>
      <c r="BPT781" s="33"/>
      <c r="BPU781" s="33"/>
      <c r="BPV781" s="33"/>
      <c r="BPW781" s="33"/>
      <c r="BPX781" s="33"/>
      <c r="BPY781" s="33"/>
      <c r="BPZ781" s="33"/>
      <c r="BQA781" s="33"/>
      <c r="BQB781" s="33"/>
      <c r="BQC781" s="33"/>
      <c r="BQD781" s="33"/>
      <c r="BQE781" s="33"/>
      <c r="BQF781" s="33"/>
      <c r="BQG781" s="33"/>
      <c r="BQH781" s="33"/>
      <c r="BQI781" s="33"/>
      <c r="BQJ781" s="33"/>
      <c r="BQK781" s="33"/>
      <c r="BQL781" s="33"/>
      <c r="BQM781" s="33"/>
      <c r="BQN781" s="33"/>
      <c r="BQO781" s="33"/>
      <c r="BQP781" s="33"/>
      <c r="BQQ781" s="33"/>
      <c r="BQR781" s="33"/>
      <c r="BQS781" s="33"/>
      <c r="BQT781" s="33"/>
      <c r="BQU781" s="33"/>
      <c r="BQV781" s="33"/>
      <c r="BQW781" s="33"/>
      <c r="BQX781" s="33"/>
      <c r="BQY781" s="33"/>
      <c r="BQZ781" s="33"/>
      <c r="BRA781" s="33"/>
      <c r="BRB781" s="33"/>
      <c r="BRC781" s="33"/>
      <c r="BRD781" s="33"/>
      <c r="BRE781" s="33"/>
      <c r="BRF781" s="33"/>
      <c r="BRG781" s="33"/>
      <c r="BRH781" s="33"/>
      <c r="BRI781" s="33"/>
      <c r="BRJ781" s="33"/>
      <c r="BRK781" s="33"/>
      <c r="BRL781" s="33"/>
      <c r="BRM781" s="33"/>
      <c r="BRN781" s="33"/>
      <c r="BRO781" s="33"/>
      <c r="BRP781" s="33"/>
      <c r="BRQ781" s="33"/>
      <c r="BRR781" s="33"/>
      <c r="BRS781" s="33"/>
      <c r="BRT781" s="33"/>
      <c r="BRU781" s="33"/>
      <c r="BRV781" s="33"/>
      <c r="BRW781" s="33"/>
      <c r="BRX781" s="33"/>
      <c r="BRY781" s="33"/>
      <c r="BRZ781" s="33"/>
      <c r="BSA781" s="33"/>
      <c r="BSB781" s="33"/>
      <c r="BSC781" s="33"/>
      <c r="BSD781" s="33"/>
      <c r="BSE781" s="33"/>
      <c r="BSF781" s="33"/>
      <c r="BSG781" s="33"/>
      <c r="BSH781" s="33"/>
      <c r="BSI781" s="33"/>
      <c r="BSJ781" s="33"/>
      <c r="BSK781" s="33"/>
      <c r="BSL781" s="33"/>
      <c r="BSM781" s="33"/>
      <c r="BSN781" s="33"/>
      <c r="BSO781" s="33"/>
      <c r="BSP781" s="33"/>
      <c r="BSQ781" s="33"/>
      <c r="BSR781" s="33"/>
      <c r="BSS781" s="33"/>
      <c r="BST781" s="33"/>
      <c r="BSU781" s="33"/>
      <c r="BSV781" s="33"/>
      <c r="BSW781" s="33"/>
      <c r="BSX781" s="33"/>
      <c r="BSY781" s="33"/>
      <c r="BSZ781" s="33"/>
      <c r="BTA781" s="33"/>
      <c r="BTB781" s="33"/>
      <c r="BTC781" s="33"/>
      <c r="BTD781" s="33"/>
      <c r="BTE781" s="33"/>
      <c r="BTF781" s="33"/>
      <c r="BTG781" s="33"/>
      <c r="BTH781" s="33"/>
      <c r="BTI781" s="33"/>
      <c r="BTJ781" s="33"/>
      <c r="BTK781" s="33"/>
      <c r="BTL781" s="33"/>
      <c r="BTM781" s="33"/>
      <c r="BTN781" s="33"/>
      <c r="BTO781" s="33"/>
      <c r="BTP781" s="33"/>
      <c r="BTQ781" s="33"/>
      <c r="BTR781" s="33"/>
      <c r="BTS781" s="33"/>
      <c r="BTT781" s="33"/>
      <c r="BTU781" s="33"/>
      <c r="BTV781" s="33"/>
      <c r="BTW781" s="33"/>
      <c r="BTX781" s="33"/>
      <c r="BTY781" s="33"/>
      <c r="BTZ781" s="33"/>
      <c r="BUA781" s="33"/>
      <c r="BUB781" s="33"/>
      <c r="BUC781" s="33"/>
      <c r="BUD781" s="33"/>
      <c r="BUE781" s="33"/>
      <c r="BUF781" s="33"/>
      <c r="BUG781" s="33"/>
      <c r="BUH781" s="33"/>
      <c r="BUI781" s="33"/>
      <c r="BUJ781" s="33"/>
      <c r="BUK781" s="33"/>
      <c r="BUL781" s="33"/>
      <c r="BUM781" s="33"/>
      <c r="BUN781" s="33"/>
      <c r="BUO781" s="33"/>
      <c r="BUP781" s="33"/>
      <c r="BUQ781" s="33"/>
      <c r="BUR781" s="33"/>
      <c r="BUS781" s="33"/>
      <c r="BUT781" s="33"/>
      <c r="BUU781" s="33"/>
      <c r="BUV781" s="33"/>
      <c r="BUW781" s="33"/>
      <c r="BUX781" s="33"/>
      <c r="BUY781" s="33"/>
      <c r="BUZ781" s="33"/>
      <c r="BVA781" s="33"/>
      <c r="BVB781" s="33"/>
      <c r="BVC781" s="33"/>
      <c r="BVD781" s="33"/>
      <c r="BVE781" s="33"/>
      <c r="BVF781" s="33"/>
      <c r="BVG781" s="33"/>
      <c r="BVH781" s="33"/>
      <c r="BVI781" s="33"/>
      <c r="BVJ781" s="33"/>
      <c r="BVK781" s="33"/>
      <c r="BVL781" s="33"/>
      <c r="BVM781" s="33"/>
      <c r="BVN781" s="33"/>
      <c r="BVO781" s="33"/>
      <c r="BVP781" s="33"/>
      <c r="BVQ781" s="33"/>
      <c r="BVR781" s="33"/>
      <c r="BVS781" s="33"/>
      <c r="BVT781" s="33"/>
      <c r="BVU781" s="33"/>
      <c r="BVV781" s="33"/>
      <c r="BVW781" s="33"/>
      <c r="BVX781" s="33"/>
      <c r="BVY781" s="33"/>
      <c r="BVZ781" s="33"/>
      <c r="BWA781" s="33"/>
      <c r="BWB781" s="33"/>
      <c r="BWC781" s="33"/>
      <c r="BWD781" s="33"/>
      <c r="BWE781" s="33"/>
      <c r="BWF781" s="33"/>
      <c r="BWG781" s="33"/>
      <c r="BWH781" s="33"/>
      <c r="BWI781" s="33"/>
      <c r="BWJ781" s="33"/>
      <c r="BWK781" s="33"/>
      <c r="BWL781" s="33"/>
      <c r="BWM781" s="33"/>
      <c r="BWN781" s="33"/>
      <c r="BWO781" s="33"/>
      <c r="BWP781" s="33"/>
      <c r="BWQ781" s="33"/>
      <c r="BWR781" s="33"/>
      <c r="BWS781" s="33"/>
      <c r="BWT781" s="33"/>
      <c r="BWU781" s="33"/>
      <c r="BWV781" s="33"/>
      <c r="BWW781" s="33"/>
      <c r="BWX781" s="33"/>
      <c r="BWY781" s="33"/>
      <c r="BWZ781" s="33"/>
      <c r="BXA781" s="33"/>
      <c r="BXB781" s="33"/>
      <c r="BXC781" s="33"/>
      <c r="BXD781" s="33"/>
      <c r="BXE781" s="33"/>
      <c r="BXF781" s="33"/>
      <c r="BXG781" s="33"/>
      <c r="BXH781" s="33"/>
      <c r="BXI781" s="33"/>
      <c r="BXJ781" s="33"/>
      <c r="BXK781" s="33"/>
      <c r="BXL781" s="33"/>
      <c r="BXM781" s="33"/>
      <c r="BXN781" s="33"/>
      <c r="BXO781" s="33"/>
      <c r="BXP781" s="33"/>
      <c r="BXQ781" s="33"/>
      <c r="BXR781" s="33"/>
      <c r="BXS781" s="33"/>
      <c r="BXT781" s="33"/>
      <c r="BXU781" s="33"/>
      <c r="BXV781" s="33"/>
      <c r="BXW781" s="33"/>
      <c r="BXX781" s="33"/>
      <c r="BXY781" s="33"/>
      <c r="BXZ781" s="33"/>
      <c r="BYA781" s="33"/>
      <c r="BYB781" s="33"/>
      <c r="BYC781" s="33"/>
      <c r="BYD781" s="33"/>
      <c r="BYE781" s="33"/>
      <c r="BYF781" s="33"/>
      <c r="BYG781" s="33"/>
      <c r="BYH781" s="33"/>
      <c r="BYI781" s="33"/>
      <c r="BYJ781" s="33"/>
      <c r="BYK781" s="33"/>
      <c r="BYL781" s="33"/>
      <c r="BYM781" s="33"/>
      <c r="BYN781" s="33"/>
      <c r="BYO781" s="33"/>
      <c r="BYP781" s="33"/>
      <c r="BYQ781" s="33"/>
      <c r="BYR781" s="33"/>
      <c r="BYS781" s="33"/>
      <c r="BYT781" s="33"/>
      <c r="BYU781" s="33"/>
      <c r="BYV781" s="33"/>
      <c r="BYW781" s="33"/>
      <c r="BYX781" s="33"/>
    </row>
    <row r="782" spans="1:2026" s="52" customFormat="1" ht="24.95" customHeight="1" x14ac:dyDescent="0.25">
      <c r="A782" s="205" t="s">
        <v>1662</v>
      </c>
      <c r="B782" s="50" t="s">
        <v>1394</v>
      </c>
      <c r="C782" s="4" t="s">
        <v>1390</v>
      </c>
      <c r="D782" s="4" t="s">
        <v>172</v>
      </c>
      <c r="E782" s="4" t="s">
        <v>1395</v>
      </c>
      <c r="F782" s="5" t="s">
        <v>1308</v>
      </c>
      <c r="G782" s="4" t="s">
        <v>27</v>
      </c>
      <c r="H782" s="63" t="s">
        <v>1316</v>
      </c>
      <c r="I782" s="4" t="s">
        <v>212</v>
      </c>
      <c r="J782" s="51" t="s">
        <v>86</v>
      </c>
      <c r="K782" s="4" t="s">
        <v>31</v>
      </c>
      <c r="L782" s="4" t="s">
        <v>32</v>
      </c>
      <c r="M782" s="4" t="s">
        <v>33</v>
      </c>
      <c r="N782" s="4" t="s">
        <v>34</v>
      </c>
      <c r="O782" s="6" t="s">
        <v>35</v>
      </c>
      <c r="P782" s="6" t="s">
        <v>1475</v>
      </c>
      <c r="Q782" s="7" t="s">
        <v>36</v>
      </c>
      <c r="R782" s="7" t="s">
        <v>1476</v>
      </c>
      <c r="S782" s="4" t="s">
        <v>1396</v>
      </c>
      <c r="T782" s="146">
        <v>1708211.1152999999</v>
      </c>
      <c r="U782" s="146">
        <v>9240337.2750000004</v>
      </c>
      <c r="V782" s="4" t="s">
        <v>11</v>
      </c>
      <c r="W782" s="4"/>
      <c r="X782" s="4" t="s">
        <v>40</v>
      </c>
      <c r="Y782" s="4"/>
      <c r="Z782" s="4" t="s">
        <v>40</v>
      </c>
      <c r="AA782" s="4" t="s">
        <v>1393</v>
      </c>
      <c r="AB782" s="8"/>
      <c r="AC782" s="8">
        <v>2650</v>
      </c>
      <c r="AD782" s="8"/>
      <c r="AE782" s="8">
        <v>2250</v>
      </c>
      <c r="AF782" s="8">
        <v>0</v>
      </c>
      <c r="AG782" s="8">
        <f t="shared" si="13"/>
        <v>4900</v>
      </c>
      <c r="AH782" s="111">
        <f>21</f>
        <v>21</v>
      </c>
      <c r="AI782" s="8">
        <v>21060.720000000001</v>
      </c>
      <c r="AJ782" s="126">
        <v>4710</v>
      </c>
      <c r="AK782" s="8">
        <f>SUM(AI782:AJ782)</f>
        <v>25770.720000000001</v>
      </c>
      <c r="AL782" s="5" t="s">
        <v>37</v>
      </c>
      <c r="AM782" s="5" t="s">
        <v>1499</v>
      </c>
      <c r="AN782" s="96">
        <v>43191</v>
      </c>
      <c r="AO782" s="173" t="s">
        <v>1512</v>
      </c>
      <c r="AP782" s="33"/>
      <c r="AQ782" s="33"/>
      <c r="AR782" s="33"/>
      <c r="AS782" s="33"/>
      <c r="AT782" s="33"/>
      <c r="AU782" s="33"/>
      <c r="AV782" s="33"/>
      <c r="AW782" s="33"/>
      <c r="AX782" s="33"/>
      <c r="AY782" s="33"/>
      <c r="AZ782" s="33"/>
      <c r="BA782" s="33"/>
      <c r="BB782" s="33"/>
      <c r="BC782" s="33"/>
      <c r="BD782" s="33"/>
      <c r="BE782" s="33"/>
      <c r="BF782" s="33"/>
      <c r="BG782" s="33"/>
      <c r="BH782" s="33"/>
      <c r="BI782" s="33"/>
      <c r="BJ782" s="33"/>
      <c r="BK782" s="33"/>
      <c r="BL782" s="33"/>
      <c r="BM782" s="33"/>
      <c r="BN782" s="33"/>
      <c r="BO782" s="33"/>
      <c r="BP782" s="33"/>
      <c r="BQ782" s="33"/>
      <c r="BR782" s="33"/>
      <c r="BS782" s="33"/>
      <c r="BT782" s="33"/>
      <c r="BU782" s="33"/>
      <c r="BV782" s="33"/>
      <c r="BW782" s="33"/>
      <c r="BX782" s="33"/>
      <c r="BY782" s="33"/>
      <c r="BZ782" s="33"/>
      <c r="CA782" s="33"/>
      <c r="CB782" s="33"/>
      <c r="CC782" s="33"/>
      <c r="CD782" s="33"/>
      <c r="CE782" s="33"/>
      <c r="CF782" s="33"/>
      <c r="CG782" s="33"/>
      <c r="CH782" s="33"/>
      <c r="CI782" s="33"/>
      <c r="CJ782" s="33"/>
      <c r="CK782" s="33"/>
      <c r="CL782" s="33"/>
      <c r="CM782" s="33"/>
      <c r="CN782" s="33"/>
      <c r="CO782" s="33"/>
      <c r="CP782" s="33"/>
      <c r="CQ782" s="33"/>
      <c r="CR782" s="33"/>
      <c r="CS782" s="33"/>
      <c r="CT782" s="33"/>
      <c r="CU782" s="33"/>
      <c r="CV782" s="33"/>
      <c r="CW782" s="33"/>
      <c r="CX782" s="33"/>
      <c r="CY782" s="33"/>
      <c r="CZ782" s="33"/>
      <c r="DA782" s="33"/>
      <c r="DB782" s="33"/>
      <c r="DC782" s="33"/>
      <c r="DD782" s="33"/>
      <c r="DE782" s="33"/>
      <c r="DF782" s="33"/>
      <c r="DG782" s="33"/>
      <c r="DH782" s="33"/>
      <c r="DI782" s="33"/>
      <c r="DJ782" s="33"/>
      <c r="DK782" s="33"/>
      <c r="DL782" s="33"/>
      <c r="DM782" s="33"/>
      <c r="DN782" s="33"/>
      <c r="DO782" s="33"/>
      <c r="DP782" s="33"/>
      <c r="DQ782" s="33"/>
      <c r="DR782" s="33"/>
      <c r="DS782" s="33"/>
      <c r="DT782" s="33"/>
      <c r="DU782" s="33"/>
      <c r="DV782" s="33"/>
      <c r="DW782" s="33"/>
      <c r="DX782" s="33"/>
      <c r="DY782" s="33"/>
      <c r="DZ782" s="33"/>
      <c r="EA782" s="33"/>
      <c r="EB782" s="33"/>
      <c r="EC782" s="33"/>
      <c r="ED782" s="33"/>
      <c r="EE782" s="33"/>
      <c r="EF782" s="33"/>
      <c r="EG782" s="33"/>
      <c r="EH782" s="33"/>
      <c r="EI782" s="33"/>
      <c r="EJ782" s="33"/>
      <c r="EK782" s="33"/>
      <c r="EL782" s="33"/>
      <c r="EM782" s="33"/>
      <c r="EN782" s="33"/>
      <c r="EO782" s="33"/>
      <c r="EP782" s="33"/>
      <c r="EQ782" s="33"/>
      <c r="ER782" s="33"/>
      <c r="ES782" s="33"/>
      <c r="ET782" s="33"/>
      <c r="EU782" s="33"/>
      <c r="EV782" s="33"/>
      <c r="EW782" s="33"/>
      <c r="EX782" s="33"/>
      <c r="EY782" s="33"/>
      <c r="EZ782" s="33"/>
      <c r="FA782" s="33"/>
      <c r="FB782" s="33"/>
      <c r="FC782" s="33"/>
      <c r="FD782" s="33"/>
      <c r="FE782" s="33"/>
      <c r="FF782" s="33"/>
      <c r="FG782" s="33"/>
      <c r="FH782" s="33"/>
      <c r="FI782" s="33"/>
      <c r="FJ782" s="33"/>
      <c r="FK782" s="33"/>
      <c r="FL782" s="33"/>
      <c r="FM782" s="33"/>
      <c r="FN782" s="33"/>
      <c r="FO782" s="33"/>
      <c r="FP782" s="33"/>
      <c r="FQ782" s="33"/>
      <c r="FR782" s="33"/>
      <c r="FS782" s="33"/>
      <c r="FT782" s="33"/>
      <c r="FU782" s="33"/>
      <c r="FV782" s="33"/>
      <c r="FW782" s="33"/>
      <c r="FX782" s="33"/>
      <c r="FY782" s="33"/>
      <c r="FZ782" s="33"/>
      <c r="GA782" s="33"/>
      <c r="GB782" s="33"/>
      <c r="GC782" s="33"/>
      <c r="GD782" s="33"/>
      <c r="GE782" s="33"/>
      <c r="GF782" s="33"/>
      <c r="GG782" s="33"/>
      <c r="GH782" s="33"/>
      <c r="GI782" s="33"/>
      <c r="GJ782" s="33"/>
      <c r="GK782" s="33"/>
      <c r="GL782" s="33"/>
      <c r="GM782" s="33"/>
      <c r="GN782" s="33"/>
      <c r="GO782" s="33"/>
      <c r="GP782" s="33"/>
      <c r="GQ782" s="33"/>
      <c r="GR782" s="33"/>
      <c r="GS782" s="33"/>
      <c r="GT782" s="33"/>
      <c r="GU782" s="33"/>
      <c r="GV782" s="33"/>
      <c r="GW782" s="33"/>
      <c r="GX782" s="33"/>
      <c r="GY782" s="33"/>
      <c r="GZ782" s="33"/>
      <c r="HA782" s="33"/>
      <c r="HB782" s="33"/>
      <c r="HC782" s="33"/>
      <c r="HD782" s="33"/>
      <c r="HE782" s="33"/>
      <c r="HF782" s="33"/>
      <c r="HG782" s="33"/>
      <c r="HH782" s="33"/>
      <c r="HI782" s="33"/>
      <c r="HJ782" s="33"/>
      <c r="HK782" s="33"/>
      <c r="HL782" s="33"/>
      <c r="HM782" s="33"/>
      <c r="HN782" s="33"/>
      <c r="HO782" s="33"/>
      <c r="HP782" s="33"/>
      <c r="HQ782" s="33"/>
      <c r="HR782" s="33"/>
      <c r="HS782" s="33"/>
      <c r="HT782" s="33"/>
      <c r="HU782" s="33"/>
      <c r="HV782" s="33"/>
      <c r="HW782" s="33"/>
      <c r="HX782" s="33"/>
      <c r="HY782" s="33"/>
      <c r="HZ782" s="33"/>
      <c r="IA782" s="33"/>
      <c r="IB782" s="33"/>
      <c r="IC782" s="33"/>
      <c r="ID782" s="33"/>
      <c r="IE782" s="33"/>
      <c r="IF782" s="33"/>
      <c r="IG782" s="33"/>
      <c r="IH782" s="33"/>
      <c r="II782" s="33"/>
      <c r="IJ782" s="33"/>
      <c r="IK782" s="33"/>
      <c r="IL782" s="33"/>
      <c r="IM782" s="33"/>
      <c r="IN782" s="33"/>
      <c r="IO782" s="33"/>
      <c r="IP782" s="33"/>
      <c r="IQ782" s="33"/>
      <c r="IR782" s="33"/>
      <c r="IS782" s="33"/>
      <c r="IT782" s="33"/>
      <c r="IU782" s="33"/>
      <c r="IV782" s="33"/>
      <c r="IW782" s="33"/>
      <c r="IX782" s="33"/>
      <c r="IY782" s="33"/>
      <c r="IZ782" s="33"/>
      <c r="JA782" s="33"/>
      <c r="JB782" s="33"/>
      <c r="JC782" s="33"/>
      <c r="JD782" s="33"/>
      <c r="JE782" s="33"/>
      <c r="JF782" s="33"/>
      <c r="JG782" s="33"/>
      <c r="JH782" s="33"/>
      <c r="JI782" s="33"/>
      <c r="JJ782" s="33"/>
      <c r="JK782" s="33"/>
      <c r="JL782" s="33"/>
      <c r="JM782" s="33"/>
      <c r="JN782" s="33"/>
      <c r="JO782" s="33"/>
      <c r="JP782" s="33"/>
      <c r="JQ782" s="33"/>
      <c r="JR782" s="33"/>
      <c r="JS782" s="33"/>
      <c r="JT782" s="33"/>
      <c r="JU782" s="33"/>
      <c r="JV782" s="33"/>
      <c r="JW782" s="33"/>
      <c r="JX782" s="33"/>
      <c r="JY782" s="33"/>
      <c r="JZ782" s="33"/>
      <c r="KA782" s="33"/>
      <c r="KB782" s="33"/>
      <c r="KC782" s="33"/>
      <c r="KD782" s="33"/>
      <c r="KE782" s="33"/>
      <c r="KF782" s="33"/>
      <c r="KG782" s="33"/>
      <c r="KH782" s="33"/>
      <c r="KI782" s="33"/>
      <c r="KJ782" s="33"/>
      <c r="KK782" s="33"/>
      <c r="KL782" s="33"/>
      <c r="KM782" s="33"/>
      <c r="KN782" s="33"/>
      <c r="KO782" s="33"/>
      <c r="KP782" s="33"/>
      <c r="KQ782" s="33"/>
      <c r="KR782" s="33"/>
      <c r="KS782" s="33"/>
      <c r="KT782" s="33"/>
      <c r="KU782" s="33"/>
      <c r="KV782" s="33"/>
      <c r="KW782" s="33"/>
      <c r="KX782" s="33"/>
      <c r="KY782" s="33"/>
      <c r="KZ782" s="33"/>
      <c r="LA782" s="33"/>
      <c r="LB782" s="33"/>
      <c r="LC782" s="33"/>
      <c r="LD782" s="33"/>
      <c r="LE782" s="33"/>
      <c r="LF782" s="33"/>
      <c r="LG782" s="33"/>
      <c r="LH782" s="33"/>
      <c r="LI782" s="33"/>
      <c r="LJ782" s="33"/>
      <c r="LK782" s="33"/>
      <c r="LL782" s="33"/>
      <c r="LM782" s="33"/>
      <c r="LN782" s="33"/>
      <c r="LO782" s="33"/>
      <c r="LP782" s="33"/>
      <c r="LQ782" s="33"/>
      <c r="LR782" s="33"/>
      <c r="LS782" s="33"/>
      <c r="LT782" s="33"/>
      <c r="LU782" s="33"/>
      <c r="LV782" s="33"/>
      <c r="LW782" s="33"/>
      <c r="LX782" s="33"/>
      <c r="LY782" s="33"/>
      <c r="LZ782" s="33"/>
      <c r="MA782" s="33"/>
      <c r="MB782" s="33"/>
      <c r="MC782" s="33"/>
      <c r="MD782" s="33"/>
      <c r="ME782" s="33"/>
      <c r="MF782" s="33"/>
      <c r="MG782" s="33"/>
      <c r="MH782" s="33"/>
      <c r="MI782" s="33"/>
      <c r="MJ782" s="33"/>
      <c r="MK782" s="33"/>
      <c r="ML782" s="33"/>
      <c r="MM782" s="33"/>
      <c r="MN782" s="33"/>
      <c r="MO782" s="33"/>
      <c r="MP782" s="33"/>
      <c r="MQ782" s="33"/>
      <c r="MR782" s="33"/>
      <c r="MS782" s="33"/>
      <c r="MT782" s="33"/>
      <c r="MU782" s="33"/>
      <c r="MV782" s="33"/>
      <c r="MW782" s="33"/>
      <c r="MX782" s="33"/>
      <c r="MY782" s="33"/>
      <c r="MZ782" s="33"/>
      <c r="NA782" s="33"/>
      <c r="NB782" s="33"/>
      <c r="NC782" s="33"/>
      <c r="ND782" s="33"/>
      <c r="NE782" s="33"/>
      <c r="NF782" s="33"/>
      <c r="NG782" s="33"/>
      <c r="NH782" s="33"/>
      <c r="NI782" s="33"/>
      <c r="NJ782" s="33"/>
      <c r="NK782" s="33"/>
      <c r="NL782" s="33"/>
      <c r="NM782" s="33"/>
      <c r="NN782" s="33"/>
      <c r="NO782" s="33"/>
      <c r="NP782" s="33"/>
      <c r="NQ782" s="33"/>
      <c r="NR782" s="33"/>
      <c r="NS782" s="33"/>
      <c r="NT782" s="33"/>
      <c r="NU782" s="33"/>
      <c r="NV782" s="33"/>
      <c r="NW782" s="33"/>
      <c r="NX782" s="33"/>
      <c r="NY782" s="33"/>
      <c r="NZ782" s="33"/>
      <c r="OA782" s="33"/>
      <c r="OB782" s="33"/>
      <c r="OC782" s="33"/>
      <c r="OD782" s="33"/>
      <c r="OE782" s="33"/>
      <c r="OF782" s="33"/>
      <c r="OG782" s="33"/>
      <c r="OH782" s="33"/>
      <c r="OI782" s="33"/>
      <c r="OJ782" s="33"/>
      <c r="OK782" s="33"/>
      <c r="OL782" s="33"/>
      <c r="OM782" s="33"/>
      <c r="ON782" s="33"/>
      <c r="OO782" s="33"/>
      <c r="OP782" s="33"/>
      <c r="OQ782" s="33"/>
      <c r="OR782" s="33"/>
      <c r="OS782" s="33"/>
      <c r="OT782" s="33"/>
      <c r="OU782" s="33"/>
      <c r="OV782" s="33"/>
      <c r="OW782" s="33"/>
      <c r="OX782" s="33"/>
      <c r="OY782" s="33"/>
      <c r="OZ782" s="33"/>
      <c r="PA782" s="33"/>
      <c r="PB782" s="33"/>
      <c r="PC782" s="33"/>
      <c r="PD782" s="33"/>
      <c r="PE782" s="33"/>
      <c r="PF782" s="33"/>
      <c r="PG782" s="33"/>
      <c r="PH782" s="33"/>
      <c r="PI782" s="33"/>
      <c r="PJ782" s="33"/>
      <c r="PK782" s="33"/>
      <c r="PL782" s="33"/>
      <c r="PM782" s="33"/>
      <c r="PN782" s="33"/>
      <c r="PO782" s="33"/>
      <c r="PP782" s="33"/>
      <c r="PQ782" s="33"/>
      <c r="PR782" s="33"/>
      <c r="PS782" s="33"/>
      <c r="PT782" s="33"/>
      <c r="PU782" s="33"/>
      <c r="PV782" s="33"/>
      <c r="PW782" s="33"/>
      <c r="PX782" s="33"/>
      <c r="PY782" s="33"/>
      <c r="PZ782" s="33"/>
      <c r="QA782" s="33"/>
      <c r="QB782" s="33"/>
      <c r="QC782" s="33"/>
      <c r="QD782" s="33"/>
      <c r="QE782" s="33"/>
      <c r="QF782" s="33"/>
      <c r="QG782" s="33"/>
      <c r="QH782" s="33"/>
      <c r="QI782" s="33"/>
      <c r="QJ782" s="33"/>
      <c r="QK782" s="33"/>
      <c r="QL782" s="33"/>
      <c r="QM782" s="33"/>
      <c r="QN782" s="33"/>
      <c r="QO782" s="33"/>
      <c r="QP782" s="33"/>
      <c r="QQ782" s="33"/>
      <c r="QR782" s="33"/>
      <c r="QS782" s="33"/>
      <c r="QT782" s="33"/>
      <c r="QU782" s="33"/>
      <c r="QV782" s="33"/>
      <c r="QW782" s="33"/>
      <c r="QX782" s="33"/>
      <c r="QY782" s="33"/>
      <c r="QZ782" s="33"/>
      <c r="RA782" s="33"/>
      <c r="RB782" s="33"/>
      <c r="RC782" s="33"/>
      <c r="RD782" s="33"/>
      <c r="RE782" s="33"/>
      <c r="RF782" s="33"/>
      <c r="RG782" s="33"/>
      <c r="RH782" s="33"/>
      <c r="RI782" s="33"/>
      <c r="RJ782" s="33"/>
      <c r="RK782" s="33"/>
      <c r="RL782" s="33"/>
      <c r="RM782" s="33"/>
      <c r="RN782" s="33"/>
      <c r="RO782" s="33"/>
      <c r="RP782" s="33"/>
      <c r="RQ782" s="33"/>
      <c r="RR782" s="33"/>
      <c r="RS782" s="33"/>
      <c r="RT782" s="33"/>
      <c r="RU782" s="33"/>
      <c r="RV782" s="33"/>
      <c r="RW782" s="33"/>
      <c r="RX782" s="33"/>
      <c r="RY782" s="33"/>
      <c r="RZ782" s="33"/>
      <c r="SA782" s="33"/>
      <c r="SB782" s="33"/>
      <c r="SC782" s="33"/>
      <c r="SD782" s="33"/>
      <c r="SE782" s="33"/>
      <c r="SF782" s="33"/>
      <c r="SG782" s="33"/>
      <c r="SH782" s="33"/>
      <c r="SI782" s="33"/>
      <c r="SJ782" s="33"/>
      <c r="SK782" s="33"/>
      <c r="SL782" s="33"/>
      <c r="SM782" s="33"/>
      <c r="SN782" s="33"/>
      <c r="SO782" s="33"/>
      <c r="SP782" s="33"/>
      <c r="SQ782" s="33"/>
      <c r="SR782" s="33"/>
      <c r="SS782" s="33"/>
      <c r="ST782" s="33"/>
      <c r="SU782" s="33"/>
      <c r="SV782" s="33"/>
      <c r="SW782" s="33"/>
      <c r="SX782" s="33"/>
      <c r="SY782" s="33"/>
      <c r="SZ782" s="33"/>
      <c r="TA782" s="33"/>
      <c r="TB782" s="33"/>
      <c r="TC782" s="33"/>
      <c r="TD782" s="33"/>
      <c r="TE782" s="33"/>
      <c r="TF782" s="33"/>
      <c r="TG782" s="33"/>
      <c r="TH782" s="33"/>
      <c r="TI782" s="33"/>
      <c r="TJ782" s="33"/>
      <c r="TK782" s="33"/>
      <c r="TL782" s="33"/>
      <c r="TM782" s="33"/>
      <c r="TN782" s="33"/>
      <c r="TO782" s="33"/>
      <c r="TP782" s="33"/>
      <c r="TQ782" s="33"/>
      <c r="TR782" s="33"/>
      <c r="TS782" s="33"/>
      <c r="TT782" s="33"/>
      <c r="TU782" s="33"/>
      <c r="TV782" s="33"/>
      <c r="TW782" s="33"/>
      <c r="TX782" s="33"/>
      <c r="TY782" s="33"/>
      <c r="TZ782" s="33"/>
      <c r="UA782" s="33"/>
      <c r="UB782" s="33"/>
      <c r="UC782" s="33"/>
      <c r="UD782" s="33"/>
      <c r="UE782" s="33"/>
      <c r="UF782" s="33"/>
      <c r="UG782" s="33"/>
      <c r="UH782" s="33"/>
      <c r="UI782" s="33"/>
      <c r="UJ782" s="33"/>
      <c r="UK782" s="33"/>
      <c r="UL782" s="33"/>
      <c r="UM782" s="33"/>
      <c r="UN782" s="33"/>
      <c r="UO782" s="33"/>
      <c r="UP782" s="33"/>
      <c r="UQ782" s="33"/>
      <c r="UR782" s="33"/>
      <c r="US782" s="33"/>
      <c r="UT782" s="33"/>
      <c r="UU782" s="33"/>
      <c r="UV782" s="33"/>
      <c r="UW782" s="33"/>
      <c r="UX782" s="33"/>
      <c r="UY782" s="33"/>
      <c r="UZ782" s="33"/>
      <c r="VA782" s="33"/>
      <c r="VB782" s="33"/>
      <c r="VC782" s="33"/>
      <c r="VD782" s="33"/>
      <c r="VE782" s="33"/>
      <c r="VF782" s="33"/>
      <c r="VG782" s="33"/>
      <c r="VH782" s="33"/>
      <c r="VI782" s="33"/>
      <c r="VJ782" s="33"/>
      <c r="VK782" s="33"/>
      <c r="VL782" s="33"/>
      <c r="VM782" s="33"/>
      <c r="VN782" s="33"/>
      <c r="VO782" s="33"/>
      <c r="VP782" s="33"/>
      <c r="VQ782" s="33"/>
      <c r="VR782" s="33"/>
      <c r="VS782" s="33"/>
      <c r="VT782" s="33"/>
      <c r="VU782" s="33"/>
      <c r="VV782" s="33"/>
      <c r="VW782" s="33"/>
      <c r="VX782" s="33"/>
      <c r="VY782" s="33"/>
      <c r="VZ782" s="33"/>
      <c r="WA782" s="33"/>
      <c r="WB782" s="33"/>
      <c r="WC782" s="33"/>
      <c r="WD782" s="33"/>
      <c r="WE782" s="33"/>
      <c r="WF782" s="33"/>
      <c r="WG782" s="33"/>
      <c r="WH782" s="33"/>
      <c r="WI782" s="33"/>
      <c r="WJ782" s="33"/>
      <c r="WK782" s="33"/>
      <c r="WL782" s="33"/>
      <c r="WM782" s="33"/>
      <c r="WN782" s="33"/>
      <c r="WO782" s="33"/>
      <c r="WP782" s="33"/>
      <c r="WQ782" s="33"/>
      <c r="WR782" s="33"/>
      <c r="WS782" s="33"/>
      <c r="WT782" s="33"/>
      <c r="WU782" s="33"/>
      <c r="WV782" s="33"/>
      <c r="WW782" s="33"/>
      <c r="WX782" s="33"/>
      <c r="WY782" s="33"/>
      <c r="WZ782" s="33"/>
      <c r="XA782" s="33"/>
      <c r="XB782" s="33"/>
      <c r="XC782" s="33"/>
      <c r="XD782" s="33"/>
      <c r="XE782" s="33"/>
      <c r="XF782" s="33"/>
      <c r="XG782" s="33"/>
      <c r="XH782" s="33"/>
      <c r="XI782" s="33"/>
      <c r="XJ782" s="33"/>
      <c r="XK782" s="33"/>
      <c r="XL782" s="33"/>
      <c r="XM782" s="33"/>
      <c r="XN782" s="33"/>
      <c r="XO782" s="33"/>
      <c r="XP782" s="33"/>
      <c r="XQ782" s="33"/>
      <c r="XR782" s="33"/>
      <c r="XS782" s="33"/>
      <c r="XT782" s="33"/>
      <c r="XU782" s="33"/>
      <c r="XV782" s="33"/>
      <c r="XW782" s="33"/>
      <c r="XX782" s="33"/>
      <c r="XY782" s="33"/>
      <c r="XZ782" s="33"/>
      <c r="YA782" s="33"/>
      <c r="YB782" s="33"/>
      <c r="YC782" s="33"/>
      <c r="YD782" s="33"/>
      <c r="YE782" s="33"/>
      <c r="YF782" s="33"/>
      <c r="YG782" s="33"/>
      <c r="YH782" s="33"/>
      <c r="YI782" s="33"/>
      <c r="YJ782" s="33"/>
      <c r="YK782" s="33"/>
      <c r="YL782" s="33"/>
      <c r="YM782" s="33"/>
      <c r="YN782" s="33"/>
      <c r="YO782" s="33"/>
      <c r="YP782" s="33"/>
      <c r="YQ782" s="33"/>
      <c r="YR782" s="33"/>
      <c r="YS782" s="33"/>
      <c r="YT782" s="33"/>
      <c r="YU782" s="33"/>
      <c r="YV782" s="33"/>
      <c r="YW782" s="33"/>
      <c r="YX782" s="33"/>
      <c r="YY782" s="33"/>
      <c r="YZ782" s="33"/>
      <c r="ZA782" s="33"/>
      <c r="ZB782" s="33"/>
      <c r="ZC782" s="33"/>
      <c r="ZD782" s="33"/>
      <c r="ZE782" s="33"/>
      <c r="ZF782" s="33"/>
      <c r="ZG782" s="33"/>
      <c r="ZH782" s="33"/>
      <c r="ZI782" s="33"/>
      <c r="ZJ782" s="33"/>
      <c r="ZK782" s="33"/>
      <c r="ZL782" s="33"/>
      <c r="ZM782" s="33"/>
      <c r="ZN782" s="33"/>
      <c r="ZO782" s="33"/>
      <c r="ZP782" s="33"/>
      <c r="ZQ782" s="33"/>
      <c r="ZR782" s="33"/>
      <c r="ZS782" s="33"/>
      <c r="ZT782" s="33"/>
      <c r="ZU782" s="33"/>
      <c r="ZV782" s="33"/>
      <c r="ZW782" s="33"/>
      <c r="ZX782" s="33"/>
      <c r="ZY782" s="33"/>
      <c r="ZZ782" s="33"/>
      <c r="AAA782" s="33"/>
      <c r="AAB782" s="33"/>
      <c r="AAC782" s="33"/>
      <c r="AAD782" s="33"/>
      <c r="AAE782" s="33"/>
      <c r="AAF782" s="33"/>
      <c r="AAG782" s="33"/>
      <c r="AAH782" s="33"/>
      <c r="AAI782" s="33"/>
      <c r="AAJ782" s="33"/>
      <c r="AAK782" s="33"/>
      <c r="AAL782" s="33"/>
      <c r="AAM782" s="33"/>
      <c r="AAN782" s="33"/>
      <c r="AAO782" s="33"/>
      <c r="AAP782" s="33"/>
      <c r="AAQ782" s="33"/>
      <c r="AAR782" s="33"/>
      <c r="AAS782" s="33"/>
      <c r="AAT782" s="33"/>
      <c r="AAU782" s="33"/>
      <c r="AAV782" s="33"/>
      <c r="AAW782" s="33"/>
      <c r="AAX782" s="33"/>
      <c r="AAY782" s="33"/>
      <c r="AAZ782" s="33"/>
      <c r="ABA782" s="33"/>
      <c r="ABB782" s="33"/>
      <c r="ABC782" s="33"/>
      <c r="ABD782" s="33"/>
      <c r="ABE782" s="33"/>
      <c r="ABF782" s="33"/>
      <c r="ABG782" s="33"/>
      <c r="ABH782" s="33"/>
      <c r="ABI782" s="33"/>
      <c r="ABJ782" s="33"/>
      <c r="ABK782" s="33"/>
      <c r="ABL782" s="33"/>
      <c r="ABM782" s="33"/>
      <c r="ABN782" s="33"/>
      <c r="ABO782" s="33"/>
      <c r="ABP782" s="33"/>
      <c r="ABQ782" s="33"/>
      <c r="ABR782" s="33"/>
      <c r="ABS782" s="33"/>
      <c r="ABT782" s="33"/>
      <c r="ABU782" s="33"/>
      <c r="ABV782" s="33"/>
      <c r="ABW782" s="33"/>
      <c r="ABX782" s="33"/>
      <c r="ABY782" s="33"/>
      <c r="ABZ782" s="33"/>
      <c r="ACA782" s="33"/>
      <c r="ACB782" s="33"/>
      <c r="ACC782" s="33"/>
      <c r="ACD782" s="33"/>
      <c r="ACE782" s="33"/>
      <c r="ACF782" s="33"/>
      <c r="ACG782" s="33"/>
      <c r="ACH782" s="33"/>
      <c r="ACI782" s="33"/>
      <c r="ACJ782" s="33"/>
      <c r="ACK782" s="33"/>
      <c r="ACL782" s="33"/>
      <c r="ACM782" s="33"/>
      <c r="ACN782" s="33"/>
      <c r="ACO782" s="33"/>
      <c r="ACP782" s="33"/>
      <c r="ACQ782" s="33"/>
      <c r="ACR782" s="33"/>
      <c r="ACS782" s="33"/>
      <c r="ACT782" s="33"/>
      <c r="ACU782" s="33"/>
      <c r="ACV782" s="33"/>
      <c r="ACW782" s="33"/>
      <c r="ACX782" s="33"/>
      <c r="ACY782" s="33"/>
      <c r="ACZ782" s="33"/>
      <c r="ADA782" s="33"/>
      <c r="ADB782" s="33"/>
      <c r="ADC782" s="33"/>
      <c r="ADD782" s="33"/>
      <c r="ADE782" s="33"/>
      <c r="ADF782" s="33"/>
      <c r="ADG782" s="33"/>
      <c r="ADH782" s="33"/>
      <c r="ADI782" s="33"/>
      <c r="ADJ782" s="33"/>
      <c r="ADK782" s="33"/>
      <c r="ADL782" s="33"/>
      <c r="ADM782" s="33"/>
      <c r="ADN782" s="33"/>
      <c r="ADO782" s="33"/>
      <c r="ADP782" s="33"/>
      <c r="ADQ782" s="33"/>
      <c r="ADR782" s="33"/>
      <c r="ADS782" s="33"/>
      <c r="ADT782" s="33"/>
      <c r="ADU782" s="33"/>
      <c r="ADV782" s="33"/>
      <c r="ADW782" s="33"/>
      <c r="ADX782" s="33"/>
      <c r="ADY782" s="33"/>
      <c r="ADZ782" s="33"/>
      <c r="AEA782" s="33"/>
      <c r="AEB782" s="33"/>
      <c r="AEC782" s="33"/>
      <c r="AED782" s="33"/>
      <c r="AEE782" s="33"/>
      <c r="AEF782" s="33"/>
      <c r="AEG782" s="33"/>
      <c r="AEH782" s="33"/>
      <c r="AEI782" s="33"/>
      <c r="AEJ782" s="33"/>
      <c r="AEK782" s="33"/>
      <c r="AEL782" s="33"/>
      <c r="AEM782" s="33"/>
      <c r="AEN782" s="33"/>
      <c r="AEO782" s="33"/>
      <c r="AEP782" s="33"/>
      <c r="AEQ782" s="33"/>
      <c r="AER782" s="33"/>
      <c r="AES782" s="33"/>
      <c r="AET782" s="33"/>
      <c r="AEU782" s="33"/>
      <c r="AEV782" s="33"/>
      <c r="AEW782" s="33"/>
      <c r="AEX782" s="33"/>
      <c r="AEY782" s="33"/>
      <c r="AEZ782" s="33"/>
      <c r="AFA782" s="33"/>
      <c r="AFB782" s="33"/>
      <c r="AFC782" s="33"/>
      <c r="AFD782" s="33"/>
      <c r="AFE782" s="33"/>
      <c r="AFF782" s="33"/>
      <c r="AFG782" s="33"/>
      <c r="AFH782" s="33"/>
      <c r="AFI782" s="33"/>
      <c r="AFJ782" s="33"/>
      <c r="AFK782" s="33"/>
      <c r="AFL782" s="33"/>
      <c r="AFM782" s="33"/>
      <c r="AFN782" s="33"/>
      <c r="AFO782" s="33"/>
      <c r="AFP782" s="33"/>
      <c r="AFQ782" s="33"/>
      <c r="AFR782" s="33"/>
      <c r="AFS782" s="33"/>
      <c r="AFT782" s="33"/>
      <c r="AFU782" s="33"/>
      <c r="AFV782" s="33"/>
      <c r="AFW782" s="33"/>
      <c r="AFX782" s="33"/>
      <c r="AFY782" s="33"/>
      <c r="AFZ782" s="33"/>
      <c r="AGA782" s="33"/>
      <c r="AGB782" s="33"/>
      <c r="AGC782" s="33"/>
      <c r="AGD782" s="33"/>
      <c r="AGE782" s="33"/>
      <c r="AGF782" s="33"/>
      <c r="AGG782" s="33"/>
      <c r="AGH782" s="33"/>
      <c r="AGI782" s="33"/>
      <c r="AGJ782" s="33"/>
      <c r="AGK782" s="33"/>
      <c r="AGL782" s="33"/>
      <c r="AGM782" s="33"/>
      <c r="AGN782" s="33"/>
      <c r="AGO782" s="33"/>
      <c r="AGP782" s="33"/>
      <c r="AGQ782" s="33"/>
      <c r="AGR782" s="33"/>
      <c r="AGS782" s="33"/>
      <c r="AGT782" s="33"/>
      <c r="AGU782" s="33"/>
      <c r="AGV782" s="33"/>
      <c r="AGW782" s="33"/>
      <c r="AGX782" s="33"/>
      <c r="AGY782" s="33"/>
      <c r="AGZ782" s="33"/>
      <c r="AHA782" s="33"/>
      <c r="AHB782" s="33"/>
      <c r="AHC782" s="33"/>
      <c r="AHD782" s="33"/>
      <c r="AHE782" s="33"/>
      <c r="AHF782" s="33"/>
      <c r="AHG782" s="33"/>
      <c r="AHH782" s="33"/>
      <c r="AHI782" s="33"/>
      <c r="AHJ782" s="33"/>
      <c r="AHK782" s="33"/>
      <c r="AHL782" s="33"/>
      <c r="AHM782" s="33"/>
      <c r="AHN782" s="33"/>
      <c r="AHO782" s="33"/>
      <c r="AHP782" s="33"/>
      <c r="AHQ782" s="33"/>
      <c r="AHR782" s="33"/>
      <c r="AHS782" s="33"/>
      <c r="AHT782" s="33"/>
      <c r="AHU782" s="33"/>
      <c r="AHV782" s="33"/>
      <c r="AHW782" s="33"/>
      <c r="AHX782" s="33"/>
      <c r="AHY782" s="33"/>
      <c r="AHZ782" s="33"/>
      <c r="AIA782" s="33"/>
      <c r="AIB782" s="33"/>
      <c r="AIC782" s="33"/>
      <c r="AID782" s="33"/>
      <c r="AIE782" s="33"/>
      <c r="AIF782" s="33"/>
      <c r="AIG782" s="33"/>
      <c r="AIH782" s="33"/>
      <c r="AII782" s="33"/>
      <c r="AIJ782" s="33"/>
      <c r="AIK782" s="33"/>
      <c r="AIL782" s="33"/>
      <c r="AIM782" s="33"/>
      <c r="AIN782" s="33"/>
      <c r="AIO782" s="33"/>
      <c r="AIP782" s="33"/>
      <c r="AIQ782" s="33"/>
      <c r="AIR782" s="33"/>
      <c r="AIS782" s="33"/>
      <c r="AIT782" s="33"/>
      <c r="AIU782" s="33"/>
      <c r="AIV782" s="33"/>
      <c r="AIW782" s="33"/>
      <c r="AIX782" s="33"/>
      <c r="AIY782" s="33"/>
      <c r="AIZ782" s="33"/>
      <c r="AJA782" s="33"/>
      <c r="AJB782" s="33"/>
      <c r="AJC782" s="33"/>
      <c r="AJD782" s="33"/>
      <c r="AJE782" s="33"/>
      <c r="AJF782" s="33"/>
      <c r="AJG782" s="33"/>
      <c r="AJH782" s="33"/>
      <c r="AJI782" s="33"/>
      <c r="AJJ782" s="33"/>
      <c r="AJK782" s="33"/>
      <c r="AJL782" s="33"/>
      <c r="AJM782" s="33"/>
      <c r="AJN782" s="33"/>
      <c r="AJO782" s="33"/>
      <c r="AJP782" s="33"/>
      <c r="AJQ782" s="33"/>
      <c r="AJR782" s="33"/>
      <c r="AJS782" s="33"/>
      <c r="AJT782" s="33"/>
      <c r="AJU782" s="33"/>
      <c r="AJV782" s="33"/>
      <c r="AJW782" s="33"/>
      <c r="AJX782" s="33"/>
      <c r="AJY782" s="33"/>
      <c r="AJZ782" s="33"/>
      <c r="AKA782" s="33"/>
      <c r="AKB782" s="33"/>
      <c r="AKC782" s="33"/>
      <c r="AKD782" s="33"/>
      <c r="AKE782" s="33"/>
      <c r="AKF782" s="33"/>
      <c r="AKG782" s="33"/>
      <c r="AKH782" s="33"/>
      <c r="AKI782" s="33"/>
      <c r="AKJ782" s="33"/>
      <c r="AKK782" s="33"/>
      <c r="AKL782" s="33"/>
      <c r="AKM782" s="33"/>
      <c r="AKN782" s="33"/>
      <c r="AKO782" s="33"/>
      <c r="AKP782" s="33"/>
      <c r="AKQ782" s="33"/>
      <c r="AKR782" s="33"/>
      <c r="AKS782" s="33"/>
      <c r="AKT782" s="33"/>
      <c r="AKU782" s="33"/>
      <c r="AKV782" s="33"/>
      <c r="AKW782" s="33"/>
      <c r="AKX782" s="33"/>
      <c r="AKY782" s="33"/>
      <c r="AKZ782" s="33"/>
      <c r="ALA782" s="33"/>
      <c r="ALB782" s="33"/>
      <c r="ALC782" s="33"/>
      <c r="ALD782" s="33"/>
      <c r="ALE782" s="33"/>
      <c r="ALF782" s="33"/>
      <c r="ALG782" s="33"/>
      <c r="ALH782" s="33"/>
      <c r="ALI782" s="33"/>
      <c r="ALJ782" s="33"/>
      <c r="ALK782" s="33"/>
      <c r="ALL782" s="33"/>
      <c r="ALM782" s="33"/>
      <c r="ALN782" s="33"/>
      <c r="ALO782" s="33"/>
      <c r="ALP782" s="33"/>
      <c r="ALQ782" s="33"/>
      <c r="ALR782" s="33"/>
      <c r="ALS782" s="33"/>
      <c r="ALT782" s="33"/>
      <c r="ALU782" s="33"/>
      <c r="ALV782" s="33"/>
      <c r="ALW782" s="33"/>
      <c r="ALX782" s="33"/>
      <c r="ALY782" s="33"/>
      <c r="ALZ782" s="33"/>
      <c r="AMA782" s="33"/>
      <c r="AMB782" s="33"/>
      <c r="AMC782" s="33"/>
      <c r="AMD782" s="33"/>
      <c r="AME782" s="33"/>
      <c r="AMF782" s="33"/>
      <c r="AMG782" s="33"/>
      <c r="AMH782" s="33"/>
      <c r="AMI782" s="33"/>
      <c r="AMJ782" s="33"/>
      <c r="AMK782" s="33"/>
      <c r="AML782" s="33"/>
      <c r="AMM782" s="33"/>
      <c r="AMN782" s="33"/>
      <c r="AMO782" s="33"/>
      <c r="AMP782" s="33"/>
      <c r="AMQ782" s="33"/>
      <c r="AMR782" s="33"/>
      <c r="AMS782" s="33"/>
      <c r="AMT782" s="33"/>
      <c r="AMU782" s="33"/>
      <c r="AMV782" s="33"/>
      <c r="AMW782" s="33"/>
      <c r="AMX782" s="33"/>
      <c r="AMY782" s="33"/>
      <c r="AMZ782" s="33"/>
      <c r="ANA782" s="33"/>
      <c r="ANB782" s="33"/>
      <c r="ANC782" s="33"/>
      <c r="AND782" s="33"/>
      <c r="ANE782" s="33"/>
      <c r="ANF782" s="33"/>
      <c r="ANG782" s="33"/>
      <c r="ANH782" s="33"/>
      <c r="ANI782" s="33"/>
      <c r="ANJ782" s="33"/>
      <c r="ANK782" s="33"/>
      <c r="ANL782" s="33"/>
      <c r="ANM782" s="33"/>
      <c r="ANN782" s="33"/>
      <c r="ANO782" s="33"/>
      <c r="ANP782" s="33"/>
      <c r="ANQ782" s="33"/>
      <c r="ANR782" s="33"/>
      <c r="ANS782" s="33"/>
      <c r="ANT782" s="33"/>
      <c r="ANU782" s="33"/>
      <c r="ANV782" s="33"/>
      <c r="ANW782" s="33"/>
      <c r="ANX782" s="33"/>
      <c r="ANY782" s="33"/>
      <c r="ANZ782" s="33"/>
      <c r="AOA782" s="33"/>
      <c r="AOB782" s="33"/>
      <c r="AOC782" s="33"/>
      <c r="AOD782" s="33"/>
      <c r="AOE782" s="33"/>
      <c r="AOF782" s="33"/>
      <c r="AOG782" s="33"/>
      <c r="AOH782" s="33"/>
      <c r="AOI782" s="33"/>
      <c r="AOJ782" s="33"/>
      <c r="AOK782" s="33"/>
      <c r="AOL782" s="33"/>
      <c r="AOM782" s="33"/>
      <c r="AON782" s="33"/>
      <c r="AOO782" s="33"/>
      <c r="AOP782" s="33"/>
      <c r="AOQ782" s="33"/>
      <c r="AOR782" s="33"/>
      <c r="AOS782" s="33"/>
      <c r="AOT782" s="33"/>
      <c r="AOU782" s="33"/>
      <c r="AOV782" s="33"/>
      <c r="AOW782" s="33"/>
      <c r="AOX782" s="33"/>
      <c r="AOY782" s="33"/>
      <c r="AOZ782" s="33"/>
      <c r="APA782" s="33"/>
      <c r="APB782" s="33"/>
      <c r="APC782" s="33"/>
      <c r="APD782" s="33"/>
      <c r="APE782" s="33"/>
      <c r="APF782" s="33"/>
      <c r="APG782" s="33"/>
      <c r="APH782" s="33"/>
      <c r="API782" s="33"/>
      <c r="APJ782" s="33"/>
      <c r="APK782" s="33"/>
      <c r="APL782" s="33"/>
      <c r="APM782" s="33"/>
      <c r="APN782" s="33"/>
      <c r="APO782" s="33"/>
      <c r="APP782" s="33"/>
      <c r="APQ782" s="33"/>
      <c r="APR782" s="33"/>
      <c r="APS782" s="33"/>
      <c r="APT782" s="33"/>
      <c r="APU782" s="33"/>
      <c r="APV782" s="33"/>
      <c r="APW782" s="33"/>
      <c r="APX782" s="33"/>
      <c r="APY782" s="33"/>
      <c r="APZ782" s="33"/>
      <c r="AQA782" s="33"/>
      <c r="AQB782" s="33"/>
      <c r="AQC782" s="33"/>
      <c r="AQD782" s="33"/>
      <c r="AQE782" s="33"/>
      <c r="AQF782" s="33"/>
      <c r="AQG782" s="33"/>
      <c r="AQH782" s="33"/>
      <c r="AQI782" s="33"/>
      <c r="AQJ782" s="33"/>
      <c r="AQK782" s="33"/>
      <c r="AQL782" s="33"/>
      <c r="AQM782" s="33"/>
      <c r="AQN782" s="33"/>
      <c r="AQO782" s="33"/>
      <c r="AQP782" s="33"/>
      <c r="AQQ782" s="33"/>
      <c r="AQR782" s="33"/>
      <c r="AQS782" s="33"/>
      <c r="AQT782" s="33"/>
      <c r="AQU782" s="33"/>
      <c r="AQV782" s="33"/>
      <c r="AQW782" s="33"/>
      <c r="AQX782" s="33"/>
      <c r="AQY782" s="33"/>
      <c r="AQZ782" s="33"/>
      <c r="ARA782" s="33"/>
      <c r="ARB782" s="33"/>
      <c r="ARC782" s="33"/>
      <c r="ARD782" s="33"/>
      <c r="ARE782" s="33"/>
      <c r="ARF782" s="33"/>
      <c r="ARG782" s="33"/>
      <c r="ARH782" s="33"/>
      <c r="ARI782" s="33"/>
      <c r="ARJ782" s="33"/>
      <c r="ARK782" s="33"/>
      <c r="ARL782" s="33"/>
      <c r="ARM782" s="33"/>
      <c r="ARN782" s="33"/>
      <c r="ARO782" s="33"/>
      <c r="ARP782" s="33"/>
      <c r="ARQ782" s="33"/>
      <c r="ARR782" s="33"/>
      <c r="ARS782" s="33"/>
      <c r="ART782" s="33"/>
      <c r="ARU782" s="33"/>
      <c r="ARV782" s="33"/>
      <c r="ARW782" s="33"/>
      <c r="ARX782" s="33"/>
      <c r="ARY782" s="33"/>
      <c r="ARZ782" s="33"/>
      <c r="ASA782" s="33"/>
      <c r="ASB782" s="33"/>
      <c r="ASC782" s="33"/>
      <c r="ASD782" s="33"/>
      <c r="ASE782" s="33"/>
      <c r="ASF782" s="33"/>
      <c r="ASG782" s="33"/>
      <c r="ASH782" s="33"/>
      <c r="ASI782" s="33"/>
      <c r="ASJ782" s="33"/>
      <c r="ASK782" s="33"/>
      <c r="ASL782" s="33"/>
      <c r="ASM782" s="33"/>
      <c r="ASN782" s="33"/>
      <c r="ASO782" s="33"/>
      <c r="ASP782" s="33"/>
      <c r="ASQ782" s="33"/>
      <c r="ASR782" s="33"/>
      <c r="ASS782" s="33"/>
      <c r="AST782" s="33"/>
      <c r="ASU782" s="33"/>
      <c r="ASV782" s="33"/>
      <c r="ASW782" s="33"/>
      <c r="ASX782" s="33"/>
      <c r="ASY782" s="33"/>
      <c r="ASZ782" s="33"/>
      <c r="ATA782" s="33"/>
      <c r="ATB782" s="33"/>
      <c r="ATC782" s="33"/>
      <c r="ATD782" s="33"/>
      <c r="ATE782" s="33"/>
      <c r="ATF782" s="33"/>
      <c r="ATG782" s="33"/>
      <c r="ATH782" s="33"/>
      <c r="ATI782" s="33"/>
      <c r="ATJ782" s="33"/>
      <c r="ATK782" s="33"/>
      <c r="ATL782" s="33"/>
      <c r="ATM782" s="33"/>
      <c r="ATN782" s="33"/>
      <c r="ATO782" s="33"/>
      <c r="ATP782" s="33"/>
      <c r="ATQ782" s="33"/>
      <c r="ATR782" s="33"/>
      <c r="ATS782" s="33"/>
      <c r="ATT782" s="33"/>
      <c r="ATU782" s="33"/>
      <c r="ATV782" s="33"/>
      <c r="ATW782" s="33"/>
      <c r="ATX782" s="33"/>
      <c r="ATY782" s="33"/>
      <c r="ATZ782" s="33"/>
      <c r="AUA782" s="33"/>
      <c r="AUB782" s="33"/>
      <c r="AUC782" s="33"/>
      <c r="AUD782" s="33"/>
      <c r="AUE782" s="33"/>
      <c r="AUF782" s="33"/>
      <c r="AUG782" s="33"/>
      <c r="AUH782" s="33"/>
      <c r="AUI782" s="33"/>
      <c r="AUJ782" s="33"/>
      <c r="AUK782" s="33"/>
      <c r="AUL782" s="33"/>
      <c r="AUM782" s="33"/>
      <c r="AUN782" s="33"/>
      <c r="AUO782" s="33"/>
      <c r="AUP782" s="33"/>
      <c r="AUQ782" s="33"/>
      <c r="AUR782" s="33"/>
      <c r="AUS782" s="33"/>
      <c r="AUT782" s="33"/>
      <c r="AUU782" s="33"/>
      <c r="AUV782" s="33"/>
      <c r="AUW782" s="33"/>
      <c r="AUX782" s="33"/>
      <c r="AUY782" s="33"/>
      <c r="AUZ782" s="33"/>
      <c r="AVA782" s="33"/>
      <c r="AVB782" s="33"/>
      <c r="AVC782" s="33"/>
      <c r="AVD782" s="33"/>
      <c r="AVE782" s="33"/>
      <c r="AVF782" s="33"/>
      <c r="AVG782" s="33"/>
      <c r="AVH782" s="33"/>
      <c r="AVI782" s="33"/>
      <c r="AVJ782" s="33"/>
      <c r="AVK782" s="33"/>
      <c r="AVL782" s="33"/>
      <c r="AVM782" s="33"/>
      <c r="AVN782" s="33"/>
      <c r="AVO782" s="33"/>
      <c r="AVP782" s="33"/>
      <c r="AVQ782" s="33"/>
      <c r="AVR782" s="33"/>
      <c r="AVS782" s="33"/>
      <c r="AVT782" s="33"/>
      <c r="AVU782" s="33"/>
      <c r="AVV782" s="33"/>
      <c r="AVW782" s="33"/>
      <c r="AVX782" s="33"/>
      <c r="AVY782" s="33"/>
      <c r="AVZ782" s="33"/>
      <c r="AWA782" s="33"/>
      <c r="AWB782" s="33"/>
      <c r="AWC782" s="33"/>
      <c r="AWD782" s="33"/>
      <c r="AWE782" s="33"/>
      <c r="AWF782" s="33"/>
      <c r="AWG782" s="33"/>
      <c r="AWH782" s="33"/>
      <c r="AWI782" s="33"/>
      <c r="AWJ782" s="33"/>
      <c r="AWK782" s="33"/>
      <c r="AWL782" s="33"/>
      <c r="AWM782" s="33"/>
      <c r="AWN782" s="33"/>
      <c r="AWO782" s="33"/>
      <c r="AWP782" s="33"/>
      <c r="AWQ782" s="33"/>
      <c r="AWR782" s="33"/>
      <c r="AWS782" s="33"/>
      <c r="AWT782" s="33"/>
      <c r="AWU782" s="33"/>
      <c r="AWV782" s="33"/>
      <c r="AWW782" s="33"/>
      <c r="AWX782" s="33"/>
      <c r="AWY782" s="33"/>
      <c r="AWZ782" s="33"/>
      <c r="AXA782" s="33"/>
      <c r="AXB782" s="33"/>
      <c r="AXC782" s="33"/>
      <c r="AXD782" s="33"/>
      <c r="AXE782" s="33"/>
      <c r="AXF782" s="33"/>
      <c r="AXG782" s="33"/>
      <c r="AXH782" s="33"/>
      <c r="AXI782" s="33"/>
      <c r="AXJ782" s="33"/>
      <c r="AXK782" s="33"/>
      <c r="AXL782" s="33"/>
      <c r="AXM782" s="33"/>
      <c r="AXN782" s="33"/>
      <c r="AXO782" s="33"/>
      <c r="AXP782" s="33"/>
      <c r="AXQ782" s="33"/>
      <c r="AXR782" s="33"/>
      <c r="AXS782" s="33"/>
      <c r="AXT782" s="33"/>
      <c r="AXU782" s="33"/>
      <c r="AXV782" s="33"/>
      <c r="AXW782" s="33"/>
      <c r="AXX782" s="33"/>
      <c r="AXY782" s="33"/>
      <c r="AXZ782" s="33"/>
      <c r="AYA782" s="33"/>
      <c r="AYB782" s="33"/>
      <c r="AYC782" s="33"/>
      <c r="AYD782" s="33"/>
      <c r="AYE782" s="33"/>
      <c r="AYF782" s="33"/>
      <c r="AYG782" s="33"/>
      <c r="AYH782" s="33"/>
      <c r="AYI782" s="33"/>
      <c r="AYJ782" s="33"/>
      <c r="AYK782" s="33"/>
      <c r="AYL782" s="33"/>
      <c r="AYM782" s="33"/>
      <c r="AYN782" s="33"/>
      <c r="AYO782" s="33"/>
      <c r="AYP782" s="33"/>
      <c r="AYQ782" s="33"/>
      <c r="AYR782" s="33"/>
      <c r="AYS782" s="33"/>
      <c r="AYT782" s="33"/>
      <c r="AYU782" s="33"/>
      <c r="AYV782" s="33"/>
      <c r="AYW782" s="33"/>
      <c r="AYX782" s="33"/>
      <c r="AYY782" s="33"/>
      <c r="AYZ782" s="33"/>
      <c r="AZA782" s="33"/>
      <c r="AZB782" s="33"/>
      <c r="AZC782" s="33"/>
      <c r="AZD782" s="33"/>
      <c r="AZE782" s="33"/>
      <c r="AZF782" s="33"/>
      <c r="AZG782" s="33"/>
      <c r="AZH782" s="33"/>
      <c r="AZI782" s="33"/>
      <c r="AZJ782" s="33"/>
      <c r="AZK782" s="33"/>
      <c r="AZL782" s="33"/>
      <c r="AZM782" s="33"/>
      <c r="AZN782" s="33"/>
      <c r="AZO782" s="33"/>
      <c r="AZP782" s="33"/>
      <c r="AZQ782" s="33"/>
      <c r="AZR782" s="33"/>
      <c r="AZS782" s="33"/>
      <c r="AZT782" s="33"/>
      <c r="AZU782" s="33"/>
      <c r="AZV782" s="33"/>
      <c r="AZW782" s="33"/>
      <c r="AZX782" s="33"/>
      <c r="AZY782" s="33"/>
      <c r="AZZ782" s="33"/>
      <c r="BAA782" s="33"/>
      <c r="BAB782" s="33"/>
      <c r="BAC782" s="33"/>
      <c r="BAD782" s="33"/>
      <c r="BAE782" s="33"/>
      <c r="BAF782" s="33"/>
      <c r="BAG782" s="33"/>
      <c r="BAH782" s="33"/>
      <c r="BAI782" s="33"/>
      <c r="BAJ782" s="33"/>
      <c r="BAK782" s="33"/>
      <c r="BAL782" s="33"/>
      <c r="BAM782" s="33"/>
      <c r="BAN782" s="33"/>
      <c r="BAO782" s="33"/>
      <c r="BAP782" s="33"/>
      <c r="BAQ782" s="33"/>
      <c r="BAR782" s="33"/>
      <c r="BAS782" s="33"/>
      <c r="BAT782" s="33"/>
      <c r="BAU782" s="33"/>
      <c r="BAV782" s="33"/>
      <c r="BAW782" s="33"/>
      <c r="BAX782" s="33"/>
      <c r="BAY782" s="33"/>
      <c r="BAZ782" s="33"/>
      <c r="BBA782" s="33"/>
      <c r="BBB782" s="33"/>
      <c r="BBC782" s="33"/>
      <c r="BBD782" s="33"/>
      <c r="BBE782" s="33"/>
      <c r="BBF782" s="33"/>
      <c r="BBG782" s="33"/>
      <c r="BBH782" s="33"/>
      <c r="BBI782" s="33"/>
      <c r="BBJ782" s="33"/>
      <c r="BBK782" s="33"/>
      <c r="BBL782" s="33"/>
      <c r="BBM782" s="33"/>
      <c r="BBN782" s="33"/>
      <c r="BBO782" s="33"/>
      <c r="BBP782" s="33"/>
      <c r="BBQ782" s="33"/>
      <c r="BBR782" s="33"/>
      <c r="BBS782" s="33"/>
      <c r="BBT782" s="33"/>
      <c r="BBU782" s="33"/>
      <c r="BBV782" s="33"/>
      <c r="BBW782" s="33"/>
      <c r="BBX782" s="33"/>
      <c r="BBY782" s="33"/>
      <c r="BBZ782" s="33"/>
      <c r="BCA782" s="33"/>
      <c r="BCB782" s="33"/>
      <c r="BCC782" s="33"/>
      <c r="BCD782" s="33"/>
      <c r="BCE782" s="33"/>
      <c r="BCF782" s="33"/>
      <c r="BCG782" s="33"/>
      <c r="BCH782" s="33"/>
      <c r="BCI782" s="33"/>
      <c r="BCJ782" s="33"/>
      <c r="BCK782" s="33"/>
      <c r="BCL782" s="33"/>
      <c r="BCM782" s="33"/>
      <c r="BCN782" s="33"/>
      <c r="BCO782" s="33"/>
      <c r="BCP782" s="33"/>
      <c r="BCQ782" s="33"/>
      <c r="BCR782" s="33"/>
      <c r="BCS782" s="33"/>
      <c r="BCT782" s="33"/>
      <c r="BCU782" s="33"/>
      <c r="BCV782" s="33"/>
      <c r="BCW782" s="33"/>
      <c r="BCX782" s="33"/>
      <c r="BCY782" s="33"/>
      <c r="BCZ782" s="33"/>
      <c r="BDA782" s="33"/>
      <c r="BDB782" s="33"/>
      <c r="BDC782" s="33"/>
      <c r="BDD782" s="33"/>
      <c r="BDE782" s="33"/>
      <c r="BDF782" s="33"/>
      <c r="BDG782" s="33"/>
      <c r="BDH782" s="33"/>
      <c r="BDI782" s="33"/>
      <c r="BDJ782" s="33"/>
      <c r="BDK782" s="33"/>
      <c r="BDL782" s="33"/>
      <c r="BDM782" s="33"/>
      <c r="BDN782" s="33"/>
      <c r="BDO782" s="33"/>
      <c r="BDP782" s="33"/>
      <c r="BDQ782" s="33"/>
      <c r="BDR782" s="33"/>
      <c r="BDS782" s="33"/>
      <c r="BDT782" s="33"/>
      <c r="BDU782" s="33"/>
      <c r="BDV782" s="33"/>
      <c r="BDW782" s="33"/>
      <c r="BDX782" s="33"/>
      <c r="BDY782" s="33"/>
      <c r="BDZ782" s="33"/>
      <c r="BEA782" s="33"/>
      <c r="BEB782" s="33"/>
      <c r="BEC782" s="33"/>
      <c r="BED782" s="33"/>
      <c r="BEE782" s="33"/>
      <c r="BEF782" s="33"/>
      <c r="BEG782" s="33"/>
      <c r="BEH782" s="33"/>
      <c r="BEI782" s="33"/>
      <c r="BEJ782" s="33"/>
      <c r="BEK782" s="33"/>
      <c r="BEL782" s="33"/>
      <c r="BEM782" s="33"/>
      <c r="BEN782" s="33"/>
      <c r="BEO782" s="33"/>
      <c r="BEP782" s="33"/>
      <c r="BEQ782" s="33"/>
      <c r="BER782" s="33"/>
      <c r="BES782" s="33"/>
      <c r="BET782" s="33"/>
      <c r="BEU782" s="33"/>
      <c r="BEV782" s="33"/>
      <c r="BEW782" s="33"/>
      <c r="BEX782" s="33"/>
      <c r="BEY782" s="33"/>
      <c r="BEZ782" s="33"/>
      <c r="BFA782" s="33"/>
      <c r="BFB782" s="33"/>
      <c r="BFC782" s="33"/>
      <c r="BFD782" s="33"/>
      <c r="BFE782" s="33"/>
      <c r="BFF782" s="33"/>
      <c r="BFG782" s="33"/>
      <c r="BFH782" s="33"/>
      <c r="BFI782" s="33"/>
      <c r="BFJ782" s="33"/>
      <c r="BFK782" s="33"/>
      <c r="BFL782" s="33"/>
      <c r="BFM782" s="33"/>
      <c r="BFN782" s="33"/>
      <c r="BFO782" s="33"/>
      <c r="BFP782" s="33"/>
      <c r="BFQ782" s="33"/>
      <c r="BFR782" s="33"/>
      <c r="BFS782" s="33"/>
      <c r="BFT782" s="33"/>
      <c r="BFU782" s="33"/>
      <c r="BFV782" s="33"/>
      <c r="BFW782" s="33"/>
      <c r="BFX782" s="33"/>
      <c r="BFY782" s="33"/>
      <c r="BFZ782" s="33"/>
      <c r="BGA782" s="33"/>
      <c r="BGB782" s="33"/>
      <c r="BGC782" s="33"/>
      <c r="BGD782" s="33"/>
      <c r="BGE782" s="33"/>
      <c r="BGF782" s="33"/>
      <c r="BGG782" s="33"/>
      <c r="BGH782" s="33"/>
      <c r="BGI782" s="33"/>
      <c r="BGJ782" s="33"/>
      <c r="BGK782" s="33"/>
      <c r="BGL782" s="33"/>
      <c r="BGM782" s="33"/>
      <c r="BGN782" s="33"/>
      <c r="BGO782" s="33"/>
      <c r="BGP782" s="33"/>
      <c r="BGQ782" s="33"/>
      <c r="BGR782" s="33"/>
      <c r="BGS782" s="33"/>
      <c r="BGT782" s="33"/>
      <c r="BGU782" s="33"/>
      <c r="BGV782" s="33"/>
      <c r="BGW782" s="33"/>
      <c r="BGX782" s="33"/>
      <c r="BGY782" s="33"/>
      <c r="BGZ782" s="33"/>
      <c r="BHA782" s="33"/>
      <c r="BHB782" s="33"/>
      <c r="BHC782" s="33"/>
      <c r="BHD782" s="33"/>
      <c r="BHE782" s="33"/>
      <c r="BHF782" s="33"/>
      <c r="BHG782" s="33"/>
      <c r="BHH782" s="33"/>
      <c r="BHI782" s="33"/>
      <c r="BHJ782" s="33"/>
      <c r="BHK782" s="33"/>
      <c r="BHL782" s="33"/>
      <c r="BHM782" s="33"/>
      <c r="BHN782" s="33"/>
      <c r="BHO782" s="33"/>
      <c r="BHP782" s="33"/>
      <c r="BHQ782" s="33"/>
      <c r="BHR782" s="33"/>
      <c r="BHS782" s="33"/>
      <c r="BHT782" s="33"/>
      <c r="BHU782" s="33"/>
      <c r="BHV782" s="33"/>
      <c r="BHW782" s="33"/>
      <c r="BHX782" s="33"/>
      <c r="BHY782" s="33"/>
      <c r="BHZ782" s="33"/>
      <c r="BIA782" s="33"/>
      <c r="BIB782" s="33"/>
      <c r="BIC782" s="33"/>
      <c r="BID782" s="33"/>
      <c r="BIE782" s="33"/>
      <c r="BIF782" s="33"/>
      <c r="BIG782" s="33"/>
      <c r="BIH782" s="33"/>
      <c r="BII782" s="33"/>
      <c r="BIJ782" s="33"/>
      <c r="BIK782" s="33"/>
      <c r="BIL782" s="33"/>
      <c r="BIM782" s="33"/>
      <c r="BIN782" s="33"/>
      <c r="BIO782" s="33"/>
      <c r="BIP782" s="33"/>
      <c r="BIQ782" s="33"/>
      <c r="BIR782" s="33"/>
      <c r="BIS782" s="33"/>
      <c r="BIT782" s="33"/>
      <c r="BIU782" s="33"/>
      <c r="BIV782" s="33"/>
      <c r="BIW782" s="33"/>
      <c r="BIX782" s="33"/>
      <c r="BIY782" s="33"/>
      <c r="BIZ782" s="33"/>
      <c r="BJA782" s="33"/>
      <c r="BJB782" s="33"/>
      <c r="BJC782" s="33"/>
      <c r="BJD782" s="33"/>
      <c r="BJE782" s="33"/>
      <c r="BJF782" s="33"/>
      <c r="BJG782" s="33"/>
      <c r="BJH782" s="33"/>
      <c r="BJI782" s="33"/>
      <c r="BJJ782" s="33"/>
      <c r="BJK782" s="33"/>
      <c r="BJL782" s="33"/>
      <c r="BJM782" s="33"/>
      <c r="BJN782" s="33"/>
      <c r="BJO782" s="33"/>
      <c r="BJP782" s="33"/>
      <c r="BJQ782" s="33"/>
      <c r="BJR782" s="33"/>
      <c r="BJS782" s="33"/>
      <c r="BJT782" s="33"/>
      <c r="BJU782" s="33"/>
      <c r="BJV782" s="33"/>
      <c r="BJW782" s="33"/>
      <c r="BJX782" s="33"/>
      <c r="BJY782" s="33"/>
      <c r="BJZ782" s="33"/>
      <c r="BKA782" s="33"/>
      <c r="BKB782" s="33"/>
      <c r="BKC782" s="33"/>
      <c r="BKD782" s="33"/>
      <c r="BKE782" s="33"/>
      <c r="BKF782" s="33"/>
      <c r="BKG782" s="33"/>
      <c r="BKH782" s="33"/>
      <c r="BKI782" s="33"/>
      <c r="BKJ782" s="33"/>
      <c r="BKK782" s="33"/>
      <c r="BKL782" s="33"/>
      <c r="BKM782" s="33"/>
      <c r="BKN782" s="33"/>
      <c r="BKO782" s="33"/>
      <c r="BKP782" s="33"/>
      <c r="BKQ782" s="33"/>
      <c r="BKR782" s="33"/>
      <c r="BKS782" s="33"/>
      <c r="BKT782" s="33"/>
      <c r="BKU782" s="33"/>
      <c r="BKV782" s="33"/>
      <c r="BKW782" s="33"/>
      <c r="BKX782" s="33"/>
      <c r="BKY782" s="33"/>
      <c r="BKZ782" s="33"/>
      <c r="BLA782" s="33"/>
      <c r="BLB782" s="33"/>
      <c r="BLC782" s="33"/>
      <c r="BLD782" s="33"/>
      <c r="BLE782" s="33"/>
      <c r="BLF782" s="33"/>
      <c r="BLG782" s="33"/>
      <c r="BLH782" s="33"/>
      <c r="BLI782" s="33"/>
      <c r="BLJ782" s="33"/>
      <c r="BLK782" s="33"/>
      <c r="BLL782" s="33"/>
      <c r="BLM782" s="33"/>
      <c r="BLN782" s="33"/>
      <c r="BLO782" s="33"/>
      <c r="BLP782" s="33"/>
      <c r="BLQ782" s="33"/>
      <c r="BLR782" s="33"/>
      <c r="BLS782" s="33"/>
      <c r="BLT782" s="33"/>
      <c r="BLU782" s="33"/>
      <c r="BLV782" s="33"/>
      <c r="BLW782" s="33"/>
      <c r="BLX782" s="33"/>
      <c r="BLY782" s="33"/>
      <c r="BLZ782" s="33"/>
      <c r="BMA782" s="33"/>
      <c r="BMB782" s="33"/>
      <c r="BMC782" s="33"/>
      <c r="BMD782" s="33"/>
      <c r="BME782" s="33"/>
      <c r="BMF782" s="33"/>
      <c r="BMG782" s="33"/>
      <c r="BMH782" s="33"/>
      <c r="BMI782" s="33"/>
      <c r="BMJ782" s="33"/>
      <c r="BMK782" s="33"/>
      <c r="BML782" s="33"/>
      <c r="BMM782" s="33"/>
      <c r="BMN782" s="33"/>
      <c r="BMO782" s="33"/>
      <c r="BMP782" s="33"/>
      <c r="BMQ782" s="33"/>
      <c r="BMR782" s="33"/>
      <c r="BMS782" s="33"/>
      <c r="BMT782" s="33"/>
      <c r="BMU782" s="33"/>
      <c r="BMV782" s="33"/>
      <c r="BMW782" s="33"/>
      <c r="BMX782" s="33"/>
      <c r="BMY782" s="33"/>
      <c r="BMZ782" s="33"/>
      <c r="BNA782" s="33"/>
      <c r="BNB782" s="33"/>
      <c r="BNC782" s="33"/>
      <c r="BND782" s="33"/>
      <c r="BNE782" s="33"/>
      <c r="BNF782" s="33"/>
      <c r="BNG782" s="33"/>
      <c r="BNH782" s="33"/>
      <c r="BNI782" s="33"/>
      <c r="BNJ782" s="33"/>
      <c r="BNK782" s="33"/>
      <c r="BNL782" s="33"/>
      <c r="BNM782" s="33"/>
      <c r="BNN782" s="33"/>
      <c r="BNO782" s="33"/>
      <c r="BNP782" s="33"/>
      <c r="BNQ782" s="33"/>
      <c r="BNR782" s="33"/>
      <c r="BNS782" s="33"/>
      <c r="BNT782" s="33"/>
      <c r="BNU782" s="33"/>
      <c r="BNV782" s="33"/>
      <c r="BNW782" s="33"/>
      <c r="BNX782" s="33"/>
      <c r="BNY782" s="33"/>
      <c r="BNZ782" s="33"/>
      <c r="BOA782" s="33"/>
      <c r="BOB782" s="33"/>
      <c r="BOC782" s="33"/>
      <c r="BOD782" s="33"/>
      <c r="BOE782" s="33"/>
      <c r="BOF782" s="33"/>
      <c r="BOG782" s="33"/>
      <c r="BOH782" s="33"/>
      <c r="BOI782" s="33"/>
      <c r="BOJ782" s="33"/>
      <c r="BOK782" s="33"/>
      <c r="BOL782" s="33"/>
      <c r="BOM782" s="33"/>
      <c r="BON782" s="33"/>
      <c r="BOO782" s="33"/>
      <c r="BOP782" s="33"/>
      <c r="BOQ782" s="33"/>
      <c r="BOR782" s="33"/>
      <c r="BOS782" s="33"/>
      <c r="BOT782" s="33"/>
      <c r="BOU782" s="33"/>
      <c r="BOV782" s="33"/>
      <c r="BOW782" s="33"/>
      <c r="BOX782" s="33"/>
      <c r="BOY782" s="33"/>
      <c r="BOZ782" s="33"/>
      <c r="BPA782" s="33"/>
      <c r="BPB782" s="33"/>
      <c r="BPC782" s="33"/>
      <c r="BPD782" s="33"/>
      <c r="BPE782" s="33"/>
      <c r="BPF782" s="33"/>
      <c r="BPG782" s="33"/>
      <c r="BPH782" s="33"/>
      <c r="BPI782" s="33"/>
      <c r="BPJ782" s="33"/>
      <c r="BPK782" s="33"/>
      <c r="BPL782" s="33"/>
      <c r="BPM782" s="33"/>
      <c r="BPN782" s="33"/>
      <c r="BPO782" s="33"/>
      <c r="BPP782" s="33"/>
      <c r="BPQ782" s="33"/>
      <c r="BPR782" s="33"/>
      <c r="BPS782" s="33"/>
      <c r="BPT782" s="33"/>
      <c r="BPU782" s="33"/>
      <c r="BPV782" s="33"/>
      <c r="BPW782" s="33"/>
      <c r="BPX782" s="33"/>
      <c r="BPY782" s="33"/>
      <c r="BPZ782" s="33"/>
      <c r="BQA782" s="33"/>
      <c r="BQB782" s="33"/>
      <c r="BQC782" s="33"/>
      <c r="BQD782" s="33"/>
      <c r="BQE782" s="33"/>
      <c r="BQF782" s="33"/>
      <c r="BQG782" s="33"/>
      <c r="BQH782" s="33"/>
      <c r="BQI782" s="33"/>
      <c r="BQJ782" s="33"/>
      <c r="BQK782" s="33"/>
      <c r="BQL782" s="33"/>
      <c r="BQM782" s="33"/>
      <c r="BQN782" s="33"/>
      <c r="BQO782" s="33"/>
      <c r="BQP782" s="33"/>
      <c r="BQQ782" s="33"/>
      <c r="BQR782" s="33"/>
      <c r="BQS782" s="33"/>
      <c r="BQT782" s="33"/>
      <c r="BQU782" s="33"/>
      <c r="BQV782" s="33"/>
      <c r="BQW782" s="33"/>
      <c r="BQX782" s="33"/>
      <c r="BQY782" s="33"/>
      <c r="BQZ782" s="33"/>
      <c r="BRA782" s="33"/>
      <c r="BRB782" s="33"/>
      <c r="BRC782" s="33"/>
      <c r="BRD782" s="33"/>
      <c r="BRE782" s="33"/>
      <c r="BRF782" s="33"/>
      <c r="BRG782" s="33"/>
      <c r="BRH782" s="33"/>
      <c r="BRI782" s="33"/>
      <c r="BRJ782" s="33"/>
      <c r="BRK782" s="33"/>
      <c r="BRL782" s="33"/>
      <c r="BRM782" s="33"/>
      <c r="BRN782" s="33"/>
      <c r="BRO782" s="33"/>
      <c r="BRP782" s="33"/>
      <c r="BRQ782" s="33"/>
      <c r="BRR782" s="33"/>
      <c r="BRS782" s="33"/>
      <c r="BRT782" s="33"/>
      <c r="BRU782" s="33"/>
      <c r="BRV782" s="33"/>
      <c r="BRW782" s="33"/>
      <c r="BRX782" s="33"/>
      <c r="BRY782" s="33"/>
      <c r="BRZ782" s="33"/>
      <c r="BSA782" s="33"/>
      <c r="BSB782" s="33"/>
      <c r="BSC782" s="33"/>
      <c r="BSD782" s="33"/>
      <c r="BSE782" s="33"/>
      <c r="BSF782" s="33"/>
      <c r="BSG782" s="33"/>
      <c r="BSH782" s="33"/>
      <c r="BSI782" s="33"/>
      <c r="BSJ782" s="33"/>
      <c r="BSK782" s="33"/>
      <c r="BSL782" s="33"/>
      <c r="BSM782" s="33"/>
      <c r="BSN782" s="33"/>
      <c r="BSO782" s="33"/>
      <c r="BSP782" s="33"/>
      <c r="BSQ782" s="33"/>
      <c r="BSR782" s="33"/>
      <c r="BSS782" s="33"/>
      <c r="BST782" s="33"/>
      <c r="BSU782" s="33"/>
      <c r="BSV782" s="33"/>
      <c r="BSW782" s="33"/>
      <c r="BSX782" s="33"/>
      <c r="BSY782" s="33"/>
      <c r="BSZ782" s="33"/>
      <c r="BTA782" s="33"/>
      <c r="BTB782" s="33"/>
      <c r="BTC782" s="33"/>
      <c r="BTD782" s="33"/>
      <c r="BTE782" s="33"/>
      <c r="BTF782" s="33"/>
      <c r="BTG782" s="33"/>
      <c r="BTH782" s="33"/>
      <c r="BTI782" s="33"/>
      <c r="BTJ782" s="33"/>
      <c r="BTK782" s="33"/>
      <c r="BTL782" s="33"/>
      <c r="BTM782" s="33"/>
      <c r="BTN782" s="33"/>
      <c r="BTO782" s="33"/>
      <c r="BTP782" s="33"/>
      <c r="BTQ782" s="33"/>
      <c r="BTR782" s="33"/>
      <c r="BTS782" s="33"/>
      <c r="BTT782" s="33"/>
      <c r="BTU782" s="33"/>
      <c r="BTV782" s="33"/>
      <c r="BTW782" s="33"/>
      <c r="BTX782" s="33"/>
      <c r="BTY782" s="33"/>
      <c r="BTZ782" s="33"/>
      <c r="BUA782" s="33"/>
      <c r="BUB782" s="33"/>
      <c r="BUC782" s="33"/>
      <c r="BUD782" s="33"/>
      <c r="BUE782" s="33"/>
      <c r="BUF782" s="33"/>
      <c r="BUG782" s="33"/>
      <c r="BUH782" s="33"/>
      <c r="BUI782" s="33"/>
      <c r="BUJ782" s="33"/>
      <c r="BUK782" s="33"/>
      <c r="BUL782" s="33"/>
      <c r="BUM782" s="33"/>
      <c r="BUN782" s="33"/>
      <c r="BUO782" s="33"/>
      <c r="BUP782" s="33"/>
      <c r="BUQ782" s="33"/>
      <c r="BUR782" s="33"/>
      <c r="BUS782" s="33"/>
      <c r="BUT782" s="33"/>
      <c r="BUU782" s="33"/>
      <c r="BUV782" s="33"/>
      <c r="BUW782" s="33"/>
      <c r="BUX782" s="33"/>
      <c r="BUY782" s="33"/>
      <c r="BUZ782" s="33"/>
      <c r="BVA782" s="33"/>
      <c r="BVB782" s="33"/>
      <c r="BVC782" s="33"/>
      <c r="BVD782" s="33"/>
      <c r="BVE782" s="33"/>
      <c r="BVF782" s="33"/>
      <c r="BVG782" s="33"/>
      <c r="BVH782" s="33"/>
      <c r="BVI782" s="33"/>
      <c r="BVJ782" s="33"/>
      <c r="BVK782" s="33"/>
      <c r="BVL782" s="33"/>
      <c r="BVM782" s="33"/>
      <c r="BVN782" s="33"/>
      <c r="BVO782" s="33"/>
      <c r="BVP782" s="33"/>
      <c r="BVQ782" s="33"/>
      <c r="BVR782" s="33"/>
      <c r="BVS782" s="33"/>
      <c r="BVT782" s="33"/>
      <c r="BVU782" s="33"/>
      <c r="BVV782" s="33"/>
      <c r="BVW782" s="33"/>
      <c r="BVX782" s="33"/>
      <c r="BVY782" s="33"/>
      <c r="BVZ782" s="33"/>
      <c r="BWA782" s="33"/>
      <c r="BWB782" s="33"/>
      <c r="BWC782" s="33"/>
      <c r="BWD782" s="33"/>
      <c r="BWE782" s="33"/>
      <c r="BWF782" s="33"/>
      <c r="BWG782" s="33"/>
      <c r="BWH782" s="33"/>
      <c r="BWI782" s="33"/>
      <c r="BWJ782" s="33"/>
      <c r="BWK782" s="33"/>
      <c r="BWL782" s="33"/>
      <c r="BWM782" s="33"/>
      <c r="BWN782" s="33"/>
      <c r="BWO782" s="33"/>
      <c r="BWP782" s="33"/>
      <c r="BWQ782" s="33"/>
      <c r="BWR782" s="33"/>
      <c r="BWS782" s="33"/>
      <c r="BWT782" s="33"/>
      <c r="BWU782" s="33"/>
      <c r="BWV782" s="33"/>
      <c r="BWW782" s="33"/>
      <c r="BWX782" s="33"/>
      <c r="BWY782" s="33"/>
      <c r="BWZ782" s="33"/>
      <c r="BXA782" s="33"/>
      <c r="BXB782" s="33"/>
      <c r="BXC782" s="33"/>
      <c r="BXD782" s="33"/>
      <c r="BXE782" s="33"/>
      <c r="BXF782" s="33"/>
      <c r="BXG782" s="33"/>
      <c r="BXH782" s="33"/>
      <c r="BXI782" s="33"/>
      <c r="BXJ782" s="33"/>
      <c r="BXK782" s="33"/>
      <c r="BXL782" s="33"/>
      <c r="BXM782" s="33"/>
      <c r="BXN782" s="33"/>
      <c r="BXO782" s="33"/>
      <c r="BXP782" s="33"/>
      <c r="BXQ782" s="33"/>
      <c r="BXR782" s="33"/>
      <c r="BXS782" s="33"/>
      <c r="BXT782" s="33"/>
      <c r="BXU782" s="33"/>
      <c r="BXV782" s="33"/>
      <c r="BXW782" s="33"/>
      <c r="BXX782" s="33"/>
      <c r="BXY782" s="33"/>
      <c r="BXZ782" s="33"/>
      <c r="BYA782" s="33"/>
      <c r="BYB782" s="33"/>
      <c r="BYC782" s="33"/>
      <c r="BYD782" s="33"/>
      <c r="BYE782" s="33"/>
      <c r="BYF782" s="33"/>
      <c r="BYG782" s="33"/>
      <c r="BYH782" s="33"/>
      <c r="BYI782" s="33"/>
      <c r="BYJ782" s="33"/>
      <c r="BYK782" s="33"/>
      <c r="BYL782" s="33"/>
      <c r="BYM782" s="33"/>
      <c r="BYN782" s="33"/>
      <c r="BYO782" s="33"/>
      <c r="BYP782" s="33"/>
      <c r="BYQ782" s="33"/>
      <c r="BYR782" s="33"/>
      <c r="BYS782" s="33"/>
      <c r="BYT782" s="33"/>
      <c r="BYU782" s="33"/>
      <c r="BYV782" s="33"/>
      <c r="BYW782" s="33"/>
      <c r="BYX782" s="33"/>
    </row>
    <row r="783" spans="1:2026" ht="24.95" customHeight="1" x14ac:dyDescent="0.25">
      <c r="A783" s="205" t="s">
        <v>1662</v>
      </c>
      <c r="B783" s="34" t="s">
        <v>1397</v>
      </c>
      <c r="C783" s="14" t="s">
        <v>1398</v>
      </c>
      <c r="D783" s="14" t="s">
        <v>647</v>
      </c>
      <c r="E783" s="14" t="s">
        <v>1399</v>
      </c>
      <c r="F783" s="15" t="s">
        <v>1308</v>
      </c>
      <c r="G783" s="14" t="s">
        <v>105</v>
      </c>
      <c r="H783" s="16" t="s">
        <v>284</v>
      </c>
      <c r="I783" s="14" t="s">
        <v>29</v>
      </c>
      <c r="J783" s="28" t="s">
        <v>30</v>
      </c>
      <c r="K783" s="14" t="s">
        <v>31</v>
      </c>
      <c r="L783" s="14" t="s">
        <v>51</v>
      </c>
      <c r="M783" s="14" t="s">
        <v>33</v>
      </c>
      <c r="N783" s="14" t="s">
        <v>106</v>
      </c>
      <c r="O783" s="17" t="s">
        <v>107</v>
      </c>
      <c r="P783" s="17"/>
      <c r="Q783" s="18" t="s">
        <v>451</v>
      </c>
      <c r="R783" s="18"/>
      <c r="S783" s="14" t="s">
        <v>1400</v>
      </c>
      <c r="T783" s="151"/>
      <c r="U783" s="151"/>
      <c r="V783" s="14" t="s">
        <v>11</v>
      </c>
      <c r="W783" s="14" t="s">
        <v>40</v>
      </c>
      <c r="X783" s="14"/>
      <c r="Y783" s="14"/>
      <c r="Z783" s="14"/>
      <c r="AA783" s="14"/>
      <c r="AB783" s="19"/>
      <c r="AC783" s="19">
        <v>2650</v>
      </c>
      <c r="AD783" s="19"/>
      <c r="AE783" s="19">
        <v>3500</v>
      </c>
      <c r="AF783" s="19"/>
      <c r="AG783" s="19">
        <f t="shared" si="13"/>
        <v>6150</v>
      </c>
      <c r="AH783" s="115"/>
      <c r="AI783" s="19"/>
      <c r="AJ783" s="132"/>
      <c r="AK783" s="19"/>
      <c r="AL783" s="15" t="s">
        <v>37</v>
      </c>
      <c r="AM783" s="14" t="s">
        <v>1496</v>
      </c>
      <c r="AN783" s="14"/>
      <c r="AO783" s="14"/>
    </row>
    <row r="784" spans="1:2026" s="47" customFormat="1" ht="24.95" customHeight="1" x14ac:dyDescent="0.25">
      <c r="A784" s="205" t="s">
        <v>1662</v>
      </c>
      <c r="B784" s="169" t="s">
        <v>1401</v>
      </c>
      <c r="C784" s="37" t="s">
        <v>1402</v>
      </c>
      <c r="D784" s="37" t="s">
        <v>177</v>
      </c>
      <c r="E784" s="37" t="s">
        <v>1403</v>
      </c>
      <c r="F784" s="41" t="s">
        <v>1308</v>
      </c>
      <c r="G784" s="37" t="s">
        <v>27</v>
      </c>
      <c r="H784" s="139" t="s">
        <v>1316</v>
      </c>
      <c r="I784" s="37" t="s">
        <v>29</v>
      </c>
      <c r="J784" s="72" t="s">
        <v>30</v>
      </c>
      <c r="K784" s="37" t="s">
        <v>208</v>
      </c>
      <c r="L784" s="37" t="s">
        <v>32</v>
      </c>
      <c r="M784" s="37" t="s">
        <v>33</v>
      </c>
      <c r="N784" s="37" t="s">
        <v>34</v>
      </c>
      <c r="O784" s="73" t="s">
        <v>35</v>
      </c>
      <c r="P784" s="73"/>
      <c r="Q784" s="74" t="s">
        <v>36</v>
      </c>
      <c r="R784" s="74"/>
      <c r="S784" s="37" t="s">
        <v>1404</v>
      </c>
      <c r="T784" s="156"/>
      <c r="U784" s="156"/>
      <c r="V784" s="37" t="s">
        <v>11</v>
      </c>
      <c r="W784" s="37"/>
      <c r="X784" s="37" t="s">
        <v>40</v>
      </c>
      <c r="Y784" s="37"/>
      <c r="Z784" s="37"/>
      <c r="AA784" s="37"/>
      <c r="AB784" s="75"/>
      <c r="AC784" s="75">
        <v>2650</v>
      </c>
      <c r="AD784" s="75"/>
      <c r="AE784" s="75">
        <v>12750</v>
      </c>
      <c r="AF784" s="75">
        <v>5250</v>
      </c>
      <c r="AG784" s="75">
        <f t="shared" si="13"/>
        <v>20650</v>
      </c>
      <c r="AH784" s="117"/>
      <c r="AI784" s="75"/>
      <c r="AJ784" s="135"/>
      <c r="AK784" s="75"/>
      <c r="AL784" s="41" t="s">
        <v>37</v>
      </c>
      <c r="AM784" s="41" t="s">
        <v>1526</v>
      </c>
      <c r="AN784" s="41"/>
      <c r="AO784" s="41"/>
      <c r="AP784" s="33"/>
      <c r="AQ784" s="33"/>
      <c r="AR784" s="33"/>
      <c r="AS784" s="33"/>
      <c r="AT784" s="33"/>
      <c r="AU784" s="33"/>
      <c r="AV784" s="33"/>
      <c r="AW784" s="33"/>
      <c r="AX784" s="33"/>
      <c r="AY784" s="33"/>
      <c r="AZ784" s="33"/>
      <c r="BA784" s="33"/>
      <c r="BB784" s="33"/>
      <c r="BC784" s="33"/>
      <c r="BD784" s="33"/>
      <c r="BE784" s="33"/>
      <c r="BF784" s="33"/>
      <c r="BG784" s="33"/>
      <c r="BH784" s="33"/>
      <c r="BI784" s="33"/>
      <c r="BJ784" s="33"/>
      <c r="BK784" s="33"/>
      <c r="BL784" s="33"/>
      <c r="BM784" s="33"/>
      <c r="BN784" s="33"/>
      <c r="BO784" s="33"/>
      <c r="BP784" s="33"/>
      <c r="BQ784" s="33"/>
      <c r="BR784" s="33"/>
      <c r="BS784" s="33"/>
      <c r="BT784" s="33"/>
      <c r="BU784" s="33"/>
      <c r="BV784" s="33"/>
      <c r="BW784" s="33"/>
      <c r="BX784" s="33"/>
      <c r="BY784" s="33"/>
      <c r="BZ784" s="33"/>
      <c r="CA784" s="33"/>
      <c r="CB784" s="33"/>
      <c r="CC784" s="33"/>
      <c r="CD784" s="33"/>
      <c r="CE784" s="33"/>
      <c r="CF784" s="33"/>
      <c r="CG784" s="33"/>
      <c r="CH784" s="33"/>
      <c r="CI784" s="33"/>
      <c r="CJ784" s="33"/>
      <c r="CK784" s="33"/>
      <c r="CL784" s="33"/>
      <c r="CM784" s="33"/>
      <c r="CN784" s="33"/>
      <c r="CO784" s="33"/>
      <c r="CP784" s="33"/>
      <c r="CQ784" s="33"/>
      <c r="CR784" s="33"/>
      <c r="CS784" s="33"/>
      <c r="CT784" s="33"/>
      <c r="CU784" s="33"/>
      <c r="CV784" s="33"/>
      <c r="CW784" s="33"/>
      <c r="CX784" s="33"/>
      <c r="CY784" s="33"/>
      <c r="CZ784" s="33"/>
      <c r="DA784" s="33"/>
      <c r="DB784" s="33"/>
      <c r="DC784" s="33"/>
      <c r="DD784" s="33"/>
      <c r="DE784" s="33"/>
      <c r="DF784" s="33"/>
      <c r="DG784" s="33"/>
      <c r="DH784" s="33"/>
      <c r="DI784" s="33"/>
      <c r="DJ784" s="33"/>
      <c r="DK784" s="33"/>
      <c r="DL784" s="33"/>
      <c r="DM784" s="33"/>
      <c r="DN784" s="33"/>
      <c r="DO784" s="33"/>
      <c r="DP784" s="33"/>
      <c r="DQ784" s="33"/>
      <c r="DR784" s="33"/>
      <c r="DS784" s="33"/>
      <c r="DT784" s="33"/>
      <c r="DU784" s="33"/>
      <c r="DV784" s="33"/>
      <c r="DW784" s="33"/>
      <c r="DX784" s="33"/>
      <c r="DY784" s="33"/>
      <c r="DZ784" s="33"/>
      <c r="EA784" s="33"/>
      <c r="EB784" s="33"/>
      <c r="EC784" s="33"/>
      <c r="ED784" s="33"/>
      <c r="EE784" s="33"/>
      <c r="EF784" s="33"/>
      <c r="EG784" s="33"/>
      <c r="EH784" s="33"/>
      <c r="EI784" s="33"/>
      <c r="EJ784" s="33"/>
      <c r="EK784" s="33"/>
      <c r="EL784" s="33"/>
      <c r="EM784" s="33"/>
      <c r="EN784" s="33"/>
      <c r="EO784" s="33"/>
      <c r="EP784" s="33"/>
      <c r="EQ784" s="33"/>
      <c r="ER784" s="33"/>
      <c r="ES784" s="33"/>
      <c r="ET784" s="33"/>
      <c r="EU784" s="33"/>
      <c r="EV784" s="33"/>
      <c r="EW784" s="33"/>
      <c r="EX784" s="33"/>
      <c r="EY784" s="33"/>
      <c r="EZ784" s="33"/>
      <c r="FA784" s="33"/>
      <c r="FB784" s="33"/>
      <c r="FC784" s="33"/>
      <c r="FD784" s="33"/>
      <c r="FE784" s="33"/>
      <c r="FF784" s="33"/>
      <c r="FG784" s="33"/>
      <c r="FH784" s="33"/>
      <c r="FI784" s="33"/>
      <c r="FJ784" s="33"/>
      <c r="FK784" s="33"/>
      <c r="FL784" s="33"/>
      <c r="FM784" s="33"/>
      <c r="FN784" s="33"/>
      <c r="FO784" s="33"/>
      <c r="FP784" s="33"/>
      <c r="FQ784" s="33"/>
      <c r="FR784" s="33"/>
      <c r="FS784" s="33"/>
      <c r="FT784" s="33"/>
      <c r="FU784" s="33"/>
      <c r="FV784" s="33"/>
      <c r="FW784" s="33"/>
      <c r="FX784" s="33"/>
      <c r="FY784" s="33"/>
      <c r="FZ784" s="33"/>
      <c r="GA784" s="33"/>
      <c r="GB784" s="33"/>
      <c r="GC784" s="33"/>
      <c r="GD784" s="33"/>
      <c r="GE784" s="33"/>
      <c r="GF784" s="33"/>
      <c r="GG784" s="33"/>
      <c r="GH784" s="33"/>
      <c r="GI784" s="33"/>
      <c r="GJ784" s="33"/>
      <c r="GK784" s="33"/>
      <c r="GL784" s="33"/>
      <c r="GM784" s="33"/>
      <c r="GN784" s="33"/>
      <c r="GO784" s="33"/>
      <c r="GP784" s="33"/>
      <c r="GQ784" s="33"/>
      <c r="GR784" s="33"/>
      <c r="GS784" s="33"/>
      <c r="GT784" s="33"/>
      <c r="GU784" s="33"/>
      <c r="GV784" s="33"/>
      <c r="GW784" s="33"/>
      <c r="GX784" s="33"/>
      <c r="GY784" s="33"/>
      <c r="GZ784" s="33"/>
      <c r="HA784" s="33"/>
      <c r="HB784" s="33"/>
      <c r="HC784" s="33"/>
      <c r="HD784" s="33"/>
      <c r="HE784" s="33"/>
      <c r="HF784" s="33"/>
      <c r="HG784" s="33"/>
      <c r="HH784" s="33"/>
      <c r="HI784" s="33"/>
      <c r="HJ784" s="33"/>
      <c r="HK784" s="33"/>
      <c r="HL784" s="33"/>
      <c r="HM784" s="33"/>
      <c r="HN784" s="33"/>
      <c r="HO784" s="33"/>
      <c r="HP784" s="33"/>
      <c r="HQ784" s="33"/>
      <c r="HR784" s="33"/>
      <c r="HS784" s="33"/>
      <c r="HT784" s="33"/>
      <c r="HU784" s="33"/>
      <c r="HV784" s="33"/>
      <c r="HW784" s="33"/>
      <c r="HX784" s="33"/>
      <c r="HY784" s="33"/>
      <c r="HZ784" s="33"/>
      <c r="IA784" s="33"/>
      <c r="IB784" s="33"/>
      <c r="IC784" s="33"/>
      <c r="ID784" s="33"/>
      <c r="IE784" s="33"/>
      <c r="IF784" s="33"/>
      <c r="IG784" s="33"/>
      <c r="IH784" s="33"/>
      <c r="II784" s="33"/>
      <c r="IJ784" s="33"/>
      <c r="IK784" s="33"/>
      <c r="IL784" s="33"/>
      <c r="IM784" s="33"/>
      <c r="IN784" s="33"/>
      <c r="IO784" s="33"/>
      <c r="IP784" s="33"/>
      <c r="IQ784" s="33"/>
      <c r="IR784" s="33"/>
      <c r="IS784" s="33"/>
      <c r="IT784" s="33"/>
      <c r="IU784" s="33"/>
      <c r="IV784" s="33"/>
      <c r="IW784" s="33"/>
      <c r="IX784" s="33"/>
      <c r="IY784" s="33"/>
      <c r="IZ784" s="33"/>
      <c r="JA784" s="33"/>
      <c r="JB784" s="33"/>
      <c r="JC784" s="33"/>
      <c r="JD784" s="33"/>
      <c r="JE784" s="33"/>
      <c r="JF784" s="33"/>
      <c r="JG784" s="33"/>
      <c r="JH784" s="33"/>
      <c r="JI784" s="33"/>
      <c r="JJ784" s="33"/>
      <c r="JK784" s="33"/>
      <c r="JL784" s="33"/>
      <c r="JM784" s="33"/>
      <c r="JN784" s="33"/>
      <c r="JO784" s="33"/>
      <c r="JP784" s="33"/>
      <c r="JQ784" s="33"/>
      <c r="JR784" s="33"/>
      <c r="JS784" s="33"/>
      <c r="JT784" s="33"/>
      <c r="JU784" s="33"/>
      <c r="JV784" s="33"/>
      <c r="JW784" s="33"/>
      <c r="JX784" s="33"/>
      <c r="JY784" s="33"/>
      <c r="JZ784" s="33"/>
      <c r="KA784" s="33"/>
      <c r="KB784" s="33"/>
      <c r="KC784" s="33"/>
      <c r="KD784" s="33"/>
      <c r="KE784" s="33"/>
      <c r="KF784" s="33"/>
      <c r="KG784" s="33"/>
      <c r="KH784" s="33"/>
      <c r="KI784" s="33"/>
      <c r="KJ784" s="33"/>
      <c r="KK784" s="33"/>
      <c r="KL784" s="33"/>
      <c r="KM784" s="33"/>
      <c r="KN784" s="33"/>
      <c r="KO784" s="33"/>
      <c r="KP784" s="33"/>
      <c r="KQ784" s="33"/>
      <c r="KR784" s="33"/>
      <c r="KS784" s="33"/>
      <c r="KT784" s="33"/>
      <c r="KU784" s="33"/>
      <c r="KV784" s="33"/>
      <c r="KW784" s="33"/>
      <c r="KX784" s="33"/>
      <c r="KY784" s="33"/>
      <c r="KZ784" s="33"/>
      <c r="LA784" s="33"/>
      <c r="LB784" s="33"/>
      <c r="LC784" s="33"/>
      <c r="LD784" s="33"/>
      <c r="LE784" s="33"/>
      <c r="LF784" s="33"/>
      <c r="LG784" s="33"/>
      <c r="LH784" s="33"/>
      <c r="LI784" s="33"/>
      <c r="LJ784" s="33"/>
      <c r="LK784" s="33"/>
      <c r="LL784" s="33"/>
      <c r="LM784" s="33"/>
      <c r="LN784" s="33"/>
      <c r="LO784" s="33"/>
      <c r="LP784" s="33"/>
      <c r="LQ784" s="33"/>
      <c r="LR784" s="33"/>
      <c r="LS784" s="33"/>
      <c r="LT784" s="33"/>
      <c r="LU784" s="33"/>
      <c r="LV784" s="33"/>
      <c r="LW784" s="33"/>
      <c r="LX784" s="33"/>
      <c r="LY784" s="33"/>
      <c r="LZ784" s="33"/>
      <c r="MA784" s="33"/>
      <c r="MB784" s="33"/>
      <c r="MC784" s="33"/>
      <c r="MD784" s="33"/>
      <c r="ME784" s="33"/>
      <c r="MF784" s="33"/>
      <c r="MG784" s="33"/>
      <c r="MH784" s="33"/>
      <c r="MI784" s="33"/>
      <c r="MJ784" s="33"/>
      <c r="MK784" s="33"/>
      <c r="ML784" s="33"/>
      <c r="MM784" s="33"/>
      <c r="MN784" s="33"/>
      <c r="MO784" s="33"/>
      <c r="MP784" s="33"/>
      <c r="MQ784" s="33"/>
      <c r="MR784" s="33"/>
      <c r="MS784" s="33"/>
      <c r="MT784" s="33"/>
      <c r="MU784" s="33"/>
      <c r="MV784" s="33"/>
      <c r="MW784" s="33"/>
      <c r="MX784" s="33"/>
      <c r="MY784" s="33"/>
      <c r="MZ784" s="33"/>
      <c r="NA784" s="33"/>
      <c r="NB784" s="33"/>
      <c r="NC784" s="33"/>
      <c r="ND784" s="33"/>
      <c r="NE784" s="33"/>
      <c r="NF784" s="33"/>
      <c r="NG784" s="33"/>
      <c r="NH784" s="33"/>
      <c r="NI784" s="33"/>
      <c r="NJ784" s="33"/>
      <c r="NK784" s="33"/>
      <c r="NL784" s="33"/>
      <c r="NM784" s="33"/>
      <c r="NN784" s="33"/>
      <c r="NO784" s="33"/>
      <c r="NP784" s="33"/>
      <c r="NQ784" s="33"/>
      <c r="NR784" s="33"/>
      <c r="NS784" s="33"/>
      <c r="NT784" s="33"/>
      <c r="NU784" s="33"/>
      <c r="NV784" s="33"/>
      <c r="NW784" s="33"/>
      <c r="NX784" s="33"/>
      <c r="NY784" s="33"/>
      <c r="NZ784" s="33"/>
      <c r="OA784" s="33"/>
      <c r="OB784" s="33"/>
      <c r="OC784" s="33"/>
      <c r="OD784" s="33"/>
      <c r="OE784" s="33"/>
      <c r="OF784" s="33"/>
      <c r="OG784" s="33"/>
      <c r="OH784" s="33"/>
      <c r="OI784" s="33"/>
      <c r="OJ784" s="33"/>
      <c r="OK784" s="33"/>
      <c r="OL784" s="33"/>
      <c r="OM784" s="33"/>
      <c r="ON784" s="33"/>
      <c r="OO784" s="33"/>
      <c r="OP784" s="33"/>
      <c r="OQ784" s="33"/>
      <c r="OR784" s="33"/>
      <c r="OS784" s="33"/>
      <c r="OT784" s="33"/>
      <c r="OU784" s="33"/>
      <c r="OV784" s="33"/>
      <c r="OW784" s="33"/>
      <c r="OX784" s="33"/>
      <c r="OY784" s="33"/>
      <c r="OZ784" s="33"/>
      <c r="PA784" s="33"/>
      <c r="PB784" s="33"/>
      <c r="PC784" s="33"/>
      <c r="PD784" s="33"/>
      <c r="PE784" s="33"/>
      <c r="PF784" s="33"/>
      <c r="PG784" s="33"/>
      <c r="PH784" s="33"/>
      <c r="PI784" s="33"/>
      <c r="PJ784" s="33"/>
      <c r="PK784" s="33"/>
      <c r="PL784" s="33"/>
      <c r="PM784" s="33"/>
      <c r="PN784" s="33"/>
      <c r="PO784" s="33"/>
      <c r="PP784" s="33"/>
      <c r="PQ784" s="33"/>
      <c r="PR784" s="33"/>
      <c r="PS784" s="33"/>
      <c r="PT784" s="33"/>
      <c r="PU784" s="33"/>
      <c r="PV784" s="33"/>
      <c r="PW784" s="33"/>
      <c r="PX784" s="33"/>
      <c r="PY784" s="33"/>
      <c r="PZ784" s="33"/>
      <c r="QA784" s="33"/>
      <c r="QB784" s="33"/>
      <c r="QC784" s="33"/>
      <c r="QD784" s="33"/>
      <c r="QE784" s="33"/>
      <c r="QF784" s="33"/>
      <c r="QG784" s="33"/>
      <c r="QH784" s="33"/>
      <c r="QI784" s="33"/>
      <c r="QJ784" s="33"/>
      <c r="QK784" s="33"/>
      <c r="QL784" s="33"/>
      <c r="QM784" s="33"/>
      <c r="QN784" s="33"/>
      <c r="QO784" s="33"/>
      <c r="QP784" s="33"/>
      <c r="QQ784" s="33"/>
      <c r="QR784" s="33"/>
      <c r="QS784" s="33"/>
      <c r="QT784" s="33"/>
      <c r="QU784" s="33"/>
      <c r="QV784" s="33"/>
      <c r="QW784" s="33"/>
      <c r="QX784" s="33"/>
      <c r="QY784" s="33"/>
      <c r="QZ784" s="33"/>
      <c r="RA784" s="33"/>
      <c r="RB784" s="33"/>
      <c r="RC784" s="33"/>
      <c r="RD784" s="33"/>
      <c r="RE784" s="33"/>
      <c r="RF784" s="33"/>
      <c r="RG784" s="33"/>
      <c r="RH784" s="33"/>
      <c r="RI784" s="33"/>
      <c r="RJ784" s="33"/>
      <c r="RK784" s="33"/>
      <c r="RL784" s="33"/>
      <c r="RM784" s="33"/>
      <c r="RN784" s="33"/>
      <c r="RO784" s="33"/>
      <c r="RP784" s="33"/>
      <c r="RQ784" s="33"/>
      <c r="RR784" s="33"/>
      <c r="RS784" s="33"/>
      <c r="RT784" s="33"/>
      <c r="RU784" s="33"/>
      <c r="RV784" s="33"/>
      <c r="RW784" s="33"/>
      <c r="RX784" s="33"/>
      <c r="RY784" s="33"/>
      <c r="RZ784" s="33"/>
      <c r="SA784" s="33"/>
      <c r="SB784" s="33"/>
      <c r="SC784" s="33"/>
      <c r="SD784" s="33"/>
      <c r="SE784" s="33"/>
      <c r="SF784" s="33"/>
      <c r="SG784" s="33"/>
      <c r="SH784" s="33"/>
      <c r="SI784" s="33"/>
      <c r="SJ784" s="33"/>
      <c r="SK784" s="33"/>
      <c r="SL784" s="33"/>
      <c r="SM784" s="33"/>
      <c r="SN784" s="33"/>
      <c r="SO784" s="33"/>
      <c r="SP784" s="33"/>
      <c r="SQ784" s="33"/>
      <c r="SR784" s="33"/>
      <c r="SS784" s="33"/>
      <c r="ST784" s="33"/>
      <c r="SU784" s="33"/>
      <c r="SV784" s="33"/>
      <c r="SW784" s="33"/>
      <c r="SX784" s="33"/>
      <c r="SY784" s="33"/>
      <c r="SZ784" s="33"/>
      <c r="TA784" s="33"/>
      <c r="TB784" s="33"/>
      <c r="TC784" s="33"/>
      <c r="TD784" s="33"/>
      <c r="TE784" s="33"/>
      <c r="TF784" s="33"/>
      <c r="TG784" s="33"/>
      <c r="TH784" s="33"/>
      <c r="TI784" s="33"/>
      <c r="TJ784" s="33"/>
      <c r="TK784" s="33"/>
      <c r="TL784" s="33"/>
      <c r="TM784" s="33"/>
      <c r="TN784" s="33"/>
      <c r="TO784" s="33"/>
      <c r="TP784" s="33"/>
      <c r="TQ784" s="33"/>
      <c r="TR784" s="33"/>
      <c r="TS784" s="33"/>
      <c r="TT784" s="33"/>
      <c r="TU784" s="33"/>
      <c r="TV784" s="33"/>
      <c r="TW784" s="33"/>
      <c r="TX784" s="33"/>
      <c r="TY784" s="33"/>
      <c r="TZ784" s="33"/>
      <c r="UA784" s="33"/>
      <c r="UB784" s="33"/>
      <c r="UC784" s="33"/>
      <c r="UD784" s="33"/>
      <c r="UE784" s="33"/>
      <c r="UF784" s="33"/>
      <c r="UG784" s="33"/>
      <c r="UH784" s="33"/>
      <c r="UI784" s="33"/>
      <c r="UJ784" s="33"/>
      <c r="UK784" s="33"/>
      <c r="UL784" s="33"/>
      <c r="UM784" s="33"/>
      <c r="UN784" s="33"/>
      <c r="UO784" s="33"/>
      <c r="UP784" s="33"/>
      <c r="UQ784" s="33"/>
      <c r="UR784" s="33"/>
      <c r="US784" s="33"/>
      <c r="UT784" s="33"/>
      <c r="UU784" s="33"/>
      <c r="UV784" s="33"/>
      <c r="UW784" s="33"/>
      <c r="UX784" s="33"/>
      <c r="UY784" s="33"/>
      <c r="UZ784" s="33"/>
      <c r="VA784" s="33"/>
      <c r="VB784" s="33"/>
      <c r="VC784" s="33"/>
      <c r="VD784" s="33"/>
      <c r="VE784" s="33"/>
      <c r="VF784" s="33"/>
      <c r="VG784" s="33"/>
      <c r="VH784" s="33"/>
      <c r="VI784" s="33"/>
      <c r="VJ784" s="33"/>
      <c r="VK784" s="33"/>
      <c r="VL784" s="33"/>
      <c r="VM784" s="33"/>
      <c r="VN784" s="33"/>
      <c r="VO784" s="33"/>
      <c r="VP784" s="33"/>
      <c r="VQ784" s="33"/>
      <c r="VR784" s="33"/>
      <c r="VS784" s="33"/>
      <c r="VT784" s="33"/>
      <c r="VU784" s="33"/>
      <c r="VV784" s="33"/>
      <c r="VW784" s="33"/>
      <c r="VX784" s="33"/>
      <c r="VY784" s="33"/>
      <c r="VZ784" s="33"/>
      <c r="WA784" s="33"/>
      <c r="WB784" s="33"/>
      <c r="WC784" s="33"/>
      <c r="WD784" s="33"/>
      <c r="WE784" s="33"/>
      <c r="WF784" s="33"/>
      <c r="WG784" s="33"/>
      <c r="WH784" s="33"/>
      <c r="WI784" s="33"/>
      <c r="WJ784" s="33"/>
      <c r="WK784" s="33"/>
      <c r="WL784" s="33"/>
      <c r="WM784" s="33"/>
      <c r="WN784" s="33"/>
      <c r="WO784" s="33"/>
      <c r="WP784" s="33"/>
      <c r="WQ784" s="33"/>
      <c r="WR784" s="33"/>
      <c r="WS784" s="33"/>
      <c r="WT784" s="33"/>
      <c r="WU784" s="33"/>
      <c r="WV784" s="33"/>
      <c r="WW784" s="33"/>
      <c r="WX784" s="33"/>
      <c r="WY784" s="33"/>
      <c r="WZ784" s="33"/>
      <c r="XA784" s="33"/>
      <c r="XB784" s="33"/>
      <c r="XC784" s="33"/>
      <c r="XD784" s="33"/>
      <c r="XE784" s="33"/>
      <c r="XF784" s="33"/>
      <c r="XG784" s="33"/>
      <c r="XH784" s="33"/>
      <c r="XI784" s="33"/>
      <c r="XJ784" s="33"/>
      <c r="XK784" s="33"/>
      <c r="XL784" s="33"/>
      <c r="XM784" s="33"/>
      <c r="XN784" s="33"/>
      <c r="XO784" s="33"/>
      <c r="XP784" s="33"/>
      <c r="XQ784" s="33"/>
      <c r="XR784" s="33"/>
      <c r="XS784" s="33"/>
      <c r="XT784" s="33"/>
      <c r="XU784" s="33"/>
      <c r="XV784" s="33"/>
      <c r="XW784" s="33"/>
      <c r="XX784" s="33"/>
      <c r="XY784" s="33"/>
      <c r="XZ784" s="33"/>
      <c r="YA784" s="33"/>
      <c r="YB784" s="33"/>
      <c r="YC784" s="33"/>
      <c r="YD784" s="33"/>
      <c r="YE784" s="33"/>
      <c r="YF784" s="33"/>
      <c r="YG784" s="33"/>
      <c r="YH784" s="33"/>
      <c r="YI784" s="33"/>
      <c r="YJ784" s="33"/>
      <c r="YK784" s="33"/>
      <c r="YL784" s="33"/>
      <c r="YM784" s="33"/>
      <c r="YN784" s="33"/>
      <c r="YO784" s="33"/>
      <c r="YP784" s="33"/>
      <c r="YQ784" s="33"/>
      <c r="YR784" s="33"/>
      <c r="YS784" s="33"/>
      <c r="YT784" s="33"/>
      <c r="YU784" s="33"/>
      <c r="YV784" s="33"/>
      <c r="YW784" s="33"/>
      <c r="YX784" s="33"/>
      <c r="YY784" s="33"/>
      <c r="YZ784" s="33"/>
      <c r="ZA784" s="33"/>
      <c r="ZB784" s="33"/>
      <c r="ZC784" s="33"/>
      <c r="ZD784" s="33"/>
      <c r="ZE784" s="33"/>
      <c r="ZF784" s="33"/>
      <c r="ZG784" s="33"/>
      <c r="ZH784" s="33"/>
      <c r="ZI784" s="33"/>
      <c r="ZJ784" s="33"/>
      <c r="ZK784" s="33"/>
      <c r="ZL784" s="33"/>
      <c r="ZM784" s="33"/>
      <c r="ZN784" s="33"/>
      <c r="ZO784" s="33"/>
      <c r="ZP784" s="33"/>
      <c r="ZQ784" s="33"/>
      <c r="ZR784" s="33"/>
      <c r="ZS784" s="33"/>
      <c r="ZT784" s="33"/>
      <c r="ZU784" s="33"/>
      <c r="ZV784" s="33"/>
      <c r="ZW784" s="33"/>
      <c r="ZX784" s="33"/>
      <c r="ZY784" s="33"/>
      <c r="ZZ784" s="33"/>
      <c r="AAA784" s="33"/>
      <c r="AAB784" s="33"/>
      <c r="AAC784" s="33"/>
      <c r="AAD784" s="33"/>
      <c r="AAE784" s="33"/>
      <c r="AAF784" s="33"/>
      <c r="AAG784" s="33"/>
      <c r="AAH784" s="33"/>
      <c r="AAI784" s="33"/>
      <c r="AAJ784" s="33"/>
      <c r="AAK784" s="33"/>
      <c r="AAL784" s="33"/>
      <c r="AAM784" s="33"/>
      <c r="AAN784" s="33"/>
      <c r="AAO784" s="33"/>
      <c r="AAP784" s="33"/>
      <c r="AAQ784" s="33"/>
      <c r="AAR784" s="33"/>
      <c r="AAS784" s="33"/>
      <c r="AAT784" s="33"/>
      <c r="AAU784" s="33"/>
      <c r="AAV784" s="33"/>
      <c r="AAW784" s="33"/>
      <c r="AAX784" s="33"/>
      <c r="AAY784" s="33"/>
      <c r="AAZ784" s="33"/>
      <c r="ABA784" s="33"/>
      <c r="ABB784" s="33"/>
      <c r="ABC784" s="33"/>
      <c r="ABD784" s="33"/>
      <c r="ABE784" s="33"/>
      <c r="ABF784" s="33"/>
      <c r="ABG784" s="33"/>
      <c r="ABH784" s="33"/>
      <c r="ABI784" s="33"/>
      <c r="ABJ784" s="33"/>
      <c r="ABK784" s="33"/>
      <c r="ABL784" s="33"/>
      <c r="ABM784" s="33"/>
      <c r="ABN784" s="33"/>
      <c r="ABO784" s="33"/>
      <c r="ABP784" s="33"/>
      <c r="ABQ784" s="33"/>
      <c r="ABR784" s="33"/>
      <c r="ABS784" s="33"/>
      <c r="ABT784" s="33"/>
      <c r="ABU784" s="33"/>
      <c r="ABV784" s="33"/>
      <c r="ABW784" s="33"/>
      <c r="ABX784" s="33"/>
      <c r="ABY784" s="33"/>
      <c r="ABZ784" s="33"/>
      <c r="ACA784" s="33"/>
      <c r="ACB784" s="33"/>
      <c r="ACC784" s="33"/>
      <c r="ACD784" s="33"/>
      <c r="ACE784" s="33"/>
      <c r="ACF784" s="33"/>
      <c r="ACG784" s="33"/>
      <c r="ACH784" s="33"/>
      <c r="ACI784" s="33"/>
      <c r="ACJ784" s="33"/>
      <c r="ACK784" s="33"/>
      <c r="ACL784" s="33"/>
      <c r="ACM784" s="33"/>
      <c r="ACN784" s="33"/>
      <c r="ACO784" s="33"/>
      <c r="ACP784" s="33"/>
      <c r="ACQ784" s="33"/>
      <c r="ACR784" s="33"/>
      <c r="ACS784" s="33"/>
      <c r="ACT784" s="33"/>
      <c r="ACU784" s="33"/>
      <c r="ACV784" s="33"/>
      <c r="ACW784" s="33"/>
      <c r="ACX784" s="33"/>
      <c r="ACY784" s="33"/>
      <c r="ACZ784" s="33"/>
      <c r="ADA784" s="33"/>
      <c r="ADB784" s="33"/>
      <c r="ADC784" s="33"/>
      <c r="ADD784" s="33"/>
      <c r="ADE784" s="33"/>
      <c r="ADF784" s="33"/>
      <c r="ADG784" s="33"/>
      <c r="ADH784" s="33"/>
      <c r="ADI784" s="33"/>
      <c r="ADJ784" s="33"/>
      <c r="ADK784" s="33"/>
      <c r="ADL784" s="33"/>
      <c r="ADM784" s="33"/>
      <c r="ADN784" s="33"/>
      <c r="ADO784" s="33"/>
      <c r="ADP784" s="33"/>
      <c r="ADQ784" s="33"/>
      <c r="ADR784" s="33"/>
      <c r="ADS784" s="33"/>
      <c r="ADT784" s="33"/>
      <c r="ADU784" s="33"/>
      <c r="ADV784" s="33"/>
      <c r="ADW784" s="33"/>
      <c r="ADX784" s="33"/>
      <c r="ADY784" s="33"/>
      <c r="ADZ784" s="33"/>
      <c r="AEA784" s="33"/>
      <c r="AEB784" s="33"/>
      <c r="AEC784" s="33"/>
      <c r="AED784" s="33"/>
      <c r="AEE784" s="33"/>
      <c r="AEF784" s="33"/>
      <c r="AEG784" s="33"/>
      <c r="AEH784" s="33"/>
      <c r="AEI784" s="33"/>
      <c r="AEJ784" s="33"/>
      <c r="AEK784" s="33"/>
      <c r="AEL784" s="33"/>
      <c r="AEM784" s="33"/>
      <c r="AEN784" s="33"/>
      <c r="AEO784" s="33"/>
      <c r="AEP784" s="33"/>
      <c r="AEQ784" s="33"/>
      <c r="AER784" s="33"/>
      <c r="AES784" s="33"/>
      <c r="AET784" s="33"/>
      <c r="AEU784" s="33"/>
      <c r="AEV784" s="33"/>
      <c r="AEW784" s="33"/>
      <c r="AEX784" s="33"/>
      <c r="AEY784" s="33"/>
      <c r="AEZ784" s="33"/>
      <c r="AFA784" s="33"/>
      <c r="AFB784" s="33"/>
      <c r="AFC784" s="33"/>
      <c r="AFD784" s="33"/>
      <c r="AFE784" s="33"/>
      <c r="AFF784" s="33"/>
      <c r="AFG784" s="33"/>
      <c r="AFH784" s="33"/>
      <c r="AFI784" s="33"/>
      <c r="AFJ784" s="33"/>
      <c r="AFK784" s="33"/>
      <c r="AFL784" s="33"/>
      <c r="AFM784" s="33"/>
      <c r="AFN784" s="33"/>
      <c r="AFO784" s="33"/>
      <c r="AFP784" s="33"/>
      <c r="AFQ784" s="33"/>
      <c r="AFR784" s="33"/>
      <c r="AFS784" s="33"/>
      <c r="AFT784" s="33"/>
      <c r="AFU784" s="33"/>
      <c r="AFV784" s="33"/>
      <c r="AFW784" s="33"/>
      <c r="AFX784" s="33"/>
      <c r="AFY784" s="33"/>
      <c r="AFZ784" s="33"/>
      <c r="AGA784" s="33"/>
      <c r="AGB784" s="33"/>
      <c r="AGC784" s="33"/>
      <c r="AGD784" s="33"/>
      <c r="AGE784" s="33"/>
      <c r="AGF784" s="33"/>
      <c r="AGG784" s="33"/>
      <c r="AGH784" s="33"/>
      <c r="AGI784" s="33"/>
      <c r="AGJ784" s="33"/>
      <c r="AGK784" s="33"/>
      <c r="AGL784" s="33"/>
      <c r="AGM784" s="33"/>
      <c r="AGN784" s="33"/>
      <c r="AGO784" s="33"/>
      <c r="AGP784" s="33"/>
      <c r="AGQ784" s="33"/>
      <c r="AGR784" s="33"/>
      <c r="AGS784" s="33"/>
      <c r="AGT784" s="33"/>
      <c r="AGU784" s="33"/>
      <c r="AGV784" s="33"/>
      <c r="AGW784" s="33"/>
      <c r="AGX784" s="33"/>
      <c r="AGY784" s="33"/>
      <c r="AGZ784" s="33"/>
      <c r="AHA784" s="33"/>
      <c r="AHB784" s="33"/>
      <c r="AHC784" s="33"/>
      <c r="AHD784" s="33"/>
      <c r="AHE784" s="33"/>
      <c r="AHF784" s="33"/>
      <c r="AHG784" s="33"/>
      <c r="AHH784" s="33"/>
      <c r="AHI784" s="33"/>
      <c r="AHJ784" s="33"/>
      <c r="AHK784" s="33"/>
      <c r="AHL784" s="33"/>
      <c r="AHM784" s="33"/>
      <c r="AHN784" s="33"/>
      <c r="AHO784" s="33"/>
      <c r="AHP784" s="33"/>
      <c r="AHQ784" s="33"/>
      <c r="AHR784" s="33"/>
      <c r="AHS784" s="33"/>
      <c r="AHT784" s="33"/>
      <c r="AHU784" s="33"/>
      <c r="AHV784" s="33"/>
      <c r="AHW784" s="33"/>
      <c r="AHX784" s="33"/>
      <c r="AHY784" s="33"/>
      <c r="AHZ784" s="33"/>
      <c r="AIA784" s="33"/>
      <c r="AIB784" s="33"/>
      <c r="AIC784" s="33"/>
      <c r="AID784" s="33"/>
      <c r="AIE784" s="33"/>
      <c r="AIF784" s="33"/>
      <c r="AIG784" s="33"/>
      <c r="AIH784" s="33"/>
      <c r="AII784" s="33"/>
      <c r="AIJ784" s="33"/>
      <c r="AIK784" s="33"/>
      <c r="AIL784" s="33"/>
      <c r="AIM784" s="33"/>
      <c r="AIN784" s="33"/>
      <c r="AIO784" s="33"/>
      <c r="AIP784" s="33"/>
      <c r="AIQ784" s="33"/>
      <c r="AIR784" s="33"/>
      <c r="AIS784" s="33"/>
      <c r="AIT784" s="33"/>
      <c r="AIU784" s="33"/>
      <c r="AIV784" s="33"/>
      <c r="AIW784" s="33"/>
      <c r="AIX784" s="33"/>
      <c r="AIY784" s="33"/>
      <c r="AIZ784" s="33"/>
      <c r="AJA784" s="33"/>
      <c r="AJB784" s="33"/>
      <c r="AJC784" s="33"/>
      <c r="AJD784" s="33"/>
      <c r="AJE784" s="33"/>
      <c r="AJF784" s="33"/>
      <c r="AJG784" s="33"/>
      <c r="AJH784" s="33"/>
      <c r="AJI784" s="33"/>
      <c r="AJJ784" s="33"/>
      <c r="AJK784" s="33"/>
      <c r="AJL784" s="33"/>
      <c r="AJM784" s="33"/>
      <c r="AJN784" s="33"/>
      <c r="AJO784" s="33"/>
      <c r="AJP784" s="33"/>
      <c r="AJQ784" s="33"/>
      <c r="AJR784" s="33"/>
      <c r="AJS784" s="33"/>
      <c r="AJT784" s="33"/>
      <c r="AJU784" s="33"/>
      <c r="AJV784" s="33"/>
      <c r="AJW784" s="33"/>
      <c r="AJX784" s="33"/>
      <c r="AJY784" s="33"/>
      <c r="AJZ784" s="33"/>
      <c r="AKA784" s="33"/>
      <c r="AKB784" s="33"/>
      <c r="AKC784" s="33"/>
      <c r="AKD784" s="33"/>
      <c r="AKE784" s="33"/>
      <c r="AKF784" s="33"/>
      <c r="AKG784" s="33"/>
      <c r="AKH784" s="33"/>
      <c r="AKI784" s="33"/>
      <c r="AKJ784" s="33"/>
      <c r="AKK784" s="33"/>
      <c r="AKL784" s="33"/>
      <c r="AKM784" s="33"/>
      <c r="AKN784" s="33"/>
      <c r="AKO784" s="33"/>
      <c r="AKP784" s="33"/>
      <c r="AKQ784" s="33"/>
      <c r="AKR784" s="33"/>
      <c r="AKS784" s="33"/>
      <c r="AKT784" s="33"/>
      <c r="AKU784" s="33"/>
      <c r="AKV784" s="33"/>
      <c r="AKW784" s="33"/>
      <c r="AKX784" s="33"/>
      <c r="AKY784" s="33"/>
      <c r="AKZ784" s="33"/>
      <c r="ALA784" s="33"/>
      <c r="ALB784" s="33"/>
      <c r="ALC784" s="33"/>
      <c r="ALD784" s="33"/>
      <c r="ALE784" s="33"/>
      <c r="ALF784" s="33"/>
      <c r="ALG784" s="33"/>
      <c r="ALH784" s="33"/>
      <c r="ALI784" s="33"/>
      <c r="ALJ784" s="33"/>
      <c r="ALK784" s="33"/>
      <c r="ALL784" s="33"/>
      <c r="ALM784" s="33"/>
      <c r="ALN784" s="33"/>
      <c r="ALO784" s="33"/>
      <c r="ALP784" s="33"/>
      <c r="ALQ784" s="33"/>
      <c r="ALR784" s="33"/>
      <c r="ALS784" s="33"/>
      <c r="ALT784" s="33"/>
      <c r="ALU784" s="33"/>
      <c r="ALV784" s="33"/>
      <c r="ALW784" s="33"/>
      <c r="ALX784" s="33"/>
      <c r="ALY784" s="33"/>
      <c r="ALZ784" s="33"/>
      <c r="AMA784" s="33"/>
      <c r="AMB784" s="33"/>
      <c r="AMC784" s="33"/>
      <c r="AMD784" s="33"/>
      <c r="AME784" s="33"/>
      <c r="AMF784" s="33"/>
      <c r="AMG784" s="33"/>
      <c r="AMH784" s="33"/>
      <c r="AMI784" s="33"/>
      <c r="AMJ784" s="33"/>
      <c r="AMK784" s="33"/>
      <c r="AML784" s="33"/>
      <c r="AMM784" s="33"/>
      <c r="AMN784" s="33"/>
      <c r="AMO784" s="33"/>
      <c r="AMP784" s="33"/>
      <c r="AMQ784" s="33"/>
      <c r="AMR784" s="33"/>
      <c r="AMS784" s="33"/>
      <c r="AMT784" s="33"/>
      <c r="AMU784" s="33"/>
      <c r="AMV784" s="33"/>
      <c r="AMW784" s="33"/>
      <c r="AMX784" s="33"/>
      <c r="AMY784" s="33"/>
      <c r="AMZ784" s="33"/>
      <c r="ANA784" s="33"/>
      <c r="ANB784" s="33"/>
      <c r="ANC784" s="33"/>
      <c r="AND784" s="33"/>
      <c r="ANE784" s="33"/>
      <c r="ANF784" s="33"/>
      <c r="ANG784" s="33"/>
      <c r="ANH784" s="33"/>
      <c r="ANI784" s="33"/>
      <c r="ANJ784" s="33"/>
      <c r="ANK784" s="33"/>
      <c r="ANL784" s="33"/>
      <c r="ANM784" s="33"/>
      <c r="ANN784" s="33"/>
      <c r="ANO784" s="33"/>
      <c r="ANP784" s="33"/>
      <c r="ANQ784" s="33"/>
      <c r="ANR784" s="33"/>
      <c r="ANS784" s="33"/>
      <c r="ANT784" s="33"/>
      <c r="ANU784" s="33"/>
      <c r="ANV784" s="33"/>
      <c r="ANW784" s="33"/>
      <c r="ANX784" s="33"/>
      <c r="ANY784" s="33"/>
      <c r="ANZ784" s="33"/>
      <c r="AOA784" s="33"/>
      <c r="AOB784" s="33"/>
      <c r="AOC784" s="33"/>
      <c r="AOD784" s="33"/>
      <c r="AOE784" s="33"/>
      <c r="AOF784" s="33"/>
      <c r="AOG784" s="33"/>
      <c r="AOH784" s="33"/>
      <c r="AOI784" s="33"/>
      <c r="AOJ784" s="33"/>
      <c r="AOK784" s="33"/>
      <c r="AOL784" s="33"/>
      <c r="AOM784" s="33"/>
      <c r="AON784" s="33"/>
      <c r="AOO784" s="33"/>
      <c r="AOP784" s="33"/>
      <c r="AOQ784" s="33"/>
      <c r="AOR784" s="33"/>
      <c r="AOS784" s="33"/>
      <c r="AOT784" s="33"/>
      <c r="AOU784" s="33"/>
      <c r="AOV784" s="33"/>
      <c r="AOW784" s="33"/>
      <c r="AOX784" s="33"/>
      <c r="AOY784" s="33"/>
      <c r="AOZ784" s="33"/>
      <c r="APA784" s="33"/>
      <c r="APB784" s="33"/>
      <c r="APC784" s="33"/>
      <c r="APD784" s="33"/>
      <c r="APE784" s="33"/>
      <c r="APF784" s="33"/>
      <c r="APG784" s="33"/>
      <c r="APH784" s="33"/>
      <c r="API784" s="33"/>
      <c r="APJ784" s="33"/>
      <c r="APK784" s="33"/>
      <c r="APL784" s="33"/>
      <c r="APM784" s="33"/>
      <c r="APN784" s="33"/>
      <c r="APO784" s="33"/>
      <c r="APP784" s="33"/>
      <c r="APQ784" s="33"/>
      <c r="APR784" s="33"/>
      <c r="APS784" s="33"/>
      <c r="APT784" s="33"/>
      <c r="APU784" s="33"/>
      <c r="APV784" s="33"/>
      <c r="APW784" s="33"/>
      <c r="APX784" s="33"/>
      <c r="APY784" s="33"/>
      <c r="APZ784" s="33"/>
      <c r="AQA784" s="33"/>
      <c r="AQB784" s="33"/>
      <c r="AQC784" s="33"/>
      <c r="AQD784" s="33"/>
      <c r="AQE784" s="33"/>
      <c r="AQF784" s="33"/>
      <c r="AQG784" s="33"/>
      <c r="AQH784" s="33"/>
      <c r="AQI784" s="33"/>
      <c r="AQJ784" s="33"/>
      <c r="AQK784" s="33"/>
      <c r="AQL784" s="33"/>
      <c r="AQM784" s="33"/>
      <c r="AQN784" s="33"/>
      <c r="AQO784" s="33"/>
      <c r="AQP784" s="33"/>
      <c r="AQQ784" s="33"/>
      <c r="AQR784" s="33"/>
      <c r="AQS784" s="33"/>
      <c r="AQT784" s="33"/>
      <c r="AQU784" s="33"/>
      <c r="AQV784" s="33"/>
      <c r="AQW784" s="33"/>
      <c r="AQX784" s="33"/>
      <c r="AQY784" s="33"/>
      <c r="AQZ784" s="33"/>
      <c r="ARA784" s="33"/>
      <c r="ARB784" s="33"/>
      <c r="ARC784" s="33"/>
      <c r="ARD784" s="33"/>
      <c r="ARE784" s="33"/>
      <c r="ARF784" s="33"/>
      <c r="ARG784" s="33"/>
      <c r="ARH784" s="33"/>
      <c r="ARI784" s="33"/>
      <c r="ARJ784" s="33"/>
      <c r="ARK784" s="33"/>
      <c r="ARL784" s="33"/>
      <c r="ARM784" s="33"/>
      <c r="ARN784" s="33"/>
      <c r="ARO784" s="33"/>
      <c r="ARP784" s="33"/>
      <c r="ARQ784" s="33"/>
      <c r="ARR784" s="33"/>
      <c r="ARS784" s="33"/>
      <c r="ART784" s="33"/>
      <c r="ARU784" s="33"/>
      <c r="ARV784" s="33"/>
      <c r="ARW784" s="33"/>
      <c r="ARX784" s="33"/>
      <c r="ARY784" s="33"/>
      <c r="ARZ784" s="33"/>
      <c r="ASA784" s="33"/>
      <c r="ASB784" s="33"/>
      <c r="ASC784" s="33"/>
      <c r="ASD784" s="33"/>
      <c r="ASE784" s="33"/>
      <c r="ASF784" s="33"/>
      <c r="ASG784" s="33"/>
      <c r="ASH784" s="33"/>
      <c r="ASI784" s="33"/>
      <c r="ASJ784" s="33"/>
      <c r="ASK784" s="33"/>
      <c r="ASL784" s="33"/>
      <c r="ASM784" s="33"/>
      <c r="ASN784" s="33"/>
      <c r="ASO784" s="33"/>
      <c r="ASP784" s="33"/>
      <c r="ASQ784" s="33"/>
      <c r="ASR784" s="33"/>
      <c r="ASS784" s="33"/>
      <c r="AST784" s="33"/>
      <c r="ASU784" s="33"/>
      <c r="ASV784" s="33"/>
      <c r="ASW784" s="33"/>
      <c r="ASX784" s="33"/>
      <c r="ASY784" s="33"/>
      <c r="ASZ784" s="33"/>
      <c r="ATA784" s="33"/>
      <c r="ATB784" s="33"/>
      <c r="ATC784" s="33"/>
      <c r="ATD784" s="33"/>
      <c r="ATE784" s="33"/>
      <c r="ATF784" s="33"/>
      <c r="ATG784" s="33"/>
      <c r="ATH784" s="33"/>
      <c r="ATI784" s="33"/>
      <c r="ATJ784" s="33"/>
      <c r="ATK784" s="33"/>
      <c r="ATL784" s="33"/>
      <c r="ATM784" s="33"/>
      <c r="ATN784" s="33"/>
      <c r="ATO784" s="33"/>
      <c r="ATP784" s="33"/>
      <c r="ATQ784" s="33"/>
      <c r="ATR784" s="33"/>
      <c r="ATS784" s="33"/>
      <c r="ATT784" s="33"/>
      <c r="ATU784" s="33"/>
      <c r="ATV784" s="33"/>
      <c r="ATW784" s="33"/>
      <c r="ATX784" s="33"/>
      <c r="ATY784" s="33"/>
      <c r="ATZ784" s="33"/>
      <c r="AUA784" s="33"/>
      <c r="AUB784" s="33"/>
      <c r="AUC784" s="33"/>
      <c r="AUD784" s="33"/>
      <c r="AUE784" s="33"/>
      <c r="AUF784" s="33"/>
      <c r="AUG784" s="33"/>
      <c r="AUH784" s="33"/>
      <c r="AUI784" s="33"/>
      <c r="AUJ784" s="33"/>
      <c r="AUK784" s="33"/>
      <c r="AUL784" s="33"/>
      <c r="AUM784" s="33"/>
      <c r="AUN784" s="33"/>
      <c r="AUO784" s="33"/>
      <c r="AUP784" s="33"/>
      <c r="AUQ784" s="33"/>
      <c r="AUR784" s="33"/>
      <c r="AUS784" s="33"/>
      <c r="AUT784" s="33"/>
      <c r="AUU784" s="33"/>
      <c r="AUV784" s="33"/>
      <c r="AUW784" s="33"/>
      <c r="AUX784" s="33"/>
      <c r="AUY784" s="33"/>
      <c r="AUZ784" s="33"/>
      <c r="AVA784" s="33"/>
      <c r="AVB784" s="33"/>
      <c r="AVC784" s="33"/>
      <c r="AVD784" s="33"/>
      <c r="AVE784" s="33"/>
      <c r="AVF784" s="33"/>
      <c r="AVG784" s="33"/>
      <c r="AVH784" s="33"/>
      <c r="AVI784" s="33"/>
      <c r="AVJ784" s="33"/>
      <c r="AVK784" s="33"/>
      <c r="AVL784" s="33"/>
      <c r="AVM784" s="33"/>
      <c r="AVN784" s="33"/>
      <c r="AVO784" s="33"/>
      <c r="AVP784" s="33"/>
      <c r="AVQ784" s="33"/>
      <c r="AVR784" s="33"/>
      <c r="AVS784" s="33"/>
      <c r="AVT784" s="33"/>
      <c r="AVU784" s="33"/>
      <c r="AVV784" s="33"/>
      <c r="AVW784" s="33"/>
      <c r="AVX784" s="33"/>
      <c r="AVY784" s="33"/>
      <c r="AVZ784" s="33"/>
      <c r="AWA784" s="33"/>
      <c r="AWB784" s="33"/>
      <c r="AWC784" s="33"/>
      <c r="AWD784" s="33"/>
      <c r="AWE784" s="33"/>
      <c r="AWF784" s="33"/>
      <c r="AWG784" s="33"/>
      <c r="AWH784" s="33"/>
      <c r="AWI784" s="33"/>
      <c r="AWJ784" s="33"/>
      <c r="AWK784" s="33"/>
      <c r="AWL784" s="33"/>
      <c r="AWM784" s="33"/>
      <c r="AWN784" s="33"/>
      <c r="AWO784" s="33"/>
      <c r="AWP784" s="33"/>
      <c r="AWQ784" s="33"/>
      <c r="AWR784" s="33"/>
      <c r="AWS784" s="33"/>
      <c r="AWT784" s="33"/>
      <c r="AWU784" s="33"/>
      <c r="AWV784" s="33"/>
      <c r="AWW784" s="33"/>
      <c r="AWX784" s="33"/>
      <c r="AWY784" s="33"/>
      <c r="AWZ784" s="33"/>
      <c r="AXA784" s="33"/>
      <c r="AXB784" s="33"/>
      <c r="AXC784" s="33"/>
      <c r="AXD784" s="33"/>
      <c r="AXE784" s="33"/>
      <c r="AXF784" s="33"/>
      <c r="AXG784" s="33"/>
      <c r="AXH784" s="33"/>
      <c r="AXI784" s="33"/>
      <c r="AXJ784" s="33"/>
      <c r="AXK784" s="33"/>
      <c r="AXL784" s="33"/>
      <c r="AXM784" s="33"/>
      <c r="AXN784" s="33"/>
      <c r="AXO784" s="33"/>
      <c r="AXP784" s="33"/>
      <c r="AXQ784" s="33"/>
      <c r="AXR784" s="33"/>
      <c r="AXS784" s="33"/>
      <c r="AXT784" s="33"/>
      <c r="AXU784" s="33"/>
      <c r="AXV784" s="33"/>
      <c r="AXW784" s="33"/>
      <c r="AXX784" s="33"/>
      <c r="AXY784" s="33"/>
      <c r="AXZ784" s="33"/>
      <c r="AYA784" s="33"/>
      <c r="AYB784" s="33"/>
      <c r="AYC784" s="33"/>
      <c r="AYD784" s="33"/>
      <c r="AYE784" s="33"/>
      <c r="AYF784" s="33"/>
      <c r="AYG784" s="33"/>
      <c r="AYH784" s="33"/>
      <c r="AYI784" s="33"/>
      <c r="AYJ784" s="33"/>
      <c r="AYK784" s="33"/>
      <c r="AYL784" s="33"/>
      <c r="AYM784" s="33"/>
      <c r="AYN784" s="33"/>
      <c r="AYO784" s="33"/>
      <c r="AYP784" s="33"/>
      <c r="AYQ784" s="33"/>
      <c r="AYR784" s="33"/>
      <c r="AYS784" s="33"/>
      <c r="AYT784" s="33"/>
      <c r="AYU784" s="33"/>
      <c r="AYV784" s="33"/>
      <c r="AYW784" s="33"/>
      <c r="AYX784" s="33"/>
      <c r="AYY784" s="33"/>
      <c r="AYZ784" s="33"/>
      <c r="AZA784" s="33"/>
      <c r="AZB784" s="33"/>
      <c r="AZC784" s="33"/>
      <c r="AZD784" s="33"/>
      <c r="AZE784" s="33"/>
      <c r="AZF784" s="33"/>
      <c r="AZG784" s="33"/>
      <c r="AZH784" s="33"/>
      <c r="AZI784" s="33"/>
      <c r="AZJ784" s="33"/>
      <c r="AZK784" s="33"/>
      <c r="AZL784" s="33"/>
      <c r="AZM784" s="33"/>
      <c r="AZN784" s="33"/>
      <c r="AZO784" s="33"/>
      <c r="AZP784" s="33"/>
      <c r="AZQ784" s="33"/>
      <c r="AZR784" s="33"/>
      <c r="AZS784" s="33"/>
      <c r="AZT784" s="33"/>
      <c r="AZU784" s="33"/>
      <c r="AZV784" s="33"/>
      <c r="AZW784" s="33"/>
      <c r="AZX784" s="33"/>
      <c r="AZY784" s="33"/>
      <c r="AZZ784" s="33"/>
      <c r="BAA784" s="33"/>
      <c r="BAB784" s="33"/>
      <c r="BAC784" s="33"/>
      <c r="BAD784" s="33"/>
      <c r="BAE784" s="33"/>
      <c r="BAF784" s="33"/>
      <c r="BAG784" s="33"/>
      <c r="BAH784" s="33"/>
      <c r="BAI784" s="33"/>
      <c r="BAJ784" s="33"/>
      <c r="BAK784" s="33"/>
      <c r="BAL784" s="33"/>
      <c r="BAM784" s="33"/>
      <c r="BAN784" s="33"/>
      <c r="BAO784" s="33"/>
      <c r="BAP784" s="33"/>
      <c r="BAQ784" s="33"/>
      <c r="BAR784" s="33"/>
      <c r="BAS784" s="33"/>
      <c r="BAT784" s="33"/>
      <c r="BAU784" s="33"/>
      <c r="BAV784" s="33"/>
      <c r="BAW784" s="33"/>
      <c r="BAX784" s="33"/>
      <c r="BAY784" s="33"/>
      <c r="BAZ784" s="33"/>
      <c r="BBA784" s="33"/>
      <c r="BBB784" s="33"/>
      <c r="BBC784" s="33"/>
      <c r="BBD784" s="33"/>
      <c r="BBE784" s="33"/>
      <c r="BBF784" s="33"/>
      <c r="BBG784" s="33"/>
      <c r="BBH784" s="33"/>
      <c r="BBI784" s="33"/>
      <c r="BBJ784" s="33"/>
      <c r="BBK784" s="33"/>
      <c r="BBL784" s="33"/>
      <c r="BBM784" s="33"/>
      <c r="BBN784" s="33"/>
      <c r="BBO784" s="33"/>
      <c r="BBP784" s="33"/>
      <c r="BBQ784" s="33"/>
      <c r="BBR784" s="33"/>
      <c r="BBS784" s="33"/>
      <c r="BBT784" s="33"/>
      <c r="BBU784" s="33"/>
      <c r="BBV784" s="33"/>
      <c r="BBW784" s="33"/>
      <c r="BBX784" s="33"/>
      <c r="BBY784" s="33"/>
      <c r="BBZ784" s="33"/>
      <c r="BCA784" s="33"/>
      <c r="BCB784" s="33"/>
      <c r="BCC784" s="33"/>
      <c r="BCD784" s="33"/>
      <c r="BCE784" s="33"/>
      <c r="BCF784" s="33"/>
      <c r="BCG784" s="33"/>
      <c r="BCH784" s="33"/>
      <c r="BCI784" s="33"/>
      <c r="BCJ784" s="33"/>
      <c r="BCK784" s="33"/>
      <c r="BCL784" s="33"/>
      <c r="BCM784" s="33"/>
      <c r="BCN784" s="33"/>
      <c r="BCO784" s="33"/>
      <c r="BCP784" s="33"/>
      <c r="BCQ784" s="33"/>
      <c r="BCR784" s="33"/>
      <c r="BCS784" s="33"/>
      <c r="BCT784" s="33"/>
      <c r="BCU784" s="33"/>
      <c r="BCV784" s="33"/>
      <c r="BCW784" s="33"/>
      <c r="BCX784" s="33"/>
      <c r="BCY784" s="33"/>
      <c r="BCZ784" s="33"/>
      <c r="BDA784" s="33"/>
      <c r="BDB784" s="33"/>
      <c r="BDC784" s="33"/>
      <c r="BDD784" s="33"/>
      <c r="BDE784" s="33"/>
      <c r="BDF784" s="33"/>
      <c r="BDG784" s="33"/>
      <c r="BDH784" s="33"/>
      <c r="BDI784" s="33"/>
      <c r="BDJ784" s="33"/>
      <c r="BDK784" s="33"/>
      <c r="BDL784" s="33"/>
      <c r="BDM784" s="33"/>
      <c r="BDN784" s="33"/>
      <c r="BDO784" s="33"/>
      <c r="BDP784" s="33"/>
      <c r="BDQ784" s="33"/>
      <c r="BDR784" s="33"/>
      <c r="BDS784" s="33"/>
      <c r="BDT784" s="33"/>
      <c r="BDU784" s="33"/>
      <c r="BDV784" s="33"/>
      <c r="BDW784" s="33"/>
      <c r="BDX784" s="33"/>
      <c r="BDY784" s="33"/>
      <c r="BDZ784" s="33"/>
      <c r="BEA784" s="33"/>
      <c r="BEB784" s="33"/>
      <c r="BEC784" s="33"/>
      <c r="BED784" s="33"/>
      <c r="BEE784" s="33"/>
      <c r="BEF784" s="33"/>
      <c r="BEG784" s="33"/>
      <c r="BEH784" s="33"/>
      <c r="BEI784" s="33"/>
      <c r="BEJ784" s="33"/>
      <c r="BEK784" s="33"/>
      <c r="BEL784" s="33"/>
      <c r="BEM784" s="33"/>
      <c r="BEN784" s="33"/>
      <c r="BEO784" s="33"/>
      <c r="BEP784" s="33"/>
      <c r="BEQ784" s="33"/>
      <c r="BER784" s="33"/>
      <c r="BES784" s="33"/>
      <c r="BET784" s="33"/>
      <c r="BEU784" s="33"/>
      <c r="BEV784" s="33"/>
      <c r="BEW784" s="33"/>
      <c r="BEX784" s="33"/>
      <c r="BEY784" s="33"/>
      <c r="BEZ784" s="33"/>
      <c r="BFA784" s="33"/>
      <c r="BFB784" s="33"/>
      <c r="BFC784" s="33"/>
      <c r="BFD784" s="33"/>
      <c r="BFE784" s="33"/>
      <c r="BFF784" s="33"/>
      <c r="BFG784" s="33"/>
      <c r="BFH784" s="33"/>
      <c r="BFI784" s="33"/>
      <c r="BFJ784" s="33"/>
      <c r="BFK784" s="33"/>
      <c r="BFL784" s="33"/>
      <c r="BFM784" s="33"/>
      <c r="BFN784" s="33"/>
      <c r="BFO784" s="33"/>
      <c r="BFP784" s="33"/>
      <c r="BFQ784" s="33"/>
      <c r="BFR784" s="33"/>
      <c r="BFS784" s="33"/>
      <c r="BFT784" s="33"/>
      <c r="BFU784" s="33"/>
      <c r="BFV784" s="33"/>
      <c r="BFW784" s="33"/>
      <c r="BFX784" s="33"/>
      <c r="BFY784" s="33"/>
      <c r="BFZ784" s="33"/>
      <c r="BGA784" s="33"/>
      <c r="BGB784" s="33"/>
      <c r="BGC784" s="33"/>
      <c r="BGD784" s="33"/>
      <c r="BGE784" s="33"/>
      <c r="BGF784" s="33"/>
      <c r="BGG784" s="33"/>
      <c r="BGH784" s="33"/>
      <c r="BGI784" s="33"/>
      <c r="BGJ784" s="33"/>
      <c r="BGK784" s="33"/>
      <c r="BGL784" s="33"/>
      <c r="BGM784" s="33"/>
      <c r="BGN784" s="33"/>
      <c r="BGO784" s="33"/>
      <c r="BGP784" s="33"/>
      <c r="BGQ784" s="33"/>
      <c r="BGR784" s="33"/>
      <c r="BGS784" s="33"/>
      <c r="BGT784" s="33"/>
      <c r="BGU784" s="33"/>
      <c r="BGV784" s="33"/>
      <c r="BGW784" s="33"/>
      <c r="BGX784" s="33"/>
      <c r="BGY784" s="33"/>
      <c r="BGZ784" s="33"/>
      <c r="BHA784" s="33"/>
      <c r="BHB784" s="33"/>
      <c r="BHC784" s="33"/>
      <c r="BHD784" s="33"/>
      <c r="BHE784" s="33"/>
      <c r="BHF784" s="33"/>
      <c r="BHG784" s="33"/>
      <c r="BHH784" s="33"/>
      <c r="BHI784" s="33"/>
      <c r="BHJ784" s="33"/>
      <c r="BHK784" s="33"/>
      <c r="BHL784" s="33"/>
      <c r="BHM784" s="33"/>
      <c r="BHN784" s="33"/>
      <c r="BHO784" s="33"/>
      <c r="BHP784" s="33"/>
      <c r="BHQ784" s="33"/>
      <c r="BHR784" s="33"/>
      <c r="BHS784" s="33"/>
      <c r="BHT784" s="33"/>
      <c r="BHU784" s="33"/>
      <c r="BHV784" s="33"/>
      <c r="BHW784" s="33"/>
      <c r="BHX784" s="33"/>
      <c r="BHY784" s="33"/>
      <c r="BHZ784" s="33"/>
      <c r="BIA784" s="33"/>
      <c r="BIB784" s="33"/>
      <c r="BIC784" s="33"/>
      <c r="BID784" s="33"/>
      <c r="BIE784" s="33"/>
      <c r="BIF784" s="33"/>
      <c r="BIG784" s="33"/>
      <c r="BIH784" s="33"/>
      <c r="BII784" s="33"/>
      <c r="BIJ784" s="33"/>
      <c r="BIK784" s="33"/>
      <c r="BIL784" s="33"/>
      <c r="BIM784" s="33"/>
      <c r="BIN784" s="33"/>
      <c r="BIO784" s="33"/>
      <c r="BIP784" s="33"/>
      <c r="BIQ784" s="33"/>
      <c r="BIR784" s="33"/>
      <c r="BIS784" s="33"/>
      <c r="BIT784" s="33"/>
      <c r="BIU784" s="33"/>
      <c r="BIV784" s="33"/>
      <c r="BIW784" s="33"/>
      <c r="BIX784" s="33"/>
      <c r="BIY784" s="33"/>
      <c r="BIZ784" s="33"/>
      <c r="BJA784" s="33"/>
      <c r="BJB784" s="33"/>
      <c r="BJC784" s="33"/>
      <c r="BJD784" s="33"/>
      <c r="BJE784" s="33"/>
      <c r="BJF784" s="33"/>
      <c r="BJG784" s="33"/>
      <c r="BJH784" s="33"/>
      <c r="BJI784" s="33"/>
      <c r="BJJ784" s="33"/>
      <c r="BJK784" s="33"/>
      <c r="BJL784" s="33"/>
      <c r="BJM784" s="33"/>
      <c r="BJN784" s="33"/>
      <c r="BJO784" s="33"/>
      <c r="BJP784" s="33"/>
      <c r="BJQ784" s="33"/>
      <c r="BJR784" s="33"/>
      <c r="BJS784" s="33"/>
      <c r="BJT784" s="33"/>
      <c r="BJU784" s="33"/>
      <c r="BJV784" s="33"/>
      <c r="BJW784" s="33"/>
      <c r="BJX784" s="33"/>
      <c r="BJY784" s="33"/>
      <c r="BJZ784" s="33"/>
      <c r="BKA784" s="33"/>
      <c r="BKB784" s="33"/>
      <c r="BKC784" s="33"/>
      <c r="BKD784" s="33"/>
      <c r="BKE784" s="33"/>
      <c r="BKF784" s="33"/>
      <c r="BKG784" s="33"/>
      <c r="BKH784" s="33"/>
      <c r="BKI784" s="33"/>
      <c r="BKJ784" s="33"/>
      <c r="BKK784" s="33"/>
      <c r="BKL784" s="33"/>
      <c r="BKM784" s="33"/>
      <c r="BKN784" s="33"/>
      <c r="BKO784" s="33"/>
      <c r="BKP784" s="33"/>
      <c r="BKQ784" s="33"/>
      <c r="BKR784" s="33"/>
      <c r="BKS784" s="33"/>
      <c r="BKT784" s="33"/>
      <c r="BKU784" s="33"/>
      <c r="BKV784" s="33"/>
      <c r="BKW784" s="33"/>
      <c r="BKX784" s="33"/>
      <c r="BKY784" s="33"/>
      <c r="BKZ784" s="33"/>
      <c r="BLA784" s="33"/>
      <c r="BLB784" s="33"/>
      <c r="BLC784" s="33"/>
      <c r="BLD784" s="33"/>
      <c r="BLE784" s="33"/>
      <c r="BLF784" s="33"/>
      <c r="BLG784" s="33"/>
      <c r="BLH784" s="33"/>
      <c r="BLI784" s="33"/>
      <c r="BLJ784" s="33"/>
      <c r="BLK784" s="33"/>
      <c r="BLL784" s="33"/>
      <c r="BLM784" s="33"/>
      <c r="BLN784" s="33"/>
      <c r="BLO784" s="33"/>
      <c r="BLP784" s="33"/>
      <c r="BLQ784" s="33"/>
      <c r="BLR784" s="33"/>
      <c r="BLS784" s="33"/>
      <c r="BLT784" s="33"/>
      <c r="BLU784" s="33"/>
      <c r="BLV784" s="33"/>
      <c r="BLW784" s="33"/>
      <c r="BLX784" s="33"/>
      <c r="BLY784" s="33"/>
      <c r="BLZ784" s="33"/>
      <c r="BMA784" s="33"/>
      <c r="BMB784" s="33"/>
      <c r="BMC784" s="33"/>
      <c r="BMD784" s="33"/>
      <c r="BME784" s="33"/>
      <c r="BMF784" s="33"/>
      <c r="BMG784" s="33"/>
      <c r="BMH784" s="33"/>
      <c r="BMI784" s="33"/>
      <c r="BMJ784" s="33"/>
      <c r="BMK784" s="33"/>
      <c r="BML784" s="33"/>
      <c r="BMM784" s="33"/>
      <c r="BMN784" s="33"/>
      <c r="BMO784" s="33"/>
      <c r="BMP784" s="33"/>
      <c r="BMQ784" s="33"/>
      <c r="BMR784" s="33"/>
      <c r="BMS784" s="33"/>
      <c r="BMT784" s="33"/>
      <c r="BMU784" s="33"/>
      <c r="BMV784" s="33"/>
      <c r="BMW784" s="33"/>
      <c r="BMX784" s="33"/>
      <c r="BMY784" s="33"/>
      <c r="BMZ784" s="33"/>
      <c r="BNA784" s="33"/>
      <c r="BNB784" s="33"/>
      <c r="BNC784" s="33"/>
      <c r="BND784" s="33"/>
      <c r="BNE784" s="33"/>
      <c r="BNF784" s="33"/>
      <c r="BNG784" s="33"/>
      <c r="BNH784" s="33"/>
      <c r="BNI784" s="33"/>
      <c r="BNJ784" s="33"/>
      <c r="BNK784" s="33"/>
      <c r="BNL784" s="33"/>
      <c r="BNM784" s="33"/>
      <c r="BNN784" s="33"/>
      <c r="BNO784" s="33"/>
      <c r="BNP784" s="33"/>
      <c r="BNQ784" s="33"/>
      <c r="BNR784" s="33"/>
      <c r="BNS784" s="33"/>
      <c r="BNT784" s="33"/>
      <c r="BNU784" s="33"/>
      <c r="BNV784" s="33"/>
      <c r="BNW784" s="33"/>
      <c r="BNX784" s="33"/>
      <c r="BNY784" s="33"/>
      <c r="BNZ784" s="33"/>
      <c r="BOA784" s="33"/>
      <c r="BOB784" s="33"/>
      <c r="BOC784" s="33"/>
      <c r="BOD784" s="33"/>
      <c r="BOE784" s="33"/>
      <c r="BOF784" s="33"/>
      <c r="BOG784" s="33"/>
      <c r="BOH784" s="33"/>
      <c r="BOI784" s="33"/>
      <c r="BOJ784" s="33"/>
      <c r="BOK784" s="33"/>
      <c r="BOL784" s="33"/>
      <c r="BOM784" s="33"/>
      <c r="BON784" s="33"/>
      <c r="BOO784" s="33"/>
      <c r="BOP784" s="33"/>
      <c r="BOQ784" s="33"/>
      <c r="BOR784" s="33"/>
      <c r="BOS784" s="33"/>
      <c r="BOT784" s="33"/>
      <c r="BOU784" s="33"/>
      <c r="BOV784" s="33"/>
      <c r="BOW784" s="33"/>
      <c r="BOX784" s="33"/>
      <c r="BOY784" s="33"/>
      <c r="BOZ784" s="33"/>
      <c r="BPA784" s="33"/>
      <c r="BPB784" s="33"/>
      <c r="BPC784" s="33"/>
      <c r="BPD784" s="33"/>
      <c r="BPE784" s="33"/>
      <c r="BPF784" s="33"/>
      <c r="BPG784" s="33"/>
      <c r="BPH784" s="33"/>
      <c r="BPI784" s="33"/>
      <c r="BPJ784" s="33"/>
      <c r="BPK784" s="33"/>
      <c r="BPL784" s="33"/>
      <c r="BPM784" s="33"/>
      <c r="BPN784" s="33"/>
      <c r="BPO784" s="33"/>
      <c r="BPP784" s="33"/>
      <c r="BPQ784" s="33"/>
      <c r="BPR784" s="33"/>
      <c r="BPS784" s="33"/>
      <c r="BPT784" s="33"/>
      <c r="BPU784" s="33"/>
      <c r="BPV784" s="33"/>
      <c r="BPW784" s="33"/>
      <c r="BPX784" s="33"/>
      <c r="BPY784" s="33"/>
      <c r="BPZ784" s="33"/>
      <c r="BQA784" s="33"/>
      <c r="BQB784" s="33"/>
      <c r="BQC784" s="33"/>
      <c r="BQD784" s="33"/>
      <c r="BQE784" s="33"/>
      <c r="BQF784" s="33"/>
      <c r="BQG784" s="33"/>
      <c r="BQH784" s="33"/>
      <c r="BQI784" s="33"/>
      <c r="BQJ784" s="33"/>
      <c r="BQK784" s="33"/>
      <c r="BQL784" s="33"/>
      <c r="BQM784" s="33"/>
      <c r="BQN784" s="33"/>
      <c r="BQO784" s="33"/>
      <c r="BQP784" s="33"/>
      <c r="BQQ784" s="33"/>
      <c r="BQR784" s="33"/>
      <c r="BQS784" s="33"/>
      <c r="BQT784" s="33"/>
      <c r="BQU784" s="33"/>
      <c r="BQV784" s="33"/>
      <c r="BQW784" s="33"/>
      <c r="BQX784" s="33"/>
      <c r="BQY784" s="33"/>
      <c r="BQZ784" s="33"/>
      <c r="BRA784" s="33"/>
      <c r="BRB784" s="33"/>
      <c r="BRC784" s="33"/>
      <c r="BRD784" s="33"/>
      <c r="BRE784" s="33"/>
      <c r="BRF784" s="33"/>
      <c r="BRG784" s="33"/>
      <c r="BRH784" s="33"/>
      <c r="BRI784" s="33"/>
      <c r="BRJ784" s="33"/>
      <c r="BRK784" s="33"/>
      <c r="BRL784" s="33"/>
      <c r="BRM784" s="33"/>
      <c r="BRN784" s="33"/>
      <c r="BRO784" s="33"/>
      <c r="BRP784" s="33"/>
      <c r="BRQ784" s="33"/>
      <c r="BRR784" s="33"/>
      <c r="BRS784" s="33"/>
      <c r="BRT784" s="33"/>
      <c r="BRU784" s="33"/>
      <c r="BRV784" s="33"/>
      <c r="BRW784" s="33"/>
      <c r="BRX784" s="33"/>
      <c r="BRY784" s="33"/>
      <c r="BRZ784" s="33"/>
      <c r="BSA784" s="33"/>
      <c r="BSB784" s="33"/>
      <c r="BSC784" s="33"/>
      <c r="BSD784" s="33"/>
      <c r="BSE784" s="33"/>
      <c r="BSF784" s="33"/>
      <c r="BSG784" s="33"/>
      <c r="BSH784" s="33"/>
      <c r="BSI784" s="33"/>
      <c r="BSJ784" s="33"/>
      <c r="BSK784" s="33"/>
      <c r="BSL784" s="33"/>
      <c r="BSM784" s="33"/>
      <c r="BSN784" s="33"/>
      <c r="BSO784" s="33"/>
      <c r="BSP784" s="33"/>
      <c r="BSQ784" s="33"/>
      <c r="BSR784" s="33"/>
      <c r="BSS784" s="33"/>
      <c r="BST784" s="33"/>
      <c r="BSU784" s="33"/>
      <c r="BSV784" s="33"/>
      <c r="BSW784" s="33"/>
      <c r="BSX784" s="33"/>
      <c r="BSY784" s="33"/>
      <c r="BSZ784" s="33"/>
      <c r="BTA784" s="33"/>
      <c r="BTB784" s="33"/>
      <c r="BTC784" s="33"/>
      <c r="BTD784" s="33"/>
      <c r="BTE784" s="33"/>
      <c r="BTF784" s="33"/>
      <c r="BTG784" s="33"/>
      <c r="BTH784" s="33"/>
      <c r="BTI784" s="33"/>
      <c r="BTJ784" s="33"/>
      <c r="BTK784" s="33"/>
      <c r="BTL784" s="33"/>
      <c r="BTM784" s="33"/>
      <c r="BTN784" s="33"/>
      <c r="BTO784" s="33"/>
      <c r="BTP784" s="33"/>
      <c r="BTQ784" s="33"/>
      <c r="BTR784" s="33"/>
      <c r="BTS784" s="33"/>
      <c r="BTT784" s="33"/>
      <c r="BTU784" s="33"/>
      <c r="BTV784" s="33"/>
      <c r="BTW784" s="33"/>
      <c r="BTX784" s="33"/>
      <c r="BTY784" s="33"/>
      <c r="BTZ784" s="33"/>
      <c r="BUA784" s="33"/>
      <c r="BUB784" s="33"/>
      <c r="BUC784" s="33"/>
      <c r="BUD784" s="33"/>
      <c r="BUE784" s="33"/>
      <c r="BUF784" s="33"/>
      <c r="BUG784" s="33"/>
      <c r="BUH784" s="33"/>
      <c r="BUI784" s="33"/>
      <c r="BUJ784" s="33"/>
      <c r="BUK784" s="33"/>
      <c r="BUL784" s="33"/>
      <c r="BUM784" s="33"/>
      <c r="BUN784" s="33"/>
      <c r="BUO784" s="33"/>
      <c r="BUP784" s="33"/>
      <c r="BUQ784" s="33"/>
      <c r="BUR784" s="33"/>
      <c r="BUS784" s="33"/>
      <c r="BUT784" s="33"/>
      <c r="BUU784" s="33"/>
      <c r="BUV784" s="33"/>
      <c r="BUW784" s="33"/>
      <c r="BUX784" s="33"/>
      <c r="BUY784" s="33"/>
      <c r="BUZ784" s="33"/>
      <c r="BVA784" s="33"/>
      <c r="BVB784" s="33"/>
      <c r="BVC784" s="33"/>
      <c r="BVD784" s="33"/>
      <c r="BVE784" s="33"/>
      <c r="BVF784" s="33"/>
      <c r="BVG784" s="33"/>
      <c r="BVH784" s="33"/>
      <c r="BVI784" s="33"/>
      <c r="BVJ784" s="33"/>
      <c r="BVK784" s="33"/>
      <c r="BVL784" s="33"/>
      <c r="BVM784" s="33"/>
      <c r="BVN784" s="33"/>
      <c r="BVO784" s="33"/>
      <c r="BVP784" s="33"/>
      <c r="BVQ784" s="33"/>
      <c r="BVR784" s="33"/>
      <c r="BVS784" s="33"/>
      <c r="BVT784" s="33"/>
      <c r="BVU784" s="33"/>
      <c r="BVV784" s="33"/>
      <c r="BVW784" s="33"/>
      <c r="BVX784" s="33"/>
      <c r="BVY784" s="33"/>
      <c r="BVZ784" s="33"/>
      <c r="BWA784" s="33"/>
      <c r="BWB784" s="33"/>
      <c r="BWC784" s="33"/>
      <c r="BWD784" s="33"/>
      <c r="BWE784" s="33"/>
      <c r="BWF784" s="33"/>
      <c r="BWG784" s="33"/>
      <c r="BWH784" s="33"/>
      <c r="BWI784" s="33"/>
      <c r="BWJ784" s="33"/>
      <c r="BWK784" s="33"/>
      <c r="BWL784" s="33"/>
      <c r="BWM784" s="33"/>
      <c r="BWN784" s="33"/>
      <c r="BWO784" s="33"/>
      <c r="BWP784" s="33"/>
      <c r="BWQ784" s="33"/>
      <c r="BWR784" s="33"/>
      <c r="BWS784" s="33"/>
      <c r="BWT784" s="33"/>
      <c r="BWU784" s="33"/>
      <c r="BWV784" s="33"/>
      <c r="BWW784" s="33"/>
      <c r="BWX784" s="33"/>
      <c r="BWY784" s="33"/>
      <c r="BWZ784" s="33"/>
      <c r="BXA784" s="33"/>
      <c r="BXB784" s="33"/>
      <c r="BXC784" s="33"/>
      <c r="BXD784" s="33"/>
      <c r="BXE784" s="33"/>
      <c r="BXF784" s="33"/>
      <c r="BXG784" s="33"/>
      <c r="BXH784" s="33"/>
      <c r="BXI784" s="33"/>
      <c r="BXJ784" s="33"/>
      <c r="BXK784" s="33"/>
      <c r="BXL784" s="33"/>
      <c r="BXM784" s="33"/>
      <c r="BXN784" s="33"/>
      <c r="BXO784" s="33"/>
      <c r="BXP784" s="33"/>
      <c r="BXQ784" s="33"/>
      <c r="BXR784" s="33"/>
      <c r="BXS784" s="33"/>
      <c r="BXT784" s="33"/>
      <c r="BXU784" s="33"/>
      <c r="BXV784" s="33"/>
      <c r="BXW784" s="33"/>
      <c r="BXX784" s="33"/>
      <c r="BXY784" s="33"/>
      <c r="BXZ784" s="33"/>
      <c r="BYA784" s="33"/>
      <c r="BYB784" s="33"/>
      <c r="BYC784" s="33"/>
      <c r="BYD784" s="33"/>
      <c r="BYE784" s="33"/>
      <c r="BYF784" s="33"/>
      <c r="BYG784" s="33"/>
      <c r="BYH784" s="33"/>
      <c r="BYI784" s="33"/>
      <c r="BYJ784" s="33"/>
      <c r="BYK784" s="33"/>
      <c r="BYL784" s="33"/>
      <c r="BYM784" s="33"/>
      <c r="BYN784" s="33"/>
      <c r="BYO784" s="33"/>
      <c r="BYP784" s="33"/>
      <c r="BYQ784" s="33"/>
      <c r="BYR784" s="33"/>
      <c r="BYS784" s="33"/>
      <c r="BYT784" s="33"/>
      <c r="BYU784" s="33"/>
      <c r="BYV784" s="33"/>
      <c r="BYW784" s="33"/>
      <c r="BYX784" s="33"/>
    </row>
    <row r="785" spans="1:2026" s="52" customFormat="1" ht="24.95" customHeight="1" x14ac:dyDescent="0.25">
      <c r="A785" s="205" t="s">
        <v>1662</v>
      </c>
      <c r="B785" s="50" t="s">
        <v>1405</v>
      </c>
      <c r="C785" s="4" t="s">
        <v>1402</v>
      </c>
      <c r="D785" s="4" t="s">
        <v>172</v>
      </c>
      <c r="E785" s="4" t="s">
        <v>1403</v>
      </c>
      <c r="F785" s="5" t="s">
        <v>1308</v>
      </c>
      <c r="G785" s="4" t="s">
        <v>27</v>
      </c>
      <c r="H785" s="63" t="s">
        <v>1316</v>
      </c>
      <c r="I785" s="4" t="s">
        <v>29</v>
      </c>
      <c r="J785" s="51" t="s">
        <v>30</v>
      </c>
      <c r="K785" s="4" t="s">
        <v>31</v>
      </c>
      <c r="L785" s="4" t="s">
        <v>32</v>
      </c>
      <c r="M785" s="4" t="s">
        <v>33</v>
      </c>
      <c r="N785" s="4" t="s">
        <v>34</v>
      </c>
      <c r="O785" s="6" t="s">
        <v>35</v>
      </c>
      <c r="P785" s="6" t="s">
        <v>1475</v>
      </c>
      <c r="Q785" s="7" t="s">
        <v>36</v>
      </c>
      <c r="R785" s="7" t="s">
        <v>1236</v>
      </c>
      <c r="S785" s="5" t="s">
        <v>1406</v>
      </c>
      <c r="T785" s="147">
        <v>1708627.0120000001</v>
      </c>
      <c r="U785" s="147">
        <v>9240313.7520000003</v>
      </c>
      <c r="V785" s="4" t="s">
        <v>11</v>
      </c>
      <c r="W785" s="4"/>
      <c r="X785" s="4" t="s">
        <v>40</v>
      </c>
      <c r="Y785" s="4"/>
      <c r="Z785" s="4"/>
      <c r="AA785" s="4"/>
      <c r="AB785" s="8"/>
      <c r="AC785" s="8">
        <v>2650</v>
      </c>
      <c r="AD785" s="8"/>
      <c r="AE785" s="8">
        <v>12750</v>
      </c>
      <c r="AF785" s="8">
        <v>5250</v>
      </c>
      <c r="AG785" s="8">
        <f t="shared" si="13"/>
        <v>20650</v>
      </c>
      <c r="AH785" s="111"/>
      <c r="AI785" s="8">
        <v>23608.34</v>
      </c>
      <c r="AJ785" s="126">
        <v>4710</v>
      </c>
      <c r="AK785" s="8">
        <f>SUM(AI785:AJ785)</f>
        <v>28318.34</v>
      </c>
      <c r="AL785" s="5" t="s">
        <v>37</v>
      </c>
      <c r="AM785" s="5" t="s">
        <v>1499</v>
      </c>
      <c r="AN785" s="96">
        <v>43191</v>
      </c>
      <c r="AO785" s="173" t="s">
        <v>1512</v>
      </c>
      <c r="AP785" s="33"/>
      <c r="AQ785" s="33"/>
      <c r="AR785" s="33"/>
      <c r="AS785" s="33"/>
      <c r="AT785" s="33"/>
      <c r="AU785" s="33"/>
      <c r="AV785" s="33"/>
      <c r="AW785" s="33"/>
      <c r="AX785" s="33"/>
      <c r="AY785" s="33"/>
      <c r="AZ785" s="33"/>
      <c r="BA785" s="33"/>
      <c r="BB785" s="33"/>
      <c r="BC785" s="33"/>
      <c r="BD785" s="33"/>
      <c r="BE785" s="33"/>
      <c r="BF785" s="33"/>
      <c r="BG785" s="33"/>
      <c r="BH785" s="33"/>
      <c r="BI785" s="33"/>
      <c r="BJ785" s="33"/>
      <c r="BK785" s="33"/>
      <c r="BL785" s="33"/>
      <c r="BM785" s="33"/>
      <c r="BN785" s="33"/>
      <c r="BO785" s="33"/>
      <c r="BP785" s="33"/>
      <c r="BQ785" s="33"/>
      <c r="BR785" s="33"/>
      <c r="BS785" s="33"/>
      <c r="BT785" s="33"/>
      <c r="BU785" s="33"/>
      <c r="BV785" s="33"/>
      <c r="BW785" s="33"/>
      <c r="BX785" s="33"/>
      <c r="BY785" s="33"/>
      <c r="BZ785" s="33"/>
      <c r="CA785" s="33"/>
      <c r="CB785" s="33"/>
      <c r="CC785" s="33"/>
      <c r="CD785" s="33"/>
      <c r="CE785" s="33"/>
      <c r="CF785" s="33"/>
      <c r="CG785" s="33"/>
      <c r="CH785" s="33"/>
      <c r="CI785" s="33"/>
      <c r="CJ785" s="33"/>
      <c r="CK785" s="33"/>
      <c r="CL785" s="33"/>
      <c r="CM785" s="33"/>
      <c r="CN785" s="33"/>
      <c r="CO785" s="33"/>
      <c r="CP785" s="33"/>
      <c r="CQ785" s="33"/>
      <c r="CR785" s="33"/>
      <c r="CS785" s="33"/>
      <c r="CT785" s="33"/>
      <c r="CU785" s="33"/>
      <c r="CV785" s="33"/>
      <c r="CW785" s="33"/>
      <c r="CX785" s="33"/>
      <c r="CY785" s="33"/>
      <c r="CZ785" s="33"/>
      <c r="DA785" s="33"/>
      <c r="DB785" s="33"/>
      <c r="DC785" s="33"/>
      <c r="DD785" s="33"/>
      <c r="DE785" s="33"/>
      <c r="DF785" s="33"/>
      <c r="DG785" s="33"/>
      <c r="DH785" s="33"/>
      <c r="DI785" s="33"/>
      <c r="DJ785" s="33"/>
      <c r="DK785" s="33"/>
      <c r="DL785" s="33"/>
      <c r="DM785" s="33"/>
      <c r="DN785" s="33"/>
      <c r="DO785" s="33"/>
      <c r="DP785" s="33"/>
      <c r="DQ785" s="33"/>
      <c r="DR785" s="33"/>
      <c r="DS785" s="33"/>
      <c r="DT785" s="33"/>
      <c r="DU785" s="33"/>
      <c r="DV785" s="33"/>
      <c r="DW785" s="33"/>
      <c r="DX785" s="33"/>
      <c r="DY785" s="33"/>
      <c r="DZ785" s="33"/>
      <c r="EA785" s="33"/>
      <c r="EB785" s="33"/>
      <c r="EC785" s="33"/>
      <c r="ED785" s="33"/>
      <c r="EE785" s="33"/>
      <c r="EF785" s="33"/>
      <c r="EG785" s="33"/>
      <c r="EH785" s="33"/>
      <c r="EI785" s="33"/>
      <c r="EJ785" s="33"/>
      <c r="EK785" s="33"/>
      <c r="EL785" s="33"/>
      <c r="EM785" s="33"/>
      <c r="EN785" s="33"/>
      <c r="EO785" s="33"/>
      <c r="EP785" s="33"/>
      <c r="EQ785" s="33"/>
      <c r="ER785" s="33"/>
      <c r="ES785" s="33"/>
      <c r="ET785" s="33"/>
      <c r="EU785" s="33"/>
      <c r="EV785" s="33"/>
      <c r="EW785" s="33"/>
      <c r="EX785" s="33"/>
      <c r="EY785" s="33"/>
      <c r="EZ785" s="33"/>
      <c r="FA785" s="33"/>
      <c r="FB785" s="33"/>
      <c r="FC785" s="33"/>
      <c r="FD785" s="33"/>
      <c r="FE785" s="33"/>
      <c r="FF785" s="33"/>
      <c r="FG785" s="33"/>
      <c r="FH785" s="33"/>
      <c r="FI785" s="33"/>
      <c r="FJ785" s="33"/>
      <c r="FK785" s="33"/>
      <c r="FL785" s="33"/>
      <c r="FM785" s="33"/>
      <c r="FN785" s="33"/>
      <c r="FO785" s="33"/>
      <c r="FP785" s="33"/>
      <c r="FQ785" s="33"/>
      <c r="FR785" s="33"/>
      <c r="FS785" s="33"/>
      <c r="FT785" s="33"/>
      <c r="FU785" s="33"/>
      <c r="FV785" s="33"/>
      <c r="FW785" s="33"/>
      <c r="FX785" s="33"/>
      <c r="FY785" s="33"/>
      <c r="FZ785" s="33"/>
      <c r="GA785" s="33"/>
      <c r="GB785" s="33"/>
      <c r="GC785" s="33"/>
      <c r="GD785" s="33"/>
      <c r="GE785" s="33"/>
      <c r="GF785" s="33"/>
      <c r="GG785" s="33"/>
      <c r="GH785" s="33"/>
      <c r="GI785" s="33"/>
      <c r="GJ785" s="33"/>
      <c r="GK785" s="33"/>
      <c r="GL785" s="33"/>
      <c r="GM785" s="33"/>
      <c r="GN785" s="33"/>
      <c r="GO785" s="33"/>
      <c r="GP785" s="33"/>
      <c r="GQ785" s="33"/>
      <c r="GR785" s="33"/>
      <c r="GS785" s="33"/>
      <c r="GT785" s="33"/>
      <c r="GU785" s="33"/>
      <c r="GV785" s="33"/>
      <c r="GW785" s="33"/>
      <c r="GX785" s="33"/>
      <c r="GY785" s="33"/>
      <c r="GZ785" s="33"/>
      <c r="HA785" s="33"/>
      <c r="HB785" s="33"/>
      <c r="HC785" s="33"/>
      <c r="HD785" s="33"/>
      <c r="HE785" s="33"/>
      <c r="HF785" s="33"/>
      <c r="HG785" s="33"/>
      <c r="HH785" s="33"/>
      <c r="HI785" s="33"/>
      <c r="HJ785" s="33"/>
      <c r="HK785" s="33"/>
      <c r="HL785" s="33"/>
      <c r="HM785" s="33"/>
      <c r="HN785" s="33"/>
      <c r="HO785" s="33"/>
      <c r="HP785" s="33"/>
      <c r="HQ785" s="33"/>
      <c r="HR785" s="33"/>
      <c r="HS785" s="33"/>
      <c r="HT785" s="33"/>
      <c r="HU785" s="33"/>
      <c r="HV785" s="33"/>
      <c r="HW785" s="33"/>
      <c r="HX785" s="33"/>
      <c r="HY785" s="33"/>
      <c r="HZ785" s="33"/>
      <c r="IA785" s="33"/>
      <c r="IB785" s="33"/>
      <c r="IC785" s="33"/>
      <c r="ID785" s="33"/>
      <c r="IE785" s="33"/>
      <c r="IF785" s="33"/>
      <c r="IG785" s="33"/>
      <c r="IH785" s="33"/>
      <c r="II785" s="33"/>
      <c r="IJ785" s="33"/>
      <c r="IK785" s="33"/>
      <c r="IL785" s="33"/>
      <c r="IM785" s="33"/>
      <c r="IN785" s="33"/>
      <c r="IO785" s="33"/>
      <c r="IP785" s="33"/>
      <c r="IQ785" s="33"/>
      <c r="IR785" s="33"/>
      <c r="IS785" s="33"/>
      <c r="IT785" s="33"/>
      <c r="IU785" s="33"/>
      <c r="IV785" s="33"/>
      <c r="IW785" s="33"/>
      <c r="IX785" s="33"/>
      <c r="IY785" s="33"/>
      <c r="IZ785" s="33"/>
      <c r="JA785" s="33"/>
      <c r="JB785" s="33"/>
      <c r="JC785" s="33"/>
      <c r="JD785" s="33"/>
      <c r="JE785" s="33"/>
      <c r="JF785" s="33"/>
      <c r="JG785" s="33"/>
      <c r="JH785" s="33"/>
      <c r="JI785" s="33"/>
      <c r="JJ785" s="33"/>
      <c r="JK785" s="33"/>
      <c r="JL785" s="33"/>
      <c r="JM785" s="33"/>
      <c r="JN785" s="33"/>
      <c r="JO785" s="33"/>
      <c r="JP785" s="33"/>
      <c r="JQ785" s="33"/>
      <c r="JR785" s="33"/>
      <c r="JS785" s="33"/>
      <c r="JT785" s="33"/>
      <c r="JU785" s="33"/>
      <c r="JV785" s="33"/>
      <c r="JW785" s="33"/>
      <c r="JX785" s="33"/>
      <c r="JY785" s="33"/>
      <c r="JZ785" s="33"/>
      <c r="KA785" s="33"/>
      <c r="KB785" s="33"/>
      <c r="KC785" s="33"/>
      <c r="KD785" s="33"/>
      <c r="KE785" s="33"/>
      <c r="KF785" s="33"/>
      <c r="KG785" s="33"/>
      <c r="KH785" s="33"/>
      <c r="KI785" s="33"/>
      <c r="KJ785" s="33"/>
      <c r="KK785" s="33"/>
      <c r="KL785" s="33"/>
      <c r="KM785" s="33"/>
      <c r="KN785" s="33"/>
      <c r="KO785" s="33"/>
      <c r="KP785" s="33"/>
      <c r="KQ785" s="33"/>
      <c r="KR785" s="33"/>
      <c r="KS785" s="33"/>
      <c r="KT785" s="33"/>
      <c r="KU785" s="33"/>
      <c r="KV785" s="33"/>
      <c r="KW785" s="33"/>
      <c r="KX785" s="33"/>
      <c r="KY785" s="33"/>
      <c r="KZ785" s="33"/>
      <c r="LA785" s="33"/>
      <c r="LB785" s="33"/>
      <c r="LC785" s="33"/>
      <c r="LD785" s="33"/>
      <c r="LE785" s="33"/>
      <c r="LF785" s="33"/>
      <c r="LG785" s="33"/>
      <c r="LH785" s="33"/>
      <c r="LI785" s="33"/>
      <c r="LJ785" s="33"/>
      <c r="LK785" s="33"/>
      <c r="LL785" s="33"/>
      <c r="LM785" s="33"/>
      <c r="LN785" s="33"/>
      <c r="LO785" s="33"/>
      <c r="LP785" s="33"/>
      <c r="LQ785" s="33"/>
      <c r="LR785" s="33"/>
      <c r="LS785" s="33"/>
      <c r="LT785" s="33"/>
      <c r="LU785" s="33"/>
      <c r="LV785" s="33"/>
      <c r="LW785" s="33"/>
      <c r="LX785" s="33"/>
      <c r="LY785" s="33"/>
      <c r="LZ785" s="33"/>
      <c r="MA785" s="33"/>
      <c r="MB785" s="33"/>
      <c r="MC785" s="33"/>
      <c r="MD785" s="33"/>
      <c r="ME785" s="33"/>
      <c r="MF785" s="33"/>
      <c r="MG785" s="33"/>
      <c r="MH785" s="33"/>
      <c r="MI785" s="33"/>
      <c r="MJ785" s="33"/>
      <c r="MK785" s="33"/>
      <c r="ML785" s="33"/>
      <c r="MM785" s="33"/>
      <c r="MN785" s="33"/>
      <c r="MO785" s="33"/>
      <c r="MP785" s="33"/>
      <c r="MQ785" s="33"/>
      <c r="MR785" s="33"/>
      <c r="MS785" s="33"/>
      <c r="MT785" s="33"/>
      <c r="MU785" s="33"/>
      <c r="MV785" s="33"/>
      <c r="MW785" s="33"/>
      <c r="MX785" s="33"/>
      <c r="MY785" s="33"/>
      <c r="MZ785" s="33"/>
      <c r="NA785" s="33"/>
      <c r="NB785" s="33"/>
      <c r="NC785" s="33"/>
      <c r="ND785" s="33"/>
      <c r="NE785" s="33"/>
      <c r="NF785" s="33"/>
      <c r="NG785" s="33"/>
      <c r="NH785" s="33"/>
      <c r="NI785" s="33"/>
      <c r="NJ785" s="33"/>
      <c r="NK785" s="33"/>
      <c r="NL785" s="33"/>
      <c r="NM785" s="33"/>
      <c r="NN785" s="33"/>
      <c r="NO785" s="33"/>
      <c r="NP785" s="33"/>
      <c r="NQ785" s="33"/>
      <c r="NR785" s="33"/>
      <c r="NS785" s="33"/>
      <c r="NT785" s="33"/>
      <c r="NU785" s="33"/>
      <c r="NV785" s="33"/>
      <c r="NW785" s="33"/>
      <c r="NX785" s="33"/>
      <c r="NY785" s="33"/>
      <c r="NZ785" s="33"/>
      <c r="OA785" s="33"/>
      <c r="OB785" s="33"/>
      <c r="OC785" s="33"/>
      <c r="OD785" s="33"/>
      <c r="OE785" s="33"/>
      <c r="OF785" s="33"/>
      <c r="OG785" s="33"/>
      <c r="OH785" s="33"/>
      <c r="OI785" s="33"/>
      <c r="OJ785" s="33"/>
      <c r="OK785" s="33"/>
      <c r="OL785" s="33"/>
      <c r="OM785" s="33"/>
      <c r="ON785" s="33"/>
      <c r="OO785" s="33"/>
      <c r="OP785" s="33"/>
      <c r="OQ785" s="33"/>
      <c r="OR785" s="33"/>
      <c r="OS785" s="33"/>
      <c r="OT785" s="33"/>
      <c r="OU785" s="33"/>
      <c r="OV785" s="33"/>
      <c r="OW785" s="33"/>
      <c r="OX785" s="33"/>
      <c r="OY785" s="33"/>
      <c r="OZ785" s="33"/>
      <c r="PA785" s="33"/>
      <c r="PB785" s="33"/>
      <c r="PC785" s="33"/>
      <c r="PD785" s="33"/>
      <c r="PE785" s="33"/>
      <c r="PF785" s="33"/>
      <c r="PG785" s="33"/>
      <c r="PH785" s="33"/>
      <c r="PI785" s="33"/>
      <c r="PJ785" s="33"/>
      <c r="PK785" s="33"/>
      <c r="PL785" s="33"/>
      <c r="PM785" s="33"/>
      <c r="PN785" s="33"/>
      <c r="PO785" s="33"/>
      <c r="PP785" s="33"/>
      <c r="PQ785" s="33"/>
      <c r="PR785" s="33"/>
      <c r="PS785" s="33"/>
      <c r="PT785" s="33"/>
      <c r="PU785" s="33"/>
      <c r="PV785" s="33"/>
      <c r="PW785" s="33"/>
      <c r="PX785" s="33"/>
      <c r="PY785" s="33"/>
      <c r="PZ785" s="33"/>
      <c r="QA785" s="33"/>
      <c r="QB785" s="33"/>
      <c r="QC785" s="33"/>
      <c r="QD785" s="33"/>
      <c r="QE785" s="33"/>
      <c r="QF785" s="33"/>
      <c r="QG785" s="33"/>
      <c r="QH785" s="33"/>
      <c r="QI785" s="33"/>
      <c r="QJ785" s="33"/>
      <c r="QK785" s="33"/>
      <c r="QL785" s="33"/>
      <c r="QM785" s="33"/>
      <c r="QN785" s="33"/>
      <c r="QO785" s="33"/>
      <c r="QP785" s="33"/>
      <c r="QQ785" s="33"/>
      <c r="QR785" s="33"/>
      <c r="QS785" s="33"/>
      <c r="QT785" s="33"/>
      <c r="QU785" s="33"/>
      <c r="QV785" s="33"/>
      <c r="QW785" s="33"/>
      <c r="QX785" s="33"/>
      <c r="QY785" s="33"/>
      <c r="QZ785" s="33"/>
      <c r="RA785" s="33"/>
      <c r="RB785" s="33"/>
      <c r="RC785" s="33"/>
      <c r="RD785" s="33"/>
      <c r="RE785" s="33"/>
      <c r="RF785" s="33"/>
      <c r="RG785" s="33"/>
      <c r="RH785" s="33"/>
      <c r="RI785" s="33"/>
      <c r="RJ785" s="33"/>
      <c r="RK785" s="33"/>
      <c r="RL785" s="33"/>
      <c r="RM785" s="33"/>
      <c r="RN785" s="33"/>
      <c r="RO785" s="33"/>
      <c r="RP785" s="33"/>
      <c r="RQ785" s="33"/>
      <c r="RR785" s="33"/>
      <c r="RS785" s="33"/>
      <c r="RT785" s="33"/>
      <c r="RU785" s="33"/>
      <c r="RV785" s="33"/>
      <c r="RW785" s="33"/>
      <c r="RX785" s="33"/>
      <c r="RY785" s="33"/>
      <c r="RZ785" s="33"/>
      <c r="SA785" s="33"/>
      <c r="SB785" s="33"/>
      <c r="SC785" s="33"/>
      <c r="SD785" s="33"/>
      <c r="SE785" s="33"/>
      <c r="SF785" s="33"/>
      <c r="SG785" s="33"/>
      <c r="SH785" s="33"/>
      <c r="SI785" s="33"/>
      <c r="SJ785" s="33"/>
      <c r="SK785" s="33"/>
      <c r="SL785" s="33"/>
      <c r="SM785" s="33"/>
      <c r="SN785" s="33"/>
      <c r="SO785" s="33"/>
      <c r="SP785" s="33"/>
      <c r="SQ785" s="33"/>
      <c r="SR785" s="33"/>
      <c r="SS785" s="33"/>
      <c r="ST785" s="33"/>
      <c r="SU785" s="33"/>
      <c r="SV785" s="33"/>
      <c r="SW785" s="33"/>
      <c r="SX785" s="33"/>
      <c r="SY785" s="33"/>
      <c r="SZ785" s="33"/>
      <c r="TA785" s="33"/>
      <c r="TB785" s="33"/>
      <c r="TC785" s="33"/>
      <c r="TD785" s="33"/>
      <c r="TE785" s="33"/>
      <c r="TF785" s="33"/>
      <c r="TG785" s="33"/>
      <c r="TH785" s="33"/>
      <c r="TI785" s="33"/>
      <c r="TJ785" s="33"/>
      <c r="TK785" s="33"/>
      <c r="TL785" s="33"/>
      <c r="TM785" s="33"/>
      <c r="TN785" s="33"/>
      <c r="TO785" s="33"/>
      <c r="TP785" s="33"/>
      <c r="TQ785" s="33"/>
      <c r="TR785" s="33"/>
      <c r="TS785" s="33"/>
      <c r="TT785" s="33"/>
      <c r="TU785" s="33"/>
      <c r="TV785" s="33"/>
      <c r="TW785" s="33"/>
      <c r="TX785" s="33"/>
      <c r="TY785" s="33"/>
      <c r="TZ785" s="33"/>
      <c r="UA785" s="33"/>
      <c r="UB785" s="33"/>
      <c r="UC785" s="33"/>
      <c r="UD785" s="33"/>
      <c r="UE785" s="33"/>
      <c r="UF785" s="33"/>
      <c r="UG785" s="33"/>
      <c r="UH785" s="33"/>
      <c r="UI785" s="33"/>
      <c r="UJ785" s="33"/>
      <c r="UK785" s="33"/>
      <c r="UL785" s="33"/>
      <c r="UM785" s="33"/>
      <c r="UN785" s="33"/>
      <c r="UO785" s="33"/>
      <c r="UP785" s="33"/>
      <c r="UQ785" s="33"/>
      <c r="UR785" s="33"/>
      <c r="US785" s="33"/>
      <c r="UT785" s="33"/>
      <c r="UU785" s="33"/>
      <c r="UV785" s="33"/>
      <c r="UW785" s="33"/>
      <c r="UX785" s="33"/>
      <c r="UY785" s="33"/>
      <c r="UZ785" s="33"/>
      <c r="VA785" s="33"/>
      <c r="VB785" s="33"/>
      <c r="VC785" s="33"/>
      <c r="VD785" s="33"/>
      <c r="VE785" s="33"/>
      <c r="VF785" s="33"/>
      <c r="VG785" s="33"/>
      <c r="VH785" s="33"/>
      <c r="VI785" s="33"/>
      <c r="VJ785" s="33"/>
      <c r="VK785" s="33"/>
      <c r="VL785" s="33"/>
      <c r="VM785" s="33"/>
      <c r="VN785" s="33"/>
      <c r="VO785" s="33"/>
      <c r="VP785" s="33"/>
      <c r="VQ785" s="33"/>
      <c r="VR785" s="33"/>
      <c r="VS785" s="33"/>
      <c r="VT785" s="33"/>
      <c r="VU785" s="33"/>
      <c r="VV785" s="33"/>
      <c r="VW785" s="33"/>
      <c r="VX785" s="33"/>
      <c r="VY785" s="33"/>
      <c r="VZ785" s="33"/>
      <c r="WA785" s="33"/>
      <c r="WB785" s="33"/>
      <c r="WC785" s="33"/>
      <c r="WD785" s="33"/>
      <c r="WE785" s="33"/>
      <c r="WF785" s="33"/>
      <c r="WG785" s="33"/>
      <c r="WH785" s="33"/>
      <c r="WI785" s="33"/>
      <c r="WJ785" s="33"/>
      <c r="WK785" s="33"/>
      <c r="WL785" s="33"/>
      <c r="WM785" s="33"/>
      <c r="WN785" s="33"/>
      <c r="WO785" s="33"/>
      <c r="WP785" s="33"/>
      <c r="WQ785" s="33"/>
      <c r="WR785" s="33"/>
      <c r="WS785" s="33"/>
      <c r="WT785" s="33"/>
      <c r="WU785" s="33"/>
      <c r="WV785" s="33"/>
      <c r="WW785" s="33"/>
      <c r="WX785" s="33"/>
      <c r="WY785" s="33"/>
      <c r="WZ785" s="33"/>
      <c r="XA785" s="33"/>
      <c r="XB785" s="33"/>
      <c r="XC785" s="33"/>
      <c r="XD785" s="33"/>
      <c r="XE785" s="33"/>
      <c r="XF785" s="33"/>
      <c r="XG785" s="33"/>
      <c r="XH785" s="33"/>
      <c r="XI785" s="33"/>
      <c r="XJ785" s="33"/>
      <c r="XK785" s="33"/>
      <c r="XL785" s="33"/>
      <c r="XM785" s="33"/>
      <c r="XN785" s="33"/>
      <c r="XO785" s="33"/>
      <c r="XP785" s="33"/>
      <c r="XQ785" s="33"/>
      <c r="XR785" s="33"/>
      <c r="XS785" s="33"/>
      <c r="XT785" s="33"/>
      <c r="XU785" s="33"/>
      <c r="XV785" s="33"/>
      <c r="XW785" s="33"/>
      <c r="XX785" s="33"/>
      <c r="XY785" s="33"/>
      <c r="XZ785" s="33"/>
      <c r="YA785" s="33"/>
      <c r="YB785" s="33"/>
      <c r="YC785" s="33"/>
      <c r="YD785" s="33"/>
      <c r="YE785" s="33"/>
      <c r="YF785" s="33"/>
      <c r="YG785" s="33"/>
      <c r="YH785" s="33"/>
      <c r="YI785" s="33"/>
      <c r="YJ785" s="33"/>
      <c r="YK785" s="33"/>
      <c r="YL785" s="33"/>
      <c r="YM785" s="33"/>
      <c r="YN785" s="33"/>
      <c r="YO785" s="33"/>
      <c r="YP785" s="33"/>
      <c r="YQ785" s="33"/>
      <c r="YR785" s="33"/>
      <c r="YS785" s="33"/>
      <c r="YT785" s="33"/>
      <c r="YU785" s="33"/>
      <c r="YV785" s="33"/>
      <c r="YW785" s="33"/>
      <c r="YX785" s="33"/>
      <c r="YY785" s="33"/>
      <c r="YZ785" s="33"/>
      <c r="ZA785" s="33"/>
      <c r="ZB785" s="33"/>
      <c r="ZC785" s="33"/>
      <c r="ZD785" s="33"/>
      <c r="ZE785" s="33"/>
      <c r="ZF785" s="33"/>
      <c r="ZG785" s="33"/>
      <c r="ZH785" s="33"/>
      <c r="ZI785" s="33"/>
      <c r="ZJ785" s="33"/>
      <c r="ZK785" s="33"/>
      <c r="ZL785" s="33"/>
      <c r="ZM785" s="33"/>
      <c r="ZN785" s="33"/>
      <c r="ZO785" s="33"/>
      <c r="ZP785" s="33"/>
      <c r="ZQ785" s="33"/>
      <c r="ZR785" s="33"/>
      <c r="ZS785" s="33"/>
      <c r="ZT785" s="33"/>
      <c r="ZU785" s="33"/>
      <c r="ZV785" s="33"/>
      <c r="ZW785" s="33"/>
      <c r="ZX785" s="33"/>
      <c r="ZY785" s="33"/>
      <c r="ZZ785" s="33"/>
      <c r="AAA785" s="33"/>
      <c r="AAB785" s="33"/>
      <c r="AAC785" s="33"/>
      <c r="AAD785" s="33"/>
      <c r="AAE785" s="33"/>
      <c r="AAF785" s="33"/>
      <c r="AAG785" s="33"/>
      <c r="AAH785" s="33"/>
      <c r="AAI785" s="33"/>
      <c r="AAJ785" s="33"/>
      <c r="AAK785" s="33"/>
      <c r="AAL785" s="33"/>
      <c r="AAM785" s="33"/>
      <c r="AAN785" s="33"/>
      <c r="AAO785" s="33"/>
      <c r="AAP785" s="33"/>
      <c r="AAQ785" s="33"/>
      <c r="AAR785" s="33"/>
      <c r="AAS785" s="33"/>
      <c r="AAT785" s="33"/>
      <c r="AAU785" s="33"/>
      <c r="AAV785" s="33"/>
      <c r="AAW785" s="33"/>
      <c r="AAX785" s="33"/>
      <c r="AAY785" s="33"/>
      <c r="AAZ785" s="33"/>
      <c r="ABA785" s="33"/>
      <c r="ABB785" s="33"/>
      <c r="ABC785" s="33"/>
      <c r="ABD785" s="33"/>
      <c r="ABE785" s="33"/>
      <c r="ABF785" s="33"/>
      <c r="ABG785" s="33"/>
      <c r="ABH785" s="33"/>
      <c r="ABI785" s="33"/>
      <c r="ABJ785" s="33"/>
      <c r="ABK785" s="33"/>
      <c r="ABL785" s="33"/>
      <c r="ABM785" s="33"/>
      <c r="ABN785" s="33"/>
      <c r="ABO785" s="33"/>
      <c r="ABP785" s="33"/>
      <c r="ABQ785" s="33"/>
      <c r="ABR785" s="33"/>
      <c r="ABS785" s="33"/>
      <c r="ABT785" s="33"/>
      <c r="ABU785" s="33"/>
      <c r="ABV785" s="33"/>
      <c r="ABW785" s="33"/>
      <c r="ABX785" s="33"/>
      <c r="ABY785" s="33"/>
      <c r="ABZ785" s="33"/>
      <c r="ACA785" s="33"/>
      <c r="ACB785" s="33"/>
      <c r="ACC785" s="33"/>
      <c r="ACD785" s="33"/>
      <c r="ACE785" s="33"/>
      <c r="ACF785" s="33"/>
      <c r="ACG785" s="33"/>
      <c r="ACH785" s="33"/>
      <c r="ACI785" s="33"/>
      <c r="ACJ785" s="33"/>
      <c r="ACK785" s="33"/>
      <c r="ACL785" s="33"/>
      <c r="ACM785" s="33"/>
      <c r="ACN785" s="33"/>
      <c r="ACO785" s="33"/>
      <c r="ACP785" s="33"/>
      <c r="ACQ785" s="33"/>
      <c r="ACR785" s="33"/>
      <c r="ACS785" s="33"/>
      <c r="ACT785" s="33"/>
      <c r="ACU785" s="33"/>
      <c r="ACV785" s="33"/>
      <c r="ACW785" s="33"/>
      <c r="ACX785" s="33"/>
      <c r="ACY785" s="33"/>
      <c r="ACZ785" s="33"/>
      <c r="ADA785" s="33"/>
      <c r="ADB785" s="33"/>
      <c r="ADC785" s="33"/>
      <c r="ADD785" s="33"/>
      <c r="ADE785" s="33"/>
      <c r="ADF785" s="33"/>
      <c r="ADG785" s="33"/>
      <c r="ADH785" s="33"/>
      <c r="ADI785" s="33"/>
      <c r="ADJ785" s="33"/>
      <c r="ADK785" s="33"/>
      <c r="ADL785" s="33"/>
      <c r="ADM785" s="33"/>
      <c r="ADN785" s="33"/>
      <c r="ADO785" s="33"/>
      <c r="ADP785" s="33"/>
      <c r="ADQ785" s="33"/>
      <c r="ADR785" s="33"/>
      <c r="ADS785" s="33"/>
      <c r="ADT785" s="33"/>
      <c r="ADU785" s="33"/>
      <c r="ADV785" s="33"/>
      <c r="ADW785" s="33"/>
      <c r="ADX785" s="33"/>
      <c r="ADY785" s="33"/>
      <c r="ADZ785" s="33"/>
      <c r="AEA785" s="33"/>
      <c r="AEB785" s="33"/>
      <c r="AEC785" s="33"/>
      <c r="AED785" s="33"/>
      <c r="AEE785" s="33"/>
      <c r="AEF785" s="33"/>
      <c r="AEG785" s="33"/>
      <c r="AEH785" s="33"/>
      <c r="AEI785" s="33"/>
      <c r="AEJ785" s="33"/>
      <c r="AEK785" s="33"/>
      <c r="AEL785" s="33"/>
      <c r="AEM785" s="33"/>
      <c r="AEN785" s="33"/>
      <c r="AEO785" s="33"/>
      <c r="AEP785" s="33"/>
      <c r="AEQ785" s="33"/>
      <c r="AER785" s="33"/>
      <c r="AES785" s="33"/>
      <c r="AET785" s="33"/>
      <c r="AEU785" s="33"/>
      <c r="AEV785" s="33"/>
      <c r="AEW785" s="33"/>
      <c r="AEX785" s="33"/>
      <c r="AEY785" s="33"/>
      <c r="AEZ785" s="33"/>
      <c r="AFA785" s="33"/>
      <c r="AFB785" s="33"/>
      <c r="AFC785" s="33"/>
      <c r="AFD785" s="33"/>
      <c r="AFE785" s="33"/>
      <c r="AFF785" s="33"/>
      <c r="AFG785" s="33"/>
      <c r="AFH785" s="33"/>
      <c r="AFI785" s="33"/>
      <c r="AFJ785" s="33"/>
      <c r="AFK785" s="33"/>
      <c r="AFL785" s="33"/>
      <c r="AFM785" s="33"/>
      <c r="AFN785" s="33"/>
      <c r="AFO785" s="33"/>
      <c r="AFP785" s="33"/>
      <c r="AFQ785" s="33"/>
      <c r="AFR785" s="33"/>
      <c r="AFS785" s="33"/>
      <c r="AFT785" s="33"/>
      <c r="AFU785" s="33"/>
      <c r="AFV785" s="33"/>
      <c r="AFW785" s="33"/>
      <c r="AFX785" s="33"/>
      <c r="AFY785" s="33"/>
      <c r="AFZ785" s="33"/>
      <c r="AGA785" s="33"/>
      <c r="AGB785" s="33"/>
      <c r="AGC785" s="33"/>
      <c r="AGD785" s="33"/>
      <c r="AGE785" s="33"/>
      <c r="AGF785" s="33"/>
      <c r="AGG785" s="33"/>
      <c r="AGH785" s="33"/>
      <c r="AGI785" s="33"/>
      <c r="AGJ785" s="33"/>
      <c r="AGK785" s="33"/>
      <c r="AGL785" s="33"/>
      <c r="AGM785" s="33"/>
      <c r="AGN785" s="33"/>
      <c r="AGO785" s="33"/>
      <c r="AGP785" s="33"/>
      <c r="AGQ785" s="33"/>
      <c r="AGR785" s="33"/>
      <c r="AGS785" s="33"/>
      <c r="AGT785" s="33"/>
      <c r="AGU785" s="33"/>
      <c r="AGV785" s="33"/>
      <c r="AGW785" s="33"/>
      <c r="AGX785" s="33"/>
      <c r="AGY785" s="33"/>
      <c r="AGZ785" s="33"/>
      <c r="AHA785" s="33"/>
      <c r="AHB785" s="33"/>
      <c r="AHC785" s="33"/>
      <c r="AHD785" s="33"/>
      <c r="AHE785" s="33"/>
      <c r="AHF785" s="33"/>
      <c r="AHG785" s="33"/>
      <c r="AHH785" s="33"/>
      <c r="AHI785" s="33"/>
      <c r="AHJ785" s="33"/>
      <c r="AHK785" s="33"/>
      <c r="AHL785" s="33"/>
      <c r="AHM785" s="33"/>
      <c r="AHN785" s="33"/>
      <c r="AHO785" s="33"/>
      <c r="AHP785" s="33"/>
      <c r="AHQ785" s="33"/>
      <c r="AHR785" s="33"/>
      <c r="AHS785" s="33"/>
      <c r="AHT785" s="33"/>
      <c r="AHU785" s="33"/>
      <c r="AHV785" s="33"/>
      <c r="AHW785" s="33"/>
      <c r="AHX785" s="33"/>
      <c r="AHY785" s="33"/>
      <c r="AHZ785" s="33"/>
      <c r="AIA785" s="33"/>
      <c r="AIB785" s="33"/>
      <c r="AIC785" s="33"/>
      <c r="AID785" s="33"/>
      <c r="AIE785" s="33"/>
      <c r="AIF785" s="33"/>
      <c r="AIG785" s="33"/>
      <c r="AIH785" s="33"/>
      <c r="AII785" s="33"/>
      <c r="AIJ785" s="33"/>
      <c r="AIK785" s="33"/>
      <c r="AIL785" s="33"/>
      <c r="AIM785" s="33"/>
      <c r="AIN785" s="33"/>
      <c r="AIO785" s="33"/>
      <c r="AIP785" s="33"/>
      <c r="AIQ785" s="33"/>
      <c r="AIR785" s="33"/>
      <c r="AIS785" s="33"/>
      <c r="AIT785" s="33"/>
      <c r="AIU785" s="33"/>
      <c r="AIV785" s="33"/>
      <c r="AIW785" s="33"/>
      <c r="AIX785" s="33"/>
      <c r="AIY785" s="33"/>
      <c r="AIZ785" s="33"/>
      <c r="AJA785" s="33"/>
      <c r="AJB785" s="33"/>
      <c r="AJC785" s="33"/>
      <c r="AJD785" s="33"/>
      <c r="AJE785" s="33"/>
      <c r="AJF785" s="33"/>
      <c r="AJG785" s="33"/>
      <c r="AJH785" s="33"/>
      <c r="AJI785" s="33"/>
      <c r="AJJ785" s="33"/>
      <c r="AJK785" s="33"/>
      <c r="AJL785" s="33"/>
      <c r="AJM785" s="33"/>
      <c r="AJN785" s="33"/>
      <c r="AJO785" s="33"/>
      <c r="AJP785" s="33"/>
      <c r="AJQ785" s="33"/>
      <c r="AJR785" s="33"/>
      <c r="AJS785" s="33"/>
      <c r="AJT785" s="33"/>
      <c r="AJU785" s="33"/>
      <c r="AJV785" s="33"/>
      <c r="AJW785" s="33"/>
      <c r="AJX785" s="33"/>
      <c r="AJY785" s="33"/>
      <c r="AJZ785" s="33"/>
      <c r="AKA785" s="33"/>
      <c r="AKB785" s="33"/>
      <c r="AKC785" s="33"/>
      <c r="AKD785" s="33"/>
      <c r="AKE785" s="33"/>
      <c r="AKF785" s="33"/>
      <c r="AKG785" s="33"/>
      <c r="AKH785" s="33"/>
      <c r="AKI785" s="33"/>
      <c r="AKJ785" s="33"/>
      <c r="AKK785" s="33"/>
      <c r="AKL785" s="33"/>
      <c r="AKM785" s="33"/>
      <c r="AKN785" s="33"/>
      <c r="AKO785" s="33"/>
      <c r="AKP785" s="33"/>
      <c r="AKQ785" s="33"/>
      <c r="AKR785" s="33"/>
      <c r="AKS785" s="33"/>
      <c r="AKT785" s="33"/>
      <c r="AKU785" s="33"/>
      <c r="AKV785" s="33"/>
      <c r="AKW785" s="33"/>
      <c r="AKX785" s="33"/>
      <c r="AKY785" s="33"/>
      <c r="AKZ785" s="33"/>
      <c r="ALA785" s="33"/>
      <c r="ALB785" s="33"/>
      <c r="ALC785" s="33"/>
      <c r="ALD785" s="33"/>
      <c r="ALE785" s="33"/>
      <c r="ALF785" s="33"/>
      <c r="ALG785" s="33"/>
      <c r="ALH785" s="33"/>
      <c r="ALI785" s="33"/>
      <c r="ALJ785" s="33"/>
      <c r="ALK785" s="33"/>
      <c r="ALL785" s="33"/>
      <c r="ALM785" s="33"/>
      <c r="ALN785" s="33"/>
      <c r="ALO785" s="33"/>
      <c r="ALP785" s="33"/>
      <c r="ALQ785" s="33"/>
      <c r="ALR785" s="33"/>
      <c r="ALS785" s="33"/>
      <c r="ALT785" s="33"/>
      <c r="ALU785" s="33"/>
      <c r="ALV785" s="33"/>
      <c r="ALW785" s="33"/>
      <c r="ALX785" s="33"/>
      <c r="ALY785" s="33"/>
      <c r="ALZ785" s="33"/>
      <c r="AMA785" s="33"/>
      <c r="AMB785" s="33"/>
      <c r="AMC785" s="33"/>
      <c r="AMD785" s="33"/>
      <c r="AME785" s="33"/>
      <c r="AMF785" s="33"/>
      <c r="AMG785" s="33"/>
      <c r="AMH785" s="33"/>
      <c r="AMI785" s="33"/>
      <c r="AMJ785" s="33"/>
      <c r="AMK785" s="33"/>
      <c r="AML785" s="33"/>
      <c r="AMM785" s="33"/>
      <c r="AMN785" s="33"/>
      <c r="AMO785" s="33"/>
      <c r="AMP785" s="33"/>
      <c r="AMQ785" s="33"/>
      <c r="AMR785" s="33"/>
      <c r="AMS785" s="33"/>
      <c r="AMT785" s="33"/>
      <c r="AMU785" s="33"/>
      <c r="AMV785" s="33"/>
      <c r="AMW785" s="33"/>
      <c r="AMX785" s="33"/>
      <c r="AMY785" s="33"/>
      <c r="AMZ785" s="33"/>
      <c r="ANA785" s="33"/>
      <c r="ANB785" s="33"/>
      <c r="ANC785" s="33"/>
      <c r="AND785" s="33"/>
      <c r="ANE785" s="33"/>
      <c r="ANF785" s="33"/>
      <c r="ANG785" s="33"/>
      <c r="ANH785" s="33"/>
      <c r="ANI785" s="33"/>
      <c r="ANJ785" s="33"/>
      <c r="ANK785" s="33"/>
      <c r="ANL785" s="33"/>
      <c r="ANM785" s="33"/>
      <c r="ANN785" s="33"/>
      <c r="ANO785" s="33"/>
      <c r="ANP785" s="33"/>
      <c r="ANQ785" s="33"/>
      <c r="ANR785" s="33"/>
      <c r="ANS785" s="33"/>
      <c r="ANT785" s="33"/>
      <c r="ANU785" s="33"/>
      <c r="ANV785" s="33"/>
      <c r="ANW785" s="33"/>
      <c r="ANX785" s="33"/>
      <c r="ANY785" s="33"/>
      <c r="ANZ785" s="33"/>
      <c r="AOA785" s="33"/>
      <c r="AOB785" s="33"/>
      <c r="AOC785" s="33"/>
      <c r="AOD785" s="33"/>
      <c r="AOE785" s="33"/>
      <c r="AOF785" s="33"/>
      <c r="AOG785" s="33"/>
      <c r="AOH785" s="33"/>
      <c r="AOI785" s="33"/>
      <c r="AOJ785" s="33"/>
      <c r="AOK785" s="33"/>
      <c r="AOL785" s="33"/>
      <c r="AOM785" s="33"/>
      <c r="AON785" s="33"/>
      <c r="AOO785" s="33"/>
      <c r="AOP785" s="33"/>
      <c r="AOQ785" s="33"/>
      <c r="AOR785" s="33"/>
      <c r="AOS785" s="33"/>
      <c r="AOT785" s="33"/>
      <c r="AOU785" s="33"/>
      <c r="AOV785" s="33"/>
      <c r="AOW785" s="33"/>
      <c r="AOX785" s="33"/>
      <c r="AOY785" s="33"/>
      <c r="AOZ785" s="33"/>
      <c r="APA785" s="33"/>
      <c r="APB785" s="33"/>
      <c r="APC785" s="33"/>
      <c r="APD785" s="33"/>
      <c r="APE785" s="33"/>
      <c r="APF785" s="33"/>
      <c r="APG785" s="33"/>
      <c r="APH785" s="33"/>
      <c r="API785" s="33"/>
      <c r="APJ785" s="33"/>
      <c r="APK785" s="33"/>
      <c r="APL785" s="33"/>
      <c r="APM785" s="33"/>
      <c r="APN785" s="33"/>
      <c r="APO785" s="33"/>
      <c r="APP785" s="33"/>
      <c r="APQ785" s="33"/>
      <c r="APR785" s="33"/>
      <c r="APS785" s="33"/>
      <c r="APT785" s="33"/>
      <c r="APU785" s="33"/>
      <c r="APV785" s="33"/>
      <c r="APW785" s="33"/>
      <c r="APX785" s="33"/>
      <c r="APY785" s="33"/>
      <c r="APZ785" s="33"/>
      <c r="AQA785" s="33"/>
      <c r="AQB785" s="33"/>
      <c r="AQC785" s="33"/>
      <c r="AQD785" s="33"/>
      <c r="AQE785" s="33"/>
      <c r="AQF785" s="33"/>
      <c r="AQG785" s="33"/>
      <c r="AQH785" s="33"/>
      <c r="AQI785" s="33"/>
      <c r="AQJ785" s="33"/>
      <c r="AQK785" s="33"/>
      <c r="AQL785" s="33"/>
      <c r="AQM785" s="33"/>
      <c r="AQN785" s="33"/>
      <c r="AQO785" s="33"/>
      <c r="AQP785" s="33"/>
      <c r="AQQ785" s="33"/>
      <c r="AQR785" s="33"/>
      <c r="AQS785" s="33"/>
      <c r="AQT785" s="33"/>
      <c r="AQU785" s="33"/>
      <c r="AQV785" s="33"/>
      <c r="AQW785" s="33"/>
      <c r="AQX785" s="33"/>
      <c r="AQY785" s="33"/>
      <c r="AQZ785" s="33"/>
      <c r="ARA785" s="33"/>
      <c r="ARB785" s="33"/>
      <c r="ARC785" s="33"/>
      <c r="ARD785" s="33"/>
      <c r="ARE785" s="33"/>
      <c r="ARF785" s="33"/>
      <c r="ARG785" s="33"/>
      <c r="ARH785" s="33"/>
      <c r="ARI785" s="33"/>
      <c r="ARJ785" s="33"/>
      <c r="ARK785" s="33"/>
      <c r="ARL785" s="33"/>
      <c r="ARM785" s="33"/>
      <c r="ARN785" s="33"/>
      <c r="ARO785" s="33"/>
      <c r="ARP785" s="33"/>
      <c r="ARQ785" s="33"/>
      <c r="ARR785" s="33"/>
      <c r="ARS785" s="33"/>
      <c r="ART785" s="33"/>
      <c r="ARU785" s="33"/>
      <c r="ARV785" s="33"/>
      <c r="ARW785" s="33"/>
      <c r="ARX785" s="33"/>
      <c r="ARY785" s="33"/>
      <c r="ARZ785" s="33"/>
      <c r="ASA785" s="33"/>
      <c r="ASB785" s="33"/>
      <c r="ASC785" s="33"/>
      <c r="ASD785" s="33"/>
      <c r="ASE785" s="33"/>
      <c r="ASF785" s="33"/>
      <c r="ASG785" s="33"/>
      <c r="ASH785" s="33"/>
      <c r="ASI785" s="33"/>
      <c r="ASJ785" s="33"/>
      <c r="ASK785" s="33"/>
      <c r="ASL785" s="33"/>
      <c r="ASM785" s="33"/>
      <c r="ASN785" s="33"/>
      <c r="ASO785" s="33"/>
      <c r="ASP785" s="33"/>
      <c r="ASQ785" s="33"/>
      <c r="ASR785" s="33"/>
      <c r="ASS785" s="33"/>
      <c r="AST785" s="33"/>
      <c r="ASU785" s="33"/>
      <c r="ASV785" s="33"/>
      <c r="ASW785" s="33"/>
      <c r="ASX785" s="33"/>
      <c r="ASY785" s="33"/>
      <c r="ASZ785" s="33"/>
      <c r="ATA785" s="33"/>
      <c r="ATB785" s="33"/>
      <c r="ATC785" s="33"/>
      <c r="ATD785" s="33"/>
      <c r="ATE785" s="33"/>
      <c r="ATF785" s="33"/>
      <c r="ATG785" s="33"/>
      <c r="ATH785" s="33"/>
      <c r="ATI785" s="33"/>
      <c r="ATJ785" s="33"/>
      <c r="ATK785" s="33"/>
      <c r="ATL785" s="33"/>
      <c r="ATM785" s="33"/>
      <c r="ATN785" s="33"/>
      <c r="ATO785" s="33"/>
      <c r="ATP785" s="33"/>
      <c r="ATQ785" s="33"/>
      <c r="ATR785" s="33"/>
      <c r="ATS785" s="33"/>
      <c r="ATT785" s="33"/>
      <c r="ATU785" s="33"/>
      <c r="ATV785" s="33"/>
      <c r="ATW785" s="33"/>
      <c r="ATX785" s="33"/>
      <c r="ATY785" s="33"/>
      <c r="ATZ785" s="33"/>
      <c r="AUA785" s="33"/>
      <c r="AUB785" s="33"/>
      <c r="AUC785" s="33"/>
      <c r="AUD785" s="33"/>
      <c r="AUE785" s="33"/>
      <c r="AUF785" s="33"/>
      <c r="AUG785" s="33"/>
      <c r="AUH785" s="33"/>
      <c r="AUI785" s="33"/>
      <c r="AUJ785" s="33"/>
      <c r="AUK785" s="33"/>
      <c r="AUL785" s="33"/>
      <c r="AUM785" s="33"/>
      <c r="AUN785" s="33"/>
      <c r="AUO785" s="33"/>
      <c r="AUP785" s="33"/>
      <c r="AUQ785" s="33"/>
      <c r="AUR785" s="33"/>
      <c r="AUS785" s="33"/>
      <c r="AUT785" s="33"/>
      <c r="AUU785" s="33"/>
      <c r="AUV785" s="33"/>
      <c r="AUW785" s="33"/>
      <c r="AUX785" s="33"/>
      <c r="AUY785" s="33"/>
      <c r="AUZ785" s="33"/>
      <c r="AVA785" s="33"/>
      <c r="AVB785" s="33"/>
      <c r="AVC785" s="33"/>
      <c r="AVD785" s="33"/>
      <c r="AVE785" s="33"/>
      <c r="AVF785" s="33"/>
      <c r="AVG785" s="33"/>
      <c r="AVH785" s="33"/>
      <c r="AVI785" s="33"/>
      <c r="AVJ785" s="33"/>
      <c r="AVK785" s="33"/>
      <c r="AVL785" s="33"/>
      <c r="AVM785" s="33"/>
      <c r="AVN785" s="33"/>
      <c r="AVO785" s="33"/>
      <c r="AVP785" s="33"/>
      <c r="AVQ785" s="33"/>
      <c r="AVR785" s="33"/>
      <c r="AVS785" s="33"/>
      <c r="AVT785" s="33"/>
      <c r="AVU785" s="33"/>
      <c r="AVV785" s="33"/>
      <c r="AVW785" s="33"/>
      <c r="AVX785" s="33"/>
      <c r="AVY785" s="33"/>
      <c r="AVZ785" s="33"/>
      <c r="AWA785" s="33"/>
      <c r="AWB785" s="33"/>
      <c r="AWC785" s="33"/>
      <c r="AWD785" s="33"/>
      <c r="AWE785" s="33"/>
      <c r="AWF785" s="33"/>
      <c r="AWG785" s="33"/>
      <c r="AWH785" s="33"/>
      <c r="AWI785" s="33"/>
      <c r="AWJ785" s="33"/>
      <c r="AWK785" s="33"/>
      <c r="AWL785" s="33"/>
      <c r="AWM785" s="33"/>
      <c r="AWN785" s="33"/>
      <c r="AWO785" s="33"/>
      <c r="AWP785" s="33"/>
      <c r="AWQ785" s="33"/>
      <c r="AWR785" s="33"/>
      <c r="AWS785" s="33"/>
      <c r="AWT785" s="33"/>
      <c r="AWU785" s="33"/>
      <c r="AWV785" s="33"/>
      <c r="AWW785" s="33"/>
      <c r="AWX785" s="33"/>
      <c r="AWY785" s="33"/>
      <c r="AWZ785" s="33"/>
      <c r="AXA785" s="33"/>
      <c r="AXB785" s="33"/>
      <c r="AXC785" s="33"/>
      <c r="AXD785" s="33"/>
      <c r="AXE785" s="33"/>
      <c r="AXF785" s="33"/>
      <c r="AXG785" s="33"/>
      <c r="AXH785" s="33"/>
      <c r="AXI785" s="33"/>
      <c r="AXJ785" s="33"/>
      <c r="AXK785" s="33"/>
      <c r="AXL785" s="33"/>
      <c r="AXM785" s="33"/>
      <c r="AXN785" s="33"/>
      <c r="AXO785" s="33"/>
      <c r="AXP785" s="33"/>
      <c r="AXQ785" s="33"/>
      <c r="AXR785" s="33"/>
      <c r="AXS785" s="33"/>
      <c r="AXT785" s="33"/>
      <c r="AXU785" s="33"/>
      <c r="AXV785" s="33"/>
      <c r="AXW785" s="33"/>
      <c r="AXX785" s="33"/>
      <c r="AXY785" s="33"/>
      <c r="AXZ785" s="33"/>
      <c r="AYA785" s="33"/>
      <c r="AYB785" s="33"/>
      <c r="AYC785" s="33"/>
      <c r="AYD785" s="33"/>
      <c r="AYE785" s="33"/>
      <c r="AYF785" s="33"/>
      <c r="AYG785" s="33"/>
      <c r="AYH785" s="33"/>
      <c r="AYI785" s="33"/>
      <c r="AYJ785" s="33"/>
      <c r="AYK785" s="33"/>
      <c r="AYL785" s="33"/>
      <c r="AYM785" s="33"/>
      <c r="AYN785" s="33"/>
      <c r="AYO785" s="33"/>
      <c r="AYP785" s="33"/>
      <c r="AYQ785" s="33"/>
      <c r="AYR785" s="33"/>
      <c r="AYS785" s="33"/>
      <c r="AYT785" s="33"/>
      <c r="AYU785" s="33"/>
      <c r="AYV785" s="33"/>
      <c r="AYW785" s="33"/>
      <c r="AYX785" s="33"/>
      <c r="AYY785" s="33"/>
      <c r="AYZ785" s="33"/>
      <c r="AZA785" s="33"/>
      <c r="AZB785" s="33"/>
      <c r="AZC785" s="33"/>
      <c r="AZD785" s="33"/>
      <c r="AZE785" s="33"/>
      <c r="AZF785" s="33"/>
      <c r="AZG785" s="33"/>
      <c r="AZH785" s="33"/>
      <c r="AZI785" s="33"/>
      <c r="AZJ785" s="33"/>
      <c r="AZK785" s="33"/>
      <c r="AZL785" s="33"/>
      <c r="AZM785" s="33"/>
      <c r="AZN785" s="33"/>
      <c r="AZO785" s="33"/>
      <c r="AZP785" s="33"/>
      <c r="AZQ785" s="33"/>
      <c r="AZR785" s="33"/>
      <c r="AZS785" s="33"/>
      <c r="AZT785" s="33"/>
      <c r="AZU785" s="33"/>
      <c r="AZV785" s="33"/>
      <c r="AZW785" s="33"/>
      <c r="AZX785" s="33"/>
      <c r="AZY785" s="33"/>
      <c r="AZZ785" s="33"/>
      <c r="BAA785" s="33"/>
      <c r="BAB785" s="33"/>
      <c r="BAC785" s="33"/>
      <c r="BAD785" s="33"/>
      <c r="BAE785" s="33"/>
      <c r="BAF785" s="33"/>
      <c r="BAG785" s="33"/>
      <c r="BAH785" s="33"/>
      <c r="BAI785" s="33"/>
      <c r="BAJ785" s="33"/>
      <c r="BAK785" s="33"/>
      <c r="BAL785" s="33"/>
      <c r="BAM785" s="33"/>
      <c r="BAN785" s="33"/>
      <c r="BAO785" s="33"/>
      <c r="BAP785" s="33"/>
      <c r="BAQ785" s="33"/>
      <c r="BAR785" s="33"/>
      <c r="BAS785" s="33"/>
      <c r="BAT785" s="33"/>
      <c r="BAU785" s="33"/>
      <c r="BAV785" s="33"/>
      <c r="BAW785" s="33"/>
      <c r="BAX785" s="33"/>
      <c r="BAY785" s="33"/>
      <c r="BAZ785" s="33"/>
      <c r="BBA785" s="33"/>
      <c r="BBB785" s="33"/>
      <c r="BBC785" s="33"/>
      <c r="BBD785" s="33"/>
      <c r="BBE785" s="33"/>
      <c r="BBF785" s="33"/>
      <c r="BBG785" s="33"/>
      <c r="BBH785" s="33"/>
      <c r="BBI785" s="33"/>
      <c r="BBJ785" s="33"/>
      <c r="BBK785" s="33"/>
      <c r="BBL785" s="33"/>
      <c r="BBM785" s="33"/>
      <c r="BBN785" s="33"/>
      <c r="BBO785" s="33"/>
      <c r="BBP785" s="33"/>
      <c r="BBQ785" s="33"/>
      <c r="BBR785" s="33"/>
      <c r="BBS785" s="33"/>
      <c r="BBT785" s="33"/>
      <c r="BBU785" s="33"/>
      <c r="BBV785" s="33"/>
      <c r="BBW785" s="33"/>
      <c r="BBX785" s="33"/>
      <c r="BBY785" s="33"/>
      <c r="BBZ785" s="33"/>
      <c r="BCA785" s="33"/>
      <c r="BCB785" s="33"/>
      <c r="BCC785" s="33"/>
      <c r="BCD785" s="33"/>
      <c r="BCE785" s="33"/>
      <c r="BCF785" s="33"/>
      <c r="BCG785" s="33"/>
      <c r="BCH785" s="33"/>
      <c r="BCI785" s="33"/>
      <c r="BCJ785" s="33"/>
      <c r="BCK785" s="33"/>
      <c r="BCL785" s="33"/>
      <c r="BCM785" s="33"/>
      <c r="BCN785" s="33"/>
      <c r="BCO785" s="33"/>
      <c r="BCP785" s="33"/>
      <c r="BCQ785" s="33"/>
      <c r="BCR785" s="33"/>
      <c r="BCS785" s="33"/>
      <c r="BCT785" s="33"/>
      <c r="BCU785" s="33"/>
      <c r="BCV785" s="33"/>
      <c r="BCW785" s="33"/>
      <c r="BCX785" s="33"/>
      <c r="BCY785" s="33"/>
      <c r="BCZ785" s="33"/>
      <c r="BDA785" s="33"/>
      <c r="BDB785" s="33"/>
      <c r="BDC785" s="33"/>
      <c r="BDD785" s="33"/>
      <c r="BDE785" s="33"/>
      <c r="BDF785" s="33"/>
      <c r="BDG785" s="33"/>
      <c r="BDH785" s="33"/>
      <c r="BDI785" s="33"/>
      <c r="BDJ785" s="33"/>
      <c r="BDK785" s="33"/>
      <c r="BDL785" s="33"/>
      <c r="BDM785" s="33"/>
      <c r="BDN785" s="33"/>
      <c r="BDO785" s="33"/>
      <c r="BDP785" s="33"/>
      <c r="BDQ785" s="33"/>
      <c r="BDR785" s="33"/>
      <c r="BDS785" s="33"/>
      <c r="BDT785" s="33"/>
      <c r="BDU785" s="33"/>
      <c r="BDV785" s="33"/>
      <c r="BDW785" s="33"/>
      <c r="BDX785" s="33"/>
      <c r="BDY785" s="33"/>
      <c r="BDZ785" s="33"/>
      <c r="BEA785" s="33"/>
      <c r="BEB785" s="33"/>
      <c r="BEC785" s="33"/>
      <c r="BED785" s="33"/>
      <c r="BEE785" s="33"/>
      <c r="BEF785" s="33"/>
      <c r="BEG785" s="33"/>
      <c r="BEH785" s="33"/>
      <c r="BEI785" s="33"/>
      <c r="BEJ785" s="33"/>
      <c r="BEK785" s="33"/>
      <c r="BEL785" s="33"/>
      <c r="BEM785" s="33"/>
      <c r="BEN785" s="33"/>
      <c r="BEO785" s="33"/>
      <c r="BEP785" s="33"/>
      <c r="BEQ785" s="33"/>
      <c r="BER785" s="33"/>
      <c r="BES785" s="33"/>
      <c r="BET785" s="33"/>
      <c r="BEU785" s="33"/>
      <c r="BEV785" s="33"/>
      <c r="BEW785" s="33"/>
      <c r="BEX785" s="33"/>
      <c r="BEY785" s="33"/>
      <c r="BEZ785" s="33"/>
      <c r="BFA785" s="33"/>
      <c r="BFB785" s="33"/>
      <c r="BFC785" s="33"/>
      <c r="BFD785" s="33"/>
      <c r="BFE785" s="33"/>
      <c r="BFF785" s="33"/>
      <c r="BFG785" s="33"/>
      <c r="BFH785" s="33"/>
      <c r="BFI785" s="33"/>
      <c r="BFJ785" s="33"/>
      <c r="BFK785" s="33"/>
      <c r="BFL785" s="33"/>
      <c r="BFM785" s="33"/>
      <c r="BFN785" s="33"/>
      <c r="BFO785" s="33"/>
      <c r="BFP785" s="33"/>
      <c r="BFQ785" s="33"/>
      <c r="BFR785" s="33"/>
      <c r="BFS785" s="33"/>
      <c r="BFT785" s="33"/>
      <c r="BFU785" s="33"/>
      <c r="BFV785" s="33"/>
      <c r="BFW785" s="33"/>
      <c r="BFX785" s="33"/>
      <c r="BFY785" s="33"/>
      <c r="BFZ785" s="33"/>
      <c r="BGA785" s="33"/>
      <c r="BGB785" s="33"/>
      <c r="BGC785" s="33"/>
      <c r="BGD785" s="33"/>
      <c r="BGE785" s="33"/>
      <c r="BGF785" s="33"/>
      <c r="BGG785" s="33"/>
      <c r="BGH785" s="33"/>
      <c r="BGI785" s="33"/>
      <c r="BGJ785" s="33"/>
      <c r="BGK785" s="33"/>
      <c r="BGL785" s="33"/>
      <c r="BGM785" s="33"/>
      <c r="BGN785" s="33"/>
      <c r="BGO785" s="33"/>
      <c r="BGP785" s="33"/>
      <c r="BGQ785" s="33"/>
      <c r="BGR785" s="33"/>
      <c r="BGS785" s="33"/>
      <c r="BGT785" s="33"/>
      <c r="BGU785" s="33"/>
      <c r="BGV785" s="33"/>
      <c r="BGW785" s="33"/>
      <c r="BGX785" s="33"/>
      <c r="BGY785" s="33"/>
      <c r="BGZ785" s="33"/>
      <c r="BHA785" s="33"/>
      <c r="BHB785" s="33"/>
      <c r="BHC785" s="33"/>
      <c r="BHD785" s="33"/>
      <c r="BHE785" s="33"/>
      <c r="BHF785" s="33"/>
      <c r="BHG785" s="33"/>
      <c r="BHH785" s="33"/>
      <c r="BHI785" s="33"/>
      <c r="BHJ785" s="33"/>
      <c r="BHK785" s="33"/>
      <c r="BHL785" s="33"/>
      <c r="BHM785" s="33"/>
      <c r="BHN785" s="33"/>
      <c r="BHO785" s="33"/>
      <c r="BHP785" s="33"/>
      <c r="BHQ785" s="33"/>
      <c r="BHR785" s="33"/>
      <c r="BHS785" s="33"/>
      <c r="BHT785" s="33"/>
      <c r="BHU785" s="33"/>
      <c r="BHV785" s="33"/>
      <c r="BHW785" s="33"/>
      <c r="BHX785" s="33"/>
      <c r="BHY785" s="33"/>
      <c r="BHZ785" s="33"/>
      <c r="BIA785" s="33"/>
      <c r="BIB785" s="33"/>
      <c r="BIC785" s="33"/>
      <c r="BID785" s="33"/>
      <c r="BIE785" s="33"/>
      <c r="BIF785" s="33"/>
      <c r="BIG785" s="33"/>
      <c r="BIH785" s="33"/>
      <c r="BII785" s="33"/>
      <c r="BIJ785" s="33"/>
      <c r="BIK785" s="33"/>
      <c r="BIL785" s="33"/>
      <c r="BIM785" s="33"/>
      <c r="BIN785" s="33"/>
      <c r="BIO785" s="33"/>
      <c r="BIP785" s="33"/>
      <c r="BIQ785" s="33"/>
      <c r="BIR785" s="33"/>
      <c r="BIS785" s="33"/>
      <c r="BIT785" s="33"/>
      <c r="BIU785" s="33"/>
      <c r="BIV785" s="33"/>
      <c r="BIW785" s="33"/>
      <c r="BIX785" s="33"/>
      <c r="BIY785" s="33"/>
      <c r="BIZ785" s="33"/>
      <c r="BJA785" s="33"/>
      <c r="BJB785" s="33"/>
      <c r="BJC785" s="33"/>
      <c r="BJD785" s="33"/>
      <c r="BJE785" s="33"/>
      <c r="BJF785" s="33"/>
      <c r="BJG785" s="33"/>
      <c r="BJH785" s="33"/>
      <c r="BJI785" s="33"/>
      <c r="BJJ785" s="33"/>
      <c r="BJK785" s="33"/>
      <c r="BJL785" s="33"/>
      <c r="BJM785" s="33"/>
      <c r="BJN785" s="33"/>
      <c r="BJO785" s="33"/>
      <c r="BJP785" s="33"/>
      <c r="BJQ785" s="33"/>
      <c r="BJR785" s="33"/>
      <c r="BJS785" s="33"/>
      <c r="BJT785" s="33"/>
      <c r="BJU785" s="33"/>
      <c r="BJV785" s="33"/>
      <c r="BJW785" s="33"/>
      <c r="BJX785" s="33"/>
      <c r="BJY785" s="33"/>
      <c r="BJZ785" s="33"/>
      <c r="BKA785" s="33"/>
      <c r="BKB785" s="33"/>
      <c r="BKC785" s="33"/>
      <c r="BKD785" s="33"/>
      <c r="BKE785" s="33"/>
      <c r="BKF785" s="33"/>
      <c r="BKG785" s="33"/>
      <c r="BKH785" s="33"/>
      <c r="BKI785" s="33"/>
      <c r="BKJ785" s="33"/>
      <c r="BKK785" s="33"/>
      <c r="BKL785" s="33"/>
      <c r="BKM785" s="33"/>
      <c r="BKN785" s="33"/>
      <c r="BKO785" s="33"/>
      <c r="BKP785" s="33"/>
      <c r="BKQ785" s="33"/>
      <c r="BKR785" s="33"/>
      <c r="BKS785" s="33"/>
      <c r="BKT785" s="33"/>
      <c r="BKU785" s="33"/>
      <c r="BKV785" s="33"/>
      <c r="BKW785" s="33"/>
      <c r="BKX785" s="33"/>
      <c r="BKY785" s="33"/>
      <c r="BKZ785" s="33"/>
      <c r="BLA785" s="33"/>
      <c r="BLB785" s="33"/>
      <c r="BLC785" s="33"/>
      <c r="BLD785" s="33"/>
      <c r="BLE785" s="33"/>
      <c r="BLF785" s="33"/>
      <c r="BLG785" s="33"/>
      <c r="BLH785" s="33"/>
      <c r="BLI785" s="33"/>
      <c r="BLJ785" s="33"/>
      <c r="BLK785" s="33"/>
      <c r="BLL785" s="33"/>
      <c r="BLM785" s="33"/>
      <c r="BLN785" s="33"/>
      <c r="BLO785" s="33"/>
      <c r="BLP785" s="33"/>
      <c r="BLQ785" s="33"/>
      <c r="BLR785" s="33"/>
      <c r="BLS785" s="33"/>
      <c r="BLT785" s="33"/>
      <c r="BLU785" s="33"/>
      <c r="BLV785" s="33"/>
      <c r="BLW785" s="33"/>
      <c r="BLX785" s="33"/>
      <c r="BLY785" s="33"/>
      <c r="BLZ785" s="33"/>
      <c r="BMA785" s="33"/>
      <c r="BMB785" s="33"/>
      <c r="BMC785" s="33"/>
      <c r="BMD785" s="33"/>
      <c r="BME785" s="33"/>
      <c r="BMF785" s="33"/>
      <c r="BMG785" s="33"/>
      <c r="BMH785" s="33"/>
      <c r="BMI785" s="33"/>
      <c r="BMJ785" s="33"/>
      <c r="BMK785" s="33"/>
      <c r="BML785" s="33"/>
      <c r="BMM785" s="33"/>
      <c r="BMN785" s="33"/>
      <c r="BMO785" s="33"/>
      <c r="BMP785" s="33"/>
      <c r="BMQ785" s="33"/>
      <c r="BMR785" s="33"/>
      <c r="BMS785" s="33"/>
      <c r="BMT785" s="33"/>
      <c r="BMU785" s="33"/>
      <c r="BMV785" s="33"/>
      <c r="BMW785" s="33"/>
      <c r="BMX785" s="33"/>
      <c r="BMY785" s="33"/>
      <c r="BMZ785" s="33"/>
      <c r="BNA785" s="33"/>
      <c r="BNB785" s="33"/>
      <c r="BNC785" s="33"/>
      <c r="BND785" s="33"/>
      <c r="BNE785" s="33"/>
      <c r="BNF785" s="33"/>
      <c r="BNG785" s="33"/>
      <c r="BNH785" s="33"/>
      <c r="BNI785" s="33"/>
      <c r="BNJ785" s="33"/>
      <c r="BNK785" s="33"/>
      <c r="BNL785" s="33"/>
      <c r="BNM785" s="33"/>
      <c r="BNN785" s="33"/>
      <c r="BNO785" s="33"/>
      <c r="BNP785" s="33"/>
      <c r="BNQ785" s="33"/>
      <c r="BNR785" s="33"/>
      <c r="BNS785" s="33"/>
      <c r="BNT785" s="33"/>
      <c r="BNU785" s="33"/>
      <c r="BNV785" s="33"/>
      <c r="BNW785" s="33"/>
      <c r="BNX785" s="33"/>
      <c r="BNY785" s="33"/>
      <c r="BNZ785" s="33"/>
      <c r="BOA785" s="33"/>
      <c r="BOB785" s="33"/>
      <c r="BOC785" s="33"/>
      <c r="BOD785" s="33"/>
      <c r="BOE785" s="33"/>
      <c r="BOF785" s="33"/>
      <c r="BOG785" s="33"/>
      <c r="BOH785" s="33"/>
      <c r="BOI785" s="33"/>
      <c r="BOJ785" s="33"/>
      <c r="BOK785" s="33"/>
      <c r="BOL785" s="33"/>
      <c r="BOM785" s="33"/>
      <c r="BON785" s="33"/>
      <c r="BOO785" s="33"/>
      <c r="BOP785" s="33"/>
      <c r="BOQ785" s="33"/>
      <c r="BOR785" s="33"/>
      <c r="BOS785" s="33"/>
      <c r="BOT785" s="33"/>
      <c r="BOU785" s="33"/>
      <c r="BOV785" s="33"/>
      <c r="BOW785" s="33"/>
      <c r="BOX785" s="33"/>
      <c r="BOY785" s="33"/>
      <c r="BOZ785" s="33"/>
      <c r="BPA785" s="33"/>
      <c r="BPB785" s="33"/>
      <c r="BPC785" s="33"/>
      <c r="BPD785" s="33"/>
      <c r="BPE785" s="33"/>
      <c r="BPF785" s="33"/>
      <c r="BPG785" s="33"/>
      <c r="BPH785" s="33"/>
      <c r="BPI785" s="33"/>
      <c r="BPJ785" s="33"/>
      <c r="BPK785" s="33"/>
      <c r="BPL785" s="33"/>
      <c r="BPM785" s="33"/>
      <c r="BPN785" s="33"/>
      <c r="BPO785" s="33"/>
      <c r="BPP785" s="33"/>
      <c r="BPQ785" s="33"/>
      <c r="BPR785" s="33"/>
      <c r="BPS785" s="33"/>
      <c r="BPT785" s="33"/>
      <c r="BPU785" s="33"/>
      <c r="BPV785" s="33"/>
      <c r="BPW785" s="33"/>
      <c r="BPX785" s="33"/>
      <c r="BPY785" s="33"/>
      <c r="BPZ785" s="33"/>
      <c r="BQA785" s="33"/>
      <c r="BQB785" s="33"/>
      <c r="BQC785" s="33"/>
      <c r="BQD785" s="33"/>
      <c r="BQE785" s="33"/>
      <c r="BQF785" s="33"/>
      <c r="BQG785" s="33"/>
      <c r="BQH785" s="33"/>
      <c r="BQI785" s="33"/>
      <c r="BQJ785" s="33"/>
      <c r="BQK785" s="33"/>
      <c r="BQL785" s="33"/>
      <c r="BQM785" s="33"/>
      <c r="BQN785" s="33"/>
      <c r="BQO785" s="33"/>
      <c r="BQP785" s="33"/>
      <c r="BQQ785" s="33"/>
      <c r="BQR785" s="33"/>
      <c r="BQS785" s="33"/>
      <c r="BQT785" s="33"/>
      <c r="BQU785" s="33"/>
      <c r="BQV785" s="33"/>
      <c r="BQW785" s="33"/>
      <c r="BQX785" s="33"/>
      <c r="BQY785" s="33"/>
      <c r="BQZ785" s="33"/>
      <c r="BRA785" s="33"/>
      <c r="BRB785" s="33"/>
      <c r="BRC785" s="33"/>
      <c r="BRD785" s="33"/>
      <c r="BRE785" s="33"/>
      <c r="BRF785" s="33"/>
      <c r="BRG785" s="33"/>
      <c r="BRH785" s="33"/>
      <c r="BRI785" s="33"/>
      <c r="BRJ785" s="33"/>
      <c r="BRK785" s="33"/>
      <c r="BRL785" s="33"/>
      <c r="BRM785" s="33"/>
      <c r="BRN785" s="33"/>
      <c r="BRO785" s="33"/>
      <c r="BRP785" s="33"/>
      <c r="BRQ785" s="33"/>
      <c r="BRR785" s="33"/>
      <c r="BRS785" s="33"/>
      <c r="BRT785" s="33"/>
      <c r="BRU785" s="33"/>
      <c r="BRV785" s="33"/>
      <c r="BRW785" s="33"/>
      <c r="BRX785" s="33"/>
      <c r="BRY785" s="33"/>
      <c r="BRZ785" s="33"/>
      <c r="BSA785" s="33"/>
      <c r="BSB785" s="33"/>
      <c r="BSC785" s="33"/>
      <c r="BSD785" s="33"/>
      <c r="BSE785" s="33"/>
      <c r="BSF785" s="33"/>
      <c r="BSG785" s="33"/>
      <c r="BSH785" s="33"/>
      <c r="BSI785" s="33"/>
      <c r="BSJ785" s="33"/>
      <c r="BSK785" s="33"/>
      <c r="BSL785" s="33"/>
      <c r="BSM785" s="33"/>
      <c r="BSN785" s="33"/>
      <c r="BSO785" s="33"/>
      <c r="BSP785" s="33"/>
      <c r="BSQ785" s="33"/>
      <c r="BSR785" s="33"/>
      <c r="BSS785" s="33"/>
      <c r="BST785" s="33"/>
      <c r="BSU785" s="33"/>
      <c r="BSV785" s="33"/>
      <c r="BSW785" s="33"/>
      <c r="BSX785" s="33"/>
      <c r="BSY785" s="33"/>
      <c r="BSZ785" s="33"/>
      <c r="BTA785" s="33"/>
      <c r="BTB785" s="33"/>
      <c r="BTC785" s="33"/>
      <c r="BTD785" s="33"/>
      <c r="BTE785" s="33"/>
      <c r="BTF785" s="33"/>
      <c r="BTG785" s="33"/>
      <c r="BTH785" s="33"/>
      <c r="BTI785" s="33"/>
      <c r="BTJ785" s="33"/>
      <c r="BTK785" s="33"/>
      <c r="BTL785" s="33"/>
      <c r="BTM785" s="33"/>
      <c r="BTN785" s="33"/>
      <c r="BTO785" s="33"/>
      <c r="BTP785" s="33"/>
      <c r="BTQ785" s="33"/>
      <c r="BTR785" s="33"/>
      <c r="BTS785" s="33"/>
      <c r="BTT785" s="33"/>
      <c r="BTU785" s="33"/>
      <c r="BTV785" s="33"/>
      <c r="BTW785" s="33"/>
      <c r="BTX785" s="33"/>
      <c r="BTY785" s="33"/>
      <c r="BTZ785" s="33"/>
      <c r="BUA785" s="33"/>
      <c r="BUB785" s="33"/>
      <c r="BUC785" s="33"/>
      <c r="BUD785" s="33"/>
      <c r="BUE785" s="33"/>
      <c r="BUF785" s="33"/>
      <c r="BUG785" s="33"/>
      <c r="BUH785" s="33"/>
      <c r="BUI785" s="33"/>
      <c r="BUJ785" s="33"/>
      <c r="BUK785" s="33"/>
      <c r="BUL785" s="33"/>
      <c r="BUM785" s="33"/>
      <c r="BUN785" s="33"/>
      <c r="BUO785" s="33"/>
      <c r="BUP785" s="33"/>
      <c r="BUQ785" s="33"/>
      <c r="BUR785" s="33"/>
      <c r="BUS785" s="33"/>
      <c r="BUT785" s="33"/>
      <c r="BUU785" s="33"/>
      <c r="BUV785" s="33"/>
      <c r="BUW785" s="33"/>
      <c r="BUX785" s="33"/>
      <c r="BUY785" s="33"/>
      <c r="BUZ785" s="33"/>
      <c r="BVA785" s="33"/>
      <c r="BVB785" s="33"/>
      <c r="BVC785" s="33"/>
      <c r="BVD785" s="33"/>
      <c r="BVE785" s="33"/>
      <c r="BVF785" s="33"/>
      <c r="BVG785" s="33"/>
      <c r="BVH785" s="33"/>
      <c r="BVI785" s="33"/>
      <c r="BVJ785" s="33"/>
      <c r="BVK785" s="33"/>
      <c r="BVL785" s="33"/>
      <c r="BVM785" s="33"/>
      <c r="BVN785" s="33"/>
      <c r="BVO785" s="33"/>
      <c r="BVP785" s="33"/>
      <c r="BVQ785" s="33"/>
      <c r="BVR785" s="33"/>
      <c r="BVS785" s="33"/>
      <c r="BVT785" s="33"/>
      <c r="BVU785" s="33"/>
      <c r="BVV785" s="33"/>
      <c r="BVW785" s="33"/>
      <c r="BVX785" s="33"/>
      <c r="BVY785" s="33"/>
      <c r="BVZ785" s="33"/>
      <c r="BWA785" s="33"/>
      <c r="BWB785" s="33"/>
      <c r="BWC785" s="33"/>
      <c r="BWD785" s="33"/>
      <c r="BWE785" s="33"/>
      <c r="BWF785" s="33"/>
      <c r="BWG785" s="33"/>
      <c r="BWH785" s="33"/>
      <c r="BWI785" s="33"/>
      <c r="BWJ785" s="33"/>
      <c r="BWK785" s="33"/>
      <c r="BWL785" s="33"/>
      <c r="BWM785" s="33"/>
      <c r="BWN785" s="33"/>
      <c r="BWO785" s="33"/>
      <c r="BWP785" s="33"/>
      <c r="BWQ785" s="33"/>
      <c r="BWR785" s="33"/>
      <c r="BWS785" s="33"/>
      <c r="BWT785" s="33"/>
      <c r="BWU785" s="33"/>
      <c r="BWV785" s="33"/>
      <c r="BWW785" s="33"/>
      <c r="BWX785" s="33"/>
      <c r="BWY785" s="33"/>
      <c r="BWZ785" s="33"/>
      <c r="BXA785" s="33"/>
      <c r="BXB785" s="33"/>
      <c r="BXC785" s="33"/>
      <c r="BXD785" s="33"/>
      <c r="BXE785" s="33"/>
      <c r="BXF785" s="33"/>
      <c r="BXG785" s="33"/>
      <c r="BXH785" s="33"/>
      <c r="BXI785" s="33"/>
      <c r="BXJ785" s="33"/>
      <c r="BXK785" s="33"/>
      <c r="BXL785" s="33"/>
      <c r="BXM785" s="33"/>
      <c r="BXN785" s="33"/>
      <c r="BXO785" s="33"/>
      <c r="BXP785" s="33"/>
      <c r="BXQ785" s="33"/>
      <c r="BXR785" s="33"/>
      <c r="BXS785" s="33"/>
      <c r="BXT785" s="33"/>
      <c r="BXU785" s="33"/>
      <c r="BXV785" s="33"/>
      <c r="BXW785" s="33"/>
      <c r="BXX785" s="33"/>
      <c r="BXY785" s="33"/>
      <c r="BXZ785" s="33"/>
      <c r="BYA785" s="33"/>
      <c r="BYB785" s="33"/>
      <c r="BYC785" s="33"/>
      <c r="BYD785" s="33"/>
      <c r="BYE785" s="33"/>
      <c r="BYF785" s="33"/>
      <c r="BYG785" s="33"/>
      <c r="BYH785" s="33"/>
      <c r="BYI785" s="33"/>
      <c r="BYJ785" s="33"/>
      <c r="BYK785" s="33"/>
      <c r="BYL785" s="33"/>
      <c r="BYM785" s="33"/>
      <c r="BYN785" s="33"/>
      <c r="BYO785" s="33"/>
      <c r="BYP785" s="33"/>
      <c r="BYQ785" s="33"/>
      <c r="BYR785" s="33"/>
      <c r="BYS785" s="33"/>
      <c r="BYT785" s="33"/>
      <c r="BYU785" s="33"/>
      <c r="BYV785" s="33"/>
      <c r="BYW785" s="33"/>
      <c r="BYX785" s="33"/>
    </row>
    <row r="786" spans="1:2026" s="47" customFormat="1" ht="24.95" customHeight="1" x14ac:dyDescent="0.25">
      <c r="A786" s="205" t="s">
        <v>1662</v>
      </c>
      <c r="B786" s="50" t="s">
        <v>1407</v>
      </c>
      <c r="C786" s="4" t="s">
        <v>111</v>
      </c>
      <c r="D786" s="4" t="s">
        <v>177</v>
      </c>
      <c r="E786" s="4" t="s">
        <v>1391</v>
      </c>
      <c r="F786" s="5" t="s">
        <v>1308</v>
      </c>
      <c r="G786" s="4" t="s">
        <v>27</v>
      </c>
      <c r="H786" s="90" t="s">
        <v>174</v>
      </c>
      <c r="I786" s="4" t="s">
        <v>29</v>
      </c>
      <c r="J786" s="51" t="s">
        <v>30</v>
      </c>
      <c r="K786" s="4" t="s">
        <v>31</v>
      </c>
      <c r="L786" s="4" t="s">
        <v>51</v>
      </c>
      <c r="M786" s="4" t="s">
        <v>33</v>
      </c>
      <c r="N786" s="4" t="s">
        <v>34</v>
      </c>
      <c r="O786" s="6" t="s">
        <v>35</v>
      </c>
      <c r="P786" s="6"/>
      <c r="Q786" s="7" t="s">
        <v>374</v>
      </c>
      <c r="R786" s="7"/>
      <c r="S786" s="4" t="s">
        <v>1408</v>
      </c>
      <c r="T786" s="146"/>
      <c r="U786" s="146"/>
      <c r="V786" s="4" t="s">
        <v>11</v>
      </c>
      <c r="W786" s="4"/>
      <c r="X786" s="4" t="s">
        <v>40</v>
      </c>
      <c r="Y786" s="4"/>
      <c r="Z786" s="4"/>
      <c r="AA786" s="4"/>
      <c r="AB786" s="8"/>
      <c r="AC786" s="8">
        <v>2650</v>
      </c>
      <c r="AD786" s="8"/>
      <c r="AE786" s="8">
        <v>12750</v>
      </c>
      <c r="AF786" s="8">
        <v>5250</v>
      </c>
      <c r="AG786" s="8">
        <f t="shared" si="13"/>
        <v>20650</v>
      </c>
      <c r="AH786" s="111"/>
      <c r="AI786" s="8"/>
      <c r="AJ786" s="126"/>
      <c r="AK786" s="8"/>
      <c r="AL786" s="5" t="s">
        <v>37</v>
      </c>
      <c r="AM786" s="5"/>
      <c r="AN786" s="5"/>
      <c r="AO786" s="173"/>
      <c r="AP786" s="33"/>
      <c r="AQ786" s="33"/>
      <c r="AR786" s="33"/>
      <c r="AS786" s="33"/>
      <c r="AT786" s="33"/>
      <c r="AU786" s="33"/>
      <c r="AV786" s="33"/>
      <c r="AW786" s="33"/>
      <c r="AX786" s="33"/>
      <c r="AY786" s="33"/>
      <c r="AZ786" s="33"/>
      <c r="BA786" s="33"/>
      <c r="BB786" s="33"/>
      <c r="BC786" s="33"/>
      <c r="BD786" s="33"/>
      <c r="BE786" s="33"/>
      <c r="BF786" s="33"/>
      <c r="BG786" s="33"/>
      <c r="BH786" s="33"/>
      <c r="BI786" s="33"/>
      <c r="BJ786" s="33"/>
      <c r="BK786" s="33"/>
      <c r="BL786" s="33"/>
      <c r="BM786" s="33"/>
      <c r="BN786" s="33"/>
      <c r="BO786" s="33"/>
      <c r="BP786" s="33"/>
      <c r="BQ786" s="33"/>
      <c r="BR786" s="33"/>
      <c r="BS786" s="33"/>
      <c r="BT786" s="33"/>
      <c r="BU786" s="33"/>
      <c r="BV786" s="33"/>
      <c r="BW786" s="33"/>
      <c r="BX786" s="33"/>
      <c r="BY786" s="33"/>
      <c r="BZ786" s="33"/>
      <c r="CA786" s="33"/>
      <c r="CB786" s="33"/>
      <c r="CC786" s="33"/>
      <c r="CD786" s="33"/>
      <c r="CE786" s="33"/>
      <c r="CF786" s="33"/>
      <c r="CG786" s="33"/>
      <c r="CH786" s="33"/>
      <c r="CI786" s="33"/>
      <c r="CJ786" s="33"/>
      <c r="CK786" s="33"/>
      <c r="CL786" s="33"/>
      <c r="CM786" s="33"/>
      <c r="CN786" s="33"/>
      <c r="CO786" s="33"/>
      <c r="CP786" s="33"/>
      <c r="CQ786" s="33"/>
      <c r="CR786" s="33"/>
      <c r="CS786" s="33"/>
      <c r="CT786" s="33"/>
      <c r="CU786" s="33"/>
      <c r="CV786" s="33"/>
      <c r="CW786" s="33"/>
      <c r="CX786" s="33"/>
      <c r="CY786" s="33"/>
      <c r="CZ786" s="33"/>
      <c r="DA786" s="33"/>
      <c r="DB786" s="33"/>
      <c r="DC786" s="33"/>
      <c r="DD786" s="33"/>
      <c r="DE786" s="33"/>
      <c r="DF786" s="33"/>
      <c r="DG786" s="33"/>
      <c r="DH786" s="33"/>
      <c r="DI786" s="33"/>
      <c r="DJ786" s="33"/>
      <c r="DK786" s="33"/>
      <c r="DL786" s="33"/>
      <c r="DM786" s="33"/>
      <c r="DN786" s="33"/>
      <c r="DO786" s="33"/>
      <c r="DP786" s="33"/>
      <c r="DQ786" s="33"/>
      <c r="DR786" s="33"/>
      <c r="DS786" s="33"/>
      <c r="DT786" s="33"/>
      <c r="DU786" s="33"/>
      <c r="DV786" s="33"/>
      <c r="DW786" s="33"/>
      <c r="DX786" s="33"/>
      <c r="DY786" s="33"/>
      <c r="DZ786" s="33"/>
      <c r="EA786" s="33"/>
      <c r="EB786" s="33"/>
      <c r="EC786" s="33"/>
      <c r="ED786" s="33"/>
      <c r="EE786" s="33"/>
      <c r="EF786" s="33"/>
      <c r="EG786" s="33"/>
      <c r="EH786" s="33"/>
      <c r="EI786" s="33"/>
      <c r="EJ786" s="33"/>
      <c r="EK786" s="33"/>
      <c r="EL786" s="33"/>
      <c r="EM786" s="33"/>
      <c r="EN786" s="33"/>
      <c r="EO786" s="33"/>
      <c r="EP786" s="33"/>
      <c r="EQ786" s="33"/>
      <c r="ER786" s="33"/>
      <c r="ES786" s="33"/>
      <c r="ET786" s="33"/>
      <c r="EU786" s="33"/>
      <c r="EV786" s="33"/>
      <c r="EW786" s="33"/>
      <c r="EX786" s="33"/>
      <c r="EY786" s="33"/>
      <c r="EZ786" s="33"/>
      <c r="FA786" s="33"/>
      <c r="FB786" s="33"/>
      <c r="FC786" s="33"/>
      <c r="FD786" s="33"/>
      <c r="FE786" s="33"/>
      <c r="FF786" s="33"/>
      <c r="FG786" s="33"/>
      <c r="FH786" s="33"/>
      <c r="FI786" s="33"/>
      <c r="FJ786" s="33"/>
      <c r="FK786" s="33"/>
      <c r="FL786" s="33"/>
      <c r="FM786" s="33"/>
      <c r="FN786" s="33"/>
      <c r="FO786" s="33"/>
      <c r="FP786" s="33"/>
      <c r="FQ786" s="33"/>
      <c r="FR786" s="33"/>
      <c r="FS786" s="33"/>
      <c r="FT786" s="33"/>
      <c r="FU786" s="33"/>
      <c r="FV786" s="33"/>
      <c r="FW786" s="33"/>
      <c r="FX786" s="33"/>
      <c r="FY786" s="33"/>
      <c r="FZ786" s="33"/>
      <c r="GA786" s="33"/>
      <c r="GB786" s="33"/>
      <c r="GC786" s="33"/>
      <c r="GD786" s="33"/>
      <c r="GE786" s="33"/>
      <c r="GF786" s="33"/>
      <c r="GG786" s="33"/>
      <c r="GH786" s="33"/>
      <c r="GI786" s="33"/>
      <c r="GJ786" s="33"/>
      <c r="GK786" s="33"/>
      <c r="GL786" s="33"/>
      <c r="GM786" s="33"/>
      <c r="GN786" s="33"/>
      <c r="GO786" s="33"/>
      <c r="GP786" s="33"/>
      <c r="GQ786" s="33"/>
      <c r="GR786" s="33"/>
      <c r="GS786" s="33"/>
      <c r="GT786" s="33"/>
      <c r="GU786" s="33"/>
      <c r="GV786" s="33"/>
      <c r="GW786" s="33"/>
      <c r="GX786" s="33"/>
      <c r="GY786" s="33"/>
      <c r="GZ786" s="33"/>
      <c r="HA786" s="33"/>
      <c r="HB786" s="33"/>
      <c r="HC786" s="33"/>
      <c r="HD786" s="33"/>
      <c r="HE786" s="33"/>
      <c r="HF786" s="33"/>
      <c r="HG786" s="33"/>
      <c r="HH786" s="33"/>
      <c r="HI786" s="33"/>
      <c r="HJ786" s="33"/>
      <c r="HK786" s="33"/>
      <c r="HL786" s="33"/>
      <c r="HM786" s="33"/>
      <c r="HN786" s="33"/>
      <c r="HO786" s="33"/>
      <c r="HP786" s="33"/>
      <c r="HQ786" s="33"/>
      <c r="HR786" s="33"/>
      <c r="HS786" s="33"/>
      <c r="HT786" s="33"/>
      <c r="HU786" s="33"/>
      <c r="HV786" s="33"/>
      <c r="HW786" s="33"/>
      <c r="HX786" s="33"/>
      <c r="HY786" s="33"/>
      <c r="HZ786" s="33"/>
      <c r="IA786" s="33"/>
      <c r="IB786" s="33"/>
      <c r="IC786" s="33"/>
      <c r="ID786" s="33"/>
      <c r="IE786" s="33"/>
      <c r="IF786" s="33"/>
      <c r="IG786" s="33"/>
      <c r="IH786" s="33"/>
      <c r="II786" s="33"/>
      <c r="IJ786" s="33"/>
      <c r="IK786" s="33"/>
      <c r="IL786" s="33"/>
      <c r="IM786" s="33"/>
      <c r="IN786" s="33"/>
      <c r="IO786" s="33"/>
      <c r="IP786" s="33"/>
      <c r="IQ786" s="33"/>
      <c r="IR786" s="33"/>
      <c r="IS786" s="33"/>
      <c r="IT786" s="33"/>
      <c r="IU786" s="33"/>
      <c r="IV786" s="33"/>
      <c r="IW786" s="33"/>
      <c r="IX786" s="33"/>
      <c r="IY786" s="33"/>
      <c r="IZ786" s="33"/>
      <c r="JA786" s="33"/>
      <c r="JB786" s="33"/>
      <c r="JC786" s="33"/>
      <c r="JD786" s="33"/>
      <c r="JE786" s="33"/>
      <c r="JF786" s="33"/>
      <c r="JG786" s="33"/>
      <c r="JH786" s="33"/>
      <c r="JI786" s="33"/>
      <c r="JJ786" s="33"/>
      <c r="JK786" s="33"/>
      <c r="JL786" s="33"/>
      <c r="JM786" s="33"/>
      <c r="JN786" s="33"/>
      <c r="JO786" s="33"/>
      <c r="JP786" s="33"/>
      <c r="JQ786" s="33"/>
      <c r="JR786" s="33"/>
      <c r="JS786" s="33"/>
      <c r="JT786" s="33"/>
      <c r="JU786" s="33"/>
      <c r="JV786" s="33"/>
      <c r="JW786" s="33"/>
      <c r="JX786" s="33"/>
      <c r="JY786" s="33"/>
      <c r="JZ786" s="33"/>
      <c r="KA786" s="33"/>
      <c r="KB786" s="33"/>
      <c r="KC786" s="33"/>
      <c r="KD786" s="33"/>
      <c r="KE786" s="33"/>
      <c r="KF786" s="33"/>
      <c r="KG786" s="33"/>
      <c r="KH786" s="33"/>
      <c r="KI786" s="33"/>
      <c r="KJ786" s="33"/>
      <c r="KK786" s="33"/>
      <c r="KL786" s="33"/>
      <c r="KM786" s="33"/>
      <c r="KN786" s="33"/>
      <c r="KO786" s="33"/>
      <c r="KP786" s="33"/>
      <c r="KQ786" s="33"/>
      <c r="KR786" s="33"/>
      <c r="KS786" s="33"/>
      <c r="KT786" s="33"/>
      <c r="KU786" s="33"/>
      <c r="KV786" s="33"/>
      <c r="KW786" s="33"/>
      <c r="KX786" s="33"/>
      <c r="KY786" s="33"/>
      <c r="KZ786" s="33"/>
      <c r="LA786" s="33"/>
      <c r="LB786" s="33"/>
      <c r="LC786" s="33"/>
      <c r="LD786" s="33"/>
      <c r="LE786" s="33"/>
      <c r="LF786" s="33"/>
      <c r="LG786" s="33"/>
      <c r="LH786" s="33"/>
      <c r="LI786" s="33"/>
      <c r="LJ786" s="33"/>
      <c r="LK786" s="33"/>
      <c r="LL786" s="33"/>
      <c r="LM786" s="33"/>
      <c r="LN786" s="33"/>
      <c r="LO786" s="33"/>
      <c r="LP786" s="33"/>
      <c r="LQ786" s="33"/>
      <c r="LR786" s="33"/>
      <c r="LS786" s="33"/>
      <c r="LT786" s="33"/>
      <c r="LU786" s="33"/>
      <c r="LV786" s="33"/>
      <c r="LW786" s="33"/>
      <c r="LX786" s="33"/>
      <c r="LY786" s="33"/>
      <c r="LZ786" s="33"/>
      <c r="MA786" s="33"/>
      <c r="MB786" s="33"/>
      <c r="MC786" s="33"/>
      <c r="MD786" s="33"/>
      <c r="ME786" s="33"/>
      <c r="MF786" s="33"/>
      <c r="MG786" s="33"/>
      <c r="MH786" s="33"/>
      <c r="MI786" s="33"/>
      <c r="MJ786" s="33"/>
      <c r="MK786" s="33"/>
      <c r="ML786" s="33"/>
      <c r="MM786" s="33"/>
      <c r="MN786" s="33"/>
      <c r="MO786" s="33"/>
      <c r="MP786" s="33"/>
      <c r="MQ786" s="33"/>
      <c r="MR786" s="33"/>
      <c r="MS786" s="33"/>
      <c r="MT786" s="33"/>
      <c r="MU786" s="33"/>
      <c r="MV786" s="33"/>
      <c r="MW786" s="33"/>
      <c r="MX786" s="33"/>
      <c r="MY786" s="33"/>
      <c r="MZ786" s="33"/>
      <c r="NA786" s="33"/>
      <c r="NB786" s="33"/>
      <c r="NC786" s="33"/>
      <c r="ND786" s="33"/>
      <c r="NE786" s="33"/>
      <c r="NF786" s="33"/>
      <c r="NG786" s="33"/>
      <c r="NH786" s="33"/>
      <c r="NI786" s="33"/>
      <c r="NJ786" s="33"/>
      <c r="NK786" s="33"/>
      <c r="NL786" s="33"/>
      <c r="NM786" s="33"/>
      <c r="NN786" s="33"/>
      <c r="NO786" s="33"/>
      <c r="NP786" s="33"/>
      <c r="NQ786" s="33"/>
      <c r="NR786" s="33"/>
      <c r="NS786" s="33"/>
      <c r="NT786" s="33"/>
      <c r="NU786" s="33"/>
      <c r="NV786" s="33"/>
      <c r="NW786" s="33"/>
      <c r="NX786" s="33"/>
      <c r="NY786" s="33"/>
      <c r="NZ786" s="33"/>
      <c r="OA786" s="33"/>
      <c r="OB786" s="33"/>
      <c r="OC786" s="33"/>
      <c r="OD786" s="33"/>
      <c r="OE786" s="33"/>
      <c r="OF786" s="33"/>
      <c r="OG786" s="33"/>
      <c r="OH786" s="33"/>
      <c r="OI786" s="33"/>
      <c r="OJ786" s="33"/>
      <c r="OK786" s="33"/>
      <c r="OL786" s="33"/>
      <c r="OM786" s="33"/>
      <c r="ON786" s="33"/>
      <c r="OO786" s="33"/>
      <c r="OP786" s="33"/>
      <c r="OQ786" s="33"/>
      <c r="OR786" s="33"/>
      <c r="OS786" s="33"/>
      <c r="OT786" s="33"/>
      <c r="OU786" s="33"/>
      <c r="OV786" s="33"/>
      <c r="OW786" s="33"/>
      <c r="OX786" s="33"/>
      <c r="OY786" s="33"/>
      <c r="OZ786" s="33"/>
      <c r="PA786" s="33"/>
      <c r="PB786" s="33"/>
      <c r="PC786" s="33"/>
      <c r="PD786" s="33"/>
      <c r="PE786" s="33"/>
      <c r="PF786" s="33"/>
      <c r="PG786" s="33"/>
      <c r="PH786" s="33"/>
      <c r="PI786" s="33"/>
      <c r="PJ786" s="33"/>
      <c r="PK786" s="33"/>
      <c r="PL786" s="33"/>
      <c r="PM786" s="33"/>
      <c r="PN786" s="33"/>
      <c r="PO786" s="33"/>
      <c r="PP786" s="33"/>
      <c r="PQ786" s="33"/>
      <c r="PR786" s="33"/>
      <c r="PS786" s="33"/>
      <c r="PT786" s="33"/>
      <c r="PU786" s="33"/>
      <c r="PV786" s="33"/>
      <c r="PW786" s="33"/>
      <c r="PX786" s="33"/>
      <c r="PY786" s="33"/>
      <c r="PZ786" s="33"/>
      <c r="QA786" s="33"/>
      <c r="QB786" s="33"/>
      <c r="QC786" s="33"/>
      <c r="QD786" s="33"/>
      <c r="QE786" s="33"/>
      <c r="QF786" s="33"/>
      <c r="QG786" s="33"/>
      <c r="QH786" s="33"/>
      <c r="QI786" s="33"/>
      <c r="QJ786" s="33"/>
      <c r="QK786" s="33"/>
      <c r="QL786" s="33"/>
      <c r="QM786" s="33"/>
      <c r="QN786" s="33"/>
      <c r="QO786" s="33"/>
      <c r="QP786" s="33"/>
      <c r="QQ786" s="33"/>
      <c r="QR786" s="33"/>
      <c r="QS786" s="33"/>
      <c r="QT786" s="33"/>
      <c r="QU786" s="33"/>
      <c r="QV786" s="33"/>
      <c r="QW786" s="33"/>
      <c r="QX786" s="33"/>
      <c r="QY786" s="33"/>
      <c r="QZ786" s="33"/>
      <c r="RA786" s="33"/>
      <c r="RB786" s="33"/>
      <c r="RC786" s="33"/>
      <c r="RD786" s="33"/>
      <c r="RE786" s="33"/>
      <c r="RF786" s="33"/>
      <c r="RG786" s="33"/>
      <c r="RH786" s="33"/>
      <c r="RI786" s="33"/>
      <c r="RJ786" s="33"/>
      <c r="RK786" s="33"/>
      <c r="RL786" s="33"/>
      <c r="RM786" s="33"/>
      <c r="RN786" s="33"/>
      <c r="RO786" s="33"/>
      <c r="RP786" s="33"/>
      <c r="RQ786" s="33"/>
      <c r="RR786" s="33"/>
      <c r="RS786" s="33"/>
      <c r="RT786" s="33"/>
      <c r="RU786" s="33"/>
      <c r="RV786" s="33"/>
      <c r="RW786" s="33"/>
      <c r="RX786" s="33"/>
      <c r="RY786" s="33"/>
      <c r="RZ786" s="33"/>
      <c r="SA786" s="33"/>
      <c r="SB786" s="33"/>
      <c r="SC786" s="33"/>
      <c r="SD786" s="33"/>
      <c r="SE786" s="33"/>
      <c r="SF786" s="33"/>
      <c r="SG786" s="33"/>
      <c r="SH786" s="33"/>
      <c r="SI786" s="33"/>
      <c r="SJ786" s="33"/>
      <c r="SK786" s="33"/>
      <c r="SL786" s="33"/>
      <c r="SM786" s="33"/>
      <c r="SN786" s="33"/>
      <c r="SO786" s="33"/>
      <c r="SP786" s="33"/>
      <c r="SQ786" s="33"/>
      <c r="SR786" s="33"/>
      <c r="SS786" s="33"/>
      <c r="ST786" s="33"/>
      <c r="SU786" s="33"/>
      <c r="SV786" s="33"/>
      <c r="SW786" s="33"/>
      <c r="SX786" s="33"/>
      <c r="SY786" s="33"/>
      <c r="SZ786" s="33"/>
      <c r="TA786" s="33"/>
      <c r="TB786" s="33"/>
      <c r="TC786" s="33"/>
      <c r="TD786" s="33"/>
      <c r="TE786" s="33"/>
      <c r="TF786" s="33"/>
      <c r="TG786" s="33"/>
      <c r="TH786" s="33"/>
      <c r="TI786" s="33"/>
      <c r="TJ786" s="33"/>
      <c r="TK786" s="33"/>
      <c r="TL786" s="33"/>
      <c r="TM786" s="33"/>
      <c r="TN786" s="33"/>
      <c r="TO786" s="33"/>
      <c r="TP786" s="33"/>
      <c r="TQ786" s="33"/>
      <c r="TR786" s="33"/>
      <c r="TS786" s="33"/>
      <c r="TT786" s="33"/>
      <c r="TU786" s="33"/>
      <c r="TV786" s="33"/>
      <c r="TW786" s="33"/>
      <c r="TX786" s="33"/>
      <c r="TY786" s="33"/>
      <c r="TZ786" s="33"/>
      <c r="UA786" s="33"/>
      <c r="UB786" s="33"/>
      <c r="UC786" s="33"/>
      <c r="UD786" s="33"/>
      <c r="UE786" s="33"/>
      <c r="UF786" s="33"/>
      <c r="UG786" s="33"/>
      <c r="UH786" s="33"/>
      <c r="UI786" s="33"/>
      <c r="UJ786" s="33"/>
      <c r="UK786" s="33"/>
      <c r="UL786" s="33"/>
      <c r="UM786" s="33"/>
      <c r="UN786" s="33"/>
      <c r="UO786" s="33"/>
      <c r="UP786" s="33"/>
      <c r="UQ786" s="33"/>
      <c r="UR786" s="33"/>
      <c r="US786" s="33"/>
      <c r="UT786" s="33"/>
      <c r="UU786" s="33"/>
      <c r="UV786" s="33"/>
      <c r="UW786" s="33"/>
      <c r="UX786" s="33"/>
      <c r="UY786" s="33"/>
      <c r="UZ786" s="33"/>
      <c r="VA786" s="33"/>
      <c r="VB786" s="33"/>
      <c r="VC786" s="33"/>
      <c r="VD786" s="33"/>
      <c r="VE786" s="33"/>
      <c r="VF786" s="33"/>
      <c r="VG786" s="33"/>
      <c r="VH786" s="33"/>
      <c r="VI786" s="33"/>
      <c r="VJ786" s="33"/>
      <c r="VK786" s="33"/>
      <c r="VL786" s="33"/>
      <c r="VM786" s="33"/>
      <c r="VN786" s="33"/>
      <c r="VO786" s="33"/>
      <c r="VP786" s="33"/>
      <c r="VQ786" s="33"/>
      <c r="VR786" s="33"/>
      <c r="VS786" s="33"/>
      <c r="VT786" s="33"/>
      <c r="VU786" s="33"/>
      <c r="VV786" s="33"/>
      <c r="VW786" s="33"/>
      <c r="VX786" s="33"/>
      <c r="VY786" s="33"/>
      <c r="VZ786" s="33"/>
      <c r="WA786" s="33"/>
      <c r="WB786" s="33"/>
      <c r="WC786" s="33"/>
      <c r="WD786" s="33"/>
      <c r="WE786" s="33"/>
      <c r="WF786" s="33"/>
      <c r="WG786" s="33"/>
      <c r="WH786" s="33"/>
      <c r="WI786" s="33"/>
      <c r="WJ786" s="33"/>
      <c r="WK786" s="33"/>
      <c r="WL786" s="33"/>
      <c r="WM786" s="33"/>
      <c r="WN786" s="33"/>
      <c r="WO786" s="33"/>
      <c r="WP786" s="33"/>
      <c r="WQ786" s="33"/>
      <c r="WR786" s="33"/>
      <c r="WS786" s="33"/>
      <c r="WT786" s="33"/>
      <c r="WU786" s="33"/>
      <c r="WV786" s="33"/>
      <c r="WW786" s="33"/>
      <c r="WX786" s="33"/>
      <c r="WY786" s="33"/>
      <c r="WZ786" s="33"/>
      <c r="XA786" s="33"/>
      <c r="XB786" s="33"/>
      <c r="XC786" s="33"/>
      <c r="XD786" s="33"/>
      <c r="XE786" s="33"/>
      <c r="XF786" s="33"/>
      <c r="XG786" s="33"/>
      <c r="XH786" s="33"/>
      <c r="XI786" s="33"/>
      <c r="XJ786" s="33"/>
      <c r="XK786" s="33"/>
      <c r="XL786" s="33"/>
      <c r="XM786" s="33"/>
      <c r="XN786" s="33"/>
      <c r="XO786" s="33"/>
      <c r="XP786" s="33"/>
      <c r="XQ786" s="33"/>
      <c r="XR786" s="33"/>
      <c r="XS786" s="33"/>
      <c r="XT786" s="33"/>
      <c r="XU786" s="33"/>
      <c r="XV786" s="33"/>
      <c r="XW786" s="33"/>
      <c r="XX786" s="33"/>
      <c r="XY786" s="33"/>
      <c r="XZ786" s="33"/>
      <c r="YA786" s="33"/>
      <c r="YB786" s="33"/>
      <c r="YC786" s="33"/>
      <c r="YD786" s="33"/>
      <c r="YE786" s="33"/>
      <c r="YF786" s="33"/>
      <c r="YG786" s="33"/>
      <c r="YH786" s="33"/>
      <c r="YI786" s="33"/>
      <c r="YJ786" s="33"/>
      <c r="YK786" s="33"/>
      <c r="YL786" s="33"/>
      <c r="YM786" s="33"/>
      <c r="YN786" s="33"/>
      <c r="YO786" s="33"/>
      <c r="YP786" s="33"/>
      <c r="YQ786" s="33"/>
      <c r="YR786" s="33"/>
      <c r="YS786" s="33"/>
      <c r="YT786" s="33"/>
      <c r="YU786" s="33"/>
      <c r="YV786" s="33"/>
      <c r="YW786" s="33"/>
      <c r="YX786" s="33"/>
      <c r="YY786" s="33"/>
      <c r="YZ786" s="33"/>
      <c r="ZA786" s="33"/>
      <c r="ZB786" s="33"/>
      <c r="ZC786" s="33"/>
      <c r="ZD786" s="33"/>
      <c r="ZE786" s="33"/>
      <c r="ZF786" s="33"/>
      <c r="ZG786" s="33"/>
      <c r="ZH786" s="33"/>
      <c r="ZI786" s="33"/>
      <c r="ZJ786" s="33"/>
      <c r="ZK786" s="33"/>
      <c r="ZL786" s="33"/>
      <c r="ZM786" s="33"/>
      <c r="ZN786" s="33"/>
      <c r="ZO786" s="33"/>
      <c r="ZP786" s="33"/>
      <c r="ZQ786" s="33"/>
      <c r="ZR786" s="33"/>
      <c r="ZS786" s="33"/>
      <c r="ZT786" s="33"/>
      <c r="ZU786" s="33"/>
      <c r="ZV786" s="33"/>
      <c r="ZW786" s="33"/>
      <c r="ZX786" s="33"/>
      <c r="ZY786" s="33"/>
      <c r="ZZ786" s="33"/>
      <c r="AAA786" s="33"/>
      <c r="AAB786" s="33"/>
      <c r="AAC786" s="33"/>
      <c r="AAD786" s="33"/>
      <c r="AAE786" s="33"/>
      <c r="AAF786" s="33"/>
      <c r="AAG786" s="33"/>
      <c r="AAH786" s="33"/>
      <c r="AAI786" s="33"/>
      <c r="AAJ786" s="33"/>
      <c r="AAK786" s="33"/>
      <c r="AAL786" s="33"/>
      <c r="AAM786" s="33"/>
      <c r="AAN786" s="33"/>
      <c r="AAO786" s="33"/>
      <c r="AAP786" s="33"/>
      <c r="AAQ786" s="33"/>
      <c r="AAR786" s="33"/>
      <c r="AAS786" s="33"/>
      <c r="AAT786" s="33"/>
      <c r="AAU786" s="33"/>
      <c r="AAV786" s="33"/>
      <c r="AAW786" s="33"/>
      <c r="AAX786" s="33"/>
      <c r="AAY786" s="33"/>
      <c r="AAZ786" s="33"/>
      <c r="ABA786" s="33"/>
      <c r="ABB786" s="33"/>
      <c r="ABC786" s="33"/>
      <c r="ABD786" s="33"/>
      <c r="ABE786" s="33"/>
      <c r="ABF786" s="33"/>
      <c r="ABG786" s="33"/>
      <c r="ABH786" s="33"/>
      <c r="ABI786" s="33"/>
      <c r="ABJ786" s="33"/>
      <c r="ABK786" s="33"/>
      <c r="ABL786" s="33"/>
      <c r="ABM786" s="33"/>
      <c r="ABN786" s="33"/>
      <c r="ABO786" s="33"/>
      <c r="ABP786" s="33"/>
      <c r="ABQ786" s="33"/>
      <c r="ABR786" s="33"/>
      <c r="ABS786" s="33"/>
      <c r="ABT786" s="33"/>
      <c r="ABU786" s="33"/>
      <c r="ABV786" s="33"/>
      <c r="ABW786" s="33"/>
      <c r="ABX786" s="33"/>
      <c r="ABY786" s="33"/>
      <c r="ABZ786" s="33"/>
      <c r="ACA786" s="33"/>
      <c r="ACB786" s="33"/>
      <c r="ACC786" s="33"/>
      <c r="ACD786" s="33"/>
      <c r="ACE786" s="33"/>
      <c r="ACF786" s="33"/>
      <c r="ACG786" s="33"/>
      <c r="ACH786" s="33"/>
      <c r="ACI786" s="33"/>
      <c r="ACJ786" s="33"/>
      <c r="ACK786" s="33"/>
      <c r="ACL786" s="33"/>
      <c r="ACM786" s="33"/>
      <c r="ACN786" s="33"/>
      <c r="ACO786" s="33"/>
      <c r="ACP786" s="33"/>
      <c r="ACQ786" s="33"/>
      <c r="ACR786" s="33"/>
      <c r="ACS786" s="33"/>
      <c r="ACT786" s="33"/>
      <c r="ACU786" s="33"/>
      <c r="ACV786" s="33"/>
      <c r="ACW786" s="33"/>
      <c r="ACX786" s="33"/>
      <c r="ACY786" s="33"/>
      <c r="ACZ786" s="33"/>
      <c r="ADA786" s="33"/>
      <c r="ADB786" s="33"/>
      <c r="ADC786" s="33"/>
      <c r="ADD786" s="33"/>
      <c r="ADE786" s="33"/>
      <c r="ADF786" s="33"/>
      <c r="ADG786" s="33"/>
      <c r="ADH786" s="33"/>
      <c r="ADI786" s="33"/>
      <c r="ADJ786" s="33"/>
      <c r="ADK786" s="33"/>
      <c r="ADL786" s="33"/>
      <c r="ADM786" s="33"/>
      <c r="ADN786" s="33"/>
      <c r="ADO786" s="33"/>
      <c r="ADP786" s="33"/>
      <c r="ADQ786" s="33"/>
      <c r="ADR786" s="33"/>
      <c r="ADS786" s="33"/>
      <c r="ADT786" s="33"/>
      <c r="ADU786" s="33"/>
      <c r="ADV786" s="33"/>
      <c r="ADW786" s="33"/>
      <c r="ADX786" s="33"/>
      <c r="ADY786" s="33"/>
      <c r="ADZ786" s="33"/>
      <c r="AEA786" s="33"/>
      <c r="AEB786" s="33"/>
      <c r="AEC786" s="33"/>
      <c r="AED786" s="33"/>
      <c r="AEE786" s="33"/>
      <c r="AEF786" s="33"/>
      <c r="AEG786" s="33"/>
      <c r="AEH786" s="33"/>
      <c r="AEI786" s="33"/>
      <c r="AEJ786" s="33"/>
      <c r="AEK786" s="33"/>
      <c r="AEL786" s="33"/>
      <c r="AEM786" s="33"/>
      <c r="AEN786" s="33"/>
      <c r="AEO786" s="33"/>
      <c r="AEP786" s="33"/>
      <c r="AEQ786" s="33"/>
      <c r="AER786" s="33"/>
      <c r="AES786" s="33"/>
      <c r="AET786" s="33"/>
      <c r="AEU786" s="33"/>
      <c r="AEV786" s="33"/>
      <c r="AEW786" s="33"/>
      <c r="AEX786" s="33"/>
      <c r="AEY786" s="33"/>
      <c r="AEZ786" s="33"/>
      <c r="AFA786" s="33"/>
      <c r="AFB786" s="33"/>
      <c r="AFC786" s="33"/>
      <c r="AFD786" s="33"/>
      <c r="AFE786" s="33"/>
      <c r="AFF786" s="33"/>
      <c r="AFG786" s="33"/>
      <c r="AFH786" s="33"/>
      <c r="AFI786" s="33"/>
      <c r="AFJ786" s="33"/>
      <c r="AFK786" s="33"/>
      <c r="AFL786" s="33"/>
      <c r="AFM786" s="33"/>
      <c r="AFN786" s="33"/>
      <c r="AFO786" s="33"/>
      <c r="AFP786" s="33"/>
      <c r="AFQ786" s="33"/>
      <c r="AFR786" s="33"/>
      <c r="AFS786" s="33"/>
      <c r="AFT786" s="33"/>
      <c r="AFU786" s="33"/>
      <c r="AFV786" s="33"/>
      <c r="AFW786" s="33"/>
      <c r="AFX786" s="33"/>
      <c r="AFY786" s="33"/>
      <c r="AFZ786" s="33"/>
      <c r="AGA786" s="33"/>
      <c r="AGB786" s="33"/>
      <c r="AGC786" s="33"/>
      <c r="AGD786" s="33"/>
      <c r="AGE786" s="33"/>
      <c r="AGF786" s="33"/>
      <c r="AGG786" s="33"/>
      <c r="AGH786" s="33"/>
      <c r="AGI786" s="33"/>
      <c r="AGJ786" s="33"/>
      <c r="AGK786" s="33"/>
      <c r="AGL786" s="33"/>
      <c r="AGM786" s="33"/>
      <c r="AGN786" s="33"/>
      <c r="AGO786" s="33"/>
      <c r="AGP786" s="33"/>
      <c r="AGQ786" s="33"/>
      <c r="AGR786" s="33"/>
      <c r="AGS786" s="33"/>
      <c r="AGT786" s="33"/>
      <c r="AGU786" s="33"/>
      <c r="AGV786" s="33"/>
      <c r="AGW786" s="33"/>
      <c r="AGX786" s="33"/>
      <c r="AGY786" s="33"/>
      <c r="AGZ786" s="33"/>
      <c r="AHA786" s="33"/>
      <c r="AHB786" s="33"/>
      <c r="AHC786" s="33"/>
      <c r="AHD786" s="33"/>
      <c r="AHE786" s="33"/>
      <c r="AHF786" s="33"/>
      <c r="AHG786" s="33"/>
      <c r="AHH786" s="33"/>
      <c r="AHI786" s="33"/>
      <c r="AHJ786" s="33"/>
      <c r="AHK786" s="33"/>
      <c r="AHL786" s="33"/>
      <c r="AHM786" s="33"/>
      <c r="AHN786" s="33"/>
      <c r="AHO786" s="33"/>
      <c r="AHP786" s="33"/>
      <c r="AHQ786" s="33"/>
      <c r="AHR786" s="33"/>
      <c r="AHS786" s="33"/>
      <c r="AHT786" s="33"/>
      <c r="AHU786" s="33"/>
      <c r="AHV786" s="33"/>
      <c r="AHW786" s="33"/>
      <c r="AHX786" s="33"/>
      <c r="AHY786" s="33"/>
      <c r="AHZ786" s="33"/>
      <c r="AIA786" s="33"/>
      <c r="AIB786" s="33"/>
      <c r="AIC786" s="33"/>
      <c r="AID786" s="33"/>
      <c r="AIE786" s="33"/>
      <c r="AIF786" s="33"/>
      <c r="AIG786" s="33"/>
      <c r="AIH786" s="33"/>
      <c r="AII786" s="33"/>
      <c r="AIJ786" s="33"/>
      <c r="AIK786" s="33"/>
      <c r="AIL786" s="33"/>
      <c r="AIM786" s="33"/>
      <c r="AIN786" s="33"/>
      <c r="AIO786" s="33"/>
      <c r="AIP786" s="33"/>
      <c r="AIQ786" s="33"/>
      <c r="AIR786" s="33"/>
      <c r="AIS786" s="33"/>
      <c r="AIT786" s="33"/>
      <c r="AIU786" s="33"/>
      <c r="AIV786" s="33"/>
      <c r="AIW786" s="33"/>
      <c r="AIX786" s="33"/>
      <c r="AIY786" s="33"/>
      <c r="AIZ786" s="33"/>
      <c r="AJA786" s="33"/>
      <c r="AJB786" s="33"/>
      <c r="AJC786" s="33"/>
      <c r="AJD786" s="33"/>
      <c r="AJE786" s="33"/>
      <c r="AJF786" s="33"/>
      <c r="AJG786" s="33"/>
      <c r="AJH786" s="33"/>
      <c r="AJI786" s="33"/>
      <c r="AJJ786" s="33"/>
      <c r="AJK786" s="33"/>
      <c r="AJL786" s="33"/>
      <c r="AJM786" s="33"/>
      <c r="AJN786" s="33"/>
      <c r="AJO786" s="33"/>
      <c r="AJP786" s="33"/>
      <c r="AJQ786" s="33"/>
      <c r="AJR786" s="33"/>
      <c r="AJS786" s="33"/>
      <c r="AJT786" s="33"/>
      <c r="AJU786" s="33"/>
      <c r="AJV786" s="33"/>
      <c r="AJW786" s="33"/>
      <c r="AJX786" s="33"/>
      <c r="AJY786" s="33"/>
      <c r="AJZ786" s="33"/>
      <c r="AKA786" s="33"/>
      <c r="AKB786" s="33"/>
      <c r="AKC786" s="33"/>
      <c r="AKD786" s="33"/>
      <c r="AKE786" s="33"/>
      <c r="AKF786" s="33"/>
      <c r="AKG786" s="33"/>
      <c r="AKH786" s="33"/>
      <c r="AKI786" s="33"/>
      <c r="AKJ786" s="33"/>
      <c r="AKK786" s="33"/>
      <c r="AKL786" s="33"/>
      <c r="AKM786" s="33"/>
      <c r="AKN786" s="33"/>
      <c r="AKO786" s="33"/>
      <c r="AKP786" s="33"/>
      <c r="AKQ786" s="33"/>
      <c r="AKR786" s="33"/>
      <c r="AKS786" s="33"/>
      <c r="AKT786" s="33"/>
      <c r="AKU786" s="33"/>
      <c r="AKV786" s="33"/>
      <c r="AKW786" s="33"/>
      <c r="AKX786" s="33"/>
      <c r="AKY786" s="33"/>
      <c r="AKZ786" s="33"/>
      <c r="ALA786" s="33"/>
      <c r="ALB786" s="33"/>
      <c r="ALC786" s="33"/>
      <c r="ALD786" s="33"/>
      <c r="ALE786" s="33"/>
      <c r="ALF786" s="33"/>
      <c r="ALG786" s="33"/>
      <c r="ALH786" s="33"/>
      <c r="ALI786" s="33"/>
      <c r="ALJ786" s="33"/>
      <c r="ALK786" s="33"/>
      <c r="ALL786" s="33"/>
      <c r="ALM786" s="33"/>
      <c r="ALN786" s="33"/>
      <c r="ALO786" s="33"/>
      <c r="ALP786" s="33"/>
      <c r="ALQ786" s="33"/>
      <c r="ALR786" s="33"/>
      <c r="ALS786" s="33"/>
      <c r="ALT786" s="33"/>
      <c r="ALU786" s="33"/>
      <c r="ALV786" s="33"/>
      <c r="ALW786" s="33"/>
      <c r="ALX786" s="33"/>
      <c r="ALY786" s="33"/>
      <c r="ALZ786" s="33"/>
      <c r="AMA786" s="33"/>
      <c r="AMB786" s="33"/>
      <c r="AMC786" s="33"/>
      <c r="AMD786" s="33"/>
      <c r="AME786" s="33"/>
      <c r="AMF786" s="33"/>
      <c r="AMG786" s="33"/>
      <c r="AMH786" s="33"/>
      <c r="AMI786" s="33"/>
      <c r="AMJ786" s="33"/>
      <c r="AMK786" s="33"/>
      <c r="AML786" s="33"/>
      <c r="AMM786" s="33"/>
      <c r="AMN786" s="33"/>
      <c r="AMO786" s="33"/>
      <c r="AMP786" s="33"/>
      <c r="AMQ786" s="33"/>
      <c r="AMR786" s="33"/>
      <c r="AMS786" s="33"/>
      <c r="AMT786" s="33"/>
      <c r="AMU786" s="33"/>
      <c r="AMV786" s="33"/>
      <c r="AMW786" s="33"/>
      <c r="AMX786" s="33"/>
      <c r="AMY786" s="33"/>
      <c r="AMZ786" s="33"/>
      <c r="ANA786" s="33"/>
      <c r="ANB786" s="33"/>
      <c r="ANC786" s="33"/>
      <c r="AND786" s="33"/>
      <c r="ANE786" s="33"/>
      <c r="ANF786" s="33"/>
      <c r="ANG786" s="33"/>
      <c r="ANH786" s="33"/>
      <c r="ANI786" s="33"/>
      <c r="ANJ786" s="33"/>
      <c r="ANK786" s="33"/>
      <c r="ANL786" s="33"/>
      <c r="ANM786" s="33"/>
      <c r="ANN786" s="33"/>
      <c r="ANO786" s="33"/>
      <c r="ANP786" s="33"/>
      <c r="ANQ786" s="33"/>
      <c r="ANR786" s="33"/>
      <c r="ANS786" s="33"/>
      <c r="ANT786" s="33"/>
      <c r="ANU786" s="33"/>
      <c r="ANV786" s="33"/>
      <c r="ANW786" s="33"/>
      <c r="ANX786" s="33"/>
      <c r="ANY786" s="33"/>
      <c r="ANZ786" s="33"/>
      <c r="AOA786" s="33"/>
      <c r="AOB786" s="33"/>
      <c r="AOC786" s="33"/>
      <c r="AOD786" s="33"/>
      <c r="AOE786" s="33"/>
      <c r="AOF786" s="33"/>
      <c r="AOG786" s="33"/>
      <c r="AOH786" s="33"/>
      <c r="AOI786" s="33"/>
      <c r="AOJ786" s="33"/>
      <c r="AOK786" s="33"/>
      <c r="AOL786" s="33"/>
      <c r="AOM786" s="33"/>
      <c r="AON786" s="33"/>
      <c r="AOO786" s="33"/>
      <c r="AOP786" s="33"/>
      <c r="AOQ786" s="33"/>
      <c r="AOR786" s="33"/>
      <c r="AOS786" s="33"/>
      <c r="AOT786" s="33"/>
      <c r="AOU786" s="33"/>
      <c r="AOV786" s="33"/>
      <c r="AOW786" s="33"/>
      <c r="AOX786" s="33"/>
      <c r="AOY786" s="33"/>
      <c r="AOZ786" s="33"/>
      <c r="APA786" s="33"/>
      <c r="APB786" s="33"/>
      <c r="APC786" s="33"/>
      <c r="APD786" s="33"/>
      <c r="APE786" s="33"/>
      <c r="APF786" s="33"/>
      <c r="APG786" s="33"/>
      <c r="APH786" s="33"/>
      <c r="API786" s="33"/>
      <c r="APJ786" s="33"/>
      <c r="APK786" s="33"/>
      <c r="APL786" s="33"/>
      <c r="APM786" s="33"/>
      <c r="APN786" s="33"/>
      <c r="APO786" s="33"/>
      <c r="APP786" s="33"/>
      <c r="APQ786" s="33"/>
      <c r="APR786" s="33"/>
      <c r="APS786" s="33"/>
      <c r="APT786" s="33"/>
      <c r="APU786" s="33"/>
      <c r="APV786" s="33"/>
      <c r="APW786" s="33"/>
      <c r="APX786" s="33"/>
      <c r="APY786" s="33"/>
      <c r="APZ786" s="33"/>
      <c r="AQA786" s="33"/>
      <c r="AQB786" s="33"/>
      <c r="AQC786" s="33"/>
      <c r="AQD786" s="33"/>
      <c r="AQE786" s="33"/>
      <c r="AQF786" s="33"/>
      <c r="AQG786" s="33"/>
      <c r="AQH786" s="33"/>
      <c r="AQI786" s="33"/>
      <c r="AQJ786" s="33"/>
      <c r="AQK786" s="33"/>
      <c r="AQL786" s="33"/>
      <c r="AQM786" s="33"/>
      <c r="AQN786" s="33"/>
      <c r="AQO786" s="33"/>
      <c r="AQP786" s="33"/>
      <c r="AQQ786" s="33"/>
      <c r="AQR786" s="33"/>
      <c r="AQS786" s="33"/>
      <c r="AQT786" s="33"/>
      <c r="AQU786" s="33"/>
      <c r="AQV786" s="33"/>
      <c r="AQW786" s="33"/>
      <c r="AQX786" s="33"/>
      <c r="AQY786" s="33"/>
      <c r="AQZ786" s="33"/>
      <c r="ARA786" s="33"/>
      <c r="ARB786" s="33"/>
      <c r="ARC786" s="33"/>
      <c r="ARD786" s="33"/>
      <c r="ARE786" s="33"/>
      <c r="ARF786" s="33"/>
      <c r="ARG786" s="33"/>
      <c r="ARH786" s="33"/>
      <c r="ARI786" s="33"/>
      <c r="ARJ786" s="33"/>
      <c r="ARK786" s="33"/>
      <c r="ARL786" s="33"/>
      <c r="ARM786" s="33"/>
      <c r="ARN786" s="33"/>
      <c r="ARO786" s="33"/>
      <c r="ARP786" s="33"/>
      <c r="ARQ786" s="33"/>
      <c r="ARR786" s="33"/>
      <c r="ARS786" s="33"/>
      <c r="ART786" s="33"/>
      <c r="ARU786" s="33"/>
      <c r="ARV786" s="33"/>
      <c r="ARW786" s="33"/>
      <c r="ARX786" s="33"/>
      <c r="ARY786" s="33"/>
      <c r="ARZ786" s="33"/>
      <c r="ASA786" s="33"/>
      <c r="ASB786" s="33"/>
      <c r="ASC786" s="33"/>
      <c r="ASD786" s="33"/>
      <c r="ASE786" s="33"/>
      <c r="ASF786" s="33"/>
      <c r="ASG786" s="33"/>
      <c r="ASH786" s="33"/>
      <c r="ASI786" s="33"/>
      <c r="ASJ786" s="33"/>
      <c r="ASK786" s="33"/>
      <c r="ASL786" s="33"/>
      <c r="ASM786" s="33"/>
      <c r="ASN786" s="33"/>
      <c r="ASO786" s="33"/>
      <c r="ASP786" s="33"/>
      <c r="ASQ786" s="33"/>
      <c r="ASR786" s="33"/>
      <c r="ASS786" s="33"/>
      <c r="AST786" s="33"/>
      <c r="ASU786" s="33"/>
      <c r="ASV786" s="33"/>
      <c r="ASW786" s="33"/>
      <c r="ASX786" s="33"/>
      <c r="ASY786" s="33"/>
      <c r="ASZ786" s="33"/>
      <c r="ATA786" s="33"/>
      <c r="ATB786" s="33"/>
      <c r="ATC786" s="33"/>
      <c r="ATD786" s="33"/>
      <c r="ATE786" s="33"/>
      <c r="ATF786" s="33"/>
      <c r="ATG786" s="33"/>
      <c r="ATH786" s="33"/>
      <c r="ATI786" s="33"/>
      <c r="ATJ786" s="33"/>
      <c r="ATK786" s="33"/>
      <c r="ATL786" s="33"/>
      <c r="ATM786" s="33"/>
      <c r="ATN786" s="33"/>
      <c r="ATO786" s="33"/>
      <c r="ATP786" s="33"/>
      <c r="ATQ786" s="33"/>
      <c r="ATR786" s="33"/>
      <c r="ATS786" s="33"/>
      <c r="ATT786" s="33"/>
      <c r="ATU786" s="33"/>
      <c r="ATV786" s="33"/>
      <c r="ATW786" s="33"/>
      <c r="ATX786" s="33"/>
      <c r="ATY786" s="33"/>
      <c r="ATZ786" s="33"/>
      <c r="AUA786" s="33"/>
      <c r="AUB786" s="33"/>
      <c r="AUC786" s="33"/>
      <c r="AUD786" s="33"/>
      <c r="AUE786" s="33"/>
      <c r="AUF786" s="33"/>
      <c r="AUG786" s="33"/>
      <c r="AUH786" s="33"/>
      <c r="AUI786" s="33"/>
      <c r="AUJ786" s="33"/>
      <c r="AUK786" s="33"/>
      <c r="AUL786" s="33"/>
      <c r="AUM786" s="33"/>
      <c r="AUN786" s="33"/>
      <c r="AUO786" s="33"/>
      <c r="AUP786" s="33"/>
      <c r="AUQ786" s="33"/>
      <c r="AUR786" s="33"/>
      <c r="AUS786" s="33"/>
      <c r="AUT786" s="33"/>
      <c r="AUU786" s="33"/>
      <c r="AUV786" s="33"/>
      <c r="AUW786" s="33"/>
      <c r="AUX786" s="33"/>
      <c r="AUY786" s="33"/>
      <c r="AUZ786" s="33"/>
      <c r="AVA786" s="33"/>
      <c r="AVB786" s="33"/>
      <c r="AVC786" s="33"/>
      <c r="AVD786" s="33"/>
      <c r="AVE786" s="33"/>
      <c r="AVF786" s="33"/>
      <c r="AVG786" s="33"/>
      <c r="AVH786" s="33"/>
      <c r="AVI786" s="33"/>
      <c r="AVJ786" s="33"/>
      <c r="AVK786" s="33"/>
      <c r="AVL786" s="33"/>
      <c r="AVM786" s="33"/>
      <c r="AVN786" s="33"/>
      <c r="AVO786" s="33"/>
      <c r="AVP786" s="33"/>
      <c r="AVQ786" s="33"/>
      <c r="AVR786" s="33"/>
      <c r="AVS786" s="33"/>
      <c r="AVT786" s="33"/>
      <c r="AVU786" s="33"/>
      <c r="AVV786" s="33"/>
      <c r="AVW786" s="33"/>
      <c r="AVX786" s="33"/>
      <c r="AVY786" s="33"/>
      <c r="AVZ786" s="33"/>
      <c r="AWA786" s="33"/>
      <c r="AWB786" s="33"/>
      <c r="AWC786" s="33"/>
      <c r="AWD786" s="33"/>
      <c r="AWE786" s="33"/>
      <c r="AWF786" s="33"/>
      <c r="AWG786" s="33"/>
      <c r="AWH786" s="33"/>
      <c r="AWI786" s="33"/>
      <c r="AWJ786" s="33"/>
      <c r="AWK786" s="33"/>
      <c r="AWL786" s="33"/>
      <c r="AWM786" s="33"/>
      <c r="AWN786" s="33"/>
      <c r="AWO786" s="33"/>
      <c r="AWP786" s="33"/>
      <c r="AWQ786" s="33"/>
      <c r="AWR786" s="33"/>
      <c r="AWS786" s="33"/>
      <c r="AWT786" s="33"/>
      <c r="AWU786" s="33"/>
      <c r="AWV786" s="33"/>
      <c r="AWW786" s="33"/>
      <c r="AWX786" s="33"/>
      <c r="AWY786" s="33"/>
      <c r="AWZ786" s="33"/>
      <c r="AXA786" s="33"/>
      <c r="AXB786" s="33"/>
      <c r="AXC786" s="33"/>
      <c r="AXD786" s="33"/>
      <c r="AXE786" s="33"/>
      <c r="AXF786" s="33"/>
      <c r="AXG786" s="33"/>
      <c r="AXH786" s="33"/>
      <c r="AXI786" s="33"/>
      <c r="AXJ786" s="33"/>
      <c r="AXK786" s="33"/>
      <c r="AXL786" s="33"/>
      <c r="AXM786" s="33"/>
      <c r="AXN786" s="33"/>
      <c r="AXO786" s="33"/>
      <c r="AXP786" s="33"/>
      <c r="AXQ786" s="33"/>
      <c r="AXR786" s="33"/>
      <c r="AXS786" s="33"/>
      <c r="AXT786" s="33"/>
      <c r="AXU786" s="33"/>
      <c r="AXV786" s="33"/>
      <c r="AXW786" s="33"/>
      <c r="AXX786" s="33"/>
      <c r="AXY786" s="33"/>
      <c r="AXZ786" s="33"/>
      <c r="AYA786" s="33"/>
      <c r="AYB786" s="33"/>
      <c r="AYC786" s="33"/>
      <c r="AYD786" s="33"/>
      <c r="AYE786" s="33"/>
      <c r="AYF786" s="33"/>
      <c r="AYG786" s="33"/>
      <c r="AYH786" s="33"/>
      <c r="AYI786" s="33"/>
      <c r="AYJ786" s="33"/>
      <c r="AYK786" s="33"/>
      <c r="AYL786" s="33"/>
      <c r="AYM786" s="33"/>
      <c r="AYN786" s="33"/>
      <c r="AYO786" s="33"/>
      <c r="AYP786" s="33"/>
      <c r="AYQ786" s="33"/>
      <c r="AYR786" s="33"/>
      <c r="AYS786" s="33"/>
      <c r="AYT786" s="33"/>
      <c r="AYU786" s="33"/>
      <c r="AYV786" s="33"/>
      <c r="AYW786" s="33"/>
      <c r="AYX786" s="33"/>
      <c r="AYY786" s="33"/>
      <c r="AYZ786" s="33"/>
      <c r="AZA786" s="33"/>
      <c r="AZB786" s="33"/>
      <c r="AZC786" s="33"/>
      <c r="AZD786" s="33"/>
      <c r="AZE786" s="33"/>
      <c r="AZF786" s="33"/>
      <c r="AZG786" s="33"/>
      <c r="AZH786" s="33"/>
      <c r="AZI786" s="33"/>
      <c r="AZJ786" s="33"/>
      <c r="AZK786" s="33"/>
      <c r="AZL786" s="33"/>
      <c r="AZM786" s="33"/>
      <c r="AZN786" s="33"/>
      <c r="AZO786" s="33"/>
      <c r="AZP786" s="33"/>
      <c r="AZQ786" s="33"/>
      <c r="AZR786" s="33"/>
      <c r="AZS786" s="33"/>
      <c r="AZT786" s="33"/>
      <c r="AZU786" s="33"/>
      <c r="AZV786" s="33"/>
      <c r="AZW786" s="33"/>
      <c r="AZX786" s="33"/>
      <c r="AZY786" s="33"/>
      <c r="AZZ786" s="33"/>
      <c r="BAA786" s="33"/>
      <c r="BAB786" s="33"/>
      <c r="BAC786" s="33"/>
      <c r="BAD786" s="33"/>
      <c r="BAE786" s="33"/>
      <c r="BAF786" s="33"/>
      <c r="BAG786" s="33"/>
      <c r="BAH786" s="33"/>
      <c r="BAI786" s="33"/>
      <c r="BAJ786" s="33"/>
      <c r="BAK786" s="33"/>
      <c r="BAL786" s="33"/>
      <c r="BAM786" s="33"/>
      <c r="BAN786" s="33"/>
      <c r="BAO786" s="33"/>
      <c r="BAP786" s="33"/>
      <c r="BAQ786" s="33"/>
      <c r="BAR786" s="33"/>
      <c r="BAS786" s="33"/>
      <c r="BAT786" s="33"/>
      <c r="BAU786" s="33"/>
      <c r="BAV786" s="33"/>
      <c r="BAW786" s="33"/>
      <c r="BAX786" s="33"/>
      <c r="BAY786" s="33"/>
      <c r="BAZ786" s="33"/>
      <c r="BBA786" s="33"/>
      <c r="BBB786" s="33"/>
      <c r="BBC786" s="33"/>
      <c r="BBD786" s="33"/>
      <c r="BBE786" s="33"/>
      <c r="BBF786" s="33"/>
      <c r="BBG786" s="33"/>
      <c r="BBH786" s="33"/>
      <c r="BBI786" s="33"/>
      <c r="BBJ786" s="33"/>
      <c r="BBK786" s="33"/>
      <c r="BBL786" s="33"/>
      <c r="BBM786" s="33"/>
      <c r="BBN786" s="33"/>
      <c r="BBO786" s="33"/>
      <c r="BBP786" s="33"/>
      <c r="BBQ786" s="33"/>
      <c r="BBR786" s="33"/>
      <c r="BBS786" s="33"/>
      <c r="BBT786" s="33"/>
      <c r="BBU786" s="33"/>
      <c r="BBV786" s="33"/>
      <c r="BBW786" s="33"/>
      <c r="BBX786" s="33"/>
      <c r="BBY786" s="33"/>
      <c r="BBZ786" s="33"/>
      <c r="BCA786" s="33"/>
      <c r="BCB786" s="33"/>
      <c r="BCC786" s="33"/>
      <c r="BCD786" s="33"/>
      <c r="BCE786" s="33"/>
      <c r="BCF786" s="33"/>
      <c r="BCG786" s="33"/>
      <c r="BCH786" s="33"/>
      <c r="BCI786" s="33"/>
      <c r="BCJ786" s="33"/>
      <c r="BCK786" s="33"/>
      <c r="BCL786" s="33"/>
      <c r="BCM786" s="33"/>
      <c r="BCN786" s="33"/>
      <c r="BCO786" s="33"/>
      <c r="BCP786" s="33"/>
      <c r="BCQ786" s="33"/>
      <c r="BCR786" s="33"/>
      <c r="BCS786" s="33"/>
      <c r="BCT786" s="33"/>
      <c r="BCU786" s="33"/>
      <c r="BCV786" s="33"/>
      <c r="BCW786" s="33"/>
      <c r="BCX786" s="33"/>
      <c r="BCY786" s="33"/>
      <c r="BCZ786" s="33"/>
      <c r="BDA786" s="33"/>
      <c r="BDB786" s="33"/>
      <c r="BDC786" s="33"/>
      <c r="BDD786" s="33"/>
      <c r="BDE786" s="33"/>
      <c r="BDF786" s="33"/>
      <c r="BDG786" s="33"/>
      <c r="BDH786" s="33"/>
      <c r="BDI786" s="33"/>
      <c r="BDJ786" s="33"/>
      <c r="BDK786" s="33"/>
      <c r="BDL786" s="33"/>
      <c r="BDM786" s="33"/>
      <c r="BDN786" s="33"/>
      <c r="BDO786" s="33"/>
      <c r="BDP786" s="33"/>
      <c r="BDQ786" s="33"/>
      <c r="BDR786" s="33"/>
      <c r="BDS786" s="33"/>
      <c r="BDT786" s="33"/>
      <c r="BDU786" s="33"/>
      <c r="BDV786" s="33"/>
      <c r="BDW786" s="33"/>
      <c r="BDX786" s="33"/>
      <c r="BDY786" s="33"/>
      <c r="BDZ786" s="33"/>
      <c r="BEA786" s="33"/>
      <c r="BEB786" s="33"/>
      <c r="BEC786" s="33"/>
      <c r="BED786" s="33"/>
      <c r="BEE786" s="33"/>
      <c r="BEF786" s="33"/>
      <c r="BEG786" s="33"/>
      <c r="BEH786" s="33"/>
      <c r="BEI786" s="33"/>
      <c r="BEJ786" s="33"/>
      <c r="BEK786" s="33"/>
      <c r="BEL786" s="33"/>
      <c r="BEM786" s="33"/>
      <c r="BEN786" s="33"/>
      <c r="BEO786" s="33"/>
      <c r="BEP786" s="33"/>
      <c r="BEQ786" s="33"/>
      <c r="BER786" s="33"/>
      <c r="BES786" s="33"/>
      <c r="BET786" s="33"/>
      <c r="BEU786" s="33"/>
      <c r="BEV786" s="33"/>
      <c r="BEW786" s="33"/>
      <c r="BEX786" s="33"/>
      <c r="BEY786" s="33"/>
      <c r="BEZ786" s="33"/>
      <c r="BFA786" s="33"/>
      <c r="BFB786" s="33"/>
      <c r="BFC786" s="33"/>
      <c r="BFD786" s="33"/>
      <c r="BFE786" s="33"/>
      <c r="BFF786" s="33"/>
      <c r="BFG786" s="33"/>
      <c r="BFH786" s="33"/>
      <c r="BFI786" s="33"/>
      <c r="BFJ786" s="33"/>
      <c r="BFK786" s="33"/>
      <c r="BFL786" s="33"/>
      <c r="BFM786" s="33"/>
      <c r="BFN786" s="33"/>
      <c r="BFO786" s="33"/>
      <c r="BFP786" s="33"/>
      <c r="BFQ786" s="33"/>
      <c r="BFR786" s="33"/>
      <c r="BFS786" s="33"/>
      <c r="BFT786" s="33"/>
      <c r="BFU786" s="33"/>
      <c r="BFV786" s="33"/>
      <c r="BFW786" s="33"/>
      <c r="BFX786" s="33"/>
      <c r="BFY786" s="33"/>
      <c r="BFZ786" s="33"/>
      <c r="BGA786" s="33"/>
      <c r="BGB786" s="33"/>
      <c r="BGC786" s="33"/>
      <c r="BGD786" s="33"/>
      <c r="BGE786" s="33"/>
      <c r="BGF786" s="33"/>
      <c r="BGG786" s="33"/>
      <c r="BGH786" s="33"/>
      <c r="BGI786" s="33"/>
      <c r="BGJ786" s="33"/>
      <c r="BGK786" s="33"/>
      <c r="BGL786" s="33"/>
      <c r="BGM786" s="33"/>
      <c r="BGN786" s="33"/>
      <c r="BGO786" s="33"/>
      <c r="BGP786" s="33"/>
      <c r="BGQ786" s="33"/>
      <c r="BGR786" s="33"/>
      <c r="BGS786" s="33"/>
      <c r="BGT786" s="33"/>
      <c r="BGU786" s="33"/>
      <c r="BGV786" s="33"/>
      <c r="BGW786" s="33"/>
      <c r="BGX786" s="33"/>
      <c r="BGY786" s="33"/>
      <c r="BGZ786" s="33"/>
      <c r="BHA786" s="33"/>
      <c r="BHB786" s="33"/>
      <c r="BHC786" s="33"/>
      <c r="BHD786" s="33"/>
      <c r="BHE786" s="33"/>
      <c r="BHF786" s="33"/>
      <c r="BHG786" s="33"/>
      <c r="BHH786" s="33"/>
      <c r="BHI786" s="33"/>
      <c r="BHJ786" s="33"/>
      <c r="BHK786" s="33"/>
      <c r="BHL786" s="33"/>
      <c r="BHM786" s="33"/>
      <c r="BHN786" s="33"/>
      <c r="BHO786" s="33"/>
      <c r="BHP786" s="33"/>
      <c r="BHQ786" s="33"/>
      <c r="BHR786" s="33"/>
      <c r="BHS786" s="33"/>
      <c r="BHT786" s="33"/>
      <c r="BHU786" s="33"/>
      <c r="BHV786" s="33"/>
      <c r="BHW786" s="33"/>
      <c r="BHX786" s="33"/>
      <c r="BHY786" s="33"/>
      <c r="BHZ786" s="33"/>
      <c r="BIA786" s="33"/>
      <c r="BIB786" s="33"/>
      <c r="BIC786" s="33"/>
      <c r="BID786" s="33"/>
      <c r="BIE786" s="33"/>
      <c r="BIF786" s="33"/>
      <c r="BIG786" s="33"/>
      <c r="BIH786" s="33"/>
      <c r="BII786" s="33"/>
      <c r="BIJ786" s="33"/>
      <c r="BIK786" s="33"/>
      <c r="BIL786" s="33"/>
      <c r="BIM786" s="33"/>
      <c r="BIN786" s="33"/>
      <c r="BIO786" s="33"/>
      <c r="BIP786" s="33"/>
      <c r="BIQ786" s="33"/>
      <c r="BIR786" s="33"/>
      <c r="BIS786" s="33"/>
      <c r="BIT786" s="33"/>
      <c r="BIU786" s="33"/>
      <c r="BIV786" s="33"/>
      <c r="BIW786" s="33"/>
      <c r="BIX786" s="33"/>
      <c r="BIY786" s="33"/>
      <c r="BIZ786" s="33"/>
      <c r="BJA786" s="33"/>
      <c r="BJB786" s="33"/>
      <c r="BJC786" s="33"/>
      <c r="BJD786" s="33"/>
      <c r="BJE786" s="33"/>
      <c r="BJF786" s="33"/>
      <c r="BJG786" s="33"/>
      <c r="BJH786" s="33"/>
      <c r="BJI786" s="33"/>
      <c r="BJJ786" s="33"/>
      <c r="BJK786" s="33"/>
      <c r="BJL786" s="33"/>
      <c r="BJM786" s="33"/>
      <c r="BJN786" s="33"/>
      <c r="BJO786" s="33"/>
      <c r="BJP786" s="33"/>
      <c r="BJQ786" s="33"/>
      <c r="BJR786" s="33"/>
      <c r="BJS786" s="33"/>
      <c r="BJT786" s="33"/>
      <c r="BJU786" s="33"/>
      <c r="BJV786" s="33"/>
      <c r="BJW786" s="33"/>
      <c r="BJX786" s="33"/>
      <c r="BJY786" s="33"/>
      <c r="BJZ786" s="33"/>
      <c r="BKA786" s="33"/>
      <c r="BKB786" s="33"/>
      <c r="BKC786" s="33"/>
      <c r="BKD786" s="33"/>
      <c r="BKE786" s="33"/>
      <c r="BKF786" s="33"/>
      <c r="BKG786" s="33"/>
      <c r="BKH786" s="33"/>
      <c r="BKI786" s="33"/>
      <c r="BKJ786" s="33"/>
      <c r="BKK786" s="33"/>
      <c r="BKL786" s="33"/>
      <c r="BKM786" s="33"/>
      <c r="BKN786" s="33"/>
      <c r="BKO786" s="33"/>
      <c r="BKP786" s="33"/>
      <c r="BKQ786" s="33"/>
      <c r="BKR786" s="33"/>
      <c r="BKS786" s="33"/>
      <c r="BKT786" s="33"/>
      <c r="BKU786" s="33"/>
      <c r="BKV786" s="33"/>
      <c r="BKW786" s="33"/>
      <c r="BKX786" s="33"/>
      <c r="BKY786" s="33"/>
      <c r="BKZ786" s="33"/>
      <c r="BLA786" s="33"/>
      <c r="BLB786" s="33"/>
      <c r="BLC786" s="33"/>
      <c r="BLD786" s="33"/>
      <c r="BLE786" s="33"/>
      <c r="BLF786" s="33"/>
      <c r="BLG786" s="33"/>
      <c r="BLH786" s="33"/>
      <c r="BLI786" s="33"/>
      <c r="BLJ786" s="33"/>
      <c r="BLK786" s="33"/>
      <c r="BLL786" s="33"/>
      <c r="BLM786" s="33"/>
      <c r="BLN786" s="33"/>
      <c r="BLO786" s="33"/>
      <c r="BLP786" s="33"/>
      <c r="BLQ786" s="33"/>
      <c r="BLR786" s="33"/>
      <c r="BLS786" s="33"/>
      <c r="BLT786" s="33"/>
      <c r="BLU786" s="33"/>
      <c r="BLV786" s="33"/>
      <c r="BLW786" s="33"/>
      <c r="BLX786" s="33"/>
      <c r="BLY786" s="33"/>
      <c r="BLZ786" s="33"/>
      <c r="BMA786" s="33"/>
      <c r="BMB786" s="33"/>
      <c r="BMC786" s="33"/>
      <c r="BMD786" s="33"/>
      <c r="BME786" s="33"/>
      <c r="BMF786" s="33"/>
      <c r="BMG786" s="33"/>
      <c r="BMH786" s="33"/>
      <c r="BMI786" s="33"/>
      <c r="BMJ786" s="33"/>
      <c r="BMK786" s="33"/>
      <c r="BML786" s="33"/>
      <c r="BMM786" s="33"/>
      <c r="BMN786" s="33"/>
      <c r="BMO786" s="33"/>
      <c r="BMP786" s="33"/>
      <c r="BMQ786" s="33"/>
      <c r="BMR786" s="33"/>
      <c r="BMS786" s="33"/>
      <c r="BMT786" s="33"/>
      <c r="BMU786" s="33"/>
      <c r="BMV786" s="33"/>
      <c r="BMW786" s="33"/>
      <c r="BMX786" s="33"/>
      <c r="BMY786" s="33"/>
      <c r="BMZ786" s="33"/>
      <c r="BNA786" s="33"/>
      <c r="BNB786" s="33"/>
      <c r="BNC786" s="33"/>
      <c r="BND786" s="33"/>
      <c r="BNE786" s="33"/>
      <c r="BNF786" s="33"/>
      <c r="BNG786" s="33"/>
      <c r="BNH786" s="33"/>
      <c r="BNI786" s="33"/>
      <c r="BNJ786" s="33"/>
      <c r="BNK786" s="33"/>
      <c r="BNL786" s="33"/>
      <c r="BNM786" s="33"/>
      <c r="BNN786" s="33"/>
      <c r="BNO786" s="33"/>
      <c r="BNP786" s="33"/>
      <c r="BNQ786" s="33"/>
      <c r="BNR786" s="33"/>
      <c r="BNS786" s="33"/>
      <c r="BNT786" s="33"/>
      <c r="BNU786" s="33"/>
      <c r="BNV786" s="33"/>
      <c r="BNW786" s="33"/>
      <c r="BNX786" s="33"/>
      <c r="BNY786" s="33"/>
      <c r="BNZ786" s="33"/>
      <c r="BOA786" s="33"/>
      <c r="BOB786" s="33"/>
      <c r="BOC786" s="33"/>
      <c r="BOD786" s="33"/>
      <c r="BOE786" s="33"/>
      <c r="BOF786" s="33"/>
      <c r="BOG786" s="33"/>
      <c r="BOH786" s="33"/>
      <c r="BOI786" s="33"/>
      <c r="BOJ786" s="33"/>
      <c r="BOK786" s="33"/>
      <c r="BOL786" s="33"/>
      <c r="BOM786" s="33"/>
      <c r="BON786" s="33"/>
      <c r="BOO786" s="33"/>
      <c r="BOP786" s="33"/>
      <c r="BOQ786" s="33"/>
      <c r="BOR786" s="33"/>
      <c r="BOS786" s="33"/>
      <c r="BOT786" s="33"/>
      <c r="BOU786" s="33"/>
      <c r="BOV786" s="33"/>
      <c r="BOW786" s="33"/>
      <c r="BOX786" s="33"/>
      <c r="BOY786" s="33"/>
      <c r="BOZ786" s="33"/>
      <c r="BPA786" s="33"/>
      <c r="BPB786" s="33"/>
      <c r="BPC786" s="33"/>
      <c r="BPD786" s="33"/>
      <c r="BPE786" s="33"/>
      <c r="BPF786" s="33"/>
      <c r="BPG786" s="33"/>
      <c r="BPH786" s="33"/>
      <c r="BPI786" s="33"/>
      <c r="BPJ786" s="33"/>
      <c r="BPK786" s="33"/>
      <c r="BPL786" s="33"/>
      <c r="BPM786" s="33"/>
      <c r="BPN786" s="33"/>
      <c r="BPO786" s="33"/>
      <c r="BPP786" s="33"/>
      <c r="BPQ786" s="33"/>
      <c r="BPR786" s="33"/>
      <c r="BPS786" s="33"/>
      <c r="BPT786" s="33"/>
      <c r="BPU786" s="33"/>
      <c r="BPV786" s="33"/>
      <c r="BPW786" s="33"/>
      <c r="BPX786" s="33"/>
      <c r="BPY786" s="33"/>
      <c r="BPZ786" s="33"/>
      <c r="BQA786" s="33"/>
      <c r="BQB786" s="33"/>
      <c r="BQC786" s="33"/>
      <c r="BQD786" s="33"/>
      <c r="BQE786" s="33"/>
      <c r="BQF786" s="33"/>
      <c r="BQG786" s="33"/>
      <c r="BQH786" s="33"/>
      <c r="BQI786" s="33"/>
      <c r="BQJ786" s="33"/>
      <c r="BQK786" s="33"/>
      <c r="BQL786" s="33"/>
      <c r="BQM786" s="33"/>
      <c r="BQN786" s="33"/>
      <c r="BQO786" s="33"/>
      <c r="BQP786" s="33"/>
      <c r="BQQ786" s="33"/>
      <c r="BQR786" s="33"/>
      <c r="BQS786" s="33"/>
      <c r="BQT786" s="33"/>
      <c r="BQU786" s="33"/>
      <c r="BQV786" s="33"/>
      <c r="BQW786" s="33"/>
      <c r="BQX786" s="33"/>
      <c r="BQY786" s="33"/>
      <c r="BQZ786" s="33"/>
      <c r="BRA786" s="33"/>
      <c r="BRB786" s="33"/>
      <c r="BRC786" s="33"/>
      <c r="BRD786" s="33"/>
      <c r="BRE786" s="33"/>
      <c r="BRF786" s="33"/>
      <c r="BRG786" s="33"/>
      <c r="BRH786" s="33"/>
      <c r="BRI786" s="33"/>
      <c r="BRJ786" s="33"/>
      <c r="BRK786" s="33"/>
      <c r="BRL786" s="33"/>
      <c r="BRM786" s="33"/>
      <c r="BRN786" s="33"/>
      <c r="BRO786" s="33"/>
      <c r="BRP786" s="33"/>
      <c r="BRQ786" s="33"/>
      <c r="BRR786" s="33"/>
      <c r="BRS786" s="33"/>
      <c r="BRT786" s="33"/>
      <c r="BRU786" s="33"/>
      <c r="BRV786" s="33"/>
      <c r="BRW786" s="33"/>
      <c r="BRX786" s="33"/>
      <c r="BRY786" s="33"/>
      <c r="BRZ786" s="33"/>
      <c r="BSA786" s="33"/>
      <c r="BSB786" s="33"/>
      <c r="BSC786" s="33"/>
      <c r="BSD786" s="33"/>
      <c r="BSE786" s="33"/>
      <c r="BSF786" s="33"/>
      <c r="BSG786" s="33"/>
      <c r="BSH786" s="33"/>
      <c r="BSI786" s="33"/>
      <c r="BSJ786" s="33"/>
      <c r="BSK786" s="33"/>
      <c r="BSL786" s="33"/>
      <c r="BSM786" s="33"/>
      <c r="BSN786" s="33"/>
      <c r="BSO786" s="33"/>
      <c r="BSP786" s="33"/>
      <c r="BSQ786" s="33"/>
      <c r="BSR786" s="33"/>
      <c r="BSS786" s="33"/>
      <c r="BST786" s="33"/>
      <c r="BSU786" s="33"/>
      <c r="BSV786" s="33"/>
      <c r="BSW786" s="33"/>
      <c r="BSX786" s="33"/>
      <c r="BSY786" s="33"/>
      <c r="BSZ786" s="33"/>
      <c r="BTA786" s="33"/>
      <c r="BTB786" s="33"/>
      <c r="BTC786" s="33"/>
      <c r="BTD786" s="33"/>
      <c r="BTE786" s="33"/>
      <c r="BTF786" s="33"/>
      <c r="BTG786" s="33"/>
      <c r="BTH786" s="33"/>
      <c r="BTI786" s="33"/>
      <c r="BTJ786" s="33"/>
      <c r="BTK786" s="33"/>
      <c r="BTL786" s="33"/>
      <c r="BTM786" s="33"/>
      <c r="BTN786" s="33"/>
      <c r="BTO786" s="33"/>
      <c r="BTP786" s="33"/>
      <c r="BTQ786" s="33"/>
      <c r="BTR786" s="33"/>
      <c r="BTS786" s="33"/>
      <c r="BTT786" s="33"/>
      <c r="BTU786" s="33"/>
      <c r="BTV786" s="33"/>
      <c r="BTW786" s="33"/>
      <c r="BTX786" s="33"/>
      <c r="BTY786" s="33"/>
      <c r="BTZ786" s="33"/>
      <c r="BUA786" s="33"/>
      <c r="BUB786" s="33"/>
      <c r="BUC786" s="33"/>
      <c r="BUD786" s="33"/>
      <c r="BUE786" s="33"/>
      <c r="BUF786" s="33"/>
      <c r="BUG786" s="33"/>
      <c r="BUH786" s="33"/>
      <c r="BUI786" s="33"/>
      <c r="BUJ786" s="33"/>
      <c r="BUK786" s="33"/>
      <c r="BUL786" s="33"/>
      <c r="BUM786" s="33"/>
      <c r="BUN786" s="33"/>
      <c r="BUO786" s="33"/>
      <c r="BUP786" s="33"/>
      <c r="BUQ786" s="33"/>
      <c r="BUR786" s="33"/>
      <c r="BUS786" s="33"/>
      <c r="BUT786" s="33"/>
      <c r="BUU786" s="33"/>
      <c r="BUV786" s="33"/>
      <c r="BUW786" s="33"/>
      <c r="BUX786" s="33"/>
      <c r="BUY786" s="33"/>
      <c r="BUZ786" s="33"/>
      <c r="BVA786" s="33"/>
      <c r="BVB786" s="33"/>
      <c r="BVC786" s="33"/>
      <c r="BVD786" s="33"/>
      <c r="BVE786" s="33"/>
      <c r="BVF786" s="33"/>
      <c r="BVG786" s="33"/>
      <c r="BVH786" s="33"/>
      <c r="BVI786" s="33"/>
      <c r="BVJ786" s="33"/>
      <c r="BVK786" s="33"/>
      <c r="BVL786" s="33"/>
      <c r="BVM786" s="33"/>
      <c r="BVN786" s="33"/>
      <c r="BVO786" s="33"/>
      <c r="BVP786" s="33"/>
      <c r="BVQ786" s="33"/>
      <c r="BVR786" s="33"/>
      <c r="BVS786" s="33"/>
      <c r="BVT786" s="33"/>
      <c r="BVU786" s="33"/>
      <c r="BVV786" s="33"/>
      <c r="BVW786" s="33"/>
      <c r="BVX786" s="33"/>
      <c r="BVY786" s="33"/>
      <c r="BVZ786" s="33"/>
      <c r="BWA786" s="33"/>
      <c r="BWB786" s="33"/>
      <c r="BWC786" s="33"/>
      <c r="BWD786" s="33"/>
      <c r="BWE786" s="33"/>
      <c r="BWF786" s="33"/>
      <c r="BWG786" s="33"/>
      <c r="BWH786" s="33"/>
      <c r="BWI786" s="33"/>
      <c r="BWJ786" s="33"/>
      <c r="BWK786" s="33"/>
      <c r="BWL786" s="33"/>
      <c r="BWM786" s="33"/>
      <c r="BWN786" s="33"/>
      <c r="BWO786" s="33"/>
      <c r="BWP786" s="33"/>
      <c r="BWQ786" s="33"/>
      <c r="BWR786" s="33"/>
      <c r="BWS786" s="33"/>
      <c r="BWT786" s="33"/>
      <c r="BWU786" s="33"/>
      <c r="BWV786" s="33"/>
      <c r="BWW786" s="33"/>
      <c r="BWX786" s="33"/>
      <c r="BWY786" s="33"/>
      <c r="BWZ786" s="33"/>
      <c r="BXA786" s="33"/>
      <c r="BXB786" s="33"/>
      <c r="BXC786" s="33"/>
      <c r="BXD786" s="33"/>
      <c r="BXE786" s="33"/>
      <c r="BXF786" s="33"/>
      <c r="BXG786" s="33"/>
      <c r="BXH786" s="33"/>
      <c r="BXI786" s="33"/>
      <c r="BXJ786" s="33"/>
      <c r="BXK786" s="33"/>
      <c r="BXL786" s="33"/>
      <c r="BXM786" s="33"/>
      <c r="BXN786" s="33"/>
      <c r="BXO786" s="33"/>
      <c r="BXP786" s="33"/>
      <c r="BXQ786" s="33"/>
      <c r="BXR786" s="33"/>
      <c r="BXS786" s="33"/>
      <c r="BXT786" s="33"/>
      <c r="BXU786" s="33"/>
      <c r="BXV786" s="33"/>
      <c r="BXW786" s="33"/>
      <c r="BXX786" s="33"/>
      <c r="BXY786" s="33"/>
      <c r="BXZ786" s="33"/>
      <c r="BYA786" s="33"/>
      <c r="BYB786" s="33"/>
      <c r="BYC786" s="33"/>
      <c r="BYD786" s="33"/>
      <c r="BYE786" s="33"/>
      <c r="BYF786" s="33"/>
      <c r="BYG786" s="33"/>
      <c r="BYH786" s="33"/>
      <c r="BYI786" s="33"/>
      <c r="BYJ786" s="33"/>
      <c r="BYK786" s="33"/>
      <c r="BYL786" s="33"/>
      <c r="BYM786" s="33"/>
      <c r="BYN786" s="33"/>
      <c r="BYO786" s="33"/>
      <c r="BYP786" s="33"/>
      <c r="BYQ786" s="33"/>
      <c r="BYR786" s="33"/>
      <c r="BYS786" s="33"/>
      <c r="BYT786" s="33"/>
      <c r="BYU786" s="33"/>
      <c r="BYV786" s="33"/>
      <c r="BYW786" s="33"/>
      <c r="BYX786" s="33"/>
    </row>
    <row r="787" spans="1:2026" s="52" customFormat="1" ht="24.95" customHeight="1" x14ac:dyDescent="0.25">
      <c r="A787" s="205" t="s">
        <v>1662</v>
      </c>
      <c r="B787" s="50" t="s">
        <v>1409</v>
      </c>
      <c r="C787" s="4" t="s">
        <v>111</v>
      </c>
      <c r="D787" s="4" t="s">
        <v>172</v>
      </c>
      <c r="E787" s="4" t="s">
        <v>1391</v>
      </c>
      <c r="F787" s="5" t="s">
        <v>1308</v>
      </c>
      <c r="G787" s="1" t="s">
        <v>27</v>
      </c>
      <c r="H787" s="11" t="s">
        <v>174</v>
      </c>
      <c r="I787" s="1" t="s">
        <v>29</v>
      </c>
      <c r="J787" s="51" t="s">
        <v>30</v>
      </c>
      <c r="K787" s="36" t="s">
        <v>31</v>
      </c>
      <c r="L787" s="1" t="s">
        <v>32</v>
      </c>
      <c r="M787" s="37" t="s">
        <v>33</v>
      </c>
      <c r="N787" s="1" t="s">
        <v>34</v>
      </c>
      <c r="O787" s="6" t="s">
        <v>35</v>
      </c>
      <c r="P787" s="6"/>
      <c r="Q787" s="7" t="s">
        <v>36</v>
      </c>
      <c r="R787" s="7"/>
      <c r="S787" s="4" t="s">
        <v>1410</v>
      </c>
      <c r="T787" s="146"/>
      <c r="U787" s="146"/>
      <c r="V787" s="4" t="s">
        <v>11</v>
      </c>
      <c r="W787" s="1"/>
      <c r="X787" s="1" t="s">
        <v>40</v>
      </c>
      <c r="Y787" s="1"/>
      <c r="Z787" s="1"/>
      <c r="AA787" s="1"/>
      <c r="AB787" s="8"/>
      <c r="AC787" s="8">
        <v>2650</v>
      </c>
      <c r="AD787" s="8"/>
      <c r="AE787" s="8">
        <v>12750</v>
      </c>
      <c r="AF787" s="8">
        <v>650</v>
      </c>
      <c r="AG787" s="8">
        <f t="shared" si="13"/>
        <v>16050</v>
      </c>
      <c r="AH787" s="111">
        <f>15</f>
        <v>15</v>
      </c>
      <c r="AI787" s="8">
        <f>16621</f>
        <v>16621</v>
      </c>
      <c r="AJ787" s="126"/>
      <c r="AK787" s="8">
        <f>16621</f>
        <v>16621</v>
      </c>
      <c r="AL787" s="5" t="s">
        <v>37</v>
      </c>
      <c r="AM787" s="5" t="s">
        <v>1499</v>
      </c>
      <c r="AN787" s="173" t="s">
        <v>1512</v>
      </c>
      <c r="AO787" s="173"/>
      <c r="AP787" s="33"/>
      <c r="AQ787" s="33"/>
      <c r="AR787" s="33"/>
      <c r="AS787" s="33"/>
      <c r="AT787" s="33"/>
      <c r="AU787" s="33"/>
      <c r="AV787" s="33"/>
      <c r="AW787" s="33"/>
      <c r="AX787" s="33"/>
      <c r="AY787" s="33"/>
      <c r="AZ787" s="33"/>
      <c r="BA787" s="33"/>
      <c r="BB787" s="33"/>
      <c r="BC787" s="33"/>
      <c r="BD787" s="33"/>
      <c r="BE787" s="33"/>
      <c r="BF787" s="33"/>
      <c r="BG787" s="33"/>
      <c r="BH787" s="33"/>
      <c r="BI787" s="33"/>
      <c r="BJ787" s="33"/>
      <c r="BK787" s="33"/>
      <c r="BL787" s="33"/>
      <c r="BM787" s="33"/>
      <c r="BN787" s="33"/>
      <c r="BO787" s="33"/>
      <c r="BP787" s="33"/>
      <c r="BQ787" s="33"/>
      <c r="BR787" s="33"/>
      <c r="BS787" s="33"/>
      <c r="BT787" s="33"/>
      <c r="BU787" s="33"/>
      <c r="BV787" s="33"/>
      <c r="BW787" s="33"/>
      <c r="BX787" s="33"/>
      <c r="BY787" s="33"/>
      <c r="BZ787" s="33"/>
      <c r="CA787" s="33"/>
      <c r="CB787" s="33"/>
      <c r="CC787" s="33"/>
      <c r="CD787" s="33"/>
      <c r="CE787" s="33"/>
      <c r="CF787" s="33"/>
      <c r="CG787" s="33"/>
      <c r="CH787" s="33"/>
      <c r="CI787" s="33"/>
      <c r="CJ787" s="33"/>
      <c r="CK787" s="33"/>
      <c r="CL787" s="33"/>
      <c r="CM787" s="33"/>
      <c r="CN787" s="33"/>
      <c r="CO787" s="33"/>
      <c r="CP787" s="33"/>
      <c r="CQ787" s="33"/>
      <c r="CR787" s="33"/>
      <c r="CS787" s="33"/>
      <c r="CT787" s="33"/>
      <c r="CU787" s="33"/>
      <c r="CV787" s="33"/>
      <c r="CW787" s="33"/>
      <c r="CX787" s="33"/>
      <c r="CY787" s="33"/>
      <c r="CZ787" s="33"/>
      <c r="DA787" s="33"/>
      <c r="DB787" s="33"/>
      <c r="DC787" s="33"/>
      <c r="DD787" s="33"/>
      <c r="DE787" s="33"/>
      <c r="DF787" s="33"/>
      <c r="DG787" s="33"/>
      <c r="DH787" s="33"/>
      <c r="DI787" s="33"/>
      <c r="DJ787" s="33"/>
      <c r="DK787" s="33"/>
      <c r="DL787" s="33"/>
      <c r="DM787" s="33"/>
      <c r="DN787" s="33"/>
      <c r="DO787" s="33"/>
      <c r="DP787" s="33"/>
      <c r="DQ787" s="33"/>
      <c r="DR787" s="33"/>
      <c r="DS787" s="33"/>
      <c r="DT787" s="33"/>
      <c r="DU787" s="33"/>
      <c r="DV787" s="33"/>
      <c r="DW787" s="33"/>
      <c r="DX787" s="33"/>
      <c r="DY787" s="33"/>
      <c r="DZ787" s="33"/>
      <c r="EA787" s="33"/>
      <c r="EB787" s="33"/>
      <c r="EC787" s="33"/>
      <c r="ED787" s="33"/>
      <c r="EE787" s="33"/>
      <c r="EF787" s="33"/>
      <c r="EG787" s="33"/>
      <c r="EH787" s="33"/>
      <c r="EI787" s="33"/>
      <c r="EJ787" s="33"/>
      <c r="EK787" s="33"/>
      <c r="EL787" s="33"/>
      <c r="EM787" s="33"/>
      <c r="EN787" s="33"/>
      <c r="EO787" s="33"/>
      <c r="EP787" s="33"/>
      <c r="EQ787" s="33"/>
      <c r="ER787" s="33"/>
      <c r="ES787" s="33"/>
      <c r="ET787" s="33"/>
      <c r="EU787" s="33"/>
      <c r="EV787" s="33"/>
      <c r="EW787" s="33"/>
      <c r="EX787" s="33"/>
      <c r="EY787" s="33"/>
      <c r="EZ787" s="33"/>
      <c r="FA787" s="33"/>
      <c r="FB787" s="33"/>
      <c r="FC787" s="33"/>
      <c r="FD787" s="33"/>
      <c r="FE787" s="33"/>
      <c r="FF787" s="33"/>
      <c r="FG787" s="33"/>
      <c r="FH787" s="33"/>
      <c r="FI787" s="33"/>
      <c r="FJ787" s="33"/>
      <c r="FK787" s="33"/>
      <c r="FL787" s="33"/>
      <c r="FM787" s="33"/>
      <c r="FN787" s="33"/>
      <c r="FO787" s="33"/>
      <c r="FP787" s="33"/>
      <c r="FQ787" s="33"/>
      <c r="FR787" s="33"/>
      <c r="FS787" s="33"/>
      <c r="FT787" s="33"/>
      <c r="FU787" s="33"/>
      <c r="FV787" s="33"/>
      <c r="FW787" s="33"/>
      <c r="FX787" s="33"/>
      <c r="FY787" s="33"/>
      <c r="FZ787" s="33"/>
      <c r="GA787" s="33"/>
      <c r="GB787" s="33"/>
      <c r="GC787" s="33"/>
      <c r="GD787" s="33"/>
      <c r="GE787" s="33"/>
      <c r="GF787" s="33"/>
      <c r="GG787" s="33"/>
      <c r="GH787" s="33"/>
      <c r="GI787" s="33"/>
      <c r="GJ787" s="33"/>
      <c r="GK787" s="33"/>
      <c r="GL787" s="33"/>
      <c r="GM787" s="33"/>
      <c r="GN787" s="33"/>
      <c r="GO787" s="33"/>
      <c r="GP787" s="33"/>
      <c r="GQ787" s="33"/>
      <c r="GR787" s="33"/>
      <c r="GS787" s="33"/>
      <c r="GT787" s="33"/>
      <c r="GU787" s="33"/>
      <c r="GV787" s="33"/>
      <c r="GW787" s="33"/>
      <c r="GX787" s="33"/>
      <c r="GY787" s="33"/>
      <c r="GZ787" s="33"/>
      <c r="HA787" s="33"/>
      <c r="HB787" s="33"/>
      <c r="HC787" s="33"/>
      <c r="HD787" s="33"/>
      <c r="HE787" s="33"/>
      <c r="HF787" s="33"/>
      <c r="HG787" s="33"/>
      <c r="HH787" s="33"/>
      <c r="HI787" s="33"/>
      <c r="HJ787" s="33"/>
      <c r="HK787" s="33"/>
      <c r="HL787" s="33"/>
      <c r="HM787" s="33"/>
      <c r="HN787" s="33"/>
      <c r="HO787" s="33"/>
      <c r="HP787" s="33"/>
      <c r="HQ787" s="33"/>
      <c r="HR787" s="33"/>
      <c r="HS787" s="33"/>
      <c r="HT787" s="33"/>
      <c r="HU787" s="33"/>
      <c r="HV787" s="33"/>
      <c r="HW787" s="33"/>
      <c r="HX787" s="33"/>
      <c r="HY787" s="33"/>
      <c r="HZ787" s="33"/>
      <c r="IA787" s="33"/>
      <c r="IB787" s="33"/>
      <c r="IC787" s="33"/>
      <c r="ID787" s="33"/>
      <c r="IE787" s="33"/>
      <c r="IF787" s="33"/>
      <c r="IG787" s="33"/>
      <c r="IH787" s="33"/>
      <c r="II787" s="33"/>
      <c r="IJ787" s="33"/>
      <c r="IK787" s="33"/>
      <c r="IL787" s="33"/>
      <c r="IM787" s="33"/>
      <c r="IN787" s="33"/>
      <c r="IO787" s="33"/>
      <c r="IP787" s="33"/>
      <c r="IQ787" s="33"/>
      <c r="IR787" s="33"/>
      <c r="IS787" s="33"/>
      <c r="IT787" s="33"/>
      <c r="IU787" s="33"/>
      <c r="IV787" s="33"/>
      <c r="IW787" s="33"/>
      <c r="IX787" s="33"/>
      <c r="IY787" s="33"/>
      <c r="IZ787" s="33"/>
      <c r="JA787" s="33"/>
      <c r="JB787" s="33"/>
      <c r="JC787" s="33"/>
      <c r="JD787" s="33"/>
      <c r="JE787" s="33"/>
      <c r="JF787" s="33"/>
      <c r="JG787" s="33"/>
      <c r="JH787" s="33"/>
      <c r="JI787" s="33"/>
      <c r="JJ787" s="33"/>
      <c r="JK787" s="33"/>
      <c r="JL787" s="33"/>
      <c r="JM787" s="33"/>
      <c r="JN787" s="33"/>
      <c r="JO787" s="33"/>
      <c r="JP787" s="33"/>
      <c r="JQ787" s="33"/>
      <c r="JR787" s="33"/>
      <c r="JS787" s="33"/>
      <c r="JT787" s="33"/>
      <c r="JU787" s="33"/>
      <c r="JV787" s="33"/>
      <c r="JW787" s="33"/>
      <c r="JX787" s="33"/>
      <c r="JY787" s="33"/>
      <c r="JZ787" s="33"/>
      <c r="KA787" s="33"/>
      <c r="KB787" s="33"/>
      <c r="KC787" s="33"/>
      <c r="KD787" s="33"/>
      <c r="KE787" s="33"/>
      <c r="KF787" s="33"/>
      <c r="KG787" s="33"/>
      <c r="KH787" s="33"/>
      <c r="KI787" s="33"/>
      <c r="KJ787" s="33"/>
      <c r="KK787" s="33"/>
      <c r="KL787" s="33"/>
      <c r="KM787" s="33"/>
      <c r="KN787" s="33"/>
      <c r="KO787" s="33"/>
      <c r="KP787" s="33"/>
      <c r="KQ787" s="33"/>
      <c r="KR787" s="33"/>
      <c r="KS787" s="33"/>
      <c r="KT787" s="33"/>
      <c r="KU787" s="33"/>
      <c r="KV787" s="33"/>
      <c r="KW787" s="33"/>
      <c r="KX787" s="33"/>
      <c r="KY787" s="33"/>
      <c r="KZ787" s="33"/>
      <c r="LA787" s="33"/>
      <c r="LB787" s="33"/>
      <c r="LC787" s="33"/>
      <c r="LD787" s="33"/>
      <c r="LE787" s="33"/>
      <c r="LF787" s="33"/>
      <c r="LG787" s="33"/>
      <c r="LH787" s="33"/>
      <c r="LI787" s="33"/>
      <c r="LJ787" s="33"/>
      <c r="LK787" s="33"/>
      <c r="LL787" s="33"/>
      <c r="LM787" s="33"/>
      <c r="LN787" s="33"/>
      <c r="LO787" s="33"/>
      <c r="LP787" s="33"/>
      <c r="LQ787" s="33"/>
      <c r="LR787" s="33"/>
      <c r="LS787" s="33"/>
      <c r="LT787" s="33"/>
      <c r="LU787" s="33"/>
      <c r="LV787" s="33"/>
      <c r="LW787" s="33"/>
      <c r="LX787" s="33"/>
      <c r="LY787" s="33"/>
      <c r="LZ787" s="33"/>
      <c r="MA787" s="33"/>
      <c r="MB787" s="33"/>
      <c r="MC787" s="33"/>
      <c r="MD787" s="33"/>
      <c r="ME787" s="33"/>
      <c r="MF787" s="33"/>
      <c r="MG787" s="33"/>
      <c r="MH787" s="33"/>
      <c r="MI787" s="33"/>
      <c r="MJ787" s="33"/>
      <c r="MK787" s="33"/>
      <c r="ML787" s="33"/>
      <c r="MM787" s="33"/>
      <c r="MN787" s="33"/>
      <c r="MO787" s="33"/>
      <c r="MP787" s="33"/>
      <c r="MQ787" s="33"/>
      <c r="MR787" s="33"/>
      <c r="MS787" s="33"/>
      <c r="MT787" s="33"/>
      <c r="MU787" s="33"/>
      <c r="MV787" s="33"/>
      <c r="MW787" s="33"/>
      <c r="MX787" s="33"/>
      <c r="MY787" s="33"/>
      <c r="MZ787" s="33"/>
      <c r="NA787" s="33"/>
      <c r="NB787" s="33"/>
      <c r="NC787" s="33"/>
      <c r="ND787" s="33"/>
      <c r="NE787" s="33"/>
      <c r="NF787" s="33"/>
      <c r="NG787" s="33"/>
      <c r="NH787" s="33"/>
      <c r="NI787" s="33"/>
      <c r="NJ787" s="33"/>
      <c r="NK787" s="33"/>
      <c r="NL787" s="33"/>
      <c r="NM787" s="33"/>
      <c r="NN787" s="33"/>
      <c r="NO787" s="33"/>
      <c r="NP787" s="33"/>
      <c r="NQ787" s="33"/>
      <c r="NR787" s="33"/>
      <c r="NS787" s="33"/>
      <c r="NT787" s="33"/>
      <c r="NU787" s="33"/>
      <c r="NV787" s="33"/>
      <c r="NW787" s="33"/>
      <c r="NX787" s="33"/>
      <c r="NY787" s="33"/>
      <c r="NZ787" s="33"/>
      <c r="OA787" s="33"/>
      <c r="OB787" s="33"/>
      <c r="OC787" s="33"/>
      <c r="OD787" s="33"/>
      <c r="OE787" s="33"/>
      <c r="OF787" s="33"/>
      <c r="OG787" s="33"/>
      <c r="OH787" s="33"/>
      <c r="OI787" s="33"/>
      <c r="OJ787" s="33"/>
      <c r="OK787" s="33"/>
      <c r="OL787" s="33"/>
      <c r="OM787" s="33"/>
      <c r="ON787" s="33"/>
      <c r="OO787" s="33"/>
      <c r="OP787" s="33"/>
      <c r="OQ787" s="33"/>
      <c r="OR787" s="33"/>
      <c r="OS787" s="33"/>
      <c r="OT787" s="33"/>
      <c r="OU787" s="33"/>
      <c r="OV787" s="33"/>
      <c r="OW787" s="33"/>
      <c r="OX787" s="33"/>
      <c r="OY787" s="33"/>
      <c r="OZ787" s="33"/>
      <c r="PA787" s="33"/>
      <c r="PB787" s="33"/>
      <c r="PC787" s="33"/>
      <c r="PD787" s="33"/>
      <c r="PE787" s="33"/>
      <c r="PF787" s="33"/>
      <c r="PG787" s="33"/>
      <c r="PH787" s="33"/>
      <c r="PI787" s="33"/>
      <c r="PJ787" s="33"/>
      <c r="PK787" s="33"/>
      <c r="PL787" s="33"/>
      <c r="PM787" s="33"/>
      <c r="PN787" s="33"/>
      <c r="PO787" s="33"/>
      <c r="PP787" s="33"/>
      <c r="PQ787" s="33"/>
      <c r="PR787" s="33"/>
      <c r="PS787" s="33"/>
      <c r="PT787" s="33"/>
      <c r="PU787" s="33"/>
      <c r="PV787" s="33"/>
      <c r="PW787" s="33"/>
      <c r="PX787" s="33"/>
      <c r="PY787" s="33"/>
      <c r="PZ787" s="33"/>
      <c r="QA787" s="33"/>
      <c r="QB787" s="33"/>
      <c r="QC787" s="33"/>
      <c r="QD787" s="33"/>
      <c r="QE787" s="33"/>
      <c r="QF787" s="33"/>
      <c r="QG787" s="33"/>
      <c r="QH787" s="33"/>
      <c r="QI787" s="33"/>
      <c r="QJ787" s="33"/>
      <c r="QK787" s="33"/>
      <c r="QL787" s="33"/>
      <c r="QM787" s="33"/>
      <c r="QN787" s="33"/>
      <c r="QO787" s="33"/>
      <c r="QP787" s="33"/>
      <c r="QQ787" s="33"/>
      <c r="QR787" s="33"/>
      <c r="QS787" s="33"/>
      <c r="QT787" s="33"/>
      <c r="QU787" s="33"/>
      <c r="QV787" s="33"/>
      <c r="QW787" s="33"/>
      <c r="QX787" s="33"/>
      <c r="QY787" s="33"/>
      <c r="QZ787" s="33"/>
      <c r="RA787" s="33"/>
      <c r="RB787" s="33"/>
      <c r="RC787" s="33"/>
      <c r="RD787" s="33"/>
      <c r="RE787" s="33"/>
      <c r="RF787" s="33"/>
      <c r="RG787" s="33"/>
      <c r="RH787" s="33"/>
      <c r="RI787" s="33"/>
      <c r="RJ787" s="33"/>
      <c r="RK787" s="33"/>
      <c r="RL787" s="33"/>
      <c r="RM787" s="33"/>
      <c r="RN787" s="33"/>
      <c r="RO787" s="33"/>
      <c r="RP787" s="33"/>
      <c r="RQ787" s="33"/>
      <c r="RR787" s="33"/>
      <c r="RS787" s="33"/>
      <c r="RT787" s="33"/>
      <c r="RU787" s="33"/>
      <c r="RV787" s="33"/>
      <c r="RW787" s="33"/>
      <c r="RX787" s="33"/>
      <c r="RY787" s="33"/>
      <c r="RZ787" s="33"/>
      <c r="SA787" s="33"/>
      <c r="SB787" s="33"/>
      <c r="SC787" s="33"/>
      <c r="SD787" s="33"/>
      <c r="SE787" s="33"/>
      <c r="SF787" s="33"/>
      <c r="SG787" s="33"/>
      <c r="SH787" s="33"/>
      <c r="SI787" s="33"/>
      <c r="SJ787" s="33"/>
      <c r="SK787" s="33"/>
      <c r="SL787" s="33"/>
      <c r="SM787" s="33"/>
      <c r="SN787" s="33"/>
      <c r="SO787" s="33"/>
      <c r="SP787" s="33"/>
      <c r="SQ787" s="33"/>
      <c r="SR787" s="33"/>
      <c r="SS787" s="33"/>
      <c r="ST787" s="33"/>
      <c r="SU787" s="33"/>
      <c r="SV787" s="33"/>
      <c r="SW787" s="33"/>
      <c r="SX787" s="33"/>
      <c r="SY787" s="33"/>
      <c r="SZ787" s="33"/>
      <c r="TA787" s="33"/>
      <c r="TB787" s="33"/>
      <c r="TC787" s="33"/>
      <c r="TD787" s="33"/>
      <c r="TE787" s="33"/>
      <c r="TF787" s="33"/>
      <c r="TG787" s="33"/>
      <c r="TH787" s="33"/>
      <c r="TI787" s="33"/>
      <c r="TJ787" s="33"/>
      <c r="TK787" s="33"/>
      <c r="TL787" s="33"/>
      <c r="TM787" s="33"/>
      <c r="TN787" s="33"/>
      <c r="TO787" s="33"/>
      <c r="TP787" s="33"/>
      <c r="TQ787" s="33"/>
      <c r="TR787" s="33"/>
      <c r="TS787" s="33"/>
      <c r="TT787" s="33"/>
      <c r="TU787" s="33"/>
      <c r="TV787" s="33"/>
      <c r="TW787" s="33"/>
      <c r="TX787" s="33"/>
      <c r="TY787" s="33"/>
      <c r="TZ787" s="33"/>
      <c r="UA787" s="33"/>
      <c r="UB787" s="33"/>
      <c r="UC787" s="33"/>
      <c r="UD787" s="33"/>
      <c r="UE787" s="33"/>
      <c r="UF787" s="33"/>
      <c r="UG787" s="33"/>
      <c r="UH787" s="33"/>
      <c r="UI787" s="33"/>
      <c r="UJ787" s="33"/>
      <c r="UK787" s="33"/>
      <c r="UL787" s="33"/>
      <c r="UM787" s="33"/>
      <c r="UN787" s="33"/>
      <c r="UO787" s="33"/>
      <c r="UP787" s="33"/>
      <c r="UQ787" s="33"/>
      <c r="UR787" s="33"/>
      <c r="US787" s="33"/>
      <c r="UT787" s="33"/>
      <c r="UU787" s="33"/>
      <c r="UV787" s="33"/>
      <c r="UW787" s="33"/>
      <c r="UX787" s="33"/>
      <c r="UY787" s="33"/>
      <c r="UZ787" s="33"/>
      <c r="VA787" s="33"/>
      <c r="VB787" s="33"/>
      <c r="VC787" s="33"/>
      <c r="VD787" s="33"/>
      <c r="VE787" s="33"/>
      <c r="VF787" s="33"/>
      <c r="VG787" s="33"/>
      <c r="VH787" s="33"/>
      <c r="VI787" s="33"/>
      <c r="VJ787" s="33"/>
      <c r="VK787" s="33"/>
      <c r="VL787" s="33"/>
      <c r="VM787" s="33"/>
      <c r="VN787" s="33"/>
      <c r="VO787" s="33"/>
      <c r="VP787" s="33"/>
      <c r="VQ787" s="33"/>
      <c r="VR787" s="33"/>
      <c r="VS787" s="33"/>
      <c r="VT787" s="33"/>
      <c r="VU787" s="33"/>
      <c r="VV787" s="33"/>
      <c r="VW787" s="33"/>
      <c r="VX787" s="33"/>
      <c r="VY787" s="33"/>
      <c r="VZ787" s="33"/>
      <c r="WA787" s="33"/>
      <c r="WB787" s="33"/>
      <c r="WC787" s="33"/>
      <c r="WD787" s="33"/>
      <c r="WE787" s="33"/>
      <c r="WF787" s="33"/>
      <c r="WG787" s="33"/>
      <c r="WH787" s="33"/>
      <c r="WI787" s="33"/>
      <c r="WJ787" s="33"/>
      <c r="WK787" s="33"/>
      <c r="WL787" s="33"/>
      <c r="WM787" s="33"/>
      <c r="WN787" s="33"/>
      <c r="WO787" s="33"/>
      <c r="WP787" s="33"/>
      <c r="WQ787" s="33"/>
      <c r="WR787" s="33"/>
      <c r="WS787" s="33"/>
      <c r="WT787" s="33"/>
      <c r="WU787" s="33"/>
      <c r="WV787" s="33"/>
      <c r="WW787" s="33"/>
      <c r="WX787" s="33"/>
      <c r="WY787" s="33"/>
      <c r="WZ787" s="33"/>
      <c r="XA787" s="33"/>
      <c r="XB787" s="33"/>
      <c r="XC787" s="33"/>
      <c r="XD787" s="33"/>
      <c r="XE787" s="33"/>
      <c r="XF787" s="33"/>
      <c r="XG787" s="33"/>
      <c r="XH787" s="33"/>
      <c r="XI787" s="33"/>
      <c r="XJ787" s="33"/>
      <c r="XK787" s="33"/>
      <c r="XL787" s="33"/>
      <c r="XM787" s="33"/>
      <c r="XN787" s="33"/>
      <c r="XO787" s="33"/>
      <c r="XP787" s="33"/>
      <c r="XQ787" s="33"/>
      <c r="XR787" s="33"/>
      <c r="XS787" s="33"/>
      <c r="XT787" s="33"/>
      <c r="XU787" s="33"/>
      <c r="XV787" s="33"/>
      <c r="XW787" s="33"/>
      <c r="XX787" s="33"/>
      <c r="XY787" s="33"/>
      <c r="XZ787" s="33"/>
      <c r="YA787" s="33"/>
      <c r="YB787" s="33"/>
      <c r="YC787" s="33"/>
      <c r="YD787" s="33"/>
      <c r="YE787" s="33"/>
      <c r="YF787" s="33"/>
      <c r="YG787" s="33"/>
      <c r="YH787" s="33"/>
      <c r="YI787" s="33"/>
      <c r="YJ787" s="33"/>
      <c r="YK787" s="33"/>
      <c r="YL787" s="33"/>
      <c r="YM787" s="33"/>
      <c r="YN787" s="33"/>
      <c r="YO787" s="33"/>
      <c r="YP787" s="33"/>
      <c r="YQ787" s="33"/>
      <c r="YR787" s="33"/>
      <c r="YS787" s="33"/>
      <c r="YT787" s="33"/>
      <c r="YU787" s="33"/>
      <c r="YV787" s="33"/>
      <c r="YW787" s="33"/>
      <c r="YX787" s="33"/>
      <c r="YY787" s="33"/>
      <c r="YZ787" s="33"/>
      <c r="ZA787" s="33"/>
      <c r="ZB787" s="33"/>
      <c r="ZC787" s="33"/>
      <c r="ZD787" s="33"/>
      <c r="ZE787" s="33"/>
      <c r="ZF787" s="33"/>
      <c r="ZG787" s="33"/>
      <c r="ZH787" s="33"/>
      <c r="ZI787" s="33"/>
      <c r="ZJ787" s="33"/>
      <c r="ZK787" s="33"/>
      <c r="ZL787" s="33"/>
      <c r="ZM787" s="33"/>
      <c r="ZN787" s="33"/>
      <c r="ZO787" s="33"/>
      <c r="ZP787" s="33"/>
      <c r="ZQ787" s="33"/>
      <c r="ZR787" s="33"/>
      <c r="ZS787" s="33"/>
      <c r="ZT787" s="33"/>
      <c r="ZU787" s="33"/>
      <c r="ZV787" s="33"/>
      <c r="ZW787" s="33"/>
      <c r="ZX787" s="33"/>
      <c r="ZY787" s="33"/>
      <c r="ZZ787" s="33"/>
      <c r="AAA787" s="33"/>
      <c r="AAB787" s="33"/>
      <c r="AAC787" s="33"/>
      <c r="AAD787" s="33"/>
      <c r="AAE787" s="33"/>
      <c r="AAF787" s="33"/>
      <c r="AAG787" s="33"/>
      <c r="AAH787" s="33"/>
      <c r="AAI787" s="33"/>
      <c r="AAJ787" s="33"/>
      <c r="AAK787" s="33"/>
      <c r="AAL787" s="33"/>
      <c r="AAM787" s="33"/>
      <c r="AAN787" s="33"/>
      <c r="AAO787" s="33"/>
      <c r="AAP787" s="33"/>
      <c r="AAQ787" s="33"/>
      <c r="AAR787" s="33"/>
      <c r="AAS787" s="33"/>
      <c r="AAT787" s="33"/>
      <c r="AAU787" s="33"/>
      <c r="AAV787" s="33"/>
      <c r="AAW787" s="33"/>
      <c r="AAX787" s="33"/>
      <c r="AAY787" s="33"/>
      <c r="AAZ787" s="33"/>
      <c r="ABA787" s="33"/>
      <c r="ABB787" s="33"/>
      <c r="ABC787" s="33"/>
      <c r="ABD787" s="33"/>
      <c r="ABE787" s="33"/>
      <c r="ABF787" s="33"/>
      <c r="ABG787" s="33"/>
      <c r="ABH787" s="33"/>
      <c r="ABI787" s="33"/>
      <c r="ABJ787" s="33"/>
      <c r="ABK787" s="33"/>
      <c r="ABL787" s="33"/>
      <c r="ABM787" s="33"/>
      <c r="ABN787" s="33"/>
      <c r="ABO787" s="33"/>
      <c r="ABP787" s="33"/>
      <c r="ABQ787" s="33"/>
      <c r="ABR787" s="33"/>
      <c r="ABS787" s="33"/>
      <c r="ABT787" s="33"/>
      <c r="ABU787" s="33"/>
      <c r="ABV787" s="33"/>
      <c r="ABW787" s="33"/>
      <c r="ABX787" s="33"/>
      <c r="ABY787" s="33"/>
      <c r="ABZ787" s="33"/>
      <c r="ACA787" s="33"/>
      <c r="ACB787" s="33"/>
      <c r="ACC787" s="33"/>
      <c r="ACD787" s="33"/>
      <c r="ACE787" s="33"/>
      <c r="ACF787" s="33"/>
      <c r="ACG787" s="33"/>
      <c r="ACH787" s="33"/>
      <c r="ACI787" s="33"/>
      <c r="ACJ787" s="33"/>
      <c r="ACK787" s="33"/>
      <c r="ACL787" s="33"/>
      <c r="ACM787" s="33"/>
      <c r="ACN787" s="33"/>
      <c r="ACO787" s="33"/>
      <c r="ACP787" s="33"/>
      <c r="ACQ787" s="33"/>
      <c r="ACR787" s="33"/>
      <c r="ACS787" s="33"/>
      <c r="ACT787" s="33"/>
      <c r="ACU787" s="33"/>
      <c r="ACV787" s="33"/>
      <c r="ACW787" s="33"/>
      <c r="ACX787" s="33"/>
      <c r="ACY787" s="33"/>
      <c r="ACZ787" s="33"/>
      <c r="ADA787" s="33"/>
      <c r="ADB787" s="33"/>
      <c r="ADC787" s="33"/>
      <c r="ADD787" s="33"/>
      <c r="ADE787" s="33"/>
      <c r="ADF787" s="33"/>
      <c r="ADG787" s="33"/>
      <c r="ADH787" s="33"/>
      <c r="ADI787" s="33"/>
      <c r="ADJ787" s="33"/>
      <c r="ADK787" s="33"/>
      <c r="ADL787" s="33"/>
      <c r="ADM787" s="33"/>
      <c r="ADN787" s="33"/>
      <c r="ADO787" s="33"/>
      <c r="ADP787" s="33"/>
      <c r="ADQ787" s="33"/>
      <c r="ADR787" s="33"/>
      <c r="ADS787" s="33"/>
      <c r="ADT787" s="33"/>
      <c r="ADU787" s="33"/>
      <c r="ADV787" s="33"/>
      <c r="ADW787" s="33"/>
      <c r="ADX787" s="33"/>
      <c r="ADY787" s="33"/>
      <c r="ADZ787" s="33"/>
      <c r="AEA787" s="33"/>
      <c r="AEB787" s="33"/>
      <c r="AEC787" s="33"/>
      <c r="AED787" s="33"/>
      <c r="AEE787" s="33"/>
      <c r="AEF787" s="33"/>
      <c r="AEG787" s="33"/>
      <c r="AEH787" s="33"/>
      <c r="AEI787" s="33"/>
      <c r="AEJ787" s="33"/>
      <c r="AEK787" s="33"/>
      <c r="AEL787" s="33"/>
      <c r="AEM787" s="33"/>
      <c r="AEN787" s="33"/>
      <c r="AEO787" s="33"/>
      <c r="AEP787" s="33"/>
      <c r="AEQ787" s="33"/>
      <c r="AER787" s="33"/>
      <c r="AES787" s="33"/>
      <c r="AET787" s="33"/>
      <c r="AEU787" s="33"/>
      <c r="AEV787" s="33"/>
      <c r="AEW787" s="33"/>
      <c r="AEX787" s="33"/>
      <c r="AEY787" s="33"/>
      <c r="AEZ787" s="33"/>
      <c r="AFA787" s="33"/>
      <c r="AFB787" s="33"/>
      <c r="AFC787" s="33"/>
      <c r="AFD787" s="33"/>
      <c r="AFE787" s="33"/>
      <c r="AFF787" s="33"/>
      <c r="AFG787" s="33"/>
      <c r="AFH787" s="33"/>
      <c r="AFI787" s="33"/>
      <c r="AFJ787" s="33"/>
      <c r="AFK787" s="33"/>
      <c r="AFL787" s="33"/>
      <c r="AFM787" s="33"/>
      <c r="AFN787" s="33"/>
      <c r="AFO787" s="33"/>
      <c r="AFP787" s="33"/>
      <c r="AFQ787" s="33"/>
      <c r="AFR787" s="33"/>
      <c r="AFS787" s="33"/>
      <c r="AFT787" s="33"/>
      <c r="AFU787" s="33"/>
      <c r="AFV787" s="33"/>
      <c r="AFW787" s="33"/>
      <c r="AFX787" s="33"/>
      <c r="AFY787" s="33"/>
      <c r="AFZ787" s="33"/>
      <c r="AGA787" s="33"/>
      <c r="AGB787" s="33"/>
      <c r="AGC787" s="33"/>
      <c r="AGD787" s="33"/>
      <c r="AGE787" s="33"/>
      <c r="AGF787" s="33"/>
      <c r="AGG787" s="33"/>
      <c r="AGH787" s="33"/>
      <c r="AGI787" s="33"/>
      <c r="AGJ787" s="33"/>
      <c r="AGK787" s="33"/>
      <c r="AGL787" s="33"/>
      <c r="AGM787" s="33"/>
      <c r="AGN787" s="33"/>
      <c r="AGO787" s="33"/>
      <c r="AGP787" s="33"/>
      <c r="AGQ787" s="33"/>
      <c r="AGR787" s="33"/>
      <c r="AGS787" s="33"/>
      <c r="AGT787" s="33"/>
      <c r="AGU787" s="33"/>
      <c r="AGV787" s="33"/>
      <c r="AGW787" s="33"/>
      <c r="AGX787" s="33"/>
      <c r="AGY787" s="33"/>
      <c r="AGZ787" s="33"/>
      <c r="AHA787" s="33"/>
      <c r="AHB787" s="33"/>
      <c r="AHC787" s="33"/>
      <c r="AHD787" s="33"/>
      <c r="AHE787" s="33"/>
      <c r="AHF787" s="33"/>
      <c r="AHG787" s="33"/>
      <c r="AHH787" s="33"/>
      <c r="AHI787" s="33"/>
      <c r="AHJ787" s="33"/>
      <c r="AHK787" s="33"/>
      <c r="AHL787" s="33"/>
      <c r="AHM787" s="33"/>
      <c r="AHN787" s="33"/>
      <c r="AHO787" s="33"/>
      <c r="AHP787" s="33"/>
      <c r="AHQ787" s="33"/>
      <c r="AHR787" s="33"/>
      <c r="AHS787" s="33"/>
      <c r="AHT787" s="33"/>
      <c r="AHU787" s="33"/>
      <c r="AHV787" s="33"/>
      <c r="AHW787" s="33"/>
      <c r="AHX787" s="33"/>
      <c r="AHY787" s="33"/>
      <c r="AHZ787" s="33"/>
      <c r="AIA787" s="33"/>
      <c r="AIB787" s="33"/>
      <c r="AIC787" s="33"/>
      <c r="AID787" s="33"/>
      <c r="AIE787" s="33"/>
      <c r="AIF787" s="33"/>
      <c r="AIG787" s="33"/>
      <c r="AIH787" s="33"/>
      <c r="AII787" s="33"/>
      <c r="AIJ787" s="33"/>
      <c r="AIK787" s="33"/>
      <c r="AIL787" s="33"/>
      <c r="AIM787" s="33"/>
      <c r="AIN787" s="33"/>
      <c r="AIO787" s="33"/>
      <c r="AIP787" s="33"/>
      <c r="AIQ787" s="33"/>
      <c r="AIR787" s="33"/>
      <c r="AIS787" s="33"/>
      <c r="AIT787" s="33"/>
      <c r="AIU787" s="33"/>
      <c r="AIV787" s="33"/>
      <c r="AIW787" s="33"/>
      <c r="AIX787" s="33"/>
      <c r="AIY787" s="33"/>
      <c r="AIZ787" s="33"/>
      <c r="AJA787" s="33"/>
      <c r="AJB787" s="33"/>
      <c r="AJC787" s="33"/>
      <c r="AJD787" s="33"/>
      <c r="AJE787" s="33"/>
      <c r="AJF787" s="33"/>
      <c r="AJG787" s="33"/>
      <c r="AJH787" s="33"/>
      <c r="AJI787" s="33"/>
      <c r="AJJ787" s="33"/>
      <c r="AJK787" s="33"/>
      <c r="AJL787" s="33"/>
      <c r="AJM787" s="33"/>
      <c r="AJN787" s="33"/>
      <c r="AJO787" s="33"/>
      <c r="AJP787" s="33"/>
      <c r="AJQ787" s="33"/>
      <c r="AJR787" s="33"/>
      <c r="AJS787" s="33"/>
      <c r="AJT787" s="33"/>
      <c r="AJU787" s="33"/>
      <c r="AJV787" s="33"/>
      <c r="AJW787" s="33"/>
      <c r="AJX787" s="33"/>
      <c r="AJY787" s="33"/>
      <c r="AJZ787" s="33"/>
      <c r="AKA787" s="33"/>
      <c r="AKB787" s="33"/>
      <c r="AKC787" s="33"/>
      <c r="AKD787" s="33"/>
      <c r="AKE787" s="33"/>
      <c r="AKF787" s="33"/>
      <c r="AKG787" s="33"/>
      <c r="AKH787" s="33"/>
      <c r="AKI787" s="33"/>
      <c r="AKJ787" s="33"/>
      <c r="AKK787" s="33"/>
      <c r="AKL787" s="33"/>
      <c r="AKM787" s="33"/>
      <c r="AKN787" s="33"/>
      <c r="AKO787" s="33"/>
      <c r="AKP787" s="33"/>
      <c r="AKQ787" s="33"/>
      <c r="AKR787" s="33"/>
      <c r="AKS787" s="33"/>
      <c r="AKT787" s="33"/>
      <c r="AKU787" s="33"/>
      <c r="AKV787" s="33"/>
      <c r="AKW787" s="33"/>
      <c r="AKX787" s="33"/>
      <c r="AKY787" s="33"/>
      <c r="AKZ787" s="33"/>
      <c r="ALA787" s="33"/>
      <c r="ALB787" s="33"/>
      <c r="ALC787" s="33"/>
      <c r="ALD787" s="33"/>
      <c r="ALE787" s="33"/>
      <c r="ALF787" s="33"/>
      <c r="ALG787" s="33"/>
      <c r="ALH787" s="33"/>
      <c r="ALI787" s="33"/>
      <c r="ALJ787" s="33"/>
      <c r="ALK787" s="33"/>
      <c r="ALL787" s="33"/>
      <c r="ALM787" s="33"/>
      <c r="ALN787" s="33"/>
      <c r="ALO787" s="33"/>
      <c r="ALP787" s="33"/>
      <c r="ALQ787" s="33"/>
      <c r="ALR787" s="33"/>
      <c r="ALS787" s="33"/>
      <c r="ALT787" s="33"/>
      <c r="ALU787" s="33"/>
      <c r="ALV787" s="33"/>
      <c r="ALW787" s="33"/>
      <c r="ALX787" s="33"/>
      <c r="ALY787" s="33"/>
      <c r="ALZ787" s="33"/>
      <c r="AMA787" s="33"/>
      <c r="AMB787" s="33"/>
      <c r="AMC787" s="33"/>
      <c r="AMD787" s="33"/>
      <c r="AME787" s="33"/>
      <c r="AMF787" s="33"/>
      <c r="AMG787" s="33"/>
      <c r="AMH787" s="33"/>
      <c r="AMI787" s="33"/>
      <c r="AMJ787" s="33"/>
      <c r="AMK787" s="33"/>
      <c r="AML787" s="33"/>
      <c r="AMM787" s="33"/>
      <c r="AMN787" s="33"/>
      <c r="AMO787" s="33"/>
      <c r="AMP787" s="33"/>
      <c r="AMQ787" s="33"/>
      <c r="AMR787" s="33"/>
      <c r="AMS787" s="33"/>
      <c r="AMT787" s="33"/>
      <c r="AMU787" s="33"/>
      <c r="AMV787" s="33"/>
      <c r="AMW787" s="33"/>
      <c r="AMX787" s="33"/>
      <c r="AMY787" s="33"/>
      <c r="AMZ787" s="33"/>
      <c r="ANA787" s="33"/>
      <c r="ANB787" s="33"/>
      <c r="ANC787" s="33"/>
      <c r="AND787" s="33"/>
      <c r="ANE787" s="33"/>
      <c r="ANF787" s="33"/>
      <c r="ANG787" s="33"/>
      <c r="ANH787" s="33"/>
      <c r="ANI787" s="33"/>
      <c r="ANJ787" s="33"/>
      <c r="ANK787" s="33"/>
      <c r="ANL787" s="33"/>
      <c r="ANM787" s="33"/>
      <c r="ANN787" s="33"/>
      <c r="ANO787" s="33"/>
      <c r="ANP787" s="33"/>
      <c r="ANQ787" s="33"/>
      <c r="ANR787" s="33"/>
      <c r="ANS787" s="33"/>
      <c r="ANT787" s="33"/>
      <c r="ANU787" s="33"/>
      <c r="ANV787" s="33"/>
      <c r="ANW787" s="33"/>
      <c r="ANX787" s="33"/>
      <c r="ANY787" s="33"/>
      <c r="ANZ787" s="33"/>
      <c r="AOA787" s="33"/>
      <c r="AOB787" s="33"/>
      <c r="AOC787" s="33"/>
      <c r="AOD787" s="33"/>
      <c r="AOE787" s="33"/>
      <c r="AOF787" s="33"/>
      <c r="AOG787" s="33"/>
      <c r="AOH787" s="33"/>
      <c r="AOI787" s="33"/>
      <c r="AOJ787" s="33"/>
      <c r="AOK787" s="33"/>
      <c r="AOL787" s="33"/>
      <c r="AOM787" s="33"/>
      <c r="AON787" s="33"/>
      <c r="AOO787" s="33"/>
      <c r="AOP787" s="33"/>
      <c r="AOQ787" s="33"/>
      <c r="AOR787" s="33"/>
      <c r="AOS787" s="33"/>
      <c r="AOT787" s="33"/>
      <c r="AOU787" s="33"/>
      <c r="AOV787" s="33"/>
      <c r="AOW787" s="33"/>
      <c r="AOX787" s="33"/>
      <c r="AOY787" s="33"/>
      <c r="AOZ787" s="33"/>
      <c r="APA787" s="33"/>
      <c r="APB787" s="33"/>
      <c r="APC787" s="33"/>
      <c r="APD787" s="33"/>
      <c r="APE787" s="33"/>
      <c r="APF787" s="33"/>
      <c r="APG787" s="33"/>
      <c r="APH787" s="33"/>
      <c r="API787" s="33"/>
      <c r="APJ787" s="33"/>
      <c r="APK787" s="33"/>
      <c r="APL787" s="33"/>
      <c r="APM787" s="33"/>
      <c r="APN787" s="33"/>
      <c r="APO787" s="33"/>
      <c r="APP787" s="33"/>
      <c r="APQ787" s="33"/>
      <c r="APR787" s="33"/>
      <c r="APS787" s="33"/>
      <c r="APT787" s="33"/>
      <c r="APU787" s="33"/>
      <c r="APV787" s="33"/>
      <c r="APW787" s="33"/>
      <c r="APX787" s="33"/>
      <c r="APY787" s="33"/>
      <c r="APZ787" s="33"/>
      <c r="AQA787" s="33"/>
      <c r="AQB787" s="33"/>
      <c r="AQC787" s="33"/>
      <c r="AQD787" s="33"/>
      <c r="AQE787" s="33"/>
      <c r="AQF787" s="33"/>
      <c r="AQG787" s="33"/>
      <c r="AQH787" s="33"/>
      <c r="AQI787" s="33"/>
      <c r="AQJ787" s="33"/>
      <c r="AQK787" s="33"/>
      <c r="AQL787" s="33"/>
      <c r="AQM787" s="33"/>
      <c r="AQN787" s="33"/>
      <c r="AQO787" s="33"/>
      <c r="AQP787" s="33"/>
      <c r="AQQ787" s="33"/>
      <c r="AQR787" s="33"/>
      <c r="AQS787" s="33"/>
      <c r="AQT787" s="33"/>
      <c r="AQU787" s="33"/>
      <c r="AQV787" s="33"/>
      <c r="AQW787" s="33"/>
      <c r="AQX787" s="33"/>
      <c r="AQY787" s="33"/>
      <c r="AQZ787" s="33"/>
      <c r="ARA787" s="33"/>
      <c r="ARB787" s="33"/>
      <c r="ARC787" s="33"/>
      <c r="ARD787" s="33"/>
      <c r="ARE787" s="33"/>
      <c r="ARF787" s="33"/>
      <c r="ARG787" s="33"/>
      <c r="ARH787" s="33"/>
      <c r="ARI787" s="33"/>
      <c r="ARJ787" s="33"/>
      <c r="ARK787" s="33"/>
      <c r="ARL787" s="33"/>
      <c r="ARM787" s="33"/>
      <c r="ARN787" s="33"/>
      <c r="ARO787" s="33"/>
      <c r="ARP787" s="33"/>
      <c r="ARQ787" s="33"/>
      <c r="ARR787" s="33"/>
      <c r="ARS787" s="33"/>
      <c r="ART787" s="33"/>
      <c r="ARU787" s="33"/>
      <c r="ARV787" s="33"/>
      <c r="ARW787" s="33"/>
      <c r="ARX787" s="33"/>
      <c r="ARY787" s="33"/>
      <c r="ARZ787" s="33"/>
      <c r="ASA787" s="33"/>
      <c r="ASB787" s="33"/>
      <c r="ASC787" s="33"/>
      <c r="ASD787" s="33"/>
      <c r="ASE787" s="33"/>
      <c r="ASF787" s="33"/>
      <c r="ASG787" s="33"/>
      <c r="ASH787" s="33"/>
      <c r="ASI787" s="33"/>
      <c r="ASJ787" s="33"/>
      <c r="ASK787" s="33"/>
      <c r="ASL787" s="33"/>
      <c r="ASM787" s="33"/>
      <c r="ASN787" s="33"/>
      <c r="ASO787" s="33"/>
      <c r="ASP787" s="33"/>
      <c r="ASQ787" s="33"/>
      <c r="ASR787" s="33"/>
      <c r="ASS787" s="33"/>
      <c r="AST787" s="33"/>
      <c r="ASU787" s="33"/>
      <c r="ASV787" s="33"/>
      <c r="ASW787" s="33"/>
      <c r="ASX787" s="33"/>
      <c r="ASY787" s="33"/>
      <c r="ASZ787" s="33"/>
      <c r="ATA787" s="33"/>
      <c r="ATB787" s="33"/>
      <c r="ATC787" s="33"/>
      <c r="ATD787" s="33"/>
      <c r="ATE787" s="33"/>
      <c r="ATF787" s="33"/>
      <c r="ATG787" s="33"/>
      <c r="ATH787" s="33"/>
      <c r="ATI787" s="33"/>
      <c r="ATJ787" s="33"/>
      <c r="ATK787" s="33"/>
      <c r="ATL787" s="33"/>
      <c r="ATM787" s="33"/>
      <c r="ATN787" s="33"/>
      <c r="ATO787" s="33"/>
      <c r="ATP787" s="33"/>
      <c r="ATQ787" s="33"/>
      <c r="ATR787" s="33"/>
      <c r="ATS787" s="33"/>
      <c r="ATT787" s="33"/>
      <c r="ATU787" s="33"/>
      <c r="ATV787" s="33"/>
      <c r="ATW787" s="33"/>
      <c r="ATX787" s="33"/>
      <c r="ATY787" s="33"/>
      <c r="ATZ787" s="33"/>
      <c r="AUA787" s="33"/>
      <c r="AUB787" s="33"/>
      <c r="AUC787" s="33"/>
      <c r="AUD787" s="33"/>
      <c r="AUE787" s="33"/>
      <c r="AUF787" s="33"/>
      <c r="AUG787" s="33"/>
      <c r="AUH787" s="33"/>
      <c r="AUI787" s="33"/>
      <c r="AUJ787" s="33"/>
      <c r="AUK787" s="33"/>
      <c r="AUL787" s="33"/>
      <c r="AUM787" s="33"/>
      <c r="AUN787" s="33"/>
      <c r="AUO787" s="33"/>
      <c r="AUP787" s="33"/>
      <c r="AUQ787" s="33"/>
      <c r="AUR787" s="33"/>
      <c r="AUS787" s="33"/>
      <c r="AUT787" s="33"/>
      <c r="AUU787" s="33"/>
      <c r="AUV787" s="33"/>
      <c r="AUW787" s="33"/>
      <c r="AUX787" s="33"/>
      <c r="AUY787" s="33"/>
      <c r="AUZ787" s="33"/>
      <c r="AVA787" s="33"/>
      <c r="AVB787" s="33"/>
      <c r="AVC787" s="33"/>
      <c r="AVD787" s="33"/>
      <c r="AVE787" s="33"/>
      <c r="AVF787" s="33"/>
      <c r="AVG787" s="33"/>
      <c r="AVH787" s="33"/>
      <c r="AVI787" s="33"/>
      <c r="AVJ787" s="33"/>
      <c r="AVK787" s="33"/>
      <c r="AVL787" s="33"/>
      <c r="AVM787" s="33"/>
      <c r="AVN787" s="33"/>
      <c r="AVO787" s="33"/>
      <c r="AVP787" s="33"/>
      <c r="AVQ787" s="33"/>
      <c r="AVR787" s="33"/>
      <c r="AVS787" s="33"/>
      <c r="AVT787" s="33"/>
      <c r="AVU787" s="33"/>
      <c r="AVV787" s="33"/>
      <c r="AVW787" s="33"/>
      <c r="AVX787" s="33"/>
      <c r="AVY787" s="33"/>
      <c r="AVZ787" s="33"/>
      <c r="AWA787" s="33"/>
      <c r="AWB787" s="33"/>
      <c r="AWC787" s="33"/>
      <c r="AWD787" s="33"/>
      <c r="AWE787" s="33"/>
      <c r="AWF787" s="33"/>
      <c r="AWG787" s="33"/>
      <c r="AWH787" s="33"/>
      <c r="AWI787" s="33"/>
      <c r="AWJ787" s="33"/>
      <c r="AWK787" s="33"/>
      <c r="AWL787" s="33"/>
      <c r="AWM787" s="33"/>
      <c r="AWN787" s="33"/>
      <c r="AWO787" s="33"/>
      <c r="AWP787" s="33"/>
      <c r="AWQ787" s="33"/>
      <c r="AWR787" s="33"/>
      <c r="AWS787" s="33"/>
      <c r="AWT787" s="33"/>
      <c r="AWU787" s="33"/>
      <c r="AWV787" s="33"/>
      <c r="AWW787" s="33"/>
      <c r="AWX787" s="33"/>
      <c r="AWY787" s="33"/>
      <c r="AWZ787" s="33"/>
      <c r="AXA787" s="33"/>
      <c r="AXB787" s="33"/>
      <c r="AXC787" s="33"/>
      <c r="AXD787" s="33"/>
      <c r="AXE787" s="33"/>
      <c r="AXF787" s="33"/>
      <c r="AXG787" s="33"/>
      <c r="AXH787" s="33"/>
      <c r="AXI787" s="33"/>
      <c r="AXJ787" s="33"/>
      <c r="AXK787" s="33"/>
      <c r="AXL787" s="33"/>
      <c r="AXM787" s="33"/>
      <c r="AXN787" s="33"/>
      <c r="AXO787" s="33"/>
      <c r="AXP787" s="33"/>
      <c r="AXQ787" s="33"/>
      <c r="AXR787" s="33"/>
      <c r="AXS787" s="33"/>
      <c r="AXT787" s="33"/>
      <c r="AXU787" s="33"/>
      <c r="AXV787" s="33"/>
      <c r="AXW787" s="33"/>
      <c r="AXX787" s="33"/>
      <c r="AXY787" s="33"/>
      <c r="AXZ787" s="33"/>
      <c r="AYA787" s="33"/>
      <c r="AYB787" s="33"/>
      <c r="AYC787" s="33"/>
      <c r="AYD787" s="33"/>
      <c r="AYE787" s="33"/>
      <c r="AYF787" s="33"/>
      <c r="AYG787" s="33"/>
      <c r="AYH787" s="33"/>
      <c r="AYI787" s="33"/>
      <c r="AYJ787" s="33"/>
      <c r="AYK787" s="33"/>
      <c r="AYL787" s="33"/>
      <c r="AYM787" s="33"/>
      <c r="AYN787" s="33"/>
      <c r="AYO787" s="33"/>
      <c r="AYP787" s="33"/>
      <c r="AYQ787" s="33"/>
      <c r="AYR787" s="33"/>
      <c r="AYS787" s="33"/>
      <c r="AYT787" s="33"/>
      <c r="AYU787" s="33"/>
      <c r="AYV787" s="33"/>
      <c r="AYW787" s="33"/>
      <c r="AYX787" s="33"/>
      <c r="AYY787" s="33"/>
      <c r="AYZ787" s="33"/>
      <c r="AZA787" s="33"/>
      <c r="AZB787" s="33"/>
      <c r="AZC787" s="33"/>
      <c r="AZD787" s="33"/>
      <c r="AZE787" s="33"/>
      <c r="AZF787" s="33"/>
      <c r="AZG787" s="33"/>
      <c r="AZH787" s="33"/>
      <c r="AZI787" s="33"/>
      <c r="AZJ787" s="33"/>
      <c r="AZK787" s="33"/>
      <c r="AZL787" s="33"/>
      <c r="AZM787" s="33"/>
      <c r="AZN787" s="33"/>
      <c r="AZO787" s="33"/>
      <c r="AZP787" s="33"/>
      <c r="AZQ787" s="33"/>
      <c r="AZR787" s="33"/>
      <c r="AZS787" s="33"/>
      <c r="AZT787" s="33"/>
      <c r="AZU787" s="33"/>
      <c r="AZV787" s="33"/>
      <c r="AZW787" s="33"/>
      <c r="AZX787" s="33"/>
      <c r="AZY787" s="33"/>
      <c r="AZZ787" s="33"/>
      <c r="BAA787" s="33"/>
      <c r="BAB787" s="33"/>
      <c r="BAC787" s="33"/>
      <c r="BAD787" s="33"/>
      <c r="BAE787" s="33"/>
      <c r="BAF787" s="33"/>
      <c r="BAG787" s="33"/>
      <c r="BAH787" s="33"/>
      <c r="BAI787" s="33"/>
      <c r="BAJ787" s="33"/>
      <c r="BAK787" s="33"/>
      <c r="BAL787" s="33"/>
      <c r="BAM787" s="33"/>
      <c r="BAN787" s="33"/>
      <c r="BAO787" s="33"/>
      <c r="BAP787" s="33"/>
      <c r="BAQ787" s="33"/>
      <c r="BAR787" s="33"/>
      <c r="BAS787" s="33"/>
      <c r="BAT787" s="33"/>
      <c r="BAU787" s="33"/>
      <c r="BAV787" s="33"/>
      <c r="BAW787" s="33"/>
      <c r="BAX787" s="33"/>
      <c r="BAY787" s="33"/>
      <c r="BAZ787" s="33"/>
      <c r="BBA787" s="33"/>
      <c r="BBB787" s="33"/>
      <c r="BBC787" s="33"/>
      <c r="BBD787" s="33"/>
      <c r="BBE787" s="33"/>
      <c r="BBF787" s="33"/>
      <c r="BBG787" s="33"/>
      <c r="BBH787" s="33"/>
      <c r="BBI787" s="33"/>
      <c r="BBJ787" s="33"/>
      <c r="BBK787" s="33"/>
      <c r="BBL787" s="33"/>
      <c r="BBM787" s="33"/>
      <c r="BBN787" s="33"/>
      <c r="BBO787" s="33"/>
      <c r="BBP787" s="33"/>
      <c r="BBQ787" s="33"/>
      <c r="BBR787" s="33"/>
      <c r="BBS787" s="33"/>
      <c r="BBT787" s="33"/>
      <c r="BBU787" s="33"/>
      <c r="BBV787" s="33"/>
      <c r="BBW787" s="33"/>
      <c r="BBX787" s="33"/>
      <c r="BBY787" s="33"/>
      <c r="BBZ787" s="33"/>
      <c r="BCA787" s="33"/>
      <c r="BCB787" s="33"/>
      <c r="BCC787" s="33"/>
      <c r="BCD787" s="33"/>
      <c r="BCE787" s="33"/>
      <c r="BCF787" s="33"/>
      <c r="BCG787" s="33"/>
      <c r="BCH787" s="33"/>
      <c r="BCI787" s="33"/>
      <c r="BCJ787" s="33"/>
      <c r="BCK787" s="33"/>
      <c r="BCL787" s="33"/>
      <c r="BCM787" s="33"/>
      <c r="BCN787" s="33"/>
      <c r="BCO787" s="33"/>
      <c r="BCP787" s="33"/>
      <c r="BCQ787" s="33"/>
      <c r="BCR787" s="33"/>
      <c r="BCS787" s="33"/>
      <c r="BCT787" s="33"/>
      <c r="BCU787" s="33"/>
      <c r="BCV787" s="33"/>
      <c r="BCW787" s="33"/>
      <c r="BCX787" s="33"/>
      <c r="BCY787" s="33"/>
      <c r="BCZ787" s="33"/>
      <c r="BDA787" s="33"/>
      <c r="BDB787" s="33"/>
      <c r="BDC787" s="33"/>
      <c r="BDD787" s="33"/>
      <c r="BDE787" s="33"/>
      <c r="BDF787" s="33"/>
      <c r="BDG787" s="33"/>
      <c r="BDH787" s="33"/>
      <c r="BDI787" s="33"/>
      <c r="BDJ787" s="33"/>
      <c r="BDK787" s="33"/>
      <c r="BDL787" s="33"/>
      <c r="BDM787" s="33"/>
      <c r="BDN787" s="33"/>
      <c r="BDO787" s="33"/>
      <c r="BDP787" s="33"/>
      <c r="BDQ787" s="33"/>
      <c r="BDR787" s="33"/>
      <c r="BDS787" s="33"/>
      <c r="BDT787" s="33"/>
      <c r="BDU787" s="33"/>
      <c r="BDV787" s="33"/>
      <c r="BDW787" s="33"/>
      <c r="BDX787" s="33"/>
      <c r="BDY787" s="33"/>
      <c r="BDZ787" s="33"/>
      <c r="BEA787" s="33"/>
      <c r="BEB787" s="33"/>
      <c r="BEC787" s="33"/>
      <c r="BED787" s="33"/>
      <c r="BEE787" s="33"/>
      <c r="BEF787" s="33"/>
      <c r="BEG787" s="33"/>
      <c r="BEH787" s="33"/>
      <c r="BEI787" s="33"/>
      <c r="BEJ787" s="33"/>
      <c r="BEK787" s="33"/>
      <c r="BEL787" s="33"/>
      <c r="BEM787" s="33"/>
      <c r="BEN787" s="33"/>
      <c r="BEO787" s="33"/>
      <c r="BEP787" s="33"/>
      <c r="BEQ787" s="33"/>
      <c r="BER787" s="33"/>
      <c r="BES787" s="33"/>
      <c r="BET787" s="33"/>
      <c r="BEU787" s="33"/>
      <c r="BEV787" s="33"/>
      <c r="BEW787" s="33"/>
      <c r="BEX787" s="33"/>
      <c r="BEY787" s="33"/>
      <c r="BEZ787" s="33"/>
      <c r="BFA787" s="33"/>
      <c r="BFB787" s="33"/>
      <c r="BFC787" s="33"/>
      <c r="BFD787" s="33"/>
      <c r="BFE787" s="33"/>
      <c r="BFF787" s="33"/>
      <c r="BFG787" s="33"/>
      <c r="BFH787" s="33"/>
      <c r="BFI787" s="33"/>
      <c r="BFJ787" s="33"/>
      <c r="BFK787" s="33"/>
      <c r="BFL787" s="33"/>
      <c r="BFM787" s="33"/>
      <c r="BFN787" s="33"/>
      <c r="BFO787" s="33"/>
      <c r="BFP787" s="33"/>
      <c r="BFQ787" s="33"/>
      <c r="BFR787" s="33"/>
      <c r="BFS787" s="33"/>
      <c r="BFT787" s="33"/>
      <c r="BFU787" s="33"/>
      <c r="BFV787" s="33"/>
      <c r="BFW787" s="33"/>
      <c r="BFX787" s="33"/>
      <c r="BFY787" s="33"/>
      <c r="BFZ787" s="33"/>
      <c r="BGA787" s="33"/>
      <c r="BGB787" s="33"/>
      <c r="BGC787" s="33"/>
      <c r="BGD787" s="33"/>
      <c r="BGE787" s="33"/>
      <c r="BGF787" s="33"/>
      <c r="BGG787" s="33"/>
      <c r="BGH787" s="33"/>
      <c r="BGI787" s="33"/>
      <c r="BGJ787" s="33"/>
      <c r="BGK787" s="33"/>
      <c r="BGL787" s="33"/>
      <c r="BGM787" s="33"/>
      <c r="BGN787" s="33"/>
      <c r="BGO787" s="33"/>
      <c r="BGP787" s="33"/>
      <c r="BGQ787" s="33"/>
      <c r="BGR787" s="33"/>
      <c r="BGS787" s="33"/>
      <c r="BGT787" s="33"/>
      <c r="BGU787" s="33"/>
      <c r="BGV787" s="33"/>
      <c r="BGW787" s="33"/>
      <c r="BGX787" s="33"/>
      <c r="BGY787" s="33"/>
      <c r="BGZ787" s="33"/>
      <c r="BHA787" s="33"/>
      <c r="BHB787" s="33"/>
      <c r="BHC787" s="33"/>
      <c r="BHD787" s="33"/>
      <c r="BHE787" s="33"/>
      <c r="BHF787" s="33"/>
      <c r="BHG787" s="33"/>
      <c r="BHH787" s="33"/>
      <c r="BHI787" s="33"/>
      <c r="BHJ787" s="33"/>
      <c r="BHK787" s="33"/>
      <c r="BHL787" s="33"/>
      <c r="BHM787" s="33"/>
      <c r="BHN787" s="33"/>
      <c r="BHO787" s="33"/>
      <c r="BHP787" s="33"/>
      <c r="BHQ787" s="33"/>
      <c r="BHR787" s="33"/>
      <c r="BHS787" s="33"/>
      <c r="BHT787" s="33"/>
      <c r="BHU787" s="33"/>
      <c r="BHV787" s="33"/>
      <c r="BHW787" s="33"/>
      <c r="BHX787" s="33"/>
      <c r="BHY787" s="33"/>
      <c r="BHZ787" s="33"/>
      <c r="BIA787" s="33"/>
      <c r="BIB787" s="33"/>
      <c r="BIC787" s="33"/>
      <c r="BID787" s="33"/>
      <c r="BIE787" s="33"/>
      <c r="BIF787" s="33"/>
      <c r="BIG787" s="33"/>
      <c r="BIH787" s="33"/>
      <c r="BII787" s="33"/>
      <c r="BIJ787" s="33"/>
      <c r="BIK787" s="33"/>
      <c r="BIL787" s="33"/>
      <c r="BIM787" s="33"/>
      <c r="BIN787" s="33"/>
      <c r="BIO787" s="33"/>
      <c r="BIP787" s="33"/>
      <c r="BIQ787" s="33"/>
      <c r="BIR787" s="33"/>
      <c r="BIS787" s="33"/>
      <c r="BIT787" s="33"/>
      <c r="BIU787" s="33"/>
      <c r="BIV787" s="33"/>
      <c r="BIW787" s="33"/>
      <c r="BIX787" s="33"/>
      <c r="BIY787" s="33"/>
      <c r="BIZ787" s="33"/>
      <c r="BJA787" s="33"/>
      <c r="BJB787" s="33"/>
      <c r="BJC787" s="33"/>
      <c r="BJD787" s="33"/>
      <c r="BJE787" s="33"/>
      <c r="BJF787" s="33"/>
      <c r="BJG787" s="33"/>
      <c r="BJH787" s="33"/>
      <c r="BJI787" s="33"/>
      <c r="BJJ787" s="33"/>
      <c r="BJK787" s="33"/>
      <c r="BJL787" s="33"/>
      <c r="BJM787" s="33"/>
      <c r="BJN787" s="33"/>
      <c r="BJO787" s="33"/>
      <c r="BJP787" s="33"/>
      <c r="BJQ787" s="33"/>
      <c r="BJR787" s="33"/>
      <c r="BJS787" s="33"/>
      <c r="BJT787" s="33"/>
      <c r="BJU787" s="33"/>
      <c r="BJV787" s="33"/>
      <c r="BJW787" s="33"/>
      <c r="BJX787" s="33"/>
      <c r="BJY787" s="33"/>
      <c r="BJZ787" s="33"/>
      <c r="BKA787" s="33"/>
      <c r="BKB787" s="33"/>
      <c r="BKC787" s="33"/>
      <c r="BKD787" s="33"/>
      <c r="BKE787" s="33"/>
      <c r="BKF787" s="33"/>
      <c r="BKG787" s="33"/>
      <c r="BKH787" s="33"/>
      <c r="BKI787" s="33"/>
      <c r="BKJ787" s="33"/>
      <c r="BKK787" s="33"/>
      <c r="BKL787" s="33"/>
      <c r="BKM787" s="33"/>
      <c r="BKN787" s="33"/>
      <c r="BKO787" s="33"/>
      <c r="BKP787" s="33"/>
      <c r="BKQ787" s="33"/>
      <c r="BKR787" s="33"/>
      <c r="BKS787" s="33"/>
      <c r="BKT787" s="33"/>
      <c r="BKU787" s="33"/>
      <c r="BKV787" s="33"/>
      <c r="BKW787" s="33"/>
      <c r="BKX787" s="33"/>
      <c r="BKY787" s="33"/>
      <c r="BKZ787" s="33"/>
      <c r="BLA787" s="33"/>
      <c r="BLB787" s="33"/>
      <c r="BLC787" s="33"/>
      <c r="BLD787" s="33"/>
      <c r="BLE787" s="33"/>
      <c r="BLF787" s="33"/>
      <c r="BLG787" s="33"/>
      <c r="BLH787" s="33"/>
      <c r="BLI787" s="33"/>
      <c r="BLJ787" s="33"/>
      <c r="BLK787" s="33"/>
      <c r="BLL787" s="33"/>
      <c r="BLM787" s="33"/>
      <c r="BLN787" s="33"/>
      <c r="BLO787" s="33"/>
      <c r="BLP787" s="33"/>
      <c r="BLQ787" s="33"/>
      <c r="BLR787" s="33"/>
      <c r="BLS787" s="33"/>
      <c r="BLT787" s="33"/>
      <c r="BLU787" s="33"/>
      <c r="BLV787" s="33"/>
      <c r="BLW787" s="33"/>
      <c r="BLX787" s="33"/>
      <c r="BLY787" s="33"/>
      <c r="BLZ787" s="33"/>
      <c r="BMA787" s="33"/>
      <c r="BMB787" s="33"/>
      <c r="BMC787" s="33"/>
      <c r="BMD787" s="33"/>
      <c r="BME787" s="33"/>
      <c r="BMF787" s="33"/>
      <c r="BMG787" s="33"/>
      <c r="BMH787" s="33"/>
      <c r="BMI787" s="33"/>
      <c r="BMJ787" s="33"/>
      <c r="BMK787" s="33"/>
      <c r="BML787" s="33"/>
      <c r="BMM787" s="33"/>
      <c r="BMN787" s="33"/>
      <c r="BMO787" s="33"/>
      <c r="BMP787" s="33"/>
      <c r="BMQ787" s="33"/>
      <c r="BMR787" s="33"/>
      <c r="BMS787" s="33"/>
      <c r="BMT787" s="33"/>
      <c r="BMU787" s="33"/>
      <c r="BMV787" s="33"/>
      <c r="BMW787" s="33"/>
      <c r="BMX787" s="33"/>
      <c r="BMY787" s="33"/>
      <c r="BMZ787" s="33"/>
      <c r="BNA787" s="33"/>
      <c r="BNB787" s="33"/>
      <c r="BNC787" s="33"/>
      <c r="BND787" s="33"/>
      <c r="BNE787" s="33"/>
      <c r="BNF787" s="33"/>
      <c r="BNG787" s="33"/>
      <c r="BNH787" s="33"/>
      <c r="BNI787" s="33"/>
      <c r="BNJ787" s="33"/>
      <c r="BNK787" s="33"/>
      <c r="BNL787" s="33"/>
      <c r="BNM787" s="33"/>
      <c r="BNN787" s="33"/>
      <c r="BNO787" s="33"/>
      <c r="BNP787" s="33"/>
      <c r="BNQ787" s="33"/>
      <c r="BNR787" s="33"/>
      <c r="BNS787" s="33"/>
      <c r="BNT787" s="33"/>
      <c r="BNU787" s="33"/>
      <c r="BNV787" s="33"/>
      <c r="BNW787" s="33"/>
      <c r="BNX787" s="33"/>
      <c r="BNY787" s="33"/>
      <c r="BNZ787" s="33"/>
      <c r="BOA787" s="33"/>
      <c r="BOB787" s="33"/>
      <c r="BOC787" s="33"/>
      <c r="BOD787" s="33"/>
      <c r="BOE787" s="33"/>
      <c r="BOF787" s="33"/>
      <c r="BOG787" s="33"/>
      <c r="BOH787" s="33"/>
      <c r="BOI787" s="33"/>
      <c r="BOJ787" s="33"/>
      <c r="BOK787" s="33"/>
      <c r="BOL787" s="33"/>
      <c r="BOM787" s="33"/>
      <c r="BON787" s="33"/>
      <c r="BOO787" s="33"/>
      <c r="BOP787" s="33"/>
      <c r="BOQ787" s="33"/>
      <c r="BOR787" s="33"/>
      <c r="BOS787" s="33"/>
      <c r="BOT787" s="33"/>
      <c r="BOU787" s="33"/>
      <c r="BOV787" s="33"/>
      <c r="BOW787" s="33"/>
      <c r="BOX787" s="33"/>
      <c r="BOY787" s="33"/>
      <c r="BOZ787" s="33"/>
      <c r="BPA787" s="33"/>
      <c r="BPB787" s="33"/>
      <c r="BPC787" s="33"/>
      <c r="BPD787" s="33"/>
      <c r="BPE787" s="33"/>
      <c r="BPF787" s="33"/>
      <c r="BPG787" s="33"/>
      <c r="BPH787" s="33"/>
      <c r="BPI787" s="33"/>
      <c r="BPJ787" s="33"/>
      <c r="BPK787" s="33"/>
      <c r="BPL787" s="33"/>
      <c r="BPM787" s="33"/>
      <c r="BPN787" s="33"/>
      <c r="BPO787" s="33"/>
      <c r="BPP787" s="33"/>
      <c r="BPQ787" s="33"/>
      <c r="BPR787" s="33"/>
      <c r="BPS787" s="33"/>
      <c r="BPT787" s="33"/>
      <c r="BPU787" s="33"/>
      <c r="BPV787" s="33"/>
      <c r="BPW787" s="33"/>
      <c r="BPX787" s="33"/>
      <c r="BPY787" s="33"/>
      <c r="BPZ787" s="33"/>
      <c r="BQA787" s="33"/>
      <c r="BQB787" s="33"/>
      <c r="BQC787" s="33"/>
      <c r="BQD787" s="33"/>
      <c r="BQE787" s="33"/>
      <c r="BQF787" s="33"/>
      <c r="BQG787" s="33"/>
      <c r="BQH787" s="33"/>
      <c r="BQI787" s="33"/>
      <c r="BQJ787" s="33"/>
      <c r="BQK787" s="33"/>
      <c r="BQL787" s="33"/>
      <c r="BQM787" s="33"/>
      <c r="BQN787" s="33"/>
      <c r="BQO787" s="33"/>
      <c r="BQP787" s="33"/>
      <c r="BQQ787" s="33"/>
      <c r="BQR787" s="33"/>
      <c r="BQS787" s="33"/>
      <c r="BQT787" s="33"/>
      <c r="BQU787" s="33"/>
      <c r="BQV787" s="33"/>
      <c r="BQW787" s="33"/>
      <c r="BQX787" s="33"/>
      <c r="BQY787" s="33"/>
      <c r="BQZ787" s="33"/>
      <c r="BRA787" s="33"/>
      <c r="BRB787" s="33"/>
      <c r="BRC787" s="33"/>
      <c r="BRD787" s="33"/>
      <c r="BRE787" s="33"/>
      <c r="BRF787" s="33"/>
      <c r="BRG787" s="33"/>
      <c r="BRH787" s="33"/>
      <c r="BRI787" s="33"/>
      <c r="BRJ787" s="33"/>
      <c r="BRK787" s="33"/>
      <c r="BRL787" s="33"/>
      <c r="BRM787" s="33"/>
      <c r="BRN787" s="33"/>
      <c r="BRO787" s="33"/>
      <c r="BRP787" s="33"/>
      <c r="BRQ787" s="33"/>
      <c r="BRR787" s="33"/>
      <c r="BRS787" s="33"/>
      <c r="BRT787" s="33"/>
      <c r="BRU787" s="33"/>
      <c r="BRV787" s="33"/>
      <c r="BRW787" s="33"/>
      <c r="BRX787" s="33"/>
      <c r="BRY787" s="33"/>
      <c r="BRZ787" s="33"/>
      <c r="BSA787" s="33"/>
      <c r="BSB787" s="33"/>
      <c r="BSC787" s="33"/>
      <c r="BSD787" s="33"/>
      <c r="BSE787" s="33"/>
      <c r="BSF787" s="33"/>
      <c r="BSG787" s="33"/>
      <c r="BSH787" s="33"/>
      <c r="BSI787" s="33"/>
      <c r="BSJ787" s="33"/>
      <c r="BSK787" s="33"/>
      <c r="BSL787" s="33"/>
      <c r="BSM787" s="33"/>
      <c r="BSN787" s="33"/>
      <c r="BSO787" s="33"/>
      <c r="BSP787" s="33"/>
      <c r="BSQ787" s="33"/>
      <c r="BSR787" s="33"/>
      <c r="BSS787" s="33"/>
      <c r="BST787" s="33"/>
      <c r="BSU787" s="33"/>
      <c r="BSV787" s="33"/>
      <c r="BSW787" s="33"/>
      <c r="BSX787" s="33"/>
      <c r="BSY787" s="33"/>
      <c r="BSZ787" s="33"/>
      <c r="BTA787" s="33"/>
      <c r="BTB787" s="33"/>
      <c r="BTC787" s="33"/>
      <c r="BTD787" s="33"/>
      <c r="BTE787" s="33"/>
      <c r="BTF787" s="33"/>
      <c r="BTG787" s="33"/>
      <c r="BTH787" s="33"/>
      <c r="BTI787" s="33"/>
      <c r="BTJ787" s="33"/>
      <c r="BTK787" s="33"/>
      <c r="BTL787" s="33"/>
      <c r="BTM787" s="33"/>
      <c r="BTN787" s="33"/>
      <c r="BTO787" s="33"/>
      <c r="BTP787" s="33"/>
      <c r="BTQ787" s="33"/>
      <c r="BTR787" s="33"/>
      <c r="BTS787" s="33"/>
      <c r="BTT787" s="33"/>
      <c r="BTU787" s="33"/>
      <c r="BTV787" s="33"/>
      <c r="BTW787" s="33"/>
      <c r="BTX787" s="33"/>
      <c r="BTY787" s="33"/>
      <c r="BTZ787" s="33"/>
      <c r="BUA787" s="33"/>
      <c r="BUB787" s="33"/>
      <c r="BUC787" s="33"/>
      <c r="BUD787" s="33"/>
      <c r="BUE787" s="33"/>
      <c r="BUF787" s="33"/>
      <c r="BUG787" s="33"/>
      <c r="BUH787" s="33"/>
      <c r="BUI787" s="33"/>
      <c r="BUJ787" s="33"/>
      <c r="BUK787" s="33"/>
      <c r="BUL787" s="33"/>
      <c r="BUM787" s="33"/>
      <c r="BUN787" s="33"/>
      <c r="BUO787" s="33"/>
      <c r="BUP787" s="33"/>
      <c r="BUQ787" s="33"/>
      <c r="BUR787" s="33"/>
      <c r="BUS787" s="33"/>
      <c r="BUT787" s="33"/>
      <c r="BUU787" s="33"/>
      <c r="BUV787" s="33"/>
      <c r="BUW787" s="33"/>
      <c r="BUX787" s="33"/>
      <c r="BUY787" s="33"/>
      <c r="BUZ787" s="33"/>
      <c r="BVA787" s="33"/>
      <c r="BVB787" s="33"/>
      <c r="BVC787" s="33"/>
      <c r="BVD787" s="33"/>
      <c r="BVE787" s="33"/>
      <c r="BVF787" s="33"/>
      <c r="BVG787" s="33"/>
      <c r="BVH787" s="33"/>
      <c r="BVI787" s="33"/>
      <c r="BVJ787" s="33"/>
      <c r="BVK787" s="33"/>
      <c r="BVL787" s="33"/>
      <c r="BVM787" s="33"/>
      <c r="BVN787" s="33"/>
      <c r="BVO787" s="33"/>
      <c r="BVP787" s="33"/>
      <c r="BVQ787" s="33"/>
      <c r="BVR787" s="33"/>
      <c r="BVS787" s="33"/>
      <c r="BVT787" s="33"/>
      <c r="BVU787" s="33"/>
      <c r="BVV787" s="33"/>
      <c r="BVW787" s="33"/>
      <c r="BVX787" s="33"/>
      <c r="BVY787" s="33"/>
      <c r="BVZ787" s="33"/>
      <c r="BWA787" s="33"/>
      <c r="BWB787" s="33"/>
      <c r="BWC787" s="33"/>
      <c r="BWD787" s="33"/>
      <c r="BWE787" s="33"/>
      <c r="BWF787" s="33"/>
      <c r="BWG787" s="33"/>
      <c r="BWH787" s="33"/>
      <c r="BWI787" s="33"/>
      <c r="BWJ787" s="33"/>
      <c r="BWK787" s="33"/>
      <c r="BWL787" s="33"/>
      <c r="BWM787" s="33"/>
      <c r="BWN787" s="33"/>
      <c r="BWO787" s="33"/>
      <c r="BWP787" s="33"/>
      <c r="BWQ787" s="33"/>
      <c r="BWR787" s="33"/>
      <c r="BWS787" s="33"/>
      <c r="BWT787" s="33"/>
      <c r="BWU787" s="33"/>
      <c r="BWV787" s="33"/>
      <c r="BWW787" s="33"/>
      <c r="BWX787" s="33"/>
      <c r="BWY787" s="33"/>
      <c r="BWZ787" s="33"/>
      <c r="BXA787" s="33"/>
      <c r="BXB787" s="33"/>
      <c r="BXC787" s="33"/>
      <c r="BXD787" s="33"/>
      <c r="BXE787" s="33"/>
      <c r="BXF787" s="33"/>
      <c r="BXG787" s="33"/>
      <c r="BXH787" s="33"/>
      <c r="BXI787" s="33"/>
      <c r="BXJ787" s="33"/>
      <c r="BXK787" s="33"/>
      <c r="BXL787" s="33"/>
      <c r="BXM787" s="33"/>
      <c r="BXN787" s="33"/>
      <c r="BXO787" s="33"/>
      <c r="BXP787" s="33"/>
      <c r="BXQ787" s="33"/>
      <c r="BXR787" s="33"/>
      <c r="BXS787" s="33"/>
      <c r="BXT787" s="33"/>
      <c r="BXU787" s="33"/>
      <c r="BXV787" s="33"/>
      <c r="BXW787" s="33"/>
      <c r="BXX787" s="33"/>
      <c r="BXY787" s="33"/>
      <c r="BXZ787" s="33"/>
      <c r="BYA787" s="33"/>
      <c r="BYB787" s="33"/>
      <c r="BYC787" s="33"/>
      <c r="BYD787" s="33"/>
      <c r="BYE787" s="33"/>
      <c r="BYF787" s="33"/>
      <c r="BYG787" s="33"/>
      <c r="BYH787" s="33"/>
      <c r="BYI787" s="33"/>
      <c r="BYJ787" s="33"/>
      <c r="BYK787" s="33"/>
      <c r="BYL787" s="33"/>
      <c r="BYM787" s="33"/>
      <c r="BYN787" s="33"/>
      <c r="BYO787" s="33"/>
      <c r="BYP787" s="33"/>
      <c r="BYQ787" s="33"/>
      <c r="BYR787" s="33"/>
      <c r="BYS787" s="33"/>
      <c r="BYT787" s="33"/>
      <c r="BYU787" s="33"/>
      <c r="BYV787" s="33"/>
      <c r="BYW787" s="33"/>
      <c r="BYX787" s="33"/>
    </row>
    <row r="788" spans="1:2026" ht="24.95" customHeight="1" x14ac:dyDescent="0.25">
      <c r="A788" s="205" t="s">
        <v>1662</v>
      </c>
      <c r="B788" s="50" t="s">
        <v>1411</v>
      </c>
      <c r="C788" s="4" t="s">
        <v>527</v>
      </c>
      <c r="D788" s="4" t="s">
        <v>177</v>
      </c>
      <c r="E788" s="4" t="s">
        <v>527</v>
      </c>
      <c r="F788" s="5" t="s">
        <v>1308</v>
      </c>
      <c r="G788" s="1" t="s">
        <v>27</v>
      </c>
      <c r="H788" s="11" t="s">
        <v>174</v>
      </c>
      <c r="I788" s="1" t="s">
        <v>29</v>
      </c>
      <c r="J788" s="35" t="s">
        <v>30</v>
      </c>
      <c r="K788" s="36" t="s">
        <v>31</v>
      </c>
      <c r="L788" s="1" t="s">
        <v>32</v>
      </c>
      <c r="M788" s="37" t="s">
        <v>33</v>
      </c>
      <c r="N788" s="1" t="s">
        <v>34</v>
      </c>
      <c r="O788" s="6" t="s">
        <v>35</v>
      </c>
      <c r="P788" s="6"/>
      <c r="Q788" s="7" t="s">
        <v>36</v>
      </c>
      <c r="R788" s="7"/>
      <c r="S788" s="4" t="s">
        <v>1412</v>
      </c>
      <c r="T788" s="146"/>
      <c r="U788" s="146"/>
      <c r="V788" s="4" t="s">
        <v>11</v>
      </c>
      <c r="W788" s="1"/>
      <c r="X788" s="1" t="s">
        <v>40</v>
      </c>
      <c r="Y788" s="1"/>
      <c r="Z788" s="1"/>
      <c r="AA788" s="1"/>
      <c r="AB788" s="8">
        <v>12500</v>
      </c>
      <c r="AC788" s="8">
        <v>2650</v>
      </c>
      <c r="AD788" s="8"/>
      <c r="AE788" s="8">
        <v>12750</v>
      </c>
      <c r="AF788" s="8">
        <v>650</v>
      </c>
      <c r="AG788" s="8">
        <f t="shared" si="13"/>
        <v>28550</v>
      </c>
      <c r="AH788" s="111">
        <f>15</f>
        <v>15</v>
      </c>
      <c r="AI788" s="8">
        <f>11611.31</f>
        <v>11611.31</v>
      </c>
      <c r="AJ788" s="126"/>
      <c r="AK788" s="8">
        <f>11611.31</f>
        <v>11611.31</v>
      </c>
      <c r="AL788" s="5" t="s">
        <v>37</v>
      </c>
      <c r="AM788" s="5" t="s">
        <v>1499</v>
      </c>
      <c r="AN788" s="173" t="s">
        <v>1512</v>
      </c>
      <c r="AO788" s="173" t="s">
        <v>1512</v>
      </c>
    </row>
    <row r="789" spans="1:2026" ht="24.95" customHeight="1" x14ac:dyDescent="0.25">
      <c r="A789" s="205" t="s">
        <v>1662</v>
      </c>
      <c r="B789" s="50" t="s">
        <v>1413</v>
      </c>
      <c r="C789" s="4" t="s">
        <v>527</v>
      </c>
      <c r="D789" s="4" t="s">
        <v>172</v>
      </c>
      <c r="E789" s="4" t="s">
        <v>527</v>
      </c>
      <c r="F789" s="5" t="s">
        <v>1308</v>
      </c>
      <c r="G789" s="1" t="s">
        <v>27</v>
      </c>
      <c r="H789" s="11" t="s">
        <v>174</v>
      </c>
      <c r="I789" s="1" t="s">
        <v>29</v>
      </c>
      <c r="J789" s="35" t="s">
        <v>30</v>
      </c>
      <c r="K789" s="36" t="s">
        <v>31</v>
      </c>
      <c r="L789" s="1" t="s">
        <v>32</v>
      </c>
      <c r="M789" s="37" t="s">
        <v>33</v>
      </c>
      <c r="N789" s="1" t="s">
        <v>34</v>
      </c>
      <c r="O789" s="6" t="s">
        <v>35</v>
      </c>
      <c r="P789" s="6"/>
      <c r="Q789" s="7" t="s">
        <v>36</v>
      </c>
      <c r="R789" s="7"/>
      <c r="S789" s="4" t="s">
        <v>1414</v>
      </c>
      <c r="T789" s="146"/>
      <c r="U789" s="146"/>
      <c r="V789" s="4" t="s">
        <v>11</v>
      </c>
      <c r="W789" s="1"/>
      <c r="X789" s="1" t="s">
        <v>40</v>
      </c>
      <c r="Y789" s="1"/>
      <c r="Z789" s="1"/>
      <c r="AA789" s="1"/>
      <c r="AB789" s="8">
        <v>12500</v>
      </c>
      <c r="AC789" s="8">
        <v>2650</v>
      </c>
      <c r="AD789" s="8"/>
      <c r="AE789" s="8">
        <v>12750</v>
      </c>
      <c r="AF789" s="8">
        <v>650</v>
      </c>
      <c r="AG789" s="8">
        <f t="shared" si="13"/>
        <v>28550</v>
      </c>
      <c r="AH789" s="111">
        <f>15</f>
        <v>15</v>
      </c>
      <c r="AI789" s="8">
        <f>14789.96</f>
        <v>14789.96</v>
      </c>
      <c r="AJ789" s="126"/>
      <c r="AK789" s="8">
        <f>14789.96</f>
        <v>14789.96</v>
      </c>
      <c r="AL789" s="5" t="s">
        <v>37</v>
      </c>
      <c r="AM789" s="5" t="s">
        <v>1499</v>
      </c>
      <c r="AN789" s="173" t="s">
        <v>1512</v>
      </c>
      <c r="AO789" s="173" t="s">
        <v>1512</v>
      </c>
    </row>
    <row r="790" spans="1:2026" ht="24.95" customHeight="1" x14ac:dyDescent="0.25">
      <c r="A790" s="205" t="s">
        <v>1662</v>
      </c>
      <c r="B790" s="34" t="s">
        <v>1415</v>
      </c>
      <c r="C790" s="14" t="s">
        <v>1416</v>
      </c>
      <c r="D790" s="14" t="s">
        <v>647</v>
      </c>
      <c r="E790" s="14" t="s">
        <v>1417</v>
      </c>
      <c r="F790" s="15" t="s">
        <v>1308</v>
      </c>
      <c r="G790" s="14" t="s">
        <v>105</v>
      </c>
      <c r="H790" s="16" t="s">
        <v>284</v>
      </c>
      <c r="I790" s="14" t="s">
        <v>29</v>
      </c>
      <c r="J790" s="28" t="s">
        <v>30</v>
      </c>
      <c r="K790" s="14" t="s">
        <v>31</v>
      </c>
      <c r="L790" s="14" t="s">
        <v>51</v>
      </c>
      <c r="M790" s="14" t="s">
        <v>33</v>
      </c>
      <c r="N790" s="14" t="s">
        <v>106</v>
      </c>
      <c r="O790" s="17" t="s">
        <v>107</v>
      </c>
      <c r="P790" s="17"/>
      <c r="Q790" s="18" t="s">
        <v>451</v>
      </c>
      <c r="R790" s="18"/>
      <c r="S790" s="14" t="s">
        <v>1418</v>
      </c>
      <c r="T790" s="151"/>
      <c r="U790" s="151"/>
      <c r="V790" s="14" t="s">
        <v>11</v>
      </c>
      <c r="W790" s="14" t="s">
        <v>40</v>
      </c>
      <c r="X790" s="14"/>
      <c r="Y790" s="14"/>
      <c r="Z790" s="14"/>
      <c r="AA790" s="14"/>
      <c r="AB790" s="19"/>
      <c r="AC790" s="19">
        <v>2650</v>
      </c>
      <c r="AD790" s="19"/>
      <c r="AE790" s="19">
        <v>3500</v>
      </c>
      <c r="AF790" s="19"/>
      <c r="AG790" s="19">
        <f t="shared" si="13"/>
        <v>6150</v>
      </c>
      <c r="AH790" s="115"/>
      <c r="AI790" s="19"/>
      <c r="AJ790" s="132"/>
      <c r="AK790" s="19"/>
      <c r="AL790" s="15" t="s">
        <v>37</v>
      </c>
      <c r="AM790" s="14" t="s">
        <v>1496</v>
      </c>
      <c r="AN790" s="14"/>
      <c r="AO790" s="14"/>
    </row>
    <row r="791" spans="1:2026" ht="24.95" customHeight="1" x14ac:dyDescent="0.25">
      <c r="A791" s="205" t="s">
        <v>1662</v>
      </c>
      <c r="B791" s="50" t="s">
        <v>1419</v>
      </c>
      <c r="C791" s="4" t="s">
        <v>1420</v>
      </c>
      <c r="D791" s="4" t="s">
        <v>177</v>
      </c>
      <c r="E791" s="4" t="s">
        <v>527</v>
      </c>
      <c r="F791" s="5" t="s">
        <v>1308</v>
      </c>
      <c r="G791" s="1" t="s">
        <v>27</v>
      </c>
      <c r="H791" s="11" t="s">
        <v>174</v>
      </c>
      <c r="I791" s="1" t="s">
        <v>29</v>
      </c>
      <c r="J791" s="35" t="s">
        <v>30</v>
      </c>
      <c r="K791" s="36" t="s">
        <v>31</v>
      </c>
      <c r="L791" s="1" t="s">
        <v>32</v>
      </c>
      <c r="M791" s="37" t="s">
        <v>33</v>
      </c>
      <c r="N791" s="1" t="s">
        <v>34</v>
      </c>
      <c r="O791" s="6" t="s">
        <v>35</v>
      </c>
      <c r="P791" s="6"/>
      <c r="Q791" s="7" t="s">
        <v>36</v>
      </c>
      <c r="R791" s="7"/>
      <c r="S791" s="4" t="s">
        <v>1421</v>
      </c>
      <c r="T791" s="160">
        <v>1707572.8589999999</v>
      </c>
      <c r="U791" s="160">
        <v>9240655.7149999999</v>
      </c>
      <c r="V791" s="4" t="s">
        <v>11</v>
      </c>
      <c r="W791" s="1"/>
      <c r="X791" s="1" t="s">
        <v>40</v>
      </c>
      <c r="Y791" s="1"/>
      <c r="Z791" s="1"/>
      <c r="AA791" s="1"/>
      <c r="AB791" s="8">
        <v>12500</v>
      </c>
      <c r="AC791" s="8">
        <v>2650</v>
      </c>
      <c r="AD791" s="8"/>
      <c r="AE791" s="8">
        <v>12750</v>
      </c>
      <c r="AF791" s="8">
        <v>5250</v>
      </c>
      <c r="AG791" s="8">
        <f t="shared" si="13"/>
        <v>33150</v>
      </c>
      <c r="AH791" s="111">
        <f>15</f>
        <v>15</v>
      </c>
      <c r="AI791" s="8">
        <f>13646.24</f>
        <v>13646.24</v>
      </c>
      <c r="AJ791" s="126"/>
      <c r="AK791" s="8">
        <f>SUBTOTAL(9,AI791:AJ791)</f>
        <v>13646.24</v>
      </c>
      <c r="AL791" s="5" t="s">
        <v>37</v>
      </c>
      <c r="AM791" s="5" t="s">
        <v>1499</v>
      </c>
      <c r="AN791" s="5"/>
      <c r="AO791" s="5"/>
    </row>
    <row r="792" spans="1:2026" ht="24.95" customHeight="1" x14ac:dyDescent="0.25">
      <c r="A792" s="205" t="s">
        <v>1662</v>
      </c>
      <c r="B792" s="50" t="s">
        <v>1422</v>
      </c>
      <c r="C792" s="4" t="s">
        <v>1420</v>
      </c>
      <c r="D792" s="4" t="s">
        <v>172</v>
      </c>
      <c r="E792" s="4" t="s">
        <v>527</v>
      </c>
      <c r="F792" s="5" t="s">
        <v>1308</v>
      </c>
      <c r="G792" s="1" t="s">
        <v>27</v>
      </c>
      <c r="H792" s="11" t="s">
        <v>174</v>
      </c>
      <c r="I792" s="1" t="s">
        <v>29</v>
      </c>
      <c r="J792" s="35" t="s">
        <v>30</v>
      </c>
      <c r="K792" s="36" t="s">
        <v>31</v>
      </c>
      <c r="L792" s="1" t="s">
        <v>51</v>
      </c>
      <c r="M792" s="37" t="s">
        <v>33</v>
      </c>
      <c r="N792" s="1" t="s">
        <v>34</v>
      </c>
      <c r="O792" s="6" t="s">
        <v>35</v>
      </c>
      <c r="P792" s="6"/>
      <c r="Q792" s="7" t="s">
        <v>36</v>
      </c>
      <c r="R792" s="7"/>
      <c r="S792" s="4" t="s">
        <v>1423</v>
      </c>
      <c r="T792" s="160">
        <v>1707688.882</v>
      </c>
      <c r="U792" s="160">
        <v>9240619.7780000009</v>
      </c>
      <c r="V792" s="4" t="s">
        <v>11</v>
      </c>
      <c r="W792" s="1"/>
      <c r="X792" s="1" t="s">
        <v>40</v>
      </c>
      <c r="Y792" s="1"/>
      <c r="Z792" s="1"/>
      <c r="AA792" s="1"/>
      <c r="AB792" s="8">
        <v>12500</v>
      </c>
      <c r="AC792" s="8">
        <v>2650</v>
      </c>
      <c r="AD792" s="8"/>
      <c r="AE792" s="8">
        <v>12750</v>
      </c>
      <c r="AF792" s="8">
        <v>650</v>
      </c>
      <c r="AG792" s="8">
        <f t="shared" si="13"/>
        <v>28550</v>
      </c>
      <c r="AH792" s="111">
        <f>15</f>
        <v>15</v>
      </c>
      <c r="AI792" s="8">
        <f>13646.24</f>
        <v>13646.24</v>
      </c>
      <c r="AJ792" s="126"/>
      <c r="AK792" s="8">
        <f>SUBTOTAL(9,AI792:AJ792)</f>
        <v>13646.24</v>
      </c>
      <c r="AL792" s="5" t="s">
        <v>37</v>
      </c>
      <c r="AM792" s="5" t="s">
        <v>1499</v>
      </c>
      <c r="AN792" s="5"/>
      <c r="AO792" s="5"/>
    </row>
    <row r="793" spans="1:2026" s="103" customFormat="1" ht="15" customHeight="1" x14ac:dyDescent="0.25">
      <c r="A793" s="205" t="s">
        <v>1662</v>
      </c>
      <c r="B793" s="140"/>
      <c r="C793" s="98" t="s">
        <v>1527</v>
      </c>
      <c r="D793" s="98" t="s">
        <v>1528</v>
      </c>
      <c r="E793" s="98"/>
      <c r="F793" s="93" t="s">
        <v>1308</v>
      </c>
      <c r="G793" s="98"/>
      <c r="H793" s="99" t="s">
        <v>296</v>
      </c>
      <c r="I793" s="98"/>
      <c r="J793" s="100"/>
      <c r="K793" s="98"/>
      <c r="L793" s="98"/>
      <c r="M793" s="98"/>
      <c r="N793" s="98"/>
      <c r="O793" s="101"/>
      <c r="P793" s="101"/>
      <c r="Q793" s="102"/>
      <c r="R793" s="102"/>
      <c r="S793" s="98"/>
      <c r="T793" s="148"/>
      <c r="U793" s="148"/>
      <c r="V793" s="98"/>
      <c r="W793" s="98"/>
      <c r="X793" s="98"/>
      <c r="Y793" s="98"/>
      <c r="Z793" s="98"/>
      <c r="AA793" s="98"/>
      <c r="AB793" s="89"/>
      <c r="AC793" s="89"/>
      <c r="AD793" s="89"/>
      <c r="AE793" s="89"/>
      <c r="AF793" s="89"/>
      <c r="AG793" s="89"/>
      <c r="AH793" s="112"/>
      <c r="AI793" s="89"/>
      <c r="AJ793" s="127"/>
      <c r="AK793" s="89"/>
      <c r="AL793" s="93"/>
      <c r="AM793" s="93"/>
      <c r="AN793" s="93"/>
      <c r="AO793" s="93"/>
      <c r="AP793" s="33"/>
      <c r="AQ793" s="33"/>
    </row>
    <row r="794" spans="1:2026" s="103" customFormat="1" ht="15" customHeight="1" x14ac:dyDescent="0.25">
      <c r="A794" s="205" t="s">
        <v>1662</v>
      </c>
      <c r="B794" s="140"/>
      <c r="C794" s="98" t="s">
        <v>1527</v>
      </c>
      <c r="D794" s="98" t="s">
        <v>295</v>
      </c>
      <c r="E794" s="98"/>
      <c r="F794" s="93" t="s">
        <v>1308</v>
      </c>
      <c r="G794" s="98"/>
      <c r="H794" s="99" t="s">
        <v>296</v>
      </c>
      <c r="I794" s="98"/>
      <c r="J794" s="100"/>
      <c r="K794" s="98"/>
      <c r="L794" s="98"/>
      <c r="M794" s="98"/>
      <c r="N794" s="98"/>
      <c r="O794" s="101"/>
      <c r="P794" s="101"/>
      <c r="Q794" s="102"/>
      <c r="R794" s="102"/>
      <c r="S794" s="98"/>
      <c r="T794" s="148"/>
      <c r="U794" s="148"/>
      <c r="V794" s="98"/>
      <c r="W794" s="98"/>
      <c r="X794" s="98"/>
      <c r="Y794" s="98"/>
      <c r="Z794" s="98"/>
      <c r="AA794" s="98"/>
      <c r="AB794" s="89"/>
      <c r="AC794" s="89"/>
      <c r="AD794" s="89"/>
      <c r="AE794" s="89"/>
      <c r="AF794" s="89"/>
      <c r="AG794" s="89"/>
      <c r="AH794" s="112"/>
      <c r="AI794" s="89"/>
      <c r="AJ794" s="127"/>
      <c r="AK794" s="89"/>
      <c r="AL794" s="93"/>
      <c r="AM794" s="93"/>
      <c r="AN794" s="93"/>
      <c r="AO794" s="93"/>
      <c r="AP794" s="33"/>
      <c r="AQ794" s="33"/>
    </row>
    <row r="795" spans="1:2026" ht="24.95" customHeight="1" x14ac:dyDescent="0.25">
      <c r="A795" s="205" t="s">
        <v>1662</v>
      </c>
      <c r="B795" s="34" t="s">
        <v>1424</v>
      </c>
      <c r="C795" s="14" t="s">
        <v>1425</v>
      </c>
      <c r="D795" s="14" t="s">
        <v>283</v>
      </c>
      <c r="E795" s="14" t="s">
        <v>1363</v>
      </c>
      <c r="F795" s="15" t="s">
        <v>1308</v>
      </c>
      <c r="G795" s="14" t="s">
        <v>105</v>
      </c>
      <c r="H795" s="16" t="s">
        <v>284</v>
      </c>
      <c r="I795" s="14" t="s">
        <v>29</v>
      </c>
      <c r="J795" s="28" t="s">
        <v>30</v>
      </c>
      <c r="K795" s="14" t="s">
        <v>31</v>
      </c>
      <c r="L795" s="14" t="s">
        <v>51</v>
      </c>
      <c r="M795" s="14" t="s">
        <v>33</v>
      </c>
      <c r="N795" s="14" t="s">
        <v>106</v>
      </c>
      <c r="O795" s="17" t="s">
        <v>107</v>
      </c>
      <c r="P795" s="17"/>
      <c r="Q795" s="18" t="s">
        <v>451</v>
      </c>
      <c r="R795" s="18"/>
      <c r="S795" s="14" t="s">
        <v>1426</v>
      </c>
      <c r="T795" s="151"/>
      <c r="U795" s="151"/>
      <c r="V795" s="14" t="s">
        <v>11</v>
      </c>
      <c r="W795" s="14" t="s">
        <v>40</v>
      </c>
      <c r="X795" s="14"/>
      <c r="Y795" s="14"/>
      <c r="Z795" s="14"/>
      <c r="AA795" s="14"/>
      <c r="AB795" s="19"/>
      <c r="AC795" s="19">
        <v>2650</v>
      </c>
      <c r="AD795" s="19"/>
      <c r="AE795" s="19">
        <v>3500</v>
      </c>
      <c r="AF795" s="19"/>
      <c r="AG795" s="19">
        <f t="shared" si="13"/>
        <v>6150</v>
      </c>
      <c r="AH795" s="115"/>
      <c r="AI795" s="19"/>
      <c r="AJ795" s="132"/>
      <c r="AK795" s="19"/>
      <c r="AL795" s="15" t="s">
        <v>37</v>
      </c>
      <c r="AM795" s="14" t="s">
        <v>1496</v>
      </c>
      <c r="AN795" s="14"/>
      <c r="AO795" s="14"/>
    </row>
    <row r="796" spans="1:2026" ht="15" customHeight="1" x14ac:dyDescent="0.25">
      <c r="A796" s="205" t="s">
        <v>1662</v>
      </c>
      <c r="B796" s="40" t="s">
        <v>1427</v>
      </c>
      <c r="C796" s="1" t="s">
        <v>1428</v>
      </c>
      <c r="D796" s="1" t="s">
        <v>62</v>
      </c>
      <c r="E796" s="1" t="s">
        <v>1429</v>
      </c>
      <c r="F796" s="2" t="s">
        <v>1308</v>
      </c>
      <c r="G796" s="1" t="s">
        <v>27</v>
      </c>
      <c r="H796" s="29" t="s">
        <v>548</v>
      </c>
      <c r="I796" s="1" t="s">
        <v>29</v>
      </c>
      <c r="J796" s="35" t="s">
        <v>30</v>
      </c>
      <c r="K796" s="36" t="s">
        <v>31</v>
      </c>
      <c r="L796" s="1" t="s">
        <v>32</v>
      </c>
      <c r="M796" s="37" t="s">
        <v>33</v>
      </c>
      <c r="N796" s="1" t="s">
        <v>34</v>
      </c>
      <c r="O796" s="38" t="s">
        <v>35</v>
      </c>
      <c r="P796" s="38"/>
      <c r="Q796" s="39" t="s">
        <v>36</v>
      </c>
      <c r="R796" s="39"/>
      <c r="S796" s="1" t="s">
        <v>1430</v>
      </c>
      <c r="T796" s="145"/>
      <c r="U796" s="145"/>
      <c r="V796" s="1" t="s">
        <v>59</v>
      </c>
      <c r="W796" s="1"/>
      <c r="X796" s="1"/>
      <c r="Y796" s="1"/>
      <c r="Z796" s="1"/>
      <c r="AA796" s="1"/>
      <c r="AB796" s="30">
        <v>7500</v>
      </c>
      <c r="AC796" s="30">
        <v>2650</v>
      </c>
      <c r="AD796" s="30"/>
      <c r="AE796" s="30">
        <v>12750</v>
      </c>
      <c r="AF796" s="30">
        <v>650</v>
      </c>
      <c r="AG796" s="30">
        <f t="shared" si="13"/>
        <v>23550</v>
      </c>
      <c r="AH796" s="110"/>
      <c r="AI796" s="30"/>
      <c r="AJ796" s="125"/>
      <c r="AK796" s="30"/>
      <c r="AL796" s="2" t="s">
        <v>37</v>
      </c>
      <c r="AM796" s="2"/>
      <c r="AN796" s="2"/>
      <c r="AO796" s="2"/>
    </row>
    <row r="797" spans="1:2026" ht="24.95" customHeight="1" x14ac:dyDescent="0.25">
      <c r="A797" s="205" t="s">
        <v>1662</v>
      </c>
      <c r="B797" s="34" t="s">
        <v>1431</v>
      </c>
      <c r="C797" s="14" t="s">
        <v>1425</v>
      </c>
      <c r="D797" s="14" t="s">
        <v>70</v>
      </c>
      <c r="E797" s="14" t="s">
        <v>1363</v>
      </c>
      <c r="F797" s="15" t="s">
        <v>1308</v>
      </c>
      <c r="G797" s="14" t="s">
        <v>105</v>
      </c>
      <c r="H797" s="16" t="s">
        <v>284</v>
      </c>
      <c r="I797" s="14" t="s">
        <v>29</v>
      </c>
      <c r="J797" s="28" t="s">
        <v>30</v>
      </c>
      <c r="K797" s="14" t="s">
        <v>31</v>
      </c>
      <c r="L797" s="14" t="s">
        <v>51</v>
      </c>
      <c r="M797" s="14" t="s">
        <v>33</v>
      </c>
      <c r="N797" s="14" t="s">
        <v>106</v>
      </c>
      <c r="O797" s="17" t="s">
        <v>107</v>
      </c>
      <c r="P797" s="17"/>
      <c r="Q797" s="18" t="s">
        <v>451</v>
      </c>
      <c r="R797" s="18"/>
      <c r="S797" s="14" t="s">
        <v>1432</v>
      </c>
      <c r="T797" s="151"/>
      <c r="U797" s="151"/>
      <c r="V797" s="14" t="s">
        <v>11</v>
      </c>
      <c r="W797" s="14" t="s">
        <v>40</v>
      </c>
      <c r="X797" s="14"/>
      <c r="Y797" s="14"/>
      <c r="Z797" s="14"/>
      <c r="AA797" s="14"/>
      <c r="AB797" s="19"/>
      <c r="AC797" s="19">
        <v>2650</v>
      </c>
      <c r="AD797" s="19"/>
      <c r="AE797" s="19">
        <v>3500</v>
      </c>
      <c r="AF797" s="19"/>
      <c r="AG797" s="19">
        <f t="shared" si="13"/>
        <v>6150</v>
      </c>
      <c r="AH797" s="115"/>
      <c r="AI797" s="19"/>
      <c r="AJ797" s="132"/>
      <c r="AK797" s="19"/>
      <c r="AL797" s="15" t="s">
        <v>37</v>
      </c>
      <c r="AM797" s="14" t="s">
        <v>1496</v>
      </c>
      <c r="AN797" s="14"/>
      <c r="AO797" s="14"/>
    </row>
    <row r="798" spans="1:2026" ht="15" customHeight="1" x14ac:dyDescent="0.25">
      <c r="A798" s="205" t="s">
        <v>1662</v>
      </c>
      <c r="B798" s="40" t="s">
        <v>1433</v>
      </c>
      <c r="C798" s="1" t="s">
        <v>1428</v>
      </c>
      <c r="D798" s="1" t="s">
        <v>551</v>
      </c>
      <c r="E798" s="1" t="s">
        <v>1429</v>
      </c>
      <c r="F798" s="2" t="s">
        <v>1308</v>
      </c>
      <c r="G798" s="1" t="s">
        <v>27</v>
      </c>
      <c r="H798" s="29" t="s">
        <v>548</v>
      </c>
      <c r="I798" s="1" t="s">
        <v>29</v>
      </c>
      <c r="J798" s="35" t="s">
        <v>30</v>
      </c>
      <c r="K798" s="36" t="s">
        <v>31</v>
      </c>
      <c r="L798" s="1" t="s">
        <v>51</v>
      </c>
      <c r="M798" s="37" t="s">
        <v>33</v>
      </c>
      <c r="N798" s="1" t="s">
        <v>34</v>
      </c>
      <c r="O798" s="38" t="s">
        <v>35</v>
      </c>
      <c r="P798" s="38"/>
      <c r="Q798" s="39" t="s">
        <v>36</v>
      </c>
      <c r="R798" s="39"/>
      <c r="S798" s="1" t="s">
        <v>1434</v>
      </c>
      <c r="T798" s="145"/>
      <c r="U798" s="145"/>
      <c r="V798" s="1" t="s">
        <v>59</v>
      </c>
      <c r="W798" s="1"/>
      <c r="X798" s="1"/>
      <c r="Y798" s="1"/>
      <c r="Z798" s="1"/>
      <c r="AA798" s="1"/>
      <c r="AB798" s="30">
        <v>7500</v>
      </c>
      <c r="AC798" s="30">
        <v>2650</v>
      </c>
      <c r="AD798" s="30"/>
      <c r="AE798" s="30">
        <v>12750</v>
      </c>
      <c r="AF798" s="30">
        <v>650</v>
      </c>
      <c r="AG798" s="30">
        <f t="shared" si="13"/>
        <v>23550</v>
      </c>
      <c r="AH798" s="110"/>
      <c r="AI798" s="30"/>
      <c r="AJ798" s="125"/>
      <c r="AK798" s="30"/>
      <c r="AL798" s="2" t="s">
        <v>37</v>
      </c>
      <c r="AM798" s="2"/>
      <c r="AN798" s="2"/>
      <c r="AO798" s="2"/>
    </row>
    <row r="799" spans="1:2026" s="47" customFormat="1" ht="15" customHeight="1" x14ac:dyDescent="0.25">
      <c r="A799" s="204"/>
      <c r="B799" s="194"/>
      <c r="C799" s="9"/>
      <c r="D799" s="9"/>
      <c r="E799" s="9"/>
      <c r="F799" s="180" t="s">
        <v>1647</v>
      </c>
      <c r="G799" s="9"/>
      <c r="H799" s="181"/>
      <c r="I799" s="9"/>
      <c r="J799" s="48"/>
      <c r="K799" s="9"/>
      <c r="L799" s="9"/>
      <c r="M799" s="9"/>
      <c r="N799" s="9"/>
      <c r="O799" s="10"/>
      <c r="P799" s="10"/>
      <c r="Q799" s="187"/>
      <c r="R799" s="187"/>
      <c r="S799" s="9"/>
      <c r="T799" s="188"/>
      <c r="U799" s="188"/>
      <c r="V799" s="9"/>
      <c r="W799" s="9"/>
      <c r="X799" s="9"/>
      <c r="Y799" s="9"/>
      <c r="Z799" s="9"/>
      <c r="AA799" s="9"/>
      <c r="AB799" s="183"/>
      <c r="AC799" s="183"/>
      <c r="AD799" s="183"/>
      <c r="AE799" s="183"/>
      <c r="AF799" s="183"/>
      <c r="AG799" s="183"/>
      <c r="AH799" s="184"/>
      <c r="AI799" s="183"/>
      <c r="AJ799" s="185"/>
      <c r="AK799" s="183"/>
      <c r="AL799" s="180"/>
      <c r="AM799" s="180"/>
      <c r="AN799" s="180"/>
      <c r="AO799" s="180"/>
    </row>
    <row r="800" spans="1:2026" s="47" customFormat="1" ht="15" customHeight="1" x14ac:dyDescent="0.25">
      <c r="A800" s="204"/>
      <c r="B800" s="194"/>
      <c r="C800" s="9"/>
      <c r="D800" s="9"/>
      <c r="E800" s="9"/>
      <c r="F800" s="180" t="s">
        <v>1647</v>
      </c>
      <c r="G800" s="9"/>
      <c r="H800" s="181"/>
      <c r="I800" s="9"/>
      <c r="J800" s="48"/>
      <c r="K800" s="9"/>
      <c r="L800" s="9"/>
      <c r="M800" s="9"/>
      <c r="N800" s="9"/>
      <c r="O800" s="10"/>
      <c r="P800" s="10"/>
      <c r="Q800" s="187"/>
      <c r="R800" s="187"/>
      <c r="S800" s="9"/>
      <c r="T800" s="188"/>
      <c r="U800" s="188"/>
      <c r="V800" s="9"/>
      <c r="W800" s="9"/>
      <c r="X800" s="9"/>
      <c r="Y800" s="9"/>
      <c r="Z800" s="9"/>
      <c r="AA800" s="9"/>
      <c r="AB800" s="183"/>
      <c r="AC800" s="183"/>
      <c r="AD800" s="183"/>
      <c r="AE800" s="183"/>
      <c r="AF800" s="183"/>
      <c r="AG800" s="183"/>
      <c r="AH800" s="184"/>
      <c r="AI800" s="183"/>
      <c r="AJ800" s="185"/>
      <c r="AK800" s="183"/>
      <c r="AL800" s="180"/>
      <c r="AM800" s="180"/>
      <c r="AN800" s="180"/>
      <c r="AO800" s="180"/>
    </row>
    <row r="801" spans="1:41" s="47" customFormat="1" ht="15" customHeight="1" x14ac:dyDescent="0.25">
      <c r="A801" s="204"/>
      <c r="B801" s="194"/>
      <c r="C801" s="9"/>
      <c r="D801" s="9"/>
      <c r="E801" s="9"/>
      <c r="F801" s="180" t="s">
        <v>1647</v>
      </c>
      <c r="G801" s="9"/>
      <c r="H801" s="181"/>
      <c r="I801" s="9"/>
      <c r="J801" s="48"/>
      <c r="K801" s="9"/>
      <c r="L801" s="9"/>
      <c r="M801" s="9"/>
      <c r="N801" s="9"/>
      <c r="O801" s="10"/>
      <c r="P801" s="10"/>
      <c r="Q801" s="187"/>
      <c r="R801" s="187"/>
      <c r="S801" s="9"/>
      <c r="T801" s="188"/>
      <c r="U801" s="188"/>
      <c r="V801" s="9"/>
      <c r="W801" s="9"/>
      <c r="X801" s="9"/>
      <c r="Y801" s="9"/>
      <c r="Z801" s="9"/>
      <c r="AA801" s="9"/>
      <c r="AB801" s="183"/>
      <c r="AC801" s="183"/>
      <c r="AD801" s="183"/>
      <c r="AE801" s="183"/>
      <c r="AF801" s="183"/>
      <c r="AG801" s="183"/>
      <c r="AH801" s="184"/>
      <c r="AI801" s="183"/>
      <c r="AJ801" s="185"/>
      <c r="AK801" s="183"/>
      <c r="AL801" s="180"/>
      <c r="AM801" s="180"/>
      <c r="AN801" s="180"/>
      <c r="AO801" s="180"/>
    </row>
    <row r="802" spans="1:41" s="47" customFormat="1" ht="15" customHeight="1" x14ac:dyDescent="0.25">
      <c r="A802" s="204"/>
      <c r="B802" s="194"/>
      <c r="C802" s="9"/>
      <c r="D802" s="9"/>
      <c r="E802" s="9"/>
      <c r="F802" s="180" t="s">
        <v>1647</v>
      </c>
      <c r="G802" s="9"/>
      <c r="H802" s="181"/>
      <c r="I802" s="9"/>
      <c r="J802" s="48"/>
      <c r="K802" s="9"/>
      <c r="L802" s="9"/>
      <c r="M802" s="9"/>
      <c r="N802" s="9"/>
      <c r="O802" s="10"/>
      <c r="P802" s="10"/>
      <c r="Q802" s="187"/>
      <c r="R802" s="187"/>
      <c r="S802" s="9"/>
      <c r="T802" s="188"/>
      <c r="U802" s="188"/>
      <c r="V802" s="9"/>
      <c r="W802" s="9"/>
      <c r="X802" s="9"/>
      <c r="Y802" s="9"/>
      <c r="Z802" s="9"/>
      <c r="AA802" s="9"/>
      <c r="AB802" s="183"/>
      <c r="AC802" s="183"/>
      <c r="AD802" s="183"/>
      <c r="AE802" s="183"/>
      <c r="AF802" s="183"/>
      <c r="AG802" s="183"/>
      <c r="AH802" s="184"/>
      <c r="AI802" s="183"/>
      <c r="AJ802" s="185"/>
      <c r="AK802" s="183"/>
      <c r="AL802" s="180"/>
      <c r="AM802" s="180"/>
      <c r="AN802" s="180"/>
      <c r="AO802" s="180"/>
    </row>
    <row r="803" spans="1:41" s="47" customFormat="1" ht="15" customHeight="1" x14ac:dyDescent="0.25">
      <c r="A803" s="204"/>
      <c r="B803" s="194"/>
      <c r="C803" s="9"/>
      <c r="D803" s="9"/>
      <c r="E803" s="9"/>
      <c r="F803" s="180" t="s">
        <v>1647</v>
      </c>
      <c r="G803" s="9"/>
      <c r="H803" s="181"/>
      <c r="I803" s="9"/>
      <c r="J803" s="48"/>
      <c r="K803" s="9"/>
      <c r="L803" s="9"/>
      <c r="M803" s="9"/>
      <c r="N803" s="9"/>
      <c r="O803" s="10"/>
      <c r="P803" s="10"/>
      <c r="Q803" s="187"/>
      <c r="R803" s="187"/>
      <c r="S803" s="9"/>
      <c r="T803" s="188"/>
      <c r="U803" s="188"/>
      <c r="V803" s="9"/>
      <c r="W803" s="9"/>
      <c r="X803" s="9"/>
      <c r="Y803" s="9"/>
      <c r="Z803" s="9"/>
      <c r="AA803" s="9"/>
      <c r="AB803" s="183"/>
      <c r="AC803" s="183"/>
      <c r="AD803" s="183"/>
      <c r="AE803" s="183"/>
      <c r="AF803" s="183"/>
      <c r="AG803" s="183"/>
      <c r="AH803" s="184"/>
      <c r="AI803" s="183"/>
      <c r="AJ803" s="185"/>
      <c r="AK803" s="183"/>
      <c r="AL803" s="180"/>
      <c r="AM803" s="180"/>
      <c r="AN803" s="180"/>
      <c r="AO803" s="180"/>
    </row>
    <row r="804" spans="1:41" s="47" customFormat="1" ht="15" customHeight="1" x14ac:dyDescent="0.25">
      <c r="A804" s="204"/>
      <c r="B804" s="194"/>
      <c r="C804" s="9"/>
      <c r="D804" s="9"/>
      <c r="E804" s="9"/>
      <c r="F804" s="180" t="s">
        <v>1647</v>
      </c>
      <c r="G804" s="9"/>
      <c r="H804" s="181"/>
      <c r="I804" s="9"/>
      <c r="J804" s="48"/>
      <c r="K804" s="9"/>
      <c r="L804" s="9"/>
      <c r="M804" s="9"/>
      <c r="N804" s="9"/>
      <c r="O804" s="10"/>
      <c r="P804" s="10"/>
      <c r="Q804" s="187"/>
      <c r="R804" s="187"/>
      <c r="S804" s="9"/>
      <c r="T804" s="188"/>
      <c r="U804" s="188"/>
      <c r="V804" s="9"/>
      <c r="W804" s="9"/>
      <c r="X804" s="9"/>
      <c r="Y804" s="9"/>
      <c r="Z804" s="9"/>
      <c r="AA804" s="9"/>
      <c r="AB804" s="183"/>
      <c r="AC804" s="183"/>
      <c r="AD804" s="183"/>
      <c r="AE804" s="183"/>
      <c r="AF804" s="183"/>
      <c r="AG804" s="183"/>
      <c r="AH804" s="184"/>
      <c r="AI804" s="183"/>
      <c r="AJ804" s="185"/>
      <c r="AK804" s="183"/>
      <c r="AL804" s="180"/>
      <c r="AM804" s="180"/>
      <c r="AN804" s="180"/>
      <c r="AO804" s="180"/>
    </row>
    <row r="805" spans="1:41" s="47" customFormat="1" ht="15" customHeight="1" x14ac:dyDescent="0.25">
      <c r="A805" s="204"/>
      <c r="B805" s="194"/>
      <c r="C805" s="9"/>
      <c r="D805" s="9"/>
      <c r="E805" s="9"/>
      <c r="F805" s="180" t="s">
        <v>1647</v>
      </c>
      <c r="G805" s="9"/>
      <c r="H805" s="181"/>
      <c r="I805" s="9"/>
      <c r="J805" s="48"/>
      <c r="K805" s="9"/>
      <c r="L805" s="9"/>
      <c r="M805" s="9"/>
      <c r="N805" s="9"/>
      <c r="O805" s="10"/>
      <c r="P805" s="10"/>
      <c r="Q805" s="187"/>
      <c r="R805" s="187"/>
      <c r="S805" s="9"/>
      <c r="T805" s="188"/>
      <c r="U805" s="188"/>
      <c r="V805" s="9"/>
      <c r="W805" s="9"/>
      <c r="X805" s="9"/>
      <c r="Y805" s="9"/>
      <c r="Z805" s="9"/>
      <c r="AA805" s="9"/>
      <c r="AB805" s="183"/>
      <c r="AC805" s="183"/>
      <c r="AD805" s="183"/>
      <c r="AE805" s="183"/>
      <c r="AF805" s="183"/>
      <c r="AG805" s="183"/>
      <c r="AH805" s="184"/>
      <c r="AI805" s="183"/>
      <c r="AJ805" s="185"/>
      <c r="AK805" s="183"/>
      <c r="AL805" s="180"/>
      <c r="AM805" s="180"/>
      <c r="AN805" s="180"/>
      <c r="AO805" s="180"/>
    </row>
    <row r="806" spans="1:41" s="47" customFormat="1" ht="15" customHeight="1" x14ac:dyDescent="0.25">
      <c r="A806" s="204"/>
      <c r="B806" s="194"/>
      <c r="C806" s="9"/>
      <c r="D806" s="9"/>
      <c r="E806" s="9"/>
      <c r="F806" s="180" t="s">
        <v>1647</v>
      </c>
      <c r="G806" s="9"/>
      <c r="H806" s="181"/>
      <c r="I806" s="9"/>
      <c r="J806" s="48"/>
      <c r="K806" s="9"/>
      <c r="L806" s="9"/>
      <c r="M806" s="9"/>
      <c r="N806" s="9"/>
      <c r="O806" s="10"/>
      <c r="P806" s="10"/>
      <c r="Q806" s="187"/>
      <c r="R806" s="187"/>
      <c r="S806" s="9"/>
      <c r="T806" s="188"/>
      <c r="U806" s="188"/>
      <c r="V806" s="9"/>
      <c r="W806" s="9"/>
      <c r="X806" s="9"/>
      <c r="Y806" s="9"/>
      <c r="Z806" s="9"/>
      <c r="AA806" s="9"/>
      <c r="AB806" s="183"/>
      <c r="AC806" s="183"/>
      <c r="AD806" s="183"/>
      <c r="AE806" s="183"/>
      <c r="AF806" s="183"/>
      <c r="AG806" s="183"/>
      <c r="AH806" s="184"/>
      <c r="AI806" s="183"/>
      <c r="AJ806" s="185"/>
      <c r="AK806" s="183"/>
      <c r="AL806" s="180"/>
      <c r="AM806" s="180"/>
      <c r="AN806" s="180"/>
      <c r="AO806" s="180"/>
    </row>
    <row r="807" spans="1:41" s="47" customFormat="1" ht="15" customHeight="1" x14ac:dyDescent="0.25">
      <c r="A807" s="204"/>
      <c r="B807" s="194"/>
      <c r="C807" s="9"/>
      <c r="D807" s="9"/>
      <c r="E807" s="9"/>
      <c r="F807" s="180" t="s">
        <v>1647</v>
      </c>
      <c r="G807" s="9"/>
      <c r="H807" s="181"/>
      <c r="I807" s="9"/>
      <c r="J807" s="48"/>
      <c r="K807" s="9"/>
      <c r="L807" s="9"/>
      <c r="M807" s="9"/>
      <c r="N807" s="9"/>
      <c r="O807" s="10"/>
      <c r="P807" s="10"/>
      <c r="Q807" s="187"/>
      <c r="R807" s="187"/>
      <c r="S807" s="9"/>
      <c r="T807" s="188"/>
      <c r="U807" s="188"/>
      <c r="V807" s="9"/>
      <c r="W807" s="9"/>
      <c r="X807" s="9"/>
      <c r="Y807" s="9"/>
      <c r="Z807" s="9"/>
      <c r="AA807" s="9"/>
      <c r="AB807" s="183"/>
      <c r="AC807" s="183"/>
      <c r="AD807" s="183"/>
      <c r="AE807" s="183"/>
      <c r="AF807" s="183"/>
      <c r="AG807" s="183"/>
      <c r="AH807" s="184"/>
      <c r="AI807" s="183"/>
      <c r="AJ807" s="185"/>
      <c r="AK807" s="183"/>
      <c r="AL807" s="180"/>
      <c r="AM807" s="180"/>
      <c r="AN807" s="180"/>
      <c r="AO807" s="180"/>
    </row>
    <row r="808" spans="1:41" s="47" customFormat="1" ht="15" customHeight="1" x14ac:dyDescent="0.25">
      <c r="A808" s="204"/>
      <c r="B808" s="194"/>
      <c r="C808" s="9"/>
      <c r="D808" s="9"/>
      <c r="E808" s="9"/>
      <c r="F808" s="180" t="s">
        <v>1647</v>
      </c>
      <c r="G808" s="9"/>
      <c r="H808" s="181"/>
      <c r="I808" s="9"/>
      <c r="J808" s="48"/>
      <c r="K808" s="9"/>
      <c r="L808" s="9"/>
      <c r="M808" s="9"/>
      <c r="N808" s="9"/>
      <c r="O808" s="10"/>
      <c r="P808" s="10"/>
      <c r="Q808" s="187"/>
      <c r="R808" s="187"/>
      <c r="S808" s="9"/>
      <c r="T808" s="188"/>
      <c r="U808" s="188"/>
      <c r="V808" s="9"/>
      <c r="W808" s="9"/>
      <c r="X808" s="9"/>
      <c r="Y808" s="9"/>
      <c r="Z808" s="9"/>
      <c r="AA808" s="9"/>
      <c r="AB808" s="183"/>
      <c r="AC808" s="183"/>
      <c r="AD808" s="183"/>
      <c r="AE808" s="183"/>
      <c r="AF808" s="183"/>
      <c r="AG808" s="183"/>
      <c r="AH808" s="184"/>
      <c r="AI808" s="183"/>
      <c r="AJ808" s="185"/>
      <c r="AK808" s="183"/>
      <c r="AL808" s="180"/>
      <c r="AM808" s="180"/>
      <c r="AN808" s="180"/>
      <c r="AO808" s="180"/>
    </row>
    <row r="809" spans="1:41" s="47" customFormat="1" ht="15" customHeight="1" x14ac:dyDescent="0.25">
      <c r="A809" s="204"/>
      <c r="B809" s="194"/>
      <c r="C809" s="9"/>
      <c r="D809" s="9"/>
      <c r="E809" s="9"/>
      <c r="F809" s="180" t="s">
        <v>1647</v>
      </c>
      <c r="G809" s="9"/>
      <c r="H809" s="181"/>
      <c r="I809" s="9"/>
      <c r="J809" s="48"/>
      <c r="K809" s="9"/>
      <c r="L809" s="9"/>
      <c r="M809" s="9"/>
      <c r="N809" s="9"/>
      <c r="O809" s="10"/>
      <c r="P809" s="10"/>
      <c r="Q809" s="187"/>
      <c r="R809" s="187"/>
      <c r="S809" s="9"/>
      <c r="T809" s="188"/>
      <c r="U809" s="188"/>
      <c r="V809" s="9"/>
      <c r="W809" s="9"/>
      <c r="X809" s="9"/>
      <c r="Y809" s="9"/>
      <c r="Z809" s="9"/>
      <c r="AA809" s="9"/>
      <c r="AB809" s="183"/>
      <c r="AC809" s="183"/>
      <c r="AD809" s="183"/>
      <c r="AE809" s="183"/>
      <c r="AF809" s="183"/>
      <c r="AG809" s="183"/>
      <c r="AH809" s="184"/>
      <c r="AI809" s="183"/>
      <c r="AJ809" s="185"/>
      <c r="AK809" s="183"/>
      <c r="AL809" s="180"/>
      <c r="AM809" s="180"/>
      <c r="AN809" s="180"/>
      <c r="AO809" s="180"/>
    </row>
    <row r="810" spans="1:41" s="47" customFormat="1" ht="15" customHeight="1" x14ac:dyDescent="0.25">
      <c r="A810" s="204"/>
      <c r="B810" s="194"/>
      <c r="C810" s="9"/>
      <c r="D810" s="9"/>
      <c r="E810" s="9"/>
      <c r="F810" s="180" t="s">
        <v>1647</v>
      </c>
      <c r="G810" s="9"/>
      <c r="H810" s="181"/>
      <c r="I810" s="9"/>
      <c r="J810" s="48"/>
      <c r="K810" s="9"/>
      <c r="L810" s="9"/>
      <c r="M810" s="9"/>
      <c r="N810" s="9"/>
      <c r="O810" s="10"/>
      <c r="P810" s="10"/>
      <c r="Q810" s="187"/>
      <c r="R810" s="187"/>
      <c r="S810" s="9"/>
      <c r="T810" s="188"/>
      <c r="U810" s="188"/>
      <c r="V810" s="9"/>
      <c r="W810" s="9"/>
      <c r="X810" s="9"/>
      <c r="Y810" s="9"/>
      <c r="Z810" s="9"/>
      <c r="AA810" s="9"/>
      <c r="AB810" s="183"/>
      <c r="AC810" s="183"/>
      <c r="AD810" s="183"/>
      <c r="AE810" s="183"/>
      <c r="AF810" s="183"/>
      <c r="AG810" s="183"/>
      <c r="AH810" s="184"/>
      <c r="AI810" s="183"/>
      <c r="AJ810" s="185"/>
      <c r="AK810" s="183"/>
      <c r="AL810" s="180"/>
      <c r="AM810" s="180"/>
      <c r="AN810" s="180"/>
      <c r="AO810" s="180"/>
    </row>
    <row r="811" spans="1:41" s="47" customFormat="1" ht="15" customHeight="1" x14ac:dyDescent="0.25">
      <c r="A811" s="204"/>
      <c r="B811" s="194"/>
      <c r="C811" s="9"/>
      <c r="D811" s="9"/>
      <c r="E811" s="9"/>
      <c r="F811" s="180" t="s">
        <v>1647</v>
      </c>
      <c r="G811" s="9"/>
      <c r="H811" s="181"/>
      <c r="I811" s="9"/>
      <c r="J811" s="48"/>
      <c r="K811" s="9"/>
      <c r="L811" s="9"/>
      <c r="M811" s="9"/>
      <c r="N811" s="9"/>
      <c r="O811" s="10"/>
      <c r="P811" s="10"/>
      <c r="Q811" s="187"/>
      <c r="R811" s="187"/>
      <c r="S811" s="9"/>
      <c r="T811" s="188"/>
      <c r="U811" s="188"/>
      <c r="V811" s="9"/>
      <c r="W811" s="9"/>
      <c r="X811" s="9"/>
      <c r="Y811" s="9"/>
      <c r="Z811" s="9"/>
      <c r="AA811" s="9"/>
      <c r="AB811" s="183"/>
      <c r="AC811" s="183"/>
      <c r="AD811" s="183"/>
      <c r="AE811" s="183"/>
      <c r="AF811" s="183"/>
      <c r="AG811" s="183"/>
      <c r="AH811" s="184"/>
      <c r="AI811" s="183"/>
      <c r="AJ811" s="185"/>
      <c r="AK811" s="183"/>
      <c r="AL811" s="180"/>
      <c r="AM811" s="180"/>
      <c r="AN811" s="180"/>
      <c r="AO811" s="180"/>
    </row>
    <row r="812" spans="1:41" s="47" customFormat="1" ht="15" customHeight="1" x14ac:dyDescent="0.25">
      <c r="A812" s="204"/>
      <c r="B812" s="194"/>
      <c r="C812" s="9"/>
      <c r="D812" s="9"/>
      <c r="E812" s="9"/>
      <c r="F812" s="180" t="s">
        <v>1647</v>
      </c>
      <c r="G812" s="9"/>
      <c r="H812" s="181"/>
      <c r="I812" s="9"/>
      <c r="J812" s="48"/>
      <c r="K812" s="9"/>
      <c r="L812" s="9"/>
      <c r="M812" s="9"/>
      <c r="N812" s="9"/>
      <c r="O812" s="10"/>
      <c r="P812" s="10"/>
      <c r="Q812" s="187"/>
      <c r="R812" s="187"/>
      <c r="S812" s="9"/>
      <c r="T812" s="188"/>
      <c r="U812" s="188"/>
      <c r="V812" s="9"/>
      <c r="W812" s="9"/>
      <c r="X812" s="9"/>
      <c r="Y812" s="9"/>
      <c r="Z812" s="9"/>
      <c r="AA812" s="9"/>
      <c r="AB812" s="183"/>
      <c r="AC812" s="183"/>
      <c r="AD812" s="183"/>
      <c r="AE812" s="183"/>
      <c r="AF812" s="183"/>
      <c r="AG812" s="183"/>
      <c r="AH812" s="184"/>
      <c r="AI812" s="183"/>
      <c r="AJ812" s="185"/>
      <c r="AK812" s="183"/>
      <c r="AL812" s="180"/>
      <c r="AM812" s="180"/>
      <c r="AN812" s="180"/>
      <c r="AO812" s="180"/>
    </row>
    <row r="813" spans="1:41" s="47" customFormat="1" ht="15" customHeight="1" x14ac:dyDescent="0.25">
      <c r="A813" s="204"/>
      <c r="B813" s="194"/>
      <c r="C813" s="9"/>
      <c r="D813" s="9"/>
      <c r="E813" s="9"/>
      <c r="F813" s="180" t="s">
        <v>1647</v>
      </c>
      <c r="G813" s="9"/>
      <c r="H813" s="181"/>
      <c r="I813" s="9"/>
      <c r="J813" s="48"/>
      <c r="K813" s="9"/>
      <c r="L813" s="9"/>
      <c r="M813" s="9"/>
      <c r="N813" s="9"/>
      <c r="O813" s="10"/>
      <c r="P813" s="10"/>
      <c r="Q813" s="187"/>
      <c r="R813" s="187"/>
      <c r="S813" s="9"/>
      <c r="T813" s="188"/>
      <c r="U813" s="188"/>
      <c r="V813" s="9"/>
      <c r="W813" s="9"/>
      <c r="X813" s="9"/>
      <c r="Y813" s="9"/>
      <c r="Z813" s="9"/>
      <c r="AA813" s="9"/>
      <c r="AB813" s="183"/>
      <c r="AC813" s="183"/>
      <c r="AD813" s="183"/>
      <c r="AE813" s="183"/>
      <c r="AF813" s="183"/>
      <c r="AG813" s="183"/>
      <c r="AH813" s="184"/>
      <c r="AI813" s="183"/>
      <c r="AJ813" s="185"/>
      <c r="AK813" s="183"/>
      <c r="AL813" s="180"/>
      <c r="AM813" s="180"/>
      <c r="AN813" s="180"/>
      <c r="AO813" s="180"/>
    </row>
    <row r="814" spans="1:41" s="47" customFormat="1" ht="15" customHeight="1" x14ac:dyDescent="0.25">
      <c r="A814" s="204"/>
      <c r="B814" s="194"/>
      <c r="C814" s="9"/>
      <c r="D814" s="9"/>
      <c r="E814" s="9"/>
      <c r="F814" s="180" t="s">
        <v>1647</v>
      </c>
      <c r="G814" s="9"/>
      <c r="H814" s="181"/>
      <c r="I814" s="9"/>
      <c r="J814" s="48"/>
      <c r="K814" s="9"/>
      <c r="L814" s="9"/>
      <c r="M814" s="9"/>
      <c r="N814" s="9"/>
      <c r="O814" s="10"/>
      <c r="P814" s="10"/>
      <c r="Q814" s="187"/>
      <c r="R814" s="187"/>
      <c r="S814" s="9"/>
      <c r="T814" s="188"/>
      <c r="U814" s="188"/>
      <c r="V814" s="9"/>
      <c r="W814" s="9"/>
      <c r="X814" s="9"/>
      <c r="Y814" s="9"/>
      <c r="Z814" s="9"/>
      <c r="AA814" s="9"/>
      <c r="AB814" s="183"/>
      <c r="AC814" s="183"/>
      <c r="AD814" s="183"/>
      <c r="AE814" s="183"/>
      <c r="AF814" s="183"/>
      <c r="AG814" s="183"/>
      <c r="AH814" s="184"/>
      <c r="AI814" s="183"/>
      <c r="AJ814" s="185"/>
      <c r="AK814" s="183"/>
      <c r="AL814" s="180"/>
      <c r="AM814" s="180"/>
      <c r="AN814" s="180"/>
      <c r="AO814" s="180"/>
    </row>
    <row r="815" spans="1:41" s="47" customFormat="1" ht="15" customHeight="1" x14ac:dyDescent="0.25">
      <c r="A815" s="204"/>
      <c r="B815" s="194"/>
      <c r="C815" s="9"/>
      <c r="D815" s="9"/>
      <c r="E815" s="9"/>
      <c r="F815" s="180" t="s">
        <v>1647</v>
      </c>
      <c r="G815" s="9"/>
      <c r="H815" s="181"/>
      <c r="I815" s="9"/>
      <c r="J815" s="48"/>
      <c r="K815" s="9"/>
      <c r="L815" s="9"/>
      <c r="M815" s="9"/>
      <c r="N815" s="9"/>
      <c r="O815" s="10"/>
      <c r="P815" s="10"/>
      <c r="Q815" s="187"/>
      <c r="R815" s="187"/>
      <c r="S815" s="9"/>
      <c r="T815" s="188"/>
      <c r="U815" s="188"/>
      <c r="V815" s="9"/>
      <c r="W815" s="9"/>
      <c r="X815" s="9"/>
      <c r="Y815" s="9"/>
      <c r="Z815" s="9"/>
      <c r="AA815" s="9"/>
      <c r="AB815" s="183"/>
      <c r="AC815" s="183"/>
      <c r="AD815" s="183"/>
      <c r="AE815" s="183"/>
      <c r="AF815" s="183"/>
      <c r="AG815" s="183"/>
      <c r="AH815" s="184"/>
      <c r="AI815" s="183"/>
      <c r="AJ815" s="185"/>
      <c r="AK815" s="183"/>
      <c r="AL815" s="180"/>
      <c r="AM815" s="180"/>
      <c r="AN815" s="180"/>
      <c r="AO815" s="180"/>
    </row>
    <row r="816" spans="1:41" s="47" customFormat="1" ht="15" customHeight="1" x14ac:dyDescent="0.25">
      <c r="A816" s="204"/>
      <c r="B816" s="194"/>
      <c r="C816" s="9"/>
      <c r="D816" s="9"/>
      <c r="E816" s="9"/>
      <c r="F816" s="180" t="s">
        <v>1647</v>
      </c>
      <c r="G816" s="9"/>
      <c r="H816" s="181"/>
      <c r="I816" s="9"/>
      <c r="J816" s="48"/>
      <c r="K816" s="9"/>
      <c r="L816" s="9"/>
      <c r="M816" s="9"/>
      <c r="N816" s="9"/>
      <c r="O816" s="10"/>
      <c r="P816" s="10"/>
      <c r="Q816" s="187"/>
      <c r="R816" s="187"/>
      <c r="S816" s="9"/>
      <c r="T816" s="188"/>
      <c r="U816" s="188"/>
      <c r="V816" s="9"/>
      <c r="W816" s="9"/>
      <c r="X816" s="9"/>
      <c r="Y816" s="9"/>
      <c r="Z816" s="9"/>
      <c r="AA816" s="9"/>
      <c r="AB816" s="183"/>
      <c r="AC816" s="183"/>
      <c r="AD816" s="183"/>
      <c r="AE816" s="183"/>
      <c r="AF816" s="183"/>
      <c r="AG816" s="183"/>
      <c r="AH816" s="184"/>
      <c r="AI816" s="183"/>
      <c r="AJ816" s="185"/>
      <c r="AK816" s="183"/>
      <c r="AL816" s="180"/>
      <c r="AM816" s="180"/>
      <c r="AN816" s="180"/>
      <c r="AO816" s="180"/>
    </row>
    <row r="817" spans="1:41" s="47" customFormat="1" ht="15" customHeight="1" x14ac:dyDescent="0.25">
      <c r="A817" s="204"/>
      <c r="B817" s="194"/>
      <c r="C817" s="9"/>
      <c r="D817" s="9"/>
      <c r="E817" s="9"/>
      <c r="F817" s="180" t="s">
        <v>1647</v>
      </c>
      <c r="G817" s="9"/>
      <c r="H817" s="181"/>
      <c r="I817" s="9"/>
      <c r="J817" s="48"/>
      <c r="K817" s="9"/>
      <c r="L817" s="9"/>
      <c r="M817" s="9"/>
      <c r="N817" s="9"/>
      <c r="O817" s="10"/>
      <c r="P817" s="10"/>
      <c r="Q817" s="187"/>
      <c r="R817" s="187"/>
      <c r="S817" s="9"/>
      <c r="T817" s="188"/>
      <c r="U817" s="188"/>
      <c r="V817" s="9"/>
      <c r="W817" s="9"/>
      <c r="X817" s="9"/>
      <c r="Y817" s="9"/>
      <c r="Z817" s="9"/>
      <c r="AA817" s="9"/>
      <c r="AB817" s="183"/>
      <c r="AC817" s="183"/>
      <c r="AD817" s="183"/>
      <c r="AE817" s="183"/>
      <c r="AF817" s="183"/>
      <c r="AG817" s="183"/>
      <c r="AH817" s="184"/>
      <c r="AI817" s="183"/>
      <c r="AJ817" s="185"/>
      <c r="AK817" s="183"/>
      <c r="AL817" s="180"/>
      <c r="AM817" s="180"/>
      <c r="AN817" s="180"/>
      <c r="AO817" s="180"/>
    </row>
    <row r="818" spans="1:41" s="47" customFormat="1" ht="15" customHeight="1" x14ac:dyDescent="0.25">
      <c r="A818" s="204"/>
      <c r="B818" s="194"/>
      <c r="C818" s="9"/>
      <c r="D818" s="9"/>
      <c r="E818" s="9"/>
      <c r="F818" s="180" t="s">
        <v>1647</v>
      </c>
      <c r="G818" s="9"/>
      <c r="H818" s="181"/>
      <c r="I818" s="9"/>
      <c r="J818" s="48"/>
      <c r="K818" s="9"/>
      <c r="L818" s="9"/>
      <c r="M818" s="9"/>
      <c r="N818" s="9"/>
      <c r="O818" s="10"/>
      <c r="P818" s="10"/>
      <c r="Q818" s="187"/>
      <c r="R818" s="187"/>
      <c r="S818" s="9"/>
      <c r="T818" s="188"/>
      <c r="U818" s="188"/>
      <c r="V818" s="9"/>
      <c r="W818" s="9"/>
      <c r="X818" s="9"/>
      <c r="Y818" s="9"/>
      <c r="Z818" s="9"/>
      <c r="AA818" s="9"/>
      <c r="AB818" s="183"/>
      <c r="AC818" s="183"/>
      <c r="AD818" s="183"/>
      <c r="AE818" s="183"/>
      <c r="AF818" s="183"/>
      <c r="AG818" s="183"/>
      <c r="AH818" s="184"/>
      <c r="AI818" s="183"/>
      <c r="AJ818" s="185"/>
      <c r="AK818" s="183"/>
      <c r="AL818" s="180"/>
      <c r="AM818" s="180"/>
      <c r="AN818" s="180"/>
      <c r="AO818" s="180"/>
    </row>
    <row r="819" spans="1:41" s="47" customFormat="1" ht="15" customHeight="1" x14ac:dyDescent="0.25">
      <c r="A819" s="204"/>
      <c r="B819" s="194"/>
      <c r="C819" s="9"/>
      <c r="D819" s="9"/>
      <c r="E819" s="9"/>
      <c r="F819" s="180" t="s">
        <v>1647</v>
      </c>
      <c r="G819" s="9"/>
      <c r="H819" s="181"/>
      <c r="I819" s="9"/>
      <c r="J819" s="48"/>
      <c r="K819" s="9"/>
      <c r="L819" s="9"/>
      <c r="M819" s="9"/>
      <c r="N819" s="9"/>
      <c r="O819" s="10"/>
      <c r="P819" s="10"/>
      <c r="Q819" s="187"/>
      <c r="R819" s="187"/>
      <c r="S819" s="9"/>
      <c r="T819" s="188"/>
      <c r="U819" s="188"/>
      <c r="V819" s="9"/>
      <c r="W819" s="9"/>
      <c r="X819" s="9"/>
      <c r="Y819" s="9"/>
      <c r="Z819" s="9"/>
      <c r="AA819" s="9"/>
      <c r="AB819" s="183"/>
      <c r="AC819" s="183"/>
      <c r="AD819" s="183"/>
      <c r="AE819" s="183"/>
      <c r="AF819" s="183"/>
      <c r="AG819" s="183"/>
      <c r="AH819" s="184"/>
      <c r="AI819" s="183"/>
      <c r="AJ819" s="185"/>
      <c r="AK819" s="183"/>
      <c r="AL819" s="180"/>
      <c r="AM819" s="180"/>
      <c r="AN819" s="180"/>
      <c r="AO819" s="180"/>
    </row>
    <row r="820" spans="1:41" s="47" customFormat="1" ht="15" customHeight="1" x14ac:dyDescent="0.25">
      <c r="A820" s="204"/>
      <c r="B820" s="194"/>
      <c r="C820" s="9"/>
      <c r="D820" s="9"/>
      <c r="E820" s="9"/>
      <c r="F820" s="180" t="s">
        <v>1647</v>
      </c>
      <c r="G820" s="9"/>
      <c r="H820" s="181"/>
      <c r="I820" s="9"/>
      <c r="J820" s="48"/>
      <c r="K820" s="9"/>
      <c r="L820" s="9"/>
      <c r="M820" s="9"/>
      <c r="N820" s="9"/>
      <c r="O820" s="10"/>
      <c r="P820" s="10"/>
      <c r="Q820" s="187"/>
      <c r="R820" s="187"/>
      <c r="S820" s="9"/>
      <c r="T820" s="188"/>
      <c r="U820" s="188"/>
      <c r="V820" s="9"/>
      <c r="W820" s="9"/>
      <c r="X820" s="9"/>
      <c r="Y820" s="9"/>
      <c r="Z820" s="9"/>
      <c r="AA820" s="9"/>
      <c r="AB820" s="183"/>
      <c r="AC820" s="183"/>
      <c r="AD820" s="183"/>
      <c r="AE820" s="183"/>
      <c r="AF820" s="183"/>
      <c r="AG820" s="183"/>
      <c r="AH820" s="184"/>
      <c r="AI820" s="183"/>
      <c r="AJ820" s="185"/>
      <c r="AK820" s="183"/>
      <c r="AL820" s="180"/>
      <c r="AM820" s="180"/>
      <c r="AN820" s="180"/>
      <c r="AO820" s="180"/>
    </row>
    <row r="821" spans="1:41" s="47" customFormat="1" ht="15" customHeight="1" x14ac:dyDescent="0.25">
      <c r="A821" s="204"/>
      <c r="B821" s="194"/>
      <c r="C821" s="9"/>
      <c r="D821" s="9"/>
      <c r="E821" s="9"/>
      <c r="F821" s="180" t="s">
        <v>1647</v>
      </c>
      <c r="G821" s="9"/>
      <c r="H821" s="181"/>
      <c r="I821" s="9"/>
      <c r="J821" s="48"/>
      <c r="K821" s="9"/>
      <c r="L821" s="9"/>
      <c r="M821" s="9"/>
      <c r="N821" s="9"/>
      <c r="O821" s="10"/>
      <c r="P821" s="10"/>
      <c r="Q821" s="187"/>
      <c r="R821" s="187"/>
      <c r="S821" s="9"/>
      <c r="T821" s="188"/>
      <c r="U821" s="188"/>
      <c r="V821" s="9"/>
      <c r="W821" s="9"/>
      <c r="X821" s="9"/>
      <c r="Y821" s="9"/>
      <c r="Z821" s="9"/>
      <c r="AA821" s="9"/>
      <c r="AB821" s="183"/>
      <c r="AC821" s="183"/>
      <c r="AD821" s="183"/>
      <c r="AE821" s="183"/>
      <c r="AF821" s="183"/>
      <c r="AG821" s="183"/>
      <c r="AH821" s="184"/>
      <c r="AI821" s="183"/>
      <c r="AJ821" s="185"/>
      <c r="AK821" s="183"/>
      <c r="AL821" s="180"/>
      <c r="AM821" s="180"/>
      <c r="AN821" s="180"/>
      <c r="AO821" s="180"/>
    </row>
    <row r="822" spans="1:41" s="47" customFormat="1" ht="15" customHeight="1" x14ac:dyDescent="0.25">
      <c r="A822" s="204"/>
      <c r="B822" s="194"/>
      <c r="C822" s="9"/>
      <c r="D822" s="9"/>
      <c r="E822" s="9"/>
      <c r="F822" s="180" t="s">
        <v>1647</v>
      </c>
      <c r="G822" s="9"/>
      <c r="H822" s="181"/>
      <c r="I822" s="9"/>
      <c r="J822" s="48"/>
      <c r="K822" s="9"/>
      <c r="L822" s="9"/>
      <c r="M822" s="9"/>
      <c r="N822" s="9"/>
      <c r="O822" s="10"/>
      <c r="P822" s="10"/>
      <c r="Q822" s="187"/>
      <c r="R822" s="187"/>
      <c r="S822" s="9"/>
      <c r="T822" s="188"/>
      <c r="U822" s="188"/>
      <c r="V822" s="9"/>
      <c r="W822" s="9"/>
      <c r="X822" s="9"/>
      <c r="Y822" s="9"/>
      <c r="Z822" s="9"/>
      <c r="AA822" s="9"/>
      <c r="AB822" s="183"/>
      <c r="AC822" s="183"/>
      <c r="AD822" s="183"/>
      <c r="AE822" s="183"/>
      <c r="AF822" s="183"/>
      <c r="AG822" s="183"/>
      <c r="AH822" s="184"/>
      <c r="AI822" s="183"/>
      <c r="AJ822" s="185"/>
      <c r="AK822" s="183"/>
      <c r="AL822" s="180"/>
      <c r="AM822" s="180"/>
      <c r="AN822" s="180"/>
      <c r="AO822" s="180"/>
    </row>
    <row r="823" spans="1:41" s="47" customFormat="1" ht="15" customHeight="1" x14ac:dyDescent="0.25">
      <c r="A823" s="204"/>
      <c r="B823" s="194"/>
      <c r="C823" s="9"/>
      <c r="D823" s="9"/>
      <c r="E823" s="9"/>
      <c r="F823" s="180" t="s">
        <v>1647</v>
      </c>
      <c r="G823" s="9"/>
      <c r="H823" s="181"/>
      <c r="I823" s="9"/>
      <c r="J823" s="48"/>
      <c r="K823" s="9"/>
      <c r="L823" s="9"/>
      <c r="M823" s="9"/>
      <c r="N823" s="9"/>
      <c r="O823" s="10"/>
      <c r="P823" s="10"/>
      <c r="Q823" s="187"/>
      <c r="R823" s="187"/>
      <c r="S823" s="9"/>
      <c r="T823" s="188"/>
      <c r="U823" s="188"/>
      <c r="V823" s="9"/>
      <c r="W823" s="9"/>
      <c r="X823" s="9"/>
      <c r="Y823" s="9"/>
      <c r="Z823" s="9"/>
      <c r="AA823" s="9"/>
      <c r="AB823" s="183"/>
      <c r="AC823" s="183"/>
      <c r="AD823" s="183"/>
      <c r="AE823" s="183"/>
      <c r="AF823" s="183"/>
      <c r="AG823" s="183"/>
      <c r="AH823" s="184"/>
      <c r="AI823" s="183"/>
      <c r="AJ823" s="185"/>
      <c r="AK823" s="183"/>
      <c r="AL823" s="180"/>
      <c r="AM823" s="180"/>
      <c r="AN823" s="180"/>
      <c r="AO823" s="180"/>
    </row>
    <row r="824" spans="1:41" s="47" customFormat="1" ht="15" customHeight="1" x14ac:dyDescent="0.25">
      <c r="A824" s="204"/>
      <c r="B824" s="194"/>
      <c r="C824" s="9"/>
      <c r="D824" s="9"/>
      <c r="E824" s="9"/>
      <c r="F824" s="180" t="s">
        <v>1647</v>
      </c>
      <c r="G824" s="9"/>
      <c r="H824" s="181"/>
      <c r="I824" s="9"/>
      <c r="J824" s="48"/>
      <c r="K824" s="9"/>
      <c r="L824" s="9"/>
      <c r="M824" s="9"/>
      <c r="N824" s="9"/>
      <c r="O824" s="10"/>
      <c r="P824" s="10"/>
      <c r="Q824" s="187"/>
      <c r="R824" s="187"/>
      <c r="S824" s="9"/>
      <c r="T824" s="188"/>
      <c r="U824" s="188"/>
      <c r="V824" s="9"/>
      <c r="W824" s="9"/>
      <c r="X824" s="9"/>
      <c r="Y824" s="9"/>
      <c r="Z824" s="9"/>
      <c r="AA824" s="9"/>
      <c r="AB824" s="183"/>
      <c r="AC824" s="183"/>
      <c r="AD824" s="183"/>
      <c r="AE824" s="183"/>
      <c r="AF824" s="183"/>
      <c r="AG824" s="183"/>
      <c r="AH824" s="184"/>
      <c r="AI824" s="183"/>
      <c r="AJ824" s="185"/>
      <c r="AK824" s="183"/>
      <c r="AL824" s="180"/>
      <c r="AM824" s="180"/>
      <c r="AN824" s="180"/>
      <c r="AO824" s="180"/>
    </row>
    <row r="825" spans="1:41" s="47" customFormat="1" ht="15" customHeight="1" x14ac:dyDescent="0.25">
      <c r="A825" s="204"/>
      <c r="B825" s="194"/>
      <c r="C825" s="9"/>
      <c r="D825" s="9"/>
      <c r="E825" s="9"/>
      <c r="F825" s="180" t="s">
        <v>1647</v>
      </c>
      <c r="G825" s="9"/>
      <c r="H825" s="181"/>
      <c r="I825" s="9"/>
      <c r="J825" s="48"/>
      <c r="K825" s="9"/>
      <c r="L825" s="9"/>
      <c r="M825" s="9"/>
      <c r="N825" s="9"/>
      <c r="O825" s="10"/>
      <c r="P825" s="10"/>
      <c r="Q825" s="187"/>
      <c r="R825" s="187"/>
      <c r="S825" s="9"/>
      <c r="T825" s="188"/>
      <c r="U825" s="188"/>
      <c r="V825" s="9"/>
      <c r="W825" s="9"/>
      <c r="X825" s="9"/>
      <c r="Y825" s="9"/>
      <c r="Z825" s="9"/>
      <c r="AA825" s="9"/>
      <c r="AB825" s="183"/>
      <c r="AC825" s="183"/>
      <c r="AD825" s="183"/>
      <c r="AE825" s="183"/>
      <c r="AF825" s="183"/>
      <c r="AG825" s="183"/>
      <c r="AH825" s="184"/>
      <c r="AI825" s="183"/>
      <c r="AJ825" s="185"/>
      <c r="AK825" s="183"/>
      <c r="AL825" s="180"/>
      <c r="AM825" s="180"/>
      <c r="AN825" s="180"/>
      <c r="AO825" s="180"/>
    </row>
    <row r="826" spans="1:41" s="47" customFormat="1" ht="15" customHeight="1" x14ac:dyDescent="0.25">
      <c r="A826" s="204"/>
      <c r="B826" s="194"/>
      <c r="C826" s="9"/>
      <c r="D826" s="9"/>
      <c r="E826" s="9"/>
      <c r="F826" s="180" t="s">
        <v>1647</v>
      </c>
      <c r="G826" s="9"/>
      <c r="H826" s="181"/>
      <c r="I826" s="9"/>
      <c r="J826" s="48"/>
      <c r="K826" s="9"/>
      <c r="L826" s="9"/>
      <c r="M826" s="9"/>
      <c r="N826" s="9"/>
      <c r="O826" s="10"/>
      <c r="P826" s="10"/>
      <c r="Q826" s="187"/>
      <c r="R826" s="187"/>
      <c r="S826" s="9"/>
      <c r="T826" s="188"/>
      <c r="U826" s="188"/>
      <c r="V826" s="9"/>
      <c r="W826" s="9"/>
      <c r="X826" s="9"/>
      <c r="Y826" s="9"/>
      <c r="Z826" s="9"/>
      <c r="AA826" s="9"/>
      <c r="AB826" s="183"/>
      <c r="AC826" s="183"/>
      <c r="AD826" s="183"/>
      <c r="AE826" s="183"/>
      <c r="AF826" s="183"/>
      <c r="AG826" s="183"/>
      <c r="AH826" s="184"/>
      <c r="AI826" s="183"/>
      <c r="AJ826" s="185"/>
      <c r="AK826" s="183"/>
      <c r="AL826" s="180"/>
      <c r="AM826" s="180"/>
      <c r="AN826" s="180"/>
      <c r="AO826" s="180"/>
    </row>
    <row r="827" spans="1:41" s="47" customFormat="1" ht="15" customHeight="1" x14ac:dyDescent="0.25">
      <c r="A827" s="204"/>
      <c r="B827" s="194"/>
      <c r="C827" s="9"/>
      <c r="D827" s="9"/>
      <c r="E827" s="9"/>
      <c r="F827" s="180" t="s">
        <v>1647</v>
      </c>
      <c r="G827" s="9"/>
      <c r="H827" s="181"/>
      <c r="I827" s="9"/>
      <c r="J827" s="48"/>
      <c r="K827" s="9"/>
      <c r="L827" s="9"/>
      <c r="M827" s="9"/>
      <c r="N827" s="9"/>
      <c r="O827" s="10"/>
      <c r="P827" s="10"/>
      <c r="Q827" s="187"/>
      <c r="R827" s="187"/>
      <c r="S827" s="9"/>
      <c r="T827" s="188"/>
      <c r="U827" s="188"/>
      <c r="V827" s="9"/>
      <c r="W827" s="9"/>
      <c r="X827" s="9"/>
      <c r="Y827" s="9"/>
      <c r="Z827" s="9"/>
      <c r="AA827" s="9"/>
      <c r="AB827" s="183"/>
      <c r="AC827" s="183"/>
      <c r="AD827" s="183"/>
      <c r="AE827" s="183"/>
      <c r="AF827" s="183"/>
      <c r="AG827" s="183"/>
      <c r="AH827" s="184"/>
      <c r="AI827" s="183"/>
      <c r="AJ827" s="185"/>
      <c r="AK827" s="183"/>
      <c r="AL827" s="180"/>
      <c r="AM827" s="180"/>
      <c r="AN827" s="180"/>
      <c r="AO827" s="180"/>
    </row>
    <row r="828" spans="1:41" s="47" customFormat="1" ht="15" customHeight="1" x14ac:dyDescent="0.25">
      <c r="A828" s="204"/>
      <c r="B828" s="194"/>
      <c r="C828" s="9"/>
      <c r="D828" s="9"/>
      <c r="E828" s="9"/>
      <c r="F828" s="180" t="s">
        <v>1647</v>
      </c>
      <c r="G828" s="9"/>
      <c r="H828" s="181"/>
      <c r="I828" s="9"/>
      <c r="J828" s="48"/>
      <c r="K828" s="9"/>
      <c r="L828" s="9"/>
      <c r="M828" s="9"/>
      <c r="N828" s="9"/>
      <c r="O828" s="10"/>
      <c r="P828" s="10"/>
      <c r="Q828" s="187"/>
      <c r="R828" s="187"/>
      <c r="S828" s="9"/>
      <c r="T828" s="188"/>
      <c r="U828" s="188"/>
      <c r="V828" s="9"/>
      <c r="W828" s="9"/>
      <c r="X828" s="9"/>
      <c r="Y828" s="9"/>
      <c r="Z828" s="9"/>
      <c r="AA828" s="9"/>
      <c r="AB828" s="183"/>
      <c r="AC828" s="183"/>
      <c r="AD828" s="183"/>
      <c r="AE828" s="183"/>
      <c r="AF828" s="183"/>
      <c r="AG828" s="183"/>
      <c r="AH828" s="184"/>
      <c r="AI828" s="183"/>
      <c r="AJ828" s="185"/>
      <c r="AK828" s="183"/>
      <c r="AL828" s="180"/>
      <c r="AM828" s="180"/>
      <c r="AN828" s="180"/>
      <c r="AO828" s="180"/>
    </row>
    <row r="829" spans="1:41" s="47" customFormat="1" ht="15" customHeight="1" x14ac:dyDescent="0.25">
      <c r="A829" s="204"/>
      <c r="B829" s="194"/>
      <c r="C829" s="9"/>
      <c r="D829" s="9"/>
      <c r="E829" s="9"/>
      <c r="F829" s="180" t="s">
        <v>1647</v>
      </c>
      <c r="G829" s="9"/>
      <c r="H829" s="181"/>
      <c r="I829" s="9"/>
      <c r="J829" s="48"/>
      <c r="K829" s="9"/>
      <c r="L829" s="9"/>
      <c r="M829" s="9"/>
      <c r="N829" s="9"/>
      <c r="O829" s="10"/>
      <c r="P829" s="10"/>
      <c r="Q829" s="187"/>
      <c r="R829" s="187"/>
      <c r="S829" s="9"/>
      <c r="T829" s="188"/>
      <c r="U829" s="188"/>
      <c r="V829" s="9"/>
      <c r="W829" s="9"/>
      <c r="X829" s="9"/>
      <c r="Y829" s="9"/>
      <c r="Z829" s="9"/>
      <c r="AA829" s="9"/>
      <c r="AB829" s="183"/>
      <c r="AC829" s="183"/>
      <c r="AD829" s="183"/>
      <c r="AE829" s="183"/>
      <c r="AF829" s="183"/>
      <c r="AG829" s="183"/>
      <c r="AH829" s="184"/>
      <c r="AI829" s="183"/>
      <c r="AJ829" s="185"/>
      <c r="AK829" s="183"/>
      <c r="AL829" s="180"/>
      <c r="AM829" s="180"/>
      <c r="AN829" s="180"/>
      <c r="AO829" s="180"/>
    </row>
    <row r="830" spans="1:41" s="47" customFormat="1" ht="15" customHeight="1" x14ac:dyDescent="0.25">
      <c r="A830" s="204"/>
      <c r="B830" s="194"/>
      <c r="C830" s="9"/>
      <c r="D830" s="9"/>
      <c r="E830" s="9"/>
      <c r="F830" s="180" t="s">
        <v>1647</v>
      </c>
      <c r="G830" s="9"/>
      <c r="H830" s="181"/>
      <c r="I830" s="9"/>
      <c r="J830" s="48"/>
      <c r="K830" s="9"/>
      <c r="L830" s="9"/>
      <c r="M830" s="9"/>
      <c r="N830" s="9"/>
      <c r="O830" s="10"/>
      <c r="P830" s="10"/>
      <c r="Q830" s="187"/>
      <c r="R830" s="187"/>
      <c r="S830" s="9"/>
      <c r="T830" s="188"/>
      <c r="U830" s="188"/>
      <c r="V830" s="9"/>
      <c r="W830" s="9"/>
      <c r="X830" s="9"/>
      <c r="Y830" s="9"/>
      <c r="Z830" s="9"/>
      <c r="AA830" s="9"/>
      <c r="AB830" s="183"/>
      <c r="AC830" s="183"/>
      <c r="AD830" s="183"/>
      <c r="AE830" s="183"/>
      <c r="AF830" s="183"/>
      <c r="AG830" s="183"/>
      <c r="AH830" s="184"/>
      <c r="AI830" s="183"/>
      <c r="AJ830" s="185"/>
      <c r="AK830" s="183"/>
      <c r="AL830" s="180"/>
      <c r="AM830" s="180"/>
      <c r="AN830" s="180"/>
      <c r="AO830" s="180"/>
    </row>
    <row r="831" spans="1:41" s="47" customFormat="1" ht="15" customHeight="1" x14ac:dyDescent="0.25">
      <c r="A831" s="204"/>
      <c r="B831" s="194"/>
      <c r="C831" s="9"/>
      <c r="D831" s="9"/>
      <c r="E831" s="9"/>
      <c r="F831" s="180" t="s">
        <v>1647</v>
      </c>
      <c r="G831" s="9"/>
      <c r="H831" s="181"/>
      <c r="I831" s="9"/>
      <c r="J831" s="48"/>
      <c r="K831" s="9"/>
      <c r="L831" s="9"/>
      <c r="M831" s="9"/>
      <c r="N831" s="9"/>
      <c r="O831" s="10"/>
      <c r="P831" s="10"/>
      <c r="Q831" s="187"/>
      <c r="R831" s="187"/>
      <c r="S831" s="9"/>
      <c r="T831" s="188"/>
      <c r="U831" s="188"/>
      <c r="V831" s="9"/>
      <c r="W831" s="9"/>
      <c r="X831" s="9"/>
      <c r="Y831" s="9"/>
      <c r="Z831" s="9"/>
      <c r="AA831" s="9"/>
      <c r="AB831" s="183"/>
      <c r="AC831" s="183"/>
      <c r="AD831" s="183"/>
      <c r="AE831" s="183"/>
      <c r="AF831" s="183"/>
      <c r="AG831" s="183"/>
      <c r="AH831" s="184"/>
      <c r="AI831" s="183"/>
      <c r="AJ831" s="185"/>
      <c r="AK831" s="183"/>
      <c r="AL831" s="180"/>
      <c r="AM831" s="180"/>
      <c r="AN831" s="180"/>
      <c r="AO831" s="180"/>
    </row>
    <row r="832" spans="1:41" s="47" customFormat="1" ht="15" customHeight="1" x14ac:dyDescent="0.25">
      <c r="A832" s="204"/>
      <c r="B832" s="194"/>
      <c r="C832" s="9"/>
      <c r="D832" s="9"/>
      <c r="E832" s="9"/>
      <c r="F832" s="180" t="s">
        <v>1647</v>
      </c>
      <c r="G832" s="9"/>
      <c r="H832" s="181"/>
      <c r="I832" s="9"/>
      <c r="J832" s="48"/>
      <c r="K832" s="9"/>
      <c r="L832" s="9"/>
      <c r="M832" s="9"/>
      <c r="N832" s="9"/>
      <c r="O832" s="10"/>
      <c r="P832" s="10"/>
      <c r="Q832" s="187"/>
      <c r="R832" s="187"/>
      <c r="S832" s="9"/>
      <c r="T832" s="188"/>
      <c r="U832" s="188"/>
      <c r="V832" s="9"/>
      <c r="W832" s="9"/>
      <c r="X832" s="9"/>
      <c r="Y832" s="9"/>
      <c r="Z832" s="9"/>
      <c r="AA832" s="9"/>
      <c r="AB832" s="183"/>
      <c r="AC832" s="183"/>
      <c r="AD832" s="183"/>
      <c r="AE832" s="183"/>
      <c r="AF832" s="183"/>
      <c r="AG832" s="183"/>
      <c r="AH832" s="184"/>
      <c r="AI832" s="183"/>
      <c r="AJ832" s="185"/>
      <c r="AK832" s="183"/>
      <c r="AL832" s="180"/>
      <c r="AM832" s="180"/>
      <c r="AN832" s="180"/>
      <c r="AO832" s="180"/>
    </row>
    <row r="833" spans="1:41" s="47" customFormat="1" ht="15" customHeight="1" x14ac:dyDescent="0.25">
      <c r="A833" s="204"/>
      <c r="B833" s="194"/>
      <c r="C833" s="9"/>
      <c r="D833" s="9"/>
      <c r="E833" s="9"/>
      <c r="F833" s="180" t="s">
        <v>1647</v>
      </c>
      <c r="G833" s="9"/>
      <c r="H833" s="181"/>
      <c r="I833" s="9"/>
      <c r="J833" s="48"/>
      <c r="K833" s="9"/>
      <c r="L833" s="9"/>
      <c r="M833" s="9"/>
      <c r="N833" s="9"/>
      <c r="O833" s="10"/>
      <c r="P833" s="10"/>
      <c r="Q833" s="187"/>
      <c r="R833" s="187"/>
      <c r="S833" s="9"/>
      <c r="T833" s="188"/>
      <c r="U833" s="188"/>
      <c r="V833" s="9"/>
      <c r="W833" s="9"/>
      <c r="X833" s="9"/>
      <c r="Y833" s="9"/>
      <c r="Z833" s="9"/>
      <c r="AA833" s="9"/>
      <c r="AB833" s="183"/>
      <c r="AC833" s="183"/>
      <c r="AD833" s="183"/>
      <c r="AE833" s="183"/>
      <c r="AF833" s="183"/>
      <c r="AG833" s="183"/>
      <c r="AH833" s="184"/>
      <c r="AI833" s="183"/>
      <c r="AJ833" s="185"/>
      <c r="AK833" s="183"/>
      <c r="AL833" s="180"/>
      <c r="AM833" s="180"/>
      <c r="AN833" s="180"/>
      <c r="AO833" s="180"/>
    </row>
    <row r="834" spans="1:41" s="47" customFormat="1" ht="15" customHeight="1" x14ac:dyDescent="0.25">
      <c r="A834" s="204"/>
      <c r="B834" s="194"/>
      <c r="C834" s="9"/>
      <c r="D834" s="9"/>
      <c r="E834" s="9"/>
      <c r="F834" s="180" t="s">
        <v>1647</v>
      </c>
      <c r="G834" s="9"/>
      <c r="H834" s="181"/>
      <c r="I834" s="9"/>
      <c r="J834" s="48"/>
      <c r="K834" s="9"/>
      <c r="L834" s="9"/>
      <c r="M834" s="9"/>
      <c r="N834" s="9"/>
      <c r="O834" s="10"/>
      <c r="P834" s="10"/>
      <c r="Q834" s="187"/>
      <c r="R834" s="187"/>
      <c r="S834" s="9"/>
      <c r="T834" s="188"/>
      <c r="U834" s="188"/>
      <c r="V834" s="9"/>
      <c r="W834" s="9"/>
      <c r="X834" s="9"/>
      <c r="Y834" s="9"/>
      <c r="Z834" s="9"/>
      <c r="AA834" s="9"/>
      <c r="AB834" s="183"/>
      <c r="AC834" s="183"/>
      <c r="AD834" s="183"/>
      <c r="AE834" s="183"/>
      <c r="AF834" s="183"/>
      <c r="AG834" s="183"/>
      <c r="AH834" s="184"/>
      <c r="AI834" s="183"/>
      <c r="AJ834" s="185"/>
      <c r="AK834" s="183"/>
      <c r="AL834" s="180"/>
      <c r="AM834" s="180"/>
      <c r="AN834" s="180"/>
      <c r="AO834" s="180"/>
    </row>
    <row r="835" spans="1:41" s="47" customFormat="1" ht="15" customHeight="1" x14ac:dyDescent="0.25">
      <c r="A835" s="204"/>
      <c r="B835" s="194"/>
      <c r="C835" s="9"/>
      <c r="D835" s="9"/>
      <c r="E835" s="9"/>
      <c r="F835" s="180" t="s">
        <v>1647</v>
      </c>
      <c r="G835" s="9"/>
      <c r="H835" s="181"/>
      <c r="I835" s="9"/>
      <c r="J835" s="48"/>
      <c r="K835" s="9"/>
      <c r="L835" s="9"/>
      <c r="M835" s="9"/>
      <c r="N835" s="9"/>
      <c r="O835" s="10"/>
      <c r="P835" s="10"/>
      <c r="Q835" s="187"/>
      <c r="R835" s="187"/>
      <c r="S835" s="9"/>
      <c r="T835" s="188"/>
      <c r="U835" s="188"/>
      <c r="V835" s="9"/>
      <c r="W835" s="9"/>
      <c r="X835" s="9"/>
      <c r="Y835" s="9"/>
      <c r="Z835" s="9"/>
      <c r="AA835" s="9"/>
      <c r="AB835" s="183"/>
      <c r="AC835" s="183"/>
      <c r="AD835" s="183"/>
      <c r="AE835" s="183"/>
      <c r="AF835" s="183"/>
      <c r="AG835" s="183"/>
      <c r="AH835" s="184"/>
      <c r="AI835" s="183"/>
      <c r="AJ835" s="185"/>
      <c r="AK835" s="183"/>
      <c r="AL835" s="180"/>
      <c r="AM835" s="180"/>
      <c r="AN835" s="180"/>
      <c r="AO835" s="180"/>
    </row>
    <row r="836" spans="1:41" s="47" customFormat="1" ht="15" customHeight="1" x14ac:dyDescent="0.25">
      <c r="A836" s="204"/>
      <c r="B836" s="194"/>
      <c r="C836" s="9"/>
      <c r="D836" s="9"/>
      <c r="E836" s="9"/>
      <c r="F836" s="180" t="s">
        <v>1647</v>
      </c>
      <c r="G836" s="9"/>
      <c r="H836" s="181"/>
      <c r="I836" s="9"/>
      <c r="J836" s="48"/>
      <c r="K836" s="9"/>
      <c r="L836" s="9"/>
      <c r="M836" s="9"/>
      <c r="N836" s="9"/>
      <c r="O836" s="10"/>
      <c r="P836" s="10"/>
      <c r="Q836" s="187"/>
      <c r="R836" s="187"/>
      <c r="S836" s="9"/>
      <c r="T836" s="188"/>
      <c r="U836" s="188"/>
      <c r="V836" s="9"/>
      <c r="W836" s="9"/>
      <c r="X836" s="9"/>
      <c r="Y836" s="9"/>
      <c r="Z836" s="9"/>
      <c r="AA836" s="9"/>
      <c r="AB836" s="183"/>
      <c r="AC836" s="183"/>
      <c r="AD836" s="183"/>
      <c r="AE836" s="183"/>
      <c r="AF836" s="183"/>
      <c r="AG836" s="183"/>
      <c r="AH836" s="184"/>
      <c r="AI836" s="183"/>
      <c r="AJ836" s="185"/>
      <c r="AK836" s="183"/>
      <c r="AL836" s="180"/>
      <c r="AM836" s="180"/>
      <c r="AN836" s="180"/>
      <c r="AO836" s="180"/>
    </row>
    <row r="837" spans="1:41" s="47" customFormat="1" ht="15" customHeight="1" x14ac:dyDescent="0.25">
      <c r="A837" s="204"/>
      <c r="B837" s="194"/>
      <c r="C837" s="9"/>
      <c r="D837" s="9"/>
      <c r="E837" s="9"/>
      <c r="F837" s="180" t="s">
        <v>1647</v>
      </c>
      <c r="G837" s="9"/>
      <c r="H837" s="181"/>
      <c r="I837" s="9"/>
      <c r="J837" s="48"/>
      <c r="K837" s="9"/>
      <c r="L837" s="9"/>
      <c r="M837" s="9"/>
      <c r="N837" s="9"/>
      <c r="O837" s="10"/>
      <c r="P837" s="10"/>
      <c r="Q837" s="187"/>
      <c r="R837" s="187"/>
      <c r="S837" s="9"/>
      <c r="T837" s="188"/>
      <c r="U837" s="188"/>
      <c r="V837" s="9"/>
      <c r="W837" s="9"/>
      <c r="X837" s="9"/>
      <c r="Y837" s="9"/>
      <c r="Z837" s="9"/>
      <c r="AA837" s="9"/>
      <c r="AB837" s="183"/>
      <c r="AC837" s="183"/>
      <c r="AD837" s="183"/>
      <c r="AE837" s="183"/>
      <c r="AF837" s="183"/>
      <c r="AG837" s="183"/>
      <c r="AH837" s="184"/>
      <c r="AI837" s="183"/>
      <c r="AJ837" s="185"/>
      <c r="AK837" s="183"/>
      <c r="AL837" s="180"/>
      <c r="AM837" s="180"/>
      <c r="AN837" s="180"/>
      <c r="AO837" s="180"/>
    </row>
    <row r="838" spans="1:41" s="47" customFormat="1" ht="15" customHeight="1" x14ac:dyDescent="0.25">
      <c r="A838" s="204"/>
      <c r="B838" s="194"/>
      <c r="C838" s="9"/>
      <c r="D838" s="9"/>
      <c r="E838" s="9"/>
      <c r="F838" s="180" t="s">
        <v>1647</v>
      </c>
      <c r="G838" s="9"/>
      <c r="H838" s="181"/>
      <c r="I838" s="9"/>
      <c r="J838" s="48"/>
      <c r="K838" s="9"/>
      <c r="L838" s="9"/>
      <c r="M838" s="9"/>
      <c r="N838" s="9"/>
      <c r="O838" s="10"/>
      <c r="P838" s="10"/>
      <c r="Q838" s="187"/>
      <c r="R838" s="187"/>
      <c r="S838" s="9"/>
      <c r="T838" s="188"/>
      <c r="U838" s="188"/>
      <c r="V838" s="9"/>
      <c r="W838" s="9"/>
      <c r="X838" s="9"/>
      <c r="Y838" s="9"/>
      <c r="Z838" s="9"/>
      <c r="AA838" s="9"/>
      <c r="AB838" s="183"/>
      <c r="AC838" s="183"/>
      <c r="AD838" s="183"/>
      <c r="AE838" s="183"/>
      <c r="AF838" s="183"/>
      <c r="AG838" s="183"/>
      <c r="AH838" s="184"/>
      <c r="AI838" s="183"/>
      <c r="AJ838" s="185"/>
      <c r="AK838" s="183"/>
      <c r="AL838" s="180"/>
      <c r="AM838" s="180"/>
      <c r="AN838" s="180"/>
      <c r="AO838" s="180"/>
    </row>
    <row r="839" spans="1:41" s="47" customFormat="1" ht="15" customHeight="1" x14ac:dyDescent="0.25">
      <c r="A839" s="204"/>
      <c r="B839" s="194"/>
      <c r="C839" s="9"/>
      <c r="D839" s="9"/>
      <c r="E839" s="9"/>
      <c r="F839" s="180" t="s">
        <v>1647</v>
      </c>
      <c r="G839" s="9"/>
      <c r="H839" s="181"/>
      <c r="I839" s="9"/>
      <c r="J839" s="48"/>
      <c r="K839" s="9"/>
      <c r="L839" s="9"/>
      <c r="M839" s="9"/>
      <c r="N839" s="9"/>
      <c r="O839" s="10"/>
      <c r="P839" s="10"/>
      <c r="Q839" s="187"/>
      <c r="R839" s="187"/>
      <c r="S839" s="9"/>
      <c r="T839" s="188"/>
      <c r="U839" s="188"/>
      <c r="V839" s="9"/>
      <c r="W839" s="9"/>
      <c r="X839" s="9"/>
      <c r="Y839" s="9"/>
      <c r="Z839" s="9"/>
      <c r="AA839" s="9"/>
      <c r="AB839" s="183"/>
      <c r="AC839" s="183"/>
      <c r="AD839" s="183"/>
      <c r="AE839" s="183"/>
      <c r="AF839" s="183"/>
      <c r="AG839" s="183"/>
      <c r="AH839" s="184"/>
      <c r="AI839" s="183"/>
      <c r="AJ839" s="185"/>
      <c r="AK839" s="183"/>
      <c r="AL839" s="180"/>
      <c r="AM839" s="180"/>
      <c r="AN839" s="180"/>
      <c r="AO839" s="180"/>
    </row>
    <row r="840" spans="1:41" s="47" customFormat="1" ht="15" customHeight="1" x14ac:dyDescent="0.25">
      <c r="A840" s="204"/>
      <c r="B840" s="194"/>
      <c r="C840" s="9"/>
      <c r="D840" s="9"/>
      <c r="E840" s="9"/>
      <c r="F840" s="180" t="s">
        <v>1647</v>
      </c>
      <c r="G840" s="9"/>
      <c r="H840" s="181"/>
      <c r="I840" s="9"/>
      <c r="J840" s="48"/>
      <c r="K840" s="9"/>
      <c r="L840" s="9"/>
      <c r="M840" s="9"/>
      <c r="N840" s="9"/>
      <c r="O840" s="10"/>
      <c r="P840" s="10"/>
      <c r="Q840" s="187"/>
      <c r="R840" s="187"/>
      <c r="S840" s="9"/>
      <c r="T840" s="188"/>
      <c r="U840" s="188"/>
      <c r="V840" s="9"/>
      <c r="W840" s="9"/>
      <c r="X840" s="9"/>
      <c r="Y840" s="9"/>
      <c r="Z840" s="9"/>
      <c r="AA840" s="9"/>
      <c r="AB840" s="183"/>
      <c r="AC840" s="183"/>
      <c r="AD840" s="183"/>
      <c r="AE840" s="183"/>
      <c r="AF840" s="183"/>
      <c r="AG840" s="183"/>
      <c r="AH840" s="184"/>
      <c r="AI840" s="183"/>
      <c r="AJ840" s="185"/>
      <c r="AK840" s="183"/>
      <c r="AL840" s="180"/>
      <c r="AM840" s="180"/>
      <c r="AN840" s="180"/>
      <c r="AO840" s="180"/>
    </row>
    <row r="841" spans="1:41" s="47" customFormat="1" ht="15" customHeight="1" x14ac:dyDescent="0.25">
      <c r="A841" s="204"/>
      <c r="B841" s="194"/>
      <c r="C841" s="9"/>
      <c r="D841" s="9"/>
      <c r="E841" s="9"/>
      <c r="F841" s="180" t="s">
        <v>1647</v>
      </c>
      <c r="G841" s="9"/>
      <c r="H841" s="181"/>
      <c r="I841" s="9"/>
      <c r="J841" s="48"/>
      <c r="K841" s="9"/>
      <c r="L841" s="9"/>
      <c r="M841" s="9"/>
      <c r="N841" s="9"/>
      <c r="O841" s="10"/>
      <c r="P841" s="10"/>
      <c r="Q841" s="187"/>
      <c r="R841" s="187"/>
      <c r="S841" s="9"/>
      <c r="T841" s="188"/>
      <c r="U841" s="188"/>
      <c r="V841" s="9"/>
      <c r="W841" s="9"/>
      <c r="X841" s="9"/>
      <c r="Y841" s="9"/>
      <c r="Z841" s="9"/>
      <c r="AA841" s="9"/>
      <c r="AB841" s="183"/>
      <c r="AC841" s="183"/>
      <c r="AD841" s="183"/>
      <c r="AE841" s="183"/>
      <c r="AF841" s="183"/>
      <c r="AG841" s="183"/>
      <c r="AH841" s="184"/>
      <c r="AI841" s="183"/>
      <c r="AJ841" s="185"/>
      <c r="AK841" s="183"/>
      <c r="AL841" s="180"/>
      <c r="AM841" s="180"/>
      <c r="AN841" s="180"/>
      <c r="AO841" s="180"/>
    </row>
    <row r="842" spans="1:41" s="47" customFormat="1" ht="15" customHeight="1" x14ac:dyDescent="0.25">
      <c r="A842" s="204"/>
      <c r="B842" s="194"/>
      <c r="C842" s="9"/>
      <c r="D842" s="9"/>
      <c r="E842" s="9"/>
      <c r="F842" s="180" t="s">
        <v>1647</v>
      </c>
      <c r="G842" s="9"/>
      <c r="H842" s="181"/>
      <c r="I842" s="9"/>
      <c r="J842" s="48"/>
      <c r="K842" s="9"/>
      <c r="L842" s="9"/>
      <c r="M842" s="9"/>
      <c r="N842" s="9"/>
      <c r="O842" s="10"/>
      <c r="P842" s="10"/>
      <c r="Q842" s="187"/>
      <c r="R842" s="187"/>
      <c r="S842" s="9"/>
      <c r="T842" s="188"/>
      <c r="U842" s="188"/>
      <c r="V842" s="9"/>
      <c r="W842" s="9"/>
      <c r="X842" s="9"/>
      <c r="Y842" s="9"/>
      <c r="Z842" s="9"/>
      <c r="AA842" s="9"/>
      <c r="AB842" s="183"/>
      <c r="AC842" s="183"/>
      <c r="AD842" s="183"/>
      <c r="AE842" s="183"/>
      <c r="AF842" s="183"/>
      <c r="AG842" s="183"/>
      <c r="AH842" s="184"/>
      <c r="AI842" s="183"/>
      <c r="AJ842" s="185"/>
      <c r="AK842" s="183"/>
      <c r="AL842" s="180"/>
      <c r="AM842" s="180"/>
      <c r="AN842" s="180"/>
      <c r="AO842" s="180"/>
    </row>
    <row r="843" spans="1:41" s="47" customFormat="1" ht="15" customHeight="1" x14ac:dyDescent="0.25">
      <c r="A843" s="204"/>
      <c r="B843" s="194"/>
      <c r="C843" s="9"/>
      <c r="D843" s="9"/>
      <c r="E843" s="9"/>
      <c r="F843" s="180" t="s">
        <v>1647</v>
      </c>
      <c r="G843" s="9"/>
      <c r="H843" s="181"/>
      <c r="I843" s="9"/>
      <c r="J843" s="48"/>
      <c r="K843" s="9"/>
      <c r="L843" s="9"/>
      <c r="M843" s="9"/>
      <c r="N843" s="9"/>
      <c r="O843" s="10"/>
      <c r="P843" s="10"/>
      <c r="Q843" s="187"/>
      <c r="R843" s="187"/>
      <c r="S843" s="9"/>
      <c r="T843" s="188"/>
      <c r="U843" s="188"/>
      <c r="V843" s="9"/>
      <c r="W843" s="9"/>
      <c r="X843" s="9"/>
      <c r="Y843" s="9"/>
      <c r="Z843" s="9"/>
      <c r="AA843" s="9"/>
      <c r="AB843" s="183"/>
      <c r="AC843" s="183"/>
      <c r="AD843" s="183"/>
      <c r="AE843" s="183"/>
      <c r="AF843" s="183"/>
      <c r="AG843" s="183"/>
      <c r="AH843" s="184"/>
      <c r="AI843" s="183"/>
      <c r="AJ843" s="185"/>
      <c r="AK843" s="183"/>
      <c r="AL843" s="180"/>
      <c r="AM843" s="180"/>
      <c r="AN843" s="180"/>
      <c r="AO843" s="180"/>
    </row>
    <row r="844" spans="1:41" s="47" customFormat="1" ht="15" customHeight="1" x14ac:dyDescent="0.25">
      <c r="A844" s="204"/>
      <c r="B844" s="194"/>
      <c r="C844" s="9"/>
      <c r="D844" s="9"/>
      <c r="E844" s="9"/>
      <c r="F844" s="180" t="s">
        <v>1647</v>
      </c>
      <c r="G844" s="9"/>
      <c r="H844" s="181"/>
      <c r="I844" s="9"/>
      <c r="J844" s="48"/>
      <c r="K844" s="9"/>
      <c r="L844" s="9"/>
      <c r="M844" s="9"/>
      <c r="N844" s="9"/>
      <c r="O844" s="10"/>
      <c r="P844" s="10"/>
      <c r="Q844" s="187"/>
      <c r="R844" s="187"/>
      <c r="S844" s="9"/>
      <c r="T844" s="188"/>
      <c r="U844" s="188"/>
      <c r="V844" s="9"/>
      <c r="W844" s="9"/>
      <c r="X844" s="9"/>
      <c r="Y844" s="9"/>
      <c r="Z844" s="9"/>
      <c r="AA844" s="9"/>
      <c r="AB844" s="183"/>
      <c r="AC844" s="183"/>
      <c r="AD844" s="183"/>
      <c r="AE844" s="183"/>
      <c r="AF844" s="183"/>
      <c r="AG844" s="183"/>
      <c r="AH844" s="184"/>
      <c r="AI844" s="183"/>
      <c r="AJ844" s="185"/>
      <c r="AK844" s="183"/>
      <c r="AL844" s="180"/>
      <c r="AM844" s="180"/>
      <c r="AN844" s="180"/>
      <c r="AO844" s="180"/>
    </row>
    <row r="845" spans="1:41" s="47" customFormat="1" ht="15" customHeight="1" x14ac:dyDescent="0.25">
      <c r="A845" s="204"/>
      <c r="B845" s="194"/>
      <c r="C845" s="9"/>
      <c r="D845" s="9"/>
      <c r="E845" s="9"/>
      <c r="F845" s="180" t="s">
        <v>1647</v>
      </c>
      <c r="G845" s="9"/>
      <c r="H845" s="181"/>
      <c r="I845" s="9"/>
      <c r="J845" s="48"/>
      <c r="K845" s="9"/>
      <c r="L845" s="9"/>
      <c r="M845" s="9"/>
      <c r="N845" s="9"/>
      <c r="O845" s="10"/>
      <c r="P845" s="10"/>
      <c r="Q845" s="187"/>
      <c r="R845" s="187"/>
      <c r="S845" s="9"/>
      <c r="T845" s="188"/>
      <c r="U845" s="188"/>
      <c r="V845" s="9"/>
      <c r="W845" s="9"/>
      <c r="X845" s="9"/>
      <c r="Y845" s="9"/>
      <c r="Z845" s="9"/>
      <c r="AA845" s="9"/>
      <c r="AB845" s="183"/>
      <c r="AC845" s="183"/>
      <c r="AD845" s="183"/>
      <c r="AE845" s="183"/>
      <c r="AF845" s="183"/>
      <c r="AG845" s="183"/>
      <c r="AH845" s="184"/>
      <c r="AI845" s="183"/>
      <c r="AJ845" s="185"/>
      <c r="AK845" s="183"/>
      <c r="AL845" s="180"/>
      <c r="AM845" s="180"/>
      <c r="AN845" s="180"/>
      <c r="AO845" s="180"/>
    </row>
    <row r="846" spans="1:41" s="47" customFormat="1" ht="15" customHeight="1" x14ac:dyDescent="0.25">
      <c r="A846" s="204"/>
      <c r="B846" s="194"/>
      <c r="C846" s="9"/>
      <c r="D846" s="9"/>
      <c r="E846" s="9"/>
      <c r="F846" s="180" t="s">
        <v>1647</v>
      </c>
      <c r="G846" s="9"/>
      <c r="H846" s="181"/>
      <c r="I846" s="9"/>
      <c r="J846" s="48"/>
      <c r="K846" s="9"/>
      <c r="L846" s="9"/>
      <c r="M846" s="9"/>
      <c r="N846" s="9"/>
      <c r="O846" s="10"/>
      <c r="P846" s="10"/>
      <c r="Q846" s="187"/>
      <c r="R846" s="187"/>
      <c r="S846" s="9"/>
      <c r="T846" s="188"/>
      <c r="U846" s="188"/>
      <c r="V846" s="9"/>
      <c r="W846" s="9"/>
      <c r="X846" s="9"/>
      <c r="Y846" s="9"/>
      <c r="Z846" s="9"/>
      <c r="AA846" s="9"/>
      <c r="AB846" s="183"/>
      <c r="AC846" s="183"/>
      <c r="AD846" s="183"/>
      <c r="AE846" s="183"/>
      <c r="AF846" s="183"/>
      <c r="AG846" s="183"/>
      <c r="AH846" s="184"/>
      <c r="AI846" s="183"/>
      <c r="AJ846" s="185"/>
      <c r="AK846" s="183"/>
      <c r="AL846" s="180"/>
      <c r="AM846" s="180"/>
      <c r="AN846" s="180"/>
      <c r="AO846" s="180"/>
    </row>
    <row r="847" spans="1:41" s="47" customFormat="1" ht="15" customHeight="1" x14ac:dyDescent="0.25">
      <c r="A847" s="204"/>
      <c r="B847" s="194"/>
      <c r="C847" s="9"/>
      <c r="D847" s="9"/>
      <c r="E847" s="9"/>
      <c r="F847" s="180" t="s">
        <v>1648</v>
      </c>
      <c r="G847" s="9"/>
      <c r="H847" s="181"/>
      <c r="I847" s="9"/>
      <c r="J847" s="48"/>
      <c r="K847" s="9"/>
      <c r="L847" s="9"/>
      <c r="M847" s="9"/>
      <c r="N847" s="9"/>
      <c r="O847" s="10"/>
      <c r="P847" s="10"/>
      <c r="Q847" s="187"/>
      <c r="R847" s="187"/>
      <c r="S847" s="9"/>
      <c r="T847" s="188"/>
      <c r="U847" s="188"/>
      <c r="V847" s="9"/>
      <c r="W847" s="9"/>
      <c r="X847" s="9"/>
      <c r="Y847" s="9"/>
      <c r="Z847" s="9"/>
      <c r="AA847" s="9"/>
      <c r="AB847" s="183"/>
      <c r="AC847" s="183"/>
      <c r="AD847" s="183"/>
      <c r="AE847" s="183"/>
      <c r="AF847" s="183"/>
      <c r="AG847" s="183"/>
      <c r="AH847" s="184"/>
      <c r="AI847" s="183"/>
      <c r="AJ847" s="185"/>
      <c r="AK847" s="183"/>
      <c r="AL847" s="180"/>
      <c r="AM847" s="180"/>
      <c r="AN847" s="180"/>
      <c r="AO847" s="180"/>
    </row>
    <row r="848" spans="1:41" s="47" customFormat="1" ht="15" customHeight="1" x14ac:dyDescent="0.25">
      <c r="A848" s="204"/>
      <c r="B848" s="194"/>
      <c r="C848" s="9"/>
      <c r="D848" s="9"/>
      <c r="E848" s="9"/>
      <c r="F848" s="180" t="s">
        <v>1648</v>
      </c>
      <c r="G848" s="9"/>
      <c r="H848" s="181"/>
      <c r="I848" s="9"/>
      <c r="J848" s="48"/>
      <c r="K848" s="9"/>
      <c r="L848" s="9"/>
      <c r="M848" s="9"/>
      <c r="N848" s="9"/>
      <c r="O848" s="10"/>
      <c r="P848" s="10"/>
      <c r="Q848" s="187"/>
      <c r="R848" s="187"/>
      <c r="S848" s="9"/>
      <c r="T848" s="188"/>
      <c r="U848" s="188"/>
      <c r="V848" s="9"/>
      <c r="W848" s="9"/>
      <c r="X848" s="9"/>
      <c r="Y848" s="9"/>
      <c r="Z848" s="9"/>
      <c r="AA848" s="9"/>
      <c r="AB848" s="183"/>
      <c r="AC848" s="183"/>
      <c r="AD848" s="183"/>
      <c r="AE848" s="183"/>
      <c r="AF848" s="183"/>
      <c r="AG848" s="183"/>
      <c r="AH848" s="184"/>
      <c r="AI848" s="183"/>
      <c r="AJ848" s="185"/>
      <c r="AK848" s="183"/>
      <c r="AL848" s="180"/>
      <c r="AM848" s="180"/>
      <c r="AN848" s="180"/>
      <c r="AO848" s="180"/>
    </row>
    <row r="849" spans="1:41" s="47" customFormat="1" ht="15" customHeight="1" x14ac:dyDescent="0.25">
      <c r="A849" s="204"/>
      <c r="B849" s="194"/>
      <c r="C849" s="9"/>
      <c r="D849" s="9"/>
      <c r="E849" s="9"/>
      <c r="F849" s="180" t="s">
        <v>1648</v>
      </c>
      <c r="G849" s="9"/>
      <c r="H849" s="181"/>
      <c r="I849" s="9"/>
      <c r="J849" s="48"/>
      <c r="K849" s="9"/>
      <c r="L849" s="9"/>
      <c r="M849" s="9"/>
      <c r="N849" s="9"/>
      <c r="O849" s="10"/>
      <c r="P849" s="10"/>
      <c r="Q849" s="187"/>
      <c r="R849" s="187"/>
      <c r="S849" s="9"/>
      <c r="T849" s="188"/>
      <c r="U849" s="188"/>
      <c r="V849" s="9"/>
      <c r="W849" s="9"/>
      <c r="X849" s="9"/>
      <c r="Y849" s="9"/>
      <c r="Z849" s="9"/>
      <c r="AA849" s="9"/>
      <c r="AB849" s="183"/>
      <c r="AC849" s="183"/>
      <c r="AD849" s="183"/>
      <c r="AE849" s="183"/>
      <c r="AF849" s="183"/>
      <c r="AG849" s="183"/>
      <c r="AH849" s="184"/>
      <c r="AI849" s="183"/>
      <c r="AJ849" s="185"/>
      <c r="AK849" s="183"/>
      <c r="AL849" s="180"/>
      <c r="AM849" s="180"/>
      <c r="AN849" s="180"/>
      <c r="AO849" s="180"/>
    </row>
    <row r="850" spans="1:41" s="47" customFormat="1" ht="15" customHeight="1" x14ac:dyDescent="0.25">
      <c r="A850" s="204"/>
      <c r="B850" s="194"/>
      <c r="C850" s="9"/>
      <c r="D850" s="9"/>
      <c r="E850" s="9"/>
      <c r="F850" s="180" t="s">
        <v>1648</v>
      </c>
      <c r="G850" s="9"/>
      <c r="H850" s="181"/>
      <c r="I850" s="9"/>
      <c r="J850" s="48"/>
      <c r="K850" s="9"/>
      <c r="L850" s="9"/>
      <c r="M850" s="9"/>
      <c r="N850" s="9"/>
      <c r="O850" s="10"/>
      <c r="P850" s="10"/>
      <c r="Q850" s="187"/>
      <c r="R850" s="187"/>
      <c r="S850" s="9"/>
      <c r="T850" s="188"/>
      <c r="U850" s="188"/>
      <c r="V850" s="9"/>
      <c r="W850" s="9"/>
      <c r="X850" s="9"/>
      <c r="Y850" s="9"/>
      <c r="Z850" s="9"/>
      <c r="AA850" s="9"/>
      <c r="AB850" s="183"/>
      <c r="AC850" s="183"/>
      <c r="AD850" s="183"/>
      <c r="AE850" s="183"/>
      <c r="AF850" s="183"/>
      <c r="AG850" s="183"/>
      <c r="AH850" s="184"/>
      <c r="AI850" s="183"/>
      <c r="AJ850" s="185"/>
      <c r="AK850" s="183"/>
      <c r="AL850" s="180"/>
      <c r="AM850" s="180"/>
      <c r="AN850" s="180"/>
      <c r="AO850" s="180"/>
    </row>
    <row r="851" spans="1:41" s="47" customFormat="1" ht="15" customHeight="1" x14ac:dyDescent="0.25">
      <c r="A851" s="204"/>
      <c r="B851" s="194"/>
      <c r="C851" s="9"/>
      <c r="D851" s="9"/>
      <c r="E851" s="9"/>
      <c r="F851" s="180" t="s">
        <v>1648</v>
      </c>
      <c r="G851" s="9"/>
      <c r="H851" s="181"/>
      <c r="I851" s="9"/>
      <c r="J851" s="48"/>
      <c r="K851" s="9"/>
      <c r="L851" s="9"/>
      <c r="M851" s="9"/>
      <c r="N851" s="9"/>
      <c r="O851" s="10"/>
      <c r="P851" s="10"/>
      <c r="Q851" s="187"/>
      <c r="R851" s="187"/>
      <c r="S851" s="9"/>
      <c r="T851" s="188"/>
      <c r="U851" s="188"/>
      <c r="V851" s="9"/>
      <c r="W851" s="9"/>
      <c r="X851" s="9"/>
      <c r="Y851" s="9"/>
      <c r="Z851" s="9"/>
      <c r="AA851" s="9"/>
      <c r="AB851" s="183"/>
      <c r="AC851" s="183"/>
      <c r="AD851" s="183"/>
      <c r="AE851" s="183"/>
      <c r="AF851" s="183"/>
      <c r="AG851" s="183"/>
      <c r="AH851" s="184"/>
      <c r="AI851" s="183"/>
      <c r="AJ851" s="185"/>
      <c r="AK851" s="183"/>
      <c r="AL851" s="180"/>
      <c r="AM851" s="180"/>
      <c r="AN851" s="180"/>
      <c r="AO851" s="180"/>
    </row>
    <row r="852" spans="1:41" s="47" customFormat="1" ht="15" customHeight="1" x14ac:dyDescent="0.25">
      <c r="A852" s="204"/>
      <c r="B852" s="194"/>
      <c r="C852" s="9"/>
      <c r="D852" s="9"/>
      <c r="E852" s="9"/>
      <c r="F852" s="180" t="s">
        <v>1648</v>
      </c>
      <c r="G852" s="9"/>
      <c r="H852" s="181"/>
      <c r="I852" s="9"/>
      <c r="J852" s="48"/>
      <c r="K852" s="9"/>
      <c r="L852" s="9"/>
      <c r="M852" s="9"/>
      <c r="N852" s="9"/>
      <c r="O852" s="10"/>
      <c r="P852" s="10"/>
      <c r="Q852" s="187"/>
      <c r="R852" s="187"/>
      <c r="S852" s="9"/>
      <c r="T852" s="188"/>
      <c r="U852" s="188"/>
      <c r="V852" s="9"/>
      <c r="W852" s="9"/>
      <c r="X852" s="9"/>
      <c r="Y852" s="9"/>
      <c r="Z852" s="9"/>
      <c r="AA852" s="9"/>
      <c r="AB852" s="183"/>
      <c r="AC852" s="183"/>
      <c r="AD852" s="183"/>
      <c r="AE852" s="183"/>
      <c r="AF852" s="183"/>
      <c r="AG852" s="183"/>
      <c r="AH852" s="184"/>
      <c r="AI852" s="183"/>
      <c r="AJ852" s="185"/>
      <c r="AK852" s="183"/>
      <c r="AL852" s="180"/>
      <c r="AM852" s="180"/>
      <c r="AN852" s="180"/>
      <c r="AO852" s="180"/>
    </row>
    <row r="853" spans="1:41" s="47" customFormat="1" ht="15" customHeight="1" x14ac:dyDescent="0.25">
      <c r="A853" s="204"/>
      <c r="B853" s="194"/>
      <c r="C853" s="9"/>
      <c r="D853" s="9"/>
      <c r="E853" s="9"/>
      <c r="F853" s="180" t="s">
        <v>1648</v>
      </c>
      <c r="G853" s="9"/>
      <c r="H853" s="181"/>
      <c r="I853" s="9"/>
      <c r="J853" s="48"/>
      <c r="K853" s="9"/>
      <c r="L853" s="9"/>
      <c r="M853" s="9"/>
      <c r="N853" s="9"/>
      <c r="O853" s="10"/>
      <c r="P853" s="10"/>
      <c r="Q853" s="187"/>
      <c r="R853" s="187"/>
      <c r="S853" s="9"/>
      <c r="T853" s="188"/>
      <c r="U853" s="188"/>
      <c r="V853" s="9"/>
      <c r="W853" s="9"/>
      <c r="X853" s="9"/>
      <c r="Y853" s="9"/>
      <c r="Z853" s="9"/>
      <c r="AA853" s="9"/>
      <c r="AB853" s="183"/>
      <c r="AC853" s="183"/>
      <c r="AD853" s="183"/>
      <c r="AE853" s="183"/>
      <c r="AF853" s="183"/>
      <c r="AG853" s="183"/>
      <c r="AH853" s="184"/>
      <c r="AI853" s="183"/>
      <c r="AJ853" s="185"/>
      <c r="AK853" s="183"/>
      <c r="AL853" s="180"/>
      <c r="AM853" s="180"/>
      <c r="AN853" s="180"/>
      <c r="AO853" s="180"/>
    </row>
    <row r="854" spans="1:41" s="47" customFormat="1" ht="15" customHeight="1" x14ac:dyDescent="0.25">
      <c r="A854" s="204"/>
      <c r="B854" s="194"/>
      <c r="C854" s="9"/>
      <c r="D854" s="9"/>
      <c r="E854" s="9"/>
      <c r="F854" s="180" t="s">
        <v>1648</v>
      </c>
      <c r="G854" s="9"/>
      <c r="H854" s="181"/>
      <c r="I854" s="9"/>
      <c r="J854" s="48"/>
      <c r="K854" s="9"/>
      <c r="L854" s="9"/>
      <c r="M854" s="9"/>
      <c r="N854" s="9"/>
      <c r="O854" s="10"/>
      <c r="P854" s="10"/>
      <c r="Q854" s="187"/>
      <c r="R854" s="187"/>
      <c r="S854" s="9"/>
      <c r="T854" s="188"/>
      <c r="U854" s="188"/>
      <c r="V854" s="9"/>
      <c r="W854" s="9"/>
      <c r="X854" s="9"/>
      <c r="Y854" s="9"/>
      <c r="Z854" s="9"/>
      <c r="AA854" s="9"/>
      <c r="AB854" s="183"/>
      <c r="AC854" s="183"/>
      <c r="AD854" s="183"/>
      <c r="AE854" s="183"/>
      <c r="AF854" s="183"/>
      <c r="AG854" s="183"/>
      <c r="AH854" s="184"/>
      <c r="AI854" s="183"/>
      <c r="AJ854" s="185"/>
      <c r="AK854" s="183"/>
      <c r="AL854" s="180"/>
      <c r="AM854" s="180"/>
      <c r="AN854" s="180"/>
      <c r="AO854" s="180"/>
    </row>
    <row r="855" spans="1:41" s="47" customFormat="1" ht="15" customHeight="1" x14ac:dyDescent="0.25">
      <c r="A855" s="204"/>
      <c r="B855" s="194"/>
      <c r="C855" s="9"/>
      <c r="D855" s="9"/>
      <c r="E855" s="9"/>
      <c r="F855" s="180" t="s">
        <v>1648</v>
      </c>
      <c r="G855" s="9"/>
      <c r="H855" s="181"/>
      <c r="I855" s="9"/>
      <c r="J855" s="48"/>
      <c r="K855" s="9"/>
      <c r="L855" s="9"/>
      <c r="M855" s="9"/>
      <c r="N855" s="9"/>
      <c r="O855" s="10"/>
      <c r="P855" s="10"/>
      <c r="Q855" s="187"/>
      <c r="R855" s="187"/>
      <c r="S855" s="9"/>
      <c r="T855" s="188"/>
      <c r="U855" s="188"/>
      <c r="V855" s="9"/>
      <c r="W855" s="9"/>
      <c r="X855" s="9"/>
      <c r="Y855" s="9"/>
      <c r="Z855" s="9"/>
      <c r="AA855" s="9"/>
      <c r="AB855" s="183"/>
      <c r="AC855" s="183"/>
      <c r="AD855" s="183"/>
      <c r="AE855" s="183"/>
      <c r="AF855" s="183"/>
      <c r="AG855" s="183"/>
      <c r="AH855" s="184"/>
      <c r="AI855" s="183"/>
      <c r="AJ855" s="185"/>
      <c r="AK855" s="183"/>
      <c r="AL855" s="180"/>
      <c r="AM855" s="180"/>
      <c r="AN855" s="180"/>
      <c r="AO855" s="180"/>
    </row>
    <row r="856" spans="1:41" s="47" customFormat="1" ht="15" customHeight="1" x14ac:dyDescent="0.25">
      <c r="A856" s="204"/>
      <c r="B856" s="194"/>
      <c r="C856" s="9"/>
      <c r="D856" s="9"/>
      <c r="E856" s="9"/>
      <c r="F856" s="180" t="s">
        <v>1648</v>
      </c>
      <c r="G856" s="9"/>
      <c r="H856" s="181"/>
      <c r="I856" s="9"/>
      <c r="J856" s="48"/>
      <c r="K856" s="9"/>
      <c r="L856" s="9"/>
      <c r="M856" s="9"/>
      <c r="N856" s="9"/>
      <c r="O856" s="10"/>
      <c r="P856" s="10"/>
      <c r="Q856" s="187"/>
      <c r="R856" s="187"/>
      <c r="S856" s="9"/>
      <c r="T856" s="188"/>
      <c r="U856" s="188"/>
      <c r="V856" s="9"/>
      <c r="W856" s="9"/>
      <c r="X856" s="9"/>
      <c r="Y856" s="9"/>
      <c r="Z856" s="9"/>
      <c r="AA856" s="9"/>
      <c r="AB856" s="183"/>
      <c r="AC856" s="183"/>
      <c r="AD856" s="183"/>
      <c r="AE856" s="183"/>
      <c r="AF856" s="183"/>
      <c r="AG856" s="183"/>
      <c r="AH856" s="184"/>
      <c r="AI856" s="183"/>
      <c r="AJ856" s="185"/>
      <c r="AK856" s="183"/>
      <c r="AL856" s="180"/>
      <c r="AM856" s="180"/>
      <c r="AN856" s="180"/>
      <c r="AO856" s="180"/>
    </row>
    <row r="857" spans="1:41" s="47" customFormat="1" ht="15" customHeight="1" x14ac:dyDescent="0.25">
      <c r="A857" s="204"/>
      <c r="B857" s="194"/>
      <c r="C857" s="9"/>
      <c r="D857" s="9"/>
      <c r="E857" s="9"/>
      <c r="F857" s="180" t="s">
        <v>1649</v>
      </c>
      <c r="G857" s="9"/>
      <c r="H857" s="181"/>
      <c r="I857" s="9"/>
      <c r="J857" s="48"/>
      <c r="K857" s="9"/>
      <c r="L857" s="9"/>
      <c r="M857" s="9"/>
      <c r="N857" s="9"/>
      <c r="O857" s="10"/>
      <c r="P857" s="10"/>
      <c r="Q857" s="187"/>
      <c r="R857" s="187"/>
      <c r="S857" s="9"/>
      <c r="T857" s="188"/>
      <c r="U857" s="188"/>
      <c r="V857" s="9"/>
      <c r="W857" s="9"/>
      <c r="X857" s="9"/>
      <c r="Y857" s="9"/>
      <c r="Z857" s="9"/>
      <c r="AA857" s="9"/>
      <c r="AB857" s="183"/>
      <c r="AC857" s="183"/>
      <c r="AD857" s="183"/>
      <c r="AE857" s="183"/>
      <c r="AF857" s="183"/>
      <c r="AG857" s="183"/>
      <c r="AH857" s="184"/>
      <c r="AI857" s="183"/>
      <c r="AJ857" s="185"/>
      <c r="AK857" s="183"/>
      <c r="AL857" s="180"/>
      <c r="AM857" s="180"/>
      <c r="AN857" s="180"/>
      <c r="AO857" s="180"/>
    </row>
    <row r="858" spans="1:41" s="47" customFormat="1" ht="15" customHeight="1" x14ac:dyDescent="0.25">
      <c r="A858" s="204"/>
      <c r="B858" s="194"/>
      <c r="C858" s="9"/>
      <c r="D858" s="9"/>
      <c r="E858" s="9"/>
      <c r="F858" s="180" t="s">
        <v>1649</v>
      </c>
      <c r="G858" s="9"/>
      <c r="H858" s="181"/>
      <c r="I858" s="9"/>
      <c r="J858" s="48"/>
      <c r="K858" s="9"/>
      <c r="L858" s="9"/>
      <c r="M858" s="9"/>
      <c r="N858" s="9"/>
      <c r="O858" s="10"/>
      <c r="P858" s="10"/>
      <c r="Q858" s="187"/>
      <c r="R858" s="187"/>
      <c r="S858" s="9"/>
      <c r="T858" s="188"/>
      <c r="U858" s="188"/>
      <c r="V858" s="9"/>
      <c r="W858" s="9"/>
      <c r="X858" s="9"/>
      <c r="Y858" s="9"/>
      <c r="Z858" s="9"/>
      <c r="AA858" s="9"/>
      <c r="AB858" s="183"/>
      <c r="AC858" s="183"/>
      <c r="AD858" s="183"/>
      <c r="AE858" s="183"/>
      <c r="AF858" s="183"/>
      <c r="AG858" s="183"/>
      <c r="AH858" s="184"/>
      <c r="AI858" s="183"/>
      <c r="AJ858" s="185"/>
      <c r="AK858" s="183"/>
      <c r="AL858" s="180"/>
      <c r="AM858" s="180"/>
      <c r="AN858" s="180"/>
      <c r="AO858" s="180"/>
    </row>
    <row r="859" spans="1:41" s="47" customFormat="1" ht="15" customHeight="1" x14ac:dyDescent="0.25">
      <c r="A859" s="204"/>
      <c r="B859" s="194"/>
      <c r="C859" s="9"/>
      <c r="D859" s="9"/>
      <c r="E859" s="9"/>
      <c r="F859" s="180" t="s">
        <v>1649</v>
      </c>
      <c r="G859" s="9"/>
      <c r="H859" s="181"/>
      <c r="I859" s="9"/>
      <c r="J859" s="48"/>
      <c r="K859" s="9"/>
      <c r="L859" s="9"/>
      <c r="M859" s="9"/>
      <c r="N859" s="9"/>
      <c r="O859" s="10"/>
      <c r="P859" s="10"/>
      <c r="Q859" s="187"/>
      <c r="R859" s="187"/>
      <c r="S859" s="9"/>
      <c r="T859" s="188"/>
      <c r="U859" s="188"/>
      <c r="V859" s="9"/>
      <c r="W859" s="9"/>
      <c r="X859" s="9"/>
      <c r="Y859" s="9"/>
      <c r="Z859" s="9"/>
      <c r="AA859" s="9"/>
      <c r="AB859" s="183"/>
      <c r="AC859" s="183"/>
      <c r="AD859" s="183"/>
      <c r="AE859" s="183"/>
      <c r="AF859" s="183"/>
      <c r="AG859" s="183"/>
      <c r="AH859" s="184"/>
      <c r="AI859" s="183"/>
      <c r="AJ859" s="185"/>
      <c r="AK859" s="183"/>
      <c r="AL859" s="180"/>
      <c r="AM859" s="180"/>
      <c r="AN859" s="180"/>
      <c r="AO859" s="180"/>
    </row>
    <row r="860" spans="1:41" s="47" customFormat="1" ht="15" customHeight="1" x14ac:dyDescent="0.25">
      <c r="A860" s="204"/>
      <c r="B860" s="194"/>
      <c r="C860" s="9"/>
      <c r="D860" s="9"/>
      <c r="E860" s="9"/>
      <c r="F860" s="180" t="s">
        <v>1649</v>
      </c>
      <c r="G860" s="9"/>
      <c r="H860" s="181"/>
      <c r="I860" s="9"/>
      <c r="J860" s="48"/>
      <c r="K860" s="9"/>
      <c r="L860" s="9"/>
      <c r="M860" s="9"/>
      <c r="N860" s="9"/>
      <c r="O860" s="10"/>
      <c r="P860" s="10"/>
      <c r="Q860" s="187"/>
      <c r="R860" s="187"/>
      <c r="S860" s="9"/>
      <c r="T860" s="188"/>
      <c r="U860" s="188"/>
      <c r="V860" s="9"/>
      <c r="W860" s="9"/>
      <c r="X860" s="9"/>
      <c r="Y860" s="9"/>
      <c r="Z860" s="9"/>
      <c r="AA860" s="9"/>
      <c r="AB860" s="183"/>
      <c r="AC860" s="183"/>
      <c r="AD860" s="183"/>
      <c r="AE860" s="183"/>
      <c r="AF860" s="183"/>
      <c r="AG860" s="183"/>
      <c r="AH860" s="184"/>
      <c r="AI860" s="183"/>
      <c r="AJ860" s="185"/>
      <c r="AK860" s="183"/>
      <c r="AL860" s="180"/>
      <c r="AM860" s="180"/>
      <c r="AN860" s="180"/>
      <c r="AO860" s="180"/>
    </row>
    <row r="861" spans="1:41" s="47" customFormat="1" ht="15" customHeight="1" x14ac:dyDescent="0.25">
      <c r="A861" s="204"/>
      <c r="B861" s="194"/>
      <c r="C861" s="9"/>
      <c r="D861" s="9"/>
      <c r="E861" s="9"/>
      <c r="F861" s="180" t="s">
        <v>1649</v>
      </c>
      <c r="G861" s="9"/>
      <c r="H861" s="181"/>
      <c r="I861" s="9"/>
      <c r="J861" s="48"/>
      <c r="K861" s="9"/>
      <c r="L861" s="9"/>
      <c r="M861" s="9"/>
      <c r="N861" s="9"/>
      <c r="O861" s="10"/>
      <c r="P861" s="10"/>
      <c r="Q861" s="187"/>
      <c r="R861" s="187"/>
      <c r="S861" s="9"/>
      <c r="T861" s="188"/>
      <c r="U861" s="188"/>
      <c r="V861" s="9"/>
      <c r="W861" s="9"/>
      <c r="X861" s="9"/>
      <c r="Y861" s="9"/>
      <c r="Z861" s="9"/>
      <c r="AA861" s="9"/>
      <c r="AB861" s="183"/>
      <c r="AC861" s="183"/>
      <c r="AD861" s="183"/>
      <c r="AE861" s="183"/>
      <c r="AF861" s="183"/>
      <c r="AG861" s="183"/>
      <c r="AH861" s="184"/>
      <c r="AI861" s="183"/>
      <c r="AJ861" s="185"/>
      <c r="AK861" s="183"/>
      <c r="AL861" s="180"/>
      <c r="AM861" s="180"/>
      <c r="AN861" s="180"/>
      <c r="AO861" s="180"/>
    </row>
    <row r="862" spans="1:41" s="47" customFormat="1" ht="15" customHeight="1" x14ac:dyDescent="0.25">
      <c r="A862" s="204"/>
      <c r="B862" s="194"/>
      <c r="C862" s="9"/>
      <c r="D862" s="9"/>
      <c r="E862" s="9"/>
      <c r="F862" s="180" t="s">
        <v>1649</v>
      </c>
      <c r="G862" s="9"/>
      <c r="H862" s="181"/>
      <c r="I862" s="9"/>
      <c r="J862" s="48"/>
      <c r="K862" s="9"/>
      <c r="L862" s="9"/>
      <c r="M862" s="9"/>
      <c r="N862" s="9"/>
      <c r="O862" s="10"/>
      <c r="P862" s="10"/>
      <c r="Q862" s="187"/>
      <c r="R862" s="187"/>
      <c r="S862" s="9"/>
      <c r="T862" s="188"/>
      <c r="U862" s="188"/>
      <c r="V862" s="9"/>
      <c r="W862" s="9"/>
      <c r="X862" s="9"/>
      <c r="Y862" s="9"/>
      <c r="Z862" s="9"/>
      <c r="AA862" s="9"/>
      <c r="AB862" s="183"/>
      <c r="AC862" s="183"/>
      <c r="AD862" s="183"/>
      <c r="AE862" s="183"/>
      <c r="AF862" s="183"/>
      <c r="AG862" s="183"/>
      <c r="AH862" s="184"/>
      <c r="AI862" s="183"/>
      <c r="AJ862" s="185"/>
      <c r="AK862" s="183"/>
      <c r="AL862" s="180"/>
      <c r="AM862" s="180"/>
      <c r="AN862" s="180"/>
      <c r="AO862" s="180"/>
    </row>
    <row r="863" spans="1:41" s="47" customFormat="1" ht="15" customHeight="1" x14ac:dyDescent="0.25">
      <c r="A863" s="204"/>
      <c r="B863" s="194"/>
      <c r="C863" s="9"/>
      <c r="D863" s="9"/>
      <c r="E863" s="9"/>
      <c r="F863" s="180" t="s">
        <v>1650</v>
      </c>
      <c r="G863" s="9"/>
      <c r="H863" s="181"/>
      <c r="I863" s="9"/>
      <c r="J863" s="48"/>
      <c r="K863" s="9"/>
      <c r="L863" s="9"/>
      <c r="M863" s="9"/>
      <c r="N863" s="9"/>
      <c r="O863" s="10"/>
      <c r="P863" s="10"/>
      <c r="Q863" s="187"/>
      <c r="R863" s="187"/>
      <c r="S863" s="9"/>
      <c r="T863" s="188"/>
      <c r="U863" s="188"/>
      <c r="V863" s="9"/>
      <c r="W863" s="9"/>
      <c r="X863" s="9"/>
      <c r="Y863" s="9"/>
      <c r="Z863" s="9"/>
      <c r="AA863" s="9"/>
      <c r="AB863" s="183"/>
      <c r="AC863" s="183"/>
      <c r="AD863" s="183"/>
      <c r="AE863" s="183"/>
      <c r="AF863" s="183"/>
      <c r="AG863" s="183"/>
      <c r="AH863" s="184"/>
      <c r="AI863" s="183"/>
      <c r="AJ863" s="185"/>
      <c r="AK863" s="183"/>
      <c r="AL863" s="180"/>
      <c r="AM863" s="180"/>
      <c r="AN863" s="180"/>
      <c r="AO863" s="180"/>
    </row>
    <row r="864" spans="1:41" s="47" customFormat="1" ht="15" customHeight="1" x14ac:dyDescent="0.25">
      <c r="A864" s="204"/>
      <c r="B864" s="194"/>
      <c r="C864" s="9"/>
      <c r="D864" s="9"/>
      <c r="E864" s="9"/>
      <c r="F864" s="180" t="s">
        <v>1650</v>
      </c>
      <c r="G864" s="9"/>
      <c r="H864" s="181"/>
      <c r="I864" s="9"/>
      <c r="J864" s="48"/>
      <c r="K864" s="9"/>
      <c r="L864" s="9"/>
      <c r="M864" s="9"/>
      <c r="N864" s="9"/>
      <c r="O864" s="10"/>
      <c r="P864" s="10"/>
      <c r="Q864" s="187"/>
      <c r="R864" s="187"/>
      <c r="S864" s="9"/>
      <c r="T864" s="188"/>
      <c r="U864" s="188"/>
      <c r="V864" s="9"/>
      <c r="W864" s="9"/>
      <c r="X864" s="9"/>
      <c r="Y864" s="9"/>
      <c r="Z864" s="9"/>
      <c r="AA864" s="9"/>
      <c r="AB864" s="183"/>
      <c r="AC864" s="183"/>
      <c r="AD864" s="183"/>
      <c r="AE864" s="183"/>
      <c r="AF864" s="183"/>
      <c r="AG864" s="183"/>
      <c r="AH864" s="184"/>
      <c r="AI864" s="183"/>
      <c r="AJ864" s="185"/>
      <c r="AK864" s="183"/>
      <c r="AL864" s="180"/>
      <c r="AM864" s="180"/>
      <c r="AN864" s="180"/>
      <c r="AO864" s="180"/>
    </row>
    <row r="865" spans="1:41" s="47" customFormat="1" ht="15" customHeight="1" x14ac:dyDescent="0.25">
      <c r="A865" s="204"/>
      <c r="B865" s="194"/>
      <c r="C865" s="9"/>
      <c r="D865" s="9"/>
      <c r="E865" s="9"/>
      <c r="F865" s="180" t="s">
        <v>1650</v>
      </c>
      <c r="G865" s="9"/>
      <c r="H865" s="181"/>
      <c r="I865" s="9"/>
      <c r="J865" s="48"/>
      <c r="K865" s="9"/>
      <c r="L865" s="9"/>
      <c r="M865" s="9"/>
      <c r="N865" s="9"/>
      <c r="O865" s="10"/>
      <c r="P865" s="10"/>
      <c r="Q865" s="187"/>
      <c r="R865" s="187"/>
      <c r="S865" s="9"/>
      <c r="T865" s="188"/>
      <c r="U865" s="188"/>
      <c r="V865" s="9"/>
      <c r="W865" s="9"/>
      <c r="X865" s="9"/>
      <c r="Y865" s="9"/>
      <c r="Z865" s="9"/>
      <c r="AA865" s="9"/>
      <c r="AB865" s="183"/>
      <c r="AC865" s="183"/>
      <c r="AD865" s="183"/>
      <c r="AE865" s="183"/>
      <c r="AF865" s="183"/>
      <c r="AG865" s="183"/>
      <c r="AH865" s="184"/>
      <c r="AI865" s="183"/>
      <c r="AJ865" s="185"/>
      <c r="AK865" s="183"/>
      <c r="AL865" s="180"/>
      <c r="AM865" s="180"/>
      <c r="AN865" s="180"/>
      <c r="AO865" s="180"/>
    </row>
    <row r="866" spans="1:41" s="47" customFormat="1" ht="15" customHeight="1" x14ac:dyDescent="0.25">
      <c r="A866" s="204"/>
      <c r="B866" s="194"/>
      <c r="C866" s="9"/>
      <c r="D866" s="9"/>
      <c r="E866" s="9"/>
      <c r="F866" s="180" t="s">
        <v>1650</v>
      </c>
      <c r="G866" s="9"/>
      <c r="H866" s="181"/>
      <c r="I866" s="9"/>
      <c r="J866" s="48"/>
      <c r="K866" s="9"/>
      <c r="L866" s="9"/>
      <c r="M866" s="9"/>
      <c r="N866" s="9"/>
      <c r="O866" s="10"/>
      <c r="P866" s="10"/>
      <c r="Q866" s="187"/>
      <c r="R866" s="187"/>
      <c r="S866" s="9"/>
      <c r="T866" s="188"/>
      <c r="U866" s="188"/>
      <c r="V866" s="9"/>
      <c r="W866" s="9"/>
      <c r="X866" s="9"/>
      <c r="Y866" s="9"/>
      <c r="Z866" s="9"/>
      <c r="AA866" s="9"/>
      <c r="AB866" s="183"/>
      <c r="AC866" s="183"/>
      <c r="AD866" s="183"/>
      <c r="AE866" s="183"/>
      <c r="AF866" s="183"/>
      <c r="AG866" s="183"/>
      <c r="AH866" s="184"/>
      <c r="AI866" s="183"/>
      <c r="AJ866" s="185"/>
      <c r="AK866" s="183"/>
      <c r="AL866" s="180"/>
      <c r="AM866" s="180"/>
      <c r="AN866" s="180"/>
      <c r="AO866" s="180"/>
    </row>
    <row r="867" spans="1:41" s="47" customFormat="1" ht="15" customHeight="1" x14ac:dyDescent="0.25">
      <c r="A867" s="204"/>
      <c r="B867" s="194"/>
      <c r="C867" s="9"/>
      <c r="D867" s="9"/>
      <c r="E867" s="9"/>
      <c r="F867" s="180" t="s">
        <v>1650</v>
      </c>
      <c r="G867" s="9"/>
      <c r="H867" s="181"/>
      <c r="I867" s="9"/>
      <c r="J867" s="48"/>
      <c r="K867" s="9"/>
      <c r="L867" s="9"/>
      <c r="M867" s="9"/>
      <c r="N867" s="9"/>
      <c r="O867" s="10"/>
      <c r="P867" s="10"/>
      <c r="Q867" s="187"/>
      <c r="R867" s="187"/>
      <c r="S867" s="9"/>
      <c r="T867" s="188"/>
      <c r="U867" s="188"/>
      <c r="V867" s="9"/>
      <c r="W867" s="9"/>
      <c r="X867" s="9"/>
      <c r="Y867" s="9"/>
      <c r="Z867" s="9"/>
      <c r="AA867" s="9"/>
      <c r="AB867" s="183"/>
      <c r="AC867" s="183"/>
      <c r="AD867" s="183"/>
      <c r="AE867" s="183"/>
      <c r="AF867" s="183"/>
      <c r="AG867" s="183"/>
      <c r="AH867" s="184"/>
      <c r="AI867" s="183"/>
      <c r="AJ867" s="185"/>
      <c r="AK867" s="183"/>
      <c r="AL867" s="180"/>
      <c r="AM867" s="180"/>
      <c r="AN867" s="180"/>
      <c r="AO867" s="180"/>
    </row>
    <row r="868" spans="1:41" s="47" customFormat="1" ht="15" customHeight="1" x14ac:dyDescent="0.25">
      <c r="A868" s="204"/>
      <c r="B868" s="194"/>
      <c r="C868" s="9"/>
      <c r="D868" s="9"/>
      <c r="E868" s="9"/>
      <c r="F868" s="180" t="s">
        <v>1650</v>
      </c>
      <c r="G868" s="9"/>
      <c r="H868" s="181"/>
      <c r="I868" s="9"/>
      <c r="J868" s="48"/>
      <c r="K868" s="9"/>
      <c r="L868" s="9"/>
      <c r="M868" s="9"/>
      <c r="N868" s="9"/>
      <c r="O868" s="10"/>
      <c r="P868" s="10"/>
      <c r="Q868" s="187"/>
      <c r="R868" s="187"/>
      <c r="S868" s="9"/>
      <c r="T868" s="188"/>
      <c r="U868" s="188"/>
      <c r="V868" s="9"/>
      <c r="W868" s="9"/>
      <c r="X868" s="9"/>
      <c r="Y868" s="9"/>
      <c r="Z868" s="9"/>
      <c r="AA868" s="9"/>
      <c r="AB868" s="183"/>
      <c r="AC868" s="183"/>
      <c r="AD868" s="183"/>
      <c r="AE868" s="183"/>
      <c r="AF868" s="183"/>
      <c r="AG868" s="183"/>
      <c r="AH868" s="184"/>
      <c r="AI868" s="183"/>
      <c r="AJ868" s="185"/>
      <c r="AK868" s="183"/>
      <c r="AL868" s="180"/>
      <c r="AM868" s="180"/>
      <c r="AN868" s="180"/>
      <c r="AO868" s="180"/>
    </row>
    <row r="869" spans="1:41" s="47" customFormat="1" ht="15" customHeight="1" x14ac:dyDescent="0.25">
      <c r="A869" s="204"/>
      <c r="B869" s="194"/>
      <c r="C869" s="9"/>
      <c r="D869" s="9"/>
      <c r="E869" s="9"/>
      <c r="F869" s="180" t="s">
        <v>1650</v>
      </c>
      <c r="G869" s="9"/>
      <c r="H869" s="181"/>
      <c r="I869" s="9"/>
      <c r="J869" s="48"/>
      <c r="K869" s="9"/>
      <c r="L869" s="9"/>
      <c r="M869" s="9"/>
      <c r="N869" s="9"/>
      <c r="O869" s="10"/>
      <c r="P869" s="10"/>
      <c r="Q869" s="187"/>
      <c r="R869" s="187"/>
      <c r="S869" s="9"/>
      <c r="T869" s="188"/>
      <c r="U869" s="188"/>
      <c r="V869" s="9"/>
      <c r="W869" s="9"/>
      <c r="X869" s="9"/>
      <c r="Y869" s="9"/>
      <c r="Z869" s="9"/>
      <c r="AA869" s="9"/>
      <c r="AB869" s="183"/>
      <c r="AC869" s="183"/>
      <c r="AD869" s="183"/>
      <c r="AE869" s="183"/>
      <c r="AF869" s="183"/>
      <c r="AG869" s="183"/>
      <c r="AH869" s="184"/>
      <c r="AI869" s="183"/>
      <c r="AJ869" s="185"/>
      <c r="AK869" s="183"/>
      <c r="AL869" s="180"/>
      <c r="AM869" s="180"/>
      <c r="AN869" s="180"/>
      <c r="AO869" s="180"/>
    </row>
    <row r="870" spans="1:41" s="47" customFormat="1" ht="15" customHeight="1" x14ac:dyDescent="0.25">
      <c r="A870" s="204"/>
      <c r="B870" s="194"/>
      <c r="C870" s="9"/>
      <c r="D870" s="9"/>
      <c r="E870" s="9"/>
      <c r="F870" s="180" t="s">
        <v>1650</v>
      </c>
      <c r="G870" s="9"/>
      <c r="H870" s="181"/>
      <c r="I870" s="9"/>
      <c r="J870" s="48"/>
      <c r="K870" s="9"/>
      <c r="L870" s="9"/>
      <c r="M870" s="9"/>
      <c r="N870" s="9"/>
      <c r="O870" s="10"/>
      <c r="P870" s="10"/>
      <c r="Q870" s="187"/>
      <c r="R870" s="187"/>
      <c r="S870" s="9"/>
      <c r="T870" s="188"/>
      <c r="U870" s="188"/>
      <c r="V870" s="9"/>
      <c r="W870" s="9"/>
      <c r="X870" s="9"/>
      <c r="Y870" s="9"/>
      <c r="Z870" s="9"/>
      <c r="AA870" s="9"/>
      <c r="AB870" s="183"/>
      <c r="AC870" s="183"/>
      <c r="AD870" s="183"/>
      <c r="AE870" s="183"/>
      <c r="AF870" s="183"/>
      <c r="AG870" s="183"/>
      <c r="AH870" s="184"/>
      <c r="AI870" s="183"/>
      <c r="AJ870" s="185"/>
      <c r="AK870" s="183"/>
      <c r="AL870" s="180"/>
      <c r="AM870" s="180"/>
      <c r="AN870" s="180"/>
      <c r="AO870" s="180"/>
    </row>
    <row r="871" spans="1:41" s="47" customFormat="1" ht="15" customHeight="1" x14ac:dyDescent="0.25">
      <c r="A871" s="204"/>
      <c r="B871" s="194"/>
      <c r="C871" s="9"/>
      <c r="D871" s="9"/>
      <c r="E871" s="9"/>
      <c r="F871" s="180" t="s">
        <v>1650</v>
      </c>
      <c r="G871" s="9"/>
      <c r="H871" s="181"/>
      <c r="I871" s="9"/>
      <c r="J871" s="48"/>
      <c r="K871" s="9"/>
      <c r="L871" s="9"/>
      <c r="M871" s="9"/>
      <c r="N871" s="9"/>
      <c r="O871" s="10"/>
      <c r="P871" s="10"/>
      <c r="Q871" s="187"/>
      <c r="R871" s="187"/>
      <c r="S871" s="9"/>
      <c r="T871" s="188"/>
      <c r="U871" s="188"/>
      <c r="V871" s="9"/>
      <c r="W871" s="9"/>
      <c r="X871" s="9"/>
      <c r="Y871" s="9"/>
      <c r="Z871" s="9"/>
      <c r="AA871" s="9"/>
      <c r="AB871" s="183"/>
      <c r="AC871" s="183"/>
      <c r="AD871" s="183"/>
      <c r="AE871" s="183"/>
      <c r="AF871" s="183"/>
      <c r="AG871" s="183"/>
      <c r="AH871" s="184"/>
      <c r="AI871" s="183"/>
      <c r="AJ871" s="185"/>
      <c r="AK871" s="183"/>
      <c r="AL871" s="180"/>
      <c r="AM871" s="180"/>
      <c r="AN871" s="180"/>
      <c r="AO871" s="180"/>
    </row>
    <row r="872" spans="1:41" s="47" customFormat="1" ht="15" customHeight="1" x14ac:dyDescent="0.25">
      <c r="A872" s="204"/>
      <c r="B872" s="194"/>
      <c r="C872" s="9"/>
      <c r="D872" s="9"/>
      <c r="E872" s="9"/>
      <c r="F872" s="180" t="s">
        <v>1650</v>
      </c>
      <c r="G872" s="9"/>
      <c r="H872" s="181"/>
      <c r="I872" s="9"/>
      <c r="J872" s="48"/>
      <c r="K872" s="9"/>
      <c r="L872" s="9"/>
      <c r="M872" s="9"/>
      <c r="N872" s="9"/>
      <c r="O872" s="10"/>
      <c r="P872" s="10"/>
      <c r="Q872" s="187"/>
      <c r="R872" s="187"/>
      <c r="S872" s="9"/>
      <c r="T872" s="188"/>
      <c r="U872" s="188"/>
      <c r="V872" s="9"/>
      <c r="W872" s="9"/>
      <c r="X872" s="9"/>
      <c r="Y872" s="9"/>
      <c r="Z872" s="9"/>
      <c r="AA872" s="9"/>
      <c r="AB872" s="183"/>
      <c r="AC872" s="183"/>
      <c r="AD872" s="183"/>
      <c r="AE872" s="183"/>
      <c r="AF872" s="183"/>
      <c r="AG872" s="183"/>
      <c r="AH872" s="184"/>
      <c r="AI872" s="183"/>
      <c r="AJ872" s="185"/>
      <c r="AK872" s="183"/>
      <c r="AL872" s="180"/>
      <c r="AM872" s="180"/>
      <c r="AN872" s="180"/>
      <c r="AO872" s="180"/>
    </row>
    <row r="873" spans="1:41" s="47" customFormat="1" ht="15" customHeight="1" x14ac:dyDescent="0.25">
      <c r="A873" s="204"/>
      <c r="B873" s="194"/>
      <c r="C873" s="9"/>
      <c r="D873" s="9"/>
      <c r="E873" s="9"/>
      <c r="F873" s="180" t="s">
        <v>1651</v>
      </c>
      <c r="G873" s="9"/>
      <c r="H873" s="181"/>
      <c r="I873" s="9"/>
      <c r="J873" s="48"/>
      <c r="K873" s="9"/>
      <c r="L873" s="9"/>
      <c r="M873" s="9"/>
      <c r="N873" s="9"/>
      <c r="O873" s="10"/>
      <c r="P873" s="10"/>
      <c r="Q873" s="187"/>
      <c r="R873" s="187"/>
      <c r="S873" s="9"/>
      <c r="T873" s="188"/>
      <c r="U873" s="188"/>
      <c r="V873" s="9"/>
      <c r="W873" s="9"/>
      <c r="X873" s="9"/>
      <c r="Y873" s="9"/>
      <c r="Z873" s="9"/>
      <c r="AA873" s="9"/>
      <c r="AB873" s="183"/>
      <c r="AC873" s="183"/>
      <c r="AD873" s="183"/>
      <c r="AE873" s="183"/>
      <c r="AF873" s="183"/>
      <c r="AG873" s="183"/>
      <c r="AH873" s="184"/>
      <c r="AI873" s="183"/>
      <c r="AJ873" s="185"/>
      <c r="AK873" s="183"/>
      <c r="AL873" s="180"/>
      <c r="AM873" s="180"/>
      <c r="AN873" s="180"/>
      <c r="AO873" s="180"/>
    </row>
    <row r="874" spans="1:41" s="47" customFormat="1" ht="15" customHeight="1" x14ac:dyDescent="0.25">
      <c r="A874" s="204"/>
      <c r="B874" s="194"/>
      <c r="C874" s="9"/>
      <c r="D874" s="9"/>
      <c r="E874" s="9"/>
      <c r="F874" s="180" t="s">
        <v>1651</v>
      </c>
      <c r="G874" s="9"/>
      <c r="H874" s="181"/>
      <c r="I874" s="9"/>
      <c r="J874" s="48"/>
      <c r="K874" s="9"/>
      <c r="L874" s="9"/>
      <c r="M874" s="9"/>
      <c r="N874" s="9"/>
      <c r="O874" s="10"/>
      <c r="P874" s="10"/>
      <c r="Q874" s="187"/>
      <c r="R874" s="187"/>
      <c r="S874" s="9"/>
      <c r="T874" s="188"/>
      <c r="U874" s="188"/>
      <c r="V874" s="9"/>
      <c r="W874" s="9"/>
      <c r="X874" s="9"/>
      <c r="Y874" s="9"/>
      <c r="Z874" s="9"/>
      <c r="AA874" s="9"/>
      <c r="AB874" s="183"/>
      <c r="AC874" s="183"/>
      <c r="AD874" s="183"/>
      <c r="AE874" s="183"/>
      <c r="AF874" s="183"/>
      <c r="AG874" s="183"/>
      <c r="AH874" s="184"/>
      <c r="AI874" s="183"/>
      <c r="AJ874" s="185"/>
      <c r="AK874" s="183"/>
      <c r="AL874" s="180"/>
      <c r="AM874" s="180"/>
      <c r="AN874" s="180"/>
      <c r="AO874" s="180"/>
    </row>
    <row r="875" spans="1:41" s="47" customFormat="1" ht="15" customHeight="1" x14ac:dyDescent="0.25">
      <c r="A875" s="204"/>
      <c r="B875" s="194"/>
      <c r="C875" s="9"/>
      <c r="D875" s="9"/>
      <c r="E875" s="9"/>
      <c r="F875" s="180" t="s">
        <v>1651</v>
      </c>
      <c r="G875" s="9"/>
      <c r="H875" s="181"/>
      <c r="I875" s="9"/>
      <c r="J875" s="48"/>
      <c r="K875" s="9"/>
      <c r="L875" s="9"/>
      <c r="M875" s="9"/>
      <c r="N875" s="9"/>
      <c r="O875" s="10"/>
      <c r="P875" s="10"/>
      <c r="Q875" s="187"/>
      <c r="R875" s="187"/>
      <c r="S875" s="9"/>
      <c r="T875" s="188"/>
      <c r="U875" s="188"/>
      <c r="V875" s="9"/>
      <c r="W875" s="9"/>
      <c r="X875" s="9"/>
      <c r="Y875" s="9"/>
      <c r="Z875" s="9"/>
      <c r="AA875" s="9"/>
      <c r="AB875" s="183"/>
      <c r="AC875" s="183"/>
      <c r="AD875" s="183"/>
      <c r="AE875" s="183"/>
      <c r="AF875" s="183"/>
      <c r="AG875" s="183"/>
      <c r="AH875" s="184"/>
      <c r="AI875" s="183"/>
      <c r="AJ875" s="185"/>
      <c r="AK875" s="183"/>
      <c r="AL875" s="180"/>
      <c r="AM875" s="180"/>
      <c r="AN875" s="180"/>
      <c r="AO875" s="180"/>
    </row>
    <row r="876" spans="1:41" s="47" customFormat="1" ht="15" customHeight="1" x14ac:dyDescent="0.25">
      <c r="A876" s="204"/>
      <c r="B876" s="194"/>
      <c r="C876" s="9"/>
      <c r="D876" s="9"/>
      <c r="E876" s="9"/>
      <c r="F876" s="180" t="s">
        <v>1651</v>
      </c>
      <c r="G876" s="9"/>
      <c r="H876" s="181"/>
      <c r="I876" s="9"/>
      <c r="J876" s="48"/>
      <c r="K876" s="9"/>
      <c r="L876" s="9"/>
      <c r="M876" s="9"/>
      <c r="N876" s="9"/>
      <c r="O876" s="10"/>
      <c r="P876" s="10"/>
      <c r="Q876" s="187"/>
      <c r="R876" s="187"/>
      <c r="S876" s="9"/>
      <c r="T876" s="188"/>
      <c r="U876" s="188"/>
      <c r="V876" s="9"/>
      <c r="W876" s="9"/>
      <c r="X876" s="9"/>
      <c r="Y876" s="9"/>
      <c r="Z876" s="9"/>
      <c r="AA876" s="9"/>
      <c r="AB876" s="183"/>
      <c r="AC876" s="183"/>
      <c r="AD876" s="183"/>
      <c r="AE876" s="183"/>
      <c r="AF876" s="183"/>
      <c r="AG876" s="183"/>
      <c r="AH876" s="184"/>
      <c r="AI876" s="183"/>
      <c r="AJ876" s="185"/>
      <c r="AK876" s="183"/>
      <c r="AL876" s="180"/>
      <c r="AM876" s="180"/>
      <c r="AN876" s="180"/>
      <c r="AO876" s="180"/>
    </row>
    <row r="877" spans="1:41" s="47" customFormat="1" ht="15" customHeight="1" x14ac:dyDescent="0.25">
      <c r="A877" s="204"/>
      <c r="B877" s="194"/>
      <c r="C877" s="9"/>
      <c r="D877" s="9"/>
      <c r="E877" s="9"/>
      <c r="F877" s="180" t="s">
        <v>1651</v>
      </c>
      <c r="G877" s="9"/>
      <c r="H877" s="181"/>
      <c r="I877" s="9"/>
      <c r="J877" s="48"/>
      <c r="K877" s="9"/>
      <c r="L877" s="9"/>
      <c r="M877" s="9"/>
      <c r="N877" s="9"/>
      <c r="O877" s="10"/>
      <c r="P877" s="10"/>
      <c r="Q877" s="187"/>
      <c r="R877" s="187"/>
      <c r="S877" s="9"/>
      <c r="T877" s="188"/>
      <c r="U877" s="188"/>
      <c r="V877" s="9"/>
      <c r="W877" s="9"/>
      <c r="X877" s="9"/>
      <c r="Y877" s="9"/>
      <c r="Z877" s="9"/>
      <c r="AA877" s="9"/>
      <c r="AB877" s="183"/>
      <c r="AC877" s="183"/>
      <c r="AD877" s="183"/>
      <c r="AE877" s="183"/>
      <c r="AF877" s="183"/>
      <c r="AG877" s="183"/>
      <c r="AH877" s="184"/>
      <c r="AI877" s="183"/>
      <c r="AJ877" s="185"/>
      <c r="AK877" s="183"/>
      <c r="AL877" s="180"/>
      <c r="AM877" s="180"/>
      <c r="AN877" s="180"/>
      <c r="AO877" s="180"/>
    </row>
    <row r="878" spans="1:41" s="47" customFormat="1" ht="15" customHeight="1" x14ac:dyDescent="0.25">
      <c r="A878" s="204"/>
      <c r="B878" s="194"/>
      <c r="C878" s="9"/>
      <c r="D878" s="9"/>
      <c r="E878" s="9"/>
      <c r="F878" s="180" t="s">
        <v>1651</v>
      </c>
      <c r="G878" s="9"/>
      <c r="H878" s="181"/>
      <c r="I878" s="9"/>
      <c r="J878" s="48"/>
      <c r="K878" s="9"/>
      <c r="L878" s="9"/>
      <c r="M878" s="9"/>
      <c r="N878" s="9"/>
      <c r="O878" s="10"/>
      <c r="P878" s="10"/>
      <c r="Q878" s="187"/>
      <c r="R878" s="187"/>
      <c r="S878" s="9"/>
      <c r="T878" s="188"/>
      <c r="U878" s="188"/>
      <c r="V878" s="9"/>
      <c r="W878" s="9"/>
      <c r="X878" s="9"/>
      <c r="Y878" s="9"/>
      <c r="Z878" s="9"/>
      <c r="AA878" s="9"/>
      <c r="AB878" s="183"/>
      <c r="AC878" s="183"/>
      <c r="AD878" s="183"/>
      <c r="AE878" s="183"/>
      <c r="AF878" s="183"/>
      <c r="AG878" s="183"/>
      <c r="AH878" s="184"/>
      <c r="AI878" s="183"/>
      <c r="AJ878" s="185"/>
      <c r="AK878" s="183"/>
      <c r="AL878" s="180"/>
      <c r="AM878" s="180"/>
      <c r="AN878" s="180"/>
      <c r="AO878" s="180"/>
    </row>
    <row r="879" spans="1:41" s="47" customFormat="1" ht="15" customHeight="1" x14ac:dyDescent="0.25">
      <c r="A879" s="204"/>
      <c r="B879" s="194"/>
      <c r="C879" s="9"/>
      <c r="D879" s="9"/>
      <c r="E879" s="9"/>
      <c r="F879" s="180" t="s">
        <v>1651</v>
      </c>
      <c r="G879" s="9"/>
      <c r="H879" s="181"/>
      <c r="I879" s="9"/>
      <c r="J879" s="48"/>
      <c r="K879" s="9"/>
      <c r="L879" s="9"/>
      <c r="M879" s="9"/>
      <c r="N879" s="9"/>
      <c r="O879" s="10"/>
      <c r="P879" s="10"/>
      <c r="Q879" s="187"/>
      <c r="R879" s="187"/>
      <c r="S879" s="9"/>
      <c r="T879" s="188"/>
      <c r="U879" s="188"/>
      <c r="V879" s="9"/>
      <c r="W879" s="9"/>
      <c r="X879" s="9"/>
      <c r="Y879" s="9"/>
      <c r="Z879" s="9"/>
      <c r="AA879" s="9"/>
      <c r="AB879" s="183"/>
      <c r="AC879" s="183"/>
      <c r="AD879" s="183"/>
      <c r="AE879" s="183"/>
      <c r="AF879" s="183"/>
      <c r="AG879" s="183"/>
      <c r="AH879" s="184"/>
      <c r="AI879" s="183"/>
      <c r="AJ879" s="185"/>
      <c r="AK879" s="183"/>
      <c r="AL879" s="180"/>
      <c r="AM879" s="180"/>
      <c r="AN879" s="180"/>
      <c r="AO879" s="180"/>
    </row>
    <row r="880" spans="1:41" s="47" customFormat="1" ht="15" customHeight="1" x14ac:dyDescent="0.25">
      <c r="A880" s="204"/>
      <c r="B880" s="194"/>
      <c r="C880" s="9"/>
      <c r="D880" s="9"/>
      <c r="E880" s="9"/>
      <c r="F880" s="180" t="s">
        <v>1651</v>
      </c>
      <c r="G880" s="9"/>
      <c r="H880" s="181"/>
      <c r="I880" s="9"/>
      <c r="J880" s="48"/>
      <c r="K880" s="9"/>
      <c r="L880" s="9"/>
      <c r="M880" s="9"/>
      <c r="N880" s="9"/>
      <c r="O880" s="10"/>
      <c r="P880" s="10"/>
      <c r="Q880" s="187"/>
      <c r="R880" s="187"/>
      <c r="S880" s="9"/>
      <c r="T880" s="188"/>
      <c r="U880" s="188"/>
      <c r="V880" s="9"/>
      <c r="W880" s="9"/>
      <c r="X880" s="9"/>
      <c r="Y880" s="9"/>
      <c r="Z880" s="9"/>
      <c r="AA880" s="9"/>
      <c r="AB880" s="183"/>
      <c r="AC880" s="183"/>
      <c r="AD880" s="183"/>
      <c r="AE880" s="183"/>
      <c r="AF880" s="183"/>
      <c r="AG880" s="183"/>
      <c r="AH880" s="184"/>
      <c r="AI880" s="183"/>
      <c r="AJ880" s="185"/>
      <c r="AK880" s="183"/>
      <c r="AL880" s="180"/>
      <c r="AM880" s="180"/>
      <c r="AN880" s="180"/>
      <c r="AO880" s="180"/>
    </row>
    <row r="881" spans="1:41" s="47" customFormat="1" ht="15" customHeight="1" x14ac:dyDescent="0.25">
      <c r="A881" s="204"/>
      <c r="B881" s="194"/>
      <c r="C881" s="9"/>
      <c r="D881" s="9"/>
      <c r="E881" s="9"/>
      <c r="F881" s="180" t="s">
        <v>1652</v>
      </c>
      <c r="G881" s="9"/>
      <c r="H881" s="181"/>
      <c r="I881" s="9"/>
      <c r="J881" s="48"/>
      <c r="K881" s="9"/>
      <c r="L881" s="9"/>
      <c r="M881" s="9"/>
      <c r="N881" s="9"/>
      <c r="O881" s="10"/>
      <c r="P881" s="10"/>
      <c r="Q881" s="187"/>
      <c r="R881" s="187"/>
      <c r="S881" s="9"/>
      <c r="T881" s="188"/>
      <c r="U881" s="188"/>
      <c r="V881" s="9"/>
      <c r="W881" s="9"/>
      <c r="X881" s="9"/>
      <c r="Y881" s="9"/>
      <c r="Z881" s="9"/>
      <c r="AA881" s="9"/>
      <c r="AB881" s="183"/>
      <c r="AC881" s="183"/>
      <c r="AD881" s="183"/>
      <c r="AE881" s="183"/>
      <c r="AF881" s="183"/>
      <c r="AG881" s="183"/>
      <c r="AH881" s="184"/>
      <c r="AI881" s="183"/>
      <c r="AJ881" s="185"/>
      <c r="AK881" s="183"/>
      <c r="AL881" s="180"/>
      <c r="AM881" s="180"/>
      <c r="AN881" s="180"/>
      <c r="AO881" s="180"/>
    </row>
    <row r="882" spans="1:41" s="47" customFormat="1" ht="15" customHeight="1" x14ac:dyDescent="0.25">
      <c r="A882" s="204"/>
      <c r="B882" s="194"/>
      <c r="C882" s="9"/>
      <c r="D882" s="9"/>
      <c r="E882" s="9"/>
      <c r="F882" s="180" t="s">
        <v>1652</v>
      </c>
      <c r="G882" s="9"/>
      <c r="H882" s="181"/>
      <c r="I882" s="9"/>
      <c r="J882" s="48"/>
      <c r="K882" s="9"/>
      <c r="L882" s="9"/>
      <c r="M882" s="9"/>
      <c r="N882" s="9"/>
      <c r="O882" s="10"/>
      <c r="P882" s="10"/>
      <c r="Q882" s="187"/>
      <c r="R882" s="187"/>
      <c r="S882" s="9"/>
      <c r="T882" s="188"/>
      <c r="U882" s="188"/>
      <c r="V882" s="9"/>
      <c r="W882" s="9"/>
      <c r="X882" s="9"/>
      <c r="Y882" s="9"/>
      <c r="Z882" s="9"/>
      <c r="AA882" s="9"/>
      <c r="AB882" s="183"/>
      <c r="AC882" s="183"/>
      <c r="AD882" s="183"/>
      <c r="AE882" s="183"/>
      <c r="AF882" s="183"/>
      <c r="AG882" s="183"/>
      <c r="AH882" s="184"/>
      <c r="AI882" s="183"/>
      <c r="AJ882" s="185"/>
      <c r="AK882" s="183"/>
      <c r="AL882" s="180"/>
      <c r="AM882" s="180"/>
      <c r="AN882" s="180"/>
      <c r="AO882" s="180"/>
    </row>
    <row r="883" spans="1:41" s="47" customFormat="1" ht="15" customHeight="1" x14ac:dyDescent="0.25">
      <c r="A883" s="204"/>
      <c r="B883" s="194"/>
      <c r="C883" s="9"/>
      <c r="D883" s="9"/>
      <c r="E883" s="9"/>
      <c r="F883" s="180" t="s">
        <v>1652</v>
      </c>
      <c r="G883" s="9"/>
      <c r="H883" s="181"/>
      <c r="I883" s="9"/>
      <c r="J883" s="48"/>
      <c r="K883" s="9"/>
      <c r="L883" s="9"/>
      <c r="M883" s="9"/>
      <c r="N883" s="9"/>
      <c r="O883" s="10"/>
      <c r="P883" s="10"/>
      <c r="Q883" s="187"/>
      <c r="R883" s="187"/>
      <c r="S883" s="9"/>
      <c r="T883" s="188"/>
      <c r="U883" s="188"/>
      <c r="V883" s="9"/>
      <c r="W883" s="9"/>
      <c r="X883" s="9"/>
      <c r="Y883" s="9"/>
      <c r="Z883" s="9"/>
      <c r="AA883" s="9"/>
      <c r="AB883" s="183"/>
      <c r="AC883" s="183"/>
      <c r="AD883" s="183"/>
      <c r="AE883" s="183"/>
      <c r="AF883" s="183"/>
      <c r="AG883" s="183"/>
      <c r="AH883" s="184"/>
      <c r="AI883" s="183"/>
      <c r="AJ883" s="185"/>
      <c r="AK883" s="183"/>
      <c r="AL883" s="180"/>
      <c r="AM883" s="180"/>
      <c r="AN883" s="180"/>
      <c r="AO883" s="180"/>
    </row>
    <row r="884" spans="1:41" s="47" customFormat="1" ht="15" customHeight="1" x14ac:dyDescent="0.25">
      <c r="A884" s="204"/>
      <c r="B884" s="194"/>
      <c r="C884" s="9"/>
      <c r="D884" s="9"/>
      <c r="E884" s="9"/>
      <c r="F884" s="180" t="s">
        <v>1652</v>
      </c>
      <c r="G884" s="9"/>
      <c r="H884" s="181"/>
      <c r="I884" s="9"/>
      <c r="J884" s="48"/>
      <c r="K884" s="9"/>
      <c r="L884" s="9"/>
      <c r="M884" s="9"/>
      <c r="N884" s="9"/>
      <c r="O884" s="10"/>
      <c r="P884" s="10"/>
      <c r="Q884" s="187"/>
      <c r="R884" s="187"/>
      <c r="S884" s="9"/>
      <c r="T884" s="188"/>
      <c r="U884" s="188"/>
      <c r="V884" s="9"/>
      <c r="W884" s="9"/>
      <c r="X884" s="9"/>
      <c r="Y884" s="9"/>
      <c r="Z884" s="9"/>
      <c r="AA884" s="9"/>
      <c r="AB884" s="183"/>
      <c r="AC884" s="183"/>
      <c r="AD884" s="183"/>
      <c r="AE884" s="183"/>
      <c r="AF884" s="183"/>
      <c r="AG884" s="183"/>
      <c r="AH884" s="184"/>
      <c r="AI884" s="183"/>
      <c r="AJ884" s="185"/>
      <c r="AK884" s="183"/>
      <c r="AL884" s="180"/>
      <c r="AM884" s="180"/>
      <c r="AN884" s="180"/>
      <c r="AO884" s="180"/>
    </row>
    <row r="885" spans="1:41" s="47" customFormat="1" ht="15" customHeight="1" x14ac:dyDescent="0.25">
      <c r="A885" s="204"/>
      <c r="B885" s="194"/>
      <c r="C885" s="9"/>
      <c r="D885" s="9"/>
      <c r="E885" s="9"/>
      <c r="F885" s="180" t="s">
        <v>1652</v>
      </c>
      <c r="G885" s="9"/>
      <c r="H885" s="181"/>
      <c r="I885" s="9"/>
      <c r="J885" s="48"/>
      <c r="K885" s="9"/>
      <c r="L885" s="9"/>
      <c r="M885" s="9"/>
      <c r="N885" s="9"/>
      <c r="O885" s="10"/>
      <c r="P885" s="10"/>
      <c r="Q885" s="187"/>
      <c r="R885" s="187"/>
      <c r="S885" s="9"/>
      <c r="T885" s="188"/>
      <c r="U885" s="188"/>
      <c r="V885" s="9"/>
      <c r="W885" s="9"/>
      <c r="X885" s="9"/>
      <c r="Y885" s="9"/>
      <c r="Z885" s="9"/>
      <c r="AA885" s="9"/>
      <c r="AB885" s="183"/>
      <c r="AC885" s="183"/>
      <c r="AD885" s="183"/>
      <c r="AE885" s="183"/>
      <c r="AF885" s="183"/>
      <c r="AG885" s="183"/>
      <c r="AH885" s="184"/>
      <c r="AI885" s="183"/>
      <c r="AJ885" s="185"/>
      <c r="AK885" s="183"/>
      <c r="AL885" s="180"/>
      <c r="AM885" s="180"/>
      <c r="AN885" s="180"/>
      <c r="AO885" s="180"/>
    </row>
    <row r="886" spans="1:41" s="47" customFormat="1" ht="15" customHeight="1" x14ac:dyDescent="0.25">
      <c r="A886" s="204"/>
      <c r="B886" s="194"/>
      <c r="C886" s="9"/>
      <c r="D886" s="9"/>
      <c r="E886" s="9"/>
      <c r="F886" s="180" t="s">
        <v>1652</v>
      </c>
      <c r="G886" s="9"/>
      <c r="H886" s="181"/>
      <c r="I886" s="9"/>
      <c r="J886" s="48"/>
      <c r="K886" s="9"/>
      <c r="L886" s="9"/>
      <c r="M886" s="9"/>
      <c r="N886" s="9"/>
      <c r="O886" s="10"/>
      <c r="P886" s="10"/>
      <c r="Q886" s="187"/>
      <c r="R886" s="187"/>
      <c r="S886" s="9"/>
      <c r="T886" s="188"/>
      <c r="U886" s="188"/>
      <c r="V886" s="9"/>
      <c r="W886" s="9"/>
      <c r="X886" s="9"/>
      <c r="Y886" s="9"/>
      <c r="Z886" s="9"/>
      <c r="AA886" s="9"/>
      <c r="AB886" s="183"/>
      <c r="AC886" s="183"/>
      <c r="AD886" s="183"/>
      <c r="AE886" s="183"/>
      <c r="AF886" s="183"/>
      <c r="AG886" s="183"/>
      <c r="AH886" s="184"/>
      <c r="AI886" s="183"/>
      <c r="AJ886" s="185"/>
      <c r="AK886" s="183"/>
      <c r="AL886" s="180"/>
      <c r="AM886" s="180"/>
      <c r="AN886" s="180"/>
      <c r="AO886" s="180"/>
    </row>
    <row r="887" spans="1:41" s="47" customFormat="1" ht="15" customHeight="1" x14ac:dyDescent="0.25">
      <c r="A887" s="204"/>
      <c r="B887" s="194"/>
      <c r="C887" s="9"/>
      <c r="D887" s="9"/>
      <c r="E887" s="9"/>
      <c r="F887" s="180" t="s">
        <v>1652</v>
      </c>
      <c r="G887" s="9"/>
      <c r="H887" s="181"/>
      <c r="I887" s="9"/>
      <c r="J887" s="48"/>
      <c r="K887" s="9"/>
      <c r="L887" s="9"/>
      <c r="M887" s="9"/>
      <c r="N887" s="9"/>
      <c r="O887" s="10"/>
      <c r="P887" s="10"/>
      <c r="Q887" s="187"/>
      <c r="R887" s="187"/>
      <c r="S887" s="9"/>
      <c r="T887" s="188"/>
      <c r="U887" s="188"/>
      <c r="V887" s="9"/>
      <c r="W887" s="9"/>
      <c r="X887" s="9"/>
      <c r="Y887" s="9"/>
      <c r="Z887" s="9"/>
      <c r="AA887" s="9"/>
      <c r="AB887" s="183"/>
      <c r="AC887" s="183"/>
      <c r="AD887" s="183"/>
      <c r="AE887" s="183"/>
      <c r="AF887" s="183"/>
      <c r="AG887" s="183"/>
      <c r="AH887" s="184"/>
      <c r="AI887" s="183"/>
      <c r="AJ887" s="185"/>
      <c r="AK887" s="183"/>
      <c r="AL887" s="180"/>
      <c r="AM887" s="180"/>
      <c r="AN887" s="180"/>
      <c r="AO887" s="180"/>
    </row>
    <row r="888" spans="1:41" s="47" customFormat="1" ht="15" customHeight="1" x14ac:dyDescent="0.25">
      <c r="A888" s="204"/>
      <c r="B888" s="194"/>
      <c r="C888" s="9"/>
      <c r="D888" s="9"/>
      <c r="E888" s="9"/>
      <c r="F888" s="180" t="s">
        <v>1652</v>
      </c>
      <c r="G888" s="9"/>
      <c r="H888" s="181"/>
      <c r="I888" s="9"/>
      <c r="J888" s="48"/>
      <c r="K888" s="9"/>
      <c r="L888" s="9"/>
      <c r="M888" s="9"/>
      <c r="N888" s="9"/>
      <c r="O888" s="10"/>
      <c r="P888" s="10"/>
      <c r="Q888" s="187"/>
      <c r="R888" s="187"/>
      <c r="S888" s="9"/>
      <c r="T888" s="188"/>
      <c r="U888" s="188"/>
      <c r="V888" s="9"/>
      <c r="W888" s="9"/>
      <c r="X888" s="9"/>
      <c r="Y888" s="9"/>
      <c r="Z888" s="9"/>
      <c r="AA888" s="9"/>
      <c r="AB888" s="183"/>
      <c r="AC888" s="183"/>
      <c r="AD888" s="183"/>
      <c r="AE888" s="183"/>
      <c r="AF888" s="183"/>
      <c r="AG888" s="183"/>
      <c r="AH888" s="184"/>
      <c r="AI888" s="183"/>
      <c r="AJ888" s="185"/>
      <c r="AK888" s="183"/>
      <c r="AL888" s="180"/>
      <c r="AM888" s="180"/>
      <c r="AN888" s="180"/>
      <c r="AO888" s="180"/>
    </row>
    <row r="889" spans="1:41" s="47" customFormat="1" ht="15" customHeight="1" x14ac:dyDescent="0.25">
      <c r="A889" s="204"/>
      <c r="B889" s="194"/>
      <c r="C889" s="9"/>
      <c r="D889" s="9"/>
      <c r="E889" s="9"/>
      <c r="F889" s="180" t="s">
        <v>1652</v>
      </c>
      <c r="G889" s="9"/>
      <c r="H889" s="181"/>
      <c r="I889" s="9"/>
      <c r="J889" s="48"/>
      <c r="K889" s="9"/>
      <c r="L889" s="9"/>
      <c r="M889" s="9"/>
      <c r="N889" s="9"/>
      <c r="O889" s="10"/>
      <c r="P889" s="10"/>
      <c r="Q889" s="187"/>
      <c r="R889" s="187"/>
      <c r="S889" s="9"/>
      <c r="T889" s="188"/>
      <c r="U889" s="188"/>
      <c r="V889" s="9"/>
      <c r="W889" s="9"/>
      <c r="X889" s="9"/>
      <c r="Y889" s="9"/>
      <c r="Z889" s="9"/>
      <c r="AA889" s="9"/>
      <c r="AB889" s="183"/>
      <c r="AC889" s="183"/>
      <c r="AD889" s="183"/>
      <c r="AE889" s="183"/>
      <c r="AF889" s="183"/>
      <c r="AG889" s="183"/>
      <c r="AH889" s="184"/>
      <c r="AI889" s="183"/>
      <c r="AJ889" s="185"/>
      <c r="AK889" s="183"/>
      <c r="AL889" s="180"/>
      <c r="AM889" s="180"/>
      <c r="AN889" s="180"/>
      <c r="AO889" s="180"/>
    </row>
    <row r="890" spans="1:41" s="47" customFormat="1" ht="15" customHeight="1" x14ac:dyDescent="0.25">
      <c r="A890" s="204"/>
      <c r="B890" s="194"/>
      <c r="C890" s="9"/>
      <c r="D890" s="9"/>
      <c r="E890" s="9"/>
      <c r="F890" s="180" t="s">
        <v>1652</v>
      </c>
      <c r="G890" s="9"/>
      <c r="H890" s="181"/>
      <c r="I890" s="9"/>
      <c r="J890" s="48"/>
      <c r="K890" s="9"/>
      <c r="L890" s="9"/>
      <c r="M890" s="9"/>
      <c r="N890" s="9"/>
      <c r="O890" s="10"/>
      <c r="P890" s="10"/>
      <c r="Q890" s="187"/>
      <c r="R890" s="187"/>
      <c r="S890" s="9"/>
      <c r="T890" s="188"/>
      <c r="U890" s="188"/>
      <c r="V890" s="9"/>
      <c r="W890" s="9"/>
      <c r="X890" s="9"/>
      <c r="Y890" s="9"/>
      <c r="Z890" s="9"/>
      <c r="AA890" s="9"/>
      <c r="AB890" s="183"/>
      <c r="AC890" s="183"/>
      <c r="AD890" s="183"/>
      <c r="AE890" s="183"/>
      <c r="AF890" s="183"/>
      <c r="AG890" s="183"/>
      <c r="AH890" s="184"/>
      <c r="AI890" s="183"/>
      <c r="AJ890" s="185"/>
      <c r="AK890" s="183"/>
      <c r="AL890" s="180"/>
      <c r="AM890" s="180"/>
      <c r="AN890" s="180"/>
      <c r="AO890" s="180"/>
    </row>
    <row r="891" spans="1:41" ht="15" customHeight="1" x14ac:dyDescent="0.25">
      <c r="A891" s="205" t="s">
        <v>1662</v>
      </c>
      <c r="B891" s="40" t="s">
        <v>1435</v>
      </c>
      <c r="C891" s="1" t="s">
        <v>1436</v>
      </c>
      <c r="D891" s="1" t="s">
        <v>62</v>
      </c>
      <c r="E891" s="1" t="s">
        <v>575</v>
      </c>
      <c r="F891" s="2" t="s">
        <v>1437</v>
      </c>
      <c r="G891" s="1" t="s">
        <v>27</v>
      </c>
      <c r="H891" s="29" t="s">
        <v>548</v>
      </c>
      <c r="I891" s="1" t="s">
        <v>29</v>
      </c>
      <c r="J891" s="35" t="s">
        <v>30</v>
      </c>
      <c r="K891" s="36" t="s">
        <v>31</v>
      </c>
      <c r="L891" s="1" t="s">
        <v>51</v>
      </c>
      <c r="M891" s="37" t="s">
        <v>33</v>
      </c>
      <c r="N891" s="1" t="s">
        <v>34</v>
      </c>
      <c r="O891" s="38" t="s">
        <v>35</v>
      </c>
      <c r="P891" s="38"/>
      <c r="Q891" s="39" t="s">
        <v>36</v>
      </c>
      <c r="R891" s="39"/>
      <c r="S891" s="1" t="s">
        <v>1438</v>
      </c>
      <c r="T891" s="145"/>
      <c r="U891" s="145"/>
      <c r="V891" s="1" t="s">
        <v>59</v>
      </c>
      <c r="W891" s="1"/>
      <c r="X891" s="1"/>
      <c r="Y891" s="1"/>
      <c r="Z891" s="1"/>
      <c r="AA891" s="1"/>
      <c r="AB891" s="30"/>
      <c r="AC891" s="30">
        <v>2650</v>
      </c>
      <c r="AD891" s="30"/>
      <c r="AE891" s="30">
        <v>12750</v>
      </c>
      <c r="AF891" s="30">
        <v>650</v>
      </c>
      <c r="AG891" s="30">
        <f t="shared" si="13"/>
        <v>16050</v>
      </c>
      <c r="AH891" s="110"/>
      <c r="AI891" s="30"/>
      <c r="AJ891" s="125"/>
      <c r="AK891" s="30"/>
      <c r="AL891" s="2" t="s">
        <v>37</v>
      </c>
      <c r="AM891" s="2"/>
      <c r="AN891" s="2"/>
      <c r="AO891" s="2"/>
    </row>
    <row r="892" spans="1:41" ht="15" customHeight="1" x14ac:dyDescent="0.25">
      <c r="A892" s="205" t="s">
        <v>1662</v>
      </c>
      <c r="B892" s="40" t="s">
        <v>1439</v>
      </c>
      <c r="C892" s="1" t="s">
        <v>1436</v>
      </c>
      <c r="D892" s="1" t="s">
        <v>551</v>
      </c>
      <c r="E892" s="1" t="s">
        <v>575</v>
      </c>
      <c r="F892" s="2" t="s">
        <v>1437</v>
      </c>
      <c r="G892" s="1" t="s">
        <v>27</v>
      </c>
      <c r="H892" s="29" t="s">
        <v>548</v>
      </c>
      <c r="I892" s="1" t="s">
        <v>29</v>
      </c>
      <c r="J892" s="35" t="s">
        <v>30</v>
      </c>
      <c r="K892" s="36" t="s">
        <v>31</v>
      </c>
      <c r="L892" s="1" t="s">
        <v>51</v>
      </c>
      <c r="M892" s="37" t="s">
        <v>33</v>
      </c>
      <c r="N892" s="1" t="s">
        <v>34</v>
      </c>
      <c r="O892" s="38" t="s">
        <v>35</v>
      </c>
      <c r="P892" s="38"/>
      <c r="Q892" s="39" t="s">
        <v>36</v>
      </c>
      <c r="R892" s="39"/>
      <c r="S892" s="1" t="s">
        <v>1438</v>
      </c>
      <c r="T892" s="145"/>
      <c r="U892" s="145"/>
      <c r="V892" s="1" t="s">
        <v>59</v>
      </c>
      <c r="W892" s="1"/>
      <c r="X892" s="1"/>
      <c r="Y892" s="1"/>
      <c r="Z892" s="1"/>
      <c r="AA892" s="1"/>
      <c r="AB892" s="30"/>
      <c r="AC892" s="30">
        <v>2650</v>
      </c>
      <c r="AD892" s="30"/>
      <c r="AE892" s="30">
        <v>12750</v>
      </c>
      <c r="AF892" s="30">
        <v>650</v>
      </c>
      <c r="AG892" s="30">
        <f t="shared" si="13"/>
        <v>16050</v>
      </c>
      <c r="AH892" s="110"/>
      <c r="AI892" s="30"/>
      <c r="AJ892" s="125"/>
      <c r="AK892" s="30"/>
      <c r="AL892" s="2" t="s">
        <v>37</v>
      </c>
      <c r="AM892" s="2"/>
      <c r="AN892" s="2"/>
      <c r="AO892" s="2"/>
    </row>
    <row r="893" spans="1:41" ht="15" customHeight="1" x14ac:dyDescent="0.25">
      <c r="A893" s="205" t="s">
        <v>1662</v>
      </c>
      <c r="B893" s="40" t="s">
        <v>1441</v>
      </c>
      <c r="C893" s="1" t="s">
        <v>1442</v>
      </c>
      <c r="D893" s="1" t="s">
        <v>62</v>
      </c>
      <c r="E893" s="1" t="s">
        <v>575</v>
      </c>
      <c r="F893" s="2" t="s">
        <v>1437</v>
      </c>
      <c r="G893" s="1" t="s">
        <v>27</v>
      </c>
      <c r="H893" s="29" t="s">
        <v>548</v>
      </c>
      <c r="I893" s="1" t="s">
        <v>29</v>
      </c>
      <c r="J893" s="35" t="s">
        <v>30</v>
      </c>
      <c r="K893" s="36" t="s">
        <v>31</v>
      </c>
      <c r="L893" s="1" t="s">
        <v>32</v>
      </c>
      <c r="M893" s="37" t="s">
        <v>33</v>
      </c>
      <c r="N893" s="1" t="s">
        <v>34</v>
      </c>
      <c r="O893" s="38" t="s">
        <v>35</v>
      </c>
      <c r="P893" s="38"/>
      <c r="Q893" s="39" t="s">
        <v>36</v>
      </c>
      <c r="R893" s="39"/>
      <c r="S893" s="1" t="s">
        <v>1443</v>
      </c>
      <c r="T893" s="145"/>
      <c r="U893" s="145"/>
      <c r="V893" s="1" t="s">
        <v>59</v>
      </c>
      <c r="W893" s="1"/>
      <c r="X893" s="1"/>
      <c r="Y893" s="1"/>
      <c r="Z893" s="1"/>
      <c r="AA893" s="1"/>
      <c r="AB893" s="30"/>
      <c r="AC893" s="30">
        <v>2650</v>
      </c>
      <c r="AD893" s="30"/>
      <c r="AE893" s="30">
        <v>12750</v>
      </c>
      <c r="AF893" s="30">
        <v>650</v>
      </c>
      <c r="AG893" s="30">
        <f t="shared" si="13"/>
        <v>16050</v>
      </c>
      <c r="AH893" s="110"/>
      <c r="AI893" s="30"/>
      <c r="AJ893" s="125"/>
      <c r="AK893" s="30"/>
      <c r="AL893" s="2" t="s">
        <v>37</v>
      </c>
      <c r="AM893" s="2"/>
      <c r="AN893" s="2"/>
      <c r="AO893" s="2"/>
    </row>
    <row r="894" spans="1:41" ht="15" customHeight="1" x14ac:dyDescent="0.25">
      <c r="A894" s="205" t="s">
        <v>1662</v>
      </c>
      <c r="B894" s="40" t="s">
        <v>1444</v>
      </c>
      <c r="C894" s="1" t="s">
        <v>1442</v>
      </c>
      <c r="D894" s="1" t="s">
        <v>551</v>
      </c>
      <c r="E894" s="1" t="s">
        <v>575</v>
      </c>
      <c r="F894" s="2" t="s">
        <v>1437</v>
      </c>
      <c r="G894" s="1" t="s">
        <v>27</v>
      </c>
      <c r="H894" s="29" t="s">
        <v>548</v>
      </c>
      <c r="I894" s="1" t="s">
        <v>29</v>
      </c>
      <c r="J894" s="35" t="s">
        <v>30</v>
      </c>
      <c r="K894" s="36" t="s">
        <v>31</v>
      </c>
      <c r="L894" s="1" t="s">
        <v>51</v>
      </c>
      <c r="M894" s="37" t="s">
        <v>33</v>
      </c>
      <c r="N894" s="1" t="s">
        <v>34</v>
      </c>
      <c r="O894" s="38" t="s">
        <v>35</v>
      </c>
      <c r="P894" s="38"/>
      <c r="Q894" s="39" t="s">
        <v>36</v>
      </c>
      <c r="R894" s="39"/>
      <c r="S894" s="1" t="s">
        <v>1445</v>
      </c>
      <c r="T894" s="145"/>
      <c r="U894" s="145"/>
      <c r="V894" s="1" t="s">
        <v>59</v>
      </c>
      <c r="W894" s="1"/>
      <c r="X894" s="1"/>
      <c r="Y894" s="1"/>
      <c r="Z894" s="1"/>
      <c r="AA894" s="1"/>
      <c r="AB894" s="30"/>
      <c r="AC894" s="30">
        <v>2650</v>
      </c>
      <c r="AD894" s="30"/>
      <c r="AE894" s="30">
        <v>12750</v>
      </c>
      <c r="AF894" s="30">
        <v>650</v>
      </c>
      <c r="AG894" s="30">
        <f t="shared" si="13"/>
        <v>16050</v>
      </c>
      <c r="AH894" s="110"/>
      <c r="AI894" s="30"/>
      <c r="AJ894" s="125"/>
      <c r="AK894" s="30"/>
      <c r="AL894" s="2" t="s">
        <v>37</v>
      </c>
      <c r="AM894" s="2"/>
      <c r="AN894" s="2"/>
      <c r="AO894" s="2"/>
    </row>
    <row r="895" spans="1:41" ht="24.95" customHeight="1" x14ac:dyDescent="0.25">
      <c r="A895" s="205" t="s">
        <v>1662</v>
      </c>
      <c r="B895" s="34" t="s">
        <v>1446</v>
      </c>
      <c r="C895" s="1" t="s">
        <v>23</v>
      </c>
      <c r="D895" s="1" t="s">
        <v>62</v>
      </c>
      <c r="E895" s="1" t="s">
        <v>301</v>
      </c>
      <c r="F895" s="2" t="s">
        <v>1437</v>
      </c>
      <c r="G895" s="1" t="s">
        <v>27</v>
      </c>
      <c r="H895" s="3" t="s">
        <v>495</v>
      </c>
      <c r="I895" s="1" t="s">
        <v>29</v>
      </c>
      <c r="J895" s="35" t="s">
        <v>345</v>
      </c>
      <c r="K895" s="36" t="s">
        <v>31</v>
      </c>
      <c r="L895" s="1" t="s">
        <v>32</v>
      </c>
      <c r="M895" s="37" t="s">
        <v>33</v>
      </c>
      <c r="N895" s="1" t="s">
        <v>34</v>
      </c>
      <c r="O895" s="38" t="s">
        <v>35</v>
      </c>
      <c r="P895" s="38"/>
      <c r="Q895" s="39" t="s">
        <v>36</v>
      </c>
      <c r="R895" s="39"/>
      <c r="S895" s="1" t="s">
        <v>1447</v>
      </c>
      <c r="T895" s="145"/>
      <c r="U895" s="145"/>
      <c r="V895" s="1" t="s">
        <v>11</v>
      </c>
      <c r="W895" s="1" t="s">
        <v>40</v>
      </c>
      <c r="X895" s="1" t="s">
        <v>40</v>
      </c>
      <c r="Y895" s="1"/>
      <c r="Z895" s="1"/>
      <c r="AA895" s="1"/>
      <c r="AB895" s="30"/>
      <c r="AC895" s="30">
        <v>2650</v>
      </c>
      <c r="AD895" s="30"/>
      <c r="AE895" s="30">
        <v>12750</v>
      </c>
      <c r="AF895" s="30">
        <v>650</v>
      </c>
      <c r="AG895" s="30">
        <f t="shared" ref="AG895:AG904" si="14">SUM(AB895:AF895)</f>
        <v>16050</v>
      </c>
      <c r="AH895" s="110"/>
      <c r="AI895" s="30"/>
      <c r="AJ895" s="125"/>
      <c r="AK895" s="30"/>
      <c r="AL895" s="2" t="s">
        <v>38</v>
      </c>
      <c r="AM895" s="2"/>
      <c r="AN895" s="2"/>
      <c r="AO895" s="2"/>
    </row>
    <row r="896" spans="1:41" ht="24.95" customHeight="1" x14ac:dyDescent="0.25">
      <c r="A896" s="205" t="s">
        <v>1662</v>
      </c>
      <c r="B896" s="50" t="s">
        <v>1448</v>
      </c>
      <c r="C896" s="4" t="s">
        <v>23</v>
      </c>
      <c r="D896" s="4" t="s">
        <v>295</v>
      </c>
      <c r="E896" s="4" t="s">
        <v>301</v>
      </c>
      <c r="F896" s="5" t="s">
        <v>1437</v>
      </c>
      <c r="G896" s="1" t="s">
        <v>27</v>
      </c>
      <c r="H896" s="63" t="s">
        <v>495</v>
      </c>
      <c r="I896" s="1" t="s">
        <v>29</v>
      </c>
      <c r="J896" s="35" t="s">
        <v>345</v>
      </c>
      <c r="K896" s="36" t="s">
        <v>31</v>
      </c>
      <c r="L896" s="1" t="s">
        <v>51</v>
      </c>
      <c r="M896" s="37" t="s">
        <v>33</v>
      </c>
      <c r="N896" s="1" t="s">
        <v>34</v>
      </c>
      <c r="O896" s="6" t="s">
        <v>35</v>
      </c>
      <c r="P896" s="6"/>
      <c r="Q896" s="7" t="s">
        <v>36</v>
      </c>
      <c r="R896" s="7"/>
      <c r="S896" s="4" t="s">
        <v>1449</v>
      </c>
      <c r="T896" s="172" t="s">
        <v>1613</v>
      </c>
      <c r="U896" s="172" t="s">
        <v>1614</v>
      </c>
      <c r="V896" s="4" t="s">
        <v>11</v>
      </c>
      <c r="W896" s="1" t="s">
        <v>40</v>
      </c>
      <c r="X896" s="1" t="s">
        <v>40</v>
      </c>
      <c r="Y896" s="1"/>
      <c r="Z896" s="1"/>
      <c r="AA896" s="1"/>
      <c r="AB896" s="8"/>
      <c r="AC896" s="8">
        <v>2650</v>
      </c>
      <c r="AD896" s="8"/>
      <c r="AE896" s="8">
        <v>12750</v>
      </c>
      <c r="AF896" s="8">
        <v>650</v>
      </c>
      <c r="AG896" s="8">
        <f t="shared" si="14"/>
        <v>16050</v>
      </c>
      <c r="AH896" s="111">
        <v>18</v>
      </c>
      <c r="AI896" s="94">
        <f>13988.8</f>
        <v>13988.8</v>
      </c>
      <c r="AJ896" s="129"/>
      <c r="AK896" s="94">
        <f>AI896+AJ896</f>
        <v>13988.8</v>
      </c>
      <c r="AL896" s="5" t="s">
        <v>37</v>
      </c>
      <c r="AM896" s="5" t="s">
        <v>1486</v>
      </c>
      <c r="AN896" s="96">
        <v>43709</v>
      </c>
      <c r="AO896" s="97">
        <v>43800</v>
      </c>
    </row>
    <row r="897" spans="1:2026" ht="15" customHeight="1" x14ac:dyDescent="0.25">
      <c r="A897" s="205" t="s">
        <v>1662</v>
      </c>
      <c r="B897" s="40" t="s">
        <v>1450</v>
      </c>
      <c r="C897" s="1" t="s">
        <v>84</v>
      </c>
      <c r="D897" s="1" t="s">
        <v>24</v>
      </c>
      <c r="E897" s="1" t="s">
        <v>1451</v>
      </c>
      <c r="F897" s="1" t="s">
        <v>1437</v>
      </c>
      <c r="G897" s="1" t="s">
        <v>27</v>
      </c>
      <c r="H897" s="29" t="s">
        <v>28</v>
      </c>
      <c r="I897" s="1" t="s">
        <v>29</v>
      </c>
      <c r="J897" s="35" t="s">
        <v>30</v>
      </c>
      <c r="K897" s="36" t="s">
        <v>31</v>
      </c>
      <c r="L897" s="1" t="s">
        <v>32</v>
      </c>
      <c r="M897" s="37" t="s">
        <v>33</v>
      </c>
      <c r="N897" s="1" t="s">
        <v>34</v>
      </c>
      <c r="O897" s="38" t="s">
        <v>35</v>
      </c>
      <c r="P897" s="38"/>
      <c r="Q897" s="39" t="s">
        <v>57</v>
      </c>
      <c r="R897" s="39"/>
      <c r="S897" s="1" t="s">
        <v>1452</v>
      </c>
      <c r="T897" s="145"/>
      <c r="U897" s="145"/>
      <c r="V897" s="1" t="s">
        <v>59</v>
      </c>
      <c r="W897" s="1"/>
      <c r="X897" s="1"/>
      <c r="Y897" s="1"/>
      <c r="Z897" s="1"/>
      <c r="AA897" s="1"/>
      <c r="AB897" s="30">
        <v>20000</v>
      </c>
      <c r="AC897" s="30">
        <v>2650</v>
      </c>
      <c r="AD897" s="30"/>
      <c r="AE897" s="30">
        <v>14000</v>
      </c>
      <c r="AF897" s="30">
        <v>650</v>
      </c>
      <c r="AG897" s="30">
        <f t="shared" si="14"/>
        <v>37300</v>
      </c>
      <c r="AH897" s="110"/>
      <c r="AI897" s="30"/>
      <c r="AJ897" s="125"/>
      <c r="AK897" s="30"/>
      <c r="AL897" s="2" t="s">
        <v>37</v>
      </c>
      <c r="AM897" s="2"/>
      <c r="AN897" s="2"/>
      <c r="AO897" s="2"/>
    </row>
    <row r="898" spans="1:2026" ht="15" customHeight="1" x14ac:dyDescent="0.25">
      <c r="A898" s="205" t="s">
        <v>1662</v>
      </c>
      <c r="B898" s="40" t="s">
        <v>1453</v>
      </c>
      <c r="C898" s="1" t="s">
        <v>84</v>
      </c>
      <c r="D898" s="1" t="s">
        <v>42</v>
      </c>
      <c r="E898" s="1" t="s">
        <v>1451</v>
      </c>
      <c r="F898" s="1" t="s">
        <v>1437</v>
      </c>
      <c r="G898" s="1" t="s">
        <v>27</v>
      </c>
      <c r="H898" s="29" t="s">
        <v>28</v>
      </c>
      <c r="I898" s="1" t="s">
        <v>29</v>
      </c>
      <c r="J898" s="35" t="s">
        <v>30</v>
      </c>
      <c r="K898" s="36" t="s">
        <v>31</v>
      </c>
      <c r="L898" s="1" t="s">
        <v>51</v>
      </c>
      <c r="M898" s="37" t="s">
        <v>33</v>
      </c>
      <c r="N898" s="1" t="s">
        <v>34</v>
      </c>
      <c r="O898" s="38" t="s">
        <v>35</v>
      </c>
      <c r="P898" s="38"/>
      <c r="Q898" s="39" t="s">
        <v>57</v>
      </c>
      <c r="R898" s="39"/>
      <c r="S898" s="1" t="s">
        <v>1454</v>
      </c>
      <c r="T898" s="145"/>
      <c r="U898" s="145"/>
      <c r="V898" s="1" t="s">
        <v>59</v>
      </c>
      <c r="W898" s="1"/>
      <c r="X898" s="1"/>
      <c r="Y898" s="1"/>
      <c r="Z898" s="1"/>
      <c r="AA898" s="1"/>
      <c r="AB898" s="30">
        <v>12500</v>
      </c>
      <c r="AC898" s="30">
        <v>2650</v>
      </c>
      <c r="AD898" s="30"/>
      <c r="AE898" s="30">
        <v>14000</v>
      </c>
      <c r="AF898" s="30">
        <v>650</v>
      </c>
      <c r="AG898" s="30">
        <f t="shared" si="14"/>
        <v>29800</v>
      </c>
      <c r="AH898" s="110"/>
      <c r="AI898" s="30"/>
      <c r="AJ898" s="125"/>
      <c r="AK898" s="30"/>
      <c r="AL898" s="2" t="s">
        <v>37</v>
      </c>
      <c r="AM898" s="2"/>
      <c r="AN898" s="2"/>
      <c r="AO898" s="2"/>
    </row>
    <row r="899" spans="1:2026" ht="24.95" customHeight="1" x14ac:dyDescent="0.25">
      <c r="A899" s="205" t="s">
        <v>1662</v>
      </c>
      <c r="B899" s="50" t="s">
        <v>1455</v>
      </c>
      <c r="C899" s="4" t="s">
        <v>1379</v>
      </c>
      <c r="D899" s="4" t="s">
        <v>1456</v>
      </c>
      <c r="E899" s="4" t="s">
        <v>1457</v>
      </c>
      <c r="F899" s="4" t="s">
        <v>1437</v>
      </c>
      <c r="G899" s="1" t="s">
        <v>105</v>
      </c>
      <c r="H899" s="63" t="s">
        <v>532</v>
      </c>
      <c r="I899" s="1" t="s">
        <v>1235</v>
      </c>
      <c r="J899" s="35" t="s">
        <v>30</v>
      </c>
      <c r="K899" s="36" t="s">
        <v>31</v>
      </c>
      <c r="L899" s="1" t="s">
        <v>51</v>
      </c>
      <c r="M899" s="1" t="s">
        <v>33</v>
      </c>
      <c r="N899" s="1" t="s">
        <v>106</v>
      </c>
      <c r="O899" s="6" t="s">
        <v>107</v>
      </c>
      <c r="P899" s="6"/>
      <c r="Q899" s="7" t="s">
        <v>36</v>
      </c>
      <c r="R899" s="7"/>
      <c r="S899" s="4" t="s">
        <v>1458</v>
      </c>
      <c r="T899" s="160">
        <v>1707276.4269999999</v>
      </c>
      <c r="U899" s="160">
        <v>9243119.0480000004</v>
      </c>
      <c r="V899" s="4" t="s">
        <v>11</v>
      </c>
      <c r="W899" s="1"/>
      <c r="X899" s="1" t="s">
        <v>40</v>
      </c>
      <c r="Y899" s="1"/>
      <c r="Z899" s="1" t="s">
        <v>40</v>
      </c>
      <c r="AA899" s="1" t="s">
        <v>1459</v>
      </c>
      <c r="AB899" s="8"/>
      <c r="AC899" s="8">
        <v>2650</v>
      </c>
      <c r="AD899" s="8"/>
      <c r="AE899" s="8">
        <v>2250</v>
      </c>
      <c r="AF899" s="8"/>
      <c r="AG899" s="8">
        <f t="shared" si="14"/>
        <v>4900</v>
      </c>
      <c r="AH899" s="111">
        <f>21</f>
        <v>21</v>
      </c>
      <c r="AI899" s="8">
        <f>19104.74</f>
        <v>19104.740000000002</v>
      </c>
      <c r="AJ899" s="126"/>
      <c r="AK899" s="8">
        <f>SUBTOTAL(9,AI899:AJ899)</f>
        <v>19104.740000000002</v>
      </c>
      <c r="AL899" s="5" t="s">
        <v>37</v>
      </c>
      <c r="AM899" s="5" t="s">
        <v>1499</v>
      </c>
      <c r="AN899" s="5"/>
      <c r="AO899" s="5"/>
    </row>
    <row r="900" spans="1:2026" ht="24.95" customHeight="1" x14ac:dyDescent="0.25">
      <c r="A900" s="205" t="s">
        <v>1662</v>
      </c>
      <c r="B900" s="50" t="s">
        <v>1460</v>
      </c>
      <c r="C900" s="4" t="s">
        <v>1379</v>
      </c>
      <c r="D900" s="4" t="s">
        <v>539</v>
      </c>
      <c r="E900" s="4" t="s">
        <v>1457</v>
      </c>
      <c r="F900" s="4" t="s">
        <v>1437</v>
      </c>
      <c r="G900" s="1" t="s">
        <v>105</v>
      </c>
      <c r="H900" s="63" t="s">
        <v>532</v>
      </c>
      <c r="I900" s="1" t="s">
        <v>1235</v>
      </c>
      <c r="J900" s="35" t="s">
        <v>30</v>
      </c>
      <c r="K900" s="36" t="s">
        <v>31</v>
      </c>
      <c r="L900" s="1" t="s">
        <v>51</v>
      </c>
      <c r="M900" s="1" t="s">
        <v>33</v>
      </c>
      <c r="N900" s="1" t="s">
        <v>106</v>
      </c>
      <c r="O900" s="6" t="s">
        <v>107</v>
      </c>
      <c r="P900" s="6"/>
      <c r="Q900" s="7" t="s">
        <v>36</v>
      </c>
      <c r="R900" s="7"/>
      <c r="S900" s="5" t="s">
        <v>1458</v>
      </c>
      <c r="T900" s="160">
        <v>1707272.68</v>
      </c>
      <c r="U900" s="160">
        <v>9243115.7129999995</v>
      </c>
      <c r="V900" s="4" t="s">
        <v>11</v>
      </c>
      <c r="W900" s="1"/>
      <c r="X900" s="1" t="s">
        <v>40</v>
      </c>
      <c r="Y900" s="1"/>
      <c r="Z900" s="1" t="s">
        <v>40</v>
      </c>
      <c r="AA900" s="1" t="s">
        <v>1459</v>
      </c>
      <c r="AB900" s="8"/>
      <c r="AC900" s="8">
        <v>2650</v>
      </c>
      <c r="AD900" s="8"/>
      <c r="AE900" s="8">
        <v>2250</v>
      </c>
      <c r="AF900" s="8"/>
      <c r="AG900" s="8">
        <f t="shared" si="14"/>
        <v>4900</v>
      </c>
      <c r="AH900" s="111">
        <f>21</f>
        <v>21</v>
      </c>
      <c r="AI900" s="8">
        <f>19104.74</f>
        <v>19104.740000000002</v>
      </c>
      <c r="AJ900" s="126"/>
      <c r="AK900" s="8">
        <f>SUBTOTAL(9,AI900:AJ900)</f>
        <v>19104.740000000002</v>
      </c>
      <c r="AL900" s="5" t="s">
        <v>37</v>
      </c>
      <c r="AM900" s="5" t="s">
        <v>1499</v>
      </c>
      <c r="AN900" s="5"/>
      <c r="AO900" s="5"/>
    </row>
    <row r="901" spans="1:2026" ht="24.95" customHeight="1" x14ac:dyDescent="0.25">
      <c r="A901" s="205" t="s">
        <v>1662</v>
      </c>
      <c r="B901" s="50" t="s">
        <v>1461</v>
      </c>
      <c r="C901" s="4" t="s">
        <v>859</v>
      </c>
      <c r="D901" s="4" t="s">
        <v>62</v>
      </c>
      <c r="E901" s="4" t="s">
        <v>215</v>
      </c>
      <c r="F901" s="5" t="s">
        <v>1437</v>
      </c>
      <c r="G901" s="1" t="s">
        <v>27</v>
      </c>
      <c r="H901" s="63" t="s">
        <v>495</v>
      </c>
      <c r="I901" s="1" t="s">
        <v>29</v>
      </c>
      <c r="J901" s="35" t="s">
        <v>345</v>
      </c>
      <c r="K901" s="1" t="s">
        <v>208</v>
      </c>
      <c r="L901" s="1" t="s">
        <v>51</v>
      </c>
      <c r="M901" s="37" t="s">
        <v>33</v>
      </c>
      <c r="N901" s="1" t="s">
        <v>34</v>
      </c>
      <c r="O901" s="6" t="s">
        <v>35</v>
      </c>
      <c r="P901" s="6"/>
      <c r="Q901" s="7" t="s">
        <v>36</v>
      </c>
      <c r="R901" s="7"/>
      <c r="S901" s="4" t="s">
        <v>1462</v>
      </c>
      <c r="T901" s="146"/>
      <c r="U901" s="146"/>
      <c r="V901" s="4" t="s">
        <v>11</v>
      </c>
      <c r="W901" s="1" t="s">
        <v>40</v>
      </c>
      <c r="X901" s="1" t="s">
        <v>40</v>
      </c>
      <c r="Y901" s="1"/>
      <c r="Z901" s="1" t="s">
        <v>40</v>
      </c>
      <c r="AA901" s="1" t="s">
        <v>1440</v>
      </c>
      <c r="AB901" s="8"/>
      <c r="AC901" s="8">
        <v>2650</v>
      </c>
      <c r="AD901" s="8"/>
      <c r="AE901" s="8">
        <v>12750</v>
      </c>
      <c r="AF901" s="8">
        <v>5250</v>
      </c>
      <c r="AG901" s="8">
        <f t="shared" si="14"/>
        <v>20650</v>
      </c>
      <c r="AH901" s="111">
        <f>20</f>
        <v>20</v>
      </c>
      <c r="AI901" s="8">
        <f>19998.88</f>
        <v>19998.88</v>
      </c>
      <c r="AJ901" s="126"/>
      <c r="AK901" s="8">
        <f>19998.88</f>
        <v>19998.88</v>
      </c>
      <c r="AL901" s="5" t="s">
        <v>37</v>
      </c>
      <c r="AM901" s="5" t="s">
        <v>1499</v>
      </c>
      <c r="AN901" s="5"/>
      <c r="AO901" s="5"/>
    </row>
    <row r="902" spans="1:2026" ht="24.95" customHeight="1" x14ac:dyDescent="0.25">
      <c r="A902" s="205" t="s">
        <v>1662</v>
      </c>
      <c r="B902" s="50" t="s">
        <v>1463</v>
      </c>
      <c r="C902" s="4" t="s">
        <v>859</v>
      </c>
      <c r="D902" s="4" t="s">
        <v>295</v>
      </c>
      <c r="E902" s="4" t="s">
        <v>215</v>
      </c>
      <c r="F902" s="5" t="s">
        <v>1437</v>
      </c>
      <c r="G902" s="1" t="s">
        <v>27</v>
      </c>
      <c r="H902" s="63" t="s">
        <v>495</v>
      </c>
      <c r="I902" s="1" t="s">
        <v>29</v>
      </c>
      <c r="J902" s="35" t="s">
        <v>345</v>
      </c>
      <c r="K902" s="1" t="s">
        <v>208</v>
      </c>
      <c r="L902" s="1" t="s">
        <v>51</v>
      </c>
      <c r="M902" s="37" t="s">
        <v>33</v>
      </c>
      <c r="N902" s="1" t="s">
        <v>34</v>
      </c>
      <c r="O902" s="6" t="s">
        <v>35</v>
      </c>
      <c r="P902" s="6"/>
      <c r="Q902" s="7" t="s">
        <v>36</v>
      </c>
      <c r="R902" s="7"/>
      <c r="S902" s="4" t="s">
        <v>1464</v>
      </c>
      <c r="T902" s="146"/>
      <c r="U902" s="146"/>
      <c r="V902" s="4" t="s">
        <v>11</v>
      </c>
      <c r="W902" s="1" t="s">
        <v>40</v>
      </c>
      <c r="X902" s="1" t="s">
        <v>40</v>
      </c>
      <c r="Y902" s="1"/>
      <c r="Z902" s="1" t="s">
        <v>40</v>
      </c>
      <c r="AA902" s="1" t="s">
        <v>1440</v>
      </c>
      <c r="AB902" s="8"/>
      <c r="AC902" s="8">
        <v>2650</v>
      </c>
      <c r="AD902" s="8"/>
      <c r="AE902" s="8">
        <v>12750</v>
      </c>
      <c r="AF902" s="8">
        <v>5250</v>
      </c>
      <c r="AG902" s="8">
        <f t="shared" si="14"/>
        <v>20650</v>
      </c>
      <c r="AH902" s="111">
        <f>20</f>
        <v>20</v>
      </c>
      <c r="AI902" s="8">
        <f>19042.1</f>
        <v>19042.099999999999</v>
      </c>
      <c r="AJ902" s="126"/>
      <c r="AK902" s="8">
        <f>19042.1</f>
        <v>19042.099999999999</v>
      </c>
      <c r="AL902" s="5" t="s">
        <v>37</v>
      </c>
      <c r="AM902" s="5" t="s">
        <v>1499</v>
      </c>
      <c r="AN902" s="5"/>
      <c r="AO902" s="5"/>
    </row>
    <row r="903" spans="1:2026" s="52" customFormat="1" ht="24.95" customHeight="1" x14ac:dyDescent="0.25">
      <c r="A903" s="205" t="s">
        <v>1662</v>
      </c>
      <c r="B903" s="50" t="s">
        <v>1465</v>
      </c>
      <c r="C903" s="4" t="s">
        <v>1466</v>
      </c>
      <c r="D903" s="4" t="s">
        <v>62</v>
      </c>
      <c r="E903" s="4" t="s">
        <v>1466</v>
      </c>
      <c r="F903" s="5" t="s">
        <v>1437</v>
      </c>
      <c r="G903" s="1" t="s">
        <v>105</v>
      </c>
      <c r="H903" s="63" t="s">
        <v>1309</v>
      </c>
      <c r="I903" s="1" t="s">
        <v>29</v>
      </c>
      <c r="J903" s="51" t="s">
        <v>30</v>
      </c>
      <c r="K903" s="36" t="s">
        <v>31</v>
      </c>
      <c r="L903" s="1" t="s">
        <v>32</v>
      </c>
      <c r="M903" s="37" t="s">
        <v>33</v>
      </c>
      <c r="N903" s="1" t="s">
        <v>106</v>
      </c>
      <c r="O903" s="6" t="s">
        <v>107</v>
      </c>
      <c r="P903" s="6"/>
      <c r="Q903" s="7" t="s">
        <v>36</v>
      </c>
      <c r="R903" s="7"/>
      <c r="S903" s="4" t="s">
        <v>1467</v>
      </c>
      <c r="T903" s="146"/>
      <c r="U903" s="146"/>
      <c r="V903" s="4" t="s">
        <v>11</v>
      </c>
      <c r="W903" s="1"/>
      <c r="X903" s="1" t="s">
        <v>40</v>
      </c>
      <c r="Y903" s="1"/>
      <c r="Z903" s="1"/>
      <c r="AA903" s="1"/>
      <c r="AB903" s="8">
        <v>7500</v>
      </c>
      <c r="AC903" s="8">
        <v>2650</v>
      </c>
      <c r="AD903" s="8"/>
      <c r="AE903" s="8">
        <v>2250</v>
      </c>
      <c r="AF903" s="8"/>
      <c r="AG903" s="8">
        <f t="shared" si="14"/>
        <v>12400</v>
      </c>
      <c r="AH903" s="111"/>
      <c r="AI903" s="8"/>
      <c r="AJ903" s="126"/>
      <c r="AK903" s="8"/>
      <c r="AL903" s="5" t="s">
        <v>37</v>
      </c>
      <c r="AM903" s="5" t="s">
        <v>1499</v>
      </c>
      <c r="AN903" s="5"/>
      <c r="AO903" s="5"/>
      <c r="AP903" s="33"/>
      <c r="AQ903" s="33"/>
      <c r="AR903" s="33"/>
      <c r="AS903" s="33"/>
      <c r="AT903" s="33"/>
      <c r="AU903" s="33"/>
      <c r="AV903" s="33"/>
      <c r="AW903" s="33"/>
      <c r="AX903" s="33"/>
      <c r="AY903" s="33"/>
      <c r="AZ903" s="33"/>
      <c r="BA903" s="33"/>
      <c r="BB903" s="33"/>
      <c r="BC903" s="33"/>
      <c r="BD903" s="33"/>
      <c r="BE903" s="33"/>
      <c r="BF903" s="33"/>
      <c r="BG903" s="33"/>
      <c r="BH903" s="33"/>
      <c r="BI903" s="33"/>
      <c r="BJ903" s="33"/>
      <c r="BK903" s="33"/>
      <c r="BL903" s="33"/>
      <c r="BM903" s="33"/>
      <c r="BN903" s="33"/>
      <c r="BO903" s="33"/>
      <c r="BP903" s="33"/>
      <c r="BQ903" s="33"/>
      <c r="BR903" s="33"/>
      <c r="BS903" s="33"/>
      <c r="BT903" s="33"/>
      <c r="BU903" s="33"/>
      <c r="BV903" s="33"/>
      <c r="BW903" s="33"/>
      <c r="BX903" s="33"/>
      <c r="BY903" s="33"/>
      <c r="BZ903" s="33"/>
      <c r="CA903" s="33"/>
      <c r="CB903" s="33"/>
      <c r="CC903" s="33"/>
      <c r="CD903" s="33"/>
      <c r="CE903" s="33"/>
      <c r="CF903" s="33"/>
      <c r="CG903" s="33"/>
      <c r="CH903" s="33"/>
      <c r="CI903" s="33"/>
      <c r="CJ903" s="33"/>
      <c r="CK903" s="33"/>
      <c r="CL903" s="33"/>
      <c r="CM903" s="33"/>
      <c r="CN903" s="33"/>
      <c r="CO903" s="33"/>
      <c r="CP903" s="33"/>
      <c r="CQ903" s="33"/>
      <c r="CR903" s="33"/>
      <c r="CS903" s="33"/>
      <c r="CT903" s="33"/>
      <c r="CU903" s="33"/>
      <c r="CV903" s="33"/>
      <c r="CW903" s="33"/>
      <c r="CX903" s="33"/>
      <c r="CY903" s="33"/>
      <c r="CZ903" s="33"/>
      <c r="DA903" s="33"/>
      <c r="DB903" s="33"/>
      <c r="DC903" s="33"/>
      <c r="DD903" s="33"/>
      <c r="DE903" s="33"/>
      <c r="DF903" s="33"/>
      <c r="DG903" s="33"/>
      <c r="DH903" s="33"/>
      <c r="DI903" s="33"/>
      <c r="DJ903" s="33"/>
      <c r="DK903" s="33"/>
      <c r="DL903" s="33"/>
      <c r="DM903" s="33"/>
      <c r="DN903" s="33"/>
      <c r="DO903" s="33"/>
      <c r="DP903" s="33"/>
      <c r="DQ903" s="33"/>
      <c r="DR903" s="33"/>
      <c r="DS903" s="33"/>
      <c r="DT903" s="33"/>
      <c r="DU903" s="33"/>
      <c r="DV903" s="33"/>
      <c r="DW903" s="33"/>
      <c r="DX903" s="33"/>
      <c r="DY903" s="33"/>
      <c r="DZ903" s="33"/>
      <c r="EA903" s="33"/>
      <c r="EB903" s="33"/>
      <c r="EC903" s="33"/>
      <c r="ED903" s="33"/>
      <c r="EE903" s="33"/>
      <c r="EF903" s="33"/>
      <c r="EG903" s="33"/>
      <c r="EH903" s="33"/>
      <c r="EI903" s="33"/>
      <c r="EJ903" s="33"/>
      <c r="EK903" s="33"/>
      <c r="EL903" s="33"/>
      <c r="EM903" s="33"/>
      <c r="EN903" s="33"/>
      <c r="EO903" s="33"/>
      <c r="EP903" s="33"/>
      <c r="EQ903" s="33"/>
      <c r="ER903" s="33"/>
      <c r="ES903" s="33"/>
      <c r="ET903" s="33"/>
      <c r="EU903" s="33"/>
      <c r="EV903" s="33"/>
      <c r="EW903" s="33"/>
      <c r="EX903" s="33"/>
      <c r="EY903" s="33"/>
      <c r="EZ903" s="33"/>
      <c r="FA903" s="33"/>
      <c r="FB903" s="33"/>
      <c r="FC903" s="33"/>
      <c r="FD903" s="33"/>
      <c r="FE903" s="33"/>
      <c r="FF903" s="33"/>
      <c r="FG903" s="33"/>
      <c r="FH903" s="33"/>
      <c r="FI903" s="33"/>
      <c r="FJ903" s="33"/>
      <c r="FK903" s="33"/>
      <c r="FL903" s="33"/>
      <c r="FM903" s="33"/>
      <c r="FN903" s="33"/>
      <c r="FO903" s="33"/>
      <c r="FP903" s="33"/>
      <c r="FQ903" s="33"/>
      <c r="FR903" s="33"/>
      <c r="FS903" s="33"/>
      <c r="FT903" s="33"/>
      <c r="FU903" s="33"/>
      <c r="FV903" s="33"/>
      <c r="FW903" s="33"/>
      <c r="FX903" s="33"/>
      <c r="FY903" s="33"/>
      <c r="FZ903" s="33"/>
      <c r="GA903" s="33"/>
      <c r="GB903" s="33"/>
      <c r="GC903" s="33"/>
      <c r="GD903" s="33"/>
      <c r="GE903" s="33"/>
      <c r="GF903" s="33"/>
      <c r="GG903" s="33"/>
      <c r="GH903" s="33"/>
      <c r="GI903" s="33"/>
      <c r="GJ903" s="33"/>
      <c r="GK903" s="33"/>
      <c r="GL903" s="33"/>
      <c r="GM903" s="33"/>
      <c r="GN903" s="33"/>
      <c r="GO903" s="33"/>
      <c r="GP903" s="33"/>
      <c r="GQ903" s="33"/>
      <c r="GR903" s="33"/>
      <c r="GS903" s="33"/>
      <c r="GT903" s="33"/>
      <c r="GU903" s="33"/>
      <c r="GV903" s="33"/>
      <c r="GW903" s="33"/>
      <c r="GX903" s="33"/>
      <c r="GY903" s="33"/>
      <c r="GZ903" s="33"/>
      <c r="HA903" s="33"/>
      <c r="HB903" s="33"/>
      <c r="HC903" s="33"/>
      <c r="HD903" s="33"/>
      <c r="HE903" s="33"/>
      <c r="HF903" s="33"/>
      <c r="HG903" s="33"/>
      <c r="HH903" s="33"/>
      <c r="HI903" s="33"/>
      <c r="HJ903" s="33"/>
      <c r="HK903" s="33"/>
      <c r="HL903" s="33"/>
      <c r="HM903" s="33"/>
      <c r="HN903" s="33"/>
      <c r="HO903" s="33"/>
      <c r="HP903" s="33"/>
      <c r="HQ903" s="33"/>
      <c r="HR903" s="33"/>
      <c r="HS903" s="33"/>
      <c r="HT903" s="33"/>
      <c r="HU903" s="33"/>
      <c r="HV903" s="33"/>
      <c r="HW903" s="33"/>
      <c r="HX903" s="33"/>
      <c r="HY903" s="33"/>
      <c r="HZ903" s="33"/>
      <c r="IA903" s="33"/>
      <c r="IB903" s="33"/>
      <c r="IC903" s="33"/>
      <c r="ID903" s="33"/>
      <c r="IE903" s="33"/>
      <c r="IF903" s="33"/>
      <c r="IG903" s="33"/>
      <c r="IH903" s="33"/>
      <c r="II903" s="33"/>
      <c r="IJ903" s="33"/>
      <c r="IK903" s="33"/>
      <c r="IL903" s="33"/>
      <c r="IM903" s="33"/>
      <c r="IN903" s="33"/>
      <c r="IO903" s="33"/>
      <c r="IP903" s="33"/>
      <c r="IQ903" s="33"/>
      <c r="IR903" s="33"/>
      <c r="IS903" s="33"/>
      <c r="IT903" s="33"/>
      <c r="IU903" s="33"/>
      <c r="IV903" s="33"/>
      <c r="IW903" s="33"/>
      <c r="IX903" s="33"/>
      <c r="IY903" s="33"/>
      <c r="IZ903" s="33"/>
      <c r="JA903" s="33"/>
      <c r="JB903" s="33"/>
      <c r="JC903" s="33"/>
      <c r="JD903" s="33"/>
      <c r="JE903" s="33"/>
      <c r="JF903" s="33"/>
      <c r="JG903" s="33"/>
      <c r="JH903" s="33"/>
      <c r="JI903" s="33"/>
      <c r="JJ903" s="33"/>
      <c r="JK903" s="33"/>
      <c r="JL903" s="33"/>
      <c r="JM903" s="33"/>
      <c r="JN903" s="33"/>
      <c r="JO903" s="33"/>
      <c r="JP903" s="33"/>
      <c r="JQ903" s="33"/>
      <c r="JR903" s="33"/>
      <c r="JS903" s="33"/>
      <c r="JT903" s="33"/>
      <c r="JU903" s="33"/>
      <c r="JV903" s="33"/>
      <c r="JW903" s="33"/>
      <c r="JX903" s="33"/>
      <c r="JY903" s="33"/>
      <c r="JZ903" s="33"/>
      <c r="KA903" s="33"/>
      <c r="KB903" s="33"/>
      <c r="KC903" s="33"/>
      <c r="KD903" s="33"/>
      <c r="KE903" s="33"/>
      <c r="KF903" s="33"/>
      <c r="KG903" s="33"/>
      <c r="KH903" s="33"/>
      <c r="KI903" s="33"/>
      <c r="KJ903" s="33"/>
      <c r="KK903" s="33"/>
      <c r="KL903" s="33"/>
      <c r="KM903" s="33"/>
      <c r="KN903" s="33"/>
      <c r="KO903" s="33"/>
      <c r="KP903" s="33"/>
      <c r="KQ903" s="33"/>
      <c r="KR903" s="33"/>
      <c r="KS903" s="33"/>
      <c r="KT903" s="33"/>
      <c r="KU903" s="33"/>
      <c r="KV903" s="33"/>
      <c r="KW903" s="33"/>
      <c r="KX903" s="33"/>
      <c r="KY903" s="33"/>
      <c r="KZ903" s="33"/>
      <c r="LA903" s="33"/>
      <c r="LB903" s="33"/>
      <c r="LC903" s="33"/>
      <c r="LD903" s="33"/>
      <c r="LE903" s="33"/>
      <c r="LF903" s="33"/>
      <c r="LG903" s="33"/>
      <c r="LH903" s="33"/>
      <c r="LI903" s="33"/>
      <c r="LJ903" s="33"/>
      <c r="LK903" s="33"/>
      <c r="LL903" s="33"/>
      <c r="LM903" s="33"/>
      <c r="LN903" s="33"/>
      <c r="LO903" s="33"/>
      <c r="LP903" s="33"/>
      <c r="LQ903" s="33"/>
      <c r="LR903" s="33"/>
      <c r="LS903" s="33"/>
      <c r="LT903" s="33"/>
      <c r="LU903" s="33"/>
      <c r="LV903" s="33"/>
      <c r="LW903" s="33"/>
      <c r="LX903" s="33"/>
      <c r="LY903" s="33"/>
      <c r="LZ903" s="33"/>
      <c r="MA903" s="33"/>
      <c r="MB903" s="33"/>
      <c r="MC903" s="33"/>
      <c r="MD903" s="33"/>
      <c r="ME903" s="33"/>
      <c r="MF903" s="33"/>
      <c r="MG903" s="33"/>
      <c r="MH903" s="33"/>
      <c r="MI903" s="33"/>
      <c r="MJ903" s="33"/>
      <c r="MK903" s="33"/>
      <c r="ML903" s="33"/>
      <c r="MM903" s="33"/>
      <c r="MN903" s="33"/>
      <c r="MO903" s="33"/>
      <c r="MP903" s="33"/>
      <c r="MQ903" s="33"/>
      <c r="MR903" s="33"/>
      <c r="MS903" s="33"/>
      <c r="MT903" s="33"/>
      <c r="MU903" s="33"/>
      <c r="MV903" s="33"/>
      <c r="MW903" s="33"/>
      <c r="MX903" s="33"/>
      <c r="MY903" s="33"/>
      <c r="MZ903" s="33"/>
      <c r="NA903" s="33"/>
      <c r="NB903" s="33"/>
      <c r="NC903" s="33"/>
      <c r="ND903" s="33"/>
      <c r="NE903" s="33"/>
      <c r="NF903" s="33"/>
      <c r="NG903" s="33"/>
      <c r="NH903" s="33"/>
      <c r="NI903" s="33"/>
      <c r="NJ903" s="33"/>
      <c r="NK903" s="33"/>
      <c r="NL903" s="33"/>
      <c r="NM903" s="33"/>
      <c r="NN903" s="33"/>
      <c r="NO903" s="33"/>
      <c r="NP903" s="33"/>
      <c r="NQ903" s="33"/>
      <c r="NR903" s="33"/>
      <c r="NS903" s="33"/>
      <c r="NT903" s="33"/>
      <c r="NU903" s="33"/>
      <c r="NV903" s="33"/>
      <c r="NW903" s="33"/>
      <c r="NX903" s="33"/>
      <c r="NY903" s="33"/>
      <c r="NZ903" s="33"/>
      <c r="OA903" s="33"/>
      <c r="OB903" s="33"/>
      <c r="OC903" s="33"/>
      <c r="OD903" s="33"/>
      <c r="OE903" s="33"/>
      <c r="OF903" s="33"/>
      <c r="OG903" s="33"/>
      <c r="OH903" s="33"/>
      <c r="OI903" s="33"/>
      <c r="OJ903" s="33"/>
      <c r="OK903" s="33"/>
      <c r="OL903" s="33"/>
      <c r="OM903" s="33"/>
      <c r="ON903" s="33"/>
      <c r="OO903" s="33"/>
      <c r="OP903" s="33"/>
      <c r="OQ903" s="33"/>
      <c r="OR903" s="33"/>
      <c r="OS903" s="33"/>
      <c r="OT903" s="33"/>
      <c r="OU903" s="33"/>
      <c r="OV903" s="33"/>
      <c r="OW903" s="33"/>
      <c r="OX903" s="33"/>
      <c r="OY903" s="33"/>
      <c r="OZ903" s="33"/>
      <c r="PA903" s="33"/>
      <c r="PB903" s="33"/>
      <c r="PC903" s="33"/>
      <c r="PD903" s="33"/>
      <c r="PE903" s="33"/>
      <c r="PF903" s="33"/>
      <c r="PG903" s="33"/>
      <c r="PH903" s="33"/>
      <c r="PI903" s="33"/>
      <c r="PJ903" s="33"/>
      <c r="PK903" s="33"/>
      <c r="PL903" s="33"/>
      <c r="PM903" s="33"/>
      <c r="PN903" s="33"/>
      <c r="PO903" s="33"/>
      <c r="PP903" s="33"/>
      <c r="PQ903" s="33"/>
      <c r="PR903" s="33"/>
      <c r="PS903" s="33"/>
      <c r="PT903" s="33"/>
      <c r="PU903" s="33"/>
      <c r="PV903" s="33"/>
      <c r="PW903" s="33"/>
      <c r="PX903" s="33"/>
      <c r="PY903" s="33"/>
      <c r="PZ903" s="33"/>
      <c r="QA903" s="33"/>
      <c r="QB903" s="33"/>
      <c r="QC903" s="33"/>
      <c r="QD903" s="33"/>
      <c r="QE903" s="33"/>
      <c r="QF903" s="33"/>
      <c r="QG903" s="33"/>
      <c r="QH903" s="33"/>
      <c r="QI903" s="33"/>
      <c r="QJ903" s="33"/>
      <c r="QK903" s="33"/>
      <c r="QL903" s="33"/>
      <c r="QM903" s="33"/>
      <c r="QN903" s="33"/>
      <c r="QO903" s="33"/>
      <c r="QP903" s="33"/>
      <c r="QQ903" s="33"/>
      <c r="QR903" s="33"/>
      <c r="QS903" s="33"/>
      <c r="QT903" s="33"/>
      <c r="QU903" s="33"/>
      <c r="QV903" s="33"/>
      <c r="QW903" s="33"/>
      <c r="QX903" s="33"/>
      <c r="QY903" s="33"/>
      <c r="QZ903" s="33"/>
      <c r="RA903" s="33"/>
      <c r="RB903" s="33"/>
      <c r="RC903" s="33"/>
      <c r="RD903" s="33"/>
      <c r="RE903" s="33"/>
      <c r="RF903" s="33"/>
      <c r="RG903" s="33"/>
      <c r="RH903" s="33"/>
      <c r="RI903" s="33"/>
      <c r="RJ903" s="33"/>
      <c r="RK903" s="33"/>
      <c r="RL903" s="33"/>
      <c r="RM903" s="33"/>
      <c r="RN903" s="33"/>
      <c r="RO903" s="33"/>
      <c r="RP903" s="33"/>
      <c r="RQ903" s="33"/>
      <c r="RR903" s="33"/>
      <c r="RS903" s="33"/>
      <c r="RT903" s="33"/>
      <c r="RU903" s="33"/>
      <c r="RV903" s="33"/>
      <c r="RW903" s="33"/>
      <c r="RX903" s="33"/>
      <c r="RY903" s="33"/>
      <c r="RZ903" s="33"/>
      <c r="SA903" s="33"/>
      <c r="SB903" s="33"/>
      <c r="SC903" s="33"/>
      <c r="SD903" s="33"/>
      <c r="SE903" s="33"/>
      <c r="SF903" s="33"/>
      <c r="SG903" s="33"/>
      <c r="SH903" s="33"/>
      <c r="SI903" s="33"/>
      <c r="SJ903" s="33"/>
      <c r="SK903" s="33"/>
      <c r="SL903" s="33"/>
      <c r="SM903" s="33"/>
      <c r="SN903" s="33"/>
      <c r="SO903" s="33"/>
      <c r="SP903" s="33"/>
      <c r="SQ903" s="33"/>
      <c r="SR903" s="33"/>
      <c r="SS903" s="33"/>
      <c r="ST903" s="33"/>
      <c r="SU903" s="33"/>
      <c r="SV903" s="33"/>
      <c r="SW903" s="33"/>
      <c r="SX903" s="33"/>
      <c r="SY903" s="33"/>
      <c r="SZ903" s="33"/>
      <c r="TA903" s="33"/>
      <c r="TB903" s="33"/>
      <c r="TC903" s="33"/>
      <c r="TD903" s="33"/>
      <c r="TE903" s="33"/>
      <c r="TF903" s="33"/>
      <c r="TG903" s="33"/>
      <c r="TH903" s="33"/>
      <c r="TI903" s="33"/>
      <c r="TJ903" s="33"/>
      <c r="TK903" s="33"/>
      <c r="TL903" s="33"/>
      <c r="TM903" s="33"/>
      <c r="TN903" s="33"/>
      <c r="TO903" s="33"/>
      <c r="TP903" s="33"/>
      <c r="TQ903" s="33"/>
      <c r="TR903" s="33"/>
      <c r="TS903" s="33"/>
      <c r="TT903" s="33"/>
      <c r="TU903" s="33"/>
      <c r="TV903" s="33"/>
      <c r="TW903" s="33"/>
      <c r="TX903" s="33"/>
      <c r="TY903" s="33"/>
      <c r="TZ903" s="33"/>
      <c r="UA903" s="33"/>
      <c r="UB903" s="33"/>
      <c r="UC903" s="33"/>
      <c r="UD903" s="33"/>
      <c r="UE903" s="33"/>
      <c r="UF903" s="33"/>
      <c r="UG903" s="33"/>
      <c r="UH903" s="33"/>
      <c r="UI903" s="33"/>
      <c r="UJ903" s="33"/>
      <c r="UK903" s="33"/>
      <c r="UL903" s="33"/>
      <c r="UM903" s="33"/>
      <c r="UN903" s="33"/>
      <c r="UO903" s="33"/>
      <c r="UP903" s="33"/>
      <c r="UQ903" s="33"/>
      <c r="UR903" s="33"/>
      <c r="US903" s="33"/>
      <c r="UT903" s="33"/>
      <c r="UU903" s="33"/>
      <c r="UV903" s="33"/>
      <c r="UW903" s="33"/>
      <c r="UX903" s="33"/>
      <c r="UY903" s="33"/>
      <c r="UZ903" s="33"/>
      <c r="VA903" s="33"/>
      <c r="VB903" s="33"/>
      <c r="VC903" s="33"/>
      <c r="VD903" s="33"/>
      <c r="VE903" s="33"/>
      <c r="VF903" s="33"/>
      <c r="VG903" s="33"/>
      <c r="VH903" s="33"/>
      <c r="VI903" s="33"/>
      <c r="VJ903" s="33"/>
      <c r="VK903" s="33"/>
      <c r="VL903" s="33"/>
      <c r="VM903" s="33"/>
      <c r="VN903" s="33"/>
      <c r="VO903" s="33"/>
      <c r="VP903" s="33"/>
      <c r="VQ903" s="33"/>
      <c r="VR903" s="33"/>
      <c r="VS903" s="33"/>
      <c r="VT903" s="33"/>
      <c r="VU903" s="33"/>
      <c r="VV903" s="33"/>
      <c r="VW903" s="33"/>
      <c r="VX903" s="33"/>
      <c r="VY903" s="33"/>
      <c r="VZ903" s="33"/>
      <c r="WA903" s="33"/>
      <c r="WB903" s="33"/>
      <c r="WC903" s="33"/>
      <c r="WD903" s="33"/>
      <c r="WE903" s="33"/>
      <c r="WF903" s="33"/>
      <c r="WG903" s="33"/>
      <c r="WH903" s="33"/>
      <c r="WI903" s="33"/>
      <c r="WJ903" s="33"/>
      <c r="WK903" s="33"/>
      <c r="WL903" s="33"/>
      <c r="WM903" s="33"/>
      <c r="WN903" s="33"/>
      <c r="WO903" s="33"/>
      <c r="WP903" s="33"/>
      <c r="WQ903" s="33"/>
      <c r="WR903" s="33"/>
      <c r="WS903" s="33"/>
      <c r="WT903" s="33"/>
      <c r="WU903" s="33"/>
      <c r="WV903" s="33"/>
      <c r="WW903" s="33"/>
      <c r="WX903" s="33"/>
      <c r="WY903" s="33"/>
      <c r="WZ903" s="33"/>
      <c r="XA903" s="33"/>
      <c r="XB903" s="33"/>
      <c r="XC903" s="33"/>
      <c r="XD903" s="33"/>
      <c r="XE903" s="33"/>
      <c r="XF903" s="33"/>
      <c r="XG903" s="33"/>
      <c r="XH903" s="33"/>
      <c r="XI903" s="33"/>
      <c r="XJ903" s="33"/>
      <c r="XK903" s="33"/>
      <c r="XL903" s="33"/>
      <c r="XM903" s="33"/>
      <c r="XN903" s="33"/>
      <c r="XO903" s="33"/>
      <c r="XP903" s="33"/>
      <c r="XQ903" s="33"/>
      <c r="XR903" s="33"/>
      <c r="XS903" s="33"/>
      <c r="XT903" s="33"/>
      <c r="XU903" s="33"/>
      <c r="XV903" s="33"/>
      <c r="XW903" s="33"/>
      <c r="XX903" s="33"/>
      <c r="XY903" s="33"/>
      <c r="XZ903" s="33"/>
      <c r="YA903" s="33"/>
      <c r="YB903" s="33"/>
      <c r="YC903" s="33"/>
      <c r="YD903" s="33"/>
      <c r="YE903" s="33"/>
      <c r="YF903" s="33"/>
      <c r="YG903" s="33"/>
      <c r="YH903" s="33"/>
      <c r="YI903" s="33"/>
      <c r="YJ903" s="33"/>
      <c r="YK903" s="33"/>
      <c r="YL903" s="33"/>
      <c r="YM903" s="33"/>
      <c r="YN903" s="33"/>
      <c r="YO903" s="33"/>
      <c r="YP903" s="33"/>
      <c r="YQ903" s="33"/>
      <c r="YR903" s="33"/>
      <c r="YS903" s="33"/>
      <c r="YT903" s="33"/>
      <c r="YU903" s="33"/>
      <c r="YV903" s="33"/>
      <c r="YW903" s="33"/>
      <c r="YX903" s="33"/>
      <c r="YY903" s="33"/>
      <c r="YZ903" s="33"/>
      <c r="ZA903" s="33"/>
      <c r="ZB903" s="33"/>
      <c r="ZC903" s="33"/>
      <c r="ZD903" s="33"/>
      <c r="ZE903" s="33"/>
      <c r="ZF903" s="33"/>
      <c r="ZG903" s="33"/>
      <c r="ZH903" s="33"/>
      <c r="ZI903" s="33"/>
      <c r="ZJ903" s="33"/>
      <c r="ZK903" s="33"/>
      <c r="ZL903" s="33"/>
      <c r="ZM903" s="33"/>
      <c r="ZN903" s="33"/>
      <c r="ZO903" s="33"/>
      <c r="ZP903" s="33"/>
      <c r="ZQ903" s="33"/>
      <c r="ZR903" s="33"/>
      <c r="ZS903" s="33"/>
      <c r="ZT903" s="33"/>
      <c r="ZU903" s="33"/>
      <c r="ZV903" s="33"/>
      <c r="ZW903" s="33"/>
      <c r="ZX903" s="33"/>
      <c r="ZY903" s="33"/>
      <c r="ZZ903" s="33"/>
      <c r="AAA903" s="33"/>
      <c r="AAB903" s="33"/>
      <c r="AAC903" s="33"/>
      <c r="AAD903" s="33"/>
      <c r="AAE903" s="33"/>
      <c r="AAF903" s="33"/>
      <c r="AAG903" s="33"/>
      <c r="AAH903" s="33"/>
      <c r="AAI903" s="33"/>
      <c r="AAJ903" s="33"/>
      <c r="AAK903" s="33"/>
      <c r="AAL903" s="33"/>
      <c r="AAM903" s="33"/>
      <c r="AAN903" s="33"/>
      <c r="AAO903" s="33"/>
      <c r="AAP903" s="33"/>
      <c r="AAQ903" s="33"/>
      <c r="AAR903" s="33"/>
      <c r="AAS903" s="33"/>
      <c r="AAT903" s="33"/>
      <c r="AAU903" s="33"/>
      <c r="AAV903" s="33"/>
      <c r="AAW903" s="33"/>
      <c r="AAX903" s="33"/>
      <c r="AAY903" s="33"/>
      <c r="AAZ903" s="33"/>
      <c r="ABA903" s="33"/>
      <c r="ABB903" s="33"/>
      <c r="ABC903" s="33"/>
      <c r="ABD903" s="33"/>
      <c r="ABE903" s="33"/>
      <c r="ABF903" s="33"/>
      <c r="ABG903" s="33"/>
      <c r="ABH903" s="33"/>
      <c r="ABI903" s="33"/>
      <c r="ABJ903" s="33"/>
      <c r="ABK903" s="33"/>
      <c r="ABL903" s="33"/>
      <c r="ABM903" s="33"/>
      <c r="ABN903" s="33"/>
      <c r="ABO903" s="33"/>
      <c r="ABP903" s="33"/>
      <c r="ABQ903" s="33"/>
      <c r="ABR903" s="33"/>
      <c r="ABS903" s="33"/>
      <c r="ABT903" s="33"/>
      <c r="ABU903" s="33"/>
      <c r="ABV903" s="33"/>
      <c r="ABW903" s="33"/>
      <c r="ABX903" s="33"/>
      <c r="ABY903" s="33"/>
      <c r="ABZ903" s="33"/>
      <c r="ACA903" s="33"/>
      <c r="ACB903" s="33"/>
      <c r="ACC903" s="33"/>
      <c r="ACD903" s="33"/>
      <c r="ACE903" s="33"/>
      <c r="ACF903" s="33"/>
      <c r="ACG903" s="33"/>
      <c r="ACH903" s="33"/>
      <c r="ACI903" s="33"/>
      <c r="ACJ903" s="33"/>
      <c r="ACK903" s="33"/>
      <c r="ACL903" s="33"/>
      <c r="ACM903" s="33"/>
      <c r="ACN903" s="33"/>
      <c r="ACO903" s="33"/>
      <c r="ACP903" s="33"/>
      <c r="ACQ903" s="33"/>
      <c r="ACR903" s="33"/>
      <c r="ACS903" s="33"/>
      <c r="ACT903" s="33"/>
      <c r="ACU903" s="33"/>
      <c r="ACV903" s="33"/>
      <c r="ACW903" s="33"/>
      <c r="ACX903" s="33"/>
      <c r="ACY903" s="33"/>
      <c r="ACZ903" s="33"/>
      <c r="ADA903" s="33"/>
      <c r="ADB903" s="33"/>
      <c r="ADC903" s="33"/>
      <c r="ADD903" s="33"/>
      <c r="ADE903" s="33"/>
      <c r="ADF903" s="33"/>
      <c r="ADG903" s="33"/>
      <c r="ADH903" s="33"/>
      <c r="ADI903" s="33"/>
      <c r="ADJ903" s="33"/>
      <c r="ADK903" s="33"/>
      <c r="ADL903" s="33"/>
      <c r="ADM903" s="33"/>
      <c r="ADN903" s="33"/>
      <c r="ADO903" s="33"/>
      <c r="ADP903" s="33"/>
      <c r="ADQ903" s="33"/>
      <c r="ADR903" s="33"/>
      <c r="ADS903" s="33"/>
      <c r="ADT903" s="33"/>
      <c r="ADU903" s="33"/>
      <c r="ADV903" s="33"/>
      <c r="ADW903" s="33"/>
      <c r="ADX903" s="33"/>
      <c r="ADY903" s="33"/>
      <c r="ADZ903" s="33"/>
      <c r="AEA903" s="33"/>
      <c r="AEB903" s="33"/>
      <c r="AEC903" s="33"/>
      <c r="AED903" s="33"/>
      <c r="AEE903" s="33"/>
      <c r="AEF903" s="33"/>
      <c r="AEG903" s="33"/>
      <c r="AEH903" s="33"/>
      <c r="AEI903" s="33"/>
      <c r="AEJ903" s="33"/>
      <c r="AEK903" s="33"/>
      <c r="AEL903" s="33"/>
      <c r="AEM903" s="33"/>
      <c r="AEN903" s="33"/>
      <c r="AEO903" s="33"/>
      <c r="AEP903" s="33"/>
      <c r="AEQ903" s="33"/>
      <c r="AER903" s="33"/>
      <c r="AES903" s="33"/>
      <c r="AET903" s="33"/>
      <c r="AEU903" s="33"/>
      <c r="AEV903" s="33"/>
      <c r="AEW903" s="33"/>
      <c r="AEX903" s="33"/>
      <c r="AEY903" s="33"/>
      <c r="AEZ903" s="33"/>
      <c r="AFA903" s="33"/>
      <c r="AFB903" s="33"/>
      <c r="AFC903" s="33"/>
      <c r="AFD903" s="33"/>
      <c r="AFE903" s="33"/>
      <c r="AFF903" s="33"/>
      <c r="AFG903" s="33"/>
      <c r="AFH903" s="33"/>
      <c r="AFI903" s="33"/>
      <c r="AFJ903" s="33"/>
      <c r="AFK903" s="33"/>
      <c r="AFL903" s="33"/>
      <c r="AFM903" s="33"/>
      <c r="AFN903" s="33"/>
      <c r="AFO903" s="33"/>
      <c r="AFP903" s="33"/>
      <c r="AFQ903" s="33"/>
      <c r="AFR903" s="33"/>
      <c r="AFS903" s="33"/>
      <c r="AFT903" s="33"/>
      <c r="AFU903" s="33"/>
      <c r="AFV903" s="33"/>
      <c r="AFW903" s="33"/>
      <c r="AFX903" s="33"/>
      <c r="AFY903" s="33"/>
      <c r="AFZ903" s="33"/>
      <c r="AGA903" s="33"/>
      <c r="AGB903" s="33"/>
      <c r="AGC903" s="33"/>
      <c r="AGD903" s="33"/>
      <c r="AGE903" s="33"/>
      <c r="AGF903" s="33"/>
      <c r="AGG903" s="33"/>
      <c r="AGH903" s="33"/>
      <c r="AGI903" s="33"/>
      <c r="AGJ903" s="33"/>
      <c r="AGK903" s="33"/>
      <c r="AGL903" s="33"/>
      <c r="AGM903" s="33"/>
      <c r="AGN903" s="33"/>
      <c r="AGO903" s="33"/>
      <c r="AGP903" s="33"/>
      <c r="AGQ903" s="33"/>
      <c r="AGR903" s="33"/>
      <c r="AGS903" s="33"/>
      <c r="AGT903" s="33"/>
      <c r="AGU903" s="33"/>
      <c r="AGV903" s="33"/>
      <c r="AGW903" s="33"/>
      <c r="AGX903" s="33"/>
      <c r="AGY903" s="33"/>
      <c r="AGZ903" s="33"/>
      <c r="AHA903" s="33"/>
      <c r="AHB903" s="33"/>
      <c r="AHC903" s="33"/>
      <c r="AHD903" s="33"/>
      <c r="AHE903" s="33"/>
      <c r="AHF903" s="33"/>
      <c r="AHG903" s="33"/>
      <c r="AHH903" s="33"/>
      <c r="AHI903" s="33"/>
      <c r="AHJ903" s="33"/>
      <c r="AHK903" s="33"/>
      <c r="AHL903" s="33"/>
      <c r="AHM903" s="33"/>
      <c r="AHN903" s="33"/>
      <c r="AHO903" s="33"/>
      <c r="AHP903" s="33"/>
      <c r="AHQ903" s="33"/>
      <c r="AHR903" s="33"/>
      <c r="AHS903" s="33"/>
      <c r="AHT903" s="33"/>
      <c r="AHU903" s="33"/>
      <c r="AHV903" s="33"/>
      <c r="AHW903" s="33"/>
      <c r="AHX903" s="33"/>
      <c r="AHY903" s="33"/>
      <c r="AHZ903" s="33"/>
      <c r="AIA903" s="33"/>
      <c r="AIB903" s="33"/>
      <c r="AIC903" s="33"/>
      <c r="AID903" s="33"/>
      <c r="AIE903" s="33"/>
      <c r="AIF903" s="33"/>
      <c r="AIG903" s="33"/>
      <c r="AIH903" s="33"/>
      <c r="AII903" s="33"/>
      <c r="AIJ903" s="33"/>
      <c r="AIK903" s="33"/>
      <c r="AIL903" s="33"/>
      <c r="AIM903" s="33"/>
      <c r="AIN903" s="33"/>
      <c r="AIO903" s="33"/>
      <c r="AIP903" s="33"/>
      <c r="AIQ903" s="33"/>
      <c r="AIR903" s="33"/>
      <c r="AIS903" s="33"/>
      <c r="AIT903" s="33"/>
      <c r="AIU903" s="33"/>
      <c r="AIV903" s="33"/>
      <c r="AIW903" s="33"/>
      <c r="AIX903" s="33"/>
      <c r="AIY903" s="33"/>
      <c r="AIZ903" s="33"/>
      <c r="AJA903" s="33"/>
      <c r="AJB903" s="33"/>
      <c r="AJC903" s="33"/>
      <c r="AJD903" s="33"/>
      <c r="AJE903" s="33"/>
      <c r="AJF903" s="33"/>
      <c r="AJG903" s="33"/>
      <c r="AJH903" s="33"/>
      <c r="AJI903" s="33"/>
      <c r="AJJ903" s="33"/>
      <c r="AJK903" s="33"/>
      <c r="AJL903" s="33"/>
      <c r="AJM903" s="33"/>
      <c r="AJN903" s="33"/>
      <c r="AJO903" s="33"/>
      <c r="AJP903" s="33"/>
      <c r="AJQ903" s="33"/>
      <c r="AJR903" s="33"/>
      <c r="AJS903" s="33"/>
      <c r="AJT903" s="33"/>
      <c r="AJU903" s="33"/>
      <c r="AJV903" s="33"/>
      <c r="AJW903" s="33"/>
      <c r="AJX903" s="33"/>
      <c r="AJY903" s="33"/>
      <c r="AJZ903" s="33"/>
      <c r="AKA903" s="33"/>
      <c r="AKB903" s="33"/>
      <c r="AKC903" s="33"/>
      <c r="AKD903" s="33"/>
      <c r="AKE903" s="33"/>
      <c r="AKF903" s="33"/>
      <c r="AKG903" s="33"/>
      <c r="AKH903" s="33"/>
      <c r="AKI903" s="33"/>
      <c r="AKJ903" s="33"/>
      <c r="AKK903" s="33"/>
      <c r="AKL903" s="33"/>
      <c r="AKM903" s="33"/>
      <c r="AKN903" s="33"/>
      <c r="AKO903" s="33"/>
      <c r="AKP903" s="33"/>
      <c r="AKQ903" s="33"/>
      <c r="AKR903" s="33"/>
      <c r="AKS903" s="33"/>
      <c r="AKT903" s="33"/>
      <c r="AKU903" s="33"/>
      <c r="AKV903" s="33"/>
      <c r="AKW903" s="33"/>
      <c r="AKX903" s="33"/>
      <c r="AKY903" s="33"/>
      <c r="AKZ903" s="33"/>
      <c r="ALA903" s="33"/>
      <c r="ALB903" s="33"/>
      <c r="ALC903" s="33"/>
      <c r="ALD903" s="33"/>
      <c r="ALE903" s="33"/>
      <c r="ALF903" s="33"/>
      <c r="ALG903" s="33"/>
      <c r="ALH903" s="33"/>
      <c r="ALI903" s="33"/>
      <c r="ALJ903" s="33"/>
      <c r="ALK903" s="33"/>
      <c r="ALL903" s="33"/>
      <c r="ALM903" s="33"/>
      <c r="ALN903" s="33"/>
      <c r="ALO903" s="33"/>
      <c r="ALP903" s="33"/>
      <c r="ALQ903" s="33"/>
      <c r="ALR903" s="33"/>
      <c r="ALS903" s="33"/>
      <c r="ALT903" s="33"/>
      <c r="ALU903" s="33"/>
      <c r="ALV903" s="33"/>
      <c r="ALW903" s="33"/>
      <c r="ALX903" s="33"/>
      <c r="ALY903" s="33"/>
      <c r="ALZ903" s="33"/>
      <c r="AMA903" s="33"/>
      <c r="AMB903" s="33"/>
      <c r="AMC903" s="33"/>
      <c r="AMD903" s="33"/>
      <c r="AME903" s="33"/>
      <c r="AMF903" s="33"/>
      <c r="AMG903" s="33"/>
      <c r="AMH903" s="33"/>
      <c r="AMI903" s="33"/>
      <c r="AMJ903" s="33"/>
      <c r="AMK903" s="33"/>
      <c r="AML903" s="33"/>
      <c r="AMM903" s="33"/>
      <c r="AMN903" s="33"/>
      <c r="AMO903" s="33"/>
      <c r="AMP903" s="33"/>
      <c r="AMQ903" s="33"/>
      <c r="AMR903" s="33"/>
      <c r="AMS903" s="33"/>
      <c r="AMT903" s="33"/>
      <c r="AMU903" s="33"/>
      <c r="AMV903" s="33"/>
      <c r="AMW903" s="33"/>
      <c r="AMX903" s="33"/>
      <c r="AMY903" s="33"/>
      <c r="AMZ903" s="33"/>
      <c r="ANA903" s="33"/>
      <c r="ANB903" s="33"/>
      <c r="ANC903" s="33"/>
      <c r="AND903" s="33"/>
      <c r="ANE903" s="33"/>
      <c r="ANF903" s="33"/>
      <c r="ANG903" s="33"/>
      <c r="ANH903" s="33"/>
      <c r="ANI903" s="33"/>
      <c r="ANJ903" s="33"/>
      <c r="ANK903" s="33"/>
      <c r="ANL903" s="33"/>
      <c r="ANM903" s="33"/>
      <c r="ANN903" s="33"/>
      <c r="ANO903" s="33"/>
      <c r="ANP903" s="33"/>
      <c r="ANQ903" s="33"/>
      <c r="ANR903" s="33"/>
      <c r="ANS903" s="33"/>
      <c r="ANT903" s="33"/>
      <c r="ANU903" s="33"/>
      <c r="ANV903" s="33"/>
      <c r="ANW903" s="33"/>
      <c r="ANX903" s="33"/>
      <c r="ANY903" s="33"/>
      <c r="ANZ903" s="33"/>
      <c r="AOA903" s="33"/>
      <c r="AOB903" s="33"/>
      <c r="AOC903" s="33"/>
      <c r="AOD903" s="33"/>
      <c r="AOE903" s="33"/>
      <c r="AOF903" s="33"/>
      <c r="AOG903" s="33"/>
      <c r="AOH903" s="33"/>
      <c r="AOI903" s="33"/>
      <c r="AOJ903" s="33"/>
      <c r="AOK903" s="33"/>
      <c r="AOL903" s="33"/>
      <c r="AOM903" s="33"/>
      <c r="AON903" s="33"/>
      <c r="AOO903" s="33"/>
      <c r="AOP903" s="33"/>
      <c r="AOQ903" s="33"/>
      <c r="AOR903" s="33"/>
      <c r="AOS903" s="33"/>
      <c r="AOT903" s="33"/>
      <c r="AOU903" s="33"/>
      <c r="AOV903" s="33"/>
      <c r="AOW903" s="33"/>
      <c r="AOX903" s="33"/>
      <c r="AOY903" s="33"/>
      <c r="AOZ903" s="33"/>
      <c r="APA903" s="33"/>
      <c r="APB903" s="33"/>
      <c r="APC903" s="33"/>
      <c r="APD903" s="33"/>
      <c r="APE903" s="33"/>
      <c r="APF903" s="33"/>
      <c r="APG903" s="33"/>
      <c r="APH903" s="33"/>
      <c r="API903" s="33"/>
      <c r="APJ903" s="33"/>
      <c r="APK903" s="33"/>
      <c r="APL903" s="33"/>
      <c r="APM903" s="33"/>
      <c r="APN903" s="33"/>
      <c r="APO903" s="33"/>
      <c r="APP903" s="33"/>
      <c r="APQ903" s="33"/>
      <c r="APR903" s="33"/>
      <c r="APS903" s="33"/>
      <c r="APT903" s="33"/>
      <c r="APU903" s="33"/>
      <c r="APV903" s="33"/>
      <c r="APW903" s="33"/>
      <c r="APX903" s="33"/>
      <c r="APY903" s="33"/>
      <c r="APZ903" s="33"/>
      <c r="AQA903" s="33"/>
      <c r="AQB903" s="33"/>
      <c r="AQC903" s="33"/>
      <c r="AQD903" s="33"/>
      <c r="AQE903" s="33"/>
      <c r="AQF903" s="33"/>
      <c r="AQG903" s="33"/>
      <c r="AQH903" s="33"/>
      <c r="AQI903" s="33"/>
      <c r="AQJ903" s="33"/>
      <c r="AQK903" s="33"/>
      <c r="AQL903" s="33"/>
      <c r="AQM903" s="33"/>
      <c r="AQN903" s="33"/>
      <c r="AQO903" s="33"/>
      <c r="AQP903" s="33"/>
      <c r="AQQ903" s="33"/>
      <c r="AQR903" s="33"/>
      <c r="AQS903" s="33"/>
      <c r="AQT903" s="33"/>
      <c r="AQU903" s="33"/>
      <c r="AQV903" s="33"/>
      <c r="AQW903" s="33"/>
      <c r="AQX903" s="33"/>
      <c r="AQY903" s="33"/>
      <c r="AQZ903" s="33"/>
      <c r="ARA903" s="33"/>
      <c r="ARB903" s="33"/>
      <c r="ARC903" s="33"/>
      <c r="ARD903" s="33"/>
      <c r="ARE903" s="33"/>
      <c r="ARF903" s="33"/>
      <c r="ARG903" s="33"/>
      <c r="ARH903" s="33"/>
      <c r="ARI903" s="33"/>
      <c r="ARJ903" s="33"/>
      <c r="ARK903" s="33"/>
      <c r="ARL903" s="33"/>
      <c r="ARM903" s="33"/>
      <c r="ARN903" s="33"/>
      <c r="ARO903" s="33"/>
      <c r="ARP903" s="33"/>
      <c r="ARQ903" s="33"/>
      <c r="ARR903" s="33"/>
      <c r="ARS903" s="33"/>
      <c r="ART903" s="33"/>
      <c r="ARU903" s="33"/>
      <c r="ARV903" s="33"/>
      <c r="ARW903" s="33"/>
      <c r="ARX903" s="33"/>
      <c r="ARY903" s="33"/>
      <c r="ARZ903" s="33"/>
      <c r="ASA903" s="33"/>
      <c r="ASB903" s="33"/>
      <c r="ASC903" s="33"/>
      <c r="ASD903" s="33"/>
      <c r="ASE903" s="33"/>
      <c r="ASF903" s="33"/>
      <c r="ASG903" s="33"/>
      <c r="ASH903" s="33"/>
      <c r="ASI903" s="33"/>
      <c r="ASJ903" s="33"/>
      <c r="ASK903" s="33"/>
      <c r="ASL903" s="33"/>
      <c r="ASM903" s="33"/>
      <c r="ASN903" s="33"/>
      <c r="ASO903" s="33"/>
      <c r="ASP903" s="33"/>
      <c r="ASQ903" s="33"/>
      <c r="ASR903" s="33"/>
      <c r="ASS903" s="33"/>
      <c r="AST903" s="33"/>
      <c r="ASU903" s="33"/>
      <c r="ASV903" s="33"/>
      <c r="ASW903" s="33"/>
      <c r="ASX903" s="33"/>
      <c r="ASY903" s="33"/>
      <c r="ASZ903" s="33"/>
      <c r="ATA903" s="33"/>
      <c r="ATB903" s="33"/>
      <c r="ATC903" s="33"/>
      <c r="ATD903" s="33"/>
      <c r="ATE903" s="33"/>
      <c r="ATF903" s="33"/>
      <c r="ATG903" s="33"/>
      <c r="ATH903" s="33"/>
      <c r="ATI903" s="33"/>
      <c r="ATJ903" s="33"/>
      <c r="ATK903" s="33"/>
      <c r="ATL903" s="33"/>
      <c r="ATM903" s="33"/>
      <c r="ATN903" s="33"/>
      <c r="ATO903" s="33"/>
      <c r="ATP903" s="33"/>
      <c r="ATQ903" s="33"/>
      <c r="ATR903" s="33"/>
      <c r="ATS903" s="33"/>
      <c r="ATT903" s="33"/>
      <c r="ATU903" s="33"/>
      <c r="ATV903" s="33"/>
      <c r="ATW903" s="33"/>
      <c r="ATX903" s="33"/>
      <c r="ATY903" s="33"/>
      <c r="ATZ903" s="33"/>
      <c r="AUA903" s="33"/>
      <c r="AUB903" s="33"/>
      <c r="AUC903" s="33"/>
      <c r="AUD903" s="33"/>
      <c r="AUE903" s="33"/>
      <c r="AUF903" s="33"/>
      <c r="AUG903" s="33"/>
      <c r="AUH903" s="33"/>
      <c r="AUI903" s="33"/>
      <c r="AUJ903" s="33"/>
      <c r="AUK903" s="33"/>
      <c r="AUL903" s="33"/>
      <c r="AUM903" s="33"/>
      <c r="AUN903" s="33"/>
      <c r="AUO903" s="33"/>
      <c r="AUP903" s="33"/>
      <c r="AUQ903" s="33"/>
      <c r="AUR903" s="33"/>
      <c r="AUS903" s="33"/>
      <c r="AUT903" s="33"/>
      <c r="AUU903" s="33"/>
      <c r="AUV903" s="33"/>
      <c r="AUW903" s="33"/>
      <c r="AUX903" s="33"/>
      <c r="AUY903" s="33"/>
      <c r="AUZ903" s="33"/>
      <c r="AVA903" s="33"/>
      <c r="AVB903" s="33"/>
      <c r="AVC903" s="33"/>
      <c r="AVD903" s="33"/>
      <c r="AVE903" s="33"/>
      <c r="AVF903" s="33"/>
      <c r="AVG903" s="33"/>
      <c r="AVH903" s="33"/>
      <c r="AVI903" s="33"/>
      <c r="AVJ903" s="33"/>
      <c r="AVK903" s="33"/>
      <c r="AVL903" s="33"/>
      <c r="AVM903" s="33"/>
      <c r="AVN903" s="33"/>
      <c r="AVO903" s="33"/>
      <c r="AVP903" s="33"/>
      <c r="AVQ903" s="33"/>
      <c r="AVR903" s="33"/>
      <c r="AVS903" s="33"/>
      <c r="AVT903" s="33"/>
      <c r="AVU903" s="33"/>
      <c r="AVV903" s="33"/>
      <c r="AVW903" s="33"/>
      <c r="AVX903" s="33"/>
      <c r="AVY903" s="33"/>
      <c r="AVZ903" s="33"/>
      <c r="AWA903" s="33"/>
      <c r="AWB903" s="33"/>
      <c r="AWC903" s="33"/>
      <c r="AWD903" s="33"/>
      <c r="AWE903" s="33"/>
      <c r="AWF903" s="33"/>
      <c r="AWG903" s="33"/>
      <c r="AWH903" s="33"/>
      <c r="AWI903" s="33"/>
      <c r="AWJ903" s="33"/>
      <c r="AWK903" s="33"/>
      <c r="AWL903" s="33"/>
      <c r="AWM903" s="33"/>
      <c r="AWN903" s="33"/>
      <c r="AWO903" s="33"/>
      <c r="AWP903" s="33"/>
      <c r="AWQ903" s="33"/>
      <c r="AWR903" s="33"/>
      <c r="AWS903" s="33"/>
      <c r="AWT903" s="33"/>
      <c r="AWU903" s="33"/>
      <c r="AWV903" s="33"/>
      <c r="AWW903" s="33"/>
      <c r="AWX903" s="33"/>
      <c r="AWY903" s="33"/>
      <c r="AWZ903" s="33"/>
      <c r="AXA903" s="33"/>
      <c r="AXB903" s="33"/>
      <c r="AXC903" s="33"/>
      <c r="AXD903" s="33"/>
      <c r="AXE903" s="33"/>
      <c r="AXF903" s="33"/>
      <c r="AXG903" s="33"/>
      <c r="AXH903" s="33"/>
      <c r="AXI903" s="33"/>
      <c r="AXJ903" s="33"/>
      <c r="AXK903" s="33"/>
      <c r="AXL903" s="33"/>
      <c r="AXM903" s="33"/>
      <c r="AXN903" s="33"/>
      <c r="AXO903" s="33"/>
      <c r="AXP903" s="33"/>
      <c r="AXQ903" s="33"/>
      <c r="AXR903" s="33"/>
      <c r="AXS903" s="33"/>
      <c r="AXT903" s="33"/>
      <c r="AXU903" s="33"/>
      <c r="AXV903" s="33"/>
      <c r="AXW903" s="33"/>
      <c r="AXX903" s="33"/>
      <c r="AXY903" s="33"/>
      <c r="AXZ903" s="33"/>
      <c r="AYA903" s="33"/>
      <c r="AYB903" s="33"/>
      <c r="AYC903" s="33"/>
      <c r="AYD903" s="33"/>
      <c r="AYE903" s="33"/>
      <c r="AYF903" s="33"/>
      <c r="AYG903" s="33"/>
      <c r="AYH903" s="33"/>
      <c r="AYI903" s="33"/>
      <c r="AYJ903" s="33"/>
      <c r="AYK903" s="33"/>
      <c r="AYL903" s="33"/>
      <c r="AYM903" s="33"/>
      <c r="AYN903" s="33"/>
      <c r="AYO903" s="33"/>
      <c r="AYP903" s="33"/>
      <c r="AYQ903" s="33"/>
      <c r="AYR903" s="33"/>
      <c r="AYS903" s="33"/>
      <c r="AYT903" s="33"/>
      <c r="AYU903" s="33"/>
      <c r="AYV903" s="33"/>
      <c r="AYW903" s="33"/>
      <c r="AYX903" s="33"/>
      <c r="AYY903" s="33"/>
      <c r="AYZ903" s="33"/>
      <c r="AZA903" s="33"/>
      <c r="AZB903" s="33"/>
      <c r="AZC903" s="33"/>
      <c r="AZD903" s="33"/>
      <c r="AZE903" s="33"/>
      <c r="AZF903" s="33"/>
      <c r="AZG903" s="33"/>
      <c r="AZH903" s="33"/>
      <c r="AZI903" s="33"/>
      <c r="AZJ903" s="33"/>
      <c r="AZK903" s="33"/>
      <c r="AZL903" s="33"/>
      <c r="AZM903" s="33"/>
      <c r="AZN903" s="33"/>
      <c r="AZO903" s="33"/>
      <c r="AZP903" s="33"/>
      <c r="AZQ903" s="33"/>
      <c r="AZR903" s="33"/>
      <c r="AZS903" s="33"/>
      <c r="AZT903" s="33"/>
      <c r="AZU903" s="33"/>
      <c r="AZV903" s="33"/>
      <c r="AZW903" s="33"/>
      <c r="AZX903" s="33"/>
      <c r="AZY903" s="33"/>
      <c r="AZZ903" s="33"/>
      <c r="BAA903" s="33"/>
      <c r="BAB903" s="33"/>
      <c r="BAC903" s="33"/>
      <c r="BAD903" s="33"/>
      <c r="BAE903" s="33"/>
      <c r="BAF903" s="33"/>
      <c r="BAG903" s="33"/>
      <c r="BAH903" s="33"/>
      <c r="BAI903" s="33"/>
      <c r="BAJ903" s="33"/>
      <c r="BAK903" s="33"/>
      <c r="BAL903" s="33"/>
      <c r="BAM903" s="33"/>
      <c r="BAN903" s="33"/>
      <c r="BAO903" s="33"/>
      <c r="BAP903" s="33"/>
      <c r="BAQ903" s="33"/>
      <c r="BAR903" s="33"/>
      <c r="BAS903" s="33"/>
      <c r="BAT903" s="33"/>
      <c r="BAU903" s="33"/>
      <c r="BAV903" s="33"/>
      <c r="BAW903" s="33"/>
      <c r="BAX903" s="33"/>
      <c r="BAY903" s="33"/>
      <c r="BAZ903" s="33"/>
      <c r="BBA903" s="33"/>
      <c r="BBB903" s="33"/>
      <c r="BBC903" s="33"/>
      <c r="BBD903" s="33"/>
      <c r="BBE903" s="33"/>
      <c r="BBF903" s="33"/>
      <c r="BBG903" s="33"/>
      <c r="BBH903" s="33"/>
      <c r="BBI903" s="33"/>
      <c r="BBJ903" s="33"/>
      <c r="BBK903" s="33"/>
      <c r="BBL903" s="33"/>
      <c r="BBM903" s="33"/>
      <c r="BBN903" s="33"/>
      <c r="BBO903" s="33"/>
      <c r="BBP903" s="33"/>
      <c r="BBQ903" s="33"/>
      <c r="BBR903" s="33"/>
      <c r="BBS903" s="33"/>
      <c r="BBT903" s="33"/>
      <c r="BBU903" s="33"/>
      <c r="BBV903" s="33"/>
      <c r="BBW903" s="33"/>
      <c r="BBX903" s="33"/>
      <c r="BBY903" s="33"/>
      <c r="BBZ903" s="33"/>
      <c r="BCA903" s="33"/>
      <c r="BCB903" s="33"/>
      <c r="BCC903" s="33"/>
      <c r="BCD903" s="33"/>
      <c r="BCE903" s="33"/>
      <c r="BCF903" s="33"/>
      <c r="BCG903" s="33"/>
      <c r="BCH903" s="33"/>
      <c r="BCI903" s="33"/>
      <c r="BCJ903" s="33"/>
      <c r="BCK903" s="33"/>
      <c r="BCL903" s="33"/>
      <c r="BCM903" s="33"/>
      <c r="BCN903" s="33"/>
      <c r="BCO903" s="33"/>
      <c r="BCP903" s="33"/>
      <c r="BCQ903" s="33"/>
      <c r="BCR903" s="33"/>
      <c r="BCS903" s="33"/>
      <c r="BCT903" s="33"/>
      <c r="BCU903" s="33"/>
      <c r="BCV903" s="33"/>
      <c r="BCW903" s="33"/>
      <c r="BCX903" s="33"/>
      <c r="BCY903" s="33"/>
      <c r="BCZ903" s="33"/>
      <c r="BDA903" s="33"/>
      <c r="BDB903" s="33"/>
      <c r="BDC903" s="33"/>
      <c r="BDD903" s="33"/>
      <c r="BDE903" s="33"/>
      <c r="BDF903" s="33"/>
      <c r="BDG903" s="33"/>
      <c r="BDH903" s="33"/>
      <c r="BDI903" s="33"/>
      <c r="BDJ903" s="33"/>
      <c r="BDK903" s="33"/>
      <c r="BDL903" s="33"/>
      <c r="BDM903" s="33"/>
      <c r="BDN903" s="33"/>
      <c r="BDO903" s="33"/>
      <c r="BDP903" s="33"/>
      <c r="BDQ903" s="33"/>
      <c r="BDR903" s="33"/>
      <c r="BDS903" s="33"/>
      <c r="BDT903" s="33"/>
      <c r="BDU903" s="33"/>
      <c r="BDV903" s="33"/>
      <c r="BDW903" s="33"/>
      <c r="BDX903" s="33"/>
      <c r="BDY903" s="33"/>
      <c r="BDZ903" s="33"/>
      <c r="BEA903" s="33"/>
      <c r="BEB903" s="33"/>
      <c r="BEC903" s="33"/>
      <c r="BED903" s="33"/>
      <c r="BEE903" s="33"/>
      <c r="BEF903" s="33"/>
      <c r="BEG903" s="33"/>
      <c r="BEH903" s="33"/>
      <c r="BEI903" s="33"/>
      <c r="BEJ903" s="33"/>
      <c r="BEK903" s="33"/>
      <c r="BEL903" s="33"/>
      <c r="BEM903" s="33"/>
      <c r="BEN903" s="33"/>
      <c r="BEO903" s="33"/>
      <c r="BEP903" s="33"/>
      <c r="BEQ903" s="33"/>
      <c r="BER903" s="33"/>
      <c r="BES903" s="33"/>
      <c r="BET903" s="33"/>
      <c r="BEU903" s="33"/>
      <c r="BEV903" s="33"/>
      <c r="BEW903" s="33"/>
      <c r="BEX903" s="33"/>
      <c r="BEY903" s="33"/>
      <c r="BEZ903" s="33"/>
      <c r="BFA903" s="33"/>
      <c r="BFB903" s="33"/>
      <c r="BFC903" s="33"/>
      <c r="BFD903" s="33"/>
      <c r="BFE903" s="33"/>
      <c r="BFF903" s="33"/>
      <c r="BFG903" s="33"/>
      <c r="BFH903" s="33"/>
      <c r="BFI903" s="33"/>
      <c r="BFJ903" s="33"/>
      <c r="BFK903" s="33"/>
      <c r="BFL903" s="33"/>
      <c r="BFM903" s="33"/>
      <c r="BFN903" s="33"/>
      <c r="BFO903" s="33"/>
      <c r="BFP903" s="33"/>
      <c r="BFQ903" s="33"/>
      <c r="BFR903" s="33"/>
      <c r="BFS903" s="33"/>
      <c r="BFT903" s="33"/>
      <c r="BFU903" s="33"/>
      <c r="BFV903" s="33"/>
      <c r="BFW903" s="33"/>
      <c r="BFX903" s="33"/>
      <c r="BFY903" s="33"/>
      <c r="BFZ903" s="33"/>
      <c r="BGA903" s="33"/>
      <c r="BGB903" s="33"/>
      <c r="BGC903" s="33"/>
      <c r="BGD903" s="33"/>
      <c r="BGE903" s="33"/>
      <c r="BGF903" s="33"/>
      <c r="BGG903" s="33"/>
      <c r="BGH903" s="33"/>
      <c r="BGI903" s="33"/>
      <c r="BGJ903" s="33"/>
      <c r="BGK903" s="33"/>
      <c r="BGL903" s="33"/>
      <c r="BGM903" s="33"/>
      <c r="BGN903" s="33"/>
      <c r="BGO903" s="33"/>
      <c r="BGP903" s="33"/>
      <c r="BGQ903" s="33"/>
      <c r="BGR903" s="33"/>
      <c r="BGS903" s="33"/>
      <c r="BGT903" s="33"/>
      <c r="BGU903" s="33"/>
      <c r="BGV903" s="33"/>
      <c r="BGW903" s="33"/>
      <c r="BGX903" s="33"/>
      <c r="BGY903" s="33"/>
      <c r="BGZ903" s="33"/>
      <c r="BHA903" s="33"/>
      <c r="BHB903" s="33"/>
      <c r="BHC903" s="33"/>
      <c r="BHD903" s="33"/>
      <c r="BHE903" s="33"/>
      <c r="BHF903" s="33"/>
      <c r="BHG903" s="33"/>
      <c r="BHH903" s="33"/>
      <c r="BHI903" s="33"/>
      <c r="BHJ903" s="33"/>
      <c r="BHK903" s="33"/>
      <c r="BHL903" s="33"/>
      <c r="BHM903" s="33"/>
      <c r="BHN903" s="33"/>
      <c r="BHO903" s="33"/>
      <c r="BHP903" s="33"/>
      <c r="BHQ903" s="33"/>
      <c r="BHR903" s="33"/>
      <c r="BHS903" s="33"/>
      <c r="BHT903" s="33"/>
      <c r="BHU903" s="33"/>
      <c r="BHV903" s="33"/>
      <c r="BHW903" s="33"/>
      <c r="BHX903" s="33"/>
      <c r="BHY903" s="33"/>
      <c r="BHZ903" s="33"/>
      <c r="BIA903" s="33"/>
      <c r="BIB903" s="33"/>
      <c r="BIC903" s="33"/>
      <c r="BID903" s="33"/>
      <c r="BIE903" s="33"/>
      <c r="BIF903" s="33"/>
      <c r="BIG903" s="33"/>
      <c r="BIH903" s="33"/>
      <c r="BII903" s="33"/>
      <c r="BIJ903" s="33"/>
      <c r="BIK903" s="33"/>
      <c r="BIL903" s="33"/>
      <c r="BIM903" s="33"/>
      <c r="BIN903" s="33"/>
      <c r="BIO903" s="33"/>
      <c r="BIP903" s="33"/>
      <c r="BIQ903" s="33"/>
      <c r="BIR903" s="33"/>
      <c r="BIS903" s="33"/>
      <c r="BIT903" s="33"/>
      <c r="BIU903" s="33"/>
      <c r="BIV903" s="33"/>
      <c r="BIW903" s="33"/>
      <c r="BIX903" s="33"/>
      <c r="BIY903" s="33"/>
      <c r="BIZ903" s="33"/>
      <c r="BJA903" s="33"/>
      <c r="BJB903" s="33"/>
      <c r="BJC903" s="33"/>
      <c r="BJD903" s="33"/>
      <c r="BJE903" s="33"/>
      <c r="BJF903" s="33"/>
      <c r="BJG903" s="33"/>
      <c r="BJH903" s="33"/>
      <c r="BJI903" s="33"/>
      <c r="BJJ903" s="33"/>
      <c r="BJK903" s="33"/>
      <c r="BJL903" s="33"/>
      <c r="BJM903" s="33"/>
      <c r="BJN903" s="33"/>
      <c r="BJO903" s="33"/>
      <c r="BJP903" s="33"/>
      <c r="BJQ903" s="33"/>
      <c r="BJR903" s="33"/>
      <c r="BJS903" s="33"/>
      <c r="BJT903" s="33"/>
      <c r="BJU903" s="33"/>
      <c r="BJV903" s="33"/>
      <c r="BJW903" s="33"/>
      <c r="BJX903" s="33"/>
      <c r="BJY903" s="33"/>
      <c r="BJZ903" s="33"/>
      <c r="BKA903" s="33"/>
      <c r="BKB903" s="33"/>
      <c r="BKC903" s="33"/>
      <c r="BKD903" s="33"/>
      <c r="BKE903" s="33"/>
      <c r="BKF903" s="33"/>
      <c r="BKG903" s="33"/>
      <c r="BKH903" s="33"/>
      <c r="BKI903" s="33"/>
      <c r="BKJ903" s="33"/>
      <c r="BKK903" s="33"/>
      <c r="BKL903" s="33"/>
      <c r="BKM903" s="33"/>
      <c r="BKN903" s="33"/>
      <c r="BKO903" s="33"/>
      <c r="BKP903" s="33"/>
      <c r="BKQ903" s="33"/>
      <c r="BKR903" s="33"/>
      <c r="BKS903" s="33"/>
      <c r="BKT903" s="33"/>
      <c r="BKU903" s="33"/>
      <c r="BKV903" s="33"/>
      <c r="BKW903" s="33"/>
      <c r="BKX903" s="33"/>
      <c r="BKY903" s="33"/>
      <c r="BKZ903" s="33"/>
      <c r="BLA903" s="33"/>
      <c r="BLB903" s="33"/>
      <c r="BLC903" s="33"/>
      <c r="BLD903" s="33"/>
      <c r="BLE903" s="33"/>
      <c r="BLF903" s="33"/>
      <c r="BLG903" s="33"/>
      <c r="BLH903" s="33"/>
      <c r="BLI903" s="33"/>
      <c r="BLJ903" s="33"/>
      <c r="BLK903" s="33"/>
      <c r="BLL903" s="33"/>
      <c r="BLM903" s="33"/>
      <c r="BLN903" s="33"/>
      <c r="BLO903" s="33"/>
      <c r="BLP903" s="33"/>
      <c r="BLQ903" s="33"/>
      <c r="BLR903" s="33"/>
      <c r="BLS903" s="33"/>
      <c r="BLT903" s="33"/>
      <c r="BLU903" s="33"/>
      <c r="BLV903" s="33"/>
      <c r="BLW903" s="33"/>
      <c r="BLX903" s="33"/>
      <c r="BLY903" s="33"/>
      <c r="BLZ903" s="33"/>
      <c r="BMA903" s="33"/>
      <c r="BMB903" s="33"/>
      <c r="BMC903" s="33"/>
      <c r="BMD903" s="33"/>
      <c r="BME903" s="33"/>
      <c r="BMF903" s="33"/>
      <c r="BMG903" s="33"/>
      <c r="BMH903" s="33"/>
      <c r="BMI903" s="33"/>
      <c r="BMJ903" s="33"/>
      <c r="BMK903" s="33"/>
      <c r="BML903" s="33"/>
      <c r="BMM903" s="33"/>
      <c r="BMN903" s="33"/>
      <c r="BMO903" s="33"/>
      <c r="BMP903" s="33"/>
      <c r="BMQ903" s="33"/>
      <c r="BMR903" s="33"/>
      <c r="BMS903" s="33"/>
      <c r="BMT903" s="33"/>
      <c r="BMU903" s="33"/>
      <c r="BMV903" s="33"/>
      <c r="BMW903" s="33"/>
      <c r="BMX903" s="33"/>
      <c r="BMY903" s="33"/>
      <c r="BMZ903" s="33"/>
      <c r="BNA903" s="33"/>
      <c r="BNB903" s="33"/>
      <c r="BNC903" s="33"/>
      <c r="BND903" s="33"/>
      <c r="BNE903" s="33"/>
      <c r="BNF903" s="33"/>
      <c r="BNG903" s="33"/>
      <c r="BNH903" s="33"/>
      <c r="BNI903" s="33"/>
      <c r="BNJ903" s="33"/>
      <c r="BNK903" s="33"/>
      <c r="BNL903" s="33"/>
      <c r="BNM903" s="33"/>
      <c r="BNN903" s="33"/>
      <c r="BNO903" s="33"/>
      <c r="BNP903" s="33"/>
      <c r="BNQ903" s="33"/>
      <c r="BNR903" s="33"/>
      <c r="BNS903" s="33"/>
      <c r="BNT903" s="33"/>
      <c r="BNU903" s="33"/>
      <c r="BNV903" s="33"/>
      <c r="BNW903" s="33"/>
      <c r="BNX903" s="33"/>
      <c r="BNY903" s="33"/>
      <c r="BNZ903" s="33"/>
      <c r="BOA903" s="33"/>
      <c r="BOB903" s="33"/>
      <c r="BOC903" s="33"/>
      <c r="BOD903" s="33"/>
      <c r="BOE903" s="33"/>
      <c r="BOF903" s="33"/>
      <c r="BOG903" s="33"/>
      <c r="BOH903" s="33"/>
      <c r="BOI903" s="33"/>
      <c r="BOJ903" s="33"/>
      <c r="BOK903" s="33"/>
      <c r="BOL903" s="33"/>
      <c r="BOM903" s="33"/>
      <c r="BON903" s="33"/>
      <c r="BOO903" s="33"/>
      <c r="BOP903" s="33"/>
      <c r="BOQ903" s="33"/>
      <c r="BOR903" s="33"/>
      <c r="BOS903" s="33"/>
      <c r="BOT903" s="33"/>
      <c r="BOU903" s="33"/>
      <c r="BOV903" s="33"/>
      <c r="BOW903" s="33"/>
      <c r="BOX903" s="33"/>
      <c r="BOY903" s="33"/>
      <c r="BOZ903" s="33"/>
      <c r="BPA903" s="33"/>
      <c r="BPB903" s="33"/>
      <c r="BPC903" s="33"/>
      <c r="BPD903" s="33"/>
      <c r="BPE903" s="33"/>
      <c r="BPF903" s="33"/>
      <c r="BPG903" s="33"/>
      <c r="BPH903" s="33"/>
      <c r="BPI903" s="33"/>
      <c r="BPJ903" s="33"/>
      <c r="BPK903" s="33"/>
      <c r="BPL903" s="33"/>
      <c r="BPM903" s="33"/>
      <c r="BPN903" s="33"/>
      <c r="BPO903" s="33"/>
      <c r="BPP903" s="33"/>
      <c r="BPQ903" s="33"/>
      <c r="BPR903" s="33"/>
      <c r="BPS903" s="33"/>
      <c r="BPT903" s="33"/>
      <c r="BPU903" s="33"/>
      <c r="BPV903" s="33"/>
      <c r="BPW903" s="33"/>
      <c r="BPX903" s="33"/>
      <c r="BPY903" s="33"/>
      <c r="BPZ903" s="33"/>
      <c r="BQA903" s="33"/>
      <c r="BQB903" s="33"/>
      <c r="BQC903" s="33"/>
      <c r="BQD903" s="33"/>
      <c r="BQE903" s="33"/>
      <c r="BQF903" s="33"/>
      <c r="BQG903" s="33"/>
      <c r="BQH903" s="33"/>
      <c r="BQI903" s="33"/>
      <c r="BQJ903" s="33"/>
      <c r="BQK903" s="33"/>
      <c r="BQL903" s="33"/>
      <c r="BQM903" s="33"/>
      <c r="BQN903" s="33"/>
      <c r="BQO903" s="33"/>
      <c r="BQP903" s="33"/>
      <c r="BQQ903" s="33"/>
      <c r="BQR903" s="33"/>
      <c r="BQS903" s="33"/>
      <c r="BQT903" s="33"/>
      <c r="BQU903" s="33"/>
      <c r="BQV903" s="33"/>
      <c r="BQW903" s="33"/>
      <c r="BQX903" s="33"/>
      <c r="BQY903" s="33"/>
      <c r="BQZ903" s="33"/>
      <c r="BRA903" s="33"/>
      <c r="BRB903" s="33"/>
      <c r="BRC903" s="33"/>
      <c r="BRD903" s="33"/>
      <c r="BRE903" s="33"/>
      <c r="BRF903" s="33"/>
      <c r="BRG903" s="33"/>
      <c r="BRH903" s="33"/>
      <c r="BRI903" s="33"/>
      <c r="BRJ903" s="33"/>
      <c r="BRK903" s="33"/>
      <c r="BRL903" s="33"/>
      <c r="BRM903" s="33"/>
      <c r="BRN903" s="33"/>
      <c r="BRO903" s="33"/>
      <c r="BRP903" s="33"/>
      <c r="BRQ903" s="33"/>
      <c r="BRR903" s="33"/>
      <c r="BRS903" s="33"/>
      <c r="BRT903" s="33"/>
      <c r="BRU903" s="33"/>
      <c r="BRV903" s="33"/>
      <c r="BRW903" s="33"/>
      <c r="BRX903" s="33"/>
      <c r="BRY903" s="33"/>
      <c r="BRZ903" s="33"/>
      <c r="BSA903" s="33"/>
      <c r="BSB903" s="33"/>
      <c r="BSC903" s="33"/>
      <c r="BSD903" s="33"/>
      <c r="BSE903" s="33"/>
      <c r="BSF903" s="33"/>
      <c r="BSG903" s="33"/>
      <c r="BSH903" s="33"/>
      <c r="BSI903" s="33"/>
      <c r="BSJ903" s="33"/>
      <c r="BSK903" s="33"/>
      <c r="BSL903" s="33"/>
      <c r="BSM903" s="33"/>
      <c r="BSN903" s="33"/>
      <c r="BSO903" s="33"/>
      <c r="BSP903" s="33"/>
      <c r="BSQ903" s="33"/>
      <c r="BSR903" s="33"/>
      <c r="BSS903" s="33"/>
      <c r="BST903" s="33"/>
      <c r="BSU903" s="33"/>
      <c r="BSV903" s="33"/>
      <c r="BSW903" s="33"/>
      <c r="BSX903" s="33"/>
      <c r="BSY903" s="33"/>
      <c r="BSZ903" s="33"/>
      <c r="BTA903" s="33"/>
      <c r="BTB903" s="33"/>
      <c r="BTC903" s="33"/>
      <c r="BTD903" s="33"/>
      <c r="BTE903" s="33"/>
      <c r="BTF903" s="33"/>
      <c r="BTG903" s="33"/>
      <c r="BTH903" s="33"/>
      <c r="BTI903" s="33"/>
      <c r="BTJ903" s="33"/>
      <c r="BTK903" s="33"/>
      <c r="BTL903" s="33"/>
      <c r="BTM903" s="33"/>
      <c r="BTN903" s="33"/>
      <c r="BTO903" s="33"/>
      <c r="BTP903" s="33"/>
      <c r="BTQ903" s="33"/>
      <c r="BTR903" s="33"/>
      <c r="BTS903" s="33"/>
      <c r="BTT903" s="33"/>
      <c r="BTU903" s="33"/>
      <c r="BTV903" s="33"/>
      <c r="BTW903" s="33"/>
      <c r="BTX903" s="33"/>
      <c r="BTY903" s="33"/>
      <c r="BTZ903" s="33"/>
      <c r="BUA903" s="33"/>
      <c r="BUB903" s="33"/>
      <c r="BUC903" s="33"/>
      <c r="BUD903" s="33"/>
      <c r="BUE903" s="33"/>
      <c r="BUF903" s="33"/>
      <c r="BUG903" s="33"/>
      <c r="BUH903" s="33"/>
      <c r="BUI903" s="33"/>
      <c r="BUJ903" s="33"/>
      <c r="BUK903" s="33"/>
      <c r="BUL903" s="33"/>
      <c r="BUM903" s="33"/>
      <c r="BUN903" s="33"/>
      <c r="BUO903" s="33"/>
      <c r="BUP903" s="33"/>
      <c r="BUQ903" s="33"/>
      <c r="BUR903" s="33"/>
      <c r="BUS903" s="33"/>
      <c r="BUT903" s="33"/>
      <c r="BUU903" s="33"/>
      <c r="BUV903" s="33"/>
      <c r="BUW903" s="33"/>
      <c r="BUX903" s="33"/>
      <c r="BUY903" s="33"/>
      <c r="BUZ903" s="33"/>
      <c r="BVA903" s="33"/>
      <c r="BVB903" s="33"/>
      <c r="BVC903" s="33"/>
      <c r="BVD903" s="33"/>
      <c r="BVE903" s="33"/>
      <c r="BVF903" s="33"/>
      <c r="BVG903" s="33"/>
      <c r="BVH903" s="33"/>
      <c r="BVI903" s="33"/>
      <c r="BVJ903" s="33"/>
      <c r="BVK903" s="33"/>
      <c r="BVL903" s="33"/>
      <c r="BVM903" s="33"/>
      <c r="BVN903" s="33"/>
      <c r="BVO903" s="33"/>
      <c r="BVP903" s="33"/>
      <c r="BVQ903" s="33"/>
      <c r="BVR903" s="33"/>
      <c r="BVS903" s="33"/>
      <c r="BVT903" s="33"/>
      <c r="BVU903" s="33"/>
      <c r="BVV903" s="33"/>
      <c r="BVW903" s="33"/>
      <c r="BVX903" s="33"/>
      <c r="BVY903" s="33"/>
      <c r="BVZ903" s="33"/>
      <c r="BWA903" s="33"/>
      <c r="BWB903" s="33"/>
      <c r="BWC903" s="33"/>
      <c r="BWD903" s="33"/>
      <c r="BWE903" s="33"/>
      <c r="BWF903" s="33"/>
      <c r="BWG903" s="33"/>
      <c r="BWH903" s="33"/>
      <c r="BWI903" s="33"/>
      <c r="BWJ903" s="33"/>
      <c r="BWK903" s="33"/>
      <c r="BWL903" s="33"/>
      <c r="BWM903" s="33"/>
      <c r="BWN903" s="33"/>
      <c r="BWO903" s="33"/>
      <c r="BWP903" s="33"/>
      <c r="BWQ903" s="33"/>
      <c r="BWR903" s="33"/>
      <c r="BWS903" s="33"/>
      <c r="BWT903" s="33"/>
      <c r="BWU903" s="33"/>
      <c r="BWV903" s="33"/>
      <c r="BWW903" s="33"/>
      <c r="BWX903" s="33"/>
      <c r="BWY903" s="33"/>
      <c r="BWZ903" s="33"/>
      <c r="BXA903" s="33"/>
      <c r="BXB903" s="33"/>
      <c r="BXC903" s="33"/>
      <c r="BXD903" s="33"/>
      <c r="BXE903" s="33"/>
      <c r="BXF903" s="33"/>
      <c r="BXG903" s="33"/>
      <c r="BXH903" s="33"/>
      <c r="BXI903" s="33"/>
      <c r="BXJ903" s="33"/>
      <c r="BXK903" s="33"/>
      <c r="BXL903" s="33"/>
      <c r="BXM903" s="33"/>
      <c r="BXN903" s="33"/>
      <c r="BXO903" s="33"/>
      <c r="BXP903" s="33"/>
      <c r="BXQ903" s="33"/>
      <c r="BXR903" s="33"/>
      <c r="BXS903" s="33"/>
      <c r="BXT903" s="33"/>
      <c r="BXU903" s="33"/>
      <c r="BXV903" s="33"/>
      <c r="BXW903" s="33"/>
      <c r="BXX903" s="33"/>
      <c r="BXY903" s="33"/>
      <c r="BXZ903" s="33"/>
      <c r="BYA903" s="33"/>
      <c r="BYB903" s="33"/>
      <c r="BYC903" s="33"/>
      <c r="BYD903" s="33"/>
      <c r="BYE903" s="33"/>
      <c r="BYF903" s="33"/>
      <c r="BYG903" s="33"/>
      <c r="BYH903" s="33"/>
      <c r="BYI903" s="33"/>
      <c r="BYJ903" s="33"/>
      <c r="BYK903" s="33"/>
      <c r="BYL903" s="33"/>
      <c r="BYM903" s="33"/>
      <c r="BYN903" s="33"/>
      <c r="BYO903" s="33"/>
      <c r="BYP903" s="33"/>
      <c r="BYQ903" s="33"/>
      <c r="BYR903" s="33"/>
      <c r="BYS903" s="33"/>
      <c r="BYT903" s="33"/>
      <c r="BYU903" s="33"/>
      <c r="BYV903" s="33"/>
      <c r="BYW903" s="33"/>
      <c r="BYX903" s="33"/>
    </row>
    <row r="904" spans="1:2026" s="52" customFormat="1" ht="24.95" customHeight="1" x14ac:dyDescent="0.25">
      <c r="A904" s="205" t="s">
        <v>1662</v>
      </c>
      <c r="B904" s="80" t="s">
        <v>1468</v>
      </c>
      <c r="C904" s="4" t="s">
        <v>1466</v>
      </c>
      <c r="D904" s="4" t="s">
        <v>295</v>
      </c>
      <c r="E904" s="4" t="s">
        <v>1466</v>
      </c>
      <c r="F904" s="5" t="s">
        <v>1437</v>
      </c>
      <c r="G904" s="1" t="s">
        <v>105</v>
      </c>
      <c r="H904" s="63" t="s">
        <v>1309</v>
      </c>
      <c r="I904" s="1" t="s">
        <v>29</v>
      </c>
      <c r="J904" s="51" t="s">
        <v>30</v>
      </c>
      <c r="K904" s="36" t="s">
        <v>31</v>
      </c>
      <c r="L904" s="1" t="s">
        <v>51</v>
      </c>
      <c r="M904" s="37" t="s">
        <v>33</v>
      </c>
      <c r="N904" s="1" t="s">
        <v>106</v>
      </c>
      <c r="O904" s="6" t="s">
        <v>107</v>
      </c>
      <c r="P904" s="6"/>
      <c r="Q904" s="7" t="s">
        <v>36</v>
      </c>
      <c r="R904" s="7"/>
      <c r="S904" s="4" t="s">
        <v>1467</v>
      </c>
      <c r="T904" s="146"/>
      <c r="U904" s="146"/>
      <c r="V904" s="4" t="s">
        <v>11</v>
      </c>
      <c r="W904" s="1"/>
      <c r="X904" s="1" t="s">
        <v>40</v>
      </c>
      <c r="Y904" s="1"/>
      <c r="Z904" s="1"/>
      <c r="AA904" s="1"/>
      <c r="AB904" s="8">
        <v>7500</v>
      </c>
      <c r="AC904" s="8">
        <v>2650</v>
      </c>
      <c r="AD904" s="8"/>
      <c r="AE904" s="8">
        <v>2250</v>
      </c>
      <c r="AF904" s="8"/>
      <c r="AG904" s="8">
        <f t="shared" si="14"/>
        <v>12400</v>
      </c>
      <c r="AH904" s="111"/>
      <c r="AI904" s="8"/>
      <c r="AJ904" s="126"/>
      <c r="AK904" s="8"/>
      <c r="AL904" s="5" t="s">
        <v>37</v>
      </c>
      <c r="AM904" s="5" t="s">
        <v>1499</v>
      </c>
      <c r="AN904" s="5"/>
      <c r="AO904" s="5"/>
      <c r="AP904" s="33"/>
      <c r="AQ904" s="33"/>
      <c r="AR904" s="33"/>
      <c r="AS904" s="33"/>
      <c r="AT904" s="33"/>
      <c r="AU904" s="33"/>
      <c r="AV904" s="33"/>
      <c r="AW904" s="33"/>
      <c r="AX904" s="33"/>
      <c r="AY904" s="33"/>
      <c r="AZ904" s="33"/>
      <c r="BA904" s="33"/>
      <c r="BB904" s="33"/>
      <c r="BC904" s="33"/>
      <c r="BD904" s="33"/>
      <c r="BE904" s="33"/>
      <c r="BF904" s="33"/>
      <c r="BG904" s="33"/>
      <c r="BH904" s="33"/>
      <c r="BI904" s="33"/>
      <c r="BJ904" s="33"/>
      <c r="BK904" s="33"/>
      <c r="BL904" s="33"/>
      <c r="BM904" s="33"/>
      <c r="BN904" s="33"/>
      <c r="BO904" s="33"/>
      <c r="BP904" s="33"/>
      <c r="BQ904" s="33"/>
      <c r="BR904" s="33"/>
      <c r="BS904" s="33"/>
      <c r="BT904" s="33"/>
      <c r="BU904" s="33"/>
      <c r="BV904" s="33"/>
      <c r="BW904" s="33"/>
      <c r="BX904" s="33"/>
      <c r="BY904" s="33"/>
      <c r="BZ904" s="33"/>
      <c r="CA904" s="33"/>
      <c r="CB904" s="33"/>
      <c r="CC904" s="33"/>
      <c r="CD904" s="33"/>
      <c r="CE904" s="33"/>
      <c r="CF904" s="33"/>
      <c r="CG904" s="33"/>
      <c r="CH904" s="33"/>
      <c r="CI904" s="33"/>
      <c r="CJ904" s="33"/>
      <c r="CK904" s="33"/>
      <c r="CL904" s="33"/>
      <c r="CM904" s="33"/>
      <c r="CN904" s="33"/>
      <c r="CO904" s="33"/>
      <c r="CP904" s="33"/>
      <c r="CQ904" s="33"/>
      <c r="CR904" s="33"/>
      <c r="CS904" s="33"/>
      <c r="CT904" s="33"/>
      <c r="CU904" s="33"/>
      <c r="CV904" s="33"/>
      <c r="CW904" s="33"/>
      <c r="CX904" s="33"/>
      <c r="CY904" s="33"/>
      <c r="CZ904" s="33"/>
      <c r="DA904" s="33"/>
      <c r="DB904" s="33"/>
      <c r="DC904" s="33"/>
      <c r="DD904" s="33"/>
      <c r="DE904" s="33"/>
      <c r="DF904" s="33"/>
      <c r="DG904" s="33"/>
      <c r="DH904" s="33"/>
      <c r="DI904" s="33"/>
      <c r="DJ904" s="33"/>
      <c r="DK904" s="33"/>
      <c r="DL904" s="33"/>
      <c r="DM904" s="33"/>
      <c r="DN904" s="33"/>
      <c r="DO904" s="33"/>
      <c r="DP904" s="33"/>
      <c r="DQ904" s="33"/>
      <c r="DR904" s="33"/>
      <c r="DS904" s="33"/>
      <c r="DT904" s="33"/>
      <c r="DU904" s="33"/>
      <c r="DV904" s="33"/>
      <c r="DW904" s="33"/>
      <c r="DX904" s="33"/>
      <c r="DY904" s="33"/>
      <c r="DZ904" s="33"/>
      <c r="EA904" s="33"/>
      <c r="EB904" s="33"/>
      <c r="EC904" s="33"/>
      <c r="ED904" s="33"/>
      <c r="EE904" s="33"/>
      <c r="EF904" s="33"/>
      <c r="EG904" s="33"/>
      <c r="EH904" s="33"/>
      <c r="EI904" s="33"/>
      <c r="EJ904" s="33"/>
      <c r="EK904" s="33"/>
      <c r="EL904" s="33"/>
      <c r="EM904" s="33"/>
      <c r="EN904" s="33"/>
      <c r="EO904" s="33"/>
      <c r="EP904" s="33"/>
      <c r="EQ904" s="33"/>
      <c r="ER904" s="33"/>
      <c r="ES904" s="33"/>
      <c r="ET904" s="33"/>
      <c r="EU904" s="33"/>
      <c r="EV904" s="33"/>
      <c r="EW904" s="33"/>
      <c r="EX904" s="33"/>
      <c r="EY904" s="33"/>
      <c r="EZ904" s="33"/>
      <c r="FA904" s="33"/>
      <c r="FB904" s="33"/>
      <c r="FC904" s="33"/>
      <c r="FD904" s="33"/>
      <c r="FE904" s="33"/>
      <c r="FF904" s="33"/>
      <c r="FG904" s="33"/>
      <c r="FH904" s="33"/>
      <c r="FI904" s="33"/>
      <c r="FJ904" s="33"/>
      <c r="FK904" s="33"/>
      <c r="FL904" s="33"/>
      <c r="FM904" s="33"/>
      <c r="FN904" s="33"/>
      <c r="FO904" s="33"/>
      <c r="FP904" s="33"/>
      <c r="FQ904" s="33"/>
      <c r="FR904" s="33"/>
      <c r="FS904" s="33"/>
      <c r="FT904" s="33"/>
      <c r="FU904" s="33"/>
      <c r="FV904" s="33"/>
      <c r="FW904" s="33"/>
      <c r="FX904" s="33"/>
      <c r="FY904" s="33"/>
      <c r="FZ904" s="33"/>
      <c r="GA904" s="33"/>
      <c r="GB904" s="33"/>
      <c r="GC904" s="33"/>
      <c r="GD904" s="33"/>
      <c r="GE904" s="33"/>
      <c r="GF904" s="33"/>
      <c r="GG904" s="33"/>
      <c r="GH904" s="33"/>
      <c r="GI904" s="33"/>
      <c r="GJ904" s="33"/>
      <c r="GK904" s="33"/>
      <c r="GL904" s="33"/>
      <c r="GM904" s="33"/>
      <c r="GN904" s="33"/>
      <c r="GO904" s="33"/>
      <c r="GP904" s="33"/>
      <c r="GQ904" s="33"/>
      <c r="GR904" s="33"/>
      <c r="GS904" s="33"/>
      <c r="GT904" s="33"/>
      <c r="GU904" s="33"/>
      <c r="GV904" s="33"/>
      <c r="GW904" s="33"/>
      <c r="GX904" s="33"/>
      <c r="GY904" s="33"/>
      <c r="GZ904" s="33"/>
      <c r="HA904" s="33"/>
      <c r="HB904" s="33"/>
      <c r="HC904" s="33"/>
      <c r="HD904" s="33"/>
      <c r="HE904" s="33"/>
      <c r="HF904" s="33"/>
      <c r="HG904" s="33"/>
      <c r="HH904" s="33"/>
      <c r="HI904" s="33"/>
      <c r="HJ904" s="33"/>
      <c r="HK904" s="33"/>
      <c r="HL904" s="33"/>
      <c r="HM904" s="33"/>
      <c r="HN904" s="33"/>
      <c r="HO904" s="33"/>
      <c r="HP904" s="33"/>
      <c r="HQ904" s="33"/>
      <c r="HR904" s="33"/>
      <c r="HS904" s="33"/>
      <c r="HT904" s="33"/>
      <c r="HU904" s="33"/>
      <c r="HV904" s="33"/>
      <c r="HW904" s="33"/>
      <c r="HX904" s="33"/>
      <c r="HY904" s="33"/>
      <c r="HZ904" s="33"/>
      <c r="IA904" s="33"/>
      <c r="IB904" s="33"/>
      <c r="IC904" s="33"/>
      <c r="ID904" s="33"/>
      <c r="IE904" s="33"/>
      <c r="IF904" s="33"/>
      <c r="IG904" s="33"/>
      <c r="IH904" s="33"/>
      <c r="II904" s="33"/>
      <c r="IJ904" s="33"/>
      <c r="IK904" s="33"/>
      <c r="IL904" s="33"/>
      <c r="IM904" s="33"/>
      <c r="IN904" s="33"/>
      <c r="IO904" s="33"/>
      <c r="IP904" s="33"/>
      <c r="IQ904" s="33"/>
      <c r="IR904" s="33"/>
      <c r="IS904" s="33"/>
      <c r="IT904" s="33"/>
      <c r="IU904" s="33"/>
      <c r="IV904" s="33"/>
      <c r="IW904" s="33"/>
      <c r="IX904" s="33"/>
      <c r="IY904" s="33"/>
      <c r="IZ904" s="33"/>
      <c r="JA904" s="33"/>
      <c r="JB904" s="33"/>
      <c r="JC904" s="33"/>
      <c r="JD904" s="33"/>
      <c r="JE904" s="33"/>
      <c r="JF904" s="33"/>
      <c r="JG904" s="33"/>
      <c r="JH904" s="33"/>
      <c r="JI904" s="33"/>
      <c r="JJ904" s="33"/>
      <c r="JK904" s="33"/>
      <c r="JL904" s="33"/>
      <c r="JM904" s="33"/>
      <c r="JN904" s="33"/>
      <c r="JO904" s="33"/>
      <c r="JP904" s="33"/>
      <c r="JQ904" s="33"/>
      <c r="JR904" s="33"/>
      <c r="JS904" s="33"/>
      <c r="JT904" s="33"/>
      <c r="JU904" s="33"/>
      <c r="JV904" s="33"/>
      <c r="JW904" s="33"/>
      <c r="JX904" s="33"/>
      <c r="JY904" s="33"/>
      <c r="JZ904" s="33"/>
      <c r="KA904" s="33"/>
      <c r="KB904" s="33"/>
      <c r="KC904" s="33"/>
      <c r="KD904" s="33"/>
      <c r="KE904" s="33"/>
      <c r="KF904" s="33"/>
      <c r="KG904" s="33"/>
      <c r="KH904" s="33"/>
      <c r="KI904" s="33"/>
      <c r="KJ904" s="33"/>
      <c r="KK904" s="33"/>
      <c r="KL904" s="33"/>
      <c r="KM904" s="33"/>
      <c r="KN904" s="33"/>
      <c r="KO904" s="33"/>
      <c r="KP904" s="33"/>
      <c r="KQ904" s="33"/>
      <c r="KR904" s="33"/>
      <c r="KS904" s="33"/>
      <c r="KT904" s="33"/>
      <c r="KU904" s="33"/>
      <c r="KV904" s="33"/>
      <c r="KW904" s="33"/>
      <c r="KX904" s="33"/>
      <c r="KY904" s="33"/>
      <c r="KZ904" s="33"/>
      <c r="LA904" s="33"/>
      <c r="LB904" s="33"/>
      <c r="LC904" s="33"/>
      <c r="LD904" s="33"/>
      <c r="LE904" s="33"/>
      <c r="LF904" s="33"/>
      <c r="LG904" s="33"/>
      <c r="LH904" s="33"/>
      <c r="LI904" s="33"/>
      <c r="LJ904" s="33"/>
      <c r="LK904" s="33"/>
      <c r="LL904" s="33"/>
      <c r="LM904" s="33"/>
      <c r="LN904" s="33"/>
      <c r="LO904" s="33"/>
      <c r="LP904" s="33"/>
      <c r="LQ904" s="33"/>
      <c r="LR904" s="33"/>
      <c r="LS904" s="33"/>
      <c r="LT904" s="33"/>
      <c r="LU904" s="33"/>
      <c r="LV904" s="33"/>
      <c r="LW904" s="33"/>
      <c r="LX904" s="33"/>
      <c r="LY904" s="33"/>
      <c r="LZ904" s="33"/>
      <c r="MA904" s="33"/>
      <c r="MB904" s="33"/>
      <c r="MC904" s="33"/>
      <c r="MD904" s="33"/>
      <c r="ME904" s="33"/>
      <c r="MF904" s="33"/>
      <c r="MG904" s="33"/>
      <c r="MH904" s="33"/>
      <c r="MI904" s="33"/>
      <c r="MJ904" s="33"/>
      <c r="MK904" s="33"/>
      <c r="ML904" s="33"/>
      <c r="MM904" s="33"/>
      <c r="MN904" s="33"/>
      <c r="MO904" s="33"/>
      <c r="MP904" s="33"/>
      <c r="MQ904" s="33"/>
      <c r="MR904" s="33"/>
      <c r="MS904" s="33"/>
      <c r="MT904" s="33"/>
      <c r="MU904" s="33"/>
      <c r="MV904" s="33"/>
      <c r="MW904" s="33"/>
      <c r="MX904" s="33"/>
      <c r="MY904" s="33"/>
      <c r="MZ904" s="33"/>
      <c r="NA904" s="33"/>
      <c r="NB904" s="33"/>
      <c r="NC904" s="33"/>
      <c r="ND904" s="33"/>
      <c r="NE904" s="33"/>
      <c r="NF904" s="33"/>
      <c r="NG904" s="33"/>
      <c r="NH904" s="33"/>
      <c r="NI904" s="33"/>
      <c r="NJ904" s="33"/>
      <c r="NK904" s="33"/>
      <c r="NL904" s="33"/>
      <c r="NM904" s="33"/>
      <c r="NN904" s="33"/>
      <c r="NO904" s="33"/>
      <c r="NP904" s="33"/>
      <c r="NQ904" s="33"/>
      <c r="NR904" s="33"/>
      <c r="NS904" s="33"/>
      <c r="NT904" s="33"/>
      <c r="NU904" s="33"/>
      <c r="NV904" s="33"/>
      <c r="NW904" s="33"/>
      <c r="NX904" s="33"/>
      <c r="NY904" s="33"/>
      <c r="NZ904" s="33"/>
      <c r="OA904" s="33"/>
      <c r="OB904" s="33"/>
      <c r="OC904" s="33"/>
      <c r="OD904" s="33"/>
      <c r="OE904" s="33"/>
      <c r="OF904" s="33"/>
      <c r="OG904" s="33"/>
      <c r="OH904" s="33"/>
      <c r="OI904" s="33"/>
      <c r="OJ904" s="33"/>
      <c r="OK904" s="33"/>
      <c r="OL904" s="33"/>
      <c r="OM904" s="33"/>
      <c r="ON904" s="33"/>
      <c r="OO904" s="33"/>
      <c r="OP904" s="33"/>
      <c r="OQ904" s="33"/>
      <c r="OR904" s="33"/>
      <c r="OS904" s="33"/>
      <c r="OT904" s="33"/>
      <c r="OU904" s="33"/>
      <c r="OV904" s="33"/>
      <c r="OW904" s="33"/>
      <c r="OX904" s="33"/>
      <c r="OY904" s="33"/>
      <c r="OZ904" s="33"/>
      <c r="PA904" s="33"/>
      <c r="PB904" s="33"/>
      <c r="PC904" s="33"/>
      <c r="PD904" s="33"/>
      <c r="PE904" s="33"/>
      <c r="PF904" s="33"/>
      <c r="PG904" s="33"/>
      <c r="PH904" s="33"/>
      <c r="PI904" s="33"/>
      <c r="PJ904" s="33"/>
      <c r="PK904" s="33"/>
      <c r="PL904" s="33"/>
      <c r="PM904" s="33"/>
      <c r="PN904" s="33"/>
      <c r="PO904" s="33"/>
      <c r="PP904" s="33"/>
      <c r="PQ904" s="33"/>
      <c r="PR904" s="33"/>
      <c r="PS904" s="33"/>
      <c r="PT904" s="33"/>
      <c r="PU904" s="33"/>
      <c r="PV904" s="33"/>
      <c r="PW904" s="33"/>
      <c r="PX904" s="33"/>
      <c r="PY904" s="33"/>
      <c r="PZ904" s="33"/>
      <c r="QA904" s="33"/>
      <c r="QB904" s="33"/>
      <c r="QC904" s="33"/>
      <c r="QD904" s="33"/>
      <c r="QE904" s="33"/>
      <c r="QF904" s="33"/>
      <c r="QG904" s="33"/>
      <c r="QH904" s="33"/>
      <c r="QI904" s="33"/>
      <c r="QJ904" s="33"/>
      <c r="QK904" s="33"/>
      <c r="QL904" s="33"/>
      <c r="QM904" s="33"/>
      <c r="QN904" s="33"/>
      <c r="QO904" s="33"/>
      <c r="QP904" s="33"/>
      <c r="QQ904" s="33"/>
      <c r="QR904" s="33"/>
      <c r="QS904" s="33"/>
      <c r="QT904" s="33"/>
      <c r="QU904" s="33"/>
      <c r="QV904" s="33"/>
      <c r="QW904" s="33"/>
      <c r="QX904" s="33"/>
      <c r="QY904" s="33"/>
      <c r="QZ904" s="33"/>
      <c r="RA904" s="33"/>
      <c r="RB904" s="33"/>
      <c r="RC904" s="33"/>
      <c r="RD904" s="33"/>
      <c r="RE904" s="33"/>
      <c r="RF904" s="33"/>
      <c r="RG904" s="33"/>
      <c r="RH904" s="33"/>
      <c r="RI904" s="33"/>
      <c r="RJ904" s="33"/>
      <c r="RK904" s="33"/>
      <c r="RL904" s="33"/>
      <c r="RM904" s="33"/>
      <c r="RN904" s="33"/>
      <c r="RO904" s="33"/>
      <c r="RP904" s="33"/>
      <c r="RQ904" s="33"/>
      <c r="RR904" s="33"/>
      <c r="RS904" s="33"/>
      <c r="RT904" s="33"/>
      <c r="RU904" s="33"/>
      <c r="RV904" s="33"/>
      <c r="RW904" s="33"/>
      <c r="RX904" s="33"/>
      <c r="RY904" s="33"/>
      <c r="RZ904" s="33"/>
      <c r="SA904" s="33"/>
      <c r="SB904" s="33"/>
      <c r="SC904" s="33"/>
      <c r="SD904" s="33"/>
      <c r="SE904" s="33"/>
      <c r="SF904" s="33"/>
      <c r="SG904" s="33"/>
      <c r="SH904" s="33"/>
      <c r="SI904" s="33"/>
      <c r="SJ904" s="33"/>
      <c r="SK904" s="33"/>
      <c r="SL904" s="33"/>
      <c r="SM904" s="33"/>
      <c r="SN904" s="33"/>
      <c r="SO904" s="33"/>
      <c r="SP904" s="33"/>
      <c r="SQ904" s="33"/>
      <c r="SR904" s="33"/>
      <c r="SS904" s="33"/>
      <c r="ST904" s="33"/>
      <c r="SU904" s="33"/>
      <c r="SV904" s="33"/>
      <c r="SW904" s="33"/>
      <c r="SX904" s="33"/>
      <c r="SY904" s="33"/>
      <c r="SZ904" s="33"/>
      <c r="TA904" s="33"/>
      <c r="TB904" s="33"/>
      <c r="TC904" s="33"/>
      <c r="TD904" s="33"/>
      <c r="TE904" s="33"/>
      <c r="TF904" s="33"/>
      <c r="TG904" s="33"/>
      <c r="TH904" s="33"/>
      <c r="TI904" s="33"/>
      <c r="TJ904" s="33"/>
      <c r="TK904" s="33"/>
      <c r="TL904" s="33"/>
      <c r="TM904" s="33"/>
      <c r="TN904" s="33"/>
      <c r="TO904" s="33"/>
      <c r="TP904" s="33"/>
      <c r="TQ904" s="33"/>
      <c r="TR904" s="33"/>
      <c r="TS904" s="33"/>
      <c r="TT904" s="33"/>
      <c r="TU904" s="33"/>
      <c r="TV904" s="33"/>
      <c r="TW904" s="33"/>
      <c r="TX904" s="33"/>
      <c r="TY904" s="33"/>
      <c r="TZ904" s="33"/>
      <c r="UA904" s="33"/>
      <c r="UB904" s="33"/>
      <c r="UC904" s="33"/>
      <c r="UD904" s="33"/>
      <c r="UE904" s="33"/>
      <c r="UF904" s="33"/>
      <c r="UG904" s="33"/>
      <c r="UH904" s="33"/>
      <c r="UI904" s="33"/>
      <c r="UJ904" s="33"/>
      <c r="UK904" s="33"/>
      <c r="UL904" s="33"/>
      <c r="UM904" s="33"/>
      <c r="UN904" s="33"/>
      <c r="UO904" s="33"/>
      <c r="UP904" s="33"/>
      <c r="UQ904" s="33"/>
      <c r="UR904" s="33"/>
      <c r="US904" s="33"/>
      <c r="UT904" s="33"/>
      <c r="UU904" s="33"/>
      <c r="UV904" s="33"/>
      <c r="UW904" s="33"/>
      <c r="UX904" s="33"/>
      <c r="UY904" s="33"/>
      <c r="UZ904" s="33"/>
      <c r="VA904" s="33"/>
      <c r="VB904" s="33"/>
      <c r="VC904" s="33"/>
      <c r="VD904" s="33"/>
      <c r="VE904" s="33"/>
      <c r="VF904" s="33"/>
      <c r="VG904" s="33"/>
      <c r="VH904" s="33"/>
      <c r="VI904" s="33"/>
      <c r="VJ904" s="33"/>
      <c r="VK904" s="33"/>
      <c r="VL904" s="33"/>
      <c r="VM904" s="33"/>
      <c r="VN904" s="33"/>
      <c r="VO904" s="33"/>
      <c r="VP904" s="33"/>
      <c r="VQ904" s="33"/>
      <c r="VR904" s="33"/>
      <c r="VS904" s="33"/>
      <c r="VT904" s="33"/>
      <c r="VU904" s="33"/>
      <c r="VV904" s="33"/>
      <c r="VW904" s="33"/>
      <c r="VX904" s="33"/>
      <c r="VY904" s="33"/>
      <c r="VZ904" s="33"/>
      <c r="WA904" s="33"/>
      <c r="WB904" s="33"/>
      <c r="WC904" s="33"/>
      <c r="WD904" s="33"/>
      <c r="WE904" s="33"/>
      <c r="WF904" s="33"/>
      <c r="WG904" s="33"/>
      <c r="WH904" s="33"/>
      <c r="WI904" s="33"/>
      <c r="WJ904" s="33"/>
      <c r="WK904" s="33"/>
      <c r="WL904" s="33"/>
      <c r="WM904" s="33"/>
      <c r="WN904" s="33"/>
      <c r="WO904" s="33"/>
      <c r="WP904" s="33"/>
      <c r="WQ904" s="33"/>
      <c r="WR904" s="33"/>
      <c r="WS904" s="33"/>
      <c r="WT904" s="33"/>
      <c r="WU904" s="33"/>
      <c r="WV904" s="33"/>
      <c r="WW904" s="33"/>
      <c r="WX904" s="33"/>
      <c r="WY904" s="33"/>
      <c r="WZ904" s="33"/>
      <c r="XA904" s="33"/>
      <c r="XB904" s="33"/>
      <c r="XC904" s="33"/>
      <c r="XD904" s="33"/>
      <c r="XE904" s="33"/>
      <c r="XF904" s="33"/>
      <c r="XG904" s="33"/>
      <c r="XH904" s="33"/>
      <c r="XI904" s="33"/>
      <c r="XJ904" s="33"/>
      <c r="XK904" s="33"/>
      <c r="XL904" s="33"/>
      <c r="XM904" s="33"/>
      <c r="XN904" s="33"/>
      <c r="XO904" s="33"/>
      <c r="XP904" s="33"/>
      <c r="XQ904" s="33"/>
      <c r="XR904" s="33"/>
      <c r="XS904" s="33"/>
      <c r="XT904" s="33"/>
      <c r="XU904" s="33"/>
      <c r="XV904" s="33"/>
      <c r="XW904" s="33"/>
      <c r="XX904" s="33"/>
      <c r="XY904" s="33"/>
      <c r="XZ904" s="33"/>
      <c r="YA904" s="33"/>
      <c r="YB904" s="33"/>
      <c r="YC904" s="33"/>
      <c r="YD904" s="33"/>
      <c r="YE904" s="33"/>
      <c r="YF904" s="33"/>
      <c r="YG904" s="33"/>
      <c r="YH904" s="33"/>
      <c r="YI904" s="33"/>
      <c r="YJ904" s="33"/>
      <c r="YK904" s="33"/>
      <c r="YL904" s="33"/>
      <c r="YM904" s="33"/>
      <c r="YN904" s="33"/>
      <c r="YO904" s="33"/>
      <c r="YP904" s="33"/>
      <c r="YQ904" s="33"/>
      <c r="YR904" s="33"/>
      <c r="YS904" s="33"/>
      <c r="YT904" s="33"/>
      <c r="YU904" s="33"/>
      <c r="YV904" s="33"/>
      <c r="YW904" s="33"/>
      <c r="YX904" s="33"/>
      <c r="YY904" s="33"/>
      <c r="YZ904" s="33"/>
      <c r="ZA904" s="33"/>
      <c r="ZB904" s="33"/>
      <c r="ZC904" s="33"/>
      <c r="ZD904" s="33"/>
      <c r="ZE904" s="33"/>
      <c r="ZF904" s="33"/>
      <c r="ZG904" s="33"/>
      <c r="ZH904" s="33"/>
      <c r="ZI904" s="33"/>
      <c r="ZJ904" s="33"/>
      <c r="ZK904" s="33"/>
      <c r="ZL904" s="33"/>
      <c r="ZM904" s="33"/>
      <c r="ZN904" s="33"/>
      <c r="ZO904" s="33"/>
      <c r="ZP904" s="33"/>
      <c r="ZQ904" s="33"/>
      <c r="ZR904" s="33"/>
      <c r="ZS904" s="33"/>
      <c r="ZT904" s="33"/>
      <c r="ZU904" s="33"/>
      <c r="ZV904" s="33"/>
      <c r="ZW904" s="33"/>
      <c r="ZX904" s="33"/>
      <c r="ZY904" s="33"/>
      <c r="ZZ904" s="33"/>
      <c r="AAA904" s="33"/>
      <c r="AAB904" s="33"/>
      <c r="AAC904" s="33"/>
      <c r="AAD904" s="33"/>
      <c r="AAE904" s="33"/>
      <c r="AAF904" s="33"/>
      <c r="AAG904" s="33"/>
      <c r="AAH904" s="33"/>
      <c r="AAI904" s="33"/>
      <c r="AAJ904" s="33"/>
      <c r="AAK904" s="33"/>
      <c r="AAL904" s="33"/>
      <c r="AAM904" s="33"/>
      <c r="AAN904" s="33"/>
      <c r="AAO904" s="33"/>
      <c r="AAP904" s="33"/>
      <c r="AAQ904" s="33"/>
      <c r="AAR904" s="33"/>
      <c r="AAS904" s="33"/>
      <c r="AAT904" s="33"/>
      <c r="AAU904" s="33"/>
      <c r="AAV904" s="33"/>
      <c r="AAW904" s="33"/>
      <c r="AAX904" s="33"/>
      <c r="AAY904" s="33"/>
      <c r="AAZ904" s="33"/>
      <c r="ABA904" s="33"/>
      <c r="ABB904" s="33"/>
      <c r="ABC904" s="33"/>
      <c r="ABD904" s="33"/>
      <c r="ABE904" s="33"/>
      <c r="ABF904" s="33"/>
      <c r="ABG904" s="33"/>
      <c r="ABH904" s="33"/>
      <c r="ABI904" s="33"/>
      <c r="ABJ904" s="33"/>
      <c r="ABK904" s="33"/>
      <c r="ABL904" s="33"/>
      <c r="ABM904" s="33"/>
      <c r="ABN904" s="33"/>
      <c r="ABO904" s="33"/>
      <c r="ABP904" s="33"/>
      <c r="ABQ904" s="33"/>
      <c r="ABR904" s="33"/>
      <c r="ABS904" s="33"/>
      <c r="ABT904" s="33"/>
      <c r="ABU904" s="33"/>
      <c r="ABV904" s="33"/>
      <c r="ABW904" s="33"/>
      <c r="ABX904" s="33"/>
      <c r="ABY904" s="33"/>
      <c r="ABZ904" s="33"/>
      <c r="ACA904" s="33"/>
      <c r="ACB904" s="33"/>
      <c r="ACC904" s="33"/>
      <c r="ACD904" s="33"/>
      <c r="ACE904" s="33"/>
      <c r="ACF904" s="33"/>
      <c r="ACG904" s="33"/>
      <c r="ACH904" s="33"/>
      <c r="ACI904" s="33"/>
      <c r="ACJ904" s="33"/>
      <c r="ACK904" s="33"/>
      <c r="ACL904" s="33"/>
      <c r="ACM904" s="33"/>
      <c r="ACN904" s="33"/>
      <c r="ACO904" s="33"/>
      <c r="ACP904" s="33"/>
      <c r="ACQ904" s="33"/>
      <c r="ACR904" s="33"/>
      <c r="ACS904" s="33"/>
      <c r="ACT904" s="33"/>
      <c r="ACU904" s="33"/>
      <c r="ACV904" s="33"/>
      <c r="ACW904" s="33"/>
      <c r="ACX904" s="33"/>
      <c r="ACY904" s="33"/>
      <c r="ACZ904" s="33"/>
      <c r="ADA904" s="33"/>
      <c r="ADB904" s="33"/>
      <c r="ADC904" s="33"/>
      <c r="ADD904" s="33"/>
      <c r="ADE904" s="33"/>
      <c r="ADF904" s="33"/>
      <c r="ADG904" s="33"/>
      <c r="ADH904" s="33"/>
      <c r="ADI904" s="33"/>
      <c r="ADJ904" s="33"/>
      <c r="ADK904" s="33"/>
      <c r="ADL904" s="33"/>
      <c r="ADM904" s="33"/>
      <c r="ADN904" s="33"/>
      <c r="ADO904" s="33"/>
      <c r="ADP904" s="33"/>
      <c r="ADQ904" s="33"/>
      <c r="ADR904" s="33"/>
      <c r="ADS904" s="33"/>
      <c r="ADT904" s="33"/>
      <c r="ADU904" s="33"/>
      <c r="ADV904" s="33"/>
      <c r="ADW904" s="33"/>
      <c r="ADX904" s="33"/>
      <c r="ADY904" s="33"/>
      <c r="ADZ904" s="33"/>
      <c r="AEA904" s="33"/>
      <c r="AEB904" s="33"/>
      <c r="AEC904" s="33"/>
      <c r="AED904" s="33"/>
      <c r="AEE904" s="33"/>
      <c r="AEF904" s="33"/>
      <c r="AEG904" s="33"/>
      <c r="AEH904" s="33"/>
      <c r="AEI904" s="33"/>
      <c r="AEJ904" s="33"/>
      <c r="AEK904" s="33"/>
      <c r="AEL904" s="33"/>
      <c r="AEM904" s="33"/>
      <c r="AEN904" s="33"/>
      <c r="AEO904" s="33"/>
      <c r="AEP904" s="33"/>
      <c r="AEQ904" s="33"/>
      <c r="AER904" s="33"/>
      <c r="AES904" s="33"/>
      <c r="AET904" s="33"/>
      <c r="AEU904" s="33"/>
      <c r="AEV904" s="33"/>
      <c r="AEW904" s="33"/>
      <c r="AEX904" s="33"/>
      <c r="AEY904" s="33"/>
      <c r="AEZ904" s="33"/>
      <c r="AFA904" s="33"/>
      <c r="AFB904" s="33"/>
      <c r="AFC904" s="33"/>
      <c r="AFD904" s="33"/>
      <c r="AFE904" s="33"/>
      <c r="AFF904" s="33"/>
      <c r="AFG904" s="33"/>
      <c r="AFH904" s="33"/>
      <c r="AFI904" s="33"/>
      <c r="AFJ904" s="33"/>
      <c r="AFK904" s="33"/>
      <c r="AFL904" s="33"/>
      <c r="AFM904" s="33"/>
      <c r="AFN904" s="33"/>
      <c r="AFO904" s="33"/>
      <c r="AFP904" s="33"/>
      <c r="AFQ904" s="33"/>
      <c r="AFR904" s="33"/>
      <c r="AFS904" s="33"/>
      <c r="AFT904" s="33"/>
      <c r="AFU904" s="33"/>
      <c r="AFV904" s="33"/>
      <c r="AFW904" s="33"/>
      <c r="AFX904" s="33"/>
      <c r="AFY904" s="33"/>
      <c r="AFZ904" s="33"/>
      <c r="AGA904" s="33"/>
      <c r="AGB904" s="33"/>
      <c r="AGC904" s="33"/>
      <c r="AGD904" s="33"/>
      <c r="AGE904" s="33"/>
      <c r="AGF904" s="33"/>
      <c r="AGG904" s="33"/>
      <c r="AGH904" s="33"/>
      <c r="AGI904" s="33"/>
      <c r="AGJ904" s="33"/>
      <c r="AGK904" s="33"/>
      <c r="AGL904" s="33"/>
      <c r="AGM904" s="33"/>
      <c r="AGN904" s="33"/>
      <c r="AGO904" s="33"/>
      <c r="AGP904" s="33"/>
      <c r="AGQ904" s="33"/>
      <c r="AGR904" s="33"/>
      <c r="AGS904" s="33"/>
      <c r="AGT904" s="33"/>
      <c r="AGU904" s="33"/>
      <c r="AGV904" s="33"/>
      <c r="AGW904" s="33"/>
      <c r="AGX904" s="33"/>
      <c r="AGY904" s="33"/>
      <c r="AGZ904" s="33"/>
      <c r="AHA904" s="33"/>
      <c r="AHB904" s="33"/>
      <c r="AHC904" s="33"/>
      <c r="AHD904" s="33"/>
      <c r="AHE904" s="33"/>
      <c r="AHF904" s="33"/>
      <c r="AHG904" s="33"/>
      <c r="AHH904" s="33"/>
      <c r="AHI904" s="33"/>
      <c r="AHJ904" s="33"/>
      <c r="AHK904" s="33"/>
      <c r="AHL904" s="33"/>
      <c r="AHM904" s="33"/>
      <c r="AHN904" s="33"/>
      <c r="AHO904" s="33"/>
      <c r="AHP904" s="33"/>
      <c r="AHQ904" s="33"/>
      <c r="AHR904" s="33"/>
      <c r="AHS904" s="33"/>
      <c r="AHT904" s="33"/>
      <c r="AHU904" s="33"/>
      <c r="AHV904" s="33"/>
      <c r="AHW904" s="33"/>
      <c r="AHX904" s="33"/>
      <c r="AHY904" s="33"/>
      <c r="AHZ904" s="33"/>
      <c r="AIA904" s="33"/>
      <c r="AIB904" s="33"/>
      <c r="AIC904" s="33"/>
      <c r="AID904" s="33"/>
      <c r="AIE904" s="33"/>
      <c r="AIF904" s="33"/>
      <c r="AIG904" s="33"/>
      <c r="AIH904" s="33"/>
      <c r="AII904" s="33"/>
      <c r="AIJ904" s="33"/>
      <c r="AIK904" s="33"/>
      <c r="AIL904" s="33"/>
      <c r="AIM904" s="33"/>
      <c r="AIN904" s="33"/>
      <c r="AIO904" s="33"/>
      <c r="AIP904" s="33"/>
      <c r="AIQ904" s="33"/>
      <c r="AIR904" s="33"/>
      <c r="AIS904" s="33"/>
      <c r="AIT904" s="33"/>
      <c r="AIU904" s="33"/>
      <c r="AIV904" s="33"/>
      <c r="AIW904" s="33"/>
      <c r="AIX904" s="33"/>
      <c r="AIY904" s="33"/>
      <c r="AIZ904" s="33"/>
      <c r="AJA904" s="33"/>
      <c r="AJB904" s="33"/>
      <c r="AJC904" s="33"/>
      <c r="AJD904" s="33"/>
      <c r="AJE904" s="33"/>
      <c r="AJF904" s="33"/>
      <c r="AJG904" s="33"/>
      <c r="AJH904" s="33"/>
      <c r="AJI904" s="33"/>
      <c r="AJJ904" s="33"/>
      <c r="AJK904" s="33"/>
      <c r="AJL904" s="33"/>
      <c r="AJM904" s="33"/>
      <c r="AJN904" s="33"/>
      <c r="AJO904" s="33"/>
      <c r="AJP904" s="33"/>
      <c r="AJQ904" s="33"/>
      <c r="AJR904" s="33"/>
      <c r="AJS904" s="33"/>
      <c r="AJT904" s="33"/>
      <c r="AJU904" s="33"/>
      <c r="AJV904" s="33"/>
      <c r="AJW904" s="33"/>
      <c r="AJX904" s="33"/>
      <c r="AJY904" s="33"/>
      <c r="AJZ904" s="33"/>
      <c r="AKA904" s="33"/>
      <c r="AKB904" s="33"/>
      <c r="AKC904" s="33"/>
      <c r="AKD904" s="33"/>
      <c r="AKE904" s="33"/>
      <c r="AKF904" s="33"/>
      <c r="AKG904" s="33"/>
      <c r="AKH904" s="33"/>
      <c r="AKI904" s="33"/>
      <c r="AKJ904" s="33"/>
      <c r="AKK904" s="33"/>
      <c r="AKL904" s="33"/>
      <c r="AKM904" s="33"/>
      <c r="AKN904" s="33"/>
      <c r="AKO904" s="33"/>
      <c r="AKP904" s="33"/>
      <c r="AKQ904" s="33"/>
      <c r="AKR904" s="33"/>
      <c r="AKS904" s="33"/>
      <c r="AKT904" s="33"/>
      <c r="AKU904" s="33"/>
      <c r="AKV904" s="33"/>
      <c r="AKW904" s="33"/>
      <c r="AKX904" s="33"/>
      <c r="AKY904" s="33"/>
      <c r="AKZ904" s="33"/>
      <c r="ALA904" s="33"/>
      <c r="ALB904" s="33"/>
      <c r="ALC904" s="33"/>
      <c r="ALD904" s="33"/>
      <c r="ALE904" s="33"/>
      <c r="ALF904" s="33"/>
      <c r="ALG904" s="33"/>
      <c r="ALH904" s="33"/>
      <c r="ALI904" s="33"/>
      <c r="ALJ904" s="33"/>
      <c r="ALK904" s="33"/>
      <c r="ALL904" s="33"/>
      <c r="ALM904" s="33"/>
      <c r="ALN904" s="33"/>
      <c r="ALO904" s="33"/>
      <c r="ALP904" s="33"/>
      <c r="ALQ904" s="33"/>
      <c r="ALR904" s="33"/>
      <c r="ALS904" s="33"/>
      <c r="ALT904" s="33"/>
      <c r="ALU904" s="33"/>
      <c r="ALV904" s="33"/>
      <c r="ALW904" s="33"/>
      <c r="ALX904" s="33"/>
      <c r="ALY904" s="33"/>
      <c r="ALZ904" s="33"/>
      <c r="AMA904" s="33"/>
      <c r="AMB904" s="33"/>
      <c r="AMC904" s="33"/>
      <c r="AMD904" s="33"/>
      <c r="AME904" s="33"/>
      <c r="AMF904" s="33"/>
      <c r="AMG904" s="33"/>
      <c r="AMH904" s="33"/>
      <c r="AMI904" s="33"/>
      <c r="AMJ904" s="33"/>
      <c r="AMK904" s="33"/>
      <c r="AML904" s="33"/>
      <c r="AMM904" s="33"/>
      <c r="AMN904" s="33"/>
      <c r="AMO904" s="33"/>
      <c r="AMP904" s="33"/>
      <c r="AMQ904" s="33"/>
      <c r="AMR904" s="33"/>
      <c r="AMS904" s="33"/>
      <c r="AMT904" s="33"/>
      <c r="AMU904" s="33"/>
      <c r="AMV904" s="33"/>
      <c r="AMW904" s="33"/>
      <c r="AMX904" s="33"/>
      <c r="AMY904" s="33"/>
      <c r="AMZ904" s="33"/>
      <c r="ANA904" s="33"/>
      <c r="ANB904" s="33"/>
      <c r="ANC904" s="33"/>
      <c r="AND904" s="33"/>
      <c r="ANE904" s="33"/>
      <c r="ANF904" s="33"/>
      <c r="ANG904" s="33"/>
      <c r="ANH904" s="33"/>
      <c r="ANI904" s="33"/>
      <c r="ANJ904" s="33"/>
      <c r="ANK904" s="33"/>
      <c r="ANL904" s="33"/>
      <c r="ANM904" s="33"/>
      <c r="ANN904" s="33"/>
      <c r="ANO904" s="33"/>
      <c r="ANP904" s="33"/>
      <c r="ANQ904" s="33"/>
      <c r="ANR904" s="33"/>
      <c r="ANS904" s="33"/>
      <c r="ANT904" s="33"/>
      <c r="ANU904" s="33"/>
      <c r="ANV904" s="33"/>
      <c r="ANW904" s="33"/>
      <c r="ANX904" s="33"/>
      <c r="ANY904" s="33"/>
      <c r="ANZ904" s="33"/>
      <c r="AOA904" s="33"/>
      <c r="AOB904" s="33"/>
      <c r="AOC904" s="33"/>
      <c r="AOD904" s="33"/>
      <c r="AOE904" s="33"/>
      <c r="AOF904" s="33"/>
      <c r="AOG904" s="33"/>
      <c r="AOH904" s="33"/>
      <c r="AOI904" s="33"/>
      <c r="AOJ904" s="33"/>
      <c r="AOK904" s="33"/>
      <c r="AOL904" s="33"/>
      <c r="AOM904" s="33"/>
      <c r="AON904" s="33"/>
      <c r="AOO904" s="33"/>
      <c r="AOP904" s="33"/>
      <c r="AOQ904" s="33"/>
      <c r="AOR904" s="33"/>
      <c r="AOS904" s="33"/>
      <c r="AOT904" s="33"/>
      <c r="AOU904" s="33"/>
      <c r="AOV904" s="33"/>
      <c r="AOW904" s="33"/>
      <c r="AOX904" s="33"/>
      <c r="AOY904" s="33"/>
      <c r="AOZ904" s="33"/>
      <c r="APA904" s="33"/>
      <c r="APB904" s="33"/>
      <c r="APC904" s="33"/>
      <c r="APD904" s="33"/>
      <c r="APE904" s="33"/>
      <c r="APF904" s="33"/>
      <c r="APG904" s="33"/>
      <c r="APH904" s="33"/>
      <c r="API904" s="33"/>
      <c r="APJ904" s="33"/>
      <c r="APK904" s="33"/>
      <c r="APL904" s="33"/>
      <c r="APM904" s="33"/>
      <c r="APN904" s="33"/>
      <c r="APO904" s="33"/>
      <c r="APP904" s="33"/>
      <c r="APQ904" s="33"/>
      <c r="APR904" s="33"/>
      <c r="APS904" s="33"/>
      <c r="APT904" s="33"/>
      <c r="APU904" s="33"/>
      <c r="APV904" s="33"/>
      <c r="APW904" s="33"/>
      <c r="APX904" s="33"/>
      <c r="APY904" s="33"/>
      <c r="APZ904" s="33"/>
      <c r="AQA904" s="33"/>
      <c r="AQB904" s="33"/>
      <c r="AQC904" s="33"/>
      <c r="AQD904" s="33"/>
      <c r="AQE904" s="33"/>
      <c r="AQF904" s="33"/>
      <c r="AQG904" s="33"/>
      <c r="AQH904" s="33"/>
      <c r="AQI904" s="33"/>
      <c r="AQJ904" s="33"/>
      <c r="AQK904" s="33"/>
      <c r="AQL904" s="33"/>
      <c r="AQM904" s="33"/>
      <c r="AQN904" s="33"/>
      <c r="AQO904" s="33"/>
      <c r="AQP904" s="33"/>
      <c r="AQQ904" s="33"/>
      <c r="AQR904" s="33"/>
      <c r="AQS904" s="33"/>
      <c r="AQT904" s="33"/>
      <c r="AQU904" s="33"/>
      <c r="AQV904" s="33"/>
      <c r="AQW904" s="33"/>
      <c r="AQX904" s="33"/>
      <c r="AQY904" s="33"/>
      <c r="AQZ904" s="33"/>
      <c r="ARA904" s="33"/>
      <c r="ARB904" s="33"/>
      <c r="ARC904" s="33"/>
      <c r="ARD904" s="33"/>
      <c r="ARE904" s="33"/>
      <c r="ARF904" s="33"/>
      <c r="ARG904" s="33"/>
      <c r="ARH904" s="33"/>
      <c r="ARI904" s="33"/>
      <c r="ARJ904" s="33"/>
      <c r="ARK904" s="33"/>
      <c r="ARL904" s="33"/>
      <c r="ARM904" s="33"/>
      <c r="ARN904" s="33"/>
      <c r="ARO904" s="33"/>
      <c r="ARP904" s="33"/>
      <c r="ARQ904" s="33"/>
      <c r="ARR904" s="33"/>
      <c r="ARS904" s="33"/>
      <c r="ART904" s="33"/>
      <c r="ARU904" s="33"/>
      <c r="ARV904" s="33"/>
      <c r="ARW904" s="33"/>
      <c r="ARX904" s="33"/>
      <c r="ARY904" s="33"/>
      <c r="ARZ904" s="33"/>
      <c r="ASA904" s="33"/>
      <c r="ASB904" s="33"/>
      <c r="ASC904" s="33"/>
      <c r="ASD904" s="33"/>
      <c r="ASE904" s="33"/>
      <c r="ASF904" s="33"/>
      <c r="ASG904" s="33"/>
      <c r="ASH904" s="33"/>
      <c r="ASI904" s="33"/>
      <c r="ASJ904" s="33"/>
      <c r="ASK904" s="33"/>
      <c r="ASL904" s="33"/>
      <c r="ASM904" s="33"/>
      <c r="ASN904" s="33"/>
      <c r="ASO904" s="33"/>
      <c r="ASP904" s="33"/>
      <c r="ASQ904" s="33"/>
      <c r="ASR904" s="33"/>
      <c r="ASS904" s="33"/>
      <c r="AST904" s="33"/>
      <c r="ASU904" s="33"/>
      <c r="ASV904" s="33"/>
      <c r="ASW904" s="33"/>
      <c r="ASX904" s="33"/>
      <c r="ASY904" s="33"/>
      <c r="ASZ904" s="33"/>
      <c r="ATA904" s="33"/>
      <c r="ATB904" s="33"/>
      <c r="ATC904" s="33"/>
      <c r="ATD904" s="33"/>
      <c r="ATE904" s="33"/>
      <c r="ATF904" s="33"/>
      <c r="ATG904" s="33"/>
      <c r="ATH904" s="33"/>
      <c r="ATI904" s="33"/>
      <c r="ATJ904" s="33"/>
      <c r="ATK904" s="33"/>
      <c r="ATL904" s="33"/>
      <c r="ATM904" s="33"/>
      <c r="ATN904" s="33"/>
      <c r="ATO904" s="33"/>
      <c r="ATP904" s="33"/>
      <c r="ATQ904" s="33"/>
      <c r="ATR904" s="33"/>
      <c r="ATS904" s="33"/>
      <c r="ATT904" s="33"/>
      <c r="ATU904" s="33"/>
      <c r="ATV904" s="33"/>
      <c r="ATW904" s="33"/>
      <c r="ATX904" s="33"/>
      <c r="ATY904" s="33"/>
      <c r="ATZ904" s="33"/>
      <c r="AUA904" s="33"/>
      <c r="AUB904" s="33"/>
      <c r="AUC904" s="33"/>
      <c r="AUD904" s="33"/>
      <c r="AUE904" s="33"/>
      <c r="AUF904" s="33"/>
      <c r="AUG904" s="33"/>
      <c r="AUH904" s="33"/>
      <c r="AUI904" s="33"/>
      <c r="AUJ904" s="33"/>
      <c r="AUK904" s="33"/>
      <c r="AUL904" s="33"/>
      <c r="AUM904" s="33"/>
      <c r="AUN904" s="33"/>
      <c r="AUO904" s="33"/>
      <c r="AUP904" s="33"/>
      <c r="AUQ904" s="33"/>
      <c r="AUR904" s="33"/>
      <c r="AUS904" s="33"/>
      <c r="AUT904" s="33"/>
      <c r="AUU904" s="33"/>
      <c r="AUV904" s="33"/>
      <c r="AUW904" s="33"/>
      <c r="AUX904" s="33"/>
      <c r="AUY904" s="33"/>
      <c r="AUZ904" s="33"/>
      <c r="AVA904" s="33"/>
      <c r="AVB904" s="33"/>
      <c r="AVC904" s="33"/>
      <c r="AVD904" s="33"/>
      <c r="AVE904" s="33"/>
      <c r="AVF904" s="33"/>
      <c r="AVG904" s="33"/>
      <c r="AVH904" s="33"/>
      <c r="AVI904" s="33"/>
      <c r="AVJ904" s="33"/>
      <c r="AVK904" s="33"/>
      <c r="AVL904" s="33"/>
      <c r="AVM904" s="33"/>
      <c r="AVN904" s="33"/>
      <c r="AVO904" s="33"/>
      <c r="AVP904" s="33"/>
      <c r="AVQ904" s="33"/>
      <c r="AVR904" s="33"/>
      <c r="AVS904" s="33"/>
      <c r="AVT904" s="33"/>
      <c r="AVU904" s="33"/>
      <c r="AVV904" s="33"/>
      <c r="AVW904" s="33"/>
      <c r="AVX904" s="33"/>
      <c r="AVY904" s="33"/>
      <c r="AVZ904" s="33"/>
      <c r="AWA904" s="33"/>
      <c r="AWB904" s="33"/>
      <c r="AWC904" s="33"/>
      <c r="AWD904" s="33"/>
      <c r="AWE904" s="33"/>
      <c r="AWF904" s="33"/>
      <c r="AWG904" s="33"/>
      <c r="AWH904" s="33"/>
      <c r="AWI904" s="33"/>
      <c r="AWJ904" s="33"/>
      <c r="AWK904" s="33"/>
      <c r="AWL904" s="33"/>
      <c r="AWM904" s="33"/>
      <c r="AWN904" s="33"/>
      <c r="AWO904" s="33"/>
      <c r="AWP904" s="33"/>
      <c r="AWQ904" s="33"/>
      <c r="AWR904" s="33"/>
      <c r="AWS904" s="33"/>
      <c r="AWT904" s="33"/>
      <c r="AWU904" s="33"/>
      <c r="AWV904" s="33"/>
      <c r="AWW904" s="33"/>
      <c r="AWX904" s="33"/>
      <c r="AWY904" s="33"/>
      <c r="AWZ904" s="33"/>
      <c r="AXA904" s="33"/>
      <c r="AXB904" s="33"/>
      <c r="AXC904" s="33"/>
      <c r="AXD904" s="33"/>
      <c r="AXE904" s="33"/>
      <c r="AXF904" s="33"/>
      <c r="AXG904" s="33"/>
      <c r="AXH904" s="33"/>
      <c r="AXI904" s="33"/>
      <c r="AXJ904" s="33"/>
      <c r="AXK904" s="33"/>
      <c r="AXL904" s="33"/>
      <c r="AXM904" s="33"/>
      <c r="AXN904" s="33"/>
      <c r="AXO904" s="33"/>
      <c r="AXP904" s="33"/>
      <c r="AXQ904" s="33"/>
      <c r="AXR904" s="33"/>
      <c r="AXS904" s="33"/>
      <c r="AXT904" s="33"/>
      <c r="AXU904" s="33"/>
      <c r="AXV904" s="33"/>
      <c r="AXW904" s="33"/>
      <c r="AXX904" s="33"/>
      <c r="AXY904" s="33"/>
      <c r="AXZ904" s="33"/>
      <c r="AYA904" s="33"/>
      <c r="AYB904" s="33"/>
      <c r="AYC904" s="33"/>
      <c r="AYD904" s="33"/>
      <c r="AYE904" s="33"/>
      <c r="AYF904" s="33"/>
      <c r="AYG904" s="33"/>
      <c r="AYH904" s="33"/>
      <c r="AYI904" s="33"/>
      <c r="AYJ904" s="33"/>
      <c r="AYK904" s="33"/>
      <c r="AYL904" s="33"/>
      <c r="AYM904" s="33"/>
      <c r="AYN904" s="33"/>
      <c r="AYO904" s="33"/>
      <c r="AYP904" s="33"/>
      <c r="AYQ904" s="33"/>
      <c r="AYR904" s="33"/>
      <c r="AYS904" s="33"/>
      <c r="AYT904" s="33"/>
      <c r="AYU904" s="33"/>
      <c r="AYV904" s="33"/>
      <c r="AYW904" s="33"/>
      <c r="AYX904" s="33"/>
      <c r="AYY904" s="33"/>
      <c r="AYZ904" s="33"/>
      <c r="AZA904" s="33"/>
      <c r="AZB904" s="33"/>
      <c r="AZC904" s="33"/>
      <c r="AZD904" s="33"/>
      <c r="AZE904" s="33"/>
      <c r="AZF904" s="33"/>
      <c r="AZG904" s="33"/>
      <c r="AZH904" s="33"/>
      <c r="AZI904" s="33"/>
      <c r="AZJ904" s="33"/>
      <c r="AZK904" s="33"/>
      <c r="AZL904" s="33"/>
      <c r="AZM904" s="33"/>
      <c r="AZN904" s="33"/>
      <c r="AZO904" s="33"/>
      <c r="AZP904" s="33"/>
      <c r="AZQ904" s="33"/>
      <c r="AZR904" s="33"/>
      <c r="AZS904" s="33"/>
      <c r="AZT904" s="33"/>
      <c r="AZU904" s="33"/>
      <c r="AZV904" s="33"/>
      <c r="AZW904" s="33"/>
      <c r="AZX904" s="33"/>
      <c r="AZY904" s="33"/>
      <c r="AZZ904" s="33"/>
      <c r="BAA904" s="33"/>
      <c r="BAB904" s="33"/>
      <c r="BAC904" s="33"/>
      <c r="BAD904" s="33"/>
      <c r="BAE904" s="33"/>
      <c r="BAF904" s="33"/>
      <c r="BAG904" s="33"/>
      <c r="BAH904" s="33"/>
      <c r="BAI904" s="33"/>
      <c r="BAJ904" s="33"/>
      <c r="BAK904" s="33"/>
      <c r="BAL904" s="33"/>
      <c r="BAM904" s="33"/>
      <c r="BAN904" s="33"/>
      <c r="BAO904" s="33"/>
      <c r="BAP904" s="33"/>
      <c r="BAQ904" s="33"/>
      <c r="BAR904" s="33"/>
      <c r="BAS904" s="33"/>
      <c r="BAT904" s="33"/>
      <c r="BAU904" s="33"/>
      <c r="BAV904" s="33"/>
      <c r="BAW904" s="33"/>
      <c r="BAX904" s="33"/>
      <c r="BAY904" s="33"/>
      <c r="BAZ904" s="33"/>
      <c r="BBA904" s="33"/>
      <c r="BBB904" s="33"/>
      <c r="BBC904" s="33"/>
      <c r="BBD904" s="33"/>
      <c r="BBE904" s="33"/>
      <c r="BBF904" s="33"/>
      <c r="BBG904" s="33"/>
      <c r="BBH904" s="33"/>
      <c r="BBI904" s="33"/>
      <c r="BBJ904" s="33"/>
      <c r="BBK904" s="33"/>
      <c r="BBL904" s="33"/>
      <c r="BBM904" s="33"/>
      <c r="BBN904" s="33"/>
      <c r="BBO904" s="33"/>
      <c r="BBP904" s="33"/>
      <c r="BBQ904" s="33"/>
      <c r="BBR904" s="33"/>
      <c r="BBS904" s="33"/>
      <c r="BBT904" s="33"/>
      <c r="BBU904" s="33"/>
      <c r="BBV904" s="33"/>
      <c r="BBW904" s="33"/>
      <c r="BBX904" s="33"/>
      <c r="BBY904" s="33"/>
      <c r="BBZ904" s="33"/>
      <c r="BCA904" s="33"/>
      <c r="BCB904" s="33"/>
      <c r="BCC904" s="33"/>
      <c r="BCD904" s="33"/>
      <c r="BCE904" s="33"/>
      <c r="BCF904" s="33"/>
      <c r="BCG904" s="33"/>
      <c r="BCH904" s="33"/>
      <c r="BCI904" s="33"/>
      <c r="BCJ904" s="33"/>
      <c r="BCK904" s="33"/>
      <c r="BCL904" s="33"/>
      <c r="BCM904" s="33"/>
      <c r="BCN904" s="33"/>
      <c r="BCO904" s="33"/>
      <c r="BCP904" s="33"/>
      <c r="BCQ904" s="33"/>
      <c r="BCR904" s="33"/>
      <c r="BCS904" s="33"/>
      <c r="BCT904" s="33"/>
      <c r="BCU904" s="33"/>
      <c r="BCV904" s="33"/>
      <c r="BCW904" s="33"/>
      <c r="BCX904" s="33"/>
      <c r="BCY904" s="33"/>
      <c r="BCZ904" s="33"/>
      <c r="BDA904" s="33"/>
      <c r="BDB904" s="33"/>
      <c r="BDC904" s="33"/>
      <c r="BDD904" s="33"/>
      <c r="BDE904" s="33"/>
      <c r="BDF904" s="33"/>
      <c r="BDG904" s="33"/>
      <c r="BDH904" s="33"/>
      <c r="BDI904" s="33"/>
      <c r="BDJ904" s="33"/>
      <c r="BDK904" s="33"/>
      <c r="BDL904" s="33"/>
      <c r="BDM904" s="33"/>
      <c r="BDN904" s="33"/>
      <c r="BDO904" s="33"/>
      <c r="BDP904" s="33"/>
      <c r="BDQ904" s="33"/>
      <c r="BDR904" s="33"/>
      <c r="BDS904" s="33"/>
      <c r="BDT904" s="33"/>
      <c r="BDU904" s="33"/>
      <c r="BDV904" s="33"/>
      <c r="BDW904" s="33"/>
      <c r="BDX904" s="33"/>
      <c r="BDY904" s="33"/>
      <c r="BDZ904" s="33"/>
      <c r="BEA904" s="33"/>
      <c r="BEB904" s="33"/>
      <c r="BEC904" s="33"/>
      <c r="BED904" s="33"/>
      <c r="BEE904" s="33"/>
      <c r="BEF904" s="33"/>
      <c r="BEG904" s="33"/>
      <c r="BEH904" s="33"/>
      <c r="BEI904" s="33"/>
      <c r="BEJ904" s="33"/>
      <c r="BEK904" s="33"/>
      <c r="BEL904" s="33"/>
      <c r="BEM904" s="33"/>
      <c r="BEN904" s="33"/>
      <c r="BEO904" s="33"/>
      <c r="BEP904" s="33"/>
      <c r="BEQ904" s="33"/>
      <c r="BER904" s="33"/>
      <c r="BES904" s="33"/>
      <c r="BET904" s="33"/>
      <c r="BEU904" s="33"/>
      <c r="BEV904" s="33"/>
      <c r="BEW904" s="33"/>
      <c r="BEX904" s="33"/>
      <c r="BEY904" s="33"/>
      <c r="BEZ904" s="33"/>
      <c r="BFA904" s="33"/>
      <c r="BFB904" s="33"/>
      <c r="BFC904" s="33"/>
      <c r="BFD904" s="33"/>
      <c r="BFE904" s="33"/>
      <c r="BFF904" s="33"/>
      <c r="BFG904" s="33"/>
      <c r="BFH904" s="33"/>
      <c r="BFI904" s="33"/>
      <c r="BFJ904" s="33"/>
      <c r="BFK904" s="33"/>
      <c r="BFL904" s="33"/>
      <c r="BFM904" s="33"/>
      <c r="BFN904" s="33"/>
      <c r="BFO904" s="33"/>
      <c r="BFP904" s="33"/>
      <c r="BFQ904" s="33"/>
      <c r="BFR904" s="33"/>
      <c r="BFS904" s="33"/>
      <c r="BFT904" s="33"/>
      <c r="BFU904" s="33"/>
      <c r="BFV904" s="33"/>
      <c r="BFW904" s="33"/>
      <c r="BFX904" s="33"/>
      <c r="BFY904" s="33"/>
      <c r="BFZ904" s="33"/>
      <c r="BGA904" s="33"/>
      <c r="BGB904" s="33"/>
      <c r="BGC904" s="33"/>
      <c r="BGD904" s="33"/>
      <c r="BGE904" s="33"/>
      <c r="BGF904" s="33"/>
      <c r="BGG904" s="33"/>
      <c r="BGH904" s="33"/>
      <c r="BGI904" s="33"/>
      <c r="BGJ904" s="33"/>
      <c r="BGK904" s="33"/>
      <c r="BGL904" s="33"/>
      <c r="BGM904" s="33"/>
      <c r="BGN904" s="33"/>
      <c r="BGO904" s="33"/>
      <c r="BGP904" s="33"/>
      <c r="BGQ904" s="33"/>
      <c r="BGR904" s="33"/>
      <c r="BGS904" s="33"/>
      <c r="BGT904" s="33"/>
      <c r="BGU904" s="33"/>
      <c r="BGV904" s="33"/>
      <c r="BGW904" s="33"/>
      <c r="BGX904" s="33"/>
      <c r="BGY904" s="33"/>
      <c r="BGZ904" s="33"/>
      <c r="BHA904" s="33"/>
      <c r="BHB904" s="33"/>
      <c r="BHC904" s="33"/>
      <c r="BHD904" s="33"/>
      <c r="BHE904" s="33"/>
      <c r="BHF904" s="33"/>
      <c r="BHG904" s="33"/>
      <c r="BHH904" s="33"/>
      <c r="BHI904" s="33"/>
      <c r="BHJ904" s="33"/>
      <c r="BHK904" s="33"/>
      <c r="BHL904" s="33"/>
      <c r="BHM904" s="33"/>
      <c r="BHN904" s="33"/>
      <c r="BHO904" s="33"/>
      <c r="BHP904" s="33"/>
      <c r="BHQ904" s="33"/>
      <c r="BHR904" s="33"/>
      <c r="BHS904" s="33"/>
      <c r="BHT904" s="33"/>
      <c r="BHU904" s="33"/>
      <c r="BHV904" s="33"/>
      <c r="BHW904" s="33"/>
      <c r="BHX904" s="33"/>
      <c r="BHY904" s="33"/>
      <c r="BHZ904" s="33"/>
      <c r="BIA904" s="33"/>
      <c r="BIB904" s="33"/>
      <c r="BIC904" s="33"/>
      <c r="BID904" s="33"/>
      <c r="BIE904" s="33"/>
      <c r="BIF904" s="33"/>
      <c r="BIG904" s="33"/>
      <c r="BIH904" s="33"/>
      <c r="BII904" s="33"/>
      <c r="BIJ904" s="33"/>
      <c r="BIK904" s="33"/>
      <c r="BIL904" s="33"/>
      <c r="BIM904" s="33"/>
      <c r="BIN904" s="33"/>
      <c r="BIO904" s="33"/>
      <c r="BIP904" s="33"/>
      <c r="BIQ904" s="33"/>
      <c r="BIR904" s="33"/>
      <c r="BIS904" s="33"/>
      <c r="BIT904" s="33"/>
      <c r="BIU904" s="33"/>
      <c r="BIV904" s="33"/>
      <c r="BIW904" s="33"/>
      <c r="BIX904" s="33"/>
      <c r="BIY904" s="33"/>
      <c r="BIZ904" s="33"/>
      <c r="BJA904" s="33"/>
      <c r="BJB904" s="33"/>
      <c r="BJC904" s="33"/>
      <c r="BJD904" s="33"/>
      <c r="BJE904" s="33"/>
      <c r="BJF904" s="33"/>
      <c r="BJG904" s="33"/>
      <c r="BJH904" s="33"/>
      <c r="BJI904" s="33"/>
      <c r="BJJ904" s="33"/>
      <c r="BJK904" s="33"/>
      <c r="BJL904" s="33"/>
      <c r="BJM904" s="33"/>
      <c r="BJN904" s="33"/>
      <c r="BJO904" s="33"/>
      <c r="BJP904" s="33"/>
      <c r="BJQ904" s="33"/>
      <c r="BJR904" s="33"/>
      <c r="BJS904" s="33"/>
      <c r="BJT904" s="33"/>
      <c r="BJU904" s="33"/>
      <c r="BJV904" s="33"/>
      <c r="BJW904" s="33"/>
      <c r="BJX904" s="33"/>
      <c r="BJY904" s="33"/>
      <c r="BJZ904" s="33"/>
      <c r="BKA904" s="33"/>
      <c r="BKB904" s="33"/>
      <c r="BKC904" s="33"/>
      <c r="BKD904" s="33"/>
      <c r="BKE904" s="33"/>
      <c r="BKF904" s="33"/>
      <c r="BKG904" s="33"/>
      <c r="BKH904" s="33"/>
      <c r="BKI904" s="33"/>
      <c r="BKJ904" s="33"/>
      <c r="BKK904" s="33"/>
      <c r="BKL904" s="33"/>
      <c r="BKM904" s="33"/>
      <c r="BKN904" s="33"/>
      <c r="BKO904" s="33"/>
      <c r="BKP904" s="33"/>
      <c r="BKQ904" s="33"/>
      <c r="BKR904" s="33"/>
      <c r="BKS904" s="33"/>
      <c r="BKT904" s="33"/>
      <c r="BKU904" s="33"/>
      <c r="BKV904" s="33"/>
      <c r="BKW904" s="33"/>
      <c r="BKX904" s="33"/>
      <c r="BKY904" s="33"/>
      <c r="BKZ904" s="33"/>
      <c r="BLA904" s="33"/>
      <c r="BLB904" s="33"/>
      <c r="BLC904" s="33"/>
      <c r="BLD904" s="33"/>
      <c r="BLE904" s="33"/>
      <c r="BLF904" s="33"/>
      <c r="BLG904" s="33"/>
      <c r="BLH904" s="33"/>
      <c r="BLI904" s="33"/>
      <c r="BLJ904" s="33"/>
      <c r="BLK904" s="33"/>
      <c r="BLL904" s="33"/>
      <c r="BLM904" s="33"/>
      <c r="BLN904" s="33"/>
      <c r="BLO904" s="33"/>
      <c r="BLP904" s="33"/>
      <c r="BLQ904" s="33"/>
      <c r="BLR904" s="33"/>
      <c r="BLS904" s="33"/>
      <c r="BLT904" s="33"/>
      <c r="BLU904" s="33"/>
      <c r="BLV904" s="33"/>
      <c r="BLW904" s="33"/>
      <c r="BLX904" s="33"/>
      <c r="BLY904" s="33"/>
      <c r="BLZ904" s="33"/>
      <c r="BMA904" s="33"/>
      <c r="BMB904" s="33"/>
      <c r="BMC904" s="33"/>
      <c r="BMD904" s="33"/>
      <c r="BME904" s="33"/>
      <c r="BMF904" s="33"/>
      <c r="BMG904" s="33"/>
      <c r="BMH904" s="33"/>
      <c r="BMI904" s="33"/>
      <c r="BMJ904" s="33"/>
      <c r="BMK904" s="33"/>
      <c r="BML904" s="33"/>
      <c r="BMM904" s="33"/>
      <c r="BMN904" s="33"/>
      <c r="BMO904" s="33"/>
      <c r="BMP904" s="33"/>
      <c r="BMQ904" s="33"/>
      <c r="BMR904" s="33"/>
      <c r="BMS904" s="33"/>
      <c r="BMT904" s="33"/>
      <c r="BMU904" s="33"/>
      <c r="BMV904" s="33"/>
      <c r="BMW904" s="33"/>
      <c r="BMX904" s="33"/>
      <c r="BMY904" s="33"/>
      <c r="BMZ904" s="33"/>
      <c r="BNA904" s="33"/>
      <c r="BNB904" s="33"/>
      <c r="BNC904" s="33"/>
      <c r="BND904" s="33"/>
      <c r="BNE904" s="33"/>
      <c r="BNF904" s="33"/>
      <c r="BNG904" s="33"/>
      <c r="BNH904" s="33"/>
      <c r="BNI904" s="33"/>
      <c r="BNJ904" s="33"/>
      <c r="BNK904" s="33"/>
      <c r="BNL904" s="33"/>
      <c r="BNM904" s="33"/>
      <c r="BNN904" s="33"/>
      <c r="BNO904" s="33"/>
      <c r="BNP904" s="33"/>
      <c r="BNQ904" s="33"/>
      <c r="BNR904" s="33"/>
      <c r="BNS904" s="33"/>
      <c r="BNT904" s="33"/>
      <c r="BNU904" s="33"/>
      <c r="BNV904" s="33"/>
      <c r="BNW904" s="33"/>
      <c r="BNX904" s="33"/>
      <c r="BNY904" s="33"/>
      <c r="BNZ904" s="33"/>
      <c r="BOA904" s="33"/>
      <c r="BOB904" s="33"/>
      <c r="BOC904" s="33"/>
      <c r="BOD904" s="33"/>
      <c r="BOE904" s="33"/>
      <c r="BOF904" s="33"/>
      <c r="BOG904" s="33"/>
      <c r="BOH904" s="33"/>
      <c r="BOI904" s="33"/>
      <c r="BOJ904" s="33"/>
      <c r="BOK904" s="33"/>
      <c r="BOL904" s="33"/>
      <c r="BOM904" s="33"/>
      <c r="BON904" s="33"/>
      <c r="BOO904" s="33"/>
      <c r="BOP904" s="33"/>
      <c r="BOQ904" s="33"/>
      <c r="BOR904" s="33"/>
      <c r="BOS904" s="33"/>
      <c r="BOT904" s="33"/>
      <c r="BOU904" s="33"/>
      <c r="BOV904" s="33"/>
      <c r="BOW904" s="33"/>
      <c r="BOX904" s="33"/>
      <c r="BOY904" s="33"/>
      <c r="BOZ904" s="33"/>
      <c r="BPA904" s="33"/>
      <c r="BPB904" s="33"/>
      <c r="BPC904" s="33"/>
      <c r="BPD904" s="33"/>
      <c r="BPE904" s="33"/>
      <c r="BPF904" s="33"/>
      <c r="BPG904" s="33"/>
      <c r="BPH904" s="33"/>
      <c r="BPI904" s="33"/>
      <c r="BPJ904" s="33"/>
      <c r="BPK904" s="33"/>
      <c r="BPL904" s="33"/>
      <c r="BPM904" s="33"/>
      <c r="BPN904" s="33"/>
      <c r="BPO904" s="33"/>
      <c r="BPP904" s="33"/>
      <c r="BPQ904" s="33"/>
      <c r="BPR904" s="33"/>
      <c r="BPS904" s="33"/>
      <c r="BPT904" s="33"/>
      <c r="BPU904" s="33"/>
      <c r="BPV904" s="33"/>
      <c r="BPW904" s="33"/>
      <c r="BPX904" s="33"/>
      <c r="BPY904" s="33"/>
      <c r="BPZ904" s="33"/>
      <c r="BQA904" s="33"/>
      <c r="BQB904" s="33"/>
      <c r="BQC904" s="33"/>
      <c r="BQD904" s="33"/>
      <c r="BQE904" s="33"/>
      <c r="BQF904" s="33"/>
      <c r="BQG904" s="33"/>
      <c r="BQH904" s="33"/>
      <c r="BQI904" s="33"/>
      <c r="BQJ904" s="33"/>
      <c r="BQK904" s="33"/>
      <c r="BQL904" s="33"/>
      <c r="BQM904" s="33"/>
      <c r="BQN904" s="33"/>
      <c r="BQO904" s="33"/>
      <c r="BQP904" s="33"/>
      <c r="BQQ904" s="33"/>
      <c r="BQR904" s="33"/>
      <c r="BQS904" s="33"/>
      <c r="BQT904" s="33"/>
      <c r="BQU904" s="33"/>
      <c r="BQV904" s="33"/>
      <c r="BQW904" s="33"/>
      <c r="BQX904" s="33"/>
      <c r="BQY904" s="33"/>
      <c r="BQZ904" s="33"/>
      <c r="BRA904" s="33"/>
      <c r="BRB904" s="33"/>
      <c r="BRC904" s="33"/>
      <c r="BRD904" s="33"/>
      <c r="BRE904" s="33"/>
      <c r="BRF904" s="33"/>
      <c r="BRG904" s="33"/>
      <c r="BRH904" s="33"/>
      <c r="BRI904" s="33"/>
      <c r="BRJ904" s="33"/>
      <c r="BRK904" s="33"/>
      <c r="BRL904" s="33"/>
      <c r="BRM904" s="33"/>
      <c r="BRN904" s="33"/>
      <c r="BRO904" s="33"/>
      <c r="BRP904" s="33"/>
      <c r="BRQ904" s="33"/>
      <c r="BRR904" s="33"/>
      <c r="BRS904" s="33"/>
      <c r="BRT904" s="33"/>
      <c r="BRU904" s="33"/>
      <c r="BRV904" s="33"/>
      <c r="BRW904" s="33"/>
      <c r="BRX904" s="33"/>
      <c r="BRY904" s="33"/>
      <c r="BRZ904" s="33"/>
      <c r="BSA904" s="33"/>
      <c r="BSB904" s="33"/>
      <c r="BSC904" s="33"/>
      <c r="BSD904" s="33"/>
      <c r="BSE904" s="33"/>
      <c r="BSF904" s="33"/>
      <c r="BSG904" s="33"/>
      <c r="BSH904" s="33"/>
      <c r="BSI904" s="33"/>
      <c r="BSJ904" s="33"/>
      <c r="BSK904" s="33"/>
      <c r="BSL904" s="33"/>
      <c r="BSM904" s="33"/>
      <c r="BSN904" s="33"/>
      <c r="BSO904" s="33"/>
      <c r="BSP904" s="33"/>
      <c r="BSQ904" s="33"/>
      <c r="BSR904" s="33"/>
      <c r="BSS904" s="33"/>
      <c r="BST904" s="33"/>
      <c r="BSU904" s="33"/>
      <c r="BSV904" s="33"/>
      <c r="BSW904" s="33"/>
      <c r="BSX904" s="33"/>
      <c r="BSY904" s="33"/>
      <c r="BSZ904" s="33"/>
      <c r="BTA904" s="33"/>
      <c r="BTB904" s="33"/>
      <c r="BTC904" s="33"/>
      <c r="BTD904" s="33"/>
      <c r="BTE904" s="33"/>
      <c r="BTF904" s="33"/>
      <c r="BTG904" s="33"/>
      <c r="BTH904" s="33"/>
      <c r="BTI904" s="33"/>
      <c r="BTJ904" s="33"/>
      <c r="BTK904" s="33"/>
      <c r="BTL904" s="33"/>
      <c r="BTM904" s="33"/>
      <c r="BTN904" s="33"/>
      <c r="BTO904" s="33"/>
      <c r="BTP904" s="33"/>
      <c r="BTQ904" s="33"/>
      <c r="BTR904" s="33"/>
      <c r="BTS904" s="33"/>
      <c r="BTT904" s="33"/>
      <c r="BTU904" s="33"/>
      <c r="BTV904" s="33"/>
      <c r="BTW904" s="33"/>
      <c r="BTX904" s="33"/>
      <c r="BTY904" s="33"/>
      <c r="BTZ904" s="33"/>
      <c r="BUA904" s="33"/>
      <c r="BUB904" s="33"/>
      <c r="BUC904" s="33"/>
      <c r="BUD904" s="33"/>
      <c r="BUE904" s="33"/>
      <c r="BUF904" s="33"/>
      <c r="BUG904" s="33"/>
      <c r="BUH904" s="33"/>
      <c r="BUI904" s="33"/>
      <c r="BUJ904" s="33"/>
      <c r="BUK904" s="33"/>
      <c r="BUL904" s="33"/>
      <c r="BUM904" s="33"/>
      <c r="BUN904" s="33"/>
      <c r="BUO904" s="33"/>
      <c r="BUP904" s="33"/>
      <c r="BUQ904" s="33"/>
      <c r="BUR904" s="33"/>
      <c r="BUS904" s="33"/>
      <c r="BUT904" s="33"/>
      <c r="BUU904" s="33"/>
      <c r="BUV904" s="33"/>
      <c r="BUW904" s="33"/>
      <c r="BUX904" s="33"/>
      <c r="BUY904" s="33"/>
      <c r="BUZ904" s="33"/>
      <c r="BVA904" s="33"/>
      <c r="BVB904" s="33"/>
      <c r="BVC904" s="33"/>
      <c r="BVD904" s="33"/>
      <c r="BVE904" s="33"/>
      <c r="BVF904" s="33"/>
      <c r="BVG904" s="33"/>
      <c r="BVH904" s="33"/>
      <c r="BVI904" s="33"/>
      <c r="BVJ904" s="33"/>
      <c r="BVK904" s="33"/>
      <c r="BVL904" s="33"/>
      <c r="BVM904" s="33"/>
      <c r="BVN904" s="33"/>
      <c r="BVO904" s="33"/>
      <c r="BVP904" s="33"/>
      <c r="BVQ904" s="33"/>
      <c r="BVR904" s="33"/>
      <c r="BVS904" s="33"/>
      <c r="BVT904" s="33"/>
      <c r="BVU904" s="33"/>
      <c r="BVV904" s="33"/>
      <c r="BVW904" s="33"/>
      <c r="BVX904" s="33"/>
      <c r="BVY904" s="33"/>
      <c r="BVZ904" s="33"/>
      <c r="BWA904" s="33"/>
      <c r="BWB904" s="33"/>
      <c r="BWC904" s="33"/>
      <c r="BWD904" s="33"/>
      <c r="BWE904" s="33"/>
      <c r="BWF904" s="33"/>
      <c r="BWG904" s="33"/>
      <c r="BWH904" s="33"/>
      <c r="BWI904" s="33"/>
      <c r="BWJ904" s="33"/>
      <c r="BWK904" s="33"/>
      <c r="BWL904" s="33"/>
      <c r="BWM904" s="33"/>
      <c r="BWN904" s="33"/>
      <c r="BWO904" s="33"/>
      <c r="BWP904" s="33"/>
      <c r="BWQ904" s="33"/>
      <c r="BWR904" s="33"/>
      <c r="BWS904" s="33"/>
      <c r="BWT904" s="33"/>
      <c r="BWU904" s="33"/>
      <c r="BWV904" s="33"/>
      <c r="BWW904" s="33"/>
      <c r="BWX904" s="33"/>
      <c r="BWY904" s="33"/>
      <c r="BWZ904" s="33"/>
      <c r="BXA904" s="33"/>
      <c r="BXB904" s="33"/>
      <c r="BXC904" s="33"/>
      <c r="BXD904" s="33"/>
      <c r="BXE904" s="33"/>
      <c r="BXF904" s="33"/>
      <c r="BXG904" s="33"/>
      <c r="BXH904" s="33"/>
      <c r="BXI904" s="33"/>
      <c r="BXJ904" s="33"/>
      <c r="BXK904" s="33"/>
      <c r="BXL904" s="33"/>
      <c r="BXM904" s="33"/>
      <c r="BXN904" s="33"/>
      <c r="BXO904" s="33"/>
      <c r="BXP904" s="33"/>
      <c r="BXQ904" s="33"/>
      <c r="BXR904" s="33"/>
      <c r="BXS904" s="33"/>
      <c r="BXT904" s="33"/>
      <c r="BXU904" s="33"/>
      <c r="BXV904" s="33"/>
      <c r="BXW904" s="33"/>
      <c r="BXX904" s="33"/>
      <c r="BXY904" s="33"/>
      <c r="BXZ904" s="33"/>
      <c r="BYA904" s="33"/>
      <c r="BYB904" s="33"/>
      <c r="BYC904" s="33"/>
      <c r="BYD904" s="33"/>
      <c r="BYE904" s="33"/>
      <c r="BYF904" s="33"/>
      <c r="BYG904" s="33"/>
      <c r="BYH904" s="33"/>
      <c r="BYI904" s="33"/>
      <c r="BYJ904" s="33"/>
      <c r="BYK904" s="33"/>
      <c r="BYL904" s="33"/>
      <c r="BYM904" s="33"/>
      <c r="BYN904" s="33"/>
      <c r="BYO904" s="33"/>
      <c r="BYP904" s="33"/>
      <c r="BYQ904" s="33"/>
      <c r="BYR904" s="33"/>
      <c r="BYS904" s="33"/>
      <c r="BYT904" s="33"/>
      <c r="BYU904" s="33"/>
      <c r="BYV904" s="33"/>
      <c r="BYW904" s="33"/>
      <c r="BYX904" s="33"/>
    </row>
    <row r="905" spans="1:2026" s="47" customFormat="1" ht="15" customHeight="1" x14ac:dyDescent="0.25">
      <c r="A905" s="205" t="s">
        <v>1662</v>
      </c>
      <c r="B905" s="93"/>
      <c r="C905" s="1" t="s">
        <v>504</v>
      </c>
      <c r="D905" s="2"/>
      <c r="E905" s="2" t="s">
        <v>1482</v>
      </c>
      <c r="F905" s="2" t="s">
        <v>1437</v>
      </c>
      <c r="G905" s="2"/>
      <c r="H905" s="29" t="s">
        <v>56</v>
      </c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159"/>
      <c r="U905" s="159"/>
      <c r="V905" s="2"/>
      <c r="W905" s="2">
        <f>COUNTIF(W2:W904,"x")</f>
        <v>193</v>
      </c>
      <c r="X905" s="2">
        <f>COUNTIF(X2:X904,"x")</f>
        <v>152</v>
      </c>
      <c r="Y905" s="2">
        <f>COUNTIF(Y2:Y904,"x")</f>
        <v>18</v>
      </c>
      <c r="Z905" s="2">
        <f>COUNTIF(Z2:Z904,"x")</f>
        <v>71</v>
      </c>
      <c r="AA905" s="2"/>
      <c r="AB905" s="2"/>
      <c r="AC905" s="2"/>
      <c r="AD905" s="2"/>
      <c r="AE905" s="2"/>
      <c r="AF905" s="2"/>
      <c r="AG905" s="2"/>
      <c r="AH905" s="119"/>
      <c r="AI905" s="2"/>
      <c r="AJ905" s="137"/>
      <c r="AK905" s="2"/>
      <c r="AL905" s="2"/>
      <c r="AM905" s="2"/>
      <c r="AN905" s="2"/>
      <c r="AO905" s="2"/>
      <c r="AP905" s="33"/>
      <c r="AQ905" s="33"/>
      <c r="AR905" s="33"/>
      <c r="AS905" s="33"/>
      <c r="AT905" s="33"/>
      <c r="AU905" s="33"/>
      <c r="AV905" s="33"/>
      <c r="AW905" s="33"/>
      <c r="AX905" s="33"/>
      <c r="AY905" s="33"/>
      <c r="AZ905" s="33"/>
      <c r="BA905" s="33"/>
      <c r="BB905" s="33"/>
      <c r="BC905" s="33"/>
      <c r="BD905" s="33"/>
      <c r="BE905" s="33"/>
      <c r="BF905" s="33"/>
      <c r="BG905" s="33"/>
      <c r="BH905" s="33"/>
      <c r="BI905" s="33"/>
      <c r="BJ905" s="33"/>
      <c r="BK905" s="33"/>
      <c r="BL905" s="33"/>
      <c r="BM905" s="33"/>
      <c r="BN905" s="33"/>
      <c r="BO905" s="33"/>
      <c r="BP905" s="33"/>
      <c r="BQ905" s="33"/>
      <c r="BR905" s="33"/>
      <c r="BS905" s="33"/>
      <c r="BT905" s="33"/>
      <c r="BU905" s="33"/>
      <c r="BV905" s="33"/>
      <c r="BW905" s="33"/>
      <c r="BX905" s="33"/>
      <c r="BY905" s="33"/>
      <c r="BZ905" s="33"/>
      <c r="CA905" s="33"/>
      <c r="CB905" s="33"/>
      <c r="CC905" s="33"/>
      <c r="CD905" s="33"/>
      <c r="CE905" s="33"/>
      <c r="CF905" s="33"/>
      <c r="CG905" s="33"/>
      <c r="CH905" s="33"/>
      <c r="CI905" s="33"/>
      <c r="CJ905" s="33"/>
      <c r="CK905" s="33"/>
      <c r="CL905" s="33"/>
      <c r="CM905" s="33"/>
      <c r="CN905" s="33"/>
      <c r="CO905" s="33"/>
      <c r="CP905" s="33"/>
      <c r="CQ905" s="33"/>
      <c r="CR905" s="33"/>
      <c r="CS905" s="33"/>
      <c r="CT905" s="33"/>
      <c r="CU905" s="33"/>
      <c r="CV905" s="33"/>
      <c r="CW905" s="33"/>
      <c r="CX905" s="33"/>
      <c r="CY905" s="33"/>
      <c r="CZ905" s="33"/>
      <c r="DA905" s="33"/>
      <c r="DB905" s="33"/>
      <c r="DC905" s="33"/>
      <c r="DD905" s="33"/>
      <c r="DE905" s="33"/>
      <c r="DF905" s="33"/>
      <c r="DG905" s="33"/>
      <c r="DH905" s="33"/>
      <c r="DI905" s="33"/>
      <c r="DJ905" s="33"/>
      <c r="DK905" s="33"/>
      <c r="DL905" s="33"/>
      <c r="DM905" s="33"/>
      <c r="DN905" s="33"/>
      <c r="DO905" s="33"/>
      <c r="DP905" s="33"/>
      <c r="DQ905" s="33"/>
      <c r="DR905" s="33"/>
      <c r="DS905" s="33"/>
      <c r="DT905" s="33"/>
      <c r="DU905" s="33"/>
      <c r="DV905" s="33"/>
      <c r="DW905" s="33"/>
      <c r="DX905" s="33"/>
      <c r="DY905" s="33"/>
      <c r="DZ905" s="33"/>
      <c r="EA905" s="33"/>
      <c r="EB905" s="33"/>
      <c r="EC905" s="33"/>
      <c r="ED905" s="33"/>
      <c r="EE905" s="33"/>
      <c r="EF905" s="33"/>
      <c r="EG905" s="33"/>
      <c r="EH905" s="33"/>
      <c r="EI905" s="33"/>
      <c r="EJ905" s="33"/>
      <c r="EK905" s="33"/>
      <c r="EL905" s="33"/>
      <c r="EM905" s="33"/>
      <c r="EN905" s="33"/>
      <c r="EO905" s="33"/>
      <c r="EP905" s="33"/>
      <c r="EQ905" s="33"/>
      <c r="ER905" s="33"/>
      <c r="ES905" s="33"/>
      <c r="ET905" s="33"/>
      <c r="EU905" s="33"/>
      <c r="EV905" s="33"/>
      <c r="EW905" s="33"/>
      <c r="EX905" s="33"/>
      <c r="EY905" s="33"/>
      <c r="EZ905" s="33"/>
      <c r="FA905" s="33"/>
      <c r="FB905" s="33"/>
      <c r="FC905" s="33"/>
      <c r="FD905" s="33"/>
      <c r="FE905" s="33"/>
      <c r="FF905" s="33"/>
      <c r="FG905" s="33"/>
      <c r="FH905" s="33"/>
      <c r="FI905" s="33"/>
      <c r="FJ905" s="33"/>
      <c r="FK905" s="33"/>
      <c r="FL905" s="33"/>
      <c r="FM905" s="33"/>
      <c r="FN905" s="33"/>
      <c r="FO905" s="33"/>
      <c r="FP905" s="33"/>
      <c r="FQ905" s="33"/>
      <c r="FR905" s="33"/>
      <c r="FS905" s="33"/>
      <c r="FT905" s="33"/>
      <c r="FU905" s="33"/>
      <c r="FV905" s="33"/>
      <c r="FW905" s="33"/>
      <c r="FX905" s="33"/>
      <c r="FY905" s="33"/>
      <c r="FZ905" s="33"/>
      <c r="GA905" s="33"/>
      <c r="GB905" s="33"/>
      <c r="GC905" s="33"/>
      <c r="GD905" s="33"/>
      <c r="GE905" s="33"/>
      <c r="GF905" s="33"/>
      <c r="GG905" s="33"/>
      <c r="GH905" s="33"/>
      <c r="GI905" s="33"/>
      <c r="GJ905" s="33"/>
      <c r="GK905" s="33"/>
      <c r="GL905" s="33"/>
      <c r="GM905" s="33"/>
      <c r="GN905" s="33"/>
      <c r="GO905" s="33"/>
      <c r="GP905" s="33"/>
      <c r="GQ905" s="33"/>
      <c r="GR905" s="33"/>
      <c r="GS905" s="33"/>
      <c r="GT905" s="33"/>
      <c r="GU905" s="33"/>
      <c r="GV905" s="33"/>
      <c r="GW905" s="33"/>
      <c r="GX905" s="33"/>
      <c r="GY905" s="33"/>
      <c r="GZ905" s="33"/>
      <c r="HA905" s="33"/>
      <c r="HB905" s="33"/>
      <c r="HC905" s="33"/>
      <c r="HD905" s="33"/>
      <c r="HE905" s="33"/>
      <c r="HF905" s="33"/>
      <c r="HG905" s="33"/>
      <c r="HH905" s="33"/>
      <c r="HI905" s="33"/>
      <c r="HJ905" s="33"/>
      <c r="HK905" s="33"/>
      <c r="HL905" s="33"/>
      <c r="HM905" s="33"/>
      <c r="HN905" s="33"/>
      <c r="HO905" s="33"/>
      <c r="HP905" s="33"/>
      <c r="HQ905" s="33"/>
      <c r="HR905" s="33"/>
      <c r="HS905" s="33"/>
      <c r="HT905" s="33"/>
      <c r="HU905" s="33"/>
      <c r="HV905" s="33"/>
      <c r="HW905" s="33"/>
      <c r="HX905" s="33"/>
      <c r="HY905" s="33"/>
      <c r="HZ905" s="33"/>
      <c r="IA905" s="33"/>
      <c r="IB905" s="33"/>
      <c r="IC905" s="33"/>
      <c r="ID905" s="33"/>
      <c r="IE905" s="33"/>
      <c r="IF905" s="33"/>
      <c r="IG905" s="33"/>
      <c r="IH905" s="33"/>
      <c r="II905" s="33"/>
      <c r="IJ905" s="33"/>
      <c r="IK905" s="33"/>
      <c r="IL905" s="33"/>
      <c r="IM905" s="33"/>
      <c r="IN905" s="33"/>
      <c r="IO905" s="33"/>
      <c r="IP905" s="33"/>
      <c r="IQ905" s="33"/>
      <c r="IR905" s="33"/>
      <c r="IS905" s="33"/>
      <c r="IT905" s="33"/>
      <c r="IU905" s="33"/>
      <c r="IV905" s="33"/>
      <c r="IW905" s="33"/>
      <c r="IX905" s="33"/>
      <c r="IY905" s="33"/>
      <c r="IZ905" s="33"/>
      <c r="JA905" s="33"/>
      <c r="JB905" s="33"/>
      <c r="JC905" s="33"/>
      <c r="JD905" s="33"/>
      <c r="JE905" s="33"/>
      <c r="JF905" s="33"/>
      <c r="JG905" s="33"/>
      <c r="JH905" s="33"/>
      <c r="JI905" s="33"/>
      <c r="JJ905" s="33"/>
      <c r="JK905" s="33"/>
      <c r="JL905" s="33"/>
      <c r="JM905" s="33"/>
      <c r="JN905" s="33"/>
      <c r="JO905" s="33"/>
      <c r="JP905" s="33"/>
      <c r="JQ905" s="33"/>
      <c r="JR905" s="33"/>
      <c r="JS905" s="33"/>
      <c r="JT905" s="33"/>
      <c r="JU905" s="33"/>
      <c r="JV905" s="33"/>
      <c r="JW905" s="33"/>
      <c r="JX905" s="33"/>
      <c r="JY905" s="33"/>
      <c r="JZ905" s="33"/>
      <c r="KA905" s="33"/>
      <c r="KB905" s="33"/>
      <c r="KC905" s="33"/>
      <c r="KD905" s="33"/>
      <c r="KE905" s="33"/>
      <c r="KF905" s="33"/>
      <c r="KG905" s="33"/>
      <c r="KH905" s="33"/>
      <c r="KI905" s="33"/>
      <c r="KJ905" s="33"/>
      <c r="KK905" s="33"/>
      <c r="KL905" s="33"/>
      <c r="KM905" s="33"/>
      <c r="KN905" s="33"/>
      <c r="KO905" s="33"/>
      <c r="KP905" s="33"/>
      <c r="KQ905" s="33"/>
      <c r="KR905" s="33"/>
      <c r="KS905" s="33"/>
      <c r="KT905" s="33"/>
      <c r="KU905" s="33"/>
      <c r="KV905" s="33"/>
      <c r="KW905" s="33"/>
      <c r="KX905" s="33"/>
      <c r="KY905" s="33"/>
      <c r="KZ905" s="33"/>
      <c r="LA905" s="33"/>
      <c r="LB905" s="33"/>
      <c r="LC905" s="33"/>
      <c r="LD905" s="33"/>
      <c r="LE905" s="33"/>
      <c r="LF905" s="33"/>
      <c r="LG905" s="33"/>
      <c r="LH905" s="33"/>
      <c r="LI905" s="33"/>
      <c r="LJ905" s="33"/>
      <c r="LK905" s="33"/>
      <c r="LL905" s="33"/>
      <c r="LM905" s="33"/>
      <c r="LN905" s="33"/>
      <c r="LO905" s="33"/>
      <c r="LP905" s="33"/>
      <c r="LQ905" s="33"/>
      <c r="LR905" s="33"/>
      <c r="LS905" s="33"/>
      <c r="LT905" s="33"/>
      <c r="LU905" s="33"/>
      <c r="LV905" s="33"/>
      <c r="LW905" s="33"/>
      <c r="LX905" s="33"/>
      <c r="LY905" s="33"/>
      <c r="LZ905" s="33"/>
      <c r="MA905" s="33"/>
      <c r="MB905" s="33"/>
      <c r="MC905" s="33"/>
      <c r="MD905" s="33"/>
      <c r="ME905" s="33"/>
      <c r="MF905" s="33"/>
      <c r="MG905" s="33"/>
      <c r="MH905" s="33"/>
      <c r="MI905" s="33"/>
      <c r="MJ905" s="33"/>
      <c r="MK905" s="33"/>
      <c r="ML905" s="33"/>
      <c r="MM905" s="33"/>
      <c r="MN905" s="33"/>
      <c r="MO905" s="33"/>
      <c r="MP905" s="33"/>
      <c r="MQ905" s="33"/>
      <c r="MR905" s="33"/>
      <c r="MS905" s="33"/>
      <c r="MT905" s="33"/>
      <c r="MU905" s="33"/>
      <c r="MV905" s="33"/>
      <c r="MW905" s="33"/>
      <c r="MX905" s="33"/>
      <c r="MY905" s="33"/>
      <c r="MZ905" s="33"/>
      <c r="NA905" s="33"/>
      <c r="NB905" s="33"/>
      <c r="NC905" s="33"/>
      <c r="ND905" s="33"/>
      <c r="NE905" s="33"/>
      <c r="NF905" s="33"/>
      <c r="NG905" s="33"/>
      <c r="NH905" s="33"/>
      <c r="NI905" s="33"/>
      <c r="NJ905" s="33"/>
      <c r="NK905" s="33"/>
      <c r="NL905" s="33"/>
      <c r="NM905" s="33"/>
      <c r="NN905" s="33"/>
      <c r="NO905" s="33"/>
      <c r="NP905" s="33"/>
      <c r="NQ905" s="33"/>
      <c r="NR905" s="33"/>
      <c r="NS905" s="33"/>
      <c r="NT905" s="33"/>
      <c r="NU905" s="33"/>
      <c r="NV905" s="33"/>
      <c r="NW905" s="33"/>
      <c r="NX905" s="33"/>
      <c r="NY905" s="33"/>
      <c r="NZ905" s="33"/>
      <c r="OA905" s="33"/>
      <c r="OB905" s="33"/>
      <c r="OC905" s="33"/>
      <c r="OD905" s="33"/>
      <c r="OE905" s="33"/>
      <c r="OF905" s="33"/>
      <c r="OG905" s="33"/>
      <c r="OH905" s="33"/>
      <c r="OI905" s="33"/>
      <c r="OJ905" s="33"/>
      <c r="OK905" s="33"/>
      <c r="OL905" s="33"/>
      <c r="OM905" s="33"/>
      <c r="ON905" s="33"/>
      <c r="OO905" s="33"/>
      <c r="OP905" s="33"/>
      <c r="OQ905" s="33"/>
      <c r="OR905" s="33"/>
      <c r="OS905" s="33"/>
      <c r="OT905" s="33"/>
      <c r="OU905" s="33"/>
      <c r="OV905" s="33"/>
      <c r="OW905" s="33"/>
      <c r="OX905" s="33"/>
      <c r="OY905" s="33"/>
      <c r="OZ905" s="33"/>
      <c r="PA905" s="33"/>
      <c r="PB905" s="33"/>
      <c r="PC905" s="33"/>
      <c r="PD905" s="33"/>
      <c r="PE905" s="33"/>
      <c r="PF905" s="33"/>
      <c r="PG905" s="33"/>
      <c r="PH905" s="33"/>
      <c r="PI905" s="33"/>
      <c r="PJ905" s="33"/>
      <c r="PK905" s="33"/>
      <c r="PL905" s="33"/>
      <c r="PM905" s="33"/>
      <c r="PN905" s="33"/>
      <c r="PO905" s="33"/>
      <c r="PP905" s="33"/>
      <c r="PQ905" s="33"/>
      <c r="PR905" s="33"/>
      <c r="PS905" s="33"/>
      <c r="PT905" s="33"/>
      <c r="PU905" s="33"/>
      <c r="PV905" s="33"/>
      <c r="PW905" s="33"/>
      <c r="PX905" s="33"/>
      <c r="PY905" s="33"/>
      <c r="PZ905" s="33"/>
      <c r="QA905" s="33"/>
      <c r="QB905" s="33"/>
      <c r="QC905" s="33"/>
      <c r="QD905" s="33"/>
      <c r="QE905" s="33"/>
      <c r="QF905" s="33"/>
      <c r="QG905" s="33"/>
      <c r="QH905" s="33"/>
      <c r="QI905" s="33"/>
      <c r="QJ905" s="33"/>
      <c r="QK905" s="33"/>
      <c r="QL905" s="33"/>
      <c r="QM905" s="33"/>
      <c r="QN905" s="33"/>
      <c r="QO905" s="33"/>
      <c r="QP905" s="33"/>
      <c r="QQ905" s="33"/>
      <c r="QR905" s="33"/>
      <c r="QS905" s="33"/>
      <c r="QT905" s="33"/>
      <c r="QU905" s="33"/>
      <c r="QV905" s="33"/>
      <c r="QW905" s="33"/>
      <c r="QX905" s="33"/>
      <c r="QY905" s="33"/>
      <c r="QZ905" s="33"/>
      <c r="RA905" s="33"/>
      <c r="RB905" s="33"/>
      <c r="RC905" s="33"/>
      <c r="RD905" s="33"/>
      <c r="RE905" s="33"/>
      <c r="RF905" s="33"/>
      <c r="RG905" s="33"/>
      <c r="RH905" s="33"/>
      <c r="RI905" s="33"/>
      <c r="RJ905" s="33"/>
      <c r="RK905" s="33"/>
      <c r="RL905" s="33"/>
      <c r="RM905" s="33"/>
      <c r="RN905" s="33"/>
      <c r="RO905" s="33"/>
      <c r="RP905" s="33"/>
      <c r="RQ905" s="33"/>
      <c r="RR905" s="33"/>
      <c r="RS905" s="33"/>
      <c r="RT905" s="33"/>
      <c r="RU905" s="33"/>
      <c r="RV905" s="33"/>
      <c r="RW905" s="33"/>
      <c r="RX905" s="33"/>
      <c r="RY905" s="33"/>
      <c r="RZ905" s="33"/>
      <c r="SA905" s="33"/>
      <c r="SB905" s="33"/>
      <c r="SC905" s="33"/>
      <c r="SD905" s="33"/>
      <c r="SE905" s="33"/>
      <c r="SF905" s="33"/>
      <c r="SG905" s="33"/>
      <c r="SH905" s="33"/>
      <c r="SI905" s="33"/>
      <c r="SJ905" s="33"/>
      <c r="SK905" s="33"/>
      <c r="SL905" s="33"/>
      <c r="SM905" s="33"/>
      <c r="SN905" s="33"/>
      <c r="SO905" s="33"/>
      <c r="SP905" s="33"/>
      <c r="SQ905" s="33"/>
      <c r="SR905" s="33"/>
      <c r="SS905" s="33"/>
      <c r="ST905" s="33"/>
      <c r="SU905" s="33"/>
      <c r="SV905" s="33"/>
      <c r="SW905" s="33"/>
      <c r="SX905" s="33"/>
      <c r="SY905" s="33"/>
      <c r="SZ905" s="33"/>
      <c r="TA905" s="33"/>
      <c r="TB905" s="33"/>
      <c r="TC905" s="33"/>
      <c r="TD905" s="33"/>
      <c r="TE905" s="33"/>
      <c r="TF905" s="33"/>
      <c r="TG905" s="33"/>
      <c r="TH905" s="33"/>
      <c r="TI905" s="33"/>
      <c r="TJ905" s="33"/>
      <c r="TK905" s="33"/>
      <c r="TL905" s="33"/>
      <c r="TM905" s="33"/>
      <c r="TN905" s="33"/>
      <c r="TO905" s="33"/>
      <c r="TP905" s="33"/>
      <c r="TQ905" s="33"/>
      <c r="TR905" s="33"/>
      <c r="TS905" s="33"/>
      <c r="TT905" s="33"/>
      <c r="TU905" s="33"/>
      <c r="TV905" s="33"/>
      <c r="TW905" s="33"/>
      <c r="TX905" s="33"/>
      <c r="TY905" s="33"/>
      <c r="TZ905" s="33"/>
      <c r="UA905" s="33"/>
      <c r="UB905" s="33"/>
      <c r="UC905" s="33"/>
      <c r="UD905" s="33"/>
      <c r="UE905" s="33"/>
      <c r="UF905" s="33"/>
      <c r="UG905" s="33"/>
      <c r="UH905" s="33"/>
      <c r="UI905" s="33"/>
      <c r="UJ905" s="33"/>
      <c r="UK905" s="33"/>
      <c r="UL905" s="33"/>
      <c r="UM905" s="33"/>
      <c r="UN905" s="33"/>
      <c r="UO905" s="33"/>
      <c r="UP905" s="33"/>
      <c r="UQ905" s="33"/>
      <c r="UR905" s="33"/>
      <c r="US905" s="33"/>
      <c r="UT905" s="33"/>
      <c r="UU905" s="33"/>
      <c r="UV905" s="33"/>
      <c r="UW905" s="33"/>
      <c r="UX905" s="33"/>
      <c r="UY905" s="33"/>
      <c r="UZ905" s="33"/>
      <c r="VA905" s="33"/>
      <c r="VB905" s="33"/>
      <c r="VC905" s="33"/>
      <c r="VD905" s="33"/>
      <c r="VE905" s="33"/>
      <c r="VF905" s="33"/>
      <c r="VG905" s="33"/>
      <c r="VH905" s="33"/>
      <c r="VI905" s="33"/>
      <c r="VJ905" s="33"/>
      <c r="VK905" s="33"/>
      <c r="VL905" s="33"/>
      <c r="VM905" s="33"/>
      <c r="VN905" s="33"/>
      <c r="VO905" s="33"/>
      <c r="VP905" s="33"/>
      <c r="VQ905" s="33"/>
      <c r="VR905" s="33"/>
      <c r="VS905" s="33"/>
      <c r="VT905" s="33"/>
      <c r="VU905" s="33"/>
      <c r="VV905" s="33"/>
      <c r="VW905" s="33"/>
      <c r="VX905" s="33"/>
      <c r="VY905" s="33"/>
      <c r="VZ905" s="33"/>
      <c r="WA905" s="33"/>
      <c r="WB905" s="33"/>
      <c r="WC905" s="33"/>
      <c r="WD905" s="33"/>
      <c r="WE905" s="33"/>
      <c r="WF905" s="33"/>
      <c r="WG905" s="33"/>
      <c r="WH905" s="33"/>
      <c r="WI905" s="33"/>
      <c r="WJ905" s="33"/>
      <c r="WK905" s="33"/>
      <c r="WL905" s="33"/>
      <c r="WM905" s="33"/>
      <c r="WN905" s="33"/>
      <c r="WO905" s="33"/>
      <c r="WP905" s="33"/>
      <c r="WQ905" s="33"/>
      <c r="WR905" s="33"/>
      <c r="WS905" s="33"/>
      <c r="WT905" s="33"/>
      <c r="WU905" s="33"/>
      <c r="WV905" s="33"/>
      <c r="WW905" s="33"/>
      <c r="WX905" s="33"/>
      <c r="WY905" s="33"/>
      <c r="WZ905" s="33"/>
      <c r="XA905" s="33"/>
      <c r="XB905" s="33"/>
      <c r="XC905" s="33"/>
      <c r="XD905" s="33"/>
      <c r="XE905" s="33"/>
      <c r="XF905" s="33"/>
      <c r="XG905" s="33"/>
      <c r="XH905" s="33"/>
      <c r="XI905" s="33"/>
      <c r="XJ905" s="33"/>
      <c r="XK905" s="33"/>
      <c r="XL905" s="33"/>
      <c r="XM905" s="33"/>
      <c r="XN905" s="33"/>
      <c r="XO905" s="33"/>
      <c r="XP905" s="33"/>
      <c r="XQ905" s="33"/>
      <c r="XR905" s="33"/>
      <c r="XS905" s="33"/>
      <c r="XT905" s="33"/>
      <c r="XU905" s="33"/>
      <c r="XV905" s="33"/>
      <c r="XW905" s="33"/>
      <c r="XX905" s="33"/>
      <c r="XY905" s="33"/>
      <c r="XZ905" s="33"/>
      <c r="YA905" s="33"/>
      <c r="YB905" s="33"/>
      <c r="YC905" s="33"/>
      <c r="YD905" s="33"/>
      <c r="YE905" s="33"/>
      <c r="YF905" s="33"/>
      <c r="YG905" s="33"/>
      <c r="YH905" s="33"/>
      <c r="YI905" s="33"/>
      <c r="YJ905" s="33"/>
      <c r="YK905" s="33"/>
      <c r="YL905" s="33"/>
      <c r="YM905" s="33"/>
      <c r="YN905" s="33"/>
      <c r="YO905" s="33"/>
      <c r="YP905" s="33"/>
      <c r="YQ905" s="33"/>
      <c r="YR905" s="33"/>
      <c r="YS905" s="33"/>
      <c r="YT905" s="33"/>
      <c r="YU905" s="33"/>
      <c r="YV905" s="33"/>
      <c r="YW905" s="33"/>
      <c r="YX905" s="33"/>
      <c r="YY905" s="33"/>
      <c r="YZ905" s="33"/>
      <c r="ZA905" s="33"/>
      <c r="ZB905" s="33"/>
      <c r="ZC905" s="33"/>
      <c r="ZD905" s="33"/>
      <c r="ZE905" s="33"/>
      <c r="ZF905" s="33"/>
      <c r="ZG905" s="33"/>
      <c r="ZH905" s="33"/>
      <c r="ZI905" s="33"/>
      <c r="ZJ905" s="33"/>
      <c r="ZK905" s="33"/>
      <c r="ZL905" s="33"/>
      <c r="ZM905" s="33"/>
      <c r="ZN905" s="33"/>
      <c r="ZO905" s="33"/>
      <c r="ZP905" s="33"/>
      <c r="ZQ905" s="33"/>
      <c r="ZR905" s="33"/>
      <c r="ZS905" s="33"/>
      <c r="ZT905" s="33"/>
      <c r="ZU905" s="33"/>
      <c r="ZV905" s="33"/>
      <c r="ZW905" s="33"/>
      <c r="ZX905" s="33"/>
      <c r="ZY905" s="33"/>
      <c r="ZZ905" s="33"/>
      <c r="AAA905" s="33"/>
      <c r="AAB905" s="33"/>
      <c r="AAC905" s="33"/>
      <c r="AAD905" s="33"/>
      <c r="AAE905" s="33"/>
      <c r="AAF905" s="33"/>
      <c r="AAG905" s="33"/>
      <c r="AAH905" s="33"/>
      <c r="AAI905" s="33"/>
      <c r="AAJ905" s="33"/>
      <c r="AAK905" s="33"/>
      <c r="AAL905" s="33"/>
      <c r="AAM905" s="33"/>
      <c r="AAN905" s="33"/>
      <c r="AAO905" s="33"/>
      <c r="AAP905" s="33"/>
      <c r="AAQ905" s="33"/>
      <c r="AAR905" s="33"/>
      <c r="AAS905" s="33"/>
      <c r="AAT905" s="33"/>
      <c r="AAU905" s="33"/>
      <c r="AAV905" s="33"/>
      <c r="AAW905" s="33"/>
      <c r="AAX905" s="33"/>
      <c r="AAY905" s="33"/>
      <c r="AAZ905" s="33"/>
      <c r="ABA905" s="33"/>
      <c r="ABB905" s="33"/>
      <c r="ABC905" s="33"/>
      <c r="ABD905" s="33"/>
      <c r="ABE905" s="33"/>
      <c r="ABF905" s="33"/>
      <c r="ABG905" s="33"/>
      <c r="ABH905" s="33"/>
      <c r="ABI905" s="33"/>
      <c r="ABJ905" s="33"/>
      <c r="ABK905" s="33"/>
      <c r="ABL905" s="33"/>
      <c r="ABM905" s="33"/>
      <c r="ABN905" s="33"/>
      <c r="ABO905" s="33"/>
      <c r="ABP905" s="33"/>
      <c r="ABQ905" s="33"/>
      <c r="ABR905" s="33"/>
      <c r="ABS905" s="33"/>
      <c r="ABT905" s="33"/>
      <c r="ABU905" s="33"/>
      <c r="ABV905" s="33"/>
      <c r="ABW905" s="33"/>
      <c r="ABX905" s="33"/>
      <c r="ABY905" s="33"/>
      <c r="ABZ905" s="33"/>
      <c r="ACA905" s="33"/>
      <c r="ACB905" s="33"/>
      <c r="ACC905" s="33"/>
      <c r="ACD905" s="33"/>
      <c r="ACE905" s="33"/>
      <c r="ACF905" s="33"/>
      <c r="ACG905" s="33"/>
      <c r="ACH905" s="33"/>
      <c r="ACI905" s="33"/>
      <c r="ACJ905" s="33"/>
      <c r="ACK905" s="33"/>
      <c r="ACL905" s="33"/>
      <c r="ACM905" s="33"/>
      <c r="ACN905" s="33"/>
      <c r="ACO905" s="33"/>
      <c r="ACP905" s="33"/>
      <c r="ACQ905" s="33"/>
      <c r="ACR905" s="33"/>
      <c r="ACS905" s="33"/>
      <c r="ACT905" s="33"/>
      <c r="ACU905" s="33"/>
      <c r="ACV905" s="33"/>
      <c r="ACW905" s="33"/>
      <c r="ACX905" s="33"/>
      <c r="ACY905" s="33"/>
      <c r="ACZ905" s="33"/>
      <c r="ADA905" s="33"/>
      <c r="ADB905" s="33"/>
      <c r="ADC905" s="33"/>
      <c r="ADD905" s="33"/>
      <c r="ADE905" s="33"/>
      <c r="ADF905" s="33"/>
      <c r="ADG905" s="33"/>
      <c r="ADH905" s="33"/>
      <c r="ADI905" s="33"/>
      <c r="ADJ905" s="33"/>
      <c r="ADK905" s="33"/>
      <c r="ADL905" s="33"/>
      <c r="ADM905" s="33"/>
      <c r="ADN905" s="33"/>
      <c r="ADO905" s="33"/>
      <c r="ADP905" s="33"/>
      <c r="ADQ905" s="33"/>
      <c r="ADR905" s="33"/>
      <c r="ADS905" s="33"/>
      <c r="ADT905" s="33"/>
      <c r="ADU905" s="33"/>
      <c r="ADV905" s="33"/>
      <c r="ADW905" s="33"/>
      <c r="ADX905" s="33"/>
      <c r="ADY905" s="33"/>
      <c r="ADZ905" s="33"/>
      <c r="AEA905" s="33"/>
      <c r="AEB905" s="33"/>
      <c r="AEC905" s="33"/>
      <c r="AED905" s="33"/>
      <c r="AEE905" s="33"/>
      <c r="AEF905" s="33"/>
      <c r="AEG905" s="33"/>
      <c r="AEH905" s="33"/>
      <c r="AEI905" s="33"/>
      <c r="AEJ905" s="33"/>
      <c r="AEK905" s="33"/>
      <c r="AEL905" s="33"/>
      <c r="AEM905" s="33"/>
      <c r="AEN905" s="33"/>
      <c r="AEO905" s="33"/>
      <c r="AEP905" s="33"/>
      <c r="AEQ905" s="33"/>
      <c r="AER905" s="33"/>
      <c r="AES905" s="33"/>
      <c r="AET905" s="33"/>
      <c r="AEU905" s="33"/>
      <c r="AEV905" s="33"/>
      <c r="AEW905" s="33"/>
      <c r="AEX905" s="33"/>
      <c r="AEY905" s="33"/>
      <c r="AEZ905" s="33"/>
      <c r="AFA905" s="33"/>
      <c r="AFB905" s="33"/>
      <c r="AFC905" s="33"/>
      <c r="AFD905" s="33"/>
      <c r="AFE905" s="33"/>
      <c r="AFF905" s="33"/>
      <c r="AFG905" s="33"/>
      <c r="AFH905" s="33"/>
      <c r="AFI905" s="33"/>
      <c r="AFJ905" s="33"/>
      <c r="AFK905" s="33"/>
      <c r="AFL905" s="33"/>
      <c r="AFM905" s="33"/>
      <c r="AFN905" s="33"/>
      <c r="AFO905" s="33"/>
      <c r="AFP905" s="33"/>
      <c r="AFQ905" s="33"/>
      <c r="AFR905" s="33"/>
      <c r="AFS905" s="33"/>
      <c r="AFT905" s="33"/>
      <c r="AFU905" s="33"/>
      <c r="AFV905" s="33"/>
      <c r="AFW905" s="33"/>
      <c r="AFX905" s="33"/>
      <c r="AFY905" s="33"/>
      <c r="AFZ905" s="33"/>
      <c r="AGA905" s="33"/>
      <c r="AGB905" s="33"/>
      <c r="AGC905" s="33"/>
      <c r="AGD905" s="33"/>
      <c r="AGE905" s="33"/>
      <c r="AGF905" s="33"/>
      <c r="AGG905" s="33"/>
      <c r="AGH905" s="33"/>
      <c r="AGI905" s="33"/>
      <c r="AGJ905" s="33"/>
      <c r="AGK905" s="33"/>
      <c r="AGL905" s="33"/>
      <c r="AGM905" s="33"/>
      <c r="AGN905" s="33"/>
      <c r="AGO905" s="33"/>
      <c r="AGP905" s="33"/>
      <c r="AGQ905" s="33"/>
      <c r="AGR905" s="33"/>
      <c r="AGS905" s="33"/>
      <c r="AGT905" s="33"/>
      <c r="AGU905" s="33"/>
      <c r="AGV905" s="33"/>
      <c r="AGW905" s="33"/>
      <c r="AGX905" s="33"/>
      <c r="AGY905" s="33"/>
      <c r="AGZ905" s="33"/>
      <c r="AHA905" s="33"/>
      <c r="AHB905" s="33"/>
      <c r="AHC905" s="33"/>
      <c r="AHD905" s="33"/>
      <c r="AHE905" s="33"/>
      <c r="AHF905" s="33"/>
      <c r="AHG905" s="33"/>
      <c r="AHH905" s="33"/>
      <c r="AHI905" s="33"/>
      <c r="AHJ905" s="33"/>
      <c r="AHK905" s="33"/>
      <c r="AHL905" s="33"/>
      <c r="AHM905" s="33"/>
      <c r="AHN905" s="33"/>
      <c r="AHO905" s="33"/>
      <c r="AHP905" s="33"/>
      <c r="AHQ905" s="33"/>
      <c r="AHR905" s="33"/>
      <c r="AHS905" s="33"/>
      <c r="AHT905" s="33"/>
      <c r="AHU905" s="33"/>
      <c r="AHV905" s="33"/>
      <c r="AHW905" s="33"/>
      <c r="AHX905" s="33"/>
      <c r="AHY905" s="33"/>
      <c r="AHZ905" s="33"/>
      <c r="AIA905" s="33"/>
      <c r="AIB905" s="33"/>
      <c r="AIC905" s="33"/>
      <c r="AID905" s="33"/>
      <c r="AIE905" s="33"/>
      <c r="AIF905" s="33"/>
      <c r="AIG905" s="33"/>
      <c r="AIH905" s="33"/>
      <c r="AII905" s="33"/>
      <c r="AIJ905" s="33"/>
      <c r="AIK905" s="33"/>
      <c r="AIL905" s="33"/>
      <c r="AIM905" s="33"/>
      <c r="AIN905" s="33"/>
      <c r="AIO905" s="33"/>
      <c r="AIP905" s="33"/>
      <c r="AIQ905" s="33"/>
      <c r="AIR905" s="33"/>
      <c r="AIS905" s="33"/>
      <c r="AIT905" s="33"/>
      <c r="AIU905" s="33"/>
      <c r="AIV905" s="33"/>
      <c r="AIW905" s="33"/>
      <c r="AIX905" s="33"/>
      <c r="AIY905" s="33"/>
      <c r="AIZ905" s="33"/>
      <c r="AJA905" s="33"/>
      <c r="AJB905" s="33"/>
      <c r="AJC905" s="33"/>
      <c r="AJD905" s="33"/>
      <c r="AJE905" s="33"/>
      <c r="AJF905" s="33"/>
      <c r="AJG905" s="33"/>
      <c r="AJH905" s="33"/>
      <c r="AJI905" s="33"/>
      <c r="AJJ905" s="33"/>
      <c r="AJK905" s="33"/>
      <c r="AJL905" s="33"/>
      <c r="AJM905" s="33"/>
      <c r="AJN905" s="33"/>
      <c r="AJO905" s="33"/>
      <c r="AJP905" s="33"/>
      <c r="AJQ905" s="33"/>
      <c r="AJR905" s="33"/>
      <c r="AJS905" s="33"/>
      <c r="AJT905" s="33"/>
      <c r="AJU905" s="33"/>
      <c r="AJV905" s="33"/>
      <c r="AJW905" s="33"/>
      <c r="AJX905" s="33"/>
      <c r="AJY905" s="33"/>
      <c r="AJZ905" s="33"/>
      <c r="AKA905" s="33"/>
      <c r="AKB905" s="33"/>
      <c r="AKC905" s="33"/>
      <c r="AKD905" s="33"/>
      <c r="AKE905" s="33"/>
      <c r="AKF905" s="33"/>
      <c r="AKG905" s="33"/>
      <c r="AKH905" s="33"/>
      <c r="AKI905" s="33"/>
      <c r="AKJ905" s="33"/>
      <c r="AKK905" s="33"/>
      <c r="AKL905" s="33"/>
      <c r="AKM905" s="33"/>
      <c r="AKN905" s="33"/>
      <c r="AKO905" s="33"/>
      <c r="AKP905" s="33"/>
      <c r="AKQ905" s="33"/>
      <c r="AKR905" s="33"/>
      <c r="AKS905" s="33"/>
      <c r="AKT905" s="33"/>
      <c r="AKU905" s="33"/>
      <c r="AKV905" s="33"/>
      <c r="AKW905" s="33"/>
      <c r="AKX905" s="33"/>
      <c r="AKY905" s="33"/>
      <c r="AKZ905" s="33"/>
      <c r="ALA905" s="33"/>
      <c r="ALB905" s="33"/>
      <c r="ALC905" s="33"/>
      <c r="ALD905" s="33"/>
      <c r="ALE905" s="33"/>
      <c r="ALF905" s="33"/>
      <c r="ALG905" s="33"/>
      <c r="ALH905" s="33"/>
      <c r="ALI905" s="33"/>
      <c r="ALJ905" s="33"/>
      <c r="ALK905" s="33"/>
      <c r="ALL905" s="33"/>
      <c r="ALM905" s="33"/>
      <c r="ALN905" s="33"/>
      <c r="ALO905" s="33"/>
      <c r="ALP905" s="33"/>
      <c r="ALQ905" s="33"/>
      <c r="ALR905" s="33"/>
      <c r="ALS905" s="33"/>
      <c r="ALT905" s="33"/>
      <c r="ALU905" s="33"/>
      <c r="ALV905" s="33"/>
      <c r="ALW905" s="33"/>
      <c r="ALX905" s="33"/>
      <c r="ALY905" s="33"/>
      <c r="ALZ905" s="33"/>
      <c r="AMA905" s="33"/>
      <c r="AMB905" s="33"/>
      <c r="AMC905" s="33"/>
      <c r="AMD905" s="33"/>
      <c r="AME905" s="33"/>
      <c r="AMF905" s="33"/>
      <c r="AMG905" s="33"/>
      <c r="AMH905" s="33"/>
      <c r="AMI905" s="33"/>
      <c r="AMJ905" s="33"/>
      <c r="AMK905" s="33"/>
      <c r="AML905" s="33"/>
      <c r="AMM905" s="33"/>
      <c r="AMN905" s="33"/>
      <c r="AMO905" s="33"/>
      <c r="AMP905" s="33"/>
      <c r="AMQ905" s="33"/>
      <c r="AMR905" s="33"/>
      <c r="AMS905" s="33"/>
      <c r="AMT905" s="33"/>
      <c r="AMU905" s="33"/>
      <c r="AMV905" s="33"/>
      <c r="AMW905" s="33"/>
      <c r="AMX905" s="33"/>
      <c r="AMY905" s="33"/>
      <c r="AMZ905" s="33"/>
      <c r="ANA905" s="33"/>
      <c r="ANB905" s="33"/>
      <c r="ANC905" s="33"/>
      <c r="AND905" s="33"/>
      <c r="ANE905" s="33"/>
      <c r="ANF905" s="33"/>
      <c r="ANG905" s="33"/>
      <c r="ANH905" s="33"/>
      <c r="ANI905" s="33"/>
      <c r="ANJ905" s="33"/>
      <c r="ANK905" s="33"/>
      <c r="ANL905" s="33"/>
      <c r="ANM905" s="33"/>
      <c r="ANN905" s="33"/>
      <c r="ANO905" s="33"/>
      <c r="ANP905" s="33"/>
      <c r="ANQ905" s="33"/>
      <c r="ANR905" s="33"/>
      <c r="ANS905" s="33"/>
      <c r="ANT905" s="33"/>
      <c r="ANU905" s="33"/>
      <c r="ANV905" s="33"/>
      <c r="ANW905" s="33"/>
      <c r="ANX905" s="33"/>
      <c r="ANY905" s="33"/>
      <c r="ANZ905" s="33"/>
      <c r="AOA905" s="33"/>
      <c r="AOB905" s="33"/>
      <c r="AOC905" s="33"/>
      <c r="AOD905" s="33"/>
      <c r="AOE905" s="33"/>
      <c r="AOF905" s="33"/>
      <c r="AOG905" s="33"/>
      <c r="AOH905" s="33"/>
      <c r="AOI905" s="33"/>
      <c r="AOJ905" s="33"/>
      <c r="AOK905" s="33"/>
      <c r="AOL905" s="33"/>
      <c r="AOM905" s="33"/>
      <c r="AON905" s="33"/>
      <c r="AOO905" s="33"/>
      <c r="AOP905" s="33"/>
      <c r="AOQ905" s="33"/>
      <c r="AOR905" s="33"/>
      <c r="AOS905" s="33"/>
      <c r="AOT905" s="33"/>
      <c r="AOU905" s="33"/>
      <c r="AOV905" s="33"/>
      <c r="AOW905" s="33"/>
      <c r="AOX905" s="33"/>
      <c r="AOY905" s="33"/>
      <c r="AOZ905" s="33"/>
      <c r="APA905" s="33"/>
      <c r="APB905" s="33"/>
      <c r="APC905" s="33"/>
      <c r="APD905" s="33"/>
      <c r="APE905" s="33"/>
      <c r="APF905" s="33"/>
      <c r="APG905" s="33"/>
      <c r="APH905" s="33"/>
      <c r="API905" s="33"/>
      <c r="APJ905" s="33"/>
      <c r="APK905" s="33"/>
      <c r="APL905" s="33"/>
      <c r="APM905" s="33"/>
      <c r="APN905" s="33"/>
      <c r="APO905" s="33"/>
      <c r="APP905" s="33"/>
      <c r="APQ905" s="33"/>
      <c r="APR905" s="33"/>
      <c r="APS905" s="33"/>
      <c r="APT905" s="33"/>
      <c r="APU905" s="33"/>
      <c r="APV905" s="33"/>
      <c r="APW905" s="33"/>
      <c r="APX905" s="33"/>
      <c r="APY905" s="33"/>
      <c r="APZ905" s="33"/>
      <c r="AQA905" s="33"/>
      <c r="AQB905" s="33"/>
      <c r="AQC905" s="33"/>
      <c r="AQD905" s="33"/>
      <c r="AQE905" s="33"/>
      <c r="AQF905" s="33"/>
      <c r="AQG905" s="33"/>
      <c r="AQH905" s="33"/>
      <c r="AQI905" s="33"/>
      <c r="AQJ905" s="33"/>
      <c r="AQK905" s="33"/>
      <c r="AQL905" s="33"/>
      <c r="AQM905" s="33"/>
      <c r="AQN905" s="33"/>
      <c r="AQO905" s="33"/>
      <c r="AQP905" s="33"/>
      <c r="AQQ905" s="33"/>
      <c r="AQR905" s="33"/>
      <c r="AQS905" s="33"/>
      <c r="AQT905" s="33"/>
      <c r="AQU905" s="33"/>
      <c r="AQV905" s="33"/>
      <c r="AQW905" s="33"/>
      <c r="AQX905" s="33"/>
      <c r="AQY905" s="33"/>
      <c r="AQZ905" s="33"/>
      <c r="ARA905" s="33"/>
      <c r="ARB905" s="33"/>
      <c r="ARC905" s="33"/>
      <c r="ARD905" s="33"/>
      <c r="ARE905" s="33"/>
      <c r="ARF905" s="33"/>
      <c r="ARG905" s="33"/>
      <c r="ARH905" s="33"/>
      <c r="ARI905" s="33"/>
      <c r="ARJ905" s="33"/>
      <c r="ARK905" s="33"/>
      <c r="ARL905" s="33"/>
      <c r="ARM905" s="33"/>
      <c r="ARN905" s="33"/>
      <c r="ARO905" s="33"/>
      <c r="ARP905" s="33"/>
      <c r="ARQ905" s="33"/>
      <c r="ARR905" s="33"/>
      <c r="ARS905" s="33"/>
      <c r="ART905" s="33"/>
      <c r="ARU905" s="33"/>
      <c r="ARV905" s="33"/>
      <c r="ARW905" s="33"/>
      <c r="ARX905" s="33"/>
      <c r="ARY905" s="33"/>
      <c r="ARZ905" s="33"/>
      <c r="ASA905" s="33"/>
      <c r="ASB905" s="33"/>
      <c r="ASC905" s="33"/>
      <c r="ASD905" s="33"/>
      <c r="ASE905" s="33"/>
      <c r="ASF905" s="33"/>
      <c r="ASG905" s="33"/>
      <c r="ASH905" s="33"/>
      <c r="ASI905" s="33"/>
      <c r="ASJ905" s="33"/>
      <c r="ASK905" s="33"/>
      <c r="ASL905" s="33"/>
      <c r="ASM905" s="33"/>
      <c r="ASN905" s="33"/>
      <c r="ASO905" s="33"/>
      <c r="ASP905" s="33"/>
      <c r="ASQ905" s="33"/>
      <c r="ASR905" s="33"/>
      <c r="ASS905" s="33"/>
      <c r="AST905" s="33"/>
      <c r="ASU905" s="33"/>
      <c r="ASV905" s="33"/>
      <c r="ASW905" s="33"/>
      <c r="ASX905" s="33"/>
      <c r="ASY905" s="33"/>
      <c r="ASZ905" s="33"/>
      <c r="ATA905" s="33"/>
      <c r="ATB905" s="33"/>
      <c r="ATC905" s="33"/>
      <c r="ATD905" s="33"/>
      <c r="ATE905" s="33"/>
      <c r="ATF905" s="33"/>
      <c r="ATG905" s="33"/>
      <c r="ATH905" s="33"/>
      <c r="ATI905" s="33"/>
      <c r="ATJ905" s="33"/>
      <c r="ATK905" s="33"/>
      <c r="ATL905" s="33"/>
      <c r="ATM905" s="33"/>
      <c r="ATN905" s="33"/>
      <c r="ATO905" s="33"/>
      <c r="ATP905" s="33"/>
      <c r="ATQ905" s="33"/>
      <c r="ATR905" s="33"/>
      <c r="ATS905" s="33"/>
      <c r="ATT905" s="33"/>
      <c r="ATU905" s="33"/>
      <c r="ATV905" s="33"/>
      <c r="ATW905" s="33"/>
      <c r="ATX905" s="33"/>
      <c r="ATY905" s="33"/>
      <c r="ATZ905" s="33"/>
      <c r="AUA905" s="33"/>
      <c r="AUB905" s="33"/>
      <c r="AUC905" s="33"/>
      <c r="AUD905" s="33"/>
      <c r="AUE905" s="33"/>
      <c r="AUF905" s="33"/>
      <c r="AUG905" s="33"/>
      <c r="AUH905" s="33"/>
      <c r="AUI905" s="33"/>
      <c r="AUJ905" s="33"/>
      <c r="AUK905" s="33"/>
      <c r="AUL905" s="33"/>
      <c r="AUM905" s="33"/>
      <c r="AUN905" s="33"/>
      <c r="AUO905" s="33"/>
      <c r="AUP905" s="33"/>
      <c r="AUQ905" s="33"/>
      <c r="AUR905" s="33"/>
      <c r="AUS905" s="33"/>
      <c r="AUT905" s="33"/>
      <c r="AUU905" s="33"/>
      <c r="AUV905" s="33"/>
      <c r="AUW905" s="33"/>
      <c r="AUX905" s="33"/>
      <c r="AUY905" s="33"/>
      <c r="AUZ905" s="33"/>
      <c r="AVA905" s="33"/>
      <c r="AVB905" s="33"/>
      <c r="AVC905" s="33"/>
      <c r="AVD905" s="33"/>
      <c r="AVE905" s="33"/>
      <c r="AVF905" s="33"/>
      <c r="AVG905" s="33"/>
      <c r="AVH905" s="33"/>
      <c r="AVI905" s="33"/>
      <c r="AVJ905" s="33"/>
      <c r="AVK905" s="33"/>
      <c r="AVL905" s="33"/>
      <c r="AVM905" s="33"/>
      <c r="AVN905" s="33"/>
      <c r="AVO905" s="33"/>
      <c r="AVP905" s="33"/>
      <c r="AVQ905" s="33"/>
      <c r="AVR905" s="33"/>
      <c r="AVS905" s="33"/>
      <c r="AVT905" s="33"/>
      <c r="AVU905" s="33"/>
      <c r="AVV905" s="33"/>
      <c r="AVW905" s="33"/>
      <c r="AVX905" s="33"/>
      <c r="AVY905" s="33"/>
      <c r="AVZ905" s="33"/>
      <c r="AWA905" s="33"/>
      <c r="AWB905" s="33"/>
      <c r="AWC905" s="33"/>
      <c r="AWD905" s="33"/>
      <c r="AWE905" s="33"/>
      <c r="AWF905" s="33"/>
      <c r="AWG905" s="33"/>
      <c r="AWH905" s="33"/>
      <c r="AWI905" s="33"/>
      <c r="AWJ905" s="33"/>
      <c r="AWK905" s="33"/>
      <c r="AWL905" s="33"/>
      <c r="AWM905" s="33"/>
      <c r="AWN905" s="33"/>
      <c r="AWO905" s="33"/>
      <c r="AWP905" s="33"/>
      <c r="AWQ905" s="33"/>
      <c r="AWR905" s="33"/>
      <c r="AWS905" s="33"/>
      <c r="AWT905" s="33"/>
      <c r="AWU905" s="33"/>
      <c r="AWV905" s="33"/>
      <c r="AWW905" s="33"/>
      <c r="AWX905" s="33"/>
      <c r="AWY905" s="33"/>
      <c r="AWZ905" s="33"/>
      <c r="AXA905" s="33"/>
      <c r="AXB905" s="33"/>
      <c r="AXC905" s="33"/>
      <c r="AXD905" s="33"/>
      <c r="AXE905" s="33"/>
      <c r="AXF905" s="33"/>
      <c r="AXG905" s="33"/>
      <c r="AXH905" s="33"/>
      <c r="AXI905" s="33"/>
      <c r="AXJ905" s="33"/>
      <c r="AXK905" s="33"/>
      <c r="AXL905" s="33"/>
      <c r="AXM905" s="33"/>
      <c r="AXN905" s="33"/>
      <c r="AXO905" s="33"/>
      <c r="AXP905" s="33"/>
      <c r="AXQ905" s="33"/>
      <c r="AXR905" s="33"/>
      <c r="AXS905" s="33"/>
      <c r="AXT905" s="33"/>
      <c r="AXU905" s="33"/>
      <c r="AXV905" s="33"/>
      <c r="AXW905" s="33"/>
      <c r="AXX905" s="33"/>
      <c r="AXY905" s="33"/>
      <c r="AXZ905" s="33"/>
      <c r="AYA905" s="33"/>
      <c r="AYB905" s="33"/>
      <c r="AYC905" s="33"/>
      <c r="AYD905" s="33"/>
      <c r="AYE905" s="33"/>
      <c r="AYF905" s="33"/>
      <c r="AYG905" s="33"/>
      <c r="AYH905" s="33"/>
      <c r="AYI905" s="33"/>
      <c r="AYJ905" s="33"/>
      <c r="AYK905" s="33"/>
      <c r="AYL905" s="33"/>
      <c r="AYM905" s="33"/>
      <c r="AYN905" s="33"/>
      <c r="AYO905" s="33"/>
      <c r="AYP905" s="33"/>
      <c r="AYQ905" s="33"/>
      <c r="AYR905" s="33"/>
      <c r="AYS905" s="33"/>
      <c r="AYT905" s="33"/>
      <c r="AYU905" s="33"/>
      <c r="AYV905" s="33"/>
      <c r="AYW905" s="33"/>
      <c r="AYX905" s="33"/>
      <c r="AYY905" s="33"/>
      <c r="AYZ905" s="33"/>
      <c r="AZA905" s="33"/>
      <c r="AZB905" s="33"/>
      <c r="AZC905" s="33"/>
      <c r="AZD905" s="33"/>
      <c r="AZE905" s="33"/>
      <c r="AZF905" s="33"/>
      <c r="AZG905" s="33"/>
      <c r="AZH905" s="33"/>
      <c r="AZI905" s="33"/>
      <c r="AZJ905" s="33"/>
      <c r="AZK905" s="33"/>
      <c r="AZL905" s="33"/>
      <c r="AZM905" s="33"/>
      <c r="AZN905" s="33"/>
      <c r="AZO905" s="33"/>
      <c r="AZP905" s="33"/>
      <c r="AZQ905" s="33"/>
      <c r="AZR905" s="33"/>
      <c r="AZS905" s="33"/>
      <c r="AZT905" s="33"/>
      <c r="AZU905" s="33"/>
      <c r="AZV905" s="33"/>
      <c r="AZW905" s="33"/>
      <c r="AZX905" s="33"/>
      <c r="AZY905" s="33"/>
      <c r="AZZ905" s="33"/>
      <c r="BAA905" s="33"/>
      <c r="BAB905" s="33"/>
      <c r="BAC905" s="33"/>
      <c r="BAD905" s="33"/>
      <c r="BAE905" s="33"/>
      <c r="BAF905" s="33"/>
      <c r="BAG905" s="33"/>
      <c r="BAH905" s="33"/>
      <c r="BAI905" s="33"/>
      <c r="BAJ905" s="33"/>
      <c r="BAK905" s="33"/>
      <c r="BAL905" s="33"/>
      <c r="BAM905" s="33"/>
      <c r="BAN905" s="33"/>
      <c r="BAO905" s="33"/>
      <c r="BAP905" s="33"/>
      <c r="BAQ905" s="33"/>
      <c r="BAR905" s="33"/>
      <c r="BAS905" s="33"/>
      <c r="BAT905" s="33"/>
      <c r="BAU905" s="33"/>
      <c r="BAV905" s="33"/>
      <c r="BAW905" s="33"/>
      <c r="BAX905" s="33"/>
      <c r="BAY905" s="33"/>
      <c r="BAZ905" s="33"/>
      <c r="BBA905" s="33"/>
      <c r="BBB905" s="33"/>
      <c r="BBC905" s="33"/>
      <c r="BBD905" s="33"/>
      <c r="BBE905" s="33"/>
      <c r="BBF905" s="33"/>
      <c r="BBG905" s="33"/>
      <c r="BBH905" s="33"/>
      <c r="BBI905" s="33"/>
      <c r="BBJ905" s="33"/>
      <c r="BBK905" s="33"/>
      <c r="BBL905" s="33"/>
      <c r="BBM905" s="33"/>
      <c r="BBN905" s="33"/>
      <c r="BBO905" s="33"/>
      <c r="BBP905" s="33"/>
      <c r="BBQ905" s="33"/>
      <c r="BBR905" s="33"/>
      <c r="BBS905" s="33"/>
      <c r="BBT905" s="33"/>
      <c r="BBU905" s="33"/>
      <c r="BBV905" s="33"/>
      <c r="BBW905" s="33"/>
      <c r="BBX905" s="33"/>
      <c r="BBY905" s="33"/>
      <c r="BBZ905" s="33"/>
      <c r="BCA905" s="33"/>
      <c r="BCB905" s="33"/>
      <c r="BCC905" s="33"/>
      <c r="BCD905" s="33"/>
      <c r="BCE905" s="33"/>
      <c r="BCF905" s="33"/>
      <c r="BCG905" s="33"/>
      <c r="BCH905" s="33"/>
      <c r="BCI905" s="33"/>
      <c r="BCJ905" s="33"/>
      <c r="BCK905" s="33"/>
      <c r="BCL905" s="33"/>
      <c r="BCM905" s="33"/>
      <c r="BCN905" s="33"/>
      <c r="BCO905" s="33"/>
      <c r="BCP905" s="33"/>
      <c r="BCQ905" s="33"/>
      <c r="BCR905" s="33"/>
      <c r="BCS905" s="33"/>
      <c r="BCT905" s="33"/>
      <c r="BCU905" s="33"/>
      <c r="BCV905" s="33"/>
      <c r="BCW905" s="33"/>
      <c r="BCX905" s="33"/>
      <c r="BCY905" s="33"/>
      <c r="BCZ905" s="33"/>
      <c r="BDA905" s="33"/>
      <c r="BDB905" s="33"/>
      <c r="BDC905" s="33"/>
      <c r="BDD905" s="33"/>
      <c r="BDE905" s="33"/>
      <c r="BDF905" s="33"/>
      <c r="BDG905" s="33"/>
      <c r="BDH905" s="33"/>
      <c r="BDI905" s="33"/>
      <c r="BDJ905" s="33"/>
      <c r="BDK905" s="33"/>
      <c r="BDL905" s="33"/>
      <c r="BDM905" s="33"/>
      <c r="BDN905" s="33"/>
      <c r="BDO905" s="33"/>
      <c r="BDP905" s="33"/>
      <c r="BDQ905" s="33"/>
      <c r="BDR905" s="33"/>
      <c r="BDS905" s="33"/>
      <c r="BDT905" s="33"/>
      <c r="BDU905" s="33"/>
      <c r="BDV905" s="33"/>
      <c r="BDW905" s="33"/>
      <c r="BDX905" s="33"/>
      <c r="BDY905" s="33"/>
      <c r="BDZ905" s="33"/>
      <c r="BEA905" s="33"/>
      <c r="BEB905" s="33"/>
      <c r="BEC905" s="33"/>
      <c r="BED905" s="33"/>
      <c r="BEE905" s="33"/>
      <c r="BEF905" s="33"/>
      <c r="BEG905" s="33"/>
      <c r="BEH905" s="33"/>
      <c r="BEI905" s="33"/>
      <c r="BEJ905" s="33"/>
      <c r="BEK905" s="33"/>
      <c r="BEL905" s="33"/>
      <c r="BEM905" s="33"/>
      <c r="BEN905" s="33"/>
      <c r="BEO905" s="33"/>
      <c r="BEP905" s="33"/>
      <c r="BEQ905" s="33"/>
      <c r="BER905" s="33"/>
      <c r="BES905" s="33"/>
      <c r="BET905" s="33"/>
      <c r="BEU905" s="33"/>
      <c r="BEV905" s="33"/>
      <c r="BEW905" s="33"/>
      <c r="BEX905" s="33"/>
      <c r="BEY905" s="33"/>
      <c r="BEZ905" s="33"/>
      <c r="BFA905" s="33"/>
      <c r="BFB905" s="33"/>
      <c r="BFC905" s="33"/>
      <c r="BFD905" s="33"/>
      <c r="BFE905" s="33"/>
      <c r="BFF905" s="33"/>
      <c r="BFG905" s="33"/>
      <c r="BFH905" s="33"/>
      <c r="BFI905" s="33"/>
      <c r="BFJ905" s="33"/>
      <c r="BFK905" s="33"/>
      <c r="BFL905" s="33"/>
      <c r="BFM905" s="33"/>
      <c r="BFN905" s="33"/>
      <c r="BFO905" s="33"/>
      <c r="BFP905" s="33"/>
      <c r="BFQ905" s="33"/>
      <c r="BFR905" s="33"/>
      <c r="BFS905" s="33"/>
      <c r="BFT905" s="33"/>
      <c r="BFU905" s="33"/>
      <c r="BFV905" s="33"/>
      <c r="BFW905" s="33"/>
      <c r="BFX905" s="33"/>
      <c r="BFY905" s="33"/>
      <c r="BFZ905" s="33"/>
      <c r="BGA905" s="33"/>
      <c r="BGB905" s="33"/>
      <c r="BGC905" s="33"/>
      <c r="BGD905" s="33"/>
      <c r="BGE905" s="33"/>
      <c r="BGF905" s="33"/>
      <c r="BGG905" s="33"/>
      <c r="BGH905" s="33"/>
      <c r="BGI905" s="33"/>
      <c r="BGJ905" s="33"/>
      <c r="BGK905" s="33"/>
      <c r="BGL905" s="33"/>
      <c r="BGM905" s="33"/>
      <c r="BGN905" s="33"/>
      <c r="BGO905" s="33"/>
      <c r="BGP905" s="33"/>
      <c r="BGQ905" s="33"/>
      <c r="BGR905" s="33"/>
      <c r="BGS905" s="33"/>
      <c r="BGT905" s="33"/>
      <c r="BGU905" s="33"/>
      <c r="BGV905" s="33"/>
      <c r="BGW905" s="33"/>
      <c r="BGX905" s="33"/>
      <c r="BGY905" s="33"/>
      <c r="BGZ905" s="33"/>
      <c r="BHA905" s="33"/>
      <c r="BHB905" s="33"/>
      <c r="BHC905" s="33"/>
      <c r="BHD905" s="33"/>
      <c r="BHE905" s="33"/>
      <c r="BHF905" s="33"/>
      <c r="BHG905" s="33"/>
      <c r="BHH905" s="33"/>
      <c r="BHI905" s="33"/>
      <c r="BHJ905" s="33"/>
      <c r="BHK905" s="33"/>
      <c r="BHL905" s="33"/>
      <c r="BHM905" s="33"/>
      <c r="BHN905" s="33"/>
      <c r="BHO905" s="33"/>
      <c r="BHP905" s="33"/>
      <c r="BHQ905" s="33"/>
      <c r="BHR905" s="33"/>
      <c r="BHS905" s="33"/>
      <c r="BHT905" s="33"/>
      <c r="BHU905" s="33"/>
      <c r="BHV905" s="33"/>
      <c r="BHW905" s="33"/>
      <c r="BHX905" s="33"/>
      <c r="BHY905" s="33"/>
      <c r="BHZ905" s="33"/>
      <c r="BIA905" s="33"/>
      <c r="BIB905" s="33"/>
      <c r="BIC905" s="33"/>
      <c r="BID905" s="33"/>
      <c r="BIE905" s="33"/>
      <c r="BIF905" s="33"/>
      <c r="BIG905" s="33"/>
      <c r="BIH905" s="33"/>
      <c r="BII905" s="33"/>
      <c r="BIJ905" s="33"/>
      <c r="BIK905" s="33"/>
      <c r="BIL905" s="33"/>
      <c r="BIM905" s="33"/>
      <c r="BIN905" s="33"/>
      <c r="BIO905" s="33"/>
      <c r="BIP905" s="33"/>
      <c r="BIQ905" s="33"/>
      <c r="BIR905" s="33"/>
      <c r="BIS905" s="33"/>
      <c r="BIT905" s="33"/>
      <c r="BIU905" s="33"/>
      <c r="BIV905" s="33"/>
      <c r="BIW905" s="33"/>
      <c r="BIX905" s="33"/>
      <c r="BIY905" s="33"/>
      <c r="BIZ905" s="33"/>
      <c r="BJA905" s="33"/>
      <c r="BJB905" s="33"/>
      <c r="BJC905" s="33"/>
      <c r="BJD905" s="33"/>
      <c r="BJE905" s="33"/>
      <c r="BJF905" s="33"/>
      <c r="BJG905" s="33"/>
      <c r="BJH905" s="33"/>
      <c r="BJI905" s="33"/>
      <c r="BJJ905" s="33"/>
      <c r="BJK905" s="33"/>
      <c r="BJL905" s="33"/>
      <c r="BJM905" s="33"/>
      <c r="BJN905" s="33"/>
      <c r="BJO905" s="33"/>
      <c r="BJP905" s="33"/>
      <c r="BJQ905" s="33"/>
      <c r="BJR905" s="33"/>
      <c r="BJS905" s="33"/>
      <c r="BJT905" s="33"/>
      <c r="BJU905" s="33"/>
      <c r="BJV905" s="33"/>
      <c r="BJW905" s="33"/>
      <c r="BJX905" s="33"/>
      <c r="BJY905" s="33"/>
      <c r="BJZ905" s="33"/>
      <c r="BKA905" s="33"/>
      <c r="BKB905" s="33"/>
      <c r="BKC905" s="33"/>
      <c r="BKD905" s="33"/>
      <c r="BKE905" s="33"/>
      <c r="BKF905" s="33"/>
      <c r="BKG905" s="33"/>
      <c r="BKH905" s="33"/>
      <c r="BKI905" s="33"/>
      <c r="BKJ905" s="33"/>
      <c r="BKK905" s="33"/>
      <c r="BKL905" s="33"/>
      <c r="BKM905" s="33"/>
      <c r="BKN905" s="33"/>
      <c r="BKO905" s="33"/>
      <c r="BKP905" s="33"/>
      <c r="BKQ905" s="33"/>
      <c r="BKR905" s="33"/>
      <c r="BKS905" s="33"/>
      <c r="BKT905" s="33"/>
      <c r="BKU905" s="33"/>
      <c r="BKV905" s="33"/>
      <c r="BKW905" s="33"/>
      <c r="BKX905" s="33"/>
      <c r="BKY905" s="33"/>
      <c r="BKZ905" s="33"/>
      <c r="BLA905" s="33"/>
      <c r="BLB905" s="33"/>
      <c r="BLC905" s="33"/>
      <c r="BLD905" s="33"/>
      <c r="BLE905" s="33"/>
      <c r="BLF905" s="33"/>
      <c r="BLG905" s="33"/>
      <c r="BLH905" s="33"/>
      <c r="BLI905" s="33"/>
      <c r="BLJ905" s="33"/>
      <c r="BLK905" s="33"/>
      <c r="BLL905" s="33"/>
      <c r="BLM905" s="33"/>
      <c r="BLN905" s="33"/>
      <c r="BLO905" s="33"/>
      <c r="BLP905" s="33"/>
      <c r="BLQ905" s="33"/>
      <c r="BLR905" s="33"/>
      <c r="BLS905" s="33"/>
      <c r="BLT905" s="33"/>
      <c r="BLU905" s="33"/>
      <c r="BLV905" s="33"/>
      <c r="BLW905" s="33"/>
      <c r="BLX905" s="33"/>
      <c r="BLY905" s="33"/>
      <c r="BLZ905" s="33"/>
      <c r="BMA905" s="33"/>
      <c r="BMB905" s="33"/>
      <c r="BMC905" s="33"/>
      <c r="BMD905" s="33"/>
      <c r="BME905" s="33"/>
      <c r="BMF905" s="33"/>
      <c r="BMG905" s="33"/>
      <c r="BMH905" s="33"/>
      <c r="BMI905" s="33"/>
      <c r="BMJ905" s="33"/>
      <c r="BMK905" s="33"/>
      <c r="BML905" s="33"/>
      <c r="BMM905" s="33"/>
      <c r="BMN905" s="33"/>
      <c r="BMO905" s="33"/>
      <c r="BMP905" s="33"/>
      <c r="BMQ905" s="33"/>
      <c r="BMR905" s="33"/>
      <c r="BMS905" s="33"/>
      <c r="BMT905" s="33"/>
      <c r="BMU905" s="33"/>
      <c r="BMV905" s="33"/>
      <c r="BMW905" s="33"/>
      <c r="BMX905" s="33"/>
      <c r="BMY905" s="33"/>
      <c r="BMZ905" s="33"/>
      <c r="BNA905" s="33"/>
      <c r="BNB905" s="33"/>
      <c r="BNC905" s="33"/>
      <c r="BND905" s="33"/>
      <c r="BNE905" s="33"/>
      <c r="BNF905" s="33"/>
      <c r="BNG905" s="33"/>
      <c r="BNH905" s="33"/>
      <c r="BNI905" s="33"/>
      <c r="BNJ905" s="33"/>
      <c r="BNK905" s="33"/>
      <c r="BNL905" s="33"/>
      <c r="BNM905" s="33"/>
      <c r="BNN905" s="33"/>
      <c r="BNO905" s="33"/>
      <c r="BNP905" s="33"/>
      <c r="BNQ905" s="33"/>
      <c r="BNR905" s="33"/>
      <c r="BNS905" s="33"/>
      <c r="BNT905" s="33"/>
      <c r="BNU905" s="33"/>
      <c r="BNV905" s="33"/>
      <c r="BNW905" s="33"/>
      <c r="BNX905" s="33"/>
      <c r="BNY905" s="33"/>
      <c r="BNZ905" s="33"/>
      <c r="BOA905" s="33"/>
      <c r="BOB905" s="33"/>
      <c r="BOC905" s="33"/>
      <c r="BOD905" s="33"/>
      <c r="BOE905" s="33"/>
      <c r="BOF905" s="33"/>
      <c r="BOG905" s="33"/>
      <c r="BOH905" s="33"/>
      <c r="BOI905" s="33"/>
      <c r="BOJ905" s="33"/>
      <c r="BOK905" s="33"/>
      <c r="BOL905" s="33"/>
      <c r="BOM905" s="33"/>
      <c r="BON905" s="33"/>
      <c r="BOO905" s="33"/>
      <c r="BOP905" s="33"/>
      <c r="BOQ905" s="33"/>
      <c r="BOR905" s="33"/>
      <c r="BOS905" s="33"/>
      <c r="BOT905" s="33"/>
      <c r="BOU905" s="33"/>
      <c r="BOV905" s="33"/>
      <c r="BOW905" s="33"/>
      <c r="BOX905" s="33"/>
      <c r="BOY905" s="33"/>
      <c r="BOZ905" s="33"/>
      <c r="BPA905" s="33"/>
      <c r="BPB905" s="33"/>
      <c r="BPC905" s="33"/>
      <c r="BPD905" s="33"/>
      <c r="BPE905" s="33"/>
      <c r="BPF905" s="33"/>
      <c r="BPG905" s="33"/>
      <c r="BPH905" s="33"/>
      <c r="BPI905" s="33"/>
      <c r="BPJ905" s="33"/>
      <c r="BPK905" s="33"/>
      <c r="BPL905" s="33"/>
      <c r="BPM905" s="33"/>
      <c r="BPN905" s="33"/>
      <c r="BPO905" s="33"/>
      <c r="BPP905" s="33"/>
      <c r="BPQ905" s="33"/>
      <c r="BPR905" s="33"/>
      <c r="BPS905" s="33"/>
      <c r="BPT905" s="33"/>
      <c r="BPU905" s="33"/>
      <c r="BPV905" s="33"/>
      <c r="BPW905" s="33"/>
      <c r="BPX905" s="33"/>
      <c r="BPY905" s="33"/>
      <c r="BPZ905" s="33"/>
      <c r="BQA905" s="33"/>
      <c r="BQB905" s="33"/>
      <c r="BQC905" s="33"/>
      <c r="BQD905" s="33"/>
      <c r="BQE905" s="33"/>
      <c r="BQF905" s="33"/>
      <c r="BQG905" s="33"/>
      <c r="BQH905" s="33"/>
      <c r="BQI905" s="33"/>
      <c r="BQJ905" s="33"/>
      <c r="BQK905" s="33"/>
      <c r="BQL905" s="33"/>
      <c r="BQM905" s="33"/>
      <c r="BQN905" s="33"/>
      <c r="BQO905" s="33"/>
      <c r="BQP905" s="33"/>
      <c r="BQQ905" s="33"/>
      <c r="BQR905" s="33"/>
      <c r="BQS905" s="33"/>
      <c r="BQT905" s="33"/>
      <c r="BQU905" s="33"/>
      <c r="BQV905" s="33"/>
      <c r="BQW905" s="33"/>
      <c r="BQX905" s="33"/>
      <c r="BQY905" s="33"/>
      <c r="BQZ905" s="33"/>
      <c r="BRA905" s="33"/>
      <c r="BRB905" s="33"/>
      <c r="BRC905" s="33"/>
      <c r="BRD905" s="33"/>
      <c r="BRE905" s="33"/>
      <c r="BRF905" s="33"/>
      <c r="BRG905" s="33"/>
      <c r="BRH905" s="33"/>
      <c r="BRI905" s="33"/>
      <c r="BRJ905" s="33"/>
      <c r="BRK905" s="33"/>
      <c r="BRL905" s="33"/>
      <c r="BRM905" s="33"/>
      <c r="BRN905" s="33"/>
      <c r="BRO905" s="33"/>
      <c r="BRP905" s="33"/>
      <c r="BRQ905" s="33"/>
      <c r="BRR905" s="33"/>
      <c r="BRS905" s="33"/>
      <c r="BRT905" s="33"/>
      <c r="BRU905" s="33"/>
      <c r="BRV905" s="33"/>
      <c r="BRW905" s="33"/>
      <c r="BRX905" s="33"/>
      <c r="BRY905" s="33"/>
      <c r="BRZ905" s="33"/>
      <c r="BSA905" s="33"/>
      <c r="BSB905" s="33"/>
      <c r="BSC905" s="33"/>
      <c r="BSD905" s="33"/>
      <c r="BSE905" s="33"/>
      <c r="BSF905" s="33"/>
      <c r="BSG905" s="33"/>
      <c r="BSH905" s="33"/>
      <c r="BSI905" s="33"/>
      <c r="BSJ905" s="33"/>
      <c r="BSK905" s="33"/>
      <c r="BSL905" s="33"/>
      <c r="BSM905" s="33"/>
      <c r="BSN905" s="33"/>
      <c r="BSO905" s="33"/>
      <c r="BSP905" s="33"/>
      <c r="BSQ905" s="33"/>
      <c r="BSR905" s="33"/>
      <c r="BSS905" s="33"/>
      <c r="BST905" s="33"/>
      <c r="BSU905" s="33"/>
      <c r="BSV905" s="33"/>
      <c r="BSW905" s="33"/>
      <c r="BSX905" s="33"/>
      <c r="BSY905" s="33"/>
      <c r="BSZ905" s="33"/>
      <c r="BTA905" s="33"/>
      <c r="BTB905" s="33"/>
      <c r="BTC905" s="33"/>
      <c r="BTD905" s="33"/>
      <c r="BTE905" s="33"/>
      <c r="BTF905" s="33"/>
      <c r="BTG905" s="33"/>
      <c r="BTH905" s="33"/>
      <c r="BTI905" s="33"/>
      <c r="BTJ905" s="33"/>
      <c r="BTK905" s="33"/>
      <c r="BTL905" s="33"/>
      <c r="BTM905" s="33"/>
      <c r="BTN905" s="33"/>
      <c r="BTO905" s="33"/>
      <c r="BTP905" s="33"/>
      <c r="BTQ905" s="33"/>
      <c r="BTR905" s="33"/>
      <c r="BTS905" s="33"/>
      <c r="BTT905" s="33"/>
      <c r="BTU905" s="33"/>
      <c r="BTV905" s="33"/>
      <c r="BTW905" s="33"/>
      <c r="BTX905" s="33"/>
      <c r="BTY905" s="33"/>
      <c r="BTZ905" s="33"/>
      <c r="BUA905" s="33"/>
      <c r="BUB905" s="33"/>
      <c r="BUC905" s="33"/>
      <c r="BUD905" s="33"/>
      <c r="BUE905" s="33"/>
      <c r="BUF905" s="33"/>
      <c r="BUG905" s="33"/>
      <c r="BUH905" s="33"/>
      <c r="BUI905" s="33"/>
      <c r="BUJ905" s="33"/>
      <c r="BUK905" s="33"/>
      <c r="BUL905" s="33"/>
      <c r="BUM905" s="33"/>
      <c r="BUN905" s="33"/>
      <c r="BUO905" s="33"/>
      <c r="BUP905" s="33"/>
      <c r="BUQ905" s="33"/>
      <c r="BUR905" s="33"/>
      <c r="BUS905" s="33"/>
      <c r="BUT905" s="33"/>
      <c r="BUU905" s="33"/>
      <c r="BUV905" s="33"/>
      <c r="BUW905" s="33"/>
      <c r="BUX905" s="33"/>
      <c r="BUY905" s="33"/>
      <c r="BUZ905" s="33"/>
      <c r="BVA905" s="33"/>
      <c r="BVB905" s="33"/>
      <c r="BVC905" s="33"/>
      <c r="BVD905" s="33"/>
      <c r="BVE905" s="33"/>
      <c r="BVF905" s="33"/>
      <c r="BVG905" s="33"/>
      <c r="BVH905" s="33"/>
      <c r="BVI905" s="33"/>
      <c r="BVJ905" s="33"/>
      <c r="BVK905" s="33"/>
      <c r="BVL905" s="33"/>
      <c r="BVM905" s="33"/>
      <c r="BVN905" s="33"/>
      <c r="BVO905" s="33"/>
      <c r="BVP905" s="33"/>
      <c r="BVQ905" s="33"/>
      <c r="BVR905" s="33"/>
      <c r="BVS905" s="33"/>
      <c r="BVT905" s="33"/>
      <c r="BVU905" s="33"/>
      <c r="BVV905" s="33"/>
      <c r="BVW905" s="33"/>
      <c r="BVX905" s="33"/>
      <c r="BVY905" s="33"/>
      <c r="BVZ905" s="33"/>
      <c r="BWA905" s="33"/>
      <c r="BWB905" s="33"/>
      <c r="BWC905" s="33"/>
      <c r="BWD905" s="33"/>
      <c r="BWE905" s="33"/>
      <c r="BWF905" s="33"/>
      <c r="BWG905" s="33"/>
      <c r="BWH905" s="33"/>
      <c r="BWI905" s="33"/>
      <c r="BWJ905" s="33"/>
      <c r="BWK905" s="33"/>
      <c r="BWL905" s="33"/>
      <c r="BWM905" s="33"/>
      <c r="BWN905" s="33"/>
      <c r="BWO905" s="33"/>
      <c r="BWP905" s="33"/>
      <c r="BWQ905" s="33"/>
      <c r="BWR905" s="33"/>
      <c r="BWS905" s="33"/>
      <c r="BWT905" s="33"/>
      <c r="BWU905" s="33"/>
      <c r="BWV905" s="33"/>
      <c r="BWW905" s="33"/>
      <c r="BWX905" s="33"/>
      <c r="BWY905" s="33"/>
      <c r="BWZ905" s="33"/>
      <c r="BXA905" s="33"/>
      <c r="BXB905" s="33"/>
      <c r="BXC905" s="33"/>
      <c r="BXD905" s="33"/>
      <c r="BXE905" s="33"/>
      <c r="BXF905" s="33"/>
      <c r="BXG905" s="33"/>
      <c r="BXH905" s="33"/>
      <c r="BXI905" s="33"/>
      <c r="BXJ905" s="33"/>
      <c r="BXK905" s="33"/>
      <c r="BXL905" s="33"/>
      <c r="BXM905" s="33"/>
      <c r="BXN905" s="33"/>
      <c r="BXO905" s="33"/>
      <c r="BXP905" s="33"/>
      <c r="BXQ905" s="33"/>
      <c r="BXR905" s="33"/>
      <c r="BXS905" s="33"/>
      <c r="BXT905" s="33"/>
      <c r="BXU905" s="33"/>
      <c r="BXV905" s="33"/>
      <c r="BXW905" s="33"/>
      <c r="BXX905" s="33"/>
      <c r="BXY905" s="33"/>
      <c r="BXZ905" s="33"/>
      <c r="BYA905" s="33"/>
      <c r="BYB905" s="33"/>
      <c r="BYC905" s="33"/>
      <c r="BYD905" s="33"/>
      <c r="BYE905" s="33"/>
      <c r="BYF905" s="33"/>
      <c r="BYG905" s="33"/>
      <c r="BYH905" s="33"/>
      <c r="BYI905" s="33"/>
      <c r="BYJ905" s="33"/>
      <c r="BYK905" s="33"/>
      <c r="BYL905" s="33"/>
      <c r="BYM905" s="33"/>
      <c r="BYN905" s="33"/>
      <c r="BYO905" s="33"/>
      <c r="BYP905" s="33"/>
      <c r="BYQ905" s="33"/>
      <c r="BYR905" s="33"/>
      <c r="BYS905" s="33"/>
      <c r="BYT905" s="33"/>
      <c r="BYU905" s="33"/>
      <c r="BYV905" s="33"/>
      <c r="BYW905" s="33"/>
      <c r="BYX905" s="33"/>
    </row>
    <row r="906" spans="1:2026" s="47" customFormat="1" ht="15" customHeight="1" x14ac:dyDescent="0.25">
      <c r="A906" s="205" t="s">
        <v>1662</v>
      </c>
      <c r="B906" s="93"/>
      <c r="C906" s="1" t="s">
        <v>504</v>
      </c>
      <c r="D906" s="2"/>
      <c r="E906" s="2" t="s">
        <v>1482</v>
      </c>
      <c r="F906" s="2" t="s">
        <v>1437</v>
      </c>
      <c r="G906" s="2"/>
      <c r="H906" s="29" t="s">
        <v>56</v>
      </c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159"/>
      <c r="U906" s="159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119"/>
      <c r="AI906" s="2"/>
      <c r="AJ906" s="137"/>
      <c r="AK906" s="2"/>
      <c r="AL906" s="2"/>
      <c r="AM906" s="2"/>
      <c r="AN906" s="2"/>
      <c r="AO906" s="2"/>
      <c r="AP906" s="33"/>
      <c r="AQ906" s="33"/>
      <c r="AR906" s="33"/>
      <c r="AS906" s="33"/>
      <c r="AT906" s="33"/>
      <c r="AU906" s="33"/>
      <c r="AV906" s="33"/>
      <c r="AW906" s="33"/>
      <c r="AX906" s="33"/>
      <c r="AY906" s="33"/>
      <c r="AZ906" s="33"/>
      <c r="BA906" s="33"/>
      <c r="BB906" s="33"/>
      <c r="BC906" s="33"/>
      <c r="BD906" s="33"/>
      <c r="BE906" s="33"/>
      <c r="BF906" s="33"/>
      <c r="BG906" s="33"/>
      <c r="BH906" s="33"/>
      <c r="BI906" s="33"/>
      <c r="BJ906" s="33"/>
      <c r="BK906" s="33"/>
      <c r="BL906" s="33"/>
      <c r="BM906" s="33"/>
      <c r="BN906" s="33"/>
      <c r="BO906" s="33"/>
      <c r="BP906" s="33"/>
      <c r="BQ906" s="33"/>
      <c r="BR906" s="33"/>
      <c r="BS906" s="33"/>
      <c r="BT906" s="33"/>
      <c r="BU906" s="33"/>
      <c r="BV906" s="33"/>
      <c r="BW906" s="33"/>
      <c r="BX906" s="33"/>
      <c r="BY906" s="33"/>
      <c r="BZ906" s="33"/>
      <c r="CA906" s="33"/>
      <c r="CB906" s="33"/>
      <c r="CC906" s="33"/>
      <c r="CD906" s="33"/>
      <c r="CE906" s="33"/>
      <c r="CF906" s="33"/>
      <c r="CG906" s="33"/>
      <c r="CH906" s="33"/>
      <c r="CI906" s="33"/>
      <c r="CJ906" s="33"/>
      <c r="CK906" s="33"/>
      <c r="CL906" s="33"/>
      <c r="CM906" s="33"/>
      <c r="CN906" s="33"/>
      <c r="CO906" s="33"/>
      <c r="CP906" s="33"/>
      <c r="CQ906" s="33"/>
      <c r="CR906" s="33"/>
      <c r="CS906" s="33"/>
      <c r="CT906" s="33"/>
      <c r="CU906" s="33"/>
      <c r="CV906" s="33"/>
      <c r="CW906" s="33"/>
      <c r="CX906" s="33"/>
      <c r="CY906" s="33"/>
      <c r="CZ906" s="33"/>
      <c r="DA906" s="33"/>
      <c r="DB906" s="33"/>
      <c r="DC906" s="33"/>
      <c r="DD906" s="33"/>
      <c r="DE906" s="33"/>
      <c r="DF906" s="33"/>
      <c r="DG906" s="33"/>
      <c r="DH906" s="33"/>
      <c r="DI906" s="33"/>
      <c r="DJ906" s="33"/>
      <c r="DK906" s="33"/>
      <c r="DL906" s="33"/>
      <c r="DM906" s="33"/>
      <c r="DN906" s="33"/>
      <c r="DO906" s="33"/>
      <c r="DP906" s="33"/>
      <c r="DQ906" s="33"/>
      <c r="DR906" s="33"/>
      <c r="DS906" s="33"/>
      <c r="DT906" s="33"/>
      <c r="DU906" s="33"/>
      <c r="DV906" s="33"/>
      <c r="DW906" s="33"/>
      <c r="DX906" s="33"/>
      <c r="DY906" s="33"/>
      <c r="DZ906" s="33"/>
      <c r="EA906" s="33"/>
      <c r="EB906" s="33"/>
      <c r="EC906" s="33"/>
      <c r="ED906" s="33"/>
      <c r="EE906" s="33"/>
      <c r="EF906" s="33"/>
      <c r="EG906" s="33"/>
      <c r="EH906" s="33"/>
      <c r="EI906" s="33"/>
      <c r="EJ906" s="33"/>
      <c r="EK906" s="33"/>
      <c r="EL906" s="33"/>
      <c r="EM906" s="33"/>
      <c r="EN906" s="33"/>
      <c r="EO906" s="33"/>
      <c r="EP906" s="33"/>
      <c r="EQ906" s="33"/>
      <c r="ER906" s="33"/>
      <c r="ES906" s="33"/>
      <c r="ET906" s="33"/>
      <c r="EU906" s="33"/>
      <c r="EV906" s="33"/>
      <c r="EW906" s="33"/>
      <c r="EX906" s="33"/>
      <c r="EY906" s="33"/>
      <c r="EZ906" s="33"/>
      <c r="FA906" s="33"/>
      <c r="FB906" s="33"/>
      <c r="FC906" s="33"/>
      <c r="FD906" s="33"/>
      <c r="FE906" s="33"/>
      <c r="FF906" s="33"/>
      <c r="FG906" s="33"/>
      <c r="FH906" s="33"/>
      <c r="FI906" s="33"/>
      <c r="FJ906" s="33"/>
      <c r="FK906" s="33"/>
      <c r="FL906" s="33"/>
      <c r="FM906" s="33"/>
      <c r="FN906" s="33"/>
      <c r="FO906" s="33"/>
      <c r="FP906" s="33"/>
      <c r="FQ906" s="33"/>
      <c r="FR906" s="33"/>
      <c r="FS906" s="33"/>
      <c r="FT906" s="33"/>
      <c r="FU906" s="33"/>
      <c r="FV906" s="33"/>
      <c r="FW906" s="33"/>
      <c r="FX906" s="33"/>
      <c r="FY906" s="33"/>
      <c r="FZ906" s="33"/>
      <c r="GA906" s="33"/>
      <c r="GB906" s="33"/>
      <c r="GC906" s="33"/>
      <c r="GD906" s="33"/>
      <c r="GE906" s="33"/>
      <c r="GF906" s="33"/>
      <c r="GG906" s="33"/>
      <c r="GH906" s="33"/>
      <c r="GI906" s="33"/>
      <c r="GJ906" s="33"/>
      <c r="GK906" s="33"/>
      <c r="GL906" s="33"/>
      <c r="GM906" s="33"/>
      <c r="GN906" s="33"/>
      <c r="GO906" s="33"/>
      <c r="GP906" s="33"/>
      <c r="GQ906" s="33"/>
      <c r="GR906" s="33"/>
      <c r="GS906" s="33"/>
      <c r="GT906" s="33"/>
      <c r="GU906" s="33"/>
      <c r="GV906" s="33"/>
      <c r="GW906" s="33"/>
      <c r="GX906" s="33"/>
      <c r="GY906" s="33"/>
      <c r="GZ906" s="33"/>
      <c r="HA906" s="33"/>
      <c r="HB906" s="33"/>
      <c r="HC906" s="33"/>
      <c r="HD906" s="33"/>
      <c r="HE906" s="33"/>
      <c r="HF906" s="33"/>
      <c r="HG906" s="33"/>
      <c r="HH906" s="33"/>
      <c r="HI906" s="33"/>
      <c r="HJ906" s="33"/>
      <c r="HK906" s="33"/>
      <c r="HL906" s="33"/>
      <c r="HM906" s="33"/>
      <c r="HN906" s="33"/>
      <c r="HO906" s="33"/>
      <c r="HP906" s="33"/>
      <c r="HQ906" s="33"/>
      <c r="HR906" s="33"/>
      <c r="HS906" s="33"/>
      <c r="HT906" s="33"/>
      <c r="HU906" s="33"/>
      <c r="HV906" s="33"/>
      <c r="HW906" s="33"/>
      <c r="HX906" s="33"/>
      <c r="HY906" s="33"/>
      <c r="HZ906" s="33"/>
      <c r="IA906" s="33"/>
      <c r="IB906" s="33"/>
      <c r="IC906" s="33"/>
      <c r="ID906" s="33"/>
      <c r="IE906" s="33"/>
      <c r="IF906" s="33"/>
      <c r="IG906" s="33"/>
      <c r="IH906" s="33"/>
      <c r="II906" s="33"/>
      <c r="IJ906" s="33"/>
      <c r="IK906" s="33"/>
      <c r="IL906" s="33"/>
      <c r="IM906" s="33"/>
      <c r="IN906" s="33"/>
      <c r="IO906" s="33"/>
      <c r="IP906" s="33"/>
      <c r="IQ906" s="33"/>
      <c r="IR906" s="33"/>
      <c r="IS906" s="33"/>
      <c r="IT906" s="33"/>
      <c r="IU906" s="33"/>
      <c r="IV906" s="33"/>
      <c r="IW906" s="33"/>
      <c r="IX906" s="33"/>
      <c r="IY906" s="33"/>
      <c r="IZ906" s="33"/>
      <c r="JA906" s="33"/>
      <c r="JB906" s="33"/>
      <c r="JC906" s="33"/>
      <c r="JD906" s="33"/>
      <c r="JE906" s="33"/>
      <c r="JF906" s="33"/>
      <c r="JG906" s="33"/>
      <c r="JH906" s="33"/>
      <c r="JI906" s="33"/>
      <c r="JJ906" s="33"/>
      <c r="JK906" s="33"/>
      <c r="JL906" s="33"/>
      <c r="JM906" s="33"/>
      <c r="JN906" s="33"/>
      <c r="JO906" s="33"/>
      <c r="JP906" s="33"/>
      <c r="JQ906" s="33"/>
      <c r="JR906" s="33"/>
      <c r="JS906" s="33"/>
      <c r="JT906" s="33"/>
      <c r="JU906" s="33"/>
      <c r="JV906" s="33"/>
      <c r="JW906" s="33"/>
      <c r="JX906" s="33"/>
      <c r="JY906" s="33"/>
      <c r="JZ906" s="33"/>
      <c r="KA906" s="33"/>
      <c r="KB906" s="33"/>
      <c r="KC906" s="33"/>
      <c r="KD906" s="33"/>
      <c r="KE906" s="33"/>
      <c r="KF906" s="33"/>
      <c r="KG906" s="33"/>
      <c r="KH906" s="33"/>
      <c r="KI906" s="33"/>
      <c r="KJ906" s="33"/>
      <c r="KK906" s="33"/>
      <c r="KL906" s="33"/>
      <c r="KM906" s="33"/>
      <c r="KN906" s="33"/>
      <c r="KO906" s="33"/>
      <c r="KP906" s="33"/>
      <c r="KQ906" s="33"/>
      <c r="KR906" s="33"/>
      <c r="KS906" s="33"/>
      <c r="KT906" s="33"/>
      <c r="KU906" s="33"/>
      <c r="KV906" s="33"/>
      <c r="KW906" s="33"/>
      <c r="KX906" s="33"/>
      <c r="KY906" s="33"/>
      <c r="KZ906" s="33"/>
      <c r="LA906" s="33"/>
      <c r="LB906" s="33"/>
      <c r="LC906" s="33"/>
      <c r="LD906" s="33"/>
      <c r="LE906" s="33"/>
      <c r="LF906" s="33"/>
      <c r="LG906" s="33"/>
      <c r="LH906" s="33"/>
      <c r="LI906" s="33"/>
      <c r="LJ906" s="33"/>
      <c r="LK906" s="33"/>
      <c r="LL906" s="33"/>
      <c r="LM906" s="33"/>
      <c r="LN906" s="33"/>
      <c r="LO906" s="33"/>
      <c r="LP906" s="33"/>
      <c r="LQ906" s="33"/>
      <c r="LR906" s="33"/>
      <c r="LS906" s="33"/>
      <c r="LT906" s="33"/>
      <c r="LU906" s="33"/>
      <c r="LV906" s="33"/>
      <c r="LW906" s="33"/>
      <c r="LX906" s="33"/>
      <c r="LY906" s="33"/>
      <c r="LZ906" s="33"/>
      <c r="MA906" s="33"/>
      <c r="MB906" s="33"/>
      <c r="MC906" s="33"/>
      <c r="MD906" s="33"/>
      <c r="ME906" s="33"/>
      <c r="MF906" s="33"/>
      <c r="MG906" s="33"/>
      <c r="MH906" s="33"/>
      <c r="MI906" s="33"/>
      <c r="MJ906" s="33"/>
      <c r="MK906" s="33"/>
      <c r="ML906" s="33"/>
      <c r="MM906" s="33"/>
      <c r="MN906" s="33"/>
      <c r="MO906" s="33"/>
      <c r="MP906" s="33"/>
      <c r="MQ906" s="33"/>
      <c r="MR906" s="33"/>
      <c r="MS906" s="33"/>
      <c r="MT906" s="33"/>
      <c r="MU906" s="33"/>
      <c r="MV906" s="33"/>
      <c r="MW906" s="33"/>
      <c r="MX906" s="33"/>
      <c r="MY906" s="33"/>
      <c r="MZ906" s="33"/>
      <c r="NA906" s="33"/>
      <c r="NB906" s="33"/>
      <c r="NC906" s="33"/>
      <c r="ND906" s="33"/>
      <c r="NE906" s="33"/>
      <c r="NF906" s="33"/>
      <c r="NG906" s="33"/>
      <c r="NH906" s="33"/>
      <c r="NI906" s="33"/>
      <c r="NJ906" s="33"/>
      <c r="NK906" s="33"/>
      <c r="NL906" s="33"/>
      <c r="NM906" s="33"/>
      <c r="NN906" s="33"/>
      <c r="NO906" s="33"/>
      <c r="NP906" s="33"/>
      <c r="NQ906" s="33"/>
      <c r="NR906" s="33"/>
      <c r="NS906" s="33"/>
      <c r="NT906" s="33"/>
      <c r="NU906" s="33"/>
      <c r="NV906" s="33"/>
      <c r="NW906" s="33"/>
      <c r="NX906" s="33"/>
      <c r="NY906" s="33"/>
      <c r="NZ906" s="33"/>
      <c r="OA906" s="33"/>
      <c r="OB906" s="33"/>
      <c r="OC906" s="33"/>
      <c r="OD906" s="33"/>
      <c r="OE906" s="33"/>
      <c r="OF906" s="33"/>
      <c r="OG906" s="33"/>
      <c r="OH906" s="33"/>
      <c r="OI906" s="33"/>
      <c r="OJ906" s="33"/>
      <c r="OK906" s="33"/>
      <c r="OL906" s="33"/>
      <c r="OM906" s="33"/>
      <c r="ON906" s="33"/>
      <c r="OO906" s="33"/>
      <c r="OP906" s="33"/>
      <c r="OQ906" s="33"/>
      <c r="OR906" s="33"/>
      <c r="OS906" s="33"/>
      <c r="OT906" s="33"/>
      <c r="OU906" s="33"/>
      <c r="OV906" s="33"/>
      <c r="OW906" s="33"/>
      <c r="OX906" s="33"/>
      <c r="OY906" s="33"/>
      <c r="OZ906" s="33"/>
      <c r="PA906" s="33"/>
      <c r="PB906" s="33"/>
      <c r="PC906" s="33"/>
      <c r="PD906" s="33"/>
      <c r="PE906" s="33"/>
      <c r="PF906" s="33"/>
      <c r="PG906" s="33"/>
      <c r="PH906" s="33"/>
      <c r="PI906" s="33"/>
      <c r="PJ906" s="33"/>
      <c r="PK906" s="33"/>
      <c r="PL906" s="33"/>
      <c r="PM906" s="33"/>
      <c r="PN906" s="33"/>
      <c r="PO906" s="33"/>
      <c r="PP906" s="33"/>
      <c r="PQ906" s="33"/>
      <c r="PR906" s="33"/>
      <c r="PS906" s="33"/>
      <c r="PT906" s="33"/>
      <c r="PU906" s="33"/>
      <c r="PV906" s="33"/>
      <c r="PW906" s="33"/>
      <c r="PX906" s="33"/>
      <c r="PY906" s="33"/>
      <c r="PZ906" s="33"/>
      <c r="QA906" s="33"/>
      <c r="QB906" s="33"/>
      <c r="QC906" s="33"/>
      <c r="QD906" s="33"/>
      <c r="QE906" s="33"/>
      <c r="QF906" s="33"/>
      <c r="QG906" s="33"/>
      <c r="QH906" s="33"/>
      <c r="QI906" s="33"/>
      <c r="QJ906" s="33"/>
      <c r="QK906" s="33"/>
      <c r="QL906" s="33"/>
      <c r="QM906" s="33"/>
      <c r="QN906" s="33"/>
      <c r="QO906" s="33"/>
      <c r="QP906" s="33"/>
      <c r="QQ906" s="33"/>
      <c r="QR906" s="33"/>
      <c r="QS906" s="33"/>
      <c r="QT906" s="33"/>
      <c r="QU906" s="33"/>
      <c r="QV906" s="33"/>
      <c r="QW906" s="33"/>
      <c r="QX906" s="33"/>
      <c r="QY906" s="33"/>
      <c r="QZ906" s="33"/>
      <c r="RA906" s="33"/>
      <c r="RB906" s="33"/>
      <c r="RC906" s="33"/>
      <c r="RD906" s="33"/>
      <c r="RE906" s="33"/>
      <c r="RF906" s="33"/>
      <c r="RG906" s="33"/>
      <c r="RH906" s="33"/>
      <c r="RI906" s="33"/>
      <c r="RJ906" s="33"/>
      <c r="RK906" s="33"/>
      <c r="RL906" s="33"/>
      <c r="RM906" s="33"/>
      <c r="RN906" s="33"/>
      <c r="RO906" s="33"/>
      <c r="RP906" s="33"/>
      <c r="RQ906" s="33"/>
      <c r="RR906" s="33"/>
      <c r="RS906" s="33"/>
      <c r="RT906" s="33"/>
      <c r="RU906" s="33"/>
      <c r="RV906" s="33"/>
      <c r="RW906" s="33"/>
      <c r="RX906" s="33"/>
      <c r="RY906" s="33"/>
      <c r="RZ906" s="33"/>
      <c r="SA906" s="33"/>
      <c r="SB906" s="33"/>
      <c r="SC906" s="33"/>
      <c r="SD906" s="33"/>
      <c r="SE906" s="33"/>
      <c r="SF906" s="33"/>
      <c r="SG906" s="33"/>
      <c r="SH906" s="33"/>
      <c r="SI906" s="33"/>
      <c r="SJ906" s="33"/>
      <c r="SK906" s="33"/>
      <c r="SL906" s="33"/>
      <c r="SM906" s="33"/>
      <c r="SN906" s="33"/>
      <c r="SO906" s="33"/>
      <c r="SP906" s="33"/>
      <c r="SQ906" s="33"/>
      <c r="SR906" s="33"/>
      <c r="SS906" s="33"/>
      <c r="ST906" s="33"/>
      <c r="SU906" s="33"/>
      <c r="SV906" s="33"/>
      <c r="SW906" s="33"/>
      <c r="SX906" s="33"/>
      <c r="SY906" s="33"/>
      <c r="SZ906" s="33"/>
      <c r="TA906" s="33"/>
      <c r="TB906" s="33"/>
      <c r="TC906" s="33"/>
      <c r="TD906" s="33"/>
      <c r="TE906" s="33"/>
      <c r="TF906" s="33"/>
      <c r="TG906" s="33"/>
      <c r="TH906" s="33"/>
      <c r="TI906" s="33"/>
      <c r="TJ906" s="33"/>
      <c r="TK906" s="33"/>
      <c r="TL906" s="33"/>
      <c r="TM906" s="33"/>
      <c r="TN906" s="33"/>
      <c r="TO906" s="33"/>
      <c r="TP906" s="33"/>
      <c r="TQ906" s="33"/>
      <c r="TR906" s="33"/>
      <c r="TS906" s="33"/>
      <c r="TT906" s="33"/>
      <c r="TU906" s="33"/>
      <c r="TV906" s="33"/>
      <c r="TW906" s="33"/>
      <c r="TX906" s="33"/>
      <c r="TY906" s="33"/>
      <c r="TZ906" s="33"/>
      <c r="UA906" s="33"/>
      <c r="UB906" s="33"/>
      <c r="UC906" s="33"/>
      <c r="UD906" s="33"/>
      <c r="UE906" s="33"/>
      <c r="UF906" s="33"/>
      <c r="UG906" s="33"/>
      <c r="UH906" s="33"/>
      <c r="UI906" s="33"/>
      <c r="UJ906" s="33"/>
      <c r="UK906" s="33"/>
      <c r="UL906" s="33"/>
      <c r="UM906" s="33"/>
      <c r="UN906" s="33"/>
      <c r="UO906" s="33"/>
      <c r="UP906" s="33"/>
      <c r="UQ906" s="33"/>
      <c r="UR906" s="33"/>
      <c r="US906" s="33"/>
      <c r="UT906" s="33"/>
      <c r="UU906" s="33"/>
      <c r="UV906" s="33"/>
      <c r="UW906" s="33"/>
      <c r="UX906" s="33"/>
      <c r="UY906" s="33"/>
      <c r="UZ906" s="33"/>
      <c r="VA906" s="33"/>
      <c r="VB906" s="33"/>
      <c r="VC906" s="33"/>
      <c r="VD906" s="33"/>
      <c r="VE906" s="33"/>
      <c r="VF906" s="33"/>
      <c r="VG906" s="33"/>
      <c r="VH906" s="33"/>
      <c r="VI906" s="33"/>
      <c r="VJ906" s="33"/>
      <c r="VK906" s="33"/>
      <c r="VL906" s="33"/>
      <c r="VM906" s="33"/>
      <c r="VN906" s="33"/>
      <c r="VO906" s="33"/>
      <c r="VP906" s="33"/>
      <c r="VQ906" s="33"/>
      <c r="VR906" s="33"/>
      <c r="VS906" s="33"/>
      <c r="VT906" s="33"/>
      <c r="VU906" s="33"/>
      <c r="VV906" s="33"/>
      <c r="VW906" s="33"/>
      <c r="VX906" s="33"/>
      <c r="VY906" s="33"/>
      <c r="VZ906" s="33"/>
      <c r="WA906" s="33"/>
      <c r="WB906" s="33"/>
      <c r="WC906" s="33"/>
      <c r="WD906" s="33"/>
      <c r="WE906" s="33"/>
      <c r="WF906" s="33"/>
      <c r="WG906" s="33"/>
      <c r="WH906" s="33"/>
      <c r="WI906" s="33"/>
      <c r="WJ906" s="33"/>
      <c r="WK906" s="33"/>
      <c r="WL906" s="33"/>
      <c r="WM906" s="33"/>
      <c r="WN906" s="33"/>
      <c r="WO906" s="33"/>
      <c r="WP906" s="33"/>
      <c r="WQ906" s="33"/>
      <c r="WR906" s="33"/>
      <c r="WS906" s="33"/>
      <c r="WT906" s="33"/>
      <c r="WU906" s="33"/>
      <c r="WV906" s="33"/>
      <c r="WW906" s="33"/>
      <c r="WX906" s="33"/>
      <c r="WY906" s="33"/>
      <c r="WZ906" s="33"/>
      <c r="XA906" s="33"/>
      <c r="XB906" s="33"/>
      <c r="XC906" s="33"/>
      <c r="XD906" s="33"/>
      <c r="XE906" s="33"/>
      <c r="XF906" s="33"/>
      <c r="XG906" s="33"/>
      <c r="XH906" s="33"/>
      <c r="XI906" s="33"/>
      <c r="XJ906" s="33"/>
      <c r="XK906" s="33"/>
      <c r="XL906" s="33"/>
      <c r="XM906" s="33"/>
      <c r="XN906" s="33"/>
      <c r="XO906" s="33"/>
      <c r="XP906" s="33"/>
      <c r="XQ906" s="33"/>
      <c r="XR906" s="33"/>
      <c r="XS906" s="33"/>
      <c r="XT906" s="33"/>
      <c r="XU906" s="33"/>
      <c r="XV906" s="33"/>
      <c r="XW906" s="33"/>
      <c r="XX906" s="33"/>
      <c r="XY906" s="33"/>
      <c r="XZ906" s="33"/>
      <c r="YA906" s="33"/>
      <c r="YB906" s="33"/>
      <c r="YC906" s="33"/>
      <c r="YD906" s="33"/>
      <c r="YE906" s="33"/>
      <c r="YF906" s="33"/>
      <c r="YG906" s="33"/>
      <c r="YH906" s="33"/>
      <c r="YI906" s="33"/>
      <c r="YJ906" s="33"/>
      <c r="YK906" s="33"/>
      <c r="YL906" s="33"/>
      <c r="YM906" s="33"/>
      <c r="YN906" s="33"/>
      <c r="YO906" s="33"/>
      <c r="YP906" s="33"/>
      <c r="YQ906" s="33"/>
      <c r="YR906" s="33"/>
      <c r="YS906" s="33"/>
      <c r="YT906" s="33"/>
      <c r="YU906" s="33"/>
      <c r="YV906" s="33"/>
      <c r="YW906" s="33"/>
      <c r="YX906" s="33"/>
      <c r="YY906" s="33"/>
      <c r="YZ906" s="33"/>
      <c r="ZA906" s="33"/>
      <c r="ZB906" s="33"/>
      <c r="ZC906" s="33"/>
      <c r="ZD906" s="33"/>
      <c r="ZE906" s="33"/>
      <c r="ZF906" s="33"/>
      <c r="ZG906" s="33"/>
      <c r="ZH906" s="33"/>
      <c r="ZI906" s="33"/>
      <c r="ZJ906" s="33"/>
      <c r="ZK906" s="33"/>
      <c r="ZL906" s="33"/>
      <c r="ZM906" s="33"/>
      <c r="ZN906" s="33"/>
      <c r="ZO906" s="33"/>
      <c r="ZP906" s="33"/>
      <c r="ZQ906" s="33"/>
      <c r="ZR906" s="33"/>
      <c r="ZS906" s="33"/>
      <c r="ZT906" s="33"/>
      <c r="ZU906" s="33"/>
      <c r="ZV906" s="33"/>
      <c r="ZW906" s="33"/>
      <c r="ZX906" s="33"/>
      <c r="ZY906" s="33"/>
      <c r="ZZ906" s="33"/>
      <c r="AAA906" s="33"/>
      <c r="AAB906" s="33"/>
      <c r="AAC906" s="33"/>
      <c r="AAD906" s="33"/>
      <c r="AAE906" s="33"/>
      <c r="AAF906" s="33"/>
      <c r="AAG906" s="33"/>
      <c r="AAH906" s="33"/>
      <c r="AAI906" s="33"/>
      <c r="AAJ906" s="33"/>
      <c r="AAK906" s="33"/>
      <c r="AAL906" s="33"/>
      <c r="AAM906" s="33"/>
      <c r="AAN906" s="33"/>
      <c r="AAO906" s="33"/>
      <c r="AAP906" s="33"/>
      <c r="AAQ906" s="33"/>
      <c r="AAR906" s="33"/>
      <c r="AAS906" s="33"/>
      <c r="AAT906" s="33"/>
      <c r="AAU906" s="33"/>
      <c r="AAV906" s="33"/>
      <c r="AAW906" s="33"/>
      <c r="AAX906" s="33"/>
      <c r="AAY906" s="33"/>
      <c r="AAZ906" s="33"/>
      <c r="ABA906" s="33"/>
      <c r="ABB906" s="33"/>
      <c r="ABC906" s="33"/>
      <c r="ABD906" s="33"/>
      <c r="ABE906" s="33"/>
      <c r="ABF906" s="33"/>
      <c r="ABG906" s="33"/>
      <c r="ABH906" s="33"/>
      <c r="ABI906" s="33"/>
      <c r="ABJ906" s="33"/>
      <c r="ABK906" s="33"/>
      <c r="ABL906" s="33"/>
      <c r="ABM906" s="33"/>
      <c r="ABN906" s="33"/>
      <c r="ABO906" s="33"/>
      <c r="ABP906" s="33"/>
      <c r="ABQ906" s="33"/>
      <c r="ABR906" s="33"/>
      <c r="ABS906" s="33"/>
      <c r="ABT906" s="33"/>
      <c r="ABU906" s="33"/>
      <c r="ABV906" s="33"/>
      <c r="ABW906" s="33"/>
      <c r="ABX906" s="33"/>
      <c r="ABY906" s="33"/>
      <c r="ABZ906" s="33"/>
      <c r="ACA906" s="33"/>
      <c r="ACB906" s="33"/>
      <c r="ACC906" s="33"/>
      <c r="ACD906" s="33"/>
      <c r="ACE906" s="33"/>
      <c r="ACF906" s="33"/>
      <c r="ACG906" s="33"/>
      <c r="ACH906" s="33"/>
      <c r="ACI906" s="33"/>
      <c r="ACJ906" s="33"/>
      <c r="ACK906" s="33"/>
      <c r="ACL906" s="33"/>
      <c r="ACM906" s="33"/>
      <c r="ACN906" s="33"/>
      <c r="ACO906" s="33"/>
      <c r="ACP906" s="33"/>
      <c r="ACQ906" s="33"/>
      <c r="ACR906" s="33"/>
      <c r="ACS906" s="33"/>
      <c r="ACT906" s="33"/>
      <c r="ACU906" s="33"/>
      <c r="ACV906" s="33"/>
      <c r="ACW906" s="33"/>
      <c r="ACX906" s="33"/>
      <c r="ACY906" s="33"/>
      <c r="ACZ906" s="33"/>
      <c r="ADA906" s="33"/>
      <c r="ADB906" s="33"/>
      <c r="ADC906" s="33"/>
      <c r="ADD906" s="33"/>
      <c r="ADE906" s="33"/>
      <c r="ADF906" s="33"/>
      <c r="ADG906" s="33"/>
      <c r="ADH906" s="33"/>
      <c r="ADI906" s="33"/>
      <c r="ADJ906" s="33"/>
      <c r="ADK906" s="33"/>
      <c r="ADL906" s="33"/>
      <c r="ADM906" s="33"/>
      <c r="ADN906" s="33"/>
      <c r="ADO906" s="33"/>
      <c r="ADP906" s="33"/>
      <c r="ADQ906" s="33"/>
      <c r="ADR906" s="33"/>
      <c r="ADS906" s="33"/>
      <c r="ADT906" s="33"/>
      <c r="ADU906" s="33"/>
      <c r="ADV906" s="33"/>
      <c r="ADW906" s="33"/>
      <c r="ADX906" s="33"/>
      <c r="ADY906" s="33"/>
      <c r="ADZ906" s="33"/>
      <c r="AEA906" s="33"/>
      <c r="AEB906" s="33"/>
      <c r="AEC906" s="33"/>
      <c r="AED906" s="33"/>
      <c r="AEE906" s="33"/>
      <c r="AEF906" s="33"/>
      <c r="AEG906" s="33"/>
      <c r="AEH906" s="33"/>
      <c r="AEI906" s="33"/>
      <c r="AEJ906" s="33"/>
      <c r="AEK906" s="33"/>
      <c r="AEL906" s="33"/>
      <c r="AEM906" s="33"/>
      <c r="AEN906" s="33"/>
      <c r="AEO906" s="33"/>
      <c r="AEP906" s="33"/>
      <c r="AEQ906" s="33"/>
      <c r="AER906" s="33"/>
      <c r="AES906" s="33"/>
      <c r="AET906" s="33"/>
      <c r="AEU906" s="33"/>
      <c r="AEV906" s="33"/>
      <c r="AEW906" s="33"/>
      <c r="AEX906" s="33"/>
      <c r="AEY906" s="33"/>
      <c r="AEZ906" s="33"/>
      <c r="AFA906" s="33"/>
      <c r="AFB906" s="33"/>
      <c r="AFC906" s="33"/>
      <c r="AFD906" s="33"/>
      <c r="AFE906" s="33"/>
      <c r="AFF906" s="33"/>
      <c r="AFG906" s="33"/>
      <c r="AFH906" s="33"/>
      <c r="AFI906" s="33"/>
      <c r="AFJ906" s="33"/>
      <c r="AFK906" s="33"/>
      <c r="AFL906" s="33"/>
      <c r="AFM906" s="33"/>
      <c r="AFN906" s="33"/>
      <c r="AFO906" s="33"/>
      <c r="AFP906" s="33"/>
      <c r="AFQ906" s="33"/>
      <c r="AFR906" s="33"/>
      <c r="AFS906" s="33"/>
      <c r="AFT906" s="33"/>
      <c r="AFU906" s="33"/>
      <c r="AFV906" s="33"/>
      <c r="AFW906" s="33"/>
      <c r="AFX906" s="33"/>
      <c r="AFY906" s="33"/>
      <c r="AFZ906" s="33"/>
      <c r="AGA906" s="33"/>
      <c r="AGB906" s="33"/>
      <c r="AGC906" s="33"/>
      <c r="AGD906" s="33"/>
      <c r="AGE906" s="33"/>
      <c r="AGF906" s="33"/>
      <c r="AGG906" s="33"/>
      <c r="AGH906" s="33"/>
      <c r="AGI906" s="33"/>
      <c r="AGJ906" s="33"/>
      <c r="AGK906" s="33"/>
      <c r="AGL906" s="33"/>
      <c r="AGM906" s="33"/>
      <c r="AGN906" s="33"/>
      <c r="AGO906" s="33"/>
      <c r="AGP906" s="33"/>
      <c r="AGQ906" s="33"/>
      <c r="AGR906" s="33"/>
      <c r="AGS906" s="33"/>
      <c r="AGT906" s="33"/>
      <c r="AGU906" s="33"/>
      <c r="AGV906" s="33"/>
      <c r="AGW906" s="33"/>
      <c r="AGX906" s="33"/>
      <c r="AGY906" s="33"/>
      <c r="AGZ906" s="33"/>
      <c r="AHA906" s="33"/>
      <c r="AHB906" s="33"/>
      <c r="AHC906" s="33"/>
      <c r="AHD906" s="33"/>
      <c r="AHE906" s="33"/>
      <c r="AHF906" s="33"/>
      <c r="AHG906" s="33"/>
      <c r="AHH906" s="33"/>
      <c r="AHI906" s="33"/>
      <c r="AHJ906" s="33"/>
      <c r="AHK906" s="33"/>
      <c r="AHL906" s="33"/>
      <c r="AHM906" s="33"/>
      <c r="AHN906" s="33"/>
      <c r="AHO906" s="33"/>
      <c r="AHP906" s="33"/>
      <c r="AHQ906" s="33"/>
      <c r="AHR906" s="33"/>
      <c r="AHS906" s="33"/>
      <c r="AHT906" s="33"/>
      <c r="AHU906" s="33"/>
      <c r="AHV906" s="33"/>
      <c r="AHW906" s="33"/>
      <c r="AHX906" s="33"/>
      <c r="AHY906" s="33"/>
      <c r="AHZ906" s="33"/>
      <c r="AIA906" s="33"/>
      <c r="AIB906" s="33"/>
      <c r="AIC906" s="33"/>
      <c r="AID906" s="33"/>
      <c r="AIE906" s="33"/>
      <c r="AIF906" s="33"/>
      <c r="AIG906" s="33"/>
      <c r="AIH906" s="33"/>
      <c r="AII906" s="33"/>
      <c r="AIJ906" s="33"/>
      <c r="AIK906" s="33"/>
      <c r="AIL906" s="33"/>
      <c r="AIM906" s="33"/>
      <c r="AIN906" s="33"/>
      <c r="AIO906" s="33"/>
      <c r="AIP906" s="33"/>
      <c r="AIQ906" s="33"/>
      <c r="AIR906" s="33"/>
      <c r="AIS906" s="33"/>
      <c r="AIT906" s="33"/>
      <c r="AIU906" s="33"/>
      <c r="AIV906" s="33"/>
      <c r="AIW906" s="33"/>
      <c r="AIX906" s="33"/>
      <c r="AIY906" s="33"/>
      <c r="AIZ906" s="33"/>
      <c r="AJA906" s="33"/>
      <c r="AJB906" s="33"/>
      <c r="AJC906" s="33"/>
      <c r="AJD906" s="33"/>
      <c r="AJE906" s="33"/>
      <c r="AJF906" s="33"/>
      <c r="AJG906" s="33"/>
      <c r="AJH906" s="33"/>
      <c r="AJI906" s="33"/>
      <c r="AJJ906" s="33"/>
      <c r="AJK906" s="33"/>
      <c r="AJL906" s="33"/>
      <c r="AJM906" s="33"/>
      <c r="AJN906" s="33"/>
      <c r="AJO906" s="33"/>
      <c r="AJP906" s="33"/>
      <c r="AJQ906" s="33"/>
      <c r="AJR906" s="33"/>
      <c r="AJS906" s="33"/>
      <c r="AJT906" s="33"/>
      <c r="AJU906" s="33"/>
      <c r="AJV906" s="33"/>
      <c r="AJW906" s="33"/>
      <c r="AJX906" s="33"/>
      <c r="AJY906" s="33"/>
      <c r="AJZ906" s="33"/>
      <c r="AKA906" s="33"/>
      <c r="AKB906" s="33"/>
      <c r="AKC906" s="33"/>
      <c r="AKD906" s="33"/>
      <c r="AKE906" s="33"/>
      <c r="AKF906" s="33"/>
      <c r="AKG906" s="33"/>
      <c r="AKH906" s="33"/>
      <c r="AKI906" s="33"/>
      <c r="AKJ906" s="33"/>
      <c r="AKK906" s="33"/>
      <c r="AKL906" s="33"/>
      <c r="AKM906" s="33"/>
      <c r="AKN906" s="33"/>
      <c r="AKO906" s="33"/>
      <c r="AKP906" s="33"/>
      <c r="AKQ906" s="33"/>
      <c r="AKR906" s="33"/>
      <c r="AKS906" s="33"/>
      <c r="AKT906" s="33"/>
      <c r="AKU906" s="33"/>
      <c r="AKV906" s="33"/>
      <c r="AKW906" s="33"/>
      <c r="AKX906" s="33"/>
      <c r="AKY906" s="33"/>
      <c r="AKZ906" s="33"/>
      <c r="ALA906" s="33"/>
      <c r="ALB906" s="33"/>
      <c r="ALC906" s="33"/>
      <c r="ALD906" s="33"/>
      <c r="ALE906" s="33"/>
      <c r="ALF906" s="33"/>
      <c r="ALG906" s="33"/>
      <c r="ALH906" s="33"/>
      <c r="ALI906" s="33"/>
      <c r="ALJ906" s="33"/>
      <c r="ALK906" s="33"/>
      <c r="ALL906" s="33"/>
      <c r="ALM906" s="33"/>
      <c r="ALN906" s="33"/>
      <c r="ALO906" s="33"/>
      <c r="ALP906" s="33"/>
      <c r="ALQ906" s="33"/>
      <c r="ALR906" s="33"/>
      <c r="ALS906" s="33"/>
      <c r="ALT906" s="33"/>
      <c r="ALU906" s="33"/>
      <c r="ALV906" s="33"/>
      <c r="ALW906" s="33"/>
      <c r="ALX906" s="33"/>
      <c r="ALY906" s="33"/>
      <c r="ALZ906" s="33"/>
      <c r="AMA906" s="33"/>
      <c r="AMB906" s="33"/>
      <c r="AMC906" s="33"/>
      <c r="AMD906" s="33"/>
      <c r="AME906" s="33"/>
      <c r="AMF906" s="33"/>
      <c r="AMG906" s="33"/>
      <c r="AMH906" s="33"/>
      <c r="AMI906" s="33"/>
      <c r="AMJ906" s="33"/>
      <c r="AMK906" s="33"/>
      <c r="AML906" s="33"/>
      <c r="AMM906" s="33"/>
      <c r="AMN906" s="33"/>
      <c r="AMO906" s="33"/>
      <c r="AMP906" s="33"/>
      <c r="AMQ906" s="33"/>
      <c r="AMR906" s="33"/>
      <c r="AMS906" s="33"/>
      <c r="AMT906" s="33"/>
      <c r="AMU906" s="33"/>
      <c r="AMV906" s="33"/>
      <c r="AMW906" s="33"/>
      <c r="AMX906" s="33"/>
      <c r="AMY906" s="33"/>
      <c r="AMZ906" s="33"/>
      <c r="ANA906" s="33"/>
      <c r="ANB906" s="33"/>
      <c r="ANC906" s="33"/>
      <c r="AND906" s="33"/>
      <c r="ANE906" s="33"/>
      <c r="ANF906" s="33"/>
      <c r="ANG906" s="33"/>
      <c r="ANH906" s="33"/>
      <c r="ANI906" s="33"/>
      <c r="ANJ906" s="33"/>
      <c r="ANK906" s="33"/>
      <c r="ANL906" s="33"/>
      <c r="ANM906" s="33"/>
      <c r="ANN906" s="33"/>
      <c r="ANO906" s="33"/>
      <c r="ANP906" s="33"/>
      <c r="ANQ906" s="33"/>
      <c r="ANR906" s="33"/>
      <c r="ANS906" s="33"/>
      <c r="ANT906" s="33"/>
      <c r="ANU906" s="33"/>
      <c r="ANV906" s="33"/>
      <c r="ANW906" s="33"/>
      <c r="ANX906" s="33"/>
      <c r="ANY906" s="33"/>
      <c r="ANZ906" s="33"/>
      <c r="AOA906" s="33"/>
      <c r="AOB906" s="33"/>
      <c r="AOC906" s="33"/>
      <c r="AOD906" s="33"/>
      <c r="AOE906" s="33"/>
      <c r="AOF906" s="33"/>
      <c r="AOG906" s="33"/>
      <c r="AOH906" s="33"/>
      <c r="AOI906" s="33"/>
      <c r="AOJ906" s="33"/>
      <c r="AOK906" s="33"/>
      <c r="AOL906" s="33"/>
      <c r="AOM906" s="33"/>
      <c r="AON906" s="33"/>
      <c r="AOO906" s="33"/>
      <c r="AOP906" s="33"/>
      <c r="AOQ906" s="33"/>
      <c r="AOR906" s="33"/>
      <c r="AOS906" s="33"/>
      <c r="AOT906" s="33"/>
      <c r="AOU906" s="33"/>
      <c r="AOV906" s="33"/>
      <c r="AOW906" s="33"/>
      <c r="AOX906" s="33"/>
      <c r="AOY906" s="33"/>
      <c r="AOZ906" s="33"/>
      <c r="APA906" s="33"/>
      <c r="APB906" s="33"/>
      <c r="APC906" s="33"/>
      <c r="APD906" s="33"/>
      <c r="APE906" s="33"/>
      <c r="APF906" s="33"/>
      <c r="APG906" s="33"/>
      <c r="APH906" s="33"/>
      <c r="API906" s="33"/>
      <c r="APJ906" s="33"/>
      <c r="APK906" s="33"/>
      <c r="APL906" s="33"/>
      <c r="APM906" s="33"/>
      <c r="APN906" s="33"/>
      <c r="APO906" s="33"/>
      <c r="APP906" s="33"/>
      <c r="APQ906" s="33"/>
      <c r="APR906" s="33"/>
      <c r="APS906" s="33"/>
      <c r="APT906" s="33"/>
      <c r="APU906" s="33"/>
      <c r="APV906" s="33"/>
      <c r="APW906" s="33"/>
      <c r="APX906" s="33"/>
      <c r="APY906" s="33"/>
      <c r="APZ906" s="33"/>
      <c r="AQA906" s="33"/>
      <c r="AQB906" s="33"/>
      <c r="AQC906" s="33"/>
      <c r="AQD906" s="33"/>
      <c r="AQE906" s="33"/>
      <c r="AQF906" s="33"/>
      <c r="AQG906" s="33"/>
      <c r="AQH906" s="33"/>
      <c r="AQI906" s="33"/>
      <c r="AQJ906" s="33"/>
      <c r="AQK906" s="33"/>
      <c r="AQL906" s="33"/>
      <c r="AQM906" s="33"/>
      <c r="AQN906" s="33"/>
      <c r="AQO906" s="33"/>
      <c r="AQP906" s="33"/>
      <c r="AQQ906" s="33"/>
      <c r="AQR906" s="33"/>
      <c r="AQS906" s="33"/>
      <c r="AQT906" s="33"/>
      <c r="AQU906" s="33"/>
      <c r="AQV906" s="33"/>
      <c r="AQW906" s="33"/>
      <c r="AQX906" s="33"/>
      <c r="AQY906" s="33"/>
      <c r="AQZ906" s="33"/>
      <c r="ARA906" s="33"/>
      <c r="ARB906" s="33"/>
      <c r="ARC906" s="33"/>
      <c r="ARD906" s="33"/>
      <c r="ARE906" s="33"/>
      <c r="ARF906" s="33"/>
      <c r="ARG906" s="33"/>
      <c r="ARH906" s="33"/>
      <c r="ARI906" s="33"/>
      <c r="ARJ906" s="33"/>
      <c r="ARK906" s="33"/>
      <c r="ARL906" s="33"/>
      <c r="ARM906" s="33"/>
      <c r="ARN906" s="33"/>
      <c r="ARO906" s="33"/>
      <c r="ARP906" s="33"/>
      <c r="ARQ906" s="33"/>
      <c r="ARR906" s="33"/>
      <c r="ARS906" s="33"/>
      <c r="ART906" s="33"/>
      <c r="ARU906" s="33"/>
      <c r="ARV906" s="33"/>
      <c r="ARW906" s="33"/>
      <c r="ARX906" s="33"/>
      <c r="ARY906" s="33"/>
      <c r="ARZ906" s="33"/>
      <c r="ASA906" s="33"/>
      <c r="ASB906" s="33"/>
      <c r="ASC906" s="33"/>
      <c r="ASD906" s="33"/>
      <c r="ASE906" s="33"/>
      <c r="ASF906" s="33"/>
      <c r="ASG906" s="33"/>
      <c r="ASH906" s="33"/>
      <c r="ASI906" s="33"/>
      <c r="ASJ906" s="33"/>
      <c r="ASK906" s="33"/>
      <c r="ASL906" s="33"/>
      <c r="ASM906" s="33"/>
      <c r="ASN906" s="33"/>
      <c r="ASO906" s="33"/>
      <c r="ASP906" s="33"/>
      <c r="ASQ906" s="33"/>
      <c r="ASR906" s="33"/>
      <c r="ASS906" s="33"/>
      <c r="AST906" s="33"/>
      <c r="ASU906" s="33"/>
      <c r="ASV906" s="33"/>
      <c r="ASW906" s="33"/>
      <c r="ASX906" s="33"/>
      <c r="ASY906" s="33"/>
      <c r="ASZ906" s="33"/>
      <c r="ATA906" s="33"/>
      <c r="ATB906" s="33"/>
      <c r="ATC906" s="33"/>
      <c r="ATD906" s="33"/>
      <c r="ATE906" s="33"/>
      <c r="ATF906" s="33"/>
      <c r="ATG906" s="33"/>
      <c r="ATH906" s="33"/>
      <c r="ATI906" s="33"/>
      <c r="ATJ906" s="33"/>
      <c r="ATK906" s="33"/>
      <c r="ATL906" s="33"/>
      <c r="ATM906" s="33"/>
      <c r="ATN906" s="33"/>
      <c r="ATO906" s="33"/>
      <c r="ATP906" s="33"/>
      <c r="ATQ906" s="33"/>
      <c r="ATR906" s="33"/>
      <c r="ATS906" s="33"/>
      <c r="ATT906" s="33"/>
      <c r="ATU906" s="33"/>
      <c r="ATV906" s="33"/>
      <c r="ATW906" s="33"/>
      <c r="ATX906" s="33"/>
      <c r="ATY906" s="33"/>
      <c r="ATZ906" s="33"/>
      <c r="AUA906" s="33"/>
      <c r="AUB906" s="33"/>
      <c r="AUC906" s="33"/>
      <c r="AUD906" s="33"/>
      <c r="AUE906" s="33"/>
      <c r="AUF906" s="33"/>
      <c r="AUG906" s="33"/>
      <c r="AUH906" s="33"/>
      <c r="AUI906" s="33"/>
      <c r="AUJ906" s="33"/>
      <c r="AUK906" s="33"/>
      <c r="AUL906" s="33"/>
      <c r="AUM906" s="33"/>
      <c r="AUN906" s="33"/>
      <c r="AUO906" s="33"/>
      <c r="AUP906" s="33"/>
      <c r="AUQ906" s="33"/>
      <c r="AUR906" s="33"/>
      <c r="AUS906" s="33"/>
      <c r="AUT906" s="33"/>
      <c r="AUU906" s="33"/>
      <c r="AUV906" s="33"/>
      <c r="AUW906" s="33"/>
      <c r="AUX906" s="33"/>
      <c r="AUY906" s="33"/>
      <c r="AUZ906" s="33"/>
      <c r="AVA906" s="33"/>
      <c r="AVB906" s="33"/>
      <c r="AVC906" s="33"/>
      <c r="AVD906" s="33"/>
      <c r="AVE906" s="33"/>
      <c r="AVF906" s="33"/>
      <c r="AVG906" s="33"/>
      <c r="AVH906" s="33"/>
      <c r="AVI906" s="33"/>
      <c r="AVJ906" s="33"/>
      <c r="AVK906" s="33"/>
      <c r="AVL906" s="33"/>
      <c r="AVM906" s="33"/>
      <c r="AVN906" s="33"/>
      <c r="AVO906" s="33"/>
      <c r="AVP906" s="33"/>
      <c r="AVQ906" s="33"/>
      <c r="AVR906" s="33"/>
      <c r="AVS906" s="33"/>
      <c r="AVT906" s="33"/>
      <c r="AVU906" s="33"/>
      <c r="AVV906" s="33"/>
      <c r="AVW906" s="33"/>
      <c r="AVX906" s="33"/>
      <c r="AVY906" s="33"/>
      <c r="AVZ906" s="33"/>
      <c r="AWA906" s="33"/>
      <c r="AWB906" s="33"/>
      <c r="AWC906" s="33"/>
      <c r="AWD906" s="33"/>
      <c r="AWE906" s="33"/>
      <c r="AWF906" s="33"/>
      <c r="AWG906" s="33"/>
      <c r="AWH906" s="33"/>
      <c r="AWI906" s="33"/>
      <c r="AWJ906" s="33"/>
      <c r="AWK906" s="33"/>
      <c r="AWL906" s="33"/>
      <c r="AWM906" s="33"/>
      <c r="AWN906" s="33"/>
      <c r="AWO906" s="33"/>
      <c r="AWP906" s="33"/>
      <c r="AWQ906" s="33"/>
      <c r="AWR906" s="33"/>
      <c r="AWS906" s="33"/>
      <c r="AWT906" s="33"/>
      <c r="AWU906" s="33"/>
      <c r="AWV906" s="33"/>
      <c r="AWW906" s="33"/>
      <c r="AWX906" s="33"/>
      <c r="AWY906" s="33"/>
      <c r="AWZ906" s="33"/>
      <c r="AXA906" s="33"/>
      <c r="AXB906" s="33"/>
      <c r="AXC906" s="33"/>
      <c r="AXD906" s="33"/>
      <c r="AXE906" s="33"/>
      <c r="AXF906" s="33"/>
      <c r="AXG906" s="33"/>
      <c r="AXH906" s="33"/>
      <c r="AXI906" s="33"/>
      <c r="AXJ906" s="33"/>
      <c r="AXK906" s="33"/>
      <c r="AXL906" s="33"/>
      <c r="AXM906" s="33"/>
      <c r="AXN906" s="33"/>
      <c r="AXO906" s="33"/>
      <c r="AXP906" s="33"/>
      <c r="AXQ906" s="33"/>
      <c r="AXR906" s="33"/>
      <c r="AXS906" s="33"/>
      <c r="AXT906" s="33"/>
      <c r="AXU906" s="33"/>
      <c r="AXV906" s="33"/>
      <c r="AXW906" s="33"/>
      <c r="AXX906" s="33"/>
      <c r="AXY906" s="33"/>
      <c r="AXZ906" s="33"/>
      <c r="AYA906" s="33"/>
      <c r="AYB906" s="33"/>
      <c r="AYC906" s="33"/>
      <c r="AYD906" s="33"/>
      <c r="AYE906" s="33"/>
      <c r="AYF906" s="33"/>
      <c r="AYG906" s="33"/>
      <c r="AYH906" s="33"/>
      <c r="AYI906" s="33"/>
      <c r="AYJ906" s="33"/>
      <c r="AYK906" s="33"/>
      <c r="AYL906" s="33"/>
      <c r="AYM906" s="33"/>
      <c r="AYN906" s="33"/>
      <c r="AYO906" s="33"/>
      <c r="AYP906" s="33"/>
      <c r="AYQ906" s="33"/>
      <c r="AYR906" s="33"/>
      <c r="AYS906" s="33"/>
      <c r="AYT906" s="33"/>
      <c r="AYU906" s="33"/>
      <c r="AYV906" s="33"/>
      <c r="AYW906" s="33"/>
      <c r="AYX906" s="33"/>
      <c r="AYY906" s="33"/>
      <c r="AYZ906" s="33"/>
      <c r="AZA906" s="33"/>
      <c r="AZB906" s="33"/>
      <c r="AZC906" s="33"/>
      <c r="AZD906" s="33"/>
      <c r="AZE906" s="33"/>
      <c r="AZF906" s="33"/>
      <c r="AZG906" s="33"/>
      <c r="AZH906" s="33"/>
      <c r="AZI906" s="33"/>
      <c r="AZJ906" s="33"/>
      <c r="AZK906" s="33"/>
      <c r="AZL906" s="33"/>
      <c r="AZM906" s="33"/>
      <c r="AZN906" s="33"/>
      <c r="AZO906" s="33"/>
      <c r="AZP906" s="33"/>
      <c r="AZQ906" s="33"/>
      <c r="AZR906" s="33"/>
      <c r="AZS906" s="33"/>
      <c r="AZT906" s="33"/>
      <c r="AZU906" s="33"/>
      <c r="AZV906" s="33"/>
      <c r="AZW906" s="33"/>
      <c r="AZX906" s="33"/>
      <c r="AZY906" s="33"/>
      <c r="AZZ906" s="33"/>
      <c r="BAA906" s="33"/>
      <c r="BAB906" s="33"/>
      <c r="BAC906" s="33"/>
      <c r="BAD906" s="33"/>
      <c r="BAE906" s="33"/>
      <c r="BAF906" s="33"/>
      <c r="BAG906" s="33"/>
      <c r="BAH906" s="33"/>
      <c r="BAI906" s="33"/>
      <c r="BAJ906" s="33"/>
      <c r="BAK906" s="33"/>
      <c r="BAL906" s="33"/>
      <c r="BAM906" s="33"/>
      <c r="BAN906" s="33"/>
      <c r="BAO906" s="33"/>
      <c r="BAP906" s="33"/>
      <c r="BAQ906" s="33"/>
      <c r="BAR906" s="33"/>
      <c r="BAS906" s="33"/>
      <c r="BAT906" s="33"/>
      <c r="BAU906" s="33"/>
      <c r="BAV906" s="33"/>
      <c r="BAW906" s="33"/>
      <c r="BAX906" s="33"/>
      <c r="BAY906" s="33"/>
      <c r="BAZ906" s="33"/>
      <c r="BBA906" s="33"/>
      <c r="BBB906" s="33"/>
      <c r="BBC906" s="33"/>
      <c r="BBD906" s="33"/>
      <c r="BBE906" s="33"/>
      <c r="BBF906" s="33"/>
      <c r="BBG906" s="33"/>
      <c r="BBH906" s="33"/>
      <c r="BBI906" s="33"/>
      <c r="BBJ906" s="33"/>
      <c r="BBK906" s="33"/>
      <c r="BBL906" s="33"/>
      <c r="BBM906" s="33"/>
      <c r="BBN906" s="33"/>
      <c r="BBO906" s="33"/>
      <c r="BBP906" s="33"/>
      <c r="BBQ906" s="33"/>
      <c r="BBR906" s="33"/>
      <c r="BBS906" s="33"/>
      <c r="BBT906" s="33"/>
      <c r="BBU906" s="33"/>
      <c r="BBV906" s="33"/>
      <c r="BBW906" s="33"/>
      <c r="BBX906" s="33"/>
      <c r="BBY906" s="33"/>
      <c r="BBZ906" s="33"/>
      <c r="BCA906" s="33"/>
      <c r="BCB906" s="33"/>
      <c r="BCC906" s="33"/>
      <c r="BCD906" s="33"/>
      <c r="BCE906" s="33"/>
      <c r="BCF906" s="33"/>
      <c r="BCG906" s="33"/>
      <c r="BCH906" s="33"/>
      <c r="BCI906" s="33"/>
      <c r="BCJ906" s="33"/>
      <c r="BCK906" s="33"/>
      <c r="BCL906" s="33"/>
      <c r="BCM906" s="33"/>
      <c r="BCN906" s="33"/>
      <c r="BCO906" s="33"/>
      <c r="BCP906" s="33"/>
      <c r="BCQ906" s="33"/>
      <c r="BCR906" s="33"/>
      <c r="BCS906" s="33"/>
      <c r="BCT906" s="33"/>
      <c r="BCU906" s="33"/>
      <c r="BCV906" s="33"/>
      <c r="BCW906" s="33"/>
      <c r="BCX906" s="33"/>
      <c r="BCY906" s="33"/>
      <c r="BCZ906" s="33"/>
      <c r="BDA906" s="33"/>
      <c r="BDB906" s="33"/>
      <c r="BDC906" s="33"/>
      <c r="BDD906" s="33"/>
      <c r="BDE906" s="33"/>
      <c r="BDF906" s="33"/>
      <c r="BDG906" s="33"/>
      <c r="BDH906" s="33"/>
      <c r="BDI906" s="33"/>
      <c r="BDJ906" s="33"/>
      <c r="BDK906" s="33"/>
      <c r="BDL906" s="33"/>
      <c r="BDM906" s="33"/>
      <c r="BDN906" s="33"/>
      <c r="BDO906" s="33"/>
      <c r="BDP906" s="33"/>
      <c r="BDQ906" s="33"/>
      <c r="BDR906" s="33"/>
      <c r="BDS906" s="33"/>
      <c r="BDT906" s="33"/>
      <c r="BDU906" s="33"/>
      <c r="BDV906" s="33"/>
      <c r="BDW906" s="33"/>
      <c r="BDX906" s="33"/>
      <c r="BDY906" s="33"/>
      <c r="BDZ906" s="33"/>
      <c r="BEA906" s="33"/>
      <c r="BEB906" s="33"/>
      <c r="BEC906" s="33"/>
      <c r="BED906" s="33"/>
      <c r="BEE906" s="33"/>
      <c r="BEF906" s="33"/>
      <c r="BEG906" s="33"/>
      <c r="BEH906" s="33"/>
      <c r="BEI906" s="33"/>
      <c r="BEJ906" s="33"/>
      <c r="BEK906" s="33"/>
      <c r="BEL906" s="33"/>
      <c r="BEM906" s="33"/>
      <c r="BEN906" s="33"/>
      <c r="BEO906" s="33"/>
      <c r="BEP906" s="33"/>
      <c r="BEQ906" s="33"/>
      <c r="BER906" s="33"/>
      <c r="BES906" s="33"/>
      <c r="BET906" s="33"/>
      <c r="BEU906" s="33"/>
      <c r="BEV906" s="33"/>
      <c r="BEW906" s="33"/>
      <c r="BEX906" s="33"/>
      <c r="BEY906" s="33"/>
      <c r="BEZ906" s="33"/>
      <c r="BFA906" s="33"/>
      <c r="BFB906" s="33"/>
      <c r="BFC906" s="33"/>
      <c r="BFD906" s="33"/>
      <c r="BFE906" s="33"/>
      <c r="BFF906" s="33"/>
      <c r="BFG906" s="33"/>
      <c r="BFH906" s="33"/>
      <c r="BFI906" s="33"/>
      <c r="BFJ906" s="33"/>
      <c r="BFK906" s="33"/>
      <c r="BFL906" s="33"/>
      <c r="BFM906" s="33"/>
      <c r="BFN906" s="33"/>
      <c r="BFO906" s="33"/>
      <c r="BFP906" s="33"/>
      <c r="BFQ906" s="33"/>
      <c r="BFR906" s="33"/>
      <c r="BFS906" s="33"/>
      <c r="BFT906" s="33"/>
      <c r="BFU906" s="33"/>
      <c r="BFV906" s="33"/>
      <c r="BFW906" s="33"/>
      <c r="BFX906" s="33"/>
      <c r="BFY906" s="33"/>
      <c r="BFZ906" s="33"/>
      <c r="BGA906" s="33"/>
      <c r="BGB906" s="33"/>
      <c r="BGC906" s="33"/>
      <c r="BGD906" s="33"/>
      <c r="BGE906" s="33"/>
      <c r="BGF906" s="33"/>
      <c r="BGG906" s="33"/>
      <c r="BGH906" s="33"/>
      <c r="BGI906" s="33"/>
      <c r="BGJ906" s="33"/>
      <c r="BGK906" s="33"/>
      <c r="BGL906" s="33"/>
      <c r="BGM906" s="33"/>
      <c r="BGN906" s="33"/>
      <c r="BGO906" s="33"/>
      <c r="BGP906" s="33"/>
      <c r="BGQ906" s="33"/>
      <c r="BGR906" s="33"/>
      <c r="BGS906" s="33"/>
      <c r="BGT906" s="33"/>
      <c r="BGU906" s="33"/>
      <c r="BGV906" s="33"/>
      <c r="BGW906" s="33"/>
      <c r="BGX906" s="33"/>
      <c r="BGY906" s="33"/>
      <c r="BGZ906" s="33"/>
      <c r="BHA906" s="33"/>
      <c r="BHB906" s="33"/>
      <c r="BHC906" s="33"/>
      <c r="BHD906" s="33"/>
      <c r="BHE906" s="33"/>
      <c r="BHF906" s="33"/>
      <c r="BHG906" s="33"/>
      <c r="BHH906" s="33"/>
      <c r="BHI906" s="33"/>
      <c r="BHJ906" s="33"/>
      <c r="BHK906" s="33"/>
      <c r="BHL906" s="33"/>
      <c r="BHM906" s="33"/>
      <c r="BHN906" s="33"/>
      <c r="BHO906" s="33"/>
      <c r="BHP906" s="33"/>
      <c r="BHQ906" s="33"/>
      <c r="BHR906" s="33"/>
      <c r="BHS906" s="33"/>
      <c r="BHT906" s="33"/>
      <c r="BHU906" s="33"/>
      <c r="BHV906" s="33"/>
      <c r="BHW906" s="33"/>
      <c r="BHX906" s="33"/>
      <c r="BHY906" s="33"/>
      <c r="BHZ906" s="33"/>
      <c r="BIA906" s="33"/>
      <c r="BIB906" s="33"/>
      <c r="BIC906" s="33"/>
      <c r="BID906" s="33"/>
      <c r="BIE906" s="33"/>
      <c r="BIF906" s="33"/>
      <c r="BIG906" s="33"/>
      <c r="BIH906" s="33"/>
      <c r="BII906" s="33"/>
      <c r="BIJ906" s="33"/>
      <c r="BIK906" s="33"/>
      <c r="BIL906" s="33"/>
      <c r="BIM906" s="33"/>
      <c r="BIN906" s="33"/>
      <c r="BIO906" s="33"/>
      <c r="BIP906" s="33"/>
      <c r="BIQ906" s="33"/>
      <c r="BIR906" s="33"/>
      <c r="BIS906" s="33"/>
      <c r="BIT906" s="33"/>
      <c r="BIU906" s="33"/>
      <c r="BIV906" s="33"/>
      <c r="BIW906" s="33"/>
      <c r="BIX906" s="33"/>
      <c r="BIY906" s="33"/>
      <c r="BIZ906" s="33"/>
      <c r="BJA906" s="33"/>
      <c r="BJB906" s="33"/>
      <c r="BJC906" s="33"/>
      <c r="BJD906" s="33"/>
      <c r="BJE906" s="33"/>
      <c r="BJF906" s="33"/>
      <c r="BJG906" s="33"/>
      <c r="BJH906" s="33"/>
      <c r="BJI906" s="33"/>
      <c r="BJJ906" s="33"/>
      <c r="BJK906" s="33"/>
      <c r="BJL906" s="33"/>
      <c r="BJM906" s="33"/>
      <c r="BJN906" s="33"/>
      <c r="BJO906" s="33"/>
      <c r="BJP906" s="33"/>
      <c r="BJQ906" s="33"/>
      <c r="BJR906" s="33"/>
      <c r="BJS906" s="33"/>
      <c r="BJT906" s="33"/>
      <c r="BJU906" s="33"/>
      <c r="BJV906" s="33"/>
      <c r="BJW906" s="33"/>
      <c r="BJX906" s="33"/>
      <c r="BJY906" s="33"/>
      <c r="BJZ906" s="33"/>
      <c r="BKA906" s="33"/>
      <c r="BKB906" s="33"/>
      <c r="BKC906" s="33"/>
      <c r="BKD906" s="33"/>
      <c r="BKE906" s="33"/>
      <c r="BKF906" s="33"/>
      <c r="BKG906" s="33"/>
      <c r="BKH906" s="33"/>
      <c r="BKI906" s="33"/>
      <c r="BKJ906" s="33"/>
      <c r="BKK906" s="33"/>
      <c r="BKL906" s="33"/>
      <c r="BKM906" s="33"/>
      <c r="BKN906" s="33"/>
      <c r="BKO906" s="33"/>
      <c r="BKP906" s="33"/>
      <c r="BKQ906" s="33"/>
      <c r="BKR906" s="33"/>
      <c r="BKS906" s="33"/>
      <c r="BKT906" s="33"/>
      <c r="BKU906" s="33"/>
      <c r="BKV906" s="33"/>
      <c r="BKW906" s="33"/>
      <c r="BKX906" s="33"/>
      <c r="BKY906" s="33"/>
      <c r="BKZ906" s="33"/>
      <c r="BLA906" s="33"/>
      <c r="BLB906" s="33"/>
      <c r="BLC906" s="33"/>
      <c r="BLD906" s="33"/>
      <c r="BLE906" s="33"/>
      <c r="BLF906" s="33"/>
      <c r="BLG906" s="33"/>
      <c r="BLH906" s="33"/>
      <c r="BLI906" s="33"/>
      <c r="BLJ906" s="33"/>
      <c r="BLK906" s="33"/>
      <c r="BLL906" s="33"/>
      <c r="BLM906" s="33"/>
      <c r="BLN906" s="33"/>
      <c r="BLO906" s="33"/>
      <c r="BLP906" s="33"/>
      <c r="BLQ906" s="33"/>
      <c r="BLR906" s="33"/>
      <c r="BLS906" s="33"/>
      <c r="BLT906" s="33"/>
      <c r="BLU906" s="33"/>
      <c r="BLV906" s="33"/>
      <c r="BLW906" s="33"/>
      <c r="BLX906" s="33"/>
      <c r="BLY906" s="33"/>
      <c r="BLZ906" s="33"/>
      <c r="BMA906" s="33"/>
      <c r="BMB906" s="33"/>
      <c r="BMC906" s="33"/>
      <c r="BMD906" s="33"/>
      <c r="BME906" s="33"/>
      <c r="BMF906" s="33"/>
      <c r="BMG906" s="33"/>
      <c r="BMH906" s="33"/>
      <c r="BMI906" s="33"/>
      <c r="BMJ906" s="33"/>
      <c r="BMK906" s="33"/>
      <c r="BML906" s="33"/>
      <c r="BMM906" s="33"/>
      <c r="BMN906" s="33"/>
      <c r="BMO906" s="33"/>
      <c r="BMP906" s="33"/>
      <c r="BMQ906" s="33"/>
      <c r="BMR906" s="33"/>
      <c r="BMS906" s="33"/>
      <c r="BMT906" s="33"/>
      <c r="BMU906" s="33"/>
      <c r="BMV906" s="33"/>
      <c r="BMW906" s="33"/>
      <c r="BMX906" s="33"/>
      <c r="BMY906" s="33"/>
      <c r="BMZ906" s="33"/>
      <c r="BNA906" s="33"/>
      <c r="BNB906" s="33"/>
      <c r="BNC906" s="33"/>
      <c r="BND906" s="33"/>
      <c r="BNE906" s="33"/>
      <c r="BNF906" s="33"/>
      <c r="BNG906" s="33"/>
      <c r="BNH906" s="33"/>
      <c r="BNI906" s="33"/>
      <c r="BNJ906" s="33"/>
      <c r="BNK906" s="33"/>
      <c r="BNL906" s="33"/>
      <c r="BNM906" s="33"/>
      <c r="BNN906" s="33"/>
      <c r="BNO906" s="33"/>
      <c r="BNP906" s="33"/>
      <c r="BNQ906" s="33"/>
      <c r="BNR906" s="33"/>
      <c r="BNS906" s="33"/>
      <c r="BNT906" s="33"/>
      <c r="BNU906" s="33"/>
      <c r="BNV906" s="33"/>
      <c r="BNW906" s="33"/>
      <c r="BNX906" s="33"/>
      <c r="BNY906" s="33"/>
      <c r="BNZ906" s="33"/>
      <c r="BOA906" s="33"/>
      <c r="BOB906" s="33"/>
      <c r="BOC906" s="33"/>
      <c r="BOD906" s="33"/>
      <c r="BOE906" s="33"/>
      <c r="BOF906" s="33"/>
      <c r="BOG906" s="33"/>
      <c r="BOH906" s="33"/>
      <c r="BOI906" s="33"/>
      <c r="BOJ906" s="33"/>
      <c r="BOK906" s="33"/>
      <c r="BOL906" s="33"/>
      <c r="BOM906" s="33"/>
      <c r="BON906" s="33"/>
      <c r="BOO906" s="33"/>
      <c r="BOP906" s="33"/>
      <c r="BOQ906" s="33"/>
      <c r="BOR906" s="33"/>
      <c r="BOS906" s="33"/>
      <c r="BOT906" s="33"/>
      <c r="BOU906" s="33"/>
      <c r="BOV906" s="33"/>
      <c r="BOW906" s="33"/>
      <c r="BOX906" s="33"/>
      <c r="BOY906" s="33"/>
      <c r="BOZ906" s="33"/>
      <c r="BPA906" s="33"/>
      <c r="BPB906" s="33"/>
      <c r="BPC906" s="33"/>
      <c r="BPD906" s="33"/>
      <c r="BPE906" s="33"/>
      <c r="BPF906" s="33"/>
      <c r="BPG906" s="33"/>
      <c r="BPH906" s="33"/>
      <c r="BPI906" s="33"/>
      <c r="BPJ906" s="33"/>
      <c r="BPK906" s="33"/>
      <c r="BPL906" s="33"/>
      <c r="BPM906" s="33"/>
      <c r="BPN906" s="33"/>
      <c r="BPO906" s="33"/>
      <c r="BPP906" s="33"/>
      <c r="BPQ906" s="33"/>
      <c r="BPR906" s="33"/>
      <c r="BPS906" s="33"/>
      <c r="BPT906" s="33"/>
      <c r="BPU906" s="33"/>
      <c r="BPV906" s="33"/>
      <c r="BPW906" s="33"/>
      <c r="BPX906" s="33"/>
      <c r="BPY906" s="33"/>
      <c r="BPZ906" s="33"/>
      <c r="BQA906" s="33"/>
      <c r="BQB906" s="33"/>
      <c r="BQC906" s="33"/>
      <c r="BQD906" s="33"/>
      <c r="BQE906" s="33"/>
      <c r="BQF906" s="33"/>
      <c r="BQG906" s="33"/>
      <c r="BQH906" s="33"/>
      <c r="BQI906" s="33"/>
      <c r="BQJ906" s="33"/>
      <c r="BQK906" s="33"/>
      <c r="BQL906" s="33"/>
      <c r="BQM906" s="33"/>
      <c r="BQN906" s="33"/>
      <c r="BQO906" s="33"/>
      <c r="BQP906" s="33"/>
      <c r="BQQ906" s="33"/>
      <c r="BQR906" s="33"/>
      <c r="BQS906" s="33"/>
      <c r="BQT906" s="33"/>
      <c r="BQU906" s="33"/>
      <c r="BQV906" s="33"/>
      <c r="BQW906" s="33"/>
      <c r="BQX906" s="33"/>
      <c r="BQY906" s="33"/>
      <c r="BQZ906" s="33"/>
      <c r="BRA906" s="33"/>
      <c r="BRB906" s="33"/>
      <c r="BRC906" s="33"/>
      <c r="BRD906" s="33"/>
      <c r="BRE906" s="33"/>
      <c r="BRF906" s="33"/>
      <c r="BRG906" s="33"/>
      <c r="BRH906" s="33"/>
      <c r="BRI906" s="33"/>
      <c r="BRJ906" s="33"/>
      <c r="BRK906" s="33"/>
      <c r="BRL906" s="33"/>
      <c r="BRM906" s="33"/>
      <c r="BRN906" s="33"/>
      <c r="BRO906" s="33"/>
      <c r="BRP906" s="33"/>
      <c r="BRQ906" s="33"/>
      <c r="BRR906" s="33"/>
      <c r="BRS906" s="33"/>
      <c r="BRT906" s="33"/>
      <c r="BRU906" s="33"/>
      <c r="BRV906" s="33"/>
      <c r="BRW906" s="33"/>
      <c r="BRX906" s="33"/>
      <c r="BRY906" s="33"/>
      <c r="BRZ906" s="33"/>
      <c r="BSA906" s="33"/>
      <c r="BSB906" s="33"/>
      <c r="BSC906" s="33"/>
      <c r="BSD906" s="33"/>
      <c r="BSE906" s="33"/>
      <c r="BSF906" s="33"/>
      <c r="BSG906" s="33"/>
      <c r="BSH906" s="33"/>
      <c r="BSI906" s="33"/>
      <c r="BSJ906" s="33"/>
      <c r="BSK906" s="33"/>
      <c r="BSL906" s="33"/>
      <c r="BSM906" s="33"/>
      <c r="BSN906" s="33"/>
      <c r="BSO906" s="33"/>
      <c r="BSP906" s="33"/>
      <c r="BSQ906" s="33"/>
      <c r="BSR906" s="33"/>
      <c r="BSS906" s="33"/>
      <c r="BST906" s="33"/>
      <c r="BSU906" s="33"/>
      <c r="BSV906" s="33"/>
      <c r="BSW906" s="33"/>
      <c r="BSX906" s="33"/>
      <c r="BSY906" s="33"/>
      <c r="BSZ906" s="33"/>
      <c r="BTA906" s="33"/>
      <c r="BTB906" s="33"/>
      <c r="BTC906" s="33"/>
      <c r="BTD906" s="33"/>
      <c r="BTE906" s="33"/>
      <c r="BTF906" s="33"/>
      <c r="BTG906" s="33"/>
      <c r="BTH906" s="33"/>
      <c r="BTI906" s="33"/>
      <c r="BTJ906" s="33"/>
      <c r="BTK906" s="33"/>
      <c r="BTL906" s="33"/>
      <c r="BTM906" s="33"/>
      <c r="BTN906" s="33"/>
      <c r="BTO906" s="33"/>
      <c r="BTP906" s="33"/>
      <c r="BTQ906" s="33"/>
      <c r="BTR906" s="33"/>
      <c r="BTS906" s="33"/>
      <c r="BTT906" s="33"/>
      <c r="BTU906" s="33"/>
      <c r="BTV906" s="33"/>
      <c r="BTW906" s="33"/>
      <c r="BTX906" s="33"/>
      <c r="BTY906" s="33"/>
      <c r="BTZ906" s="33"/>
      <c r="BUA906" s="33"/>
      <c r="BUB906" s="33"/>
      <c r="BUC906" s="33"/>
      <c r="BUD906" s="33"/>
      <c r="BUE906" s="33"/>
      <c r="BUF906" s="33"/>
      <c r="BUG906" s="33"/>
      <c r="BUH906" s="33"/>
      <c r="BUI906" s="33"/>
      <c r="BUJ906" s="33"/>
      <c r="BUK906" s="33"/>
      <c r="BUL906" s="33"/>
      <c r="BUM906" s="33"/>
      <c r="BUN906" s="33"/>
      <c r="BUO906" s="33"/>
      <c r="BUP906" s="33"/>
      <c r="BUQ906" s="33"/>
      <c r="BUR906" s="33"/>
      <c r="BUS906" s="33"/>
      <c r="BUT906" s="33"/>
      <c r="BUU906" s="33"/>
      <c r="BUV906" s="33"/>
      <c r="BUW906" s="33"/>
      <c r="BUX906" s="33"/>
      <c r="BUY906" s="33"/>
      <c r="BUZ906" s="33"/>
      <c r="BVA906" s="33"/>
      <c r="BVB906" s="33"/>
      <c r="BVC906" s="33"/>
      <c r="BVD906" s="33"/>
      <c r="BVE906" s="33"/>
      <c r="BVF906" s="33"/>
      <c r="BVG906" s="33"/>
      <c r="BVH906" s="33"/>
      <c r="BVI906" s="33"/>
      <c r="BVJ906" s="33"/>
      <c r="BVK906" s="33"/>
      <c r="BVL906" s="33"/>
      <c r="BVM906" s="33"/>
      <c r="BVN906" s="33"/>
      <c r="BVO906" s="33"/>
      <c r="BVP906" s="33"/>
      <c r="BVQ906" s="33"/>
      <c r="BVR906" s="33"/>
      <c r="BVS906" s="33"/>
      <c r="BVT906" s="33"/>
      <c r="BVU906" s="33"/>
      <c r="BVV906" s="33"/>
      <c r="BVW906" s="33"/>
      <c r="BVX906" s="33"/>
      <c r="BVY906" s="33"/>
      <c r="BVZ906" s="33"/>
      <c r="BWA906" s="33"/>
      <c r="BWB906" s="33"/>
      <c r="BWC906" s="33"/>
      <c r="BWD906" s="33"/>
      <c r="BWE906" s="33"/>
      <c r="BWF906" s="33"/>
      <c r="BWG906" s="33"/>
      <c r="BWH906" s="33"/>
      <c r="BWI906" s="33"/>
      <c r="BWJ906" s="33"/>
      <c r="BWK906" s="33"/>
      <c r="BWL906" s="33"/>
      <c r="BWM906" s="33"/>
      <c r="BWN906" s="33"/>
      <c r="BWO906" s="33"/>
      <c r="BWP906" s="33"/>
      <c r="BWQ906" s="33"/>
      <c r="BWR906" s="33"/>
      <c r="BWS906" s="33"/>
      <c r="BWT906" s="33"/>
      <c r="BWU906" s="33"/>
      <c r="BWV906" s="33"/>
      <c r="BWW906" s="33"/>
      <c r="BWX906" s="33"/>
      <c r="BWY906" s="33"/>
      <c r="BWZ906" s="33"/>
      <c r="BXA906" s="33"/>
      <c r="BXB906" s="33"/>
      <c r="BXC906" s="33"/>
      <c r="BXD906" s="33"/>
      <c r="BXE906" s="33"/>
      <c r="BXF906" s="33"/>
      <c r="BXG906" s="33"/>
      <c r="BXH906" s="33"/>
      <c r="BXI906" s="33"/>
      <c r="BXJ906" s="33"/>
      <c r="BXK906" s="33"/>
      <c r="BXL906" s="33"/>
      <c r="BXM906" s="33"/>
      <c r="BXN906" s="33"/>
      <c r="BXO906" s="33"/>
      <c r="BXP906" s="33"/>
      <c r="BXQ906" s="33"/>
      <c r="BXR906" s="33"/>
      <c r="BXS906" s="33"/>
      <c r="BXT906" s="33"/>
      <c r="BXU906" s="33"/>
      <c r="BXV906" s="33"/>
      <c r="BXW906" s="33"/>
      <c r="BXX906" s="33"/>
      <c r="BXY906" s="33"/>
      <c r="BXZ906" s="33"/>
      <c r="BYA906" s="33"/>
      <c r="BYB906" s="33"/>
      <c r="BYC906" s="33"/>
      <c r="BYD906" s="33"/>
      <c r="BYE906" s="33"/>
      <c r="BYF906" s="33"/>
      <c r="BYG906" s="33"/>
      <c r="BYH906" s="33"/>
      <c r="BYI906" s="33"/>
      <c r="BYJ906" s="33"/>
      <c r="BYK906" s="33"/>
      <c r="BYL906" s="33"/>
      <c r="BYM906" s="33"/>
      <c r="BYN906" s="33"/>
      <c r="BYO906" s="33"/>
      <c r="BYP906" s="33"/>
      <c r="BYQ906" s="33"/>
      <c r="BYR906" s="33"/>
      <c r="BYS906" s="33"/>
      <c r="BYT906" s="33"/>
      <c r="BYU906" s="33"/>
      <c r="BYV906" s="33"/>
      <c r="BYW906" s="33"/>
      <c r="BYX906" s="33"/>
    </row>
    <row r="907" spans="1:2026" ht="15" x14ac:dyDescent="0.25">
      <c r="AJ907" s="122">
        <f>SUM(AJ2:AJ906)</f>
        <v>94200</v>
      </c>
      <c r="AK907" s="177">
        <f>SUM(AK2:AK906)</f>
        <v>2525592.2499999995</v>
      </c>
    </row>
    <row r="908" spans="1:2026" ht="24.95" customHeight="1" x14ac:dyDescent="0.25">
      <c r="AK908" s="81"/>
    </row>
    <row r="910" spans="1:2026" ht="24.95" customHeight="1" x14ac:dyDescent="0.25">
      <c r="C910" s="143" t="s">
        <v>1535</v>
      </c>
      <c r="AK910" s="124"/>
    </row>
    <row r="912" spans="1:2026" ht="24.95" customHeight="1" x14ac:dyDescent="0.25">
      <c r="C912" s="91" t="s">
        <v>1536</v>
      </c>
    </row>
    <row r="913" spans="3:36" ht="24.95" customHeight="1" x14ac:dyDescent="0.25">
      <c r="C913" s="26" t="s">
        <v>1537</v>
      </c>
      <c r="AJ913" s="122"/>
    </row>
    <row r="914" spans="3:36" ht="24.95" customHeight="1" x14ac:dyDescent="0.25">
      <c r="C914" s="144" t="s">
        <v>1538</v>
      </c>
    </row>
    <row r="915" spans="3:36" ht="24.95" customHeight="1" x14ac:dyDescent="0.25">
      <c r="C915" s="41" t="s">
        <v>1540</v>
      </c>
    </row>
    <row r="916" spans="3:36" ht="24.95" customHeight="1" x14ac:dyDescent="0.25">
      <c r="C916" s="2" t="s">
        <v>1539</v>
      </c>
    </row>
    <row r="917" spans="3:36" ht="24.95" customHeight="1" x14ac:dyDescent="0.25">
      <c r="C917" s="47" t="s">
        <v>1653</v>
      </c>
      <c r="AE917" s="138">
        <f>SUM(AI137:AI138,AI158,AI166,AI167,AI249,AI250,AI332,AI360,AI442,AI706,AI709,AI791,AI792,AI899,AI900,AI310,AI311)</f>
        <v>290209.53999999992</v>
      </c>
      <c r="AF917" s="122">
        <f ca="1">SUM(AF901:AF922,AI204,AI205,AI210,AI211,AI216,AG269,AI287,AI293,AI294,AI295,AI322,AI330,AI336,AI598:AI599,AI669:AI670,AI753:AI754)</f>
        <v>236033.91999999998</v>
      </c>
    </row>
    <row r="918" spans="3:36" ht="24.95" customHeight="1" x14ac:dyDescent="0.25">
      <c r="AE918" s="33" t="s">
        <v>1522</v>
      </c>
      <c r="AF918" s="33" t="s">
        <v>1523</v>
      </c>
    </row>
    <row r="947" spans="36:36" ht="24.95" customHeight="1" x14ac:dyDescent="0.25">
      <c r="AJ947" s="33">
        <f>297-237</f>
        <v>60</v>
      </c>
    </row>
    <row r="1048472" spans="39:39" ht="24.95" customHeight="1" thickBot="1" x14ac:dyDescent="0.3"/>
    <row r="1048473" spans="39:39" ht="24.95" customHeight="1" x14ac:dyDescent="0.25">
      <c r="AM1048473" s="82"/>
    </row>
    <row r="1048474" spans="39:39" ht="24.95" customHeight="1" x14ac:dyDescent="0.25">
      <c r="AM1048474" s="83"/>
    </row>
    <row r="1048475" spans="39:39" ht="24.95" customHeight="1" x14ac:dyDescent="0.25">
      <c r="AM1048475" s="83"/>
    </row>
    <row r="1048476" spans="39:39" ht="24.95" customHeight="1" x14ac:dyDescent="0.25">
      <c r="AM1048476" s="83"/>
    </row>
    <row r="1048477" spans="39:39" ht="24.95" customHeight="1" x14ac:dyDescent="0.25">
      <c r="AM1048477" s="83"/>
    </row>
    <row r="1048478" spans="39:39" ht="24.95" customHeight="1" x14ac:dyDescent="0.25">
      <c r="AM1048478" s="83"/>
    </row>
    <row r="1048479" spans="39:39" ht="24.95" customHeight="1" x14ac:dyDescent="0.25">
      <c r="AM1048479" s="83"/>
    </row>
    <row r="1048480" spans="39:39" ht="24.95" customHeight="1" x14ac:dyDescent="0.25">
      <c r="AM1048480" s="83"/>
    </row>
    <row r="1048481" spans="39:39" ht="24.95" customHeight="1" x14ac:dyDescent="0.25">
      <c r="AM1048481" s="83"/>
    </row>
    <row r="1048482" spans="39:39" ht="24.95" customHeight="1" x14ac:dyDescent="0.25">
      <c r="AM1048482" s="83"/>
    </row>
    <row r="1048483" spans="39:39" ht="24.95" customHeight="1" x14ac:dyDescent="0.25">
      <c r="AM1048483" s="83"/>
    </row>
    <row r="1048484" spans="39:39" ht="24.95" customHeight="1" x14ac:dyDescent="0.25">
      <c r="AM1048484" s="83"/>
    </row>
    <row r="1048485" spans="39:39" ht="24.95" customHeight="1" x14ac:dyDescent="0.25">
      <c r="AM1048485" s="83"/>
    </row>
    <row r="1048486" spans="39:39" ht="24.95" customHeight="1" x14ac:dyDescent="0.25">
      <c r="AM1048486" s="83"/>
    </row>
    <row r="1048487" spans="39:39" ht="24.95" customHeight="1" x14ac:dyDescent="0.25">
      <c r="AM1048487" s="83"/>
    </row>
    <row r="1048488" spans="39:39" ht="24.95" customHeight="1" x14ac:dyDescent="0.25">
      <c r="AM1048488" s="83"/>
    </row>
    <row r="1048489" spans="39:39" ht="24.95" customHeight="1" x14ac:dyDescent="0.25">
      <c r="AM1048489" s="83"/>
    </row>
    <row r="1048490" spans="39:39" ht="24.95" customHeight="1" x14ac:dyDescent="0.25">
      <c r="AM1048490" s="83"/>
    </row>
    <row r="1048491" spans="39:39" ht="24.95" customHeight="1" x14ac:dyDescent="0.25">
      <c r="AM1048491" s="83"/>
    </row>
    <row r="1048492" spans="39:39" ht="24.95" customHeight="1" x14ac:dyDescent="0.25">
      <c r="AM1048492" s="83"/>
    </row>
    <row r="1048493" spans="39:39" ht="24.95" customHeight="1" x14ac:dyDescent="0.25">
      <c r="AM1048493" s="83"/>
    </row>
    <row r="1048494" spans="39:39" ht="24.95" customHeight="1" x14ac:dyDescent="0.25">
      <c r="AM1048494" s="83"/>
    </row>
    <row r="1048495" spans="39:39" ht="24.95" customHeight="1" x14ac:dyDescent="0.25">
      <c r="AM1048495" s="83"/>
    </row>
    <row r="1048496" spans="39:39" ht="24.95" customHeight="1" x14ac:dyDescent="0.25">
      <c r="AM1048496" s="83"/>
    </row>
    <row r="1048497" spans="39:39" ht="24.95" customHeight="1" x14ac:dyDescent="0.25">
      <c r="AM1048497" s="83"/>
    </row>
    <row r="1048498" spans="39:39" ht="24.95" customHeight="1" x14ac:dyDescent="0.25">
      <c r="AM1048498" s="83"/>
    </row>
    <row r="1048499" spans="39:39" ht="24.95" customHeight="1" x14ac:dyDescent="0.25">
      <c r="AM1048499" s="83"/>
    </row>
    <row r="1048500" spans="39:39" ht="24.95" customHeight="1" x14ac:dyDescent="0.25">
      <c r="AM1048500" s="83"/>
    </row>
    <row r="1048501" spans="39:39" ht="24.95" customHeight="1" x14ac:dyDescent="0.25">
      <c r="AM1048501" s="83"/>
    </row>
    <row r="1048502" spans="39:39" ht="24.95" customHeight="1" x14ac:dyDescent="0.25">
      <c r="AM1048502" s="83"/>
    </row>
    <row r="1048503" spans="39:39" ht="24.95" customHeight="1" x14ac:dyDescent="0.25">
      <c r="AM1048503" s="83"/>
    </row>
    <row r="1048504" spans="39:39" ht="24.95" customHeight="1" x14ac:dyDescent="0.25">
      <c r="AM1048504" s="83"/>
    </row>
    <row r="1048505" spans="39:39" ht="24.95" customHeight="1" x14ac:dyDescent="0.25">
      <c r="AM1048505" s="83"/>
    </row>
    <row r="1048506" spans="39:39" ht="24.95" customHeight="1" x14ac:dyDescent="0.25">
      <c r="AM1048506" s="83"/>
    </row>
    <row r="1048507" spans="39:39" ht="24.95" customHeight="1" x14ac:dyDescent="0.25">
      <c r="AM1048507" s="83"/>
    </row>
    <row r="1048508" spans="39:39" ht="24.95" customHeight="1" x14ac:dyDescent="0.25">
      <c r="AM1048508" s="83"/>
    </row>
    <row r="1048509" spans="39:39" ht="24.95" customHeight="1" x14ac:dyDescent="0.25">
      <c r="AM1048509" s="83"/>
    </row>
    <row r="1048510" spans="39:39" ht="24.95" customHeight="1" x14ac:dyDescent="0.25">
      <c r="AM1048510" s="83"/>
    </row>
  </sheetData>
  <autoFilter ref="B1:BYX1048510" xr:uid="{415C43E3-9B05-1E40-ADDC-15F0614DAD1A}"/>
  <phoneticPr fontId="7" type="noConversion"/>
  <conditionalFormatting sqref="M2:M11 M236:M238 M326:M341 M107:M110 M72:M104 M113:M123 M628:M665">
    <cfRule type="cellIs" dxfId="465" priority="2716" operator="equal">
      <formula>"Non conforme"</formula>
    </cfRule>
    <cfRule type="cellIs" dxfId="464" priority="2717" operator="equal">
      <formula>"Conforme"</formula>
    </cfRule>
  </conditionalFormatting>
  <conditionalFormatting sqref="K2:K11 K168 K236:K238 K321:K329 K334:K341">
    <cfRule type="cellIs" dxfId="463" priority="2712" operator="equal">
      <formula>"Redans"</formula>
    </cfRule>
  </conditionalFormatting>
  <conditionalFormatting sqref="K2:K11 K168 K236:K238 K321:K329 K334:K341 K107:K110 K75:K104 K113:K123 K629:K664">
    <cfRule type="cellIs" dxfId="462" priority="2705" operator="equal">
      <formula>"Absence d'arrêt"</formula>
    </cfRule>
  </conditionalFormatting>
  <conditionalFormatting sqref="M12:M13">
    <cfRule type="cellIs" dxfId="461" priority="2700" operator="equal">
      <formula>"Non conforme"</formula>
    </cfRule>
    <cfRule type="cellIs" dxfId="460" priority="2701" operator="equal">
      <formula>"Conforme"</formula>
    </cfRule>
  </conditionalFormatting>
  <conditionalFormatting sqref="K12:K13">
    <cfRule type="cellIs" dxfId="459" priority="2696" operator="equal">
      <formula>"Redans"</formula>
    </cfRule>
  </conditionalFormatting>
  <conditionalFormatting sqref="K12:K13">
    <cfRule type="cellIs" dxfId="458" priority="2689" operator="equal">
      <formula>"Absence d'arrêt"</formula>
    </cfRule>
  </conditionalFormatting>
  <conditionalFormatting sqref="M14">
    <cfRule type="cellIs" dxfId="457" priority="2684" operator="equal">
      <formula>"Non conforme"</formula>
    </cfRule>
    <cfRule type="cellIs" dxfId="456" priority="2685" operator="equal">
      <formula>"Conforme"</formula>
    </cfRule>
  </conditionalFormatting>
  <conditionalFormatting sqref="K14">
    <cfRule type="cellIs" dxfId="455" priority="2680" operator="equal">
      <formula>"Redans"</formula>
    </cfRule>
  </conditionalFormatting>
  <conditionalFormatting sqref="K14">
    <cfRule type="cellIs" dxfId="454" priority="2673" operator="equal">
      <formula>"Absence d'arrêt"</formula>
    </cfRule>
  </conditionalFormatting>
  <conditionalFormatting sqref="M16:M27">
    <cfRule type="cellIs" dxfId="453" priority="2668" operator="equal">
      <formula>"Non conforme"</formula>
    </cfRule>
    <cfRule type="cellIs" dxfId="452" priority="2669" operator="equal">
      <formula>"Conforme"</formula>
    </cfRule>
  </conditionalFormatting>
  <conditionalFormatting sqref="K16:K27">
    <cfRule type="cellIs" dxfId="451" priority="2664" operator="equal">
      <formula>"Redans"</formula>
    </cfRule>
  </conditionalFormatting>
  <conditionalFormatting sqref="K16:K27">
    <cfRule type="cellIs" dxfId="450" priority="2657" operator="equal">
      <formula>"Absence d'arrêt"</formula>
    </cfRule>
  </conditionalFormatting>
  <conditionalFormatting sqref="M65:M67 M138:M144 M226:M229 M243:M244 M249:M250 M253:M258 M265:M266 M271:M276 M291 M150:M151 M153 M164:M167 M69:M70">
    <cfRule type="cellIs" dxfId="449" priority="2652" operator="equal">
      <formula>"Non conforme"</formula>
    </cfRule>
    <cfRule type="cellIs" dxfId="448" priority="2653" operator="equal">
      <formula>"Conforme"</formula>
    </cfRule>
  </conditionalFormatting>
  <conditionalFormatting sqref="K65:K67 K132:K146 K187:K189 K243:K244 K247:K248 K253:K254 K265:K266 K277:K288 K291:K293 K307:K317 K150:K151 K153 K156:K157 K226:K233">
    <cfRule type="cellIs" dxfId="447" priority="2648" operator="equal">
      <formula>"Redans"</formula>
    </cfRule>
  </conditionalFormatting>
  <conditionalFormatting sqref="K65:K67 K132:K146 K187:K189 K243:K244 K247:K248 K253:K254 K265:K266 K277:K288 K291:K293 K307:K317 K150:K151 K153 K156:K157 K226:K233">
    <cfRule type="cellIs" dxfId="446" priority="2641" operator="equal">
      <formula>"Absence d'arrêt"</formula>
    </cfRule>
  </conditionalFormatting>
  <conditionalFormatting sqref="K69">
    <cfRule type="cellIs" dxfId="445" priority="2639" operator="equal">
      <formula>"Absence d'arrêt"</formula>
    </cfRule>
  </conditionalFormatting>
  <conditionalFormatting sqref="K70">
    <cfRule type="cellIs" dxfId="444" priority="2638" operator="equal">
      <formula>"Absence d'arrêt"</formula>
    </cfRule>
  </conditionalFormatting>
  <conditionalFormatting sqref="K72">
    <cfRule type="cellIs" dxfId="443" priority="2636" operator="equal">
      <formula>"Absence d'arrêt"</formula>
    </cfRule>
  </conditionalFormatting>
  <conditionalFormatting sqref="K73">
    <cfRule type="cellIs" dxfId="442" priority="2635" operator="equal">
      <formula>"Absence d'arrêt"</formula>
    </cfRule>
  </conditionalFormatting>
  <conditionalFormatting sqref="K74">
    <cfRule type="cellIs" dxfId="441" priority="2634" operator="equal">
      <formula>"Absence d'arrêt"</formula>
    </cfRule>
  </conditionalFormatting>
  <conditionalFormatting sqref="K124">
    <cfRule type="cellIs" dxfId="440" priority="2632" operator="equal">
      <formula>"Absence d'arrêt"</formula>
    </cfRule>
  </conditionalFormatting>
  <conditionalFormatting sqref="K125">
    <cfRule type="cellIs" dxfId="439" priority="2631" operator="equal">
      <formula>"Absence d'arrêt"</formula>
    </cfRule>
  </conditionalFormatting>
  <conditionalFormatting sqref="K126">
    <cfRule type="cellIs" dxfId="438" priority="2630" operator="equal">
      <formula>"Absence d'arrêt"</formula>
    </cfRule>
  </conditionalFormatting>
  <conditionalFormatting sqref="K127">
    <cfRule type="cellIs" dxfId="437" priority="2629" operator="equal">
      <formula>"Absence d'arrêt"</formula>
    </cfRule>
  </conditionalFormatting>
  <conditionalFormatting sqref="K128">
    <cfRule type="cellIs" dxfId="436" priority="2628" operator="equal">
      <formula>"Absence d'arrêt"</formula>
    </cfRule>
  </conditionalFormatting>
  <conditionalFormatting sqref="K129">
    <cfRule type="cellIs" dxfId="435" priority="2627" operator="equal">
      <formula>"Absence d'arrêt"</formula>
    </cfRule>
  </conditionalFormatting>
  <conditionalFormatting sqref="K130">
    <cfRule type="cellIs" dxfId="434" priority="2626" operator="equal">
      <formula>"Absence d'arrêt"</formula>
    </cfRule>
  </conditionalFormatting>
  <conditionalFormatting sqref="K131">
    <cfRule type="cellIs" dxfId="433" priority="2625" operator="equal">
      <formula>"Absence d'arrêt"</formula>
    </cfRule>
  </conditionalFormatting>
  <conditionalFormatting sqref="K147">
    <cfRule type="cellIs" dxfId="432" priority="2624" operator="equal">
      <formula>"Absence d'arrêt"</formula>
    </cfRule>
  </conditionalFormatting>
  <conditionalFormatting sqref="K148">
    <cfRule type="cellIs" dxfId="431" priority="2623" operator="equal">
      <formula>"Absence d'arrêt"</formula>
    </cfRule>
  </conditionalFormatting>
  <conditionalFormatting sqref="K149">
    <cfRule type="cellIs" dxfId="430" priority="2622" operator="equal">
      <formula>"Absence d'arrêt"</formula>
    </cfRule>
  </conditionalFormatting>
  <conditionalFormatting sqref="K169">
    <cfRule type="cellIs" dxfId="429" priority="2621" operator="equal">
      <formula>"Absence d'arrêt"</formula>
    </cfRule>
  </conditionalFormatting>
  <conditionalFormatting sqref="K170">
    <cfRule type="cellIs" dxfId="428" priority="2620" operator="equal">
      <formula>"Absence d'arrêt"</formula>
    </cfRule>
  </conditionalFormatting>
  <conditionalFormatting sqref="K171">
    <cfRule type="cellIs" dxfId="427" priority="2619" operator="equal">
      <formula>"Absence d'arrêt"</formula>
    </cfRule>
  </conditionalFormatting>
  <conditionalFormatting sqref="K172">
    <cfRule type="cellIs" dxfId="426" priority="2618" operator="equal">
      <formula>"Absence d'arrêt"</formula>
    </cfRule>
  </conditionalFormatting>
  <conditionalFormatting sqref="K173">
    <cfRule type="cellIs" dxfId="425" priority="2617" operator="equal">
      <formula>"Absence d'arrêt"</formula>
    </cfRule>
  </conditionalFormatting>
  <conditionalFormatting sqref="K174">
    <cfRule type="cellIs" dxfId="424" priority="2616" operator="equal">
      <formula>"Absence d'arrêt"</formula>
    </cfRule>
  </conditionalFormatting>
  <conditionalFormatting sqref="K175">
    <cfRule type="cellIs" dxfId="423" priority="2615" operator="equal">
      <formula>"Absence d'arrêt"</formula>
    </cfRule>
  </conditionalFormatting>
  <conditionalFormatting sqref="K176">
    <cfRule type="cellIs" dxfId="422" priority="2614" operator="equal">
      <formula>"Absence d'arrêt"</formula>
    </cfRule>
  </conditionalFormatting>
  <conditionalFormatting sqref="K177">
    <cfRule type="cellIs" dxfId="421" priority="2613" operator="equal">
      <formula>"Absence d'arrêt"</formula>
    </cfRule>
  </conditionalFormatting>
  <conditionalFormatting sqref="K178:K180">
    <cfRule type="cellIs" dxfId="420" priority="2612" operator="equal">
      <formula>"Absence d'arrêt"</formula>
    </cfRule>
  </conditionalFormatting>
  <conditionalFormatting sqref="K181">
    <cfRule type="cellIs" dxfId="419" priority="2611" operator="equal">
      <formula>"Absence d'arrêt"</formula>
    </cfRule>
  </conditionalFormatting>
  <conditionalFormatting sqref="K183:K185">
    <cfRule type="cellIs" dxfId="418" priority="2610" operator="equal">
      <formula>"Absence d'arrêt"</formula>
    </cfRule>
  </conditionalFormatting>
  <conditionalFormatting sqref="K186">
    <cfRule type="cellIs" dxfId="417" priority="2609" operator="equal">
      <formula>"Absence d'arrêt"</formula>
    </cfRule>
  </conditionalFormatting>
  <conditionalFormatting sqref="K191">
    <cfRule type="cellIs" dxfId="416" priority="2608" operator="equal">
      <formula>"Absence d'arrêt"</formula>
    </cfRule>
  </conditionalFormatting>
  <conditionalFormatting sqref="K190">
    <cfRule type="cellIs" dxfId="415" priority="2607" operator="equal">
      <formula>"Absence d'arrêt"</formula>
    </cfRule>
  </conditionalFormatting>
  <conditionalFormatting sqref="K192">
    <cfRule type="cellIs" dxfId="414" priority="2606" operator="equal">
      <formula>"Absence d'arrêt"</formula>
    </cfRule>
  </conditionalFormatting>
  <conditionalFormatting sqref="K193">
    <cfRule type="cellIs" dxfId="413" priority="2605" operator="equal">
      <formula>"Absence d'arrêt"</formula>
    </cfRule>
  </conditionalFormatting>
  <conditionalFormatting sqref="K194:K196">
    <cfRule type="cellIs" dxfId="412" priority="2604" operator="equal">
      <formula>"Absence d'arrêt"</formula>
    </cfRule>
  </conditionalFormatting>
  <conditionalFormatting sqref="K216">
    <cfRule type="cellIs" dxfId="411" priority="2588" operator="equal">
      <formula>"Absence d'arrêt"</formula>
    </cfRule>
  </conditionalFormatting>
  <conditionalFormatting sqref="K198:K200">
    <cfRule type="cellIs" dxfId="410" priority="2603" operator="equal">
      <formula>"Absence d'arrêt"</formula>
    </cfRule>
  </conditionalFormatting>
  <conditionalFormatting sqref="K201">
    <cfRule type="cellIs" dxfId="409" priority="2602" operator="equal">
      <formula>"Absence d'arrêt"</formula>
    </cfRule>
  </conditionalFormatting>
  <conditionalFormatting sqref="K202">
    <cfRule type="cellIs" dxfId="408" priority="2601" operator="equal">
      <formula>"Absence d'arrêt"</formula>
    </cfRule>
  </conditionalFormatting>
  <conditionalFormatting sqref="K204">
    <cfRule type="cellIs" dxfId="407" priority="2600" operator="equal">
      <formula>"Absence d'arrêt"</formula>
    </cfRule>
  </conditionalFormatting>
  <conditionalFormatting sqref="K205">
    <cfRule type="cellIs" dxfId="406" priority="2599" operator="equal">
      <formula>"Absence d'arrêt"</formula>
    </cfRule>
  </conditionalFormatting>
  <conditionalFormatting sqref="K206">
    <cfRule type="cellIs" dxfId="405" priority="2598" operator="equal">
      <formula>"Absence d'arrêt"</formula>
    </cfRule>
  </conditionalFormatting>
  <conditionalFormatting sqref="K207">
    <cfRule type="cellIs" dxfId="404" priority="2597" operator="equal">
      <formula>"Absence d'arrêt"</formula>
    </cfRule>
  </conditionalFormatting>
  <conditionalFormatting sqref="K208">
    <cfRule type="cellIs" dxfId="403" priority="2596" operator="equal">
      <formula>"Absence d'arrêt"</formula>
    </cfRule>
  </conditionalFormatting>
  <conditionalFormatting sqref="K209">
    <cfRule type="cellIs" dxfId="402" priority="2595" operator="equal">
      <formula>"Absence d'arrêt"</formula>
    </cfRule>
  </conditionalFormatting>
  <conditionalFormatting sqref="K210">
    <cfRule type="cellIs" dxfId="401" priority="2594" operator="equal">
      <formula>"Absence d'arrêt"</formula>
    </cfRule>
  </conditionalFormatting>
  <conditionalFormatting sqref="K212">
    <cfRule type="cellIs" dxfId="400" priority="2593" operator="equal">
      <formula>"Absence d'arrêt"</formula>
    </cfRule>
  </conditionalFormatting>
  <conditionalFormatting sqref="K211">
    <cfRule type="cellIs" dxfId="399" priority="2592" operator="equal">
      <formula>"Absence d'arrêt"</formula>
    </cfRule>
  </conditionalFormatting>
  <conditionalFormatting sqref="K213">
    <cfRule type="cellIs" dxfId="398" priority="2591" operator="equal">
      <formula>"Absence d'arrêt"</formula>
    </cfRule>
  </conditionalFormatting>
  <conditionalFormatting sqref="K214">
    <cfRule type="cellIs" dxfId="397" priority="2590" operator="equal">
      <formula>"Absence d'arrêt"</formula>
    </cfRule>
  </conditionalFormatting>
  <conditionalFormatting sqref="K215">
    <cfRule type="cellIs" dxfId="396" priority="2589" operator="equal">
      <formula>"Absence d'arrêt"</formula>
    </cfRule>
  </conditionalFormatting>
  <conditionalFormatting sqref="K217">
    <cfRule type="cellIs" dxfId="395" priority="2587" operator="equal">
      <formula>"Absence d'arrêt"</formula>
    </cfRule>
  </conditionalFormatting>
  <conditionalFormatting sqref="K218">
    <cfRule type="cellIs" dxfId="394" priority="2586" operator="equal">
      <formula>"Absence d'arrêt"</formula>
    </cfRule>
  </conditionalFormatting>
  <conditionalFormatting sqref="K219">
    <cfRule type="cellIs" dxfId="393" priority="2585" operator="equal">
      <formula>"Absence d'arrêt"</formula>
    </cfRule>
  </conditionalFormatting>
  <conditionalFormatting sqref="K220">
    <cfRule type="cellIs" dxfId="392" priority="2584" operator="equal">
      <formula>"Absence d'arrêt"</formula>
    </cfRule>
  </conditionalFormatting>
  <conditionalFormatting sqref="K221">
    <cfRule type="cellIs" dxfId="391" priority="2583" operator="equal">
      <formula>"Absence d'arrêt"</formula>
    </cfRule>
  </conditionalFormatting>
  <conditionalFormatting sqref="K222">
    <cfRule type="cellIs" dxfId="390" priority="2582" operator="equal">
      <formula>"Absence d'arrêt"</formula>
    </cfRule>
  </conditionalFormatting>
  <conditionalFormatting sqref="K223">
    <cfRule type="cellIs" dxfId="389" priority="2581" operator="equal">
      <formula>"Absence d'arrêt"</formula>
    </cfRule>
  </conditionalFormatting>
  <conditionalFormatting sqref="K224">
    <cfRule type="cellIs" dxfId="388" priority="2580" operator="equal">
      <formula>"Absence d'arrêt"</formula>
    </cfRule>
  </conditionalFormatting>
  <conditionalFormatting sqref="K225">
    <cfRule type="cellIs" dxfId="387" priority="2579" operator="equal">
      <formula>"Absence d'arrêt"</formula>
    </cfRule>
  </conditionalFormatting>
  <conditionalFormatting sqref="K263">
    <cfRule type="cellIs" dxfId="386" priority="2564" operator="equal">
      <formula>"Absence d'arrêt"</formula>
    </cfRule>
  </conditionalFormatting>
  <conditionalFormatting sqref="K264">
    <cfRule type="cellIs" dxfId="385" priority="2563" operator="equal">
      <formula>"Absence d'arrêt"</formula>
    </cfRule>
  </conditionalFormatting>
  <conditionalFormatting sqref="K239">
    <cfRule type="cellIs" dxfId="384" priority="2578" operator="equal">
      <formula>"Absence d'arrêt"</formula>
    </cfRule>
  </conditionalFormatting>
  <conditionalFormatting sqref="K240:K242">
    <cfRule type="cellIs" dxfId="383" priority="2577" operator="equal">
      <formula>"Absence d'arrêt"</formula>
    </cfRule>
  </conditionalFormatting>
  <conditionalFormatting sqref="K245">
    <cfRule type="cellIs" dxfId="382" priority="2576" operator="equal">
      <formula>"Absence d'arrêt"</formula>
    </cfRule>
  </conditionalFormatting>
  <conditionalFormatting sqref="K246">
    <cfRule type="cellIs" dxfId="381" priority="2575" operator="equal">
      <formula>"Absence d'arrêt"</formula>
    </cfRule>
  </conditionalFormatting>
  <conditionalFormatting sqref="K249">
    <cfRule type="cellIs" dxfId="380" priority="2574" operator="equal">
      <formula>"Absence d'arrêt"</formula>
    </cfRule>
  </conditionalFormatting>
  <conditionalFormatting sqref="K250">
    <cfRule type="cellIs" dxfId="379" priority="2573" operator="equal">
      <formula>"Absence d'arrêt"</formula>
    </cfRule>
  </conditionalFormatting>
  <conditionalFormatting sqref="K251">
    <cfRule type="cellIs" dxfId="378" priority="2572" operator="equal">
      <formula>"Absence d'arrêt"</formula>
    </cfRule>
  </conditionalFormatting>
  <conditionalFormatting sqref="K252">
    <cfRule type="cellIs" dxfId="377" priority="2571" operator="equal">
      <formula>"Absence d'arrêt"</formula>
    </cfRule>
  </conditionalFormatting>
  <conditionalFormatting sqref="K255">
    <cfRule type="cellIs" dxfId="376" priority="2570" operator="equal">
      <formula>"Absence d'arrêt"</formula>
    </cfRule>
  </conditionalFormatting>
  <conditionalFormatting sqref="K256:K258">
    <cfRule type="cellIs" dxfId="375" priority="2569" operator="equal">
      <formula>"Absence d'arrêt"</formula>
    </cfRule>
  </conditionalFormatting>
  <conditionalFormatting sqref="K259">
    <cfRule type="cellIs" dxfId="374" priority="2568" operator="equal">
      <formula>"Absence d'arrêt"</formula>
    </cfRule>
  </conditionalFormatting>
  <conditionalFormatting sqref="K260">
    <cfRule type="cellIs" dxfId="373" priority="2567" operator="equal">
      <formula>"Absence d'arrêt"</formula>
    </cfRule>
  </conditionalFormatting>
  <conditionalFormatting sqref="K261">
    <cfRule type="cellIs" dxfId="372" priority="2566" operator="equal">
      <formula>"Absence d'arrêt"</formula>
    </cfRule>
  </conditionalFormatting>
  <conditionalFormatting sqref="K262">
    <cfRule type="cellIs" dxfId="371" priority="2565" operator="equal">
      <formula>"Absence d'arrêt"</formula>
    </cfRule>
  </conditionalFormatting>
  <conditionalFormatting sqref="K267">
    <cfRule type="cellIs" dxfId="370" priority="2562" operator="equal">
      <formula>"Absence d'arrêt"</formula>
    </cfRule>
  </conditionalFormatting>
  <conditionalFormatting sqref="K268">
    <cfRule type="cellIs" dxfId="369" priority="2561" operator="equal">
      <formula>"Absence d'arrêt"</formula>
    </cfRule>
  </conditionalFormatting>
  <conditionalFormatting sqref="K269">
    <cfRule type="cellIs" dxfId="368" priority="2560" operator="equal">
      <formula>"Absence d'arrêt"</formula>
    </cfRule>
  </conditionalFormatting>
  <conditionalFormatting sqref="K270">
    <cfRule type="cellIs" dxfId="367" priority="2559" operator="equal">
      <formula>"Absence d'arrêt"</formula>
    </cfRule>
  </conditionalFormatting>
  <conditionalFormatting sqref="K271">
    <cfRule type="cellIs" dxfId="366" priority="2558" operator="equal">
      <formula>"Absence d'arrêt"</formula>
    </cfRule>
  </conditionalFormatting>
  <conditionalFormatting sqref="K272">
    <cfRule type="cellIs" dxfId="365" priority="2557" operator="equal">
      <formula>"Absence d'arrêt"</formula>
    </cfRule>
  </conditionalFormatting>
  <conditionalFormatting sqref="K273">
    <cfRule type="cellIs" dxfId="364" priority="2556" operator="equal">
      <formula>"Absence d'arrêt"</formula>
    </cfRule>
  </conditionalFormatting>
  <conditionalFormatting sqref="K274">
    <cfRule type="cellIs" dxfId="363" priority="2555" operator="equal">
      <formula>"Absence d'arrêt"</formula>
    </cfRule>
  </conditionalFormatting>
  <conditionalFormatting sqref="K275">
    <cfRule type="cellIs" dxfId="362" priority="2554" operator="equal">
      <formula>"Absence d'arrêt"</formula>
    </cfRule>
  </conditionalFormatting>
  <conditionalFormatting sqref="K276">
    <cfRule type="cellIs" dxfId="361" priority="2553" operator="equal">
      <formula>"Absence d'arrêt"</formula>
    </cfRule>
  </conditionalFormatting>
  <conditionalFormatting sqref="K289:K290">
    <cfRule type="cellIs" dxfId="360" priority="2552" operator="equal">
      <formula>"Absence d'arrêt"</formula>
    </cfRule>
  </conditionalFormatting>
  <conditionalFormatting sqref="K294:K295">
    <cfRule type="cellIs" dxfId="359" priority="2551" operator="equal">
      <formula>"Absence d'arrêt"</formula>
    </cfRule>
  </conditionalFormatting>
  <conditionalFormatting sqref="K296">
    <cfRule type="cellIs" dxfId="358" priority="2550" operator="equal">
      <formula>"Absence d'arrêt"</formula>
    </cfRule>
  </conditionalFormatting>
  <conditionalFormatting sqref="K297">
    <cfRule type="cellIs" dxfId="357" priority="2549" operator="equal">
      <formula>"Absence d'arrêt"</formula>
    </cfRule>
  </conditionalFormatting>
  <conditionalFormatting sqref="K298">
    <cfRule type="cellIs" dxfId="356" priority="2548" operator="equal">
      <formula>"Absence d'arrêt"</formula>
    </cfRule>
  </conditionalFormatting>
  <conditionalFormatting sqref="K299">
    <cfRule type="cellIs" dxfId="355" priority="2547" operator="equal">
      <formula>"Absence d'arrêt"</formula>
    </cfRule>
  </conditionalFormatting>
  <conditionalFormatting sqref="K300">
    <cfRule type="cellIs" dxfId="354" priority="2546" operator="equal">
      <formula>"Absence d'arrêt"</formula>
    </cfRule>
  </conditionalFormatting>
  <conditionalFormatting sqref="K301">
    <cfRule type="cellIs" dxfId="353" priority="2545" operator="equal">
      <formula>"Absence d'arrêt"</formula>
    </cfRule>
  </conditionalFormatting>
  <conditionalFormatting sqref="K302">
    <cfRule type="cellIs" dxfId="352" priority="2544" operator="equal">
      <formula>"Absence d'arrêt"</formula>
    </cfRule>
  </conditionalFormatting>
  <conditionalFormatting sqref="K303">
    <cfRule type="cellIs" dxfId="351" priority="2543" operator="equal">
      <formula>"Absence d'arrêt"</formula>
    </cfRule>
  </conditionalFormatting>
  <conditionalFormatting sqref="K304">
    <cfRule type="cellIs" dxfId="350" priority="2542" operator="equal">
      <formula>"Absence d'arrêt"</formula>
    </cfRule>
  </conditionalFormatting>
  <conditionalFormatting sqref="K305">
    <cfRule type="cellIs" dxfId="349" priority="2541" operator="equal">
      <formula>"Absence d'arrêt"</formula>
    </cfRule>
  </conditionalFormatting>
  <conditionalFormatting sqref="K306">
    <cfRule type="cellIs" dxfId="348" priority="2540" operator="equal">
      <formula>"Absence d'arrêt"</formula>
    </cfRule>
  </conditionalFormatting>
  <conditionalFormatting sqref="K318">
    <cfRule type="cellIs" dxfId="347" priority="2539" operator="equal">
      <formula>"Absence d'arrêt"</formula>
    </cfRule>
  </conditionalFormatting>
  <conditionalFormatting sqref="K319">
    <cfRule type="cellIs" dxfId="346" priority="2538" operator="equal">
      <formula>"Absence d'arrêt"</formula>
    </cfRule>
  </conditionalFormatting>
  <conditionalFormatting sqref="K320">
    <cfRule type="cellIs" dxfId="345" priority="2537" operator="equal">
      <formula>"Absence d'arrêt"</formula>
    </cfRule>
  </conditionalFormatting>
  <conditionalFormatting sqref="K330">
    <cfRule type="cellIs" dxfId="344" priority="2536" operator="equal">
      <formula>"Absence d'arrêt"</formula>
    </cfRule>
  </conditionalFormatting>
  <conditionalFormatting sqref="K331">
    <cfRule type="cellIs" dxfId="343" priority="2535" operator="equal">
      <formula>"Absence d'arrêt"</formula>
    </cfRule>
  </conditionalFormatting>
  <conditionalFormatting sqref="K332">
    <cfRule type="cellIs" dxfId="342" priority="2534" operator="equal">
      <formula>"Absence d'arrêt"</formula>
    </cfRule>
  </conditionalFormatting>
  <conditionalFormatting sqref="K333">
    <cfRule type="cellIs" dxfId="341" priority="2533" operator="equal">
      <formula>"Absence d'arrêt"</formula>
    </cfRule>
  </conditionalFormatting>
  <conditionalFormatting sqref="K152">
    <cfRule type="cellIs" dxfId="340" priority="2532" operator="equal">
      <formula>"Absence d'arrêt"</formula>
    </cfRule>
  </conditionalFormatting>
  <conditionalFormatting sqref="K154">
    <cfRule type="cellIs" dxfId="339" priority="2531" operator="equal">
      <formula>"Absence d'arrêt"</formula>
    </cfRule>
  </conditionalFormatting>
  <conditionalFormatting sqref="K155">
    <cfRule type="cellIs" dxfId="338" priority="2530" operator="equal">
      <formula>"Absence d'arrêt"</formula>
    </cfRule>
  </conditionalFormatting>
  <conditionalFormatting sqref="K158">
    <cfRule type="cellIs" dxfId="337" priority="2529" operator="equal">
      <formula>"Absence d'arrêt"</formula>
    </cfRule>
  </conditionalFormatting>
  <conditionalFormatting sqref="K159">
    <cfRule type="cellIs" dxfId="336" priority="2528" operator="equal">
      <formula>"Absence d'arrêt"</formula>
    </cfRule>
  </conditionalFormatting>
  <conditionalFormatting sqref="K160">
    <cfRule type="cellIs" dxfId="335" priority="2527" operator="equal">
      <formula>"Absence d'arrêt"</formula>
    </cfRule>
  </conditionalFormatting>
  <conditionalFormatting sqref="K161">
    <cfRule type="cellIs" dxfId="334" priority="2526" operator="equal">
      <formula>"Absence d'arrêt"</formula>
    </cfRule>
  </conditionalFormatting>
  <conditionalFormatting sqref="K162">
    <cfRule type="cellIs" dxfId="333" priority="2525" operator="equal">
      <formula>"Absence d'arrêt"</formula>
    </cfRule>
  </conditionalFormatting>
  <conditionalFormatting sqref="K163">
    <cfRule type="cellIs" dxfId="332" priority="2524" operator="equal">
      <formula>"Absence d'arrêt"</formula>
    </cfRule>
  </conditionalFormatting>
  <conditionalFormatting sqref="K164">
    <cfRule type="cellIs" dxfId="331" priority="2523" operator="equal">
      <formula>"Absence d'arrêt"</formula>
    </cfRule>
  </conditionalFormatting>
  <conditionalFormatting sqref="K165:K166">
    <cfRule type="cellIs" dxfId="330" priority="2522" operator="equal">
      <formula>"Absence d'arrêt"</formula>
    </cfRule>
  </conditionalFormatting>
  <conditionalFormatting sqref="K167">
    <cfRule type="cellIs" dxfId="329" priority="2521" operator="equal">
      <formula>"Absence d'arrêt"</formula>
    </cfRule>
  </conditionalFormatting>
  <conditionalFormatting sqref="M360:M371 M440:M443 M476:M486">
    <cfRule type="cellIs" dxfId="328" priority="2519" operator="equal">
      <formula>"Non conforme"</formula>
    </cfRule>
    <cfRule type="cellIs" dxfId="327" priority="2520" operator="equal">
      <formula>"Conforme"</formula>
    </cfRule>
  </conditionalFormatting>
  <conditionalFormatting sqref="K360:K371 K438:K443 K476:K486">
    <cfRule type="cellIs" dxfId="326" priority="2515" operator="equal">
      <formula>"Redans"</formula>
    </cfRule>
  </conditionalFormatting>
  <conditionalFormatting sqref="K360:K371 K438:K443 K476:K486">
    <cfRule type="cellIs" dxfId="325" priority="2508" operator="equal">
      <formula>"Absence d'arrêt"</formula>
    </cfRule>
  </conditionalFormatting>
  <conditionalFormatting sqref="K436">
    <cfRule type="cellIs" dxfId="324" priority="2507" operator="equal">
      <formula>"Absence d'arrêt"</formula>
    </cfRule>
  </conditionalFormatting>
  <conditionalFormatting sqref="K437">
    <cfRule type="cellIs" dxfId="323" priority="2506" operator="equal">
      <formula>"Absence d'arrêt"</formula>
    </cfRule>
  </conditionalFormatting>
  <conditionalFormatting sqref="K444">
    <cfRule type="cellIs" dxfId="322" priority="2505" operator="equal">
      <formula>"Absence d'arrêt"</formula>
    </cfRule>
  </conditionalFormatting>
  <conditionalFormatting sqref="K445">
    <cfRule type="cellIs" dxfId="321" priority="2504" operator="equal">
      <formula>"Absence d'arrêt"</formula>
    </cfRule>
  </conditionalFormatting>
  <conditionalFormatting sqref="K446">
    <cfRule type="cellIs" dxfId="320" priority="2503" operator="equal">
      <formula>"Absence d'arrêt"</formula>
    </cfRule>
  </conditionalFormatting>
  <conditionalFormatting sqref="K447">
    <cfRule type="cellIs" dxfId="319" priority="2502" operator="equal">
      <formula>"Absence d'arrêt"</formula>
    </cfRule>
  </conditionalFormatting>
  <conditionalFormatting sqref="K448">
    <cfRule type="cellIs" dxfId="318" priority="2501" operator="equal">
      <formula>"Absence d'arrêt"</formula>
    </cfRule>
  </conditionalFormatting>
  <conditionalFormatting sqref="K449">
    <cfRule type="cellIs" dxfId="317" priority="2500" operator="equal">
      <formula>"Absence d'arrêt"</formula>
    </cfRule>
  </conditionalFormatting>
  <conditionalFormatting sqref="K450">
    <cfRule type="cellIs" dxfId="316" priority="2499" operator="equal">
      <formula>"Absence d'arrêt"</formula>
    </cfRule>
  </conditionalFormatting>
  <conditionalFormatting sqref="K451">
    <cfRule type="cellIs" dxfId="315" priority="2498" operator="equal">
      <formula>"Absence d'arrêt"</formula>
    </cfRule>
  </conditionalFormatting>
  <conditionalFormatting sqref="K452">
    <cfRule type="cellIs" dxfId="314" priority="2497" operator="equal">
      <formula>"Absence d'arrêt"</formula>
    </cfRule>
  </conditionalFormatting>
  <conditionalFormatting sqref="K453">
    <cfRule type="cellIs" dxfId="313" priority="2496" operator="equal">
      <formula>"Absence d'arrêt"</formula>
    </cfRule>
  </conditionalFormatting>
  <conditionalFormatting sqref="K454">
    <cfRule type="cellIs" dxfId="312" priority="2495" operator="equal">
      <formula>"Absence d'arrêt"</formula>
    </cfRule>
  </conditionalFormatting>
  <conditionalFormatting sqref="K455">
    <cfRule type="cellIs" dxfId="311" priority="2494" operator="equal">
      <formula>"Absence d'arrêt"</formula>
    </cfRule>
  </conditionalFormatting>
  <conditionalFormatting sqref="K456">
    <cfRule type="cellIs" dxfId="310" priority="2493" operator="equal">
      <formula>"Absence d'arrêt"</formula>
    </cfRule>
  </conditionalFormatting>
  <conditionalFormatting sqref="K457">
    <cfRule type="cellIs" dxfId="309" priority="2492" operator="equal">
      <formula>"Absence d'arrêt"</formula>
    </cfRule>
  </conditionalFormatting>
  <conditionalFormatting sqref="K458">
    <cfRule type="cellIs" dxfId="308" priority="2491" operator="equal">
      <formula>"Absence d'arrêt"</formula>
    </cfRule>
  </conditionalFormatting>
  <conditionalFormatting sqref="K460">
    <cfRule type="cellIs" dxfId="307" priority="2490" operator="equal">
      <formula>"Absence d'arrêt"</formula>
    </cfRule>
  </conditionalFormatting>
  <conditionalFormatting sqref="K461">
    <cfRule type="cellIs" dxfId="306" priority="2489" operator="equal">
      <formula>"Absence d'arrêt"</formula>
    </cfRule>
  </conditionalFormatting>
  <conditionalFormatting sqref="K462">
    <cfRule type="cellIs" dxfId="305" priority="2488" operator="equal">
      <formula>"Absence d'arrêt"</formula>
    </cfRule>
  </conditionalFormatting>
  <conditionalFormatting sqref="K463">
    <cfRule type="cellIs" dxfId="304" priority="2487" operator="equal">
      <formula>"Absence d'arrêt"</formula>
    </cfRule>
  </conditionalFormatting>
  <conditionalFormatting sqref="K464">
    <cfRule type="cellIs" dxfId="303" priority="2486" operator="equal">
      <formula>"Absence d'arrêt"</formula>
    </cfRule>
  </conditionalFormatting>
  <conditionalFormatting sqref="K465">
    <cfRule type="cellIs" dxfId="302" priority="2485" operator="equal">
      <formula>"Absence d'arrêt"</formula>
    </cfRule>
  </conditionalFormatting>
  <conditionalFormatting sqref="K466">
    <cfRule type="cellIs" dxfId="301" priority="2484" operator="equal">
      <formula>"Absence d'arrêt"</formula>
    </cfRule>
  </conditionalFormatting>
  <conditionalFormatting sqref="K467">
    <cfRule type="cellIs" dxfId="300" priority="2483" operator="equal">
      <formula>"Absence d'arrêt"</formula>
    </cfRule>
  </conditionalFormatting>
  <conditionalFormatting sqref="K468">
    <cfRule type="cellIs" dxfId="299" priority="2482" operator="equal">
      <formula>"Absence d'arrêt"</formula>
    </cfRule>
  </conditionalFormatting>
  <conditionalFormatting sqref="K469">
    <cfRule type="cellIs" dxfId="298" priority="2481" operator="equal">
      <formula>"Absence d'arrêt"</formula>
    </cfRule>
  </conditionalFormatting>
  <conditionalFormatting sqref="K470">
    <cfRule type="cellIs" dxfId="297" priority="2480" operator="equal">
      <formula>"Absence d'arrêt"</formula>
    </cfRule>
  </conditionalFormatting>
  <conditionalFormatting sqref="K471">
    <cfRule type="cellIs" dxfId="296" priority="2479" operator="equal">
      <formula>"Absence d'arrêt"</formula>
    </cfRule>
  </conditionalFormatting>
  <conditionalFormatting sqref="K472">
    <cfRule type="cellIs" dxfId="295" priority="2478" operator="equal">
      <formula>"Absence d'arrêt"</formula>
    </cfRule>
  </conditionalFormatting>
  <conditionalFormatting sqref="K473">
    <cfRule type="cellIs" dxfId="294" priority="2477" operator="equal">
      <formula>"Absence d'arrêt"</formula>
    </cfRule>
  </conditionalFormatting>
  <conditionalFormatting sqref="K474">
    <cfRule type="cellIs" dxfId="293" priority="2476" operator="equal">
      <formula>"Absence d'arrêt"</formula>
    </cfRule>
  </conditionalFormatting>
  <conditionalFormatting sqref="K475">
    <cfRule type="cellIs" dxfId="292" priority="2475" operator="equal">
      <formula>"Absence d'arrêt"</formula>
    </cfRule>
  </conditionalFormatting>
  <conditionalFormatting sqref="M487">
    <cfRule type="cellIs" dxfId="291" priority="2470" operator="equal">
      <formula>"Non conforme"</formula>
    </cfRule>
    <cfRule type="cellIs" dxfId="290" priority="2471" operator="equal">
      <formula>"Conforme"</formula>
    </cfRule>
  </conditionalFormatting>
  <conditionalFormatting sqref="K487">
    <cfRule type="cellIs" dxfId="289" priority="2469" operator="equal">
      <formula>"Redans"</formula>
    </cfRule>
  </conditionalFormatting>
  <conditionalFormatting sqref="K487">
    <cfRule type="cellIs" dxfId="288" priority="2467" operator="equal">
      <formula>"Absence d'arrêt"</formula>
    </cfRule>
  </conditionalFormatting>
  <conditionalFormatting sqref="M489:M524 M527:M530 M532:M535 M538:M539 M551:M560 M565:M568 M571:M577">
    <cfRule type="cellIs" dxfId="287" priority="2462" operator="equal">
      <formula>"Non conforme"</formula>
    </cfRule>
    <cfRule type="cellIs" dxfId="286" priority="2463" operator="equal">
      <formula>"Conforme"</formula>
    </cfRule>
  </conditionalFormatting>
  <conditionalFormatting sqref="K489:K494 K524 K532:K535 K542:K543 K551:K554">
    <cfRule type="cellIs" dxfId="285" priority="2460" operator="equal">
      <formula>"Redans"</formula>
    </cfRule>
  </conditionalFormatting>
  <conditionalFormatting sqref="K489:K494 K524 K532:K535 K542:K543 K551:K554">
    <cfRule type="cellIs" dxfId="284" priority="2458" operator="equal">
      <formula>"Absence d'arrêt"</formula>
    </cfRule>
  </conditionalFormatting>
  <conditionalFormatting sqref="K495">
    <cfRule type="cellIs" dxfId="283" priority="2457" operator="equal">
      <formula>"Absence d'arrêt"</formula>
    </cfRule>
  </conditionalFormatting>
  <conditionalFormatting sqref="K496">
    <cfRule type="cellIs" dxfId="282" priority="2456" operator="equal">
      <formula>"Absence d'arrêt"</formula>
    </cfRule>
  </conditionalFormatting>
  <conditionalFormatting sqref="K497">
    <cfRule type="cellIs" dxfId="281" priority="2455" operator="equal">
      <formula>"Absence d'arrêt"</formula>
    </cfRule>
  </conditionalFormatting>
  <conditionalFormatting sqref="K498">
    <cfRule type="cellIs" dxfId="280" priority="2454" operator="equal">
      <formula>"Absence d'arrêt"</formula>
    </cfRule>
  </conditionalFormatting>
  <conditionalFormatting sqref="K499:K518">
    <cfRule type="cellIs" dxfId="279" priority="2453" operator="equal">
      <formula>"Absence d'arrêt"</formula>
    </cfRule>
  </conditionalFormatting>
  <conditionalFormatting sqref="K519">
    <cfRule type="cellIs" dxfId="278" priority="2452" operator="equal">
      <formula>"Absence d'arrêt"</formula>
    </cfRule>
  </conditionalFormatting>
  <conditionalFormatting sqref="K520">
    <cfRule type="cellIs" dxfId="277" priority="2451" operator="equal">
      <formula>"Absence d'arrêt"</formula>
    </cfRule>
  </conditionalFormatting>
  <conditionalFormatting sqref="K521">
    <cfRule type="cellIs" dxfId="276" priority="2450" operator="equal">
      <formula>"Absence d'arrêt"</formula>
    </cfRule>
  </conditionalFormatting>
  <conditionalFormatting sqref="K522">
    <cfRule type="cellIs" dxfId="275" priority="2449" operator="equal">
      <formula>"Absence d'arrêt"</formula>
    </cfRule>
  </conditionalFormatting>
  <conditionalFormatting sqref="K523">
    <cfRule type="cellIs" dxfId="274" priority="2448" operator="equal">
      <formula>"Absence d'arrêt"</formula>
    </cfRule>
  </conditionalFormatting>
  <conditionalFormatting sqref="K525">
    <cfRule type="cellIs" dxfId="273" priority="2447" operator="equal">
      <formula>"Absence d'arrêt"</formula>
    </cfRule>
  </conditionalFormatting>
  <conditionalFormatting sqref="K526">
    <cfRule type="cellIs" dxfId="272" priority="2446" operator="equal">
      <formula>"Absence d'arrêt"</formula>
    </cfRule>
  </conditionalFormatting>
  <conditionalFormatting sqref="K527">
    <cfRule type="cellIs" dxfId="271" priority="2445" operator="equal">
      <formula>"Absence d'arrêt"</formula>
    </cfRule>
  </conditionalFormatting>
  <conditionalFormatting sqref="K528">
    <cfRule type="cellIs" dxfId="270" priority="2444" operator="equal">
      <formula>"Absence d'arrêt"</formula>
    </cfRule>
  </conditionalFormatting>
  <conditionalFormatting sqref="K529">
    <cfRule type="cellIs" dxfId="269" priority="2443" operator="equal">
      <formula>"Absence d'arrêt"</formula>
    </cfRule>
  </conditionalFormatting>
  <conditionalFormatting sqref="K530">
    <cfRule type="cellIs" dxfId="268" priority="2442" operator="equal">
      <formula>"Absence d'arrêt"</formula>
    </cfRule>
  </conditionalFormatting>
  <conditionalFormatting sqref="K531">
    <cfRule type="cellIs" dxfId="267" priority="2441" operator="equal">
      <formula>"Absence d'arrêt"</formula>
    </cfRule>
  </conditionalFormatting>
  <conditionalFormatting sqref="K536">
    <cfRule type="cellIs" dxfId="266" priority="2440" operator="equal">
      <formula>"Absence d'arrêt"</formula>
    </cfRule>
  </conditionalFormatting>
  <conditionalFormatting sqref="K537">
    <cfRule type="cellIs" dxfId="265" priority="2439" operator="equal">
      <formula>"Absence d'arrêt"</formula>
    </cfRule>
  </conditionalFormatting>
  <conditionalFormatting sqref="K538">
    <cfRule type="cellIs" dxfId="264" priority="2438" operator="equal">
      <formula>"Absence d'arrêt"</formula>
    </cfRule>
  </conditionalFormatting>
  <conditionalFormatting sqref="K539">
    <cfRule type="cellIs" dxfId="263" priority="2437" operator="equal">
      <formula>"Absence d'arrêt"</formula>
    </cfRule>
  </conditionalFormatting>
  <conditionalFormatting sqref="K540">
    <cfRule type="cellIs" dxfId="262" priority="2436" operator="equal">
      <formula>"Absence d'arrêt"</formula>
    </cfRule>
  </conditionalFormatting>
  <conditionalFormatting sqref="K541">
    <cfRule type="cellIs" dxfId="261" priority="2435" operator="equal">
      <formula>"Absence d'arrêt"</formula>
    </cfRule>
  </conditionalFormatting>
  <conditionalFormatting sqref="K544">
    <cfRule type="cellIs" dxfId="260" priority="2434" operator="equal">
      <formula>"Absence d'arrêt"</formula>
    </cfRule>
  </conditionalFormatting>
  <conditionalFormatting sqref="K545">
    <cfRule type="cellIs" dxfId="259" priority="2433" operator="equal">
      <formula>"Absence d'arrêt"</formula>
    </cfRule>
  </conditionalFormatting>
  <conditionalFormatting sqref="K546">
    <cfRule type="cellIs" dxfId="258" priority="2432" operator="equal">
      <formula>"Absence d'arrêt"</formula>
    </cfRule>
  </conditionalFormatting>
  <conditionalFormatting sqref="K547">
    <cfRule type="cellIs" dxfId="257" priority="2431" operator="equal">
      <formula>"Absence d'arrêt"</formula>
    </cfRule>
  </conditionalFormatting>
  <conditionalFormatting sqref="K548">
    <cfRule type="cellIs" dxfId="256" priority="2430" operator="equal">
      <formula>"Absence d'arrêt"</formula>
    </cfRule>
  </conditionalFormatting>
  <conditionalFormatting sqref="K549">
    <cfRule type="cellIs" dxfId="255" priority="2429" operator="equal">
      <formula>"Absence d'arrêt"</formula>
    </cfRule>
  </conditionalFormatting>
  <conditionalFormatting sqref="K550">
    <cfRule type="cellIs" dxfId="254" priority="2428" operator="equal">
      <formula>"Absence d'arrêt"</formula>
    </cfRule>
  </conditionalFormatting>
  <conditionalFormatting sqref="K555">
    <cfRule type="cellIs" dxfId="253" priority="2427" operator="equal">
      <formula>"Absence d'arrêt"</formula>
    </cfRule>
  </conditionalFormatting>
  <conditionalFormatting sqref="K556">
    <cfRule type="cellIs" dxfId="252" priority="2426" operator="equal">
      <formula>"Absence d'arrêt"</formula>
    </cfRule>
  </conditionalFormatting>
  <conditionalFormatting sqref="K557">
    <cfRule type="cellIs" dxfId="251" priority="2425" operator="equal">
      <formula>"Absence d'arrêt"</formula>
    </cfRule>
  </conditionalFormatting>
  <conditionalFormatting sqref="K558">
    <cfRule type="cellIs" dxfId="250" priority="2424" operator="equal">
      <formula>"Absence d'arrêt"</formula>
    </cfRule>
  </conditionalFormatting>
  <conditionalFormatting sqref="K559">
    <cfRule type="cellIs" dxfId="249" priority="2423" operator="equal">
      <formula>"Absence d'arrêt"</formula>
    </cfRule>
  </conditionalFormatting>
  <conditionalFormatting sqref="K560">
    <cfRule type="cellIs" dxfId="248" priority="2422" operator="equal">
      <formula>"Absence d'arrêt"</formula>
    </cfRule>
  </conditionalFormatting>
  <conditionalFormatting sqref="K561">
    <cfRule type="cellIs" dxfId="247" priority="2421" operator="equal">
      <formula>"Absence d'arrêt"</formula>
    </cfRule>
  </conditionalFormatting>
  <conditionalFormatting sqref="K562">
    <cfRule type="cellIs" dxfId="246" priority="2420" operator="equal">
      <formula>"Absence d'arrêt"</formula>
    </cfRule>
  </conditionalFormatting>
  <conditionalFormatting sqref="K563">
    <cfRule type="cellIs" dxfId="245" priority="2419" operator="equal">
      <formula>"Absence d'arrêt"</formula>
    </cfRule>
  </conditionalFormatting>
  <conditionalFormatting sqref="K564">
    <cfRule type="cellIs" dxfId="244" priority="2418" operator="equal">
      <formula>"Absence d'arrêt"</formula>
    </cfRule>
  </conditionalFormatting>
  <conditionalFormatting sqref="K565:K567">
    <cfRule type="cellIs" dxfId="243" priority="2417" operator="equal">
      <formula>"Absence d'arrêt"</formula>
    </cfRule>
  </conditionalFormatting>
  <conditionalFormatting sqref="K568">
    <cfRule type="cellIs" dxfId="242" priority="2416" operator="equal">
      <formula>"Absence d'arrêt"</formula>
    </cfRule>
  </conditionalFormatting>
  <conditionalFormatting sqref="K679">
    <cfRule type="cellIs" dxfId="241" priority="2374" operator="equal">
      <formula>"Absence d'arrêt"</formula>
    </cfRule>
  </conditionalFormatting>
  <conditionalFormatting sqref="K570">
    <cfRule type="cellIs" dxfId="240" priority="2415" operator="equal">
      <formula>"Absence d'arrêt"</formula>
    </cfRule>
  </conditionalFormatting>
  <conditionalFormatting sqref="K571:K577">
    <cfRule type="cellIs" dxfId="239" priority="2414" operator="equal">
      <formula>"Absence d'arrêt"</formula>
    </cfRule>
  </conditionalFormatting>
  <conditionalFormatting sqref="M578:M579">
    <cfRule type="cellIs" dxfId="238" priority="2412" operator="equal">
      <formula>"Non conforme"</formula>
    </cfRule>
    <cfRule type="cellIs" dxfId="237" priority="2413" operator="equal">
      <formula>"Conforme"</formula>
    </cfRule>
  </conditionalFormatting>
  <conditionalFormatting sqref="K579">
    <cfRule type="cellIs" dxfId="236" priority="2411" operator="equal">
      <formula>"Redans"</formula>
    </cfRule>
  </conditionalFormatting>
  <conditionalFormatting sqref="K579">
    <cfRule type="cellIs" dxfId="235" priority="2409" operator="equal">
      <formula>"Absence d'arrêt"</formula>
    </cfRule>
  </conditionalFormatting>
  <conditionalFormatting sqref="K578">
    <cfRule type="cellIs" dxfId="234" priority="2408" operator="equal">
      <formula>"Absence d'arrêt"</formula>
    </cfRule>
  </conditionalFormatting>
  <conditionalFormatting sqref="M594:M623">
    <cfRule type="cellIs" dxfId="233" priority="2403" operator="equal">
      <formula>"Non conforme"</formula>
    </cfRule>
    <cfRule type="cellIs" dxfId="232" priority="2404" operator="equal">
      <formula>"Conforme"</formula>
    </cfRule>
  </conditionalFormatting>
  <conditionalFormatting sqref="K594:K623">
    <cfRule type="cellIs" dxfId="231" priority="2401" operator="equal">
      <formula>"Redans"</formula>
    </cfRule>
  </conditionalFormatting>
  <conditionalFormatting sqref="K594:K623">
    <cfRule type="cellIs" dxfId="230" priority="2399" operator="equal">
      <formula>"Absence d'arrêt"</formula>
    </cfRule>
  </conditionalFormatting>
  <conditionalFormatting sqref="M668:M681 M689:M690 M700:M703 M706:M707 M726:M727 M754:M757 M775:M778 M796 M895:M898">
    <cfRule type="cellIs" dxfId="229" priority="2394" operator="equal">
      <formula>"Non conforme"</formula>
    </cfRule>
    <cfRule type="cellIs" dxfId="228" priority="2395" operator="equal">
      <formula>"Conforme"</formula>
    </cfRule>
  </conditionalFormatting>
  <conditionalFormatting sqref="K628 K688 K796">
    <cfRule type="cellIs" dxfId="227" priority="2392" operator="equal">
      <formula>"Redans"</formula>
    </cfRule>
  </conditionalFormatting>
  <conditionalFormatting sqref="K628 K688 K796">
    <cfRule type="cellIs" dxfId="226" priority="2390" operator="equal">
      <formula>"Absence d'arrêt"</formula>
    </cfRule>
  </conditionalFormatting>
  <conditionalFormatting sqref="K665">
    <cfRule type="cellIs" dxfId="225" priority="2388" operator="equal">
      <formula>"Absence d'arrêt"</formula>
    </cfRule>
  </conditionalFormatting>
  <conditionalFormatting sqref="K666">
    <cfRule type="cellIs" dxfId="224" priority="2387" operator="equal">
      <formula>"Absence d'arrêt"</formula>
    </cfRule>
  </conditionalFormatting>
  <conditionalFormatting sqref="K667">
    <cfRule type="cellIs" dxfId="223" priority="2386" operator="equal">
      <formula>"Absence d'arrêt"</formula>
    </cfRule>
  </conditionalFormatting>
  <conditionalFormatting sqref="K668">
    <cfRule type="cellIs" dxfId="222" priority="2385" operator="equal">
      <formula>"Absence d'arrêt"</formula>
    </cfRule>
  </conditionalFormatting>
  <conditionalFormatting sqref="K669">
    <cfRule type="cellIs" dxfId="221" priority="2384" operator="equal">
      <formula>"Absence d'arrêt"</formula>
    </cfRule>
  </conditionalFormatting>
  <conditionalFormatting sqref="K670">
    <cfRule type="cellIs" dxfId="220" priority="2383" operator="equal">
      <formula>"Absence d'arrêt"</formula>
    </cfRule>
  </conditionalFormatting>
  <conditionalFormatting sqref="K671">
    <cfRule type="cellIs" dxfId="219" priority="2382" operator="equal">
      <formula>"Absence d'arrêt"</formula>
    </cfRule>
  </conditionalFormatting>
  <conditionalFormatting sqref="K672">
    <cfRule type="cellIs" dxfId="218" priority="2381" operator="equal">
      <formula>"Absence d'arrêt"</formula>
    </cfRule>
  </conditionalFormatting>
  <conditionalFormatting sqref="K673">
    <cfRule type="cellIs" dxfId="217" priority="2380" operator="equal">
      <formula>"Absence d'arrêt"</formula>
    </cfRule>
  </conditionalFormatting>
  <conditionalFormatting sqref="K674">
    <cfRule type="cellIs" dxfId="216" priority="2379" operator="equal">
      <formula>"Absence d'arrêt"</formula>
    </cfRule>
  </conditionalFormatting>
  <conditionalFormatting sqref="K675">
    <cfRule type="cellIs" dxfId="215" priority="2378" operator="equal">
      <formula>"Absence d'arrêt"</formula>
    </cfRule>
  </conditionalFormatting>
  <conditionalFormatting sqref="K676">
    <cfRule type="cellIs" dxfId="214" priority="2377" operator="equal">
      <formula>"Absence d'arrêt"</formula>
    </cfRule>
  </conditionalFormatting>
  <conditionalFormatting sqref="K677">
    <cfRule type="cellIs" dxfId="213" priority="2376" operator="equal">
      <formula>"Absence d'arrêt"</formula>
    </cfRule>
  </conditionalFormatting>
  <conditionalFormatting sqref="K678">
    <cfRule type="cellIs" dxfId="212" priority="2375" operator="equal">
      <formula>"Absence d'arrêt"</formula>
    </cfRule>
  </conditionalFormatting>
  <conditionalFormatting sqref="K680">
    <cfRule type="cellIs" dxfId="211" priority="2373" operator="equal">
      <formula>"Absence d'arrêt"</formula>
    </cfRule>
  </conditionalFormatting>
  <conditionalFormatting sqref="K681">
    <cfRule type="cellIs" dxfId="210" priority="2372" operator="equal">
      <formula>"Absence d'arrêt"</formula>
    </cfRule>
  </conditionalFormatting>
  <conditionalFormatting sqref="K682">
    <cfRule type="cellIs" dxfId="209" priority="2371" operator="equal">
      <formula>"Absence d'arrêt"</formula>
    </cfRule>
  </conditionalFormatting>
  <conditionalFormatting sqref="K683">
    <cfRule type="cellIs" dxfId="208" priority="2370" operator="equal">
      <formula>"Absence d'arrêt"</formula>
    </cfRule>
  </conditionalFormatting>
  <conditionalFormatting sqref="K684">
    <cfRule type="cellIs" dxfId="207" priority="2369" operator="equal">
      <formula>"Absence d'arrêt"</formula>
    </cfRule>
  </conditionalFormatting>
  <conditionalFormatting sqref="K685">
    <cfRule type="cellIs" dxfId="206" priority="2368" operator="equal">
      <formula>"Absence d'arrêt"</formula>
    </cfRule>
  </conditionalFormatting>
  <conditionalFormatting sqref="K686">
    <cfRule type="cellIs" dxfId="205" priority="2367" operator="equal">
      <formula>"Absence d'arrêt"</formula>
    </cfRule>
  </conditionalFormatting>
  <conditionalFormatting sqref="K687">
    <cfRule type="cellIs" dxfId="204" priority="2366" operator="equal">
      <formula>"Absence d'arrêt"</formula>
    </cfRule>
  </conditionalFormatting>
  <conditionalFormatting sqref="K689">
    <cfRule type="cellIs" dxfId="203" priority="2365" operator="equal">
      <formula>"Absence d'arrêt"</formula>
    </cfRule>
  </conditionalFormatting>
  <conditionalFormatting sqref="K690">
    <cfRule type="cellIs" dxfId="202" priority="2364" operator="equal">
      <formula>"Absence d'arrêt"</formula>
    </cfRule>
  </conditionalFormatting>
  <conditionalFormatting sqref="K691:K692">
    <cfRule type="cellIs" dxfId="201" priority="2363" operator="equal">
      <formula>"Absence d'arrêt"</formula>
    </cfRule>
  </conditionalFormatting>
  <conditionalFormatting sqref="K693">
    <cfRule type="cellIs" dxfId="200" priority="2362" operator="equal">
      <formula>"Absence d'arrêt"</formula>
    </cfRule>
  </conditionalFormatting>
  <conditionalFormatting sqref="K694">
    <cfRule type="cellIs" dxfId="199" priority="2361" operator="equal">
      <formula>"Absence d'arrêt"</formula>
    </cfRule>
  </conditionalFormatting>
  <conditionalFormatting sqref="K695">
    <cfRule type="cellIs" dxfId="198" priority="2360" operator="equal">
      <formula>"Absence d'arrêt"</formula>
    </cfRule>
  </conditionalFormatting>
  <conditionalFormatting sqref="K696">
    <cfRule type="cellIs" dxfId="197" priority="2359" operator="equal">
      <formula>"Absence d'arrêt"</formula>
    </cfRule>
  </conditionalFormatting>
  <conditionalFormatting sqref="K697">
    <cfRule type="cellIs" dxfId="196" priority="2358" operator="equal">
      <formula>"Absence d'arrêt"</formula>
    </cfRule>
  </conditionalFormatting>
  <conditionalFormatting sqref="K698">
    <cfRule type="cellIs" dxfId="195" priority="2357" operator="equal">
      <formula>"Absence d'arrêt"</formula>
    </cfRule>
  </conditionalFormatting>
  <conditionalFormatting sqref="K699">
    <cfRule type="cellIs" dxfId="194" priority="2356" operator="equal">
      <formula>"Absence d'arrêt"</formula>
    </cfRule>
  </conditionalFormatting>
  <conditionalFormatting sqref="K700">
    <cfRule type="cellIs" dxfId="193" priority="2355" operator="equal">
      <formula>"Absence d'arrêt"</formula>
    </cfRule>
  </conditionalFormatting>
  <conditionalFormatting sqref="K701">
    <cfRule type="cellIs" dxfId="192" priority="2354" operator="equal">
      <formula>"Absence d'arrêt"</formula>
    </cfRule>
  </conditionalFormatting>
  <conditionalFormatting sqref="K702">
    <cfRule type="cellIs" dxfId="191" priority="2353" operator="equal">
      <formula>"Absence d'arrêt"</formula>
    </cfRule>
  </conditionalFormatting>
  <conditionalFormatting sqref="K703">
    <cfRule type="cellIs" dxfId="190" priority="2352" operator="equal">
      <formula>"Absence d'arrêt"</formula>
    </cfRule>
  </conditionalFormatting>
  <conditionalFormatting sqref="K704">
    <cfRule type="cellIs" dxfId="189" priority="2351" operator="equal">
      <formula>"Absence d'arrêt"</formula>
    </cfRule>
  </conditionalFormatting>
  <conditionalFormatting sqref="K705">
    <cfRule type="cellIs" dxfId="188" priority="2350" operator="equal">
      <formula>"Absence d'arrêt"</formula>
    </cfRule>
  </conditionalFormatting>
  <conditionalFormatting sqref="K706">
    <cfRule type="cellIs" dxfId="187" priority="2349" operator="equal">
      <formula>"Absence d'arrêt"</formula>
    </cfRule>
  </conditionalFormatting>
  <conditionalFormatting sqref="K707">
    <cfRule type="cellIs" dxfId="186" priority="2348" operator="equal">
      <formula>"Absence d'arrêt"</formula>
    </cfRule>
  </conditionalFormatting>
  <conditionalFormatting sqref="K708">
    <cfRule type="cellIs" dxfId="185" priority="2347" operator="equal">
      <formula>"Absence d'arrêt"</formula>
    </cfRule>
  </conditionalFormatting>
  <conditionalFormatting sqref="K709">
    <cfRule type="cellIs" dxfId="184" priority="2346" operator="equal">
      <formula>"Absence d'arrêt"</formula>
    </cfRule>
  </conditionalFormatting>
  <conditionalFormatting sqref="K710">
    <cfRule type="cellIs" dxfId="183" priority="2345" operator="equal">
      <formula>"Absence d'arrêt"</formula>
    </cfRule>
  </conditionalFormatting>
  <conditionalFormatting sqref="K711">
    <cfRule type="cellIs" dxfId="182" priority="2344" operator="equal">
      <formula>"Absence d'arrêt"</formula>
    </cfRule>
  </conditionalFormatting>
  <conditionalFormatting sqref="K712">
    <cfRule type="cellIs" dxfId="181" priority="2343" operator="equal">
      <formula>"Absence d'arrêt"</formula>
    </cfRule>
  </conditionalFormatting>
  <conditionalFormatting sqref="K713">
    <cfRule type="cellIs" dxfId="180" priority="2342" operator="equal">
      <formula>"Absence d'arrêt"</formula>
    </cfRule>
  </conditionalFormatting>
  <conditionalFormatting sqref="K714:K722">
    <cfRule type="cellIs" dxfId="179" priority="2341" operator="equal">
      <formula>"Absence d'arrêt"</formula>
    </cfRule>
  </conditionalFormatting>
  <conditionalFormatting sqref="K723">
    <cfRule type="cellIs" dxfId="178" priority="2340" operator="equal">
      <formula>"Absence d'arrêt"</formula>
    </cfRule>
  </conditionalFormatting>
  <conditionalFormatting sqref="K724">
    <cfRule type="cellIs" dxfId="177" priority="2339" operator="equal">
      <formula>"Absence d'arrêt"</formula>
    </cfRule>
  </conditionalFormatting>
  <conditionalFormatting sqref="K725">
    <cfRule type="cellIs" dxfId="176" priority="2338" operator="equal">
      <formula>"Absence d'arrêt"</formula>
    </cfRule>
  </conditionalFormatting>
  <conditionalFormatting sqref="K726">
    <cfRule type="cellIs" dxfId="175" priority="2337" operator="equal">
      <formula>"Absence d'arrêt"</formula>
    </cfRule>
  </conditionalFormatting>
  <conditionalFormatting sqref="K727">
    <cfRule type="cellIs" dxfId="174" priority="2336" operator="equal">
      <formula>"Absence d'arrêt"</formula>
    </cfRule>
  </conditionalFormatting>
  <conditionalFormatting sqref="K728">
    <cfRule type="cellIs" dxfId="173" priority="2335" operator="equal">
      <formula>"Absence d'arrêt"</formula>
    </cfRule>
  </conditionalFormatting>
  <conditionalFormatting sqref="K729">
    <cfRule type="cellIs" dxfId="172" priority="2334" operator="equal">
      <formula>"Absence d'arrêt"</formula>
    </cfRule>
  </conditionalFormatting>
  <conditionalFormatting sqref="K730">
    <cfRule type="cellIs" dxfId="171" priority="2333" operator="equal">
      <formula>"Absence d'arrêt"</formula>
    </cfRule>
  </conditionalFormatting>
  <conditionalFormatting sqref="K731">
    <cfRule type="cellIs" dxfId="170" priority="2332" operator="equal">
      <formula>"Absence d'arrêt"</formula>
    </cfRule>
  </conditionalFormatting>
  <conditionalFormatting sqref="K732">
    <cfRule type="cellIs" dxfId="169" priority="2331" operator="equal">
      <formula>"Absence d'arrêt"</formula>
    </cfRule>
  </conditionalFormatting>
  <conditionalFormatting sqref="K733">
    <cfRule type="cellIs" dxfId="168" priority="2330" operator="equal">
      <formula>"Absence d'arrêt"</formula>
    </cfRule>
  </conditionalFormatting>
  <conditionalFormatting sqref="K734">
    <cfRule type="cellIs" dxfId="167" priority="2329" operator="equal">
      <formula>"Absence d'arrêt"</formula>
    </cfRule>
  </conditionalFormatting>
  <conditionalFormatting sqref="K735">
    <cfRule type="cellIs" dxfId="166" priority="2328" operator="equal">
      <formula>"Absence d'arrêt"</formula>
    </cfRule>
  </conditionalFormatting>
  <conditionalFormatting sqref="K769">
    <cfRule type="cellIs" dxfId="165" priority="2303" operator="equal">
      <formula>"Absence d'arrêt"</formula>
    </cfRule>
  </conditionalFormatting>
  <conditionalFormatting sqref="K756">
    <cfRule type="cellIs" dxfId="164" priority="2314" operator="equal">
      <formula>"Absence d'arrêt"</formula>
    </cfRule>
  </conditionalFormatting>
  <conditionalFormatting sqref="K738">
    <cfRule type="cellIs" dxfId="163" priority="2327" operator="equal">
      <formula>"Absence d'arrêt"</formula>
    </cfRule>
  </conditionalFormatting>
  <conditionalFormatting sqref="K739">
    <cfRule type="cellIs" dxfId="162" priority="2326" operator="equal">
      <formula>"Absence d'arrêt"</formula>
    </cfRule>
  </conditionalFormatting>
  <conditionalFormatting sqref="K740">
    <cfRule type="cellIs" dxfId="161" priority="2325" operator="equal">
      <formula>"Absence d'arrêt"</formula>
    </cfRule>
  </conditionalFormatting>
  <conditionalFormatting sqref="K741:K746">
    <cfRule type="cellIs" dxfId="160" priority="2324" operator="equal">
      <formula>"Absence d'arrêt"</formula>
    </cfRule>
  </conditionalFormatting>
  <conditionalFormatting sqref="K747">
    <cfRule type="cellIs" dxfId="159" priority="2323" operator="equal">
      <formula>"Absence d'arrêt"</formula>
    </cfRule>
  </conditionalFormatting>
  <conditionalFormatting sqref="K748">
    <cfRule type="cellIs" dxfId="158" priority="2322" operator="equal">
      <formula>"Absence d'arrêt"</formula>
    </cfRule>
  </conditionalFormatting>
  <conditionalFormatting sqref="K749">
    <cfRule type="cellIs" dxfId="157" priority="2321" operator="equal">
      <formula>"Absence d'arrêt"</formula>
    </cfRule>
  </conditionalFormatting>
  <conditionalFormatting sqref="K750">
    <cfRule type="cellIs" dxfId="156" priority="2320" operator="equal">
      <formula>"Absence d'arrêt"</formula>
    </cfRule>
  </conditionalFormatting>
  <conditionalFormatting sqref="K751">
    <cfRule type="cellIs" dxfId="155" priority="2319" operator="equal">
      <formula>"Absence d'arrêt"</formula>
    </cfRule>
  </conditionalFormatting>
  <conditionalFormatting sqref="K752">
    <cfRule type="cellIs" dxfId="154" priority="2318" operator="equal">
      <formula>"Absence d'arrêt"</formula>
    </cfRule>
  </conditionalFormatting>
  <conditionalFormatting sqref="K753">
    <cfRule type="cellIs" dxfId="153" priority="2317" operator="equal">
      <formula>"Absence d'arrêt"</formula>
    </cfRule>
  </conditionalFormatting>
  <conditionalFormatting sqref="K754">
    <cfRule type="cellIs" dxfId="152" priority="2316" operator="equal">
      <formula>"Absence d'arrêt"</formula>
    </cfRule>
  </conditionalFormatting>
  <conditionalFormatting sqref="K755">
    <cfRule type="cellIs" dxfId="151" priority="2315" operator="equal">
      <formula>"Absence d'arrêt"</formula>
    </cfRule>
  </conditionalFormatting>
  <conditionalFormatting sqref="K757">
    <cfRule type="cellIs" dxfId="150" priority="2313" operator="equal">
      <formula>"Absence d'arrêt"</formula>
    </cfRule>
  </conditionalFormatting>
  <conditionalFormatting sqref="K758">
    <cfRule type="cellIs" dxfId="149" priority="2312" operator="equal">
      <formula>"Absence d'arrêt"</formula>
    </cfRule>
  </conditionalFormatting>
  <conditionalFormatting sqref="K759">
    <cfRule type="cellIs" dxfId="148" priority="2311" operator="equal">
      <formula>"Absence d'arrêt"</formula>
    </cfRule>
  </conditionalFormatting>
  <conditionalFormatting sqref="K760">
    <cfRule type="cellIs" dxfId="147" priority="2310" operator="equal">
      <formula>"Absence d'arrêt"</formula>
    </cfRule>
  </conditionalFormatting>
  <conditionalFormatting sqref="K761">
    <cfRule type="cellIs" dxfId="146" priority="2309" operator="equal">
      <formula>"Absence d'arrêt"</formula>
    </cfRule>
  </conditionalFormatting>
  <conditionalFormatting sqref="K762:K764">
    <cfRule type="cellIs" dxfId="145" priority="2308" operator="equal">
      <formula>"Absence d'arrêt"</formula>
    </cfRule>
  </conditionalFormatting>
  <conditionalFormatting sqref="K765">
    <cfRule type="cellIs" dxfId="144" priority="2307" operator="equal">
      <formula>"Absence d'arrêt"</formula>
    </cfRule>
  </conditionalFormatting>
  <conditionalFormatting sqref="K766">
    <cfRule type="cellIs" dxfId="143" priority="2306" operator="equal">
      <formula>"Absence d'arrêt"</formula>
    </cfRule>
  </conditionalFormatting>
  <conditionalFormatting sqref="K767">
    <cfRule type="cellIs" dxfId="142" priority="2305" operator="equal">
      <formula>"Absence d'arrêt"</formula>
    </cfRule>
  </conditionalFormatting>
  <conditionalFormatting sqref="K768">
    <cfRule type="cellIs" dxfId="141" priority="2304" operator="equal">
      <formula>"Absence d'arrêt"</formula>
    </cfRule>
  </conditionalFormatting>
  <conditionalFormatting sqref="K770">
    <cfRule type="cellIs" dxfId="140" priority="2302" operator="equal">
      <formula>"Absence d'arrêt"</formula>
    </cfRule>
  </conditionalFormatting>
  <conditionalFormatting sqref="K771">
    <cfRule type="cellIs" dxfId="139" priority="2301" operator="equal">
      <formula>"Absence d'arrêt"</formula>
    </cfRule>
  </conditionalFormatting>
  <conditionalFormatting sqref="K772">
    <cfRule type="cellIs" dxfId="138" priority="2300" operator="equal">
      <formula>"Absence d'arrêt"</formula>
    </cfRule>
  </conditionalFormatting>
  <conditionalFormatting sqref="K773">
    <cfRule type="cellIs" dxfId="137" priority="2299" operator="equal">
      <formula>"Absence d'arrêt"</formula>
    </cfRule>
  </conditionalFormatting>
  <conditionalFormatting sqref="K774">
    <cfRule type="cellIs" dxfId="136" priority="2298" operator="equal">
      <formula>"Absence d'arrêt"</formula>
    </cfRule>
  </conditionalFormatting>
  <conditionalFormatting sqref="K775">
    <cfRule type="cellIs" dxfId="135" priority="2297" operator="equal">
      <formula>"Absence d'arrêt"</formula>
    </cfRule>
  </conditionalFormatting>
  <conditionalFormatting sqref="K776">
    <cfRule type="cellIs" dxfId="134" priority="2296" operator="equal">
      <formula>"Absence d'arrêt"</formula>
    </cfRule>
  </conditionalFormatting>
  <conditionalFormatting sqref="K777">
    <cfRule type="cellIs" dxfId="133" priority="2295" operator="equal">
      <formula>"Absence d'arrêt"</formula>
    </cfRule>
  </conditionalFormatting>
  <conditionalFormatting sqref="K778">
    <cfRule type="cellIs" dxfId="132" priority="2294" operator="equal">
      <formula>"Absence d'arrêt"</formula>
    </cfRule>
  </conditionalFormatting>
  <conditionalFormatting sqref="K779">
    <cfRule type="cellIs" dxfId="131" priority="2293" operator="equal">
      <formula>"Absence d'arrêt"</formula>
    </cfRule>
  </conditionalFormatting>
  <conditionalFormatting sqref="K780">
    <cfRule type="cellIs" dxfId="130" priority="2292" operator="equal">
      <formula>"Absence d'arrêt"</formula>
    </cfRule>
  </conditionalFormatting>
  <conditionalFormatting sqref="K781">
    <cfRule type="cellIs" dxfId="129" priority="2291" operator="equal">
      <formula>"Absence d'arrêt"</formula>
    </cfRule>
  </conditionalFormatting>
  <conditionalFormatting sqref="K782">
    <cfRule type="cellIs" dxfId="128" priority="2290" operator="equal">
      <formula>"Absence d'arrêt"</formula>
    </cfRule>
  </conditionalFormatting>
  <conditionalFormatting sqref="K783">
    <cfRule type="cellIs" dxfId="127" priority="2289" operator="equal">
      <formula>"Absence d'arrêt"</formula>
    </cfRule>
  </conditionalFormatting>
  <conditionalFormatting sqref="K784">
    <cfRule type="cellIs" dxfId="126" priority="2288" operator="equal">
      <formula>"Absence d'arrêt"</formula>
    </cfRule>
  </conditionalFormatting>
  <conditionalFormatting sqref="K785">
    <cfRule type="cellIs" dxfId="125" priority="2287" operator="equal">
      <formula>"Absence d'arrêt"</formula>
    </cfRule>
  </conditionalFormatting>
  <conditionalFormatting sqref="K786">
    <cfRule type="cellIs" dxfId="124" priority="2286" operator="equal">
      <formula>"Absence d'arrêt"</formula>
    </cfRule>
  </conditionalFormatting>
  <conditionalFormatting sqref="K787">
    <cfRule type="cellIs" dxfId="123" priority="2285" operator="equal">
      <formula>"Absence d'arrêt"</formula>
    </cfRule>
  </conditionalFormatting>
  <conditionalFormatting sqref="K788">
    <cfRule type="cellIs" dxfId="122" priority="2284" operator="equal">
      <formula>"Absence d'arrêt"</formula>
    </cfRule>
  </conditionalFormatting>
  <conditionalFormatting sqref="K789">
    <cfRule type="cellIs" dxfId="121" priority="2283" operator="equal">
      <formula>"Absence d'arrêt"</formula>
    </cfRule>
  </conditionalFormatting>
  <conditionalFormatting sqref="K790">
    <cfRule type="cellIs" dxfId="120" priority="2282" operator="equal">
      <formula>"Absence d'arrêt"</formula>
    </cfRule>
  </conditionalFormatting>
  <conditionalFormatting sqref="K791">
    <cfRule type="cellIs" dxfId="119" priority="2281" operator="equal">
      <formula>"Absence d'arrêt"</formula>
    </cfRule>
  </conditionalFormatting>
  <conditionalFormatting sqref="K792:K794">
    <cfRule type="cellIs" dxfId="118" priority="2280" operator="equal">
      <formula>"Absence d'arrêt"</formula>
    </cfRule>
  </conditionalFormatting>
  <conditionalFormatting sqref="K795">
    <cfRule type="cellIs" dxfId="117" priority="2279" operator="equal">
      <formula>"Absence d'arrêt"</formula>
    </cfRule>
  </conditionalFormatting>
  <conditionalFormatting sqref="K797">
    <cfRule type="cellIs" dxfId="116" priority="2278" operator="equal">
      <formula>"Absence d'arrêt"</formula>
    </cfRule>
  </conditionalFormatting>
  <conditionalFormatting sqref="K798:K890">
    <cfRule type="cellIs" dxfId="115" priority="2277" operator="equal">
      <formula>"Absence d'arrêt"</formula>
    </cfRule>
  </conditionalFormatting>
  <conditionalFormatting sqref="K891">
    <cfRule type="cellIs" dxfId="114" priority="2276" operator="equal">
      <formula>"Absence d'arrêt"</formula>
    </cfRule>
  </conditionalFormatting>
  <conditionalFormatting sqref="K892">
    <cfRule type="cellIs" dxfId="113" priority="2275" operator="equal">
      <formula>"Absence d'arrêt"</formula>
    </cfRule>
  </conditionalFormatting>
  <conditionalFormatting sqref="K893">
    <cfRule type="cellIs" dxfId="112" priority="2274" operator="equal">
      <formula>"Absence d'arrêt"</formula>
    </cfRule>
  </conditionalFormatting>
  <conditionalFormatting sqref="K894">
    <cfRule type="cellIs" dxfId="111" priority="2273" operator="equal">
      <formula>"Absence d'arrêt"</formula>
    </cfRule>
  </conditionalFormatting>
  <conditionalFormatting sqref="K895">
    <cfRule type="cellIs" dxfId="110" priority="2271" operator="equal">
      <formula>"Absence d'arrêt"</formula>
    </cfRule>
  </conditionalFormatting>
  <conditionalFormatting sqref="K896">
    <cfRule type="cellIs" dxfId="109" priority="2270" operator="equal">
      <formula>"Absence d'arrêt"</formula>
    </cfRule>
  </conditionalFormatting>
  <conditionalFormatting sqref="K897">
    <cfRule type="cellIs" dxfId="108" priority="2269" operator="equal">
      <formula>"Absence d'arrêt"</formula>
    </cfRule>
  </conditionalFormatting>
  <conditionalFormatting sqref="K898">
    <cfRule type="cellIs" dxfId="107" priority="2268" operator="equal">
      <formula>"Absence d'arrêt"</formula>
    </cfRule>
  </conditionalFormatting>
  <conditionalFormatting sqref="K899">
    <cfRule type="cellIs" dxfId="106" priority="2267" operator="equal">
      <formula>"Absence d'arrêt"</formula>
    </cfRule>
  </conditionalFormatting>
  <conditionalFormatting sqref="K900">
    <cfRule type="cellIs" dxfId="105" priority="2266" operator="equal">
      <formula>"Absence d'arrêt"</formula>
    </cfRule>
  </conditionalFormatting>
  <conditionalFormatting sqref="K901">
    <cfRule type="cellIs" dxfId="104" priority="2265" operator="equal">
      <formula>"Absence d'arrêt"</formula>
    </cfRule>
  </conditionalFormatting>
  <conditionalFormatting sqref="K902">
    <cfRule type="cellIs" dxfId="103" priority="2264" operator="equal">
      <formula>"Absence d'arrêt"</formula>
    </cfRule>
  </conditionalFormatting>
  <conditionalFormatting sqref="K903">
    <cfRule type="cellIs" dxfId="102" priority="2263" operator="equal">
      <formula>"Absence d'arrêt"</formula>
    </cfRule>
  </conditionalFormatting>
  <conditionalFormatting sqref="K904">
    <cfRule type="cellIs" dxfId="101" priority="2262" operator="equal">
      <formula>"Absence d'arrêt"</formula>
    </cfRule>
  </conditionalFormatting>
  <conditionalFormatting sqref="K182">
    <cfRule type="cellIs" dxfId="100" priority="291" operator="equal">
      <formula>"Absence d'arrêt"</formula>
    </cfRule>
  </conditionalFormatting>
  <conditionalFormatting sqref="K234:K235">
    <cfRule type="cellIs" dxfId="99" priority="277" operator="equal">
      <formula>"Redans"</formula>
    </cfRule>
  </conditionalFormatting>
  <conditionalFormatting sqref="K234:K235">
    <cfRule type="cellIs" dxfId="98" priority="275" operator="equal">
      <formula>"Absence d'arrêt"</formula>
    </cfRule>
  </conditionalFormatting>
  <conditionalFormatting sqref="M342">
    <cfRule type="cellIs" dxfId="97" priority="263" operator="equal">
      <formula>"Non conforme"</formula>
    </cfRule>
    <cfRule type="cellIs" dxfId="96" priority="264" operator="equal">
      <formula>"Conforme"</formula>
    </cfRule>
  </conditionalFormatting>
  <conditionalFormatting sqref="K342">
    <cfRule type="cellIs" dxfId="95" priority="262" operator="equal">
      <formula>"Redans"</formula>
    </cfRule>
  </conditionalFormatting>
  <conditionalFormatting sqref="K342">
    <cfRule type="cellIs" dxfId="94" priority="261" operator="equal">
      <formula>"Absence d'arrêt"</formula>
    </cfRule>
  </conditionalFormatting>
  <conditionalFormatting sqref="M343:M359">
    <cfRule type="cellIs" dxfId="93" priority="248" operator="equal">
      <formula>"Non conforme"</formula>
    </cfRule>
    <cfRule type="cellIs" dxfId="92" priority="249" operator="equal">
      <formula>"Conforme"</formula>
    </cfRule>
  </conditionalFormatting>
  <conditionalFormatting sqref="K343:K359">
    <cfRule type="cellIs" dxfId="91" priority="247" operator="equal">
      <formula>"Redans"</formula>
    </cfRule>
  </conditionalFormatting>
  <conditionalFormatting sqref="K343:K359">
    <cfRule type="cellIs" dxfId="90" priority="246" operator="equal">
      <formula>"Absence d'arrêt"</formula>
    </cfRule>
  </conditionalFormatting>
  <conditionalFormatting sqref="M488">
    <cfRule type="cellIs" dxfId="89" priority="233" operator="equal">
      <formula>"Non conforme"</formula>
    </cfRule>
    <cfRule type="cellIs" dxfId="88" priority="234" operator="equal">
      <formula>"Conforme"</formula>
    </cfRule>
  </conditionalFormatting>
  <conditionalFormatting sqref="K488">
    <cfRule type="cellIs" dxfId="87" priority="232" operator="equal">
      <formula>"Redans"</formula>
    </cfRule>
  </conditionalFormatting>
  <conditionalFormatting sqref="K488">
    <cfRule type="cellIs" dxfId="86" priority="230" operator="equal">
      <formula>"Absence d'arrêt"</formula>
    </cfRule>
  </conditionalFormatting>
  <conditionalFormatting sqref="M569">
    <cfRule type="cellIs" dxfId="85" priority="212" operator="equal">
      <formula>"Non conforme"</formula>
    </cfRule>
    <cfRule type="cellIs" dxfId="84" priority="213" operator="equal">
      <formula>"Conforme"</formula>
    </cfRule>
  </conditionalFormatting>
  <conditionalFormatting sqref="K569">
    <cfRule type="cellIs" dxfId="83" priority="210" operator="equal">
      <formula>"Absence d'arrêt"</formula>
    </cfRule>
  </conditionalFormatting>
  <conditionalFormatting sqref="K736">
    <cfRule type="cellIs" dxfId="82" priority="199" operator="equal">
      <formula>"Absence d'arrêt"</formula>
    </cfRule>
  </conditionalFormatting>
  <conditionalFormatting sqref="K737">
    <cfRule type="cellIs" dxfId="81" priority="185" operator="equal">
      <formula>"Absence d'arrêt"</formula>
    </cfRule>
  </conditionalFormatting>
  <conditionalFormatting sqref="M71">
    <cfRule type="cellIs" dxfId="80" priority="166" operator="equal">
      <formula>"Non conforme"</formula>
    </cfRule>
    <cfRule type="cellIs" dxfId="79" priority="167" operator="equal">
      <formula>"Conforme"</formula>
    </cfRule>
  </conditionalFormatting>
  <conditionalFormatting sqref="K71">
    <cfRule type="cellIs" dxfId="78" priority="165" operator="equal">
      <formula>"Absence d'arrêt"</formula>
    </cfRule>
  </conditionalFormatting>
  <conditionalFormatting sqref="M68">
    <cfRule type="cellIs" dxfId="77" priority="149" operator="equal">
      <formula>"Non conforme"</formula>
    </cfRule>
    <cfRule type="cellIs" dxfId="76" priority="150" operator="equal">
      <formula>"Conforme"</formula>
    </cfRule>
  </conditionalFormatting>
  <conditionalFormatting sqref="K68">
    <cfRule type="cellIs" dxfId="75" priority="148" operator="equal">
      <formula>"Absence d'arrêt"</formula>
    </cfRule>
  </conditionalFormatting>
  <conditionalFormatting sqref="M64">
    <cfRule type="cellIs" dxfId="74" priority="132" operator="equal">
      <formula>"Non conforme"</formula>
    </cfRule>
    <cfRule type="cellIs" dxfId="73" priority="133" operator="equal">
      <formula>"Conforme"</formula>
    </cfRule>
  </conditionalFormatting>
  <conditionalFormatting sqref="K64">
    <cfRule type="cellIs" dxfId="72" priority="131" operator="equal">
      <formula>"Redans"</formula>
    </cfRule>
  </conditionalFormatting>
  <conditionalFormatting sqref="K64">
    <cfRule type="cellIs" dxfId="71" priority="130" operator="equal">
      <formula>"Absence d'arrêt"</formula>
    </cfRule>
  </conditionalFormatting>
  <conditionalFormatting sqref="K203">
    <cfRule type="cellIs" dxfId="70" priority="115" operator="equal">
      <formula>"Absence d'arrêt"</formula>
    </cfRule>
  </conditionalFormatting>
  <conditionalFormatting sqref="K459">
    <cfRule type="cellIs" dxfId="69" priority="104" operator="equal">
      <formula>"Absence d'arrêt"</formula>
    </cfRule>
  </conditionalFormatting>
  <conditionalFormatting sqref="M106:M110">
    <cfRule type="cellIs" dxfId="68" priority="84" operator="equal">
      <formula>"Non conforme"</formula>
    </cfRule>
    <cfRule type="cellIs" dxfId="67" priority="85" operator="equal">
      <formula>"Conforme"</formula>
    </cfRule>
  </conditionalFormatting>
  <conditionalFormatting sqref="K106:K110">
    <cfRule type="cellIs" dxfId="66" priority="83" operator="equal">
      <formula>"Absence d'arrêt"</formula>
    </cfRule>
  </conditionalFormatting>
  <conditionalFormatting sqref="M105">
    <cfRule type="cellIs" dxfId="65" priority="66" operator="equal">
      <formula>"Non conforme"</formula>
    </cfRule>
    <cfRule type="cellIs" dxfId="64" priority="67" operator="equal">
      <formula>"Conforme"</formula>
    </cfRule>
  </conditionalFormatting>
  <conditionalFormatting sqref="K105">
    <cfRule type="cellIs" dxfId="63" priority="65" operator="equal">
      <formula>"Absence d'arrêt"</formula>
    </cfRule>
  </conditionalFormatting>
  <conditionalFormatting sqref="M372">
    <cfRule type="cellIs" dxfId="62" priority="59" operator="equal">
      <formula>"Non conforme"</formula>
    </cfRule>
    <cfRule type="cellIs" dxfId="61" priority="60" operator="equal">
      <formula>"Conforme"</formula>
    </cfRule>
  </conditionalFormatting>
  <conditionalFormatting sqref="K372">
    <cfRule type="cellIs" dxfId="60" priority="58" operator="equal">
      <formula>"Redans"</formula>
    </cfRule>
  </conditionalFormatting>
  <conditionalFormatting sqref="K372">
    <cfRule type="cellIs" dxfId="59" priority="57" operator="equal">
      <formula>"Absence d'arrêt"</formula>
    </cfRule>
  </conditionalFormatting>
  <conditionalFormatting sqref="M373">
    <cfRule type="cellIs" dxfId="58" priority="55" operator="equal">
      <formula>"Non conforme"</formula>
    </cfRule>
    <cfRule type="cellIs" dxfId="57" priority="56" operator="equal">
      <formula>"Conforme"</formula>
    </cfRule>
  </conditionalFormatting>
  <conditionalFormatting sqref="K373">
    <cfRule type="cellIs" dxfId="56" priority="54" operator="equal">
      <formula>"Redans"</formula>
    </cfRule>
  </conditionalFormatting>
  <conditionalFormatting sqref="K373">
    <cfRule type="cellIs" dxfId="55" priority="53" operator="equal">
      <formula>"Absence d'arrêt"</formula>
    </cfRule>
  </conditionalFormatting>
  <conditionalFormatting sqref="M374">
    <cfRule type="cellIs" dxfId="54" priority="51" operator="equal">
      <formula>"Non conforme"</formula>
    </cfRule>
    <cfRule type="cellIs" dxfId="53" priority="52" operator="equal">
      <formula>"Conforme"</formula>
    </cfRule>
  </conditionalFormatting>
  <conditionalFormatting sqref="K374">
    <cfRule type="cellIs" dxfId="52" priority="50" operator="equal">
      <formula>"Redans"</formula>
    </cfRule>
  </conditionalFormatting>
  <conditionalFormatting sqref="K374">
    <cfRule type="cellIs" dxfId="51" priority="49" operator="equal">
      <formula>"Absence d'arrêt"</formula>
    </cfRule>
  </conditionalFormatting>
  <conditionalFormatting sqref="M375">
    <cfRule type="cellIs" dxfId="50" priority="47" operator="equal">
      <formula>"Non conforme"</formula>
    </cfRule>
    <cfRule type="cellIs" dxfId="49" priority="48" operator="equal">
      <formula>"Conforme"</formula>
    </cfRule>
  </conditionalFormatting>
  <conditionalFormatting sqref="K375">
    <cfRule type="cellIs" dxfId="48" priority="46" operator="equal">
      <formula>"Redans"</formula>
    </cfRule>
  </conditionalFormatting>
  <conditionalFormatting sqref="K375">
    <cfRule type="cellIs" dxfId="47" priority="45" operator="equal">
      <formula>"Absence d'arrêt"</formula>
    </cfRule>
  </conditionalFormatting>
  <conditionalFormatting sqref="M376">
    <cfRule type="cellIs" dxfId="46" priority="43" operator="equal">
      <formula>"Non conforme"</formula>
    </cfRule>
    <cfRule type="cellIs" dxfId="45" priority="44" operator="equal">
      <formula>"Conforme"</formula>
    </cfRule>
  </conditionalFormatting>
  <conditionalFormatting sqref="K376">
    <cfRule type="cellIs" dxfId="44" priority="42" operator="equal">
      <formula>"Redans"</formula>
    </cfRule>
  </conditionalFormatting>
  <conditionalFormatting sqref="K376">
    <cfRule type="cellIs" dxfId="43" priority="41" operator="equal">
      <formula>"Absence d'arrêt"</formula>
    </cfRule>
  </conditionalFormatting>
  <conditionalFormatting sqref="M377">
    <cfRule type="cellIs" dxfId="42" priority="39" operator="equal">
      <formula>"Non conforme"</formula>
    </cfRule>
    <cfRule type="cellIs" dxfId="41" priority="40" operator="equal">
      <formula>"Conforme"</formula>
    </cfRule>
  </conditionalFormatting>
  <conditionalFormatting sqref="K377">
    <cfRule type="cellIs" dxfId="40" priority="38" operator="equal">
      <formula>"Redans"</formula>
    </cfRule>
  </conditionalFormatting>
  <conditionalFormatting sqref="K377">
    <cfRule type="cellIs" dxfId="39" priority="37" operator="equal">
      <formula>"Absence d'arrêt"</formula>
    </cfRule>
  </conditionalFormatting>
  <conditionalFormatting sqref="M378">
    <cfRule type="cellIs" dxfId="38" priority="35" operator="equal">
      <formula>"Non conforme"</formula>
    </cfRule>
    <cfRule type="cellIs" dxfId="37" priority="36" operator="equal">
      <formula>"Conforme"</formula>
    </cfRule>
  </conditionalFormatting>
  <conditionalFormatting sqref="K378">
    <cfRule type="cellIs" dxfId="36" priority="34" operator="equal">
      <formula>"Redans"</formula>
    </cfRule>
  </conditionalFormatting>
  <conditionalFormatting sqref="K378">
    <cfRule type="cellIs" dxfId="35" priority="33" operator="equal">
      <formula>"Absence d'arrêt"</formula>
    </cfRule>
  </conditionalFormatting>
  <conditionalFormatting sqref="M379:M389">
    <cfRule type="cellIs" dxfId="34" priority="31" operator="equal">
      <formula>"Non conforme"</formula>
    </cfRule>
    <cfRule type="cellIs" dxfId="33" priority="32" operator="equal">
      <formula>"Conforme"</formula>
    </cfRule>
  </conditionalFormatting>
  <conditionalFormatting sqref="K379:K389">
    <cfRule type="cellIs" dxfId="32" priority="30" operator="equal">
      <formula>"Redans"</formula>
    </cfRule>
  </conditionalFormatting>
  <conditionalFormatting sqref="K379:K389">
    <cfRule type="cellIs" dxfId="31" priority="29" operator="equal">
      <formula>"Absence d'arrêt"</formula>
    </cfRule>
  </conditionalFormatting>
  <conditionalFormatting sqref="M390">
    <cfRule type="cellIs" dxfId="30" priority="27" operator="equal">
      <formula>"Non conforme"</formula>
    </cfRule>
    <cfRule type="cellIs" dxfId="29" priority="28" operator="equal">
      <formula>"Conforme"</formula>
    </cfRule>
  </conditionalFormatting>
  <conditionalFormatting sqref="K390">
    <cfRule type="cellIs" dxfId="28" priority="26" operator="equal">
      <formula>"Redans"</formula>
    </cfRule>
  </conditionalFormatting>
  <conditionalFormatting sqref="K390">
    <cfRule type="cellIs" dxfId="27" priority="25" operator="equal">
      <formula>"Absence d'arrêt"</formula>
    </cfRule>
  </conditionalFormatting>
  <conditionalFormatting sqref="M391">
    <cfRule type="cellIs" dxfId="26" priority="23" operator="equal">
      <formula>"Non conforme"</formula>
    </cfRule>
    <cfRule type="cellIs" dxfId="25" priority="24" operator="equal">
      <formula>"Conforme"</formula>
    </cfRule>
  </conditionalFormatting>
  <conditionalFormatting sqref="K391">
    <cfRule type="cellIs" dxfId="24" priority="22" operator="equal">
      <formula>"Redans"</formula>
    </cfRule>
  </conditionalFormatting>
  <conditionalFormatting sqref="K391">
    <cfRule type="cellIs" dxfId="23" priority="21" operator="equal">
      <formula>"Absence d'arrêt"</formula>
    </cfRule>
  </conditionalFormatting>
  <conditionalFormatting sqref="M392">
    <cfRule type="cellIs" dxfId="22" priority="19" operator="equal">
      <formula>"Non conforme"</formula>
    </cfRule>
    <cfRule type="cellIs" dxfId="21" priority="20" operator="equal">
      <formula>"Conforme"</formula>
    </cfRule>
  </conditionalFormatting>
  <conditionalFormatting sqref="K392">
    <cfRule type="cellIs" dxfId="20" priority="18" operator="equal">
      <formula>"Redans"</formula>
    </cfRule>
  </conditionalFormatting>
  <conditionalFormatting sqref="K392">
    <cfRule type="cellIs" dxfId="19" priority="17" operator="equal">
      <formula>"Absence d'arrêt"</formula>
    </cfRule>
  </conditionalFormatting>
  <conditionalFormatting sqref="M393">
    <cfRule type="cellIs" dxfId="18" priority="15" operator="equal">
      <formula>"Non conforme"</formula>
    </cfRule>
    <cfRule type="cellIs" dxfId="17" priority="16" operator="equal">
      <formula>"Conforme"</formula>
    </cfRule>
  </conditionalFormatting>
  <conditionalFormatting sqref="K393">
    <cfRule type="cellIs" dxfId="16" priority="14" operator="equal">
      <formula>"Redans"</formula>
    </cfRule>
  </conditionalFormatting>
  <conditionalFormatting sqref="K393">
    <cfRule type="cellIs" dxfId="15" priority="13" operator="equal">
      <formula>"Absence d'arrêt"</formula>
    </cfRule>
  </conditionalFormatting>
  <conditionalFormatting sqref="M394">
    <cfRule type="cellIs" dxfId="14" priority="11" operator="equal">
      <formula>"Non conforme"</formula>
    </cfRule>
    <cfRule type="cellIs" dxfId="13" priority="12" operator="equal">
      <formula>"Conforme"</formula>
    </cfRule>
  </conditionalFormatting>
  <conditionalFormatting sqref="K394">
    <cfRule type="cellIs" dxfId="12" priority="10" operator="equal">
      <formula>"Redans"</formula>
    </cfRule>
  </conditionalFormatting>
  <conditionalFormatting sqref="K394">
    <cfRule type="cellIs" dxfId="11" priority="9" operator="equal">
      <formula>"Absence d'arrêt"</formula>
    </cfRule>
  </conditionalFormatting>
  <conditionalFormatting sqref="M395">
    <cfRule type="cellIs" dxfId="10" priority="7" operator="equal">
      <formula>"Non conforme"</formula>
    </cfRule>
    <cfRule type="cellIs" dxfId="9" priority="8" operator="equal">
      <formula>"Conforme"</formula>
    </cfRule>
  </conditionalFormatting>
  <conditionalFormatting sqref="K395">
    <cfRule type="cellIs" dxfId="8" priority="6" operator="equal">
      <formula>"Redans"</formula>
    </cfRule>
  </conditionalFormatting>
  <conditionalFormatting sqref="K395">
    <cfRule type="cellIs" dxfId="7" priority="5" operator="equal">
      <formula>"Absence d'arrêt"</formula>
    </cfRule>
  </conditionalFormatting>
  <conditionalFormatting sqref="M396:M435">
    <cfRule type="cellIs" dxfId="6" priority="3" operator="equal">
      <formula>"Non conforme"</formula>
    </cfRule>
    <cfRule type="cellIs" dxfId="5" priority="4" operator="equal">
      <formula>"Conforme"</formula>
    </cfRule>
  </conditionalFormatting>
  <conditionalFormatting sqref="K396:K435">
    <cfRule type="cellIs" dxfId="4" priority="2" operator="equal">
      <formula>"Redans"</formula>
    </cfRule>
  </conditionalFormatting>
  <conditionalFormatting sqref="K396:K435">
    <cfRule type="cellIs" dxfId="3" priority="1" operator="equal">
      <formula>"Absence d'arrêt"</formula>
    </cfRule>
  </conditionalFormatting>
  <dataValidations count="6">
    <dataValidation type="list" allowBlank="1" showInputMessage="1" showErrorMessage="1" sqref="M2:M14 M594:M623 M64:M110 M16:M27 M113:M341 M360:M579 M628:M904" xr:uid="{312E2C1E-65D8-49A1-84F0-EA62978ED8FD}">
      <formula1>"Conforme, Non Conforme"</formula1>
    </dataValidation>
    <dataValidation type="list" allowBlank="1" showInputMessage="1" showErrorMessage="1" sqref="I2:I14 I594:I623 I64:I110 I16:I27 I113:I341 I360:I579 I628:I904" xr:uid="{DF5122D4-3123-43E4-A453-C86D6A423D3A}">
      <formula1>"1 voie sens unique, 2 voies sens uniques, double sens, parking"</formula1>
    </dataValidation>
    <dataValidation type="list" allowBlank="1" showInputMessage="1" showErrorMessage="1" sqref="K2:K14 K594:K623 K64:K110 K16:K27 K113:K341 K360:K579 K628:K904" xr:uid="{AF5FE453-2EBE-412C-9FBE-11F9C7FA372E}">
      <formula1>"Redans, Avancée, Alignement, Absence d'arrêt"</formula1>
    </dataValidation>
    <dataValidation type="list" allowBlank="1" showInputMessage="1" showErrorMessage="1" sqref="L2:L14 L594:L623 L64:L110 L16:L27 L113:L341 L360:L579 L628:L904" xr:uid="{F3C89E8B-F49B-4CC7-9547-C83E40E4D98E}">
      <formula1>"Avant, Après, Traversée éloignée, Absence de traversée"</formula1>
    </dataValidation>
    <dataValidation type="list" allowBlank="1" showInputMessage="1" showErrorMessage="1" sqref="N2:N14 N594:N623 N64:N110 N16:N27 N113:N341 N360:N579 N628:N904" xr:uid="{CDF1BCD9-0B5C-4B4A-A0AE-61EC0F0057C9}">
      <formula1>"Normale, Biseautée, Balayage, Haute type Bus, Absence de Bordure"</formula1>
    </dataValidation>
    <dataValidation type="list" allowBlank="1" showInputMessage="1" showErrorMessage="1" sqref="D12:D14 D64:D110 D181:D182 D594:D623 D316:D341 D204:D209 D211:D314 D186:D202 D725:D792 D16:D21 D23:D27 D120:D178 D360:D579 D628:D723 D795:D904" xr:uid="{0EF38E4B-B4CC-4FD5-9728-09D2D9F5D688}">
      <formula1>"SUD, NORD, EST, OUEST"</formula1>
    </dataValidation>
  </dataValidations>
  <printOptions horizontalCentered="1"/>
  <pageMargins left="0.11811023622047245" right="0.11811023622047245" top="0.35433070866141736" bottom="0.35433070866141736" header="0.31496062992125984" footer="0.31496062992125984"/>
  <pageSetup paperSize="9" scale="78" fitToHeight="0" orientation="landscape" r:id="rId1"/>
  <ignoredErrors>
    <ignoredError sqref="AK681 AK688" formula="1"/>
    <ignoredError sqref="AK158 AK166:AK167 AK208:AK209 AK289:AK290 AK441:AK442 AK170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5735F-F29C-49B6-BFA7-D8100D761549}">
  <dimension ref="A1:AN128"/>
  <sheetViews>
    <sheetView tabSelected="1" zoomScale="71" zoomScaleNormal="71" workbookViewId="0">
      <pane ySplit="1" topLeftCell="A2" activePane="bottomLeft" state="frozen"/>
      <selection pane="bottomLeft" activeCell="I1" sqref="I1:L1048576"/>
    </sheetView>
  </sheetViews>
  <sheetFormatPr baseColWidth="10" defaultRowHeight="15" x14ac:dyDescent="0.25"/>
  <cols>
    <col min="2" max="2" width="15.85546875" bestFit="1" customWidth="1"/>
    <col min="3" max="3" width="23.85546875" customWidth="1"/>
    <col min="4" max="4" width="48" customWidth="1"/>
    <col min="5" max="5" width="66.42578125" customWidth="1"/>
    <col min="6" max="6" width="49" customWidth="1"/>
    <col min="7" max="7" width="59.140625" customWidth="1"/>
    <col min="8" max="8" width="25.42578125" customWidth="1"/>
    <col min="9" max="9" width="35.85546875" customWidth="1"/>
    <col min="10" max="11" width="24.42578125" customWidth="1"/>
    <col min="12" max="12" width="19.42578125" customWidth="1"/>
    <col min="16" max="16" width="25.28515625" customWidth="1"/>
    <col min="22" max="22" width="22.7109375" customWidth="1"/>
    <col min="23" max="23" width="27" customWidth="1"/>
    <col min="32" max="32" width="21" customWidth="1"/>
    <col min="33" max="33" width="25.28515625" customWidth="1"/>
  </cols>
  <sheetData>
    <row r="1" spans="1:40" ht="206.25" customHeight="1" x14ac:dyDescent="0.25">
      <c r="A1" s="230" t="s">
        <v>1661</v>
      </c>
      <c r="B1" s="231" t="s">
        <v>0</v>
      </c>
      <c r="C1" s="142" t="s">
        <v>2</v>
      </c>
      <c r="D1" s="142" t="s">
        <v>1531</v>
      </c>
      <c r="E1" s="142" t="s">
        <v>1532</v>
      </c>
      <c r="F1" s="273" t="s">
        <v>1871</v>
      </c>
      <c r="G1" s="273" t="s">
        <v>1872</v>
      </c>
      <c r="H1" s="273" t="s">
        <v>1873</v>
      </c>
      <c r="I1" s="273" t="s">
        <v>1874</v>
      </c>
      <c r="J1" s="273" t="s">
        <v>1875</v>
      </c>
      <c r="K1" s="273" t="s">
        <v>1876</v>
      </c>
      <c r="L1" s="141" t="s">
        <v>11</v>
      </c>
      <c r="M1" s="86" t="s">
        <v>16</v>
      </c>
      <c r="N1" s="85" t="s">
        <v>1869</v>
      </c>
      <c r="O1" s="85" t="s">
        <v>8</v>
      </c>
      <c r="P1" s="141" t="s">
        <v>1483</v>
      </c>
      <c r="Q1" s="85" t="s">
        <v>7</v>
      </c>
      <c r="R1" s="85" t="s">
        <v>9</v>
      </c>
      <c r="S1" s="85" t="s">
        <v>1470</v>
      </c>
      <c r="T1" s="85" t="s">
        <v>1472</v>
      </c>
      <c r="U1" s="86" t="s">
        <v>19</v>
      </c>
      <c r="V1" s="141" t="s">
        <v>1510</v>
      </c>
      <c r="W1" s="141" t="s">
        <v>1511</v>
      </c>
      <c r="X1" s="86" t="s">
        <v>17</v>
      </c>
      <c r="Y1" s="86" t="s">
        <v>18</v>
      </c>
      <c r="Z1" s="86" t="s">
        <v>20</v>
      </c>
      <c r="AA1" s="86" t="s">
        <v>21</v>
      </c>
      <c r="AB1" s="86" t="s">
        <v>1870</v>
      </c>
      <c r="AC1" s="86" t="s">
        <v>1473</v>
      </c>
      <c r="AD1" s="86" t="s">
        <v>1474</v>
      </c>
      <c r="AE1" s="86" t="s">
        <v>1513</v>
      </c>
      <c r="AF1" s="142" t="s">
        <v>1516</v>
      </c>
      <c r="AG1" s="142" t="s">
        <v>1517</v>
      </c>
    </row>
    <row r="2" spans="1:40" s="251" customFormat="1" ht="32.1" customHeight="1" x14ac:dyDescent="0.25">
      <c r="A2" s="293" t="s">
        <v>1662</v>
      </c>
      <c r="B2" s="169" t="s">
        <v>22</v>
      </c>
      <c r="C2" s="37" t="s">
        <v>26</v>
      </c>
      <c r="D2" s="37" t="s">
        <v>23</v>
      </c>
      <c r="E2" s="294" t="s">
        <v>1887</v>
      </c>
      <c r="F2" s="295" t="s">
        <v>1888</v>
      </c>
      <c r="G2" s="295" t="s">
        <v>1663</v>
      </c>
      <c r="H2" s="295" t="s">
        <v>1889</v>
      </c>
      <c r="I2" s="71"/>
      <c r="J2" s="71"/>
      <c r="K2" s="71"/>
      <c r="L2" s="37" t="s">
        <v>1903</v>
      </c>
      <c r="M2" s="296"/>
      <c r="N2" s="37"/>
      <c r="O2" s="37" t="s">
        <v>1884</v>
      </c>
      <c r="P2" s="41"/>
      <c r="Q2" s="37" t="s">
        <v>32</v>
      </c>
      <c r="R2" s="37" t="s">
        <v>34</v>
      </c>
      <c r="S2" s="73"/>
      <c r="T2" s="117"/>
      <c r="U2" s="75"/>
      <c r="V2" s="156"/>
      <c r="W2" s="156"/>
      <c r="X2" s="75">
        <v>20000</v>
      </c>
      <c r="Y2" s="75">
        <v>2650</v>
      </c>
      <c r="Z2" s="75">
        <v>12750</v>
      </c>
      <c r="AA2" s="75">
        <v>650</v>
      </c>
      <c r="AB2" s="75">
        <f t="shared" ref="AB2:AB11" si="0">SUM(X2:AA2)</f>
        <v>36050</v>
      </c>
      <c r="AC2" s="75"/>
      <c r="AD2" s="135"/>
      <c r="AE2" s="75"/>
      <c r="AF2" s="41"/>
      <c r="AG2" s="41"/>
    </row>
    <row r="3" spans="1:40" s="251" customFormat="1" ht="32.1" customHeight="1" x14ac:dyDescent="0.25">
      <c r="A3" s="293" t="s">
        <v>1662</v>
      </c>
      <c r="B3" s="169" t="s">
        <v>41</v>
      </c>
      <c r="C3" s="37" t="s">
        <v>26</v>
      </c>
      <c r="D3" s="37" t="s">
        <v>23</v>
      </c>
      <c r="E3" s="294" t="s">
        <v>1890</v>
      </c>
      <c r="F3" s="295" t="s">
        <v>1891</v>
      </c>
      <c r="G3" s="295" t="s">
        <v>1663</v>
      </c>
      <c r="H3" s="295" t="s">
        <v>1892</v>
      </c>
      <c r="I3" s="71"/>
      <c r="J3" s="71"/>
      <c r="K3" s="71"/>
      <c r="L3" s="37" t="s">
        <v>1903</v>
      </c>
      <c r="M3" s="296"/>
      <c r="N3" s="37"/>
      <c r="O3" s="37" t="s">
        <v>1884</v>
      </c>
      <c r="P3" s="41"/>
      <c r="Q3" s="37" t="s">
        <v>32</v>
      </c>
      <c r="R3" s="37" t="s">
        <v>34</v>
      </c>
      <c r="S3" s="73"/>
      <c r="T3" s="117"/>
      <c r="U3" s="75"/>
      <c r="V3" s="156"/>
      <c r="W3" s="156"/>
      <c r="X3" s="75">
        <v>20000</v>
      </c>
      <c r="Y3" s="75">
        <v>2650</v>
      </c>
      <c r="Z3" s="75">
        <v>12750</v>
      </c>
      <c r="AA3" s="75">
        <v>650</v>
      </c>
      <c r="AB3" s="75">
        <f t="shared" si="0"/>
        <v>36050</v>
      </c>
      <c r="AC3" s="75"/>
      <c r="AD3" s="135"/>
      <c r="AE3" s="75"/>
      <c r="AF3" s="41"/>
      <c r="AG3" s="41"/>
    </row>
    <row r="4" spans="1:40" ht="32.1" customHeight="1" x14ac:dyDescent="0.25">
      <c r="A4" s="298" t="s">
        <v>1662</v>
      </c>
      <c r="B4" s="50" t="s">
        <v>43</v>
      </c>
      <c r="C4" s="4" t="s">
        <v>26</v>
      </c>
      <c r="D4" s="4" t="s">
        <v>44</v>
      </c>
      <c r="E4" s="290" t="s">
        <v>1893</v>
      </c>
      <c r="F4" s="248" t="s">
        <v>1891</v>
      </c>
      <c r="G4" s="248" t="s">
        <v>1663</v>
      </c>
      <c r="H4" s="248" t="s">
        <v>1892</v>
      </c>
      <c r="I4" s="90"/>
      <c r="J4" s="90"/>
      <c r="K4" s="90"/>
      <c r="L4" s="4" t="s">
        <v>1903</v>
      </c>
      <c r="M4" s="291"/>
      <c r="N4" s="4"/>
      <c r="O4" s="4"/>
      <c r="P4" s="5" t="s">
        <v>1885</v>
      </c>
      <c r="Q4" s="4" t="s">
        <v>32</v>
      </c>
      <c r="R4" s="4" t="s">
        <v>34</v>
      </c>
      <c r="S4" s="6"/>
      <c r="T4" s="111">
        <v>15</v>
      </c>
      <c r="U4" s="8"/>
      <c r="V4" s="172" t="s">
        <v>1603</v>
      </c>
      <c r="W4" s="90" t="s">
        <v>1604</v>
      </c>
      <c r="X4" s="8">
        <v>20000</v>
      </c>
      <c r="Y4" s="8">
        <v>2650</v>
      </c>
      <c r="Z4" s="8">
        <v>12750</v>
      </c>
      <c r="AA4" s="8">
        <v>650</v>
      </c>
      <c r="AB4" s="8">
        <f t="shared" si="0"/>
        <v>36050</v>
      </c>
      <c r="AC4" s="94">
        <f>9514.4</f>
        <v>9514.4</v>
      </c>
      <c r="AD4" s="126"/>
      <c r="AE4" s="94">
        <f>9514.4</f>
        <v>9514.4</v>
      </c>
      <c r="AF4" s="96">
        <v>43709</v>
      </c>
      <c r="AG4" s="96">
        <v>43800</v>
      </c>
    </row>
    <row r="5" spans="1:40" ht="32.1" customHeight="1" x14ac:dyDescent="0.25">
      <c r="A5" s="298" t="s">
        <v>1662</v>
      </c>
      <c r="B5" s="50" t="s">
        <v>47</v>
      </c>
      <c r="C5" s="4" t="s">
        <v>26</v>
      </c>
      <c r="D5" s="4" t="s">
        <v>44</v>
      </c>
      <c r="E5" s="290" t="s">
        <v>1894</v>
      </c>
      <c r="F5" s="248" t="s">
        <v>1888</v>
      </c>
      <c r="G5" s="248" t="s">
        <v>1663</v>
      </c>
      <c r="H5" s="248" t="s">
        <v>1889</v>
      </c>
      <c r="I5" s="90"/>
      <c r="J5" s="90"/>
      <c r="K5" s="90"/>
      <c r="L5" s="4" t="s">
        <v>1903</v>
      </c>
      <c r="M5" s="291"/>
      <c r="N5" s="4"/>
      <c r="O5" s="4"/>
      <c r="P5" s="5" t="s">
        <v>1885</v>
      </c>
      <c r="Q5" s="4" t="s">
        <v>32</v>
      </c>
      <c r="R5" s="4" t="s">
        <v>34</v>
      </c>
      <c r="S5" s="6"/>
      <c r="T5" s="111">
        <v>15</v>
      </c>
      <c r="U5" s="8"/>
      <c r="V5" s="172" t="s">
        <v>1605</v>
      </c>
      <c r="W5" s="90" t="s">
        <v>1606</v>
      </c>
      <c r="X5" s="8">
        <v>12500</v>
      </c>
      <c r="Y5" s="8">
        <v>2650</v>
      </c>
      <c r="Z5" s="8">
        <v>12750</v>
      </c>
      <c r="AA5" s="8">
        <v>5250</v>
      </c>
      <c r="AB5" s="8">
        <f t="shared" si="0"/>
        <v>33150</v>
      </c>
      <c r="AC5" s="94">
        <f>9331.8</f>
        <v>9331.7999999999993</v>
      </c>
      <c r="AD5" s="126"/>
      <c r="AE5" s="94">
        <f>9331.8</f>
        <v>9331.7999999999993</v>
      </c>
      <c r="AF5" s="96">
        <v>43709</v>
      </c>
      <c r="AG5" s="96">
        <v>43800</v>
      </c>
    </row>
    <row r="6" spans="1:40" ht="32.1" customHeight="1" x14ac:dyDescent="0.25">
      <c r="A6" s="293" t="s">
        <v>1662</v>
      </c>
      <c r="B6" s="169" t="s">
        <v>49</v>
      </c>
      <c r="C6" s="37" t="s">
        <v>26</v>
      </c>
      <c r="D6" s="37" t="s">
        <v>50</v>
      </c>
      <c r="E6" s="294" t="s">
        <v>1895</v>
      </c>
      <c r="F6" s="295" t="s">
        <v>1891</v>
      </c>
      <c r="G6" s="295" t="s">
        <v>1663</v>
      </c>
      <c r="H6" s="295" t="s">
        <v>1892</v>
      </c>
      <c r="I6" s="71"/>
      <c r="J6" s="71"/>
      <c r="K6" s="71"/>
      <c r="L6" s="37" t="s">
        <v>1903</v>
      </c>
      <c r="M6" s="296"/>
      <c r="N6" s="37"/>
      <c r="O6" s="37" t="s">
        <v>1884</v>
      </c>
      <c r="P6" s="41"/>
      <c r="Q6" s="37" t="s">
        <v>51</v>
      </c>
      <c r="R6" s="37" t="s">
        <v>34</v>
      </c>
      <c r="S6" s="73"/>
      <c r="T6" s="117"/>
      <c r="U6" s="75"/>
      <c r="V6" s="156"/>
      <c r="W6" s="156"/>
      <c r="X6" s="75">
        <v>20000</v>
      </c>
      <c r="Y6" s="75">
        <v>2650</v>
      </c>
      <c r="Z6" s="75">
        <v>12750</v>
      </c>
      <c r="AA6" s="75">
        <v>650</v>
      </c>
      <c r="AB6" s="75">
        <f t="shared" si="0"/>
        <v>36050</v>
      </c>
      <c r="AC6" s="75"/>
      <c r="AD6" s="135"/>
      <c r="AE6" s="75"/>
      <c r="AF6" s="41"/>
      <c r="AG6" s="41"/>
    </row>
    <row r="7" spans="1:40" ht="32.1" customHeight="1" x14ac:dyDescent="0.25">
      <c r="A7" s="205" t="s">
        <v>1662</v>
      </c>
      <c r="B7" s="40" t="s">
        <v>53</v>
      </c>
      <c r="C7" s="2" t="s">
        <v>26</v>
      </c>
      <c r="D7" s="1" t="s">
        <v>50</v>
      </c>
      <c r="E7" s="288" t="s">
        <v>1896</v>
      </c>
      <c r="F7" s="289" t="s">
        <v>1888</v>
      </c>
      <c r="G7" s="289" t="s">
        <v>1663</v>
      </c>
      <c r="H7" s="289" t="s">
        <v>1889</v>
      </c>
      <c r="I7" s="29"/>
      <c r="J7" s="29"/>
      <c r="K7" s="29"/>
      <c r="L7" s="98" t="s">
        <v>1715</v>
      </c>
      <c r="M7" s="292"/>
      <c r="N7" s="98"/>
      <c r="O7" s="98"/>
      <c r="P7" s="93"/>
      <c r="Q7" s="1" t="s">
        <v>32</v>
      </c>
      <c r="R7" s="1" t="s">
        <v>34</v>
      </c>
      <c r="S7" s="38"/>
      <c r="T7" s="110"/>
      <c r="U7" s="30"/>
      <c r="V7" s="145"/>
      <c r="W7" s="145"/>
      <c r="X7" s="30"/>
      <c r="Y7" s="30">
        <v>2650</v>
      </c>
      <c r="Z7" s="30">
        <v>14000</v>
      </c>
      <c r="AA7" s="30">
        <v>650</v>
      </c>
      <c r="AB7" s="30">
        <f t="shared" si="0"/>
        <v>17300</v>
      </c>
      <c r="AC7" s="30"/>
      <c r="AD7" s="125"/>
      <c r="AE7" s="30"/>
      <c r="AF7" s="2"/>
      <c r="AG7" s="2"/>
    </row>
    <row r="8" spans="1:40" ht="32.1" customHeight="1" x14ac:dyDescent="0.25">
      <c r="A8" s="293" t="s">
        <v>1662</v>
      </c>
      <c r="B8" s="169" t="s">
        <v>60</v>
      </c>
      <c r="C8" s="37" t="s">
        <v>26</v>
      </c>
      <c r="D8" s="37" t="s">
        <v>50</v>
      </c>
      <c r="E8" s="294" t="s">
        <v>1897</v>
      </c>
      <c r="F8" s="295" t="s">
        <v>1898</v>
      </c>
      <c r="G8" s="295"/>
      <c r="H8" s="295"/>
      <c r="I8" s="71"/>
      <c r="J8" s="71"/>
      <c r="K8" s="71"/>
      <c r="L8" s="37" t="s">
        <v>1715</v>
      </c>
      <c r="M8" s="296"/>
      <c r="N8" s="37"/>
      <c r="O8" s="37" t="s">
        <v>1884</v>
      </c>
      <c r="P8" s="41"/>
      <c r="Q8" s="37" t="s">
        <v>32</v>
      </c>
      <c r="R8" s="37" t="s">
        <v>34</v>
      </c>
      <c r="S8" s="73"/>
      <c r="T8" s="117"/>
      <c r="U8" s="75"/>
      <c r="V8" s="156"/>
      <c r="W8" s="156"/>
      <c r="X8" s="75">
        <v>20000</v>
      </c>
      <c r="Y8" s="75">
        <v>2650</v>
      </c>
      <c r="Z8" s="75">
        <v>12750</v>
      </c>
      <c r="AA8" s="75">
        <v>650</v>
      </c>
      <c r="AB8" s="75">
        <f t="shared" si="0"/>
        <v>36050</v>
      </c>
      <c r="AC8" s="75"/>
      <c r="AD8" s="135"/>
      <c r="AE8" s="75"/>
      <c r="AF8" s="41"/>
      <c r="AG8" s="41"/>
    </row>
    <row r="9" spans="1:40" ht="32.1" customHeight="1" x14ac:dyDescent="0.25">
      <c r="A9" s="205" t="s">
        <v>1662</v>
      </c>
      <c r="B9" s="40" t="s">
        <v>61</v>
      </c>
      <c r="C9" s="2" t="s">
        <v>26</v>
      </c>
      <c r="D9" s="1" t="s">
        <v>50</v>
      </c>
      <c r="E9" s="288" t="s">
        <v>1899</v>
      </c>
      <c r="F9" s="289" t="s">
        <v>1900</v>
      </c>
      <c r="G9" s="289"/>
      <c r="H9" s="289"/>
      <c r="I9" s="29"/>
      <c r="J9" s="29"/>
      <c r="K9" s="29"/>
      <c r="L9" s="98" t="s">
        <v>1715</v>
      </c>
      <c r="M9" s="292"/>
      <c r="N9" s="98"/>
      <c r="O9" s="98"/>
      <c r="P9" s="93"/>
      <c r="Q9" s="1" t="s">
        <v>51</v>
      </c>
      <c r="R9" s="1" t="s">
        <v>34</v>
      </c>
      <c r="S9" s="38"/>
      <c r="T9" s="110"/>
      <c r="U9" s="30"/>
      <c r="V9" s="145"/>
      <c r="W9" s="145"/>
      <c r="X9" s="30">
        <v>12500</v>
      </c>
      <c r="Y9" s="30">
        <v>2650</v>
      </c>
      <c r="Z9" s="30">
        <v>14000</v>
      </c>
      <c r="AA9" s="30">
        <v>650</v>
      </c>
      <c r="AB9" s="30">
        <f t="shared" si="0"/>
        <v>29800</v>
      </c>
      <c r="AC9" s="30"/>
      <c r="AD9" s="125"/>
      <c r="AE9" s="30"/>
      <c r="AF9" s="2"/>
      <c r="AG9" s="2"/>
    </row>
    <row r="10" spans="1:40" ht="32.1" customHeight="1" x14ac:dyDescent="0.25">
      <c r="A10" s="293" t="s">
        <v>1662</v>
      </c>
      <c r="B10" s="169" t="s">
        <v>64</v>
      </c>
      <c r="C10" s="37" t="s">
        <v>26</v>
      </c>
      <c r="D10" s="37" t="s">
        <v>65</v>
      </c>
      <c r="E10" s="297" t="s">
        <v>1901</v>
      </c>
      <c r="F10" s="295" t="s">
        <v>1888</v>
      </c>
      <c r="G10" s="295" t="s">
        <v>1663</v>
      </c>
      <c r="H10" s="295" t="s">
        <v>1889</v>
      </c>
      <c r="I10" s="71"/>
      <c r="J10" s="71"/>
      <c r="K10" s="71"/>
      <c r="L10" s="37" t="s">
        <v>1715</v>
      </c>
      <c r="M10" s="296"/>
      <c r="N10" s="37"/>
      <c r="O10" s="37" t="s">
        <v>1884</v>
      </c>
      <c r="P10" s="41"/>
      <c r="Q10" s="37" t="s">
        <v>32</v>
      </c>
      <c r="R10" s="37" t="s">
        <v>34</v>
      </c>
      <c r="S10" s="73"/>
      <c r="T10" s="117"/>
      <c r="U10" s="75"/>
      <c r="V10" s="156"/>
      <c r="W10" s="156"/>
      <c r="X10" s="75">
        <v>12500</v>
      </c>
      <c r="Y10" s="75">
        <v>2650</v>
      </c>
      <c r="Z10" s="75">
        <v>12750</v>
      </c>
      <c r="AA10" s="75">
        <v>650</v>
      </c>
      <c r="AB10" s="75">
        <f t="shared" si="0"/>
        <v>28550</v>
      </c>
      <c r="AC10" s="75"/>
      <c r="AD10" s="135"/>
      <c r="AE10" s="75"/>
      <c r="AF10" s="41"/>
      <c r="AG10" s="41"/>
    </row>
    <row r="11" spans="1:40" ht="32.1" customHeight="1" x14ac:dyDescent="0.25">
      <c r="A11" s="293" t="s">
        <v>1662</v>
      </c>
      <c r="B11" s="169" t="s">
        <v>67</v>
      </c>
      <c r="C11" s="37" t="s">
        <v>26</v>
      </c>
      <c r="D11" s="37" t="s">
        <v>65</v>
      </c>
      <c r="E11" s="297" t="s">
        <v>1902</v>
      </c>
      <c r="F11" s="295" t="s">
        <v>1891</v>
      </c>
      <c r="G11" s="295" t="s">
        <v>1663</v>
      </c>
      <c r="H11" s="295" t="s">
        <v>1892</v>
      </c>
      <c r="I11" s="71"/>
      <c r="J11" s="71"/>
      <c r="K11" s="71"/>
      <c r="L11" s="37" t="s">
        <v>1715</v>
      </c>
      <c r="M11" s="296"/>
      <c r="N11" s="37"/>
      <c r="O11" s="37" t="s">
        <v>1884</v>
      </c>
      <c r="P11" s="41"/>
      <c r="Q11" s="37" t="s">
        <v>51</v>
      </c>
      <c r="R11" s="37" t="s">
        <v>34</v>
      </c>
      <c r="S11" s="73"/>
      <c r="T11" s="117"/>
      <c r="U11" s="75"/>
      <c r="V11" s="156"/>
      <c r="W11" s="156"/>
      <c r="X11" s="75"/>
      <c r="Y11" s="75">
        <v>2650</v>
      </c>
      <c r="Z11" s="75">
        <v>12750</v>
      </c>
      <c r="AA11" s="75">
        <v>5250</v>
      </c>
      <c r="AB11" s="75">
        <f t="shared" si="0"/>
        <v>20650</v>
      </c>
      <c r="AC11" s="75"/>
      <c r="AD11" s="135"/>
      <c r="AE11" s="75"/>
      <c r="AF11" s="41"/>
      <c r="AG11" s="41"/>
    </row>
    <row r="12" spans="1:40" ht="32.1" customHeight="1" thickBot="1" x14ac:dyDescent="0.3">
      <c r="A12" s="285"/>
      <c r="B12" s="286"/>
      <c r="C12" s="142"/>
      <c r="D12" s="287"/>
      <c r="E12" s="142"/>
      <c r="F12" s="273"/>
      <c r="G12" s="273"/>
      <c r="H12" s="273"/>
      <c r="I12" s="273"/>
      <c r="J12" s="273"/>
      <c r="K12" s="273"/>
      <c r="L12" s="98" t="s">
        <v>1715</v>
      </c>
      <c r="M12" s="251"/>
      <c r="N12" s="98"/>
      <c r="O12" s="98"/>
      <c r="P12" s="93"/>
      <c r="Q12" s="85"/>
      <c r="R12" s="85"/>
      <c r="S12" s="85"/>
      <c r="T12" s="85"/>
      <c r="U12" s="86"/>
      <c r="V12" s="141"/>
      <c r="W12" s="141"/>
      <c r="X12" s="86"/>
      <c r="Y12" s="86"/>
      <c r="Z12" s="86"/>
      <c r="AA12" s="86"/>
      <c r="AB12" s="86"/>
      <c r="AC12" s="86"/>
      <c r="AD12" s="86"/>
      <c r="AE12" s="86"/>
      <c r="AF12" s="142"/>
      <c r="AG12" s="142"/>
    </row>
    <row r="13" spans="1:40" ht="30" x14ac:dyDescent="0.25">
      <c r="A13" s="252" t="s">
        <v>1713</v>
      </c>
      <c r="B13" s="178"/>
      <c r="C13" s="180" t="s">
        <v>1634</v>
      </c>
      <c r="D13" s="244" t="s">
        <v>1675</v>
      </c>
      <c r="E13" s="253" t="s">
        <v>1686</v>
      </c>
      <c r="F13" s="233" t="s">
        <v>1663</v>
      </c>
      <c r="G13" s="233"/>
      <c r="H13" s="233"/>
      <c r="I13" s="234"/>
      <c r="J13" s="234"/>
      <c r="K13" s="234"/>
      <c r="L13" s="9" t="s">
        <v>1715</v>
      </c>
      <c r="M13" s="9"/>
      <c r="N13" s="9"/>
      <c r="O13" s="4" t="s">
        <v>33</v>
      </c>
      <c r="P13" s="180"/>
      <c r="Q13" s="180"/>
      <c r="R13" s="9"/>
      <c r="S13" s="180"/>
      <c r="T13" s="180"/>
      <c r="U13" s="183"/>
      <c r="V13" s="182"/>
      <c r="W13" s="182"/>
      <c r="X13" s="183"/>
      <c r="Y13" s="183"/>
      <c r="Z13" s="183"/>
      <c r="AA13" s="183"/>
      <c r="AB13" s="183"/>
      <c r="AC13" s="183"/>
      <c r="AD13" s="185"/>
      <c r="AE13" s="183"/>
      <c r="AF13" s="186"/>
      <c r="AG13" s="186"/>
      <c r="AJ13" s="276" t="s">
        <v>12</v>
      </c>
      <c r="AK13" s="277" t="s">
        <v>1879</v>
      </c>
      <c r="AL13" s="278" t="s">
        <v>1743</v>
      </c>
      <c r="AM13" s="278" t="s">
        <v>1885</v>
      </c>
      <c r="AN13" s="279"/>
    </row>
    <row r="14" spans="1:40" ht="30" x14ac:dyDescent="0.25">
      <c r="A14" s="252" t="s">
        <v>1713</v>
      </c>
      <c r="B14" s="178"/>
      <c r="C14" s="180" t="s">
        <v>1634</v>
      </c>
      <c r="D14" s="244" t="s">
        <v>1675</v>
      </c>
      <c r="E14" s="253" t="s">
        <v>1687</v>
      </c>
      <c r="F14" s="233" t="s">
        <v>1663</v>
      </c>
      <c r="G14" s="233"/>
      <c r="H14" s="233"/>
      <c r="I14" s="234"/>
      <c r="J14" s="234"/>
      <c r="K14" s="234"/>
      <c r="L14" s="9" t="s">
        <v>1715</v>
      </c>
      <c r="M14" s="9"/>
      <c r="N14" s="9"/>
      <c r="O14" s="4" t="s">
        <v>33</v>
      </c>
      <c r="P14" s="180"/>
      <c r="Q14" s="180"/>
      <c r="R14" s="9"/>
      <c r="S14" s="180"/>
      <c r="T14" s="180"/>
      <c r="U14" s="183"/>
      <c r="V14" s="182"/>
      <c r="W14" s="182"/>
      <c r="X14" s="183"/>
      <c r="Y14" s="183"/>
      <c r="Z14" s="183"/>
      <c r="AA14" s="183"/>
      <c r="AB14" s="183"/>
      <c r="AC14" s="183"/>
      <c r="AD14" s="185"/>
      <c r="AE14" s="183"/>
      <c r="AF14" s="186"/>
      <c r="AG14" s="186"/>
      <c r="AJ14" s="280" t="s">
        <v>13</v>
      </c>
      <c r="AK14" s="274" t="s">
        <v>1880</v>
      </c>
      <c r="AL14" s="275" t="s">
        <v>33</v>
      </c>
      <c r="AM14" s="275" t="s">
        <v>1769</v>
      </c>
      <c r="AN14" s="281"/>
    </row>
    <row r="15" spans="1:40" ht="30" x14ac:dyDescent="0.25">
      <c r="A15" s="252" t="s">
        <v>1713</v>
      </c>
      <c r="B15" s="178"/>
      <c r="C15" s="180" t="s">
        <v>1634</v>
      </c>
      <c r="D15" s="244" t="s">
        <v>1676</v>
      </c>
      <c r="E15" s="253" t="s">
        <v>1688</v>
      </c>
      <c r="F15" s="233" t="s">
        <v>1663</v>
      </c>
      <c r="G15" s="206"/>
      <c r="H15" s="233"/>
      <c r="I15" s="234"/>
      <c r="J15" s="234"/>
      <c r="K15" s="234"/>
      <c r="L15" s="9" t="s">
        <v>1715</v>
      </c>
      <c r="M15" s="9"/>
      <c r="N15" s="9"/>
      <c r="O15" s="4" t="s">
        <v>33</v>
      </c>
      <c r="P15" s="180"/>
      <c r="Q15" s="180"/>
      <c r="R15" s="9"/>
      <c r="S15" s="180"/>
      <c r="T15" s="180"/>
      <c r="U15" s="183"/>
      <c r="V15" s="182"/>
      <c r="W15" s="182"/>
      <c r="X15" s="183"/>
      <c r="Y15" s="183"/>
      <c r="Z15" s="183"/>
      <c r="AA15" s="183"/>
      <c r="AB15" s="183"/>
      <c r="AC15" s="183"/>
      <c r="AD15" s="185"/>
      <c r="AE15" s="183"/>
      <c r="AF15" s="186"/>
      <c r="AG15" s="186"/>
      <c r="AJ15" s="280" t="s">
        <v>14</v>
      </c>
      <c r="AK15" s="274" t="s">
        <v>1881</v>
      </c>
      <c r="AL15" s="275" t="s">
        <v>1884</v>
      </c>
      <c r="AM15" s="275" t="s">
        <v>1716</v>
      </c>
      <c r="AN15" s="281"/>
    </row>
    <row r="16" spans="1:40" ht="30" x14ac:dyDescent="0.25">
      <c r="A16" s="252" t="s">
        <v>1713</v>
      </c>
      <c r="B16" s="178"/>
      <c r="C16" s="180" t="s">
        <v>1634</v>
      </c>
      <c r="D16" s="244" t="s">
        <v>1676</v>
      </c>
      <c r="E16" s="253" t="s">
        <v>1689</v>
      </c>
      <c r="F16" s="233" t="s">
        <v>1663</v>
      </c>
      <c r="G16" s="206"/>
      <c r="H16" s="236"/>
      <c r="I16" s="237"/>
      <c r="J16" s="234"/>
      <c r="K16" s="234"/>
      <c r="L16" s="9" t="s">
        <v>1715</v>
      </c>
      <c r="M16" s="9"/>
      <c r="N16" s="9"/>
      <c r="O16" s="4" t="s">
        <v>33</v>
      </c>
      <c r="P16" s="180"/>
      <c r="Q16" s="180"/>
      <c r="R16" s="9"/>
      <c r="S16" s="180"/>
      <c r="T16" s="180"/>
      <c r="U16" s="183"/>
      <c r="V16" s="182"/>
      <c r="W16" s="182"/>
      <c r="X16" s="183"/>
      <c r="Y16" s="183"/>
      <c r="Z16" s="183"/>
      <c r="AA16" s="183"/>
      <c r="AB16" s="183"/>
      <c r="AC16" s="183"/>
      <c r="AD16" s="185"/>
      <c r="AE16" s="183"/>
      <c r="AF16" s="186"/>
      <c r="AG16" s="186"/>
      <c r="AJ16" s="280" t="s">
        <v>15</v>
      </c>
      <c r="AK16" s="274" t="s">
        <v>1882</v>
      </c>
      <c r="AL16" s="275"/>
      <c r="AM16" s="275" t="s">
        <v>1886</v>
      </c>
      <c r="AN16" s="281"/>
    </row>
    <row r="17" spans="1:40" ht="30" x14ac:dyDescent="0.25">
      <c r="A17" s="252" t="s">
        <v>1713</v>
      </c>
      <c r="B17" s="178"/>
      <c r="C17" s="180" t="s">
        <v>1634</v>
      </c>
      <c r="D17" s="244" t="s">
        <v>1677</v>
      </c>
      <c r="E17" s="253" t="s">
        <v>1690</v>
      </c>
      <c r="F17" s="233" t="s">
        <v>1663</v>
      </c>
      <c r="G17" s="206"/>
      <c r="H17" s="238"/>
      <c r="I17" s="235"/>
      <c r="J17" s="239"/>
      <c r="K17" s="239"/>
      <c r="L17" s="9" t="s">
        <v>1715</v>
      </c>
      <c r="M17" s="9"/>
      <c r="N17" s="9"/>
      <c r="O17" s="4" t="s">
        <v>33</v>
      </c>
      <c r="P17" s="180"/>
      <c r="Q17" s="180"/>
      <c r="R17" s="9"/>
      <c r="S17" s="180"/>
      <c r="T17" s="180"/>
      <c r="U17" s="183"/>
      <c r="V17" s="182"/>
      <c r="W17" s="182"/>
      <c r="X17" s="183"/>
      <c r="Y17" s="183"/>
      <c r="Z17" s="183"/>
      <c r="AA17" s="183"/>
      <c r="AB17" s="183"/>
      <c r="AC17" s="183"/>
      <c r="AD17" s="185"/>
      <c r="AE17" s="183"/>
      <c r="AF17" s="186"/>
      <c r="AG17" s="186"/>
      <c r="AJ17" s="280" t="s">
        <v>16</v>
      </c>
      <c r="AK17" s="274" t="s">
        <v>1883</v>
      </c>
      <c r="AL17" s="275"/>
      <c r="AM17" s="275"/>
      <c r="AN17" s="281"/>
    </row>
    <row r="18" spans="1:40" ht="30" x14ac:dyDescent="0.25">
      <c r="A18" s="252" t="s">
        <v>1713</v>
      </c>
      <c r="B18" s="178"/>
      <c r="C18" s="180" t="s">
        <v>1634</v>
      </c>
      <c r="D18" s="244" t="s">
        <v>1677</v>
      </c>
      <c r="E18" s="253" t="s">
        <v>1691</v>
      </c>
      <c r="F18" s="233" t="s">
        <v>1663</v>
      </c>
      <c r="G18" s="232"/>
      <c r="H18" s="238"/>
      <c r="I18" s="235"/>
      <c r="J18" s="239"/>
      <c r="K18" s="239"/>
      <c r="L18" s="9" t="s">
        <v>1715</v>
      </c>
      <c r="M18" s="9"/>
      <c r="N18" s="9"/>
      <c r="O18" s="4" t="s">
        <v>33</v>
      </c>
      <c r="P18" s="180"/>
      <c r="Q18" s="180"/>
      <c r="R18" s="9"/>
      <c r="S18" s="180"/>
      <c r="T18" s="180"/>
      <c r="U18" s="183"/>
      <c r="V18" s="182"/>
      <c r="W18" s="182"/>
      <c r="X18" s="183"/>
      <c r="Y18" s="183"/>
      <c r="Z18" s="183"/>
      <c r="AA18" s="183"/>
      <c r="AB18" s="183"/>
      <c r="AC18" s="183"/>
      <c r="AD18" s="185"/>
      <c r="AE18" s="183"/>
      <c r="AF18" s="186"/>
      <c r="AG18" s="186"/>
      <c r="AJ18" s="280" t="s">
        <v>1877</v>
      </c>
      <c r="AK18" s="274"/>
      <c r="AL18" s="275"/>
      <c r="AM18" s="275"/>
      <c r="AN18" s="281"/>
    </row>
    <row r="19" spans="1:40" ht="30" x14ac:dyDescent="0.25">
      <c r="A19" s="252" t="s">
        <v>1713</v>
      </c>
      <c r="B19" s="178"/>
      <c r="C19" s="180" t="s">
        <v>1634</v>
      </c>
      <c r="D19" s="244" t="s">
        <v>1678</v>
      </c>
      <c r="E19" s="253" t="s">
        <v>1692</v>
      </c>
      <c r="F19" s="233" t="s">
        <v>1663</v>
      </c>
      <c r="G19" s="238"/>
      <c r="H19" s="239"/>
      <c r="I19" s="234"/>
      <c r="J19" s="234"/>
      <c r="K19" s="234"/>
      <c r="L19" s="9" t="s">
        <v>1715</v>
      </c>
      <c r="M19" s="9"/>
      <c r="N19" s="9"/>
      <c r="O19" s="4" t="s">
        <v>33</v>
      </c>
      <c r="P19" s="180"/>
      <c r="Q19" s="180"/>
      <c r="R19" s="9"/>
      <c r="S19" s="180"/>
      <c r="T19" s="180"/>
      <c r="U19" s="183"/>
      <c r="V19" s="182"/>
      <c r="W19" s="182"/>
      <c r="X19" s="183"/>
      <c r="Y19" s="183"/>
      <c r="Z19" s="183"/>
      <c r="AA19" s="183"/>
      <c r="AB19" s="183"/>
      <c r="AC19" s="183"/>
      <c r="AD19" s="185"/>
      <c r="AE19" s="183"/>
      <c r="AF19" s="186"/>
      <c r="AG19" s="186"/>
      <c r="AJ19" s="280" t="s">
        <v>1715</v>
      </c>
      <c r="AK19" s="274"/>
      <c r="AL19" s="275"/>
      <c r="AM19" s="275"/>
      <c r="AN19" s="281"/>
    </row>
    <row r="20" spans="1:40" ht="30" x14ac:dyDescent="0.25">
      <c r="A20" s="252" t="s">
        <v>1713</v>
      </c>
      <c r="B20" s="178"/>
      <c r="C20" s="180" t="s">
        <v>1634</v>
      </c>
      <c r="D20" s="244" t="s">
        <v>1679</v>
      </c>
      <c r="E20" s="253" t="s">
        <v>1693</v>
      </c>
      <c r="F20" s="233" t="s">
        <v>1663</v>
      </c>
      <c r="G20" s="206"/>
      <c r="H20" s="239"/>
      <c r="I20" s="233"/>
      <c r="J20" s="234"/>
      <c r="K20" s="234"/>
      <c r="L20" s="9" t="s">
        <v>1715</v>
      </c>
      <c r="M20" s="9"/>
      <c r="N20" s="9"/>
      <c r="O20" s="4" t="s">
        <v>33</v>
      </c>
      <c r="P20" s="180"/>
      <c r="Q20" s="180"/>
      <c r="R20" s="9"/>
      <c r="S20" s="180"/>
      <c r="T20" s="180"/>
      <c r="U20" s="183"/>
      <c r="V20" s="182"/>
      <c r="W20" s="182"/>
      <c r="X20" s="183"/>
      <c r="Y20" s="183"/>
      <c r="Z20" s="183"/>
      <c r="AA20" s="183"/>
      <c r="AB20" s="183"/>
      <c r="AC20" s="183"/>
      <c r="AD20" s="185"/>
      <c r="AE20" s="183"/>
      <c r="AF20" s="186"/>
      <c r="AG20" s="186"/>
      <c r="AJ20" s="280" t="s">
        <v>1903</v>
      </c>
      <c r="AK20" s="274"/>
      <c r="AL20" s="275"/>
      <c r="AM20" s="275"/>
      <c r="AN20" s="281"/>
    </row>
    <row r="21" spans="1:40" ht="30" x14ac:dyDescent="0.25">
      <c r="A21" s="252" t="s">
        <v>1713</v>
      </c>
      <c r="B21" s="178"/>
      <c r="C21" s="180" t="s">
        <v>1634</v>
      </c>
      <c r="D21" s="244" t="s">
        <v>1679</v>
      </c>
      <c r="E21" s="253" t="s">
        <v>1694</v>
      </c>
      <c r="F21" s="233" t="s">
        <v>1663</v>
      </c>
      <c r="G21" s="232"/>
      <c r="H21" s="238"/>
      <c r="I21" s="239"/>
      <c r="J21" s="234"/>
      <c r="K21" s="234"/>
      <c r="L21" s="9" t="s">
        <v>1715</v>
      </c>
      <c r="M21" s="9"/>
      <c r="N21" s="9"/>
      <c r="O21" s="4" t="s">
        <v>33</v>
      </c>
      <c r="P21" s="180"/>
      <c r="Q21" s="180"/>
      <c r="R21" s="9"/>
      <c r="S21" s="180"/>
      <c r="T21" s="180"/>
      <c r="U21" s="183"/>
      <c r="V21" s="182"/>
      <c r="W21" s="182"/>
      <c r="X21" s="183"/>
      <c r="Y21" s="183"/>
      <c r="Z21" s="183"/>
      <c r="AA21" s="183"/>
      <c r="AB21" s="183"/>
      <c r="AC21" s="183"/>
      <c r="AD21" s="185"/>
      <c r="AE21" s="183"/>
      <c r="AF21" s="186"/>
      <c r="AG21" s="186"/>
      <c r="AJ21" s="280"/>
      <c r="AK21" s="274"/>
      <c r="AL21" s="275"/>
      <c r="AM21" s="275"/>
      <c r="AN21" s="281"/>
    </row>
    <row r="22" spans="1:40" ht="30" x14ac:dyDescent="0.25">
      <c r="A22" s="246" t="s">
        <v>1662</v>
      </c>
      <c r="B22" s="108" t="s">
        <v>1718</v>
      </c>
      <c r="C22" s="5" t="s">
        <v>1634</v>
      </c>
      <c r="D22" s="260" t="s">
        <v>1680</v>
      </c>
      <c r="E22" s="255" t="s">
        <v>1695</v>
      </c>
      <c r="F22" s="248" t="s">
        <v>1710</v>
      </c>
      <c r="G22" s="248" t="s">
        <v>1663</v>
      </c>
      <c r="H22" s="248"/>
      <c r="I22" s="245"/>
      <c r="J22" s="249"/>
      <c r="K22" s="249"/>
      <c r="L22" s="4" t="s">
        <v>1715</v>
      </c>
      <c r="M22" s="4"/>
      <c r="N22" s="4"/>
      <c r="O22" s="4" t="s">
        <v>33</v>
      </c>
      <c r="P22" s="5" t="s">
        <v>1716</v>
      </c>
      <c r="Q22" s="5"/>
      <c r="R22" s="4" t="s">
        <v>106</v>
      </c>
      <c r="S22" s="5"/>
      <c r="T22" s="5"/>
      <c r="U22" s="8" t="s">
        <v>1719</v>
      </c>
      <c r="V22" s="147"/>
      <c r="W22" s="147"/>
      <c r="X22" s="8"/>
      <c r="Y22" s="8"/>
      <c r="Z22" s="8"/>
      <c r="AA22" s="8"/>
      <c r="AB22" s="8"/>
      <c r="AC22" s="8"/>
      <c r="AD22" s="126"/>
      <c r="AE22" s="8"/>
      <c r="AF22" s="97"/>
      <c r="AG22" s="97"/>
      <c r="AJ22" s="280"/>
      <c r="AK22" s="274"/>
      <c r="AL22" s="275"/>
      <c r="AM22" s="275"/>
      <c r="AN22" s="281"/>
    </row>
    <row r="23" spans="1:40" ht="30" x14ac:dyDescent="0.25">
      <c r="A23" s="246" t="s">
        <v>1662</v>
      </c>
      <c r="B23" s="108" t="s">
        <v>1720</v>
      </c>
      <c r="C23" s="5" t="s">
        <v>1634</v>
      </c>
      <c r="D23" s="260" t="s">
        <v>1680</v>
      </c>
      <c r="E23" s="255" t="s">
        <v>1696</v>
      </c>
      <c r="F23" s="248" t="s">
        <v>1711</v>
      </c>
      <c r="G23" s="248" t="s">
        <v>1663</v>
      </c>
      <c r="H23" s="261"/>
      <c r="I23" s="262"/>
      <c r="J23" s="262"/>
      <c r="K23" s="262"/>
      <c r="L23" s="4" t="s">
        <v>1715</v>
      </c>
      <c r="M23" s="4"/>
      <c r="N23" s="4"/>
      <c r="O23" s="4" t="s">
        <v>33</v>
      </c>
      <c r="P23" s="5" t="s">
        <v>1716</v>
      </c>
      <c r="Q23" s="5"/>
      <c r="R23" s="4" t="s">
        <v>106</v>
      </c>
      <c r="S23" s="5"/>
      <c r="T23" s="5"/>
      <c r="U23" s="8" t="s">
        <v>1719</v>
      </c>
      <c r="V23" s="147"/>
      <c r="W23" s="147"/>
      <c r="X23" s="8"/>
      <c r="Y23" s="8"/>
      <c r="Z23" s="8"/>
      <c r="AA23" s="8"/>
      <c r="AB23" s="8"/>
      <c r="AC23" s="8"/>
      <c r="AD23" s="126"/>
      <c r="AE23" s="8"/>
      <c r="AF23" s="97"/>
      <c r="AG23" s="97"/>
      <c r="AJ23" s="280"/>
      <c r="AK23" s="275"/>
      <c r="AL23" s="275"/>
      <c r="AM23" s="275"/>
      <c r="AN23" s="281"/>
    </row>
    <row r="24" spans="1:40" ht="30" x14ac:dyDescent="0.25">
      <c r="A24" s="246" t="s">
        <v>1662</v>
      </c>
      <c r="B24" s="108" t="s">
        <v>1717</v>
      </c>
      <c r="C24" s="5" t="s">
        <v>1634</v>
      </c>
      <c r="D24" s="260" t="s">
        <v>1681</v>
      </c>
      <c r="E24" s="255" t="s">
        <v>1697</v>
      </c>
      <c r="F24" s="248" t="s">
        <v>1710</v>
      </c>
      <c r="G24" s="248" t="s">
        <v>1663</v>
      </c>
      <c r="H24" s="261"/>
      <c r="I24" s="262"/>
      <c r="J24" s="262"/>
      <c r="K24" s="262"/>
      <c r="L24" s="4" t="s">
        <v>1715</v>
      </c>
      <c r="M24" s="4"/>
      <c r="N24" s="4"/>
      <c r="O24" s="4" t="s">
        <v>33</v>
      </c>
      <c r="P24" s="5" t="s">
        <v>1716</v>
      </c>
      <c r="Q24" s="5"/>
      <c r="R24" s="4" t="s">
        <v>106</v>
      </c>
      <c r="S24" s="5"/>
      <c r="T24" s="5"/>
      <c r="U24" s="8" t="s">
        <v>1714</v>
      </c>
      <c r="V24" s="147"/>
      <c r="W24" s="147"/>
      <c r="X24" s="8"/>
      <c r="Y24" s="8"/>
      <c r="Z24" s="8"/>
      <c r="AA24" s="8"/>
      <c r="AB24" s="8"/>
      <c r="AC24" s="8"/>
      <c r="AD24" s="126"/>
      <c r="AE24" s="8"/>
      <c r="AF24" s="97"/>
      <c r="AG24" s="97"/>
      <c r="AJ24" s="280"/>
      <c r="AK24" s="275"/>
      <c r="AL24" s="275"/>
      <c r="AM24" s="275"/>
      <c r="AN24" s="281"/>
    </row>
    <row r="25" spans="1:40" ht="30" x14ac:dyDescent="0.25">
      <c r="A25" s="246" t="s">
        <v>1662</v>
      </c>
      <c r="B25" s="108" t="s">
        <v>1712</v>
      </c>
      <c r="C25" s="5" t="s">
        <v>1634</v>
      </c>
      <c r="D25" s="260" t="s">
        <v>1681</v>
      </c>
      <c r="E25" s="255" t="s">
        <v>1698</v>
      </c>
      <c r="F25" s="248" t="s">
        <v>1711</v>
      </c>
      <c r="G25" s="248" t="s">
        <v>1663</v>
      </c>
      <c r="H25" s="261"/>
      <c r="I25" s="263"/>
      <c r="J25" s="249"/>
      <c r="K25" s="249"/>
      <c r="L25" s="4" t="s">
        <v>1715</v>
      </c>
      <c r="M25" s="4"/>
      <c r="N25" s="4"/>
      <c r="O25" s="4" t="s">
        <v>33</v>
      </c>
      <c r="P25" s="5" t="s">
        <v>1716</v>
      </c>
      <c r="Q25" s="5"/>
      <c r="R25" s="4" t="s">
        <v>106</v>
      </c>
      <c r="S25" s="5"/>
      <c r="T25" s="5"/>
      <c r="U25" s="8" t="s">
        <v>1714</v>
      </c>
      <c r="V25" s="147"/>
      <c r="W25" s="147"/>
      <c r="X25" s="8"/>
      <c r="Y25" s="8"/>
      <c r="Z25" s="8"/>
      <c r="AA25" s="8"/>
      <c r="AB25" s="8"/>
      <c r="AC25" s="8"/>
      <c r="AD25" s="126"/>
      <c r="AE25" s="8"/>
      <c r="AF25" s="97"/>
      <c r="AG25" s="97"/>
      <c r="AJ25" s="280"/>
      <c r="AK25" s="275"/>
      <c r="AL25" s="275"/>
      <c r="AM25" s="275"/>
      <c r="AN25" s="281"/>
    </row>
    <row r="26" spans="1:40" ht="45" x14ac:dyDescent="0.25">
      <c r="A26" s="246" t="s">
        <v>1662</v>
      </c>
      <c r="B26" s="108" t="s">
        <v>1721</v>
      </c>
      <c r="C26" s="5" t="s">
        <v>1634</v>
      </c>
      <c r="D26" s="260" t="s">
        <v>1674</v>
      </c>
      <c r="E26" s="255" t="s">
        <v>1699</v>
      </c>
      <c r="F26" s="248" t="s">
        <v>1710</v>
      </c>
      <c r="G26" s="248" t="s">
        <v>1663</v>
      </c>
      <c r="H26" s="261"/>
      <c r="I26" s="249"/>
      <c r="J26" s="249"/>
      <c r="K26" s="249"/>
      <c r="L26" s="4" t="s">
        <v>1877</v>
      </c>
      <c r="M26" s="4"/>
      <c r="N26" s="4"/>
      <c r="O26" s="4" t="s">
        <v>33</v>
      </c>
      <c r="P26" s="5" t="s">
        <v>1716</v>
      </c>
      <c r="Q26" s="5"/>
      <c r="R26" s="4" t="s">
        <v>106</v>
      </c>
      <c r="S26" s="5"/>
      <c r="T26" s="5"/>
      <c r="U26" s="8" t="s">
        <v>1714</v>
      </c>
      <c r="V26" s="147"/>
      <c r="W26" s="147"/>
      <c r="X26" s="8"/>
      <c r="Y26" s="8"/>
      <c r="Z26" s="8"/>
      <c r="AA26" s="8"/>
      <c r="AB26" s="8"/>
      <c r="AC26" s="8"/>
      <c r="AD26" s="126"/>
      <c r="AE26" s="8"/>
      <c r="AF26" s="97"/>
      <c r="AG26" s="97"/>
      <c r="AJ26" s="280"/>
      <c r="AK26" s="275"/>
      <c r="AL26" s="275"/>
      <c r="AM26" s="275"/>
      <c r="AN26" s="281"/>
    </row>
    <row r="27" spans="1:40" ht="45.75" thickBot="1" x14ac:dyDescent="0.3">
      <c r="A27" s="246" t="s">
        <v>1662</v>
      </c>
      <c r="B27" s="108" t="s">
        <v>1723</v>
      </c>
      <c r="C27" s="5" t="s">
        <v>1634</v>
      </c>
      <c r="D27" s="260" t="s">
        <v>1674</v>
      </c>
      <c r="E27" s="255" t="s">
        <v>1700</v>
      </c>
      <c r="F27" s="248" t="s">
        <v>1711</v>
      </c>
      <c r="G27" s="248" t="s">
        <v>1663</v>
      </c>
      <c r="H27" s="261"/>
      <c r="I27" s="249"/>
      <c r="J27" s="249"/>
      <c r="K27" s="249"/>
      <c r="L27" s="4" t="s">
        <v>1877</v>
      </c>
      <c r="M27" s="4"/>
      <c r="N27" s="4"/>
      <c r="O27" s="4" t="s">
        <v>33</v>
      </c>
      <c r="P27" s="5" t="s">
        <v>1716</v>
      </c>
      <c r="Q27" s="5"/>
      <c r="R27" s="4" t="s">
        <v>106</v>
      </c>
      <c r="S27" s="5"/>
      <c r="T27" s="5"/>
      <c r="U27" s="8" t="s">
        <v>1714</v>
      </c>
      <c r="V27" s="147"/>
      <c r="W27" s="147"/>
      <c r="X27" s="8"/>
      <c r="Y27" s="8"/>
      <c r="Z27" s="8"/>
      <c r="AA27" s="8"/>
      <c r="AB27" s="8"/>
      <c r="AC27" s="8"/>
      <c r="AD27" s="126"/>
      <c r="AE27" s="8"/>
      <c r="AF27" s="97"/>
      <c r="AG27" s="97"/>
      <c r="AJ27" s="282"/>
      <c r="AK27" s="283"/>
      <c r="AL27" s="283"/>
      <c r="AM27" s="283"/>
      <c r="AN27" s="284"/>
    </row>
    <row r="28" spans="1:40" x14ac:dyDescent="0.25">
      <c r="A28" s="252" t="s">
        <v>1713</v>
      </c>
      <c r="B28" s="178"/>
      <c r="C28" s="180" t="s">
        <v>1634</v>
      </c>
      <c r="D28" s="244" t="s">
        <v>1682</v>
      </c>
      <c r="E28" s="253" t="s">
        <v>1701</v>
      </c>
      <c r="F28" s="233" t="s">
        <v>1663</v>
      </c>
      <c r="G28" s="232"/>
      <c r="H28" s="238"/>
      <c r="I28" s="234"/>
      <c r="J28" s="234"/>
      <c r="K28" s="234"/>
      <c r="L28" s="9" t="s">
        <v>1715</v>
      </c>
      <c r="M28" s="9"/>
      <c r="N28" s="9"/>
      <c r="O28" s="9"/>
      <c r="P28" s="180"/>
      <c r="Q28" s="180"/>
      <c r="R28" s="9"/>
      <c r="S28" s="180"/>
      <c r="T28" s="180"/>
      <c r="U28" s="183"/>
      <c r="V28" s="182"/>
      <c r="W28" s="182"/>
      <c r="X28" s="183"/>
      <c r="Y28" s="183"/>
      <c r="Z28" s="183"/>
      <c r="AA28" s="183"/>
      <c r="AB28" s="183"/>
      <c r="AC28" s="183"/>
      <c r="AD28" s="185"/>
      <c r="AE28" s="183"/>
      <c r="AF28" s="186"/>
      <c r="AG28" s="186"/>
    </row>
    <row r="29" spans="1:40" ht="30" x14ac:dyDescent="0.25">
      <c r="A29" s="252" t="s">
        <v>1662</v>
      </c>
      <c r="B29" s="178" t="s">
        <v>1722</v>
      </c>
      <c r="C29" s="180" t="s">
        <v>1634</v>
      </c>
      <c r="D29" s="244" t="s">
        <v>1683</v>
      </c>
      <c r="E29" s="253" t="s">
        <v>1702</v>
      </c>
      <c r="F29" s="233" t="s">
        <v>1710</v>
      </c>
      <c r="G29" s="233"/>
      <c r="H29" s="241"/>
      <c r="I29" s="242"/>
      <c r="J29" s="240"/>
      <c r="K29" s="240"/>
      <c r="L29" s="9" t="s">
        <v>1715</v>
      </c>
      <c r="M29" s="9"/>
      <c r="N29" s="9"/>
      <c r="O29" s="9" t="s">
        <v>33</v>
      </c>
      <c r="P29" s="180" t="s">
        <v>1716</v>
      </c>
      <c r="Q29" s="180"/>
      <c r="R29" s="9" t="s">
        <v>34</v>
      </c>
      <c r="S29" s="180"/>
      <c r="T29" s="180"/>
      <c r="U29" s="183" t="s">
        <v>1724</v>
      </c>
      <c r="V29" s="182"/>
      <c r="W29" s="182"/>
      <c r="X29" s="183"/>
      <c r="Y29" s="183"/>
      <c r="Z29" s="183"/>
      <c r="AA29" s="183"/>
      <c r="AB29" s="183"/>
      <c r="AC29" s="183"/>
      <c r="AD29" s="185"/>
      <c r="AE29" s="183"/>
      <c r="AF29" s="186"/>
      <c r="AG29" s="186"/>
    </row>
    <row r="30" spans="1:40" ht="30" x14ac:dyDescent="0.25">
      <c r="A30" s="252" t="s">
        <v>1662</v>
      </c>
      <c r="B30" s="178"/>
      <c r="C30" s="180" t="s">
        <v>1634</v>
      </c>
      <c r="D30" s="244" t="s">
        <v>1683</v>
      </c>
      <c r="E30" s="253" t="s">
        <v>1703</v>
      </c>
      <c r="F30" s="233" t="s">
        <v>1711</v>
      </c>
      <c r="G30" s="233"/>
      <c r="H30" s="241"/>
      <c r="I30" s="242"/>
      <c r="J30" s="240"/>
      <c r="K30" s="240"/>
      <c r="L30" s="9" t="s">
        <v>1715</v>
      </c>
      <c r="M30" s="9"/>
      <c r="N30" s="9"/>
      <c r="O30" s="9" t="s">
        <v>33</v>
      </c>
      <c r="P30" s="180" t="s">
        <v>1716</v>
      </c>
      <c r="Q30" s="180"/>
      <c r="R30" s="9" t="s">
        <v>34</v>
      </c>
      <c r="S30" s="180"/>
      <c r="T30" s="180"/>
      <c r="U30" s="183" t="s">
        <v>1714</v>
      </c>
      <c r="V30" s="182"/>
      <c r="W30" s="182"/>
      <c r="X30" s="183"/>
      <c r="Y30" s="183"/>
      <c r="Z30" s="183"/>
      <c r="AA30" s="183"/>
      <c r="AB30" s="183"/>
      <c r="AC30" s="183"/>
      <c r="AD30" s="185"/>
      <c r="AE30" s="183"/>
      <c r="AF30" s="186"/>
      <c r="AG30" s="186"/>
    </row>
    <row r="31" spans="1:40" x14ac:dyDescent="0.25">
      <c r="A31" s="252" t="s">
        <v>1713</v>
      </c>
      <c r="B31" s="178"/>
      <c r="C31" s="180" t="s">
        <v>1634</v>
      </c>
      <c r="D31" s="244" t="s">
        <v>1683</v>
      </c>
      <c r="E31" s="253" t="s">
        <v>1704</v>
      </c>
      <c r="F31" s="233" t="s">
        <v>1663</v>
      </c>
      <c r="G31" s="206"/>
      <c r="H31" s="238"/>
      <c r="I31" s="239"/>
      <c r="J31" s="240"/>
      <c r="K31" s="240"/>
      <c r="L31" s="9" t="s">
        <v>1715</v>
      </c>
      <c r="M31" s="9"/>
      <c r="N31" s="9"/>
      <c r="O31" s="9"/>
      <c r="P31" s="180"/>
      <c r="Q31" s="180"/>
      <c r="R31" s="9"/>
      <c r="S31" s="180"/>
      <c r="T31" s="180"/>
      <c r="U31" s="183"/>
      <c r="V31" s="182"/>
      <c r="W31" s="182"/>
      <c r="X31" s="183"/>
      <c r="Y31" s="183"/>
      <c r="Z31" s="183"/>
      <c r="AA31" s="183"/>
      <c r="AB31" s="183"/>
      <c r="AC31" s="183"/>
      <c r="AD31" s="185"/>
      <c r="AE31" s="183"/>
      <c r="AF31" s="186"/>
      <c r="AG31" s="186"/>
    </row>
    <row r="32" spans="1:40" x14ac:dyDescent="0.25">
      <c r="A32" s="252" t="s">
        <v>1713</v>
      </c>
      <c r="B32" s="178"/>
      <c r="C32" s="180" t="s">
        <v>1634</v>
      </c>
      <c r="D32" s="244" t="s">
        <v>1683</v>
      </c>
      <c r="E32" s="253" t="s">
        <v>1705</v>
      </c>
      <c r="F32" s="233" t="s">
        <v>1663</v>
      </c>
      <c r="G32" s="232"/>
      <c r="H32" s="238"/>
      <c r="I32" s="239"/>
      <c r="J32" s="240"/>
      <c r="K32" s="240"/>
      <c r="L32" s="9" t="s">
        <v>1715</v>
      </c>
      <c r="M32" s="9"/>
      <c r="N32" s="9"/>
      <c r="O32" s="9"/>
      <c r="P32" s="180"/>
      <c r="Q32" s="180"/>
      <c r="R32" s="9"/>
      <c r="S32" s="180"/>
      <c r="T32" s="180"/>
      <c r="U32" s="183"/>
      <c r="V32" s="182"/>
      <c r="W32" s="182"/>
      <c r="X32" s="183"/>
      <c r="Y32" s="183"/>
      <c r="Z32" s="183"/>
      <c r="AA32" s="183"/>
      <c r="AB32" s="183"/>
      <c r="AC32" s="183"/>
      <c r="AD32" s="185"/>
      <c r="AE32" s="183"/>
      <c r="AF32" s="186"/>
      <c r="AG32" s="186"/>
    </row>
    <row r="33" spans="1:33" x14ac:dyDescent="0.25">
      <c r="A33" s="252" t="s">
        <v>1713</v>
      </c>
      <c r="B33" s="178"/>
      <c r="C33" s="180" t="s">
        <v>1634</v>
      </c>
      <c r="D33" s="196" t="s">
        <v>1684</v>
      </c>
      <c r="E33" s="254" t="s">
        <v>1706</v>
      </c>
      <c r="F33" s="233" t="s">
        <v>1663</v>
      </c>
      <c r="G33" s="243"/>
      <c r="H33" s="239"/>
      <c r="I33" s="180"/>
      <c r="J33" s="181"/>
      <c r="K33" s="181"/>
      <c r="L33" s="9" t="s">
        <v>1715</v>
      </c>
      <c r="M33" s="9"/>
      <c r="N33" s="9"/>
      <c r="O33" s="9"/>
      <c r="P33" s="180"/>
      <c r="Q33" s="180"/>
      <c r="R33" s="9"/>
      <c r="S33" s="180"/>
      <c r="T33" s="180"/>
      <c r="U33" s="183"/>
      <c r="V33" s="182"/>
      <c r="W33" s="182"/>
      <c r="X33" s="183"/>
      <c r="Y33" s="183"/>
      <c r="Z33" s="183"/>
      <c r="AA33" s="183"/>
      <c r="AB33" s="183"/>
      <c r="AC33" s="183"/>
      <c r="AD33" s="185"/>
      <c r="AE33" s="183"/>
      <c r="AF33" s="186"/>
      <c r="AG33" s="186"/>
    </row>
    <row r="34" spans="1:33" x14ac:dyDescent="0.25">
      <c r="A34" s="252" t="s">
        <v>1713</v>
      </c>
      <c r="B34" s="178"/>
      <c r="C34" s="180" t="s">
        <v>1634</v>
      </c>
      <c r="D34" s="196" t="s">
        <v>1684</v>
      </c>
      <c r="E34" s="253" t="s">
        <v>1707</v>
      </c>
      <c r="F34" s="233" t="s">
        <v>1663</v>
      </c>
      <c r="G34" s="243"/>
      <c r="H34" s="239"/>
      <c r="I34" s="180"/>
      <c r="J34" s="181"/>
      <c r="K34" s="181"/>
      <c r="L34" s="9" t="s">
        <v>1715</v>
      </c>
      <c r="M34" s="9"/>
      <c r="N34" s="9"/>
      <c r="O34" s="9"/>
      <c r="P34" s="180"/>
      <c r="Q34" s="180"/>
      <c r="R34" s="9"/>
      <c r="S34" s="180"/>
      <c r="T34" s="180"/>
      <c r="U34" s="183"/>
      <c r="V34" s="182"/>
      <c r="W34" s="182"/>
      <c r="X34" s="183"/>
      <c r="Y34" s="183"/>
      <c r="Z34" s="183"/>
      <c r="AA34" s="183"/>
      <c r="AB34" s="183"/>
      <c r="AC34" s="183"/>
      <c r="AD34" s="185"/>
      <c r="AE34" s="183"/>
      <c r="AF34" s="186"/>
      <c r="AG34" s="186"/>
    </row>
    <row r="35" spans="1:33" s="251" customFormat="1" x14ac:dyDescent="0.25">
      <c r="A35" s="252" t="s">
        <v>1713</v>
      </c>
      <c r="B35" s="178"/>
      <c r="C35" s="180" t="s">
        <v>1634</v>
      </c>
      <c r="D35" s="196" t="s">
        <v>1685</v>
      </c>
      <c r="E35" s="253" t="s">
        <v>1708</v>
      </c>
      <c r="F35" s="233" t="s">
        <v>1663</v>
      </c>
      <c r="G35" s="243"/>
      <c r="H35" s="239"/>
      <c r="I35" s="180"/>
      <c r="J35" s="181"/>
      <c r="K35" s="181"/>
      <c r="L35" s="9" t="s">
        <v>1715</v>
      </c>
      <c r="M35" s="9"/>
      <c r="N35" s="9"/>
      <c r="O35" s="9"/>
      <c r="P35" s="180"/>
      <c r="Q35" s="180"/>
      <c r="R35" s="9"/>
      <c r="S35" s="180"/>
      <c r="T35" s="180"/>
      <c r="U35" s="183"/>
      <c r="V35" s="182"/>
      <c r="W35" s="182"/>
      <c r="X35" s="183"/>
      <c r="Y35" s="183"/>
      <c r="Z35" s="183"/>
      <c r="AA35" s="183"/>
      <c r="AB35" s="183"/>
      <c r="AC35" s="183"/>
      <c r="AD35" s="185"/>
      <c r="AE35" s="183"/>
      <c r="AF35" s="186"/>
      <c r="AG35" s="186"/>
    </row>
    <row r="36" spans="1:33" s="251" customFormat="1" x14ac:dyDescent="0.25">
      <c r="A36" s="252" t="s">
        <v>1713</v>
      </c>
      <c r="B36" s="178"/>
      <c r="C36" s="180" t="s">
        <v>1634</v>
      </c>
      <c r="D36" s="196" t="s">
        <v>1685</v>
      </c>
      <c r="E36" s="253" t="s">
        <v>1709</v>
      </c>
      <c r="F36" s="233" t="s">
        <v>1663</v>
      </c>
      <c r="G36" s="243"/>
      <c r="H36" s="239"/>
      <c r="I36" s="180"/>
      <c r="J36" s="181"/>
      <c r="K36" s="181"/>
      <c r="L36" s="9" t="s">
        <v>1715</v>
      </c>
      <c r="M36" s="9"/>
      <c r="N36" s="9"/>
      <c r="O36" s="9"/>
      <c r="P36" s="180"/>
      <c r="Q36" s="180"/>
      <c r="R36" s="9"/>
      <c r="S36" s="180"/>
      <c r="T36" s="180"/>
      <c r="U36" s="183"/>
      <c r="V36" s="182"/>
      <c r="W36" s="182"/>
      <c r="X36" s="183"/>
      <c r="Y36" s="183"/>
      <c r="Z36" s="183"/>
      <c r="AA36" s="183"/>
      <c r="AB36" s="183"/>
      <c r="AC36" s="183"/>
      <c r="AD36" s="185"/>
      <c r="AE36" s="183"/>
      <c r="AF36" s="186"/>
      <c r="AG36" s="186"/>
    </row>
    <row r="37" spans="1:33" ht="30" x14ac:dyDescent="0.25">
      <c r="A37" s="252" t="s">
        <v>1713</v>
      </c>
      <c r="B37" s="178"/>
      <c r="C37" s="180" t="s">
        <v>1635</v>
      </c>
      <c r="D37" s="244" t="s">
        <v>1725</v>
      </c>
      <c r="E37" s="254" t="s">
        <v>1730</v>
      </c>
      <c r="F37" s="233" t="s">
        <v>1668</v>
      </c>
      <c r="G37" s="257" t="s">
        <v>1739</v>
      </c>
      <c r="H37" s="257" t="s">
        <v>1671</v>
      </c>
      <c r="I37" s="258" t="s">
        <v>1663</v>
      </c>
      <c r="J37" s="181"/>
      <c r="K37" s="181"/>
      <c r="L37" s="9" t="s">
        <v>13</v>
      </c>
      <c r="M37" s="9"/>
      <c r="N37" s="9"/>
      <c r="O37" s="9"/>
      <c r="P37" s="180"/>
      <c r="Q37" s="180"/>
      <c r="R37" s="9"/>
      <c r="S37" s="180"/>
      <c r="T37" s="180"/>
      <c r="U37" s="183"/>
      <c r="V37" s="182"/>
      <c r="W37" s="182"/>
      <c r="X37" s="183"/>
      <c r="Y37" s="183"/>
      <c r="Z37" s="183"/>
      <c r="AA37" s="183"/>
      <c r="AB37" s="183"/>
      <c r="AC37" s="183"/>
      <c r="AD37" s="185"/>
      <c r="AE37" s="183"/>
      <c r="AF37" s="186"/>
      <c r="AG37" s="186"/>
    </row>
    <row r="38" spans="1:33" ht="30" x14ac:dyDescent="0.25">
      <c r="A38" s="252" t="s">
        <v>1713</v>
      </c>
      <c r="B38" s="178"/>
      <c r="C38" s="180" t="s">
        <v>1635</v>
      </c>
      <c r="D38" s="244" t="s">
        <v>1725</v>
      </c>
      <c r="E38" s="254" t="s">
        <v>1730</v>
      </c>
      <c r="F38" s="233" t="s">
        <v>1666</v>
      </c>
      <c r="G38" s="257" t="s">
        <v>1740</v>
      </c>
      <c r="H38" s="257" t="s">
        <v>1670</v>
      </c>
      <c r="I38" s="258" t="s">
        <v>1663</v>
      </c>
      <c r="J38" s="181"/>
      <c r="K38" s="181"/>
      <c r="L38" s="9" t="s">
        <v>13</v>
      </c>
      <c r="M38" s="9"/>
      <c r="N38" s="9"/>
      <c r="O38" s="9"/>
      <c r="P38" s="180"/>
      <c r="Q38" s="180"/>
      <c r="R38" s="9"/>
      <c r="S38" s="180"/>
      <c r="T38" s="180"/>
      <c r="U38" s="183"/>
      <c r="V38" s="182"/>
      <c r="W38" s="182"/>
      <c r="X38" s="183"/>
      <c r="Y38" s="183"/>
      <c r="Z38" s="183"/>
      <c r="AA38" s="183"/>
      <c r="AB38" s="183"/>
      <c r="AC38" s="183"/>
      <c r="AD38" s="185"/>
      <c r="AE38" s="183"/>
      <c r="AF38" s="186"/>
      <c r="AG38" s="186"/>
    </row>
    <row r="39" spans="1:33" x14ac:dyDescent="0.25">
      <c r="A39" s="252" t="s">
        <v>1713</v>
      </c>
      <c r="B39" s="178"/>
      <c r="C39" s="180" t="s">
        <v>1635</v>
      </c>
      <c r="D39" s="244" t="s">
        <v>1673</v>
      </c>
      <c r="E39" s="254"/>
      <c r="F39" s="233" t="s">
        <v>1737</v>
      </c>
      <c r="G39" s="257" t="s">
        <v>1741</v>
      </c>
      <c r="H39" s="257" t="s">
        <v>1664</v>
      </c>
      <c r="I39" s="258" t="s">
        <v>1663</v>
      </c>
      <c r="J39" s="181"/>
      <c r="K39" s="181"/>
      <c r="L39" s="9" t="s">
        <v>1715</v>
      </c>
      <c r="M39" s="9"/>
      <c r="N39" s="9"/>
      <c r="O39" s="9"/>
      <c r="P39" s="180"/>
      <c r="Q39" s="180"/>
      <c r="R39" s="9"/>
      <c r="S39" s="180"/>
      <c r="T39" s="180"/>
      <c r="U39" s="183"/>
      <c r="V39" s="182"/>
      <c r="W39" s="182"/>
      <c r="X39" s="183"/>
      <c r="Y39" s="183"/>
      <c r="Z39" s="183"/>
      <c r="AA39" s="183"/>
      <c r="AB39" s="183"/>
      <c r="AC39" s="183"/>
      <c r="AD39" s="185"/>
      <c r="AE39" s="183"/>
      <c r="AF39" s="186"/>
      <c r="AG39" s="186"/>
    </row>
    <row r="40" spans="1:33" x14ac:dyDescent="0.25">
      <c r="A40" s="252" t="s">
        <v>1713</v>
      </c>
      <c r="B40" s="178"/>
      <c r="C40" s="180" t="s">
        <v>1635</v>
      </c>
      <c r="D40" s="244" t="s">
        <v>1673</v>
      </c>
      <c r="E40" s="254"/>
      <c r="F40" s="233" t="s">
        <v>1738</v>
      </c>
      <c r="G40" s="257" t="s">
        <v>1742</v>
      </c>
      <c r="H40" s="257" t="s">
        <v>1664</v>
      </c>
      <c r="I40" s="258" t="s">
        <v>1663</v>
      </c>
      <c r="J40" s="181"/>
      <c r="K40" s="181"/>
      <c r="L40" s="9" t="s">
        <v>1715</v>
      </c>
      <c r="M40" s="9"/>
      <c r="N40" s="9"/>
      <c r="O40" s="9"/>
      <c r="P40" s="180"/>
      <c r="Q40" s="180"/>
      <c r="R40" s="9"/>
      <c r="S40" s="180"/>
      <c r="T40" s="180"/>
      <c r="U40" s="183"/>
      <c r="V40" s="182"/>
      <c r="W40" s="182"/>
      <c r="X40" s="183"/>
      <c r="Y40" s="183"/>
      <c r="Z40" s="183"/>
      <c r="AA40" s="183"/>
      <c r="AB40" s="183"/>
      <c r="AC40" s="183"/>
      <c r="AD40" s="185"/>
      <c r="AE40" s="183"/>
      <c r="AF40" s="186"/>
      <c r="AG40" s="186"/>
    </row>
    <row r="41" spans="1:33" x14ac:dyDescent="0.25">
      <c r="A41" s="246" t="s">
        <v>1713</v>
      </c>
      <c r="B41" s="4"/>
      <c r="C41" s="5" t="s">
        <v>1635</v>
      </c>
      <c r="D41" s="198" t="s">
        <v>1726</v>
      </c>
      <c r="E41" s="255" t="s">
        <v>1731</v>
      </c>
      <c r="F41" s="248" t="s">
        <v>1668</v>
      </c>
      <c r="G41" s="256" t="s">
        <v>1671</v>
      </c>
      <c r="H41" s="247" t="s">
        <v>1742</v>
      </c>
      <c r="I41" s="247" t="s">
        <v>1663</v>
      </c>
      <c r="J41" s="90"/>
      <c r="K41" s="90"/>
      <c r="L41" s="4" t="s">
        <v>1715</v>
      </c>
      <c r="M41" s="4"/>
      <c r="N41" s="4"/>
      <c r="O41" s="4" t="s">
        <v>1743</v>
      </c>
      <c r="P41" s="5"/>
      <c r="Q41" s="4"/>
      <c r="R41" s="4"/>
      <c r="S41" s="6"/>
      <c r="T41" s="7"/>
      <c r="U41" s="8"/>
      <c r="V41" s="146"/>
      <c r="W41" s="146"/>
      <c r="X41" s="8"/>
      <c r="Y41" s="8"/>
      <c r="Z41" s="8"/>
      <c r="AA41" s="8"/>
      <c r="AB41" s="8"/>
      <c r="AC41" s="8"/>
      <c r="AD41" s="126"/>
      <c r="AE41" s="8"/>
      <c r="AF41" s="5"/>
      <c r="AG41" s="5"/>
    </row>
    <row r="42" spans="1:33" x14ac:dyDescent="0.25">
      <c r="A42" s="246" t="s">
        <v>1713</v>
      </c>
      <c r="B42" s="4"/>
      <c r="C42" s="5" t="s">
        <v>1635</v>
      </c>
      <c r="D42" s="198" t="s">
        <v>1726</v>
      </c>
      <c r="E42" s="255" t="s">
        <v>1732</v>
      </c>
      <c r="F42" s="248" t="s">
        <v>1666</v>
      </c>
      <c r="G42" s="256" t="s">
        <v>1670</v>
      </c>
      <c r="H42" s="247" t="s">
        <v>1741</v>
      </c>
      <c r="I42" s="247" t="s">
        <v>1663</v>
      </c>
      <c r="J42" s="90"/>
      <c r="K42" s="90"/>
      <c r="L42" s="4" t="s">
        <v>1715</v>
      </c>
      <c r="M42" s="4"/>
      <c r="N42" s="4"/>
      <c r="O42" s="4" t="s">
        <v>1743</v>
      </c>
      <c r="P42" s="5"/>
      <c r="Q42" s="4"/>
      <c r="R42" s="4"/>
      <c r="S42" s="6"/>
      <c r="T42" s="7"/>
      <c r="U42" s="8"/>
      <c r="V42" s="146"/>
      <c r="W42" s="146"/>
      <c r="X42" s="8"/>
      <c r="Y42" s="8"/>
      <c r="Z42" s="8"/>
      <c r="AA42" s="8"/>
      <c r="AB42" s="8"/>
      <c r="AC42" s="8"/>
      <c r="AD42" s="126"/>
      <c r="AE42" s="8"/>
      <c r="AF42" s="5"/>
      <c r="AG42" s="5"/>
    </row>
    <row r="43" spans="1:33" ht="30" x14ac:dyDescent="0.25">
      <c r="A43" s="252" t="s">
        <v>1713</v>
      </c>
      <c r="B43" s="9"/>
      <c r="C43" s="180" t="s">
        <v>1635</v>
      </c>
      <c r="D43" s="244" t="s">
        <v>1727</v>
      </c>
      <c r="E43" s="254" t="s">
        <v>1733</v>
      </c>
      <c r="F43" s="233" t="s">
        <v>1668</v>
      </c>
      <c r="G43" s="257" t="s">
        <v>1739</v>
      </c>
      <c r="H43" s="257" t="s">
        <v>1671</v>
      </c>
      <c r="I43" s="258" t="s">
        <v>1663</v>
      </c>
      <c r="J43" s="181"/>
      <c r="K43" s="181"/>
      <c r="L43" s="9" t="s">
        <v>13</v>
      </c>
      <c r="M43" s="9"/>
      <c r="N43" s="9"/>
      <c r="O43" s="9"/>
      <c r="P43" s="180"/>
      <c r="Q43" s="9"/>
      <c r="R43" s="9"/>
      <c r="S43" s="10"/>
      <c r="T43" s="187"/>
      <c r="U43" s="183"/>
      <c r="V43" s="188"/>
      <c r="W43" s="188"/>
      <c r="X43" s="183"/>
      <c r="Y43" s="183"/>
      <c r="Z43" s="183"/>
      <c r="AA43" s="183"/>
      <c r="AB43" s="183"/>
      <c r="AC43" s="183"/>
      <c r="AD43" s="185"/>
      <c r="AE43" s="183"/>
      <c r="AF43" s="180"/>
      <c r="AG43" s="180"/>
    </row>
    <row r="44" spans="1:33" ht="30" x14ac:dyDescent="0.25">
      <c r="A44" s="252" t="s">
        <v>1662</v>
      </c>
      <c r="B44" s="9" t="s">
        <v>1744</v>
      </c>
      <c r="C44" s="180" t="s">
        <v>1635</v>
      </c>
      <c r="D44" s="244" t="s">
        <v>1727</v>
      </c>
      <c r="E44" s="254" t="s">
        <v>1733</v>
      </c>
      <c r="F44" s="233" t="s">
        <v>1666</v>
      </c>
      <c r="G44" s="257" t="s">
        <v>1740</v>
      </c>
      <c r="H44" s="257" t="s">
        <v>1670</v>
      </c>
      <c r="I44" s="258" t="s">
        <v>1663</v>
      </c>
      <c r="J44" s="181"/>
      <c r="K44" s="181"/>
      <c r="L44" s="9" t="s">
        <v>13</v>
      </c>
      <c r="M44" s="9"/>
      <c r="N44" s="9"/>
      <c r="O44" s="9" t="s">
        <v>33</v>
      </c>
      <c r="P44" s="180" t="s">
        <v>1716</v>
      </c>
      <c r="Q44" s="9"/>
      <c r="R44" s="9" t="s">
        <v>1745</v>
      </c>
      <c r="S44" s="10"/>
      <c r="T44" s="187"/>
      <c r="U44" s="183" t="s">
        <v>1724</v>
      </c>
      <c r="V44" s="188"/>
      <c r="W44" s="188"/>
      <c r="X44" s="183"/>
      <c r="Y44" s="183"/>
      <c r="Z44" s="183"/>
      <c r="AA44" s="183"/>
      <c r="AB44" s="183"/>
      <c r="AC44" s="183"/>
      <c r="AD44" s="185"/>
      <c r="AE44" s="183"/>
      <c r="AF44" s="180"/>
      <c r="AG44" s="180"/>
    </row>
    <row r="45" spans="1:33" x14ac:dyDescent="0.25">
      <c r="A45" s="252" t="s">
        <v>1713</v>
      </c>
      <c r="B45" s="9"/>
      <c r="C45" s="180" t="s">
        <v>1635</v>
      </c>
      <c r="D45" s="244" t="s">
        <v>1728</v>
      </c>
      <c r="E45" s="254" t="s">
        <v>1734</v>
      </c>
      <c r="F45" s="257" t="s">
        <v>1739</v>
      </c>
      <c r="G45" s="257" t="s">
        <v>1671</v>
      </c>
      <c r="H45" s="233" t="s">
        <v>1741</v>
      </c>
      <c r="I45" s="258" t="s">
        <v>1663</v>
      </c>
      <c r="J45" s="181"/>
      <c r="K45" s="181"/>
      <c r="L45" s="9" t="s">
        <v>1715</v>
      </c>
      <c r="M45" s="9"/>
      <c r="N45" s="9"/>
      <c r="O45" s="9"/>
      <c r="P45" s="180"/>
      <c r="Q45" s="9"/>
      <c r="R45" s="9"/>
      <c r="S45" s="10"/>
      <c r="T45" s="187"/>
      <c r="U45" s="183"/>
      <c r="V45" s="188"/>
      <c r="W45" s="188"/>
      <c r="X45" s="183"/>
      <c r="Y45" s="183"/>
      <c r="Z45" s="183"/>
      <c r="AA45" s="183"/>
      <c r="AB45" s="183"/>
      <c r="AC45" s="183"/>
      <c r="AD45" s="185"/>
      <c r="AE45" s="183"/>
      <c r="AF45" s="180"/>
      <c r="AG45" s="180"/>
    </row>
    <row r="46" spans="1:33" ht="30" x14ac:dyDescent="0.25">
      <c r="A46" s="252" t="s">
        <v>1662</v>
      </c>
      <c r="B46" s="9" t="s">
        <v>1746</v>
      </c>
      <c r="C46" s="180" t="s">
        <v>1635</v>
      </c>
      <c r="D46" s="244" t="s">
        <v>1728</v>
      </c>
      <c r="E46" s="254" t="s">
        <v>1735</v>
      </c>
      <c r="F46" s="257" t="s">
        <v>1740</v>
      </c>
      <c r="G46" s="257" t="s">
        <v>1670</v>
      </c>
      <c r="H46" s="233" t="s">
        <v>1742</v>
      </c>
      <c r="I46" s="258" t="s">
        <v>1663</v>
      </c>
      <c r="J46" s="181"/>
      <c r="K46" s="181"/>
      <c r="L46" s="9" t="s">
        <v>1715</v>
      </c>
      <c r="M46" s="9"/>
      <c r="N46" s="9"/>
      <c r="O46" s="9" t="s">
        <v>33</v>
      </c>
      <c r="P46" s="180" t="s">
        <v>1716</v>
      </c>
      <c r="Q46" s="9"/>
      <c r="R46" s="9" t="s">
        <v>1745</v>
      </c>
      <c r="S46" s="10"/>
      <c r="T46" s="187"/>
      <c r="U46" s="183" t="s">
        <v>1719</v>
      </c>
      <c r="V46" s="188"/>
      <c r="W46" s="188"/>
      <c r="X46" s="183"/>
      <c r="Y46" s="183"/>
      <c r="Z46" s="183"/>
      <c r="AA46" s="183"/>
      <c r="AB46" s="183"/>
      <c r="AC46" s="183"/>
      <c r="AD46" s="185"/>
      <c r="AE46" s="183"/>
      <c r="AF46" s="180"/>
      <c r="AG46" s="180"/>
    </row>
    <row r="47" spans="1:33" x14ac:dyDescent="0.25">
      <c r="A47" s="252" t="s">
        <v>1713</v>
      </c>
      <c r="B47" s="9"/>
      <c r="C47" s="180" t="s">
        <v>1635</v>
      </c>
      <c r="D47" s="244" t="s">
        <v>1729</v>
      </c>
      <c r="E47" s="254" t="s">
        <v>1736</v>
      </c>
      <c r="F47" s="257" t="s">
        <v>1739</v>
      </c>
      <c r="G47" s="257" t="s">
        <v>1671</v>
      </c>
      <c r="H47" s="258" t="s">
        <v>1663</v>
      </c>
      <c r="I47" s="259"/>
      <c r="J47" s="181"/>
      <c r="K47" s="181"/>
      <c r="L47" s="9" t="s">
        <v>1715</v>
      </c>
      <c r="M47" s="9"/>
      <c r="N47" s="9"/>
      <c r="O47" s="9"/>
      <c r="P47" s="180"/>
      <c r="Q47" s="9"/>
      <c r="R47" s="9"/>
      <c r="S47" s="10"/>
      <c r="T47" s="187"/>
      <c r="U47" s="183"/>
      <c r="V47" s="188"/>
      <c r="W47" s="188"/>
      <c r="X47" s="183"/>
      <c r="Y47" s="183"/>
      <c r="Z47" s="183"/>
      <c r="AA47" s="183"/>
      <c r="AB47" s="183"/>
      <c r="AC47" s="183"/>
      <c r="AD47" s="185"/>
      <c r="AE47" s="183"/>
      <c r="AF47" s="180"/>
      <c r="AG47" s="180"/>
    </row>
    <row r="48" spans="1:33" x14ac:dyDescent="0.25">
      <c r="A48" s="252" t="s">
        <v>1713</v>
      </c>
      <c r="B48" s="9"/>
      <c r="C48" s="180" t="s">
        <v>1635</v>
      </c>
      <c r="D48" s="244" t="s">
        <v>1729</v>
      </c>
      <c r="E48" s="254" t="s">
        <v>1736</v>
      </c>
      <c r="F48" s="257" t="s">
        <v>1740</v>
      </c>
      <c r="G48" s="257" t="s">
        <v>1670</v>
      </c>
      <c r="H48" s="258" t="s">
        <v>1663</v>
      </c>
      <c r="I48" s="259"/>
      <c r="J48" s="181"/>
      <c r="K48" s="181"/>
      <c r="L48" s="9" t="s">
        <v>1715</v>
      </c>
      <c r="M48" s="9"/>
      <c r="N48" s="9"/>
      <c r="O48" s="9"/>
      <c r="P48" s="180"/>
      <c r="Q48" s="9"/>
      <c r="R48" s="9"/>
      <c r="S48" s="10"/>
      <c r="T48" s="187"/>
      <c r="U48" s="183"/>
      <c r="V48" s="188"/>
      <c r="W48" s="188"/>
      <c r="X48" s="183"/>
      <c r="Y48" s="183"/>
      <c r="Z48" s="183"/>
      <c r="AA48" s="183"/>
      <c r="AB48" s="183"/>
      <c r="AC48" s="183"/>
      <c r="AD48" s="185"/>
      <c r="AE48" s="183"/>
      <c r="AF48" s="180"/>
      <c r="AG48" s="180"/>
    </row>
    <row r="49" spans="1:33" ht="30" x14ac:dyDescent="0.25">
      <c r="A49" s="252" t="s">
        <v>1713</v>
      </c>
      <c r="B49" s="9"/>
      <c r="C49" s="180" t="s">
        <v>1638</v>
      </c>
      <c r="D49" s="244" t="s">
        <v>1747</v>
      </c>
      <c r="E49" s="254" t="s">
        <v>1754</v>
      </c>
      <c r="F49" s="233" t="s">
        <v>1668</v>
      </c>
      <c r="G49" s="233" t="s">
        <v>1739</v>
      </c>
      <c r="H49" s="233" t="s">
        <v>1663</v>
      </c>
      <c r="I49" s="259"/>
      <c r="J49" s="181"/>
      <c r="K49" s="181"/>
      <c r="L49" s="9" t="s">
        <v>13</v>
      </c>
      <c r="M49" s="9"/>
      <c r="N49" s="9"/>
      <c r="O49" s="9"/>
      <c r="P49" s="180"/>
      <c r="Q49" s="9"/>
      <c r="R49" s="9"/>
      <c r="S49" s="10"/>
      <c r="T49" s="187"/>
      <c r="U49" s="183"/>
      <c r="V49" s="188"/>
      <c r="W49" s="188"/>
      <c r="X49" s="183"/>
      <c r="Y49" s="183"/>
      <c r="Z49" s="183"/>
      <c r="AA49" s="183"/>
      <c r="AB49" s="183"/>
      <c r="AC49" s="183"/>
      <c r="AD49" s="185"/>
      <c r="AE49" s="183"/>
      <c r="AF49" s="180"/>
      <c r="AG49" s="180"/>
    </row>
    <row r="50" spans="1:33" ht="30" x14ac:dyDescent="0.25">
      <c r="A50" s="252" t="s">
        <v>1713</v>
      </c>
      <c r="B50" s="9"/>
      <c r="C50" s="180" t="s">
        <v>1638</v>
      </c>
      <c r="D50" s="244" t="s">
        <v>1747</v>
      </c>
      <c r="E50" s="254" t="s">
        <v>1750</v>
      </c>
      <c r="F50" s="233" t="s">
        <v>1666</v>
      </c>
      <c r="G50" s="233" t="s">
        <v>1740</v>
      </c>
      <c r="H50" s="233" t="s">
        <v>1663</v>
      </c>
      <c r="I50" s="259"/>
      <c r="J50" s="181"/>
      <c r="K50" s="181"/>
      <c r="L50" s="9" t="s">
        <v>13</v>
      </c>
      <c r="M50" s="9"/>
      <c r="N50" s="9"/>
      <c r="O50" s="9"/>
      <c r="P50" s="180"/>
      <c r="Q50" s="9"/>
      <c r="R50" s="9"/>
      <c r="S50" s="10"/>
      <c r="T50" s="187"/>
      <c r="U50" s="183"/>
      <c r="V50" s="188"/>
      <c r="W50" s="188"/>
      <c r="X50" s="183"/>
      <c r="Y50" s="183"/>
      <c r="Z50" s="183"/>
      <c r="AA50" s="183"/>
      <c r="AB50" s="183"/>
      <c r="AC50" s="183"/>
      <c r="AD50" s="185"/>
      <c r="AE50" s="183"/>
      <c r="AF50" s="180"/>
      <c r="AG50" s="180"/>
    </row>
    <row r="51" spans="1:33" x14ac:dyDescent="0.25">
      <c r="A51" s="252" t="s">
        <v>1713</v>
      </c>
      <c r="B51" s="9"/>
      <c r="C51" s="180" t="s">
        <v>1638</v>
      </c>
      <c r="D51" s="244" t="s">
        <v>1748</v>
      </c>
      <c r="E51" s="254" t="s">
        <v>1751</v>
      </c>
      <c r="F51" s="233" t="s">
        <v>1668</v>
      </c>
      <c r="G51" s="233" t="s">
        <v>1663</v>
      </c>
      <c r="H51" s="233"/>
      <c r="I51" s="259"/>
      <c r="J51" s="181"/>
      <c r="K51" s="181"/>
      <c r="L51" s="9" t="s">
        <v>1715</v>
      </c>
      <c r="M51" s="9"/>
      <c r="N51" s="9"/>
      <c r="O51" s="9"/>
      <c r="P51" s="180"/>
      <c r="Q51" s="9"/>
      <c r="R51" s="9"/>
      <c r="S51" s="10"/>
      <c r="T51" s="187"/>
      <c r="U51" s="183"/>
      <c r="V51" s="188"/>
      <c r="W51" s="188"/>
      <c r="X51" s="183"/>
      <c r="Y51" s="183"/>
      <c r="Z51" s="183"/>
      <c r="AA51" s="183"/>
      <c r="AB51" s="183"/>
      <c r="AC51" s="183"/>
      <c r="AD51" s="185"/>
      <c r="AE51" s="183"/>
      <c r="AF51" s="180"/>
      <c r="AG51" s="180"/>
    </row>
    <row r="52" spans="1:33" x14ac:dyDescent="0.25">
      <c r="A52" s="252" t="s">
        <v>1713</v>
      </c>
      <c r="B52" s="9"/>
      <c r="C52" s="180" t="s">
        <v>1638</v>
      </c>
      <c r="D52" s="244" t="s">
        <v>1748</v>
      </c>
      <c r="E52" s="254" t="s">
        <v>1751</v>
      </c>
      <c r="F52" s="233" t="s">
        <v>1666</v>
      </c>
      <c r="G52" s="233" t="s">
        <v>1663</v>
      </c>
      <c r="H52" s="233"/>
      <c r="I52" s="259"/>
      <c r="J52" s="181"/>
      <c r="K52" s="181"/>
      <c r="L52" s="9" t="s">
        <v>1715</v>
      </c>
      <c r="M52" s="9"/>
      <c r="N52" s="9"/>
      <c r="O52" s="9"/>
      <c r="P52" s="180"/>
      <c r="Q52" s="9"/>
      <c r="R52" s="9"/>
      <c r="S52" s="10"/>
      <c r="T52" s="187"/>
      <c r="U52" s="183"/>
      <c r="V52" s="188"/>
      <c r="W52" s="188"/>
      <c r="X52" s="183"/>
      <c r="Y52" s="183"/>
      <c r="Z52" s="183"/>
      <c r="AA52" s="183"/>
      <c r="AB52" s="183"/>
      <c r="AC52" s="183"/>
      <c r="AD52" s="185"/>
      <c r="AE52" s="183"/>
      <c r="AF52" s="180"/>
      <c r="AG52" s="180"/>
    </row>
    <row r="53" spans="1:33" ht="30" x14ac:dyDescent="0.25">
      <c r="A53" s="252" t="s">
        <v>1713</v>
      </c>
      <c r="B53" s="9"/>
      <c r="C53" s="180" t="s">
        <v>1638</v>
      </c>
      <c r="D53" s="244" t="s">
        <v>1749</v>
      </c>
      <c r="E53" s="254" t="s">
        <v>1752</v>
      </c>
      <c r="F53" s="233" t="s">
        <v>1668</v>
      </c>
      <c r="G53" s="258" t="s">
        <v>1739</v>
      </c>
      <c r="H53" s="233" t="s">
        <v>1755</v>
      </c>
      <c r="I53" s="233" t="s">
        <v>1663</v>
      </c>
      <c r="J53" s="181"/>
      <c r="K53" s="181"/>
      <c r="L53" s="9" t="s">
        <v>13</v>
      </c>
      <c r="M53" s="9"/>
      <c r="N53" s="9"/>
      <c r="O53" s="9"/>
      <c r="P53" s="180"/>
      <c r="Q53" s="9"/>
      <c r="R53" s="9"/>
      <c r="S53" s="10"/>
      <c r="T53" s="187"/>
      <c r="U53" s="183"/>
      <c r="V53" s="188"/>
      <c r="W53" s="188"/>
      <c r="X53" s="183"/>
      <c r="Y53" s="183"/>
      <c r="Z53" s="183"/>
      <c r="AA53" s="183"/>
      <c r="AB53" s="183"/>
      <c r="AC53" s="183"/>
      <c r="AD53" s="185"/>
      <c r="AE53" s="183"/>
      <c r="AF53" s="180"/>
      <c r="AG53" s="180"/>
    </row>
    <row r="54" spans="1:33" ht="30" x14ac:dyDescent="0.25">
      <c r="A54" s="252" t="s">
        <v>1662</v>
      </c>
      <c r="B54" s="9" t="s">
        <v>1756</v>
      </c>
      <c r="C54" s="180" t="s">
        <v>1638</v>
      </c>
      <c r="D54" s="244" t="s">
        <v>1749</v>
      </c>
      <c r="E54" s="254" t="s">
        <v>1753</v>
      </c>
      <c r="F54" s="233" t="s">
        <v>1666</v>
      </c>
      <c r="G54" s="258" t="s">
        <v>1740</v>
      </c>
      <c r="H54" s="233" t="s">
        <v>1670</v>
      </c>
      <c r="I54" s="233" t="s">
        <v>1663</v>
      </c>
      <c r="J54" s="181"/>
      <c r="K54" s="181"/>
      <c r="L54" s="9" t="s">
        <v>13</v>
      </c>
      <c r="M54" s="9"/>
      <c r="N54" s="9"/>
      <c r="O54" s="9" t="s">
        <v>33</v>
      </c>
      <c r="P54" s="180" t="s">
        <v>1716</v>
      </c>
      <c r="Q54" s="9"/>
      <c r="R54" s="9" t="s">
        <v>1745</v>
      </c>
      <c r="S54" s="10"/>
      <c r="T54" s="187"/>
      <c r="U54" s="183" t="s">
        <v>1724</v>
      </c>
      <c r="V54" s="188"/>
      <c r="W54" s="188"/>
      <c r="X54" s="183"/>
      <c r="Y54" s="183"/>
      <c r="Z54" s="183"/>
      <c r="AA54" s="183"/>
      <c r="AB54" s="183"/>
      <c r="AC54" s="183"/>
      <c r="AD54" s="185"/>
      <c r="AE54" s="183"/>
      <c r="AF54" s="180"/>
      <c r="AG54" s="180"/>
    </row>
    <row r="55" spans="1:33" ht="30" x14ac:dyDescent="0.25">
      <c r="A55" s="252" t="s">
        <v>1662</v>
      </c>
      <c r="B55" s="9" t="s">
        <v>1766</v>
      </c>
      <c r="C55" s="264" t="s">
        <v>1628</v>
      </c>
      <c r="D55" s="244" t="s">
        <v>1757</v>
      </c>
      <c r="E55" s="254" t="s">
        <v>1759</v>
      </c>
      <c r="F55" s="233" t="s">
        <v>1764</v>
      </c>
      <c r="G55" s="233"/>
      <c r="H55" s="233"/>
      <c r="I55" s="9"/>
      <c r="J55" s="181"/>
      <c r="K55" s="181"/>
      <c r="L55" s="9" t="s">
        <v>1715</v>
      </c>
      <c r="M55" s="9"/>
      <c r="N55" s="9"/>
      <c r="O55" s="9" t="s">
        <v>33</v>
      </c>
      <c r="P55" s="180" t="s">
        <v>1716</v>
      </c>
      <c r="Q55" s="9"/>
      <c r="R55" s="9" t="s">
        <v>1745</v>
      </c>
      <c r="S55" s="10"/>
      <c r="T55" s="187"/>
      <c r="U55" s="183" t="s">
        <v>1714</v>
      </c>
      <c r="V55" s="188"/>
      <c r="W55" s="188"/>
      <c r="X55" s="183"/>
      <c r="Y55" s="183"/>
      <c r="Z55" s="183"/>
      <c r="AA55" s="183"/>
      <c r="AB55" s="183"/>
      <c r="AC55" s="183"/>
      <c r="AD55" s="185"/>
      <c r="AE55" s="183"/>
      <c r="AF55" s="180"/>
      <c r="AG55" s="180"/>
    </row>
    <row r="56" spans="1:33" ht="30" x14ac:dyDescent="0.25">
      <c r="A56" s="252" t="s">
        <v>1662</v>
      </c>
      <c r="B56" s="9" t="s">
        <v>1765</v>
      </c>
      <c r="C56" s="264" t="s">
        <v>1628</v>
      </c>
      <c r="D56" s="244" t="s">
        <v>1757</v>
      </c>
      <c r="E56" s="254" t="s">
        <v>1760</v>
      </c>
      <c r="F56" s="233" t="s">
        <v>1764</v>
      </c>
      <c r="G56" s="233"/>
      <c r="H56" s="233"/>
      <c r="I56" s="9"/>
      <c r="J56" s="181"/>
      <c r="K56" s="181"/>
      <c r="L56" s="9" t="s">
        <v>1715</v>
      </c>
      <c r="M56" s="9"/>
      <c r="N56" s="9"/>
      <c r="O56" s="9" t="s">
        <v>33</v>
      </c>
      <c r="P56" s="180" t="s">
        <v>1716</v>
      </c>
      <c r="Q56" s="9"/>
      <c r="R56" s="9" t="s">
        <v>1745</v>
      </c>
      <c r="S56" s="10"/>
      <c r="T56" s="187"/>
      <c r="U56" s="183" t="s">
        <v>1724</v>
      </c>
      <c r="V56" s="188"/>
      <c r="W56" s="188"/>
      <c r="X56" s="183"/>
      <c r="Y56" s="183"/>
      <c r="Z56" s="183"/>
      <c r="AA56" s="183"/>
      <c r="AB56" s="183"/>
      <c r="AC56" s="183"/>
      <c r="AD56" s="185"/>
      <c r="AE56" s="183"/>
      <c r="AF56" s="180"/>
      <c r="AG56" s="180"/>
    </row>
    <row r="57" spans="1:33" ht="45" x14ac:dyDescent="0.25">
      <c r="A57" s="246" t="s">
        <v>1662</v>
      </c>
      <c r="B57" s="4" t="s">
        <v>1768</v>
      </c>
      <c r="C57" s="265" t="s">
        <v>1628</v>
      </c>
      <c r="D57" s="198" t="s">
        <v>1674</v>
      </c>
      <c r="E57" s="255" t="s">
        <v>1762</v>
      </c>
      <c r="F57" s="247" t="s">
        <v>1668</v>
      </c>
      <c r="G57" s="248" t="s">
        <v>1671</v>
      </c>
      <c r="H57" s="248" t="s">
        <v>1663</v>
      </c>
      <c r="I57" s="4"/>
      <c r="J57" s="90"/>
      <c r="K57" s="90"/>
      <c r="L57" s="4" t="s">
        <v>1877</v>
      </c>
      <c r="M57" s="4"/>
      <c r="N57" s="4"/>
      <c r="O57" s="4" t="s">
        <v>33</v>
      </c>
      <c r="P57" s="5" t="s">
        <v>1769</v>
      </c>
      <c r="Q57" s="4"/>
      <c r="R57" s="4" t="s">
        <v>106</v>
      </c>
      <c r="S57" s="6"/>
      <c r="T57" s="7"/>
      <c r="U57" s="8" t="s">
        <v>1724</v>
      </c>
      <c r="V57" s="146"/>
      <c r="W57" s="146"/>
      <c r="X57" s="8"/>
      <c r="Y57" s="8"/>
      <c r="Z57" s="8"/>
      <c r="AA57" s="8"/>
      <c r="AB57" s="8"/>
      <c r="AC57" s="8"/>
      <c r="AD57" s="126"/>
      <c r="AE57" s="8"/>
      <c r="AF57" s="5"/>
      <c r="AG57" s="5"/>
    </row>
    <row r="58" spans="1:33" ht="45" x14ac:dyDescent="0.25">
      <c r="A58" s="246" t="s">
        <v>1662</v>
      </c>
      <c r="B58" s="5" t="s">
        <v>1767</v>
      </c>
      <c r="C58" s="265" t="s">
        <v>1628</v>
      </c>
      <c r="D58" s="198" t="s">
        <v>1674</v>
      </c>
      <c r="E58" s="255" t="s">
        <v>1761</v>
      </c>
      <c r="F58" s="247" t="s">
        <v>1666</v>
      </c>
      <c r="G58" s="248" t="s">
        <v>1670</v>
      </c>
      <c r="H58" s="248" t="s">
        <v>1663</v>
      </c>
      <c r="I58" s="249" t="s">
        <v>1664</v>
      </c>
      <c r="J58" s="90"/>
      <c r="K58" s="90"/>
      <c r="L58" s="4" t="s">
        <v>1877</v>
      </c>
      <c r="M58" s="5"/>
      <c r="N58" s="4"/>
      <c r="O58" s="4" t="s">
        <v>33</v>
      </c>
      <c r="P58" s="5" t="s">
        <v>1769</v>
      </c>
      <c r="Q58" s="5"/>
      <c r="R58" s="4" t="s">
        <v>106</v>
      </c>
      <c r="S58" s="5"/>
      <c r="T58" s="5"/>
      <c r="U58" s="5" t="s">
        <v>1714</v>
      </c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</row>
    <row r="59" spans="1:33" x14ac:dyDescent="0.25">
      <c r="A59" s="252" t="s">
        <v>1713</v>
      </c>
      <c r="B59" s="180"/>
      <c r="C59" s="264" t="s">
        <v>1628</v>
      </c>
      <c r="D59" s="196" t="s">
        <v>1758</v>
      </c>
      <c r="E59" s="253" t="s">
        <v>1763</v>
      </c>
      <c r="F59" s="257" t="s">
        <v>1668</v>
      </c>
      <c r="G59" s="233" t="s">
        <v>1671</v>
      </c>
      <c r="H59" s="233" t="s">
        <v>1663</v>
      </c>
      <c r="I59" s="234" t="s">
        <v>1664</v>
      </c>
      <c r="J59" s="181"/>
      <c r="K59" s="181"/>
      <c r="L59" s="9" t="s">
        <v>1715</v>
      </c>
      <c r="M59" s="180"/>
      <c r="N59" s="9"/>
      <c r="O59" s="9"/>
      <c r="P59" s="180"/>
      <c r="Q59" s="180"/>
      <c r="R59" s="9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0"/>
      <c r="AE59" s="180"/>
      <c r="AF59" s="180"/>
      <c r="AG59" s="180"/>
    </row>
    <row r="60" spans="1:33" x14ac:dyDescent="0.25">
      <c r="A60" s="252" t="s">
        <v>1713</v>
      </c>
      <c r="B60" s="9"/>
      <c r="C60" s="264" t="s">
        <v>1628</v>
      </c>
      <c r="D60" s="196" t="s">
        <v>1758</v>
      </c>
      <c r="E60" s="253" t="s">
        <v>1763</v>
      </c>
      <c r="F60" s="233" t="s">
        <v>1666</v>
      </c>
      <c r="G60" s="233" t="s">
        <v>1670</v>
      </c>
      <c r="H60" s="233" t="s">
        <v>1663</v>
      </c>
      <c r="I60" s="234"/>
      <c r="J60" s="181"/>
      <c r="K60" s="181"/>
      <c r="L60" s="9" t="s">
        <v>1715</v>
      </c>
      <c r="M60" s="9"/>
      <c r="N60" s="9"/>
      <c r="O60" s="9"/>
      <c r="P60" s="180"/>
      <c r="Q60" s="9"/>
      <c r="R60" s="9"/>
      <c r="S60" s="10"/>
      <c r="T60" s="187"/>
      <c r="U60" s="183"/>
      <c r="V60" s="188"/>
      <c r="W60" s="188"/>
      <c r="X60" s="183"/>
      <c r="Y60" s="183"/>
      <c r="Z60" s="183"/>
      <c r="AA60" s="183"/>
      <c r="AB60" s="183"/>
      <c r="AC60" s="183"/>
      <c r="AD60" s="185"/>
      <c r="AE60" s="183"/>
      <c r="AF60" s="180"/>
      <c r="AG60" s="180"/>
    </row>
    <row r="61" spans="1:33" x14ac:dyDescent="0.25">
      <c r="A61" s="252" t="s">
        <v>1713</v>
      </c>
      <c r="B61" s="9"/>
      <c r="C61" s="264" t="s">
        <v>807</v>
      </c>
      <c r="D61" s="244" t="s">
        <v>1770</v>
      </c>
      <c r="E61" s="254" t="s">
        <v>1772</v>
      </c>
      <c r="F61" s="258" t="s">
        <v>1668</v>
      </c>
      <c r="G61" s="233" t="s">
        <v>1784</v>
      </c>
      <c r="H61" s="259" t="s">
        <v>1663</v>
      </c>
      <c r="I61" s="240" t="s">
        <v>1664</v>
      </c>
      <c r="J61" s="181"/>
      <c r="K61" s="181"/>
      <c r="L61" s="9" t="s">
        <v>1715</v>
      </c>
      <c r="M61" s="9"/>
      <c r="N61" s="9"/>
      <c r="O61" s="9"/>
      <c r="P61" s="180"/>
      <c r="Q61" s="9"/>
      <c r="R61" s="9"/>
      <c r="S61" s="10"/>
      <c r="T61" s="187"/>
      <c r="U61" s="183"/>
      <c r="V61" s="188"/>
      <c r="W61" s="188"/>
      <c r="X61" s="183"/>
      <c r="Y61" s="183"/>
      <c r="Z61" s="183"/>
      <c r="AA61" s="183"/>
      <c r="AB61" s="183"/>
      <c r="AC61" s="183"/>
      <c r="AD61" s="185"/>
      <c r="AE61" s="183"/>
      <c r="AF61" s="180"/>
      <c r="AG61" s="180"/>
    </row>
    <row r="62" spans="1:33" x14ac:dyDescent="0.25">
      <c r="A62" s="252" t="s">
        <v>1713</v>
      </c>
      <c r="B62" s="9"/>
      <c r="C62" s="264" t="s">
        <v>807</v>
      </c>
      <c r="D62" s="244" t="s">
        <v>1770</v>
      </c>
      <c r="E62" s="254" t="s">
        <v>1773</v>
      </c>
      <c r="F62" s="258" t="s">
        <v>1666</v>
      </c>
      <c r="G62" s="233" t="s">
        <v>1785</v>
      </c>
      <c r="H62" s="259" t="s">
        <v>1663</v>
      </c>
      <c r="I62" s="240" t="s">
        <v>1664</v>
      </c>
      <c r="J62" s="181"/>
      <c r="K62" s="181"/>
      <c r="L62" s="9" t="s">
        <v>1715</v>
      </c>
      <c r="M62" s="9"/>
      <c r="N62" s="9"/>
      <c r="O62" s="9"/>
      <c r="P62" s="180"/>
      <c r="Q62" s="9"/>
      <c r="R62" s="9"/>
      <c r="S62" s="10"/>
      <c r="T62" s="187"/>
      <c r="U62" s="183"/>
      <c r="V62" s="188"/>
      <c r="W62" s="188"/>
      <c r="X62" s="183"/>
      <c r="Y62" s="183"/>
      <c r="Z62" s="183"/>
      <c r="AA62" s="183"/>
      <c r="AB62" s="183"/>
      <c r="AC62" s="183"/>
      <c r="AD62" s="185"/>
      <c r="AE62" s="183"/>
      <c r="AF62" s="180"/>
      <c r="AG62" s="180"/>
    </row>
    <row r="63" spans="1:33" x14ac:dyDescent="0.25">
      <c r="A63" s="252" t="s">
        <v>1713</v>
      </c>
      <c r="B63" s="9"/>
      <c r="C63" s="264" t="s">
        <v>807</v>
      </c>
      <c r="D63" s="244" t="s">
        <v>1673</v>
      </c>
      <c r="E63" s="254" t="s">
        <v>1774</v>
      </c>
      <c r="F63" s="233" t="s">
        <v>1780</v>
      </c>
      <c r="G63" s="233"/>
      <c r="H63" s="233"/>
      <c r="I63" s="240" t="s">
        <v>1664</v>
      </c>
      <c r="J63" s="181"/>
      <c r="K63" s="181"/>
      <c r="L63" s="9" t="s">
        <v>1715</v>
      </c>
      <c r="M63" s="9"/>
      <c r="N63" s="9"/>
      <c r="O63" s="9"/>
      <c r="P63" s="180"/>
      <c r="Q63" s="9"/>
      <c r="R63" s="9"/>
      <c r="S63" s="10"/>
      <c r="T63" s="187"/>
      <c r="U63" s="183"/>
      <c r="V63" s="188"/>
      <c r="W63" s="188"/>
      <c r="X63" s="183"/>
      <c r="Y63" s="183"/>
      <c r="Z63" s="183"/>
      <c r="AA63" s="183"/>
      <c r="AB63" s="183"/>
      <c r="AC63" s="183"/>
      <c r="AD63" s="185"/>
      <c r="AE63" s="183"/>
      <c r="AF63" s="180"/>
      <c r="AG63" s="180"/>
    </row>
    <row r="64" spans="1:33" x14ac:dyDescent="0.25">
      <c r="A64" s="252" t="s">
        <v>1713</v>
      </c>
      <c r="B64" s="9"/>
      <c r="C64" s="264" t="s">
        <v>807</v>
      </c>
      <c r="D64" s="244" t="s">
        <v>1673</v>
      </c>
      <c r="E64" s="254" t="s">
        <v>1775</v>
      </c>
      <c r="F64" s="233" t="s">
        <v>1781</v>
      </c>
      <c r="G64" s="233"/>
      <c r="H64" s="233"/>
      <c r="I64" s="240" t="s">
        <v>1664</v>
      </c>
      <c r="J64" s="181"/>
      <c r="K64" s="181"/>
      <c r="L64" s="9" t="s">
        <v>1715</v>
      </c>
      <c r="M64" s="9"/>
      <c r="N64" s="9"/>
      <c r="O64" s="9"/>
      <c r="P64" s="180"/>
      <c r="Q64" s="9"/>
      <c r="R64" s="9"/>
      <c r="S64" s="10"/>
      <c r="T64" s="187"/>
      <c r="U64" s="183"/>
      <c r="V64" s="188"/>
      <c r="W64" s="188"/>
      <c r="X64" s="183"/>
      <c r="Y64" s="183"/>
      <c r="Z64" s="183"/>
      <c r="AA64" s="183"/>
      <c r="AB64" s="183"/>
      <c r="AC64" s="183"/>
      <c r="AD64" s="185"/>
      <c r="AE64" s="183"/>
      <c r="AF64" s="180"/>
      <c r="AG64" s="180"/>
    </row>
    <row r="65" spans="1:33" ht="45" x14ac:dyDescent="0.25">
      <c r="A65" s="252" t="s">
        <v>1662</v>
      </c>
      <c r="B65" s="9" t="s">
        <v>1788</v>
      </c>
      <c r="C65" s="264" t="s">
        <v>807</v>
      </c>
      <c r="D65" s="244" t="s">
        <v>1657</v>
      </c>
      <c r="E65" s="254" t="s">
        <v>1776</v>
      </c>
      <c r="F65" s="258" t="s">
        <v>1668</v>
      </c>
      <c r="G65" s="233" t="s">
        <v>1786</v>
      </c>
      <c r="H65" s="233" t="s">
        <v>1780</v>
      </c>
      <c r="I65" s="259" t="s">
        <v>1663</v>
      </c>
      <c r="J65" s="181"/>
      <c r="K65" s="181"/>
      <c r="L65" s="9" t="s">
        <v>1877</v>
      </c>
      <c r="M65" s="9"/>
      <c r="N65" s="9"/>
      <c r="O65" s="9" t="s">
        <v>33</v>
      </c>
      <c r="P65" s="180" t="s">
        <v>1716</v>
      </c>
      <c r="Q65" s="9"/>
      <c r="R65" s="9" t="s">
        <v>34</v>
      </c>
      <c r="S65" s="10"/>
      <c r="T65" s="187"/>
      <c r="U65" s="183" t="s">
        <v>1724</v>
      </c>
      <c r="V65" s="188"/>
      <c r="W65" s="188"/>
      <c r="X65" s="183"/>
      <c r="Y65" s="183"/>
      <c r="Z65" s="183"/>
      <c r="AA65" s="183"/>
      <c r="AB65" s="183"/>
      <c r="AC65" s="183"/>
      <c r="AD65" s="185"/>
      <c r="AE65" s="183"/>
      <c r="AF65" s="180"/>
      <c r="AG65" s="180"/>
    </row>
    <row r="66" spans="1:33" ht="45" x14ac:dyDescent="0.25">
      <c r="A66" s="252" t="s">
        <v>1662</v>
      </c>
      <c r="B66" s="9" t="s">
        <v>1787</v>
      </c>
      <c r="C66" s="264" t="s">
        <v>807</v>
      </c>
      <c r="D66" s="244" t="s">
        <v>1657</v>
      </c>
      <c r="E66" s="254" t="s">
        <v>1777</v>
      </c>
      <c r="F66" s="258" t="s">
        <v>1666</v>
      </c>
      <c r="G66" s="257" t="s">
        <v>1785</v>
      </c>
      <c r="H66" s="233" t="s">
        <v>1781</v>
      </c>
      <c r="I66" s="259" t="s">
        <v>1663</v>
      </c>
      <c r="J66" s="181"/>
      <c r="K66" s="181"/>
      <c r="L66" s="9" t="s">
        <v>1877</v>
      </c>
      <c r="M66" s="9"/>
      <c r="N66" s="9"/>
      <c r="O66" s="9" t="s">
        <v>33</v>
      </c>
      <c r="P66" s="180" t="s">
        <v>1716</v>
      </c>
      <c r="Q66" s="9"/>
      <c r="R66" s="9" t="s">
        <v>34</v>
      </c>
      <c r="S66" s="10"/>
      <c r="T66" s="187"/>
      <c r="U66" s="183" t="s">
        <v>1724</v>
      </c>
      <c r="V66" s="188"/>
      <c r="W66" s="188"/>
      <c r="X66" s="183"/>
      <c r="Y66" s="183"/>
      <c r="Z66" s="183"/>
      <c r="AA66" s="183"/>
      <c r="AB66" s="183"/>
      <c r="AC66" s="183"/>
      <c r="AD66" s="185"/>
      <c r="AE66" s="183"/>
      <c r="AF66" s="180"/>
      <c r="AG66" s="180"/>
    </row>
    <row r="67" spans="1:33" x14ac:dyDescent="0.25">
      <c r="A67" s="246" t="s">
        <v>1713</v>
      </c>
      <c r="B67" s="229"/>
      <c r="C67" s="265" t="s">
        <v>807</v>
      </c>
      <c r="D67" s="260" t="s">
        <v>1771</v>
      </c>
      <c r="E67" s="266" t="s">
        <v>1778</v>
      </c>
      <c r="F67" s="248" t="s">
        <v>1782</v>
      </c>
      <c r="G67" s="267" t="s">
        <v>1663</v>
      </c>
      <c r="H67" s="248"/>
      <c r="I67" s="249" t="s">
        <v>1664</v>
      </c>
      <c r="J67" s="90"/>
      <c r="K67" s="90"/>
      <c r="L67" s="4" t="s">
        <v>1715</v>
      </c>
      <c r="M67" s="4"/>
      <c r="N67" s="4"/>
      <c r="O67" s="4"/>
      <c r="P67" s="5" t="s">
        <v>1885</v>
      </c>
      <c r="Q67" s="4"/>
      <c r="R67" s="4"/>
      <c r="S67" s="6"/>
      <c r="T67" s="7"/>
      <c r="U67" s="8"/>
      <c r="V67" s="146"/>
      <c r="W67" s="146"/>
      <c r="X67" s="8"/>
      <c r="Y67" s="8"/>
      <c r="Z67" s="8"/>
      <c r="AA67" s="8"/>
      <c r="AB67" s="8"/>
      <c r="AC67" s="8"/>
      <c r="AD67" s="126"/>
      <c r="AE67" s="8"/>
      <c r="AF67" s="5"/>
      <c r="AG67" s="5"/>
    </row>
    <row r="68" spans="1:33" x14ac:dyDescent="0.25">
      <c r="A68" s="246" t="s">
        <v>1713</v>
      </c>
      <c r="B68" s="229"/>
      <c r="C68" s="265" t="s">
        <v>807</v>
      </c>
      <c r="D68" s="260" t="s">
        <v>1771</v>
      </c>
      <c r="E68" s="266" t="s">
        <v>1779</v>
      </c>
      <c r="F68" s="248" t="s">
        <v>1783</v>
      </c>
      <c r="G68" s="267" t="s">
        <v>1663</v>
      </c>
      <c r="H68" s="248"/>
      <c r="I68" s="249" t="s">
        <v>1664</v>
      </c>
      <c r="J68" s="90"/>
      <c r="K68" s="90"/>
      <c r="L68" s="4" t="s">
        <v>1715</v>
      </c>
      <c r="M68" s="4"/>
      <c r="N68" s="4"/>
      <c r="O68" s="4"/>
      <c r="P68" s="5" t="s">
        <v>1885</v>
      </c>
      <c r="Q68" s="4"/>
      <c r="R68" s="4"/>
      <c r="S68" s="6"/>
      <c r="T68" s="7"/>
      <c r="U68" s="8"/>
      <c r="V68" s="146"/>
      <c r="W68" s="146"/>
      <c r="X68" s="8"/>
      <c r="Y68" s="8"/>
      <c r="Z68" s="8"/>
      <c r="AA68" s="8"/>
      <c r="AB68" s="8"/>
      <c r="AC68" s="8"/>
      <c r="AD68" s="126"/>
      <c r="AE68" s="8"/>
      <c r="AF68" s="5"/>
      <c r="AG68" s="5"/>
    </row>
    <row r="69" spans="1:33" ht="60" x14ac:dyDescent="0.25">
      <c r="A69" s="252" t="s">
        <v>1713</v>
      </c>
      <c r="B69" s="189"/>
      <c r="C69" s="264" t="s">
        <v>1642</v>
      </c>
      <c r="D69" s="196" t="s">
        <v>1789</v>
      </c>
      <c r="E69" s="268" t="s">
        <v>1798</v>
      </c>
      <c r="F69" s="257" t="s">
        <v>1665</v>
      </c>
      <c r="G69" s="233" t="s">
        <v>1669</v>
      </c>
      <c r="H69" s="233" t="s">
        <v>1663</v>
      </c>
      <c r="I69" s="233" t="s">
        <v>1811</v>
      </c>
      <c r="J69" s="233" t="s">
        <v>1814</v>
      </c>
      <c r="K69" s="233" t="s">
        <v>1815</v>
      </c>
      <c r="L69" s="9" t="s">
        <v>15</v>
      </c>
      <c r="M69" s="9"/>
      <c r="N69" s="9"/>
      <c r="O69" s="9"/>
      <c r="P69" s="180"/>
      <c r="Q69" s="9"/>
      <c r="R69" s="9"/>
      <c r="S69" s="10"/>
      <c r="T69" s="187"/>
      <c r="U69" s="183"/>
      <c r="V69" s="188"/>
      <c r="W69" s="188"/>
      <c r="X69" s="183"/>
      <c r="Y69" s="183"/>
      <c r="Z69" s="183"/>
      <c r="AA69" s="183"/>
      <c r="AB69" s="183"/>
      <c r="AC69" s="183"/>
      <c r="AD69" s="185"/>
      <c r="AE69" s="183"/>
      <c r="AF69" s="180"/>
      <c r="AG69" s="180"/>
    </row>
    <row r="70" spans="1:33" x14ac:dyDescent="0.25">
      <c r="A70" s="252" t="s">
        <v>1713</v>
      </c>
      <c r="B70" s="189"/>
      <c r="C70" s="264" t="s">
        <v>1642</v>
      </c>
      <c r="D70" s="196" t="s">
        <v>1790</v>
      </c>
      <c r="E70" s="269" t="s">
        <v>1799</v>
      </c>
      <c r="F70" s="233" t="s">
        <v>1807</v>
      </c>
      <c r="G70" s="233"/>
      <c r="H70" s="233"/>
      <c r="I70" s="9"/>
      <c r="J70" s="181"/>
      <c r="K70" s="181"/>
      <c r="L70" s="9" t="s">
        <v>1715</v>
      </c>
      <c r="M70" s="9"/>
      <c r="N70" s="9"/>
      <c r="O70" s="9"/>
      <c r="P70" s="180"/>
      <c r="Q70" s="9"/>
      <c r="R70" s="9"/>
      <c r="S70" s="10"/>
      <c r="T70" s="187"/>
      <c r="U70" s="183"/>
      <c r="V70" s="188"/>
      <c r="W70" s="188"/>
      <c r="X70" s="183"/>
      <c r="Y70" s="183"/>
      <c r="Z70" s="183"/>
      <c r="AA70" s="183"/>
      <c r="AB70" s="183"/>
      <c r="AC70" s="183"/>
      <c r="AD70" s="185"/>
      <c r="AE70" s="183"/>
      <c r="AF70" s="180"/>
      <c r="AG70" s="180"/>
    </row>
    <row r="71" spans="1:33" x14ac:dyDescent="0.25">
      <c r="A71" s="252" t="s">
        <v>1713</v>
      </c>
      <c r="B71" s="189"/>
      <c r="C71" s="264" t="s">
        <v>1642</v>
      </c>
      <c r="D71" s="196" t="s">
        <v>1790</v>
      </c>
      <c r="E71" s="269" t="s">
        <v>1799</v>
      </c>
      <c r="F71" s="233" t="s">
        <v>1808</v>
      </c>
      <c r="G71" s="233"/>
      <c r="H71" s="233"/>
      <c r="I71" s="9"/>
      <c r="J71" s="181"/>
      <c r="K71" s="181"/>
      <c r="L71" s="9" t="s">
        <v>1715</v>
      </c>
      <c r="M71" s="9"/>
      <c r="N71" s="9"/>
      <c r="O71" s="9"/>
      <c r="P71" s="180"/>
      <c r="Q71" s="9"/>
      <c r="R71" s="9"/>
      <c r="S71" s="10"/>
      <c r="T71" s="187"/>
      <c r="U71" s="183"/>
      <c r="V71" s="188"/>
      <c r="W71" s="188"/>
      <c r="X71" s="183"/>
      <c r="Y71" s="183"/>
      <c r="Z71" s="183"/>
      <c r="AA71" s="183"/>
      <c r="AB71" s="183"/>
      <c r="AC71" s="183"/>
      <c r="AD71" s="185"/>
      <c r="AE71" s="183"/>
      <c r="AF71" s="9"/>
      <c r="AG71" s="9"/>
    </row>
    <row r="72" spans="1:33" x14ac:dyDescent="0.25">
      <c r="A72" s="252" t="s">
        <v>1713</v>
      </c>
      <c r="B72" s="189"/>
      <c r="C72" s="264" t="s">
        <v>1642</v>
      </c>
      <c r="D72" s="196" t="s">
        <v>1791</v>
      </c>
      <c r="E72" s="269" t="s">
        <v>1799</v>
      </c>
      <c r="F72" s="233" t="s">
        <v>1808</v>
      </c>
      <c r="G72" s="257"/>
      <c r="H72" s="233"/>
      <c r="I72" s="9"/>
      <c r="J72" s="181"/>
      <c r="K72" s="181"/>
      <c r="L72" s="9" t="s">
        <v>1715</v>
      </c>
      <c r="M72" s="9"/>
      <c r="N72" s="9"/>
      <c r="O72" s="9"/>
      <c r="P72" s="180"/>
      <c r="Q72" s="9"/>
      <c r="R72" s="9"/>
      <c r="S72" s="10"/>
      <c r="T72" s="187"/>
      <c r="U72" s="183"/>
      <c r="V72" s="188"/>
      <c r="W72" s="188"/>
      <c r="X72" s="183"/>
      <c r="Y72" s="183"/>
      <c r="Z72" s="183"/>
      <c r="AA72" s="183"/>
      <c r="AB72" s="183"/>
      <c r="AC72" s="183"/>
      <c r="AD72" s="185"/>
      <c r="AE72" s="183"/>
      <c r="AF72" s="9"/>
      <c r="AG72" s="9"/>
    </row>
    <row r="73" spans="1:33" x14ac:dyDescent="0.25">
      <c r="A73" s="252" t="s">
        <v>1713</v>
      </c>
      <c r="B73" s="189"/>
      <c r="C73" s="264" t="s">
        <v>1642</v>
      </c>
      <c r="D73" s="196" t="s">
        <v>1791</v>
      </c>
      <c r="E73" s="269" t="s">
        <v>1799</v>
      </c>
      <c r="F73" s="233" t="s">
        <v>1807</v>
      </c>
      <c r="G73" s="233"/>
      <c r="H73" s="233"/>
      <c r="I73" s="9"/>
      <c r="J73" s="181"/>
      <c r="K73" s="181"/>
      <c r="L73" s="9" t="s">
        <v>1715</v>
      </c>
      <c r="M73" s="9"/>
      <c r="N73" s="9"/>
      <c r="O73" s="9"/>
      <c r="P73" s="180"/>
      <c r="Q73" s="9"/>
      <c r="R73" s="9"/>
      <c r="S73" s="10"/>
      <c r="T73" s="187"/>
      <c r="U73" s="183"/>
      <c r="V73" s="188"/>
      <c r="W73" s="188"/>
      <c r="X73" s="183"/>
      <c r="Y73" s="183"/>
      <c r="Z73" s="183"/>
      <c r="AA73" s="183"/>
      <c r="AB73" s="183"/>
      <c r="AC73" s="183"/>
      <c r="AD73" s="185"/>
      <c r="AE73" s="183"/>
      <c r="AF73" s="9"/>
      <c r="AG73" s="9"/>
    </row>
    <row r="74" spans="1:33" x14ac:dyDescent="0.25">
      <c r="A74" s="252" t="s">
        <v>1713</v>
      </c>
      <c r="B74" s="189"/>
      <c r="C74" s="264" t="s">
        <v>1642</v>
      </c>
      <c r="D74" s="196" t="s">
        <v>1792</v>
      </c>
      <c r="E74" s="269"/>
      <c r="F74" s="233" t="s">
        <v>1809</v>
      </c>
      <c r="G74" s="233" t="s">
        <v>1663</v>
      </c>
      <c r="H74" s="233"/>
      <c r="I74" s="9"/>
      <c r="J74" s="181"/>
      <c r="K74" s="181"/>
      <c r="L74" s="9" t="s">
        <v>1715</v>
      </c>
      <c r="M74" s="9"/>
      <c r="N74" s="9"/>
      <c r="O74" s="9"/>
      <c r="P74" s="180"/>
      <c r="Q74" s="9"/>
      <c r="R74" s="9"/>
      <c r="S74" s="10"/>
      <c r="T74" s="187"/>
      <c r="U74" s="183"/>
      <c r="V74" s="188"/>
      <c r="W74" s="188"/>
      <c r="X74" s="183"/>
      <c r="Y74" s="183"/>
      <c r="Z74" s="183"/>
      <c r="AA74" s="183"/>
      <c r="AB74" s="183"/>
      <c r="AC74" s="183"/>
      <c r="AD74" s="185"/>
      <c r="AE74" s="183"/>
      <c r="AF74" s="9"/>
      <c r="AG74" s="9"/>
    </row>
    <row r="75" spans="1:33" x14ac:dyDescent="0.25">
      <c r="A75" s="252" t="s">
        <v>1713</v>
      </c>
      <c r="B75" s="189"/>
      <c r="C75" s="264" t="s">
        <v>1642</v>
      </c>
      <c r="D75" s="196" t="s">
        <v>1792</v>
      </c>
      <c r="E75" s="269"/>
      <c r="F75" s="233" t="s">
        <v>1810</v>
      </c>
      <c r="G75" s="233" t="s">
        <v>1663</v>
      </c>
      <c r="H75" s="233"/>
      <c r="I75" s="9"/>
      <c r="J75" s="181"/>
      <c r="K75" s="181"/>
      <c r="L75" s="9" t="s">
        <v>1715</v>
      </c>
      <c r="M75" s="9"/>
      <c r="N75" s="9"/>
      <c r="O75" s="9"/>
      <c r="P75" s="180"/>
      <c r="Q75" s="9"/>
      <c r="R75" s="9"/>
      <c r="S75" s="10"/>
      <c r="T75" s="187"/>
      <c r="U75" s="183"/>
      <c r="V75" s="188"/>
      <c r="W75" s="188"/>
      <c r="X75" s="183"/>
      <c r="Y75" s="183"/>
      <c r="Z75" s="183"/>
      <c r="AA75" s="183"/>
      <c r="AB75" s="183"/>
      <c r="AC75" s="183"/>
      <c r="AD75" s="185"/>
      <c r="AE75" s="183"/>
      <c r="AF75" s="9"/>
      <c r="AG75" s="9"/>
    </row>
    <row r="76" spans="1:33" x14ac:dyDescent="0.25">
      <c r="A76" s="252" t="s">
        <v>1713</v>
      </c>
      <c r="B76" s="189"/>
      <c r="C76" s="264" t="s">
        <v>1642</v>
      </c>
      <c r="D76" s="196" t="s">
        <v>1793</v>
      </c>
      <c r="E76" s="269" t="s">
        <v>1800</v>
      </c>
      <c r="F76" s="233" t="s">
        <v>1811</v>
      </c>
      <c r="G76" s="233" t="s">
        <v>1807</v>
      </c>
      <c r="H76" s="233"/>
      <c r="I76" s="9"/>
      <c r="J76" s="181"/>
      <c r="K76" s="181"/>
      <c r="L76" s="9" t="s">
        <v>1715</v>
      </c>
      <c r="M76" s="9"/>
      <c r="N76" s="9"/>
      <c r="O76" s="9"/>
      <c r="P76" s="180"/>
      <c r="Q76" s="9"/>
      <c r="R76" s="9"/>
      <c r="S76" s="10"/>
      <c r="T76" s="187"/>
      <c r="U76" s="183"/>
      <c r="V76" s="188"/>
      <c r="W76" s="188"/>
      <c r="X76" s="183"/>
      <c r="Y76" s="183"/>
      <c r="Z76" s="183"/>
      <c r="AA76" s="183"/>
      <c r="AB76" s="183"/>
      <c r="AC76" s="183"/>
      <c r="AD76" s="185"/>
      <c r="AE76" s="183"/>
      <c r="AF76" s="9"/>
      <c r="AG76" s="9"/>
    </row>
    <row r="77" spans="1:33" x14ac:dyDescent="0.25">
      <c r="A77" s="252" t="s">
        <v>1713</v>
      </c>
      <c r="B77" s="189"/>
      <c r="C77" s="264" t="s">
        <v>1642</v>
      </c>
      <c r="D77" s="196" t="s">
        <v>1793</v>
      </c>
      <c r="E77" s="269" t="s">
        <v>1800</v>
      </c>
      <c r="F77" s="233" t="s">
        <v>1812</v>
      </c>
      <c r="G77" s="233" t="s">
        <v>1808</v>
      </c>
      <c r="H77" s="233"/>
      <c r="I77" s="9"/>
      <c r="J77" s="181"/>
      <c r="K77" s="181"/>
      <c r="L77" s="9" t="s">
        <v>1715</v>
      </c>
      <c r="M77" s="9"/>
      <c r="N77" s="9"/>
      <c r="O77" s="9"/>
      <c r="P77" s="180"/>
      <c r="Q77" s="9"/>
      <c r="R77" s="9"/>
      <c r="S77" s="10"/>
      <c r="T77" s="187"/>
      <c r="U77" s="183"/>
      <c r="V77" s="188"/>
      <c r="W77" s="188"/>
      <c r="X77" s="183"/>
      <c r="Y77" s="183"/>
      <c r="Z77" s="183"/>
      <c r="AA77" s="183"/>
      <c r="AB77" s="183"/>
      <c r="AC77" s="183"/>
      <c r="AD77" s="185"/>
      <c r="AE77" s="183"/>
      <c r="AF77" s="9"/>
      <c r="AG77" s="9"/>
    </row>
    <row r="78" spans="1:33" x14ac:dyDescent="0.25">
      <c r="A78" s="252" t="s">
        <v>1713</v>
      </c>
      <c r="B78" s="189"/>
      <c r="C78" s="264" t="s">
        <v>1642</v>
      </c>
      <c r="D78" s="196" t="s">
        <v>1794</v>
      </c>
      <c r="E78" s="269" t="s">
        <v>1801</v>
      </c>
      <c r="F78" s="233" t="s">
        <v>1667</v>
      </c>
      <c r="G78" s="233" t="s">
        <v>1663</v>
      </c>
      <c r="H78" s="233"/>
      <c r="I78" s="9"/>
      <c r="J78" s="181"/>
      <c r="K78" s="181"/>
      <c r="L78" s="9" t="s">
        <v>1715</v>
      </c>
      <c r="M78" s="9"/>
      <c r="N78" s="9"/>
      <c r="O78" s="9"/>
      <c r="P78" s="180"/>
      <c r="Q78" s="9"/>
      <c r="R78" s="9"/>
      <c r="S78" s="10"/>
      <c r="T78" s="187"/>
      <c r="U78" s="183"/>
      <c r="V78" s="188"/>
      <c r="W78" s="188"/>
      <c r="X78" s="183"/>
      <c r="Y78" s="183"/>
      <c r="Z78" s="183"/>
      <c r="AA78" s="183"/>
      <c r="AB78" s="183"/>
      <c r="AC78" s="183"/>
      <c r="AD78" s="185"/>
      <c r="AE78" s="183"/>
      <c r="AF78" s="9"/>
      <c r="AG78" s="9"/>
    </row>
    <row r="79" spans="1:33" x14ac:dyDescent="0.25">
      <c r="A79" s="252" t="s">
        <v>1713</v>
      </c>
      <c r="B79" s="189"/>
      <c r="C79" s="264" t="s">
        <v>1642</v>
      </c>
      <c r="D79" s="196" t="s">
        <v>1794</v>
      </c>
      <c r="E79" s="269" t="s">
        <v>1802</v>
      </c>
      <c r="F79" s="233" t="s">
        <v>1808</v>
      </c>
      <c r="G79" s="233" t="s">
        <v>1807</v>
      </c>
      <c r="H79" s="233" t="s">
        <v>1663</v>
      </c>
      <c r="I79" s="9"/>
      <c r="J79" s="181"/>
      <c r="K79" s="181"/>
      <c r="L79" s="9" t="s">
        <v>1715</v>
      </c>
      <c r="M79" s="9"/>
      <c r="N79" s="9"/>
      <c r="O79" s="9"/>
      <c r="P79" s="180"/>
      <c r="Q79" s="9"/>
      <c r="R79" s="9"/>
      <c r="S79" s="10"/>
      <c r="T79" s="187"/>
      <c r="U79" s="183"/>
      <c r="V79" s="188"/>
      <c r="W79" s="188"/>
      <c r="X79" s="183"/>
      <c r="Y79" s="183"/>
      <c r="Z79" s="183"/>
      <c r="AA79" s="183"/>
      <c r="AB79" s="183"/>
      <c r="AC79" s="183"/>
      <c r="AD79" s="185"/>
      <c r="AE79" s="183"/>
      <c r="AF79" s="191"/>
      <c r="AG79" s="186"/>
    </row>
    <row r="80" spans="1:33" x14ac:dyDescent="0.25">
      <c r="A80" s="252" t="s">
        <v>1713</v>
      </c>
      <c r="B80" s="190"/>
      <c r="C80" s="264" t="s">
        <v>1642</v>
      </c>
      <c r="D80" s="196" t="s">
        <v>1794</v>
      </c>
      <c r="E80" s="269" t="s">
        <v>1806</v>
      </c>
      <c r="F80" s="257" t="s">
        <v>1665</v>
      </c>
      <c r="G80" s="257"/>
      <c r="H80" s="233"/>
      <c r="I80" s="9"/>
      <c r="J80" s="181"/>
      <c r="K80" s="181"/>
      <c r="L80" s="9" t="s">
        <v>1715</v>
      </c>
      <c r="M80" s="9"/>
      <c r="N80" s="9"/>
      <c r="O80" s="9"/>
      <c r="P80" s="180"/>
      <c r="Q80" s="9"/>
      <c r="R80" s="9"/>
      <c r="S80" s="10"/>
      <c r="T80" s="187"/>
      <c r="U80" s="183"/>
      <c r="V80" s="188"/>
      <c r="W80" s="188"/>
      <c r="X80" s="183"/>
      <c r="Y80" s="183"/>
      <c r="Z80" s="183"/>
      <c r="AA80" s="183"/>
      <c r="AB80" s="183"/>
      <c r="AC80" s="183"/>
      <c r="AD80" s="185"/>
      <c r="AE80" s="183"/>
      <c r="AF80" s="191"/>
      <c r="AG80" s="186"/>
    </row>
    <row r="81" spans="1:33" x14ac:dyDescent="0.25">
      <c r="A81" s="252" t="s">
        <v>1713</v>
      </c>
      <c r="B81" s="190"/>
      <c r="C81" s="264" t="s">
        <v>1642</v>
      </c>
      <c r="D81" s="196" t="s">
        <v>1795</v>
      </c>
      <c r="E81" s="269" t="s">
        <v>1799</v>
      </c>
      <c r="F81" s="233" t="s">
        <v>1807</v>
      </c>
      <c r="G81" s="233"/>
      <c r="H81" s="233"/>
      <c r="I81" s="9"/>
      <c r="J81" s="181"/>
      <c r="K81" s="181"/>
      <c r="L81" s="9" t="s">
        <v>1715</v>
      </c>
      <c r="M81" s="9"/>
      <c r="N81" s="9"/>
      <c r="O81" s="9"/>
      <c r="P81" s="180"/>
      <c r="Q81" s="9"/>
      <c r="R81" s="9"/>
      <c r="S81" s="10"/>
      <c r="T81" s="187"/>
      <c r="U81" s="183"/>
      <c r="V81" s="188"/>
      <c r="W81" s="188"/>
      <c r="X81" s="183"/>
      <c r="Y81" s="183"/>
      <c r="Z81" s="183"/>
      <c r="AA81" s="183"/>
      <c r="AB81" s="183"/>
      <c r="AC81" s="183"/>
      <c r="AD81" s="185"/>
      <c r="AE81" s="183"/>
      <c r="AF81" s="191"/>
      <c r="AG81" s="186"/>
    </row>
    <row r="82" spans="1:33" x14ac:dyDescent="0.25">
      <c r="A82" s="252" t="s">
        <v>1713</v>
      </c>
      <c r="B82" s="190"/>
      <c r="C82" s="264" t="s">
        <v>1642</v>
      </c>
      <c r="D82" s="196" t="s">
        <v>1795</v>
      </c>
      <c r="E82" s="269" t="s">
        <v>1799</v>
      </c>
      <c r="F82" s="233" t="s">
        <v>1808</v>
      </c>
      <c r="G82" s="233"/>
      <c r="H82" s="233"/>
      <c r="I82" s="9"/>
      <c r="J82" s="181"/>
      <c r="K82" s="181"/>
      <c r="L82" s="9" t="s">
        <v>1715</v>
      </c>
      <c r="M82" s="9"/>
      <c r="N82" s="9"/>
      <c r="O82" s="9"/>
      <c r="P82" s="180"/>
      <c r="Q82" s="9"/>
      <c r="R82" s="9"/>
      <c r="S82" s="10"/>
      <c r="T82" s="187"/>
      <c r="U82" s="183"/>
      <c r="V82" s="188"/>
      <c r="W82" s="188"/>
      <c r="X82" s="183"/>
      <c r="Y82" s="183"/>
      <c r="Z82" s="183"/>
      <c r="AA82" s="183"/>
      <c r="AB82" s="183"/>
      <c r="AC82" s="183"/>
      <c r="AD82" s="185"/>
      <c r="AE82" s="183"/>
      <c r="AF82" s="191"/>
      <c r="AG82" s="186"/>
    </row>
    <row r="83" spans="1:33" ht="60" x14ac:dyDescent="0.25">
      <c r="A83" s="252" t="s">
        <v>1713</v>
      </c>
      <c r="B83" s="190"/>
      <c r="C83" s="264" t="s">
        <v>1642</v>
      </c>
      <c r="D83" s="196" t="s">
        <v>1796</v>
      </c>
      <c r="E83" s="269" t="s">
        <v>1803</v>
      </c>
      <c r="F83" s="257" t="s">
        <v>1665</v>
      </c>
      <c r="G83" s="233" t="s">
        <v>1663</v>
      </c>
      <c r="H83" s="233"/>
      <c r="I83" s="9"/>
      <c r="J83" s="181"/>
      <c r="K83" s="181"/>
      <c r="L83" s="9" t="s">
        <v>15</v>
      </c>
      <c r="M83" s="252" t="s">
        <v>1878</v>
      </c>
      <c r="N83" s="9"/>
      <c r="O83" s="9"/>
      <c r="P83" s="180"/>
      <c r="Q83" s="9"/>
      <c r="R83" s="9"/>
      <c r="S83" s="10"/>
      <c r="T83" s="187"/>
      <c r="U83" s="183"/>
      <c r="V83" s="188"/>
      <c r="W83" s="188"/>
      <c r="X83" s="183"/>
      <c r="Y83" s="183"/>
      <c r="Z83" s="183"/>
      <c r="AA83" s="183"/>
      <c r="AB83" s="183"/>
      <c r="AC83" s="183"/>
      <c r="AD83" s="185"/>
      <c r="AE83" s="183"/>
      <c r="AF83" s="191"/>
      <c r="AG83" s="186"/>
    </row>
    <row r="84" spans="1:33" ht="60" x14ac:dyDescent="0.25">
      <c r="A84" s="252" t="s">
        <v>1713</v>
      </c>
      <c r="B84" s="190"/>
      <c r="C84" s="264" t="s">
        <v>1642</v>
      </c>
      <c r="D84" s="196" t="s">
        <v>1796</v>
      </c>
      <c r="E84" s="269" t="s">
        <v>1804</v>
      </c>
      <c r="F84" s="233" t="s">
        <v>1813</v>
      </c>
      <c r="G84" s="233" t="s">
        <v>1663</v>
      </c>
      <c r="H84" s="233"/>
      <c r="I84" s="9"/>
      <c r="J84" s="181"/>
      <c r="K84" s="181"/>
      <c r="L84" s="9" t="s">
        <v>15</v>
      </c>
      <c r="M84" s="252" t="s">
        <v>1878</v>
      </c>
      <c r="N84" s="9"/>
      <c r="O84" s="9"/>
      <c r="P84" s="180"/>
      <c r="Q84" s="9"/>
      <c r="R84" s="9"/>
      <c r="S84" s="10"/>
      <c r="T84" s="187"/>
      <c r="U84" s="183"/>
      <c r="V84" s="188"/>
      <c r="W84" s="188"/>
      <c r="X84" s="183"/>
      <c r="Y84" s="183"/>
      <c r="Z84" s="183"/>
      <c r="AA84" s="183"/>
      <c r="AB84" s="183"/>
      <c r="AC84" s="183"/>
      <c r="AD84" s="185"/>
      <c r="AE84" s="183"/>
      <c r="AF84" s="191"/>
      <c r="AG84" s="186"/>
    </row>
    <row r="85" spans="1:33" x14ac:dyDescent="0.25">
      <c r="A85" s="252" t="s">
        <v>1713</v>
      </c>
      <c r="B85" s="190"/>
      <c r="C85" s="264" t="s">
        <v>1642</v>
      </c>
      <c r="D85" s="196" t="s">
        <v>1797</v>
      </c>
      <c r="E85" s="269" t="s">
        <v>1805</v>
      </c>
      <c r="F85" s="233" t="s">
        <v>1807</v>
      </c>
      <c r="G85" s="233"/>
      <c r="H85" s="233"/>
      <c r="I85" s="9"/>
      <c r="J85" s="181"/>
      <c r="K85" s="181"/>
      <c r="L85" s="9" t="s">
        <v>1715</v>
      </c>
      <c r="M85" s="9"/>
      <c r="N85" s="9"/>
      <c r="O85" s="9"/>
      <c r="P85" s="180"/>
      <c r="Q85" s="9"/>
      <c r="R85" s="9"/>
      <c r="S85" s="10"/>
      <c r="T85" s="187"/>
      <c r="U85" s="183"/>
      <c r="V85" s="188"/>
      <c r="W85" s="188"/>
      <c r="X85" s="183"/>
      <c r="Y85" s="183"/>
      <c r="Z85" s="183"/>
      <c r="AA85" s="183"/>
      <c r="AB85" s="183"/>
      <c r="AC85" s="183"/>
      <c r="AD85" s="185"/>
      <c r="AE85" s="183"/>
      <c r="AF85" s="191"/>
      <c r="AG85" s="186"/>
    </row>
    <row r="86" spans="1:33" x14ac:dyDescent="0.25">
      <c r="A86" s="252" t="s">
        <v>1713</v>
      </c>
      <c r="B86" s="190"/>
      <c r="C86" s="264" t="s">
        <v>1642</v>
      </c>
      <c r="D86" s="196" t="s">
        <v>1797</v>
      </c>
      <c r="E86" s="269" t="s">
        <v>1805</v>
      </c>
      <c r="F86" s="233" t="s">
        <v>1808</v>
      </c>
      <c r="G86" s="233"/>
      <c r="H86" s="233"/>
      <c r="I86" s="9"/>
      <c r="J86" s="181"/>
      <c r="K86" s="181"/>
      <c r="L86" s="9" t="s">
        <v>1715</v>
      </c>
      <c r="M86" s="9"/>
      <c r="N86" s="9"/>
      <c r="O86" s="9"/>
      <c r="P86" s="180"/>
      <c r="Q86" s="9"/>
      <c r="R86" s="9"/>
      <c r="S86" s="10"/>
      <c r="T86" s="187"/>
      <c r="U86" s="183"/>
      <c r="V86" s="188"/>
      <c r="W86" s="188"/>
      <c r="X86" s="183"/>
      <c r="Y86" s="183"/>
      <c r="Z86" s="183"/>
      <c r="AA86" s="183"/>
      <c r="AB86" s="183"/>
      <c r="AC86" s="183"/>
      <c r="AD86" s="185"/>
      <c r="AE86" s="183"/>
      <c r="AF86" s="191"/>
      <c r="AG86" s="186"/>
    </row>
    <row r="87" spans="1:33" x14ac:dyDescent="0.25">
      <c r="A87" s="252" t="s">
        <v>1713</v>
      </c>
      <c r="B87" s="190"/>
      <c r="C87" s="180" t="s">
        <v>1816</v>
      </c>
      <c r="D87" s="244" t="s">
        <v>1817</v>
      </c>
      <c r="E87" s="253" t="s">
        <v>1819</v>
      </c>
      <c r="F87" s="257" t="s">
        <v>1823</v>
      </c>
      <c r="G87" s="257" t="s">
        <v>1824</v>
      </c>
      <c r="H87" s="233" t="s">
        <v>1741</v>
      </c>
      <c r="I87" s="233" t="s">
        <v>1663</v>
      </c>
      <c r="J87" s="181"/>
      <c r="K87" s="181"/>
      <c r="L87" s="9" t="s">
        <v>1715</v>
      </c>
      <c r="M87" s="9"/>
      <c r="N87" s="9"/>
      <c r="O87" s="9"/>
      <c r="P87" s="180"/>
      <c r="Q87" s="9"/>
      <c r="R87" s="9"/>
      <c r="S87" s="10"/>
      <c r="T87" s="187"/>
      <c r="U87" s="183"/>
      <c r="V87" s="188"/>
      <c r="W87" s="188"/>
      <c r="X87" s="183"/>
      <c r="Y87" s="183"/>
      <c r="Z87" s="183"/>
      <c r="AA87" s="183"/>
      <c r="AB87" s="183"/>
      <c r="AC87" s="183"/>
      <c r="AD87" s="185"/>
      <c r="AE87" s="183"/>
      <c r="AF87" s="191"/>
      <c r="AG87" s="186"/>
    </row>
    <row r="88" spans="1:33" x14ac:dyDescent="0.25">
      <c r="A88" s="252" t="s">
        <v>1713</v>
      </c>
      <c r="B88" s="190"/>
      <c r="C88" s="180" t="s">
        <v>1816</v>
      </c>
      <c r="D88" s="244" t="s">
        <v>1817</v>
      </c>
      <c r="E88" s="253" t="s">
        <v>1820</v>
      </c>
      <c r="F88" s="257" t="s">
        <v>1825</v>
      </c>
      <c r="G88" s="257" t="s">
        <v>1826</v>
      </c>
      <c r="H88" s="257" t="s">
        <v>1742</v>
      </c>
      <c r="I88" s="233" t="s">
        <v>1663</v>
      </c>
      <c r="J88" s="181"/>
      <c r="K88" s="181"/>
      <c r="L88" s="9" t="s">
        <v>1715</v>
      </c>
      <c r="M88" s="9"/>
      <c r="N88" s="9"/>
      <c r="O88" s="9"/>
      <c r="P88" s="180"/>
      <c r="Q88" s="9"/>
      <c r="R88" s="9"/>
      <c r="S88" s="10"/>
      <c r="T88" s="187"/>
      <c r="U88" s="183"/>
      <c r="V88" s="188"/>
      <c r="W88" s="188"/>
      <c r="X88" s="183"/>
      <c r="Y88" s="183"/>
      <c r="Z88" s="183"/>
      <c r="AA88" s="183"/>
      <c r="AB88" s="183"/>
      <c r="AC88" s="183"/>
      <c r="AD88" s="185"/>
      <c r="AE88" s="183"/>
      <c r="AF88" s="191"/>
      <c r="AG88" s="186"/>
    </row>
    <row r="89" spans="1:33" ht="60" x14ac:dyDescent="0.25">
      <c r="A89" s="246" t="s">
        <v>1662</v>
      </c>
      <c r="B89" s="250" t="s">
        <v>1828</v>
      </c>
      <c r="C89" s="5" t="s">
        <v>1816</v>
      </c>
      <c r="D89" s="260" t="s">
        <v>1818</v>
      </c>
      <c r="E89" s="266" t="s">
        <v>1821</v>
      </c>
      <c r="F89" s="248" t="s">
        <v>1827</v>
      </c>
      <c r="G89" s="248" t="s">
        <v>1663</v>
      </c>
      <c r="H89" s="4"/>
      <c r="I89" s="4"/>
      <c r="J89" s="90"/>
      <c r="K89" s="90"/>
      <c r="L89" s="4" t="s">
        <v>15</v>
      </c>
      <c r="M89" s="4" t="s">
        <v>1904</v>
      </c>
      <c r="N89" s="4"/>
      <c r="O89" s="4" t="s">
        <v>33</v>
      </c>
      <c r="P89" s="5" t="s">
        <v>1769</v>
      </c>
      <c r="Q89" s="4"/>
      <c r="R89" s="4" t="s">
        <v>106</v>
      </c>
      <c r="S89" s="6"/>
      <c r="T89" s="7"/>
      <c r="U89" s="8" t="s">
        <v>1724</v>
      </c>
      <c r="V89" s="146"/>
      <c r="W89" s="146"/>
      <c r="X89" s="8"/>
      <c r="Y89" s="8"/>
      <c r="Z89" s="8"/>
      <c r="AA89" s="8"/>
      <c r="AB89" s="8"/>
      <c r="AC89" s="8"/>
      <c r="AD89" s="126"/>
      <c r="AE89" s="8"/>
      <c r="AF89" s="96"/>
      <c r="AG89" s="97"/>
    </row>
    <row r="90" spans="1:33" ht="20.100000000000001" customHeight="1" x14ac:dyDescent="0.25">
      <c r="A90" s="246" t="s">
        <v>1713</v>
      </c>
      <c r="B90" s="250"/>
      <c r="C90" s="5" t="s">
        <v>1816</v>
      </c>
      <c r="D90" s="260" t="s">
        <v>1818</v>
      </c>
      <c r="E90" s="266" t="s">
        <v>1822</v>
      </c>
      <c r="F90" s="248" t="s">
        <v>1823</v>
      </c>
      <c r="G90" s="248" t="s">
        <v>1663</v>
      </c>
      <c r="H90" s="4"/>
      <c r="I90" s="4"/>
      <c r="J90" s="90"/>
      <c r="K90" s="90"/>
      <c r="L90" s="4" t="s">
        <v>15</v>
      </c>
      <c r="M90" s="4" t="s">
        <v>1904</v>
      </c>
      <c r="N90" s="4"/>
      <c r="O90" s="4"/>
      <c r="P90" s="5" t="s">
        <v>1885</v>
      </c>
      <c r="Q90" s="4"/>
      <c r="R90" s="4"/>
      <c r="S90" s="6"/>
      <c r="T90" s="7"/>
      <c r="U90" s="8"/>
      <c r="V90" s="146"/>
      <c r="W90" s="146"/>
      <c r="X90" s="8"/>
      <c r="Y90" s="8"/>
      <c r="Z90" s="8"/>
      <c r="AA90" s="8"/>
      <c r="AB90" s="8"/>
      <c r="AC90" s="8"/>
      <c r="AD90" s="126"/>
      <c r="AE90" s="8"/>
      <c r="AF90" s="96"/>
      <c r="AG90" s="97"/>
    </row>
    <row r="91" spans="1:33" ht="20.100000000000001" customHeight="1" x14ac:dyDescent="0.25">
      <c r="A91" s="252" t="s">
        <v>1713</v>
      </c>
      <c r="B91" s="190"/>
      <c r="C91" s="180" t="s">
        <v>1644</v>
      </c>
      <c r="D91" s="244" t="s">
        <v>1829</v>
      </c>
      <c r="E91" s="254" t="s">
        <v>1834</v>
      </c>
      <c r="F91" s="233" t="s">
        <v>1663</v>
      </c>
      <c r="G91" s="259" t="s">
        <v>1664</v>
      </c>
      <c r="H91" s="259" t="s">
        <v>1664</v>
      </c>
      <c r="I91" s="259" t="s">
        <v>1664</v>
      </c>
      <c r="J91" s="259"/>
      <c r="K91" s="181"/>
      <c r="L91" s="9" t="s">
        <v>15</v>
      </c>
      <c r="M91" s="9" t="s">
        <v>1904</v>
      </c>
      <c r="N91" s="9"/>
      <c r="O91" s="9"/>
      <c r="P91" s="180"/>
      <c r="Q91" s="9"/>
      <c r="R91" s="9"/>
      <c r="S91" s="10"/>
      <c r="T91" s="187"/>
      <c r="U91" s="183"/>
      <c r="V91" s="188"/>
      <c r="W91" s="188"/>
      <c r="X91" s="183"/>
      <c r="Y91" s="183"/>
      <c r="Z91" s="183"/>
      <c r="AA91" s="183"/>
      <c r="AB91" s="183"/>
      <c r="AC91" s="183"/>
      <c r="AD91" s="185"/>
      <c r="AE91" s="183"/>
      <c r="AF91" s="191"/>
      <c r="AG91" s="186"/>
    </row>
    <row r="92" spans="1:33" ht="20.100000000000001" customHeight="1" x14ac:dyDescent="0.25">
      <c r="A92" s="252" t="s">
        <v>1713</v>
      </c>
      <c r="B92" s="190"/>
      <c r="C92" s="180" t="s">
        <v>1644</v>
      </c>
      <c r="D92" s="244" t="s">
        <v>1829</v>
      </c>
      <c r="E92" s="254" t="s">
        <v>1841</v>
      </c>
      <c r="F92" s="233" t="s">
        <v>1663</v>
      </c>
      <c r="G92" s="233"/>
      <c r="H92" s="233"/>
      <c r="I92" s="259" t="s">
        <v>1664</v>
      </c>
      <c r="J92" s="259"/>
      <c r="K92" s="181"/>
      <c r="L92" s="9" t="s">
        <v>15</v>
      </c>
      <c r="M92" s="9" t="s">
        <v>1904</v>
      </c>
      <c r="N92" s="9"/>
      <c r="O92" s="9"/>
      <c r="P92" s="180"/>
      <c r="Q92" s="9"/>
      <c r="R92" s="9"/>
      <c r="S92" s="10"/>
      <c r="T92" s="187"/>
      <c r="U92" s="183"/>
      <c r="V92" s="188"/>
      <c r="W92" s="188"/>
      <c r="X92" s="183"/>
      <c r="Y92" s="183"/>
      <c r="Z92" s="183"/>
      <c r="AA92" s="183"/>
      <c r="AB92" s="183"/>
      <c r="AC92" s="183"/>
      <c r="AD92" s="185"/>
      <c r="AE92" s="183"/>
      <c r="AF92" s="191"/>
      <c r="AG92" s="186"/>
    </row>
    <row r="93" spans="1:33" ht="20.100000000000001" customHeight="1" x14ac:dyDescent="0.25">
      <c r="A93" s="252" t="s">
        <v>1713</v>
      </c>
      <c r="B93" s="190"/>
      <c r="C93" s="180" t="s">
        <v>1644</v>
      </c>
      <c r="D93" s="244" t="s">
        <v>1673</v>
      </c>
      <c r="E93" s="254" t="s">
        <v>1835</v>
      </c>
      <c r="F93" s="257" t="s">
        <v>1667</v>
      </c>
      <c r="G93" s="233" t="s">
        <v>1668</v>
      </c>
      <c r="H93" s="258" t="s">
        <v>1739</v>
      </c>
      <c r="I93" s="233" t="s">
        <v>1663</v>
      </c>
      <c r="J93" s="259"/>
      <c r="K93" s="181"/>
      <c r="L93" s="9" t="s">
        <v>13</v>
      </c>
      <c r="M93" s="9"/>
      <c r="N93" s="9"/>
      <c r="O93" s="9"/>
      <c r="P93" s="180"/>
      <c r="Q93" s="9"/>
      <c r="R93" s="9"/>
      <c r="S93" s="10"/>
      <c r="T93" s="187"/>
      <c r="U93" s="183"/>
      <c r="V93" s="188"/>
      <c r="W93" s="188"/>
      <c r="X93" s="183"/>
      <c r="Y93" s="183"/>
      <c r="Z93" s="183"/>
      <c r="AA93" s="183"/>
      <c r="AB93" s="183"/>
      <c r="AC93" s="183"/>
      <c r="AD93" s="185"/>
      <c r="AE93" s="183"/>
      <c r="AF93" s="191"/>
      <c r="AG93" s="186"/>
    </row>
    <row r="94" spans="1:33" ht="20.100000000000001" customHeight="1" x14ac:dyDescent="0.25">
      <c r="A94" s="252" t="s">
        <v>1713</v>
      </c>
      <c r="B94" s="190"/>
      <c r="C94" s="180" t="s">
        <v>1644</v>
      </c>
      <c r="D94" s="244" t="s">
        <v>1673</v>
      </c>
      <c r="E94" s="254" t="s">
        <v>1836</v>
      </c>
      <c r="F94" s="257" t="s">
        <v>1665</v>
      </c>
      <c r="G94" s="233" t="s">
        <v>1666</v>
      </c>
      <c r="H94" s="233" t="s">
        <v>1740</v>
      </c>
      <c r="I94" s="233" t="s">
        <v>1663</v>
      </c>
      <c r="J94" s="233" t="s">
        <v>1664</v>
      </c>
      <c r="K94" s="181"/>
      <c r="L94" s="9" t="s">
        <v>13</v>
      </c>
      <c r="M94" s="9"/>
      <c r="N94" s="9"/>
      <c r="O94" s="9"/>
      <c r="P94" s="180"/>
      <c r="Q94" s="9"/>
      <c r="R94" s="9"/>
      <c r="S94" s="10"/>
      <c r="T94" s="187"/>
      <c r="U94" s="183"/>
      <c r="V94" s="188"/>
      <c r="W94" s="188"/>
      <c r="X94" s="183"/>
      <c r="Y94" s="183"/>
      <c r="Z94" s="183"/>
      <c r="AA94" s="183"/>
      <c r="AB94" s="183"/>
      <c r="AC94" s="183"/>
      <c r="AD94" s="185"/>
      <c r="AE94" s="183"/>
      <c r="AF94" s="191"/>
      <c r="AG94" s="186"/>
    </row>
    <row r="95" spans="1:33" ht="20.100000000000001" customHeight="1" x14ac:dyDescent="0.25">
      <c r="A95" s="252" t="s">
        <v>1713</v>
      </c>
      <c r="B95" s="190"/>
      <c r="C95" s="180" t="s">
        <v>1644</v>
      </c>
      <c r="D95" s="244" t="s">
        <v>1673</v>
      </c>
      <c r="E95" s="254" t="s">
        <v>1837</v>
      </c>
      <c r="F95" s="233" t="s">
        <v>1850</v>
      </c>
      <c r="G95" s="258" t="s">
        <v>1824</v>
      </c>
      <c r="H95" s="233" t="s">
        <v>1663</v>
      </c>
      <c r="I95" s="259" t="s">
        <v>1664</v>
      </c>
      <c r="J95" s="259"/>
      <c r="K95" s="181"/>
      <c r="L95" s="9" t="s">
        <v>1715</v>
      </c>
      <c r="M95" s="9"/>
      <c r="N95" s="9"/>
      <c r="O95" s="9"/>
      <c r="P95" s="180"/>
      <c r="Q95" s="9"/>
      <c r="R95" s="9"/>
      <c r="S95" s="10"/>
      <c r="T95" s="187"/>
      <c r="U95" s="183"/>
      <c r="V95" s="188"/>
      <c r="W95" s="188"/>
      <c r="X95" s="183"/>
      <c r="Y95" s="183"/>
      <c r="Z95" s="183"/>
      <c r="AA95" s="183"/>
      <c r="AB95" s="183"/>
      <c r="AC95" s="183"/>
      <c r="AD95" s="185"/>
      <c r="AE95" s="183"/>
      <c r="AF95" s="191"/>
      <c r="AG95" s="186"/>
    </row>
    <row r="96" spans="1:33" ht="20.100000000000001" customHeight="1" x14ac:dyDescent="0.25">
      <c r="A96" s="252" t="s">
        <v>1713</v>
      </c>
      <c r="B96" s="190"/>
      <c r="C96" s="180" t="s">
        <v>1644</v>
      </c>
      <c r="D96" s="244" t="s">
        <v>1673</v>
      </c>
      <c r="E96" s="254" t="s">
        <v>1838</v>
      </c>
      <c r="F96" s="233" t="s">
        <v>1851</v>
      </c>
      <c r="G96" s="233" t="s">
        <v>1663</v>
      </c>
      <c r="H96" s="258"/>
      <c r="I96" s="259" t="s">
        <v>1664</v>
      </c>
      <c r="J96" s="259"/>
      <c r="K96" s="181"/>
      <c r="L96" s="9" t="s">
        <v>1715</v>
      </c>
      <c r="M96" s="9"/>
      <c r="N96" s="9"/>
      <c r="O96" s="9"/>
      <c r="P96" s="180"/>
      <c r="Q96" s="9"/>
      <c r="R96" s="9"/>
      <c r="S96" s="10"/>
      <c r="T96" s="187"/>
      <c r="U96" s="183"/>
      <c r="V96" s="188"/>
      <c r="W96" s="188"/>
      <c r="X96" s="183"/>
      <c r="Y96" s="183"/>
      <c r="Z96" s="183"/>
      <c r="AA96" s="183"/>
      <c r="AB96" s="183"/>
      <c r="AC96" s="183"/>
      <c r="AD96" s="185"/>
      <c r="AE96" s="183"/>
      <c r="AF96" s="191"/>
      <c r="AG96" s="186"/>
    </row>
    <row r="97" spans="1:33" ht="20.100000000000001" customHeight="1" x14ac:dyDescent="0.25">
      <c r="A97" s="252" t="s">
        <v>1713</v>
      </c>
      <c r="B97" s="190"/>
      <c r="C97" s="180" t="s">
        <v>1644</v>
      </c>
      <c r="D97" s="244" t="s">
        <v>1672</v>
      </c>
      <c r="E97" s="254" t="s">
        <v>1839</v>
      </c>
      <c r="F97" s="258" t="s">
        <v>1663</v>
      </c>
      <c r="G97" s="258"/>
      <c r="H97" s="258"/>
      <c r="I97" s="259"/>
      <c r="J97" s="259"/>
      <c r="K97" s="181"/>
      <c r="L97" s="9" t="s">
        <v>1715</v>
      </c>
      <c r="M97" s="9"/>
      <c r="N97" s="9"/>
      <c r="O97" s="9"/>
      <c r="P97" s="180"/>
      <c r="Q97" s="9"/>
      <c r="R97" s="9"/>
      <c r="S97" s="10"/>
      <c r="T97" s="187"/>
      <c r="U97" s="183"/>
      <c r="V97" s="188"/>
      <c r="W97" s="188"/>
      <c r="X97" s="183"/>
      <c r="Y97" s="183"/>
      <c r="Z97" s="183"/>
      <c r="AA97" s="183"/>
      <c r="AB97" s="183"/>
      <c r="AC97" s="183"/>
      <c r="AD97" s="185"/>
      <c r="AE97" s="183"/>
      <c r="AF97" s="191"/>
      <c r="AG97" s="186"/>
    </row>
    <row r="98" spans="1:33" ht="15" customHeight="1" x14ac:dyDescent="0.25">
      <c r="A98" s="252" t="s">
        <v>1713</v>
      </c>
      <c r="B98" s="9"/>
      <c r="C98" s="180" t="s">
        <v>1644</v>
      </c>
      <c r="D98" s="244" t="s">
        <v>1674</v>
      </c>
      <c r="E98" s="254" t="s">
        <v>1840</v>
      </c>
      <c r="F98" s="257" t="s">
        <v>1665</v>
      </c>
      <c r="G98" s="258" t="s">
        <v>1667</v>
      </c>
      <c r="H98" s="257" t="s">
        <v>1852</v>
      </c>
      <c r="I98" s="233" t="s">
        <v>1666</v>
      </c>
      <c r="J98" s="233" t="s">
        <v>1740</v>
      </c>
      <c r="K98" s="181"/>
      <c r="L98" s="9" t="s">
        <v>13</v>
      </c>
      <c r="M98" s="9"/>
      <c r="N98" s="9"/>
      <c r="O98" s="9"/>
      <c r="P98" s="180"/>
      <c r="Q98" s="9"/>
      <c r="R98" s="9"/>
      <c r="S98" s="10"/>
      <c r="T98" s="187"/>
      <c r="U98" s="183"/>
      <c r="V98" s="188"/>
      <c r="W98" s="188"/>
      <c r="X98" s="183"/>
      <c r="Y98" s="183"/>
      <c r="Z98" s="183"/>
      <c r="AA98" s="183"/>
      <c r="AB98" s="183"/>
      <c r="AC98" s="183"/>
      <c r="AD98" s="185"/>
      <c r="AE98" s="183"/>
      <c r="AF98" s="191"/>
      <c r="AG98" s="186"/>
    </row>
    <row r="99" spans="1:33" ht="15" customHeight="1" x14ac:dyDescent="0.25">
      <c r="A99" s="252" t="s">
        <v>1713</v>
      </c>
      <c r="B99" s="9"/>
      <c r="C99" s="180" t="s">
        <v>1644</v>
      </c>
      <c r="D99" s="244" t="s">
        <v>1830</v>
      </c>
      <c r="E99" s="254" t="s">
        <v>1842</v>
      </c>
      <c r="F99" s="257" t="s">
        <v>1665</v>
      </c>
      <c r="G99" s="233" t="s">
        <v>1666</v>
      </c>
      <c r="H99" s="233" t="s">
        <v>1740</v>
      </c>
      <c r="I99" s="233" t="s">
        <v>1663</v>
      </c>
      <c r="J99" s="181"/>
      <c r="K99" s="181"/>
      <c r="L99" s="9" t="s">
        <v>13</v>
      </c>
      <c r="M99" s="9"/>
      <c r="N99" s="9"/>
      <c r="O99" s="9"/>
      <c r="P99" s="180"/>
      <c r="Q99" s="9"/>
      <c r="R99" s="9"/>
      <c r="S99" s="10"/>
      <c r="T99" s="187"/>
      <c r="U99" s="183"/>
      <c r="V99" s="188"/>
      <c r="W99" s="188"/>
      <c r="X99" s="183"/>
      <c r="Y99" s="183"/>
      <c r="Z99" s="183"/>
      <c r="AA99" s="183"/>
      <c r="AB99" s="183"/>
      <c r="AC99" s="183"/>
      <c r="AD99" s="185"/>
      <c r="AE99" s="183"/>
      <c r="AF99" s="191"/>
      <c r="AG99" s="186"/>
    </row>
    <row r="100" spans="1:33" ht="15" customHeight="1" x14ac:dyDescent="0.25">
      <c r="A100" s="252" t="s">
        <v>1713</v>
      </c>
      <c r="B100" s="9"/>
      <c r="C100" s="180" t="s">
        <v>1644</v>
      </c>
      <c r="D100" s="244" t="s">
        <v>1830</v>
      </c>
      <c r="E100" s="254" t="s">
        <v>1843</v>
      </c>
      <c r="F100" s="258" t="s">
        <v>1667</v>
      </c>
      <c r="G100" s="233" t="s">
        <v>1668</v>
      </c>
      <c r="H100" s="258" t="s">
        <v>1739</v>
      </c>
      <c r="I100" s="233" t="s">
        <v>1663</v>
      </c>
      <c r="J100" s="181"/>
      <c r="K100" s="181"/>
      <c r="L100" s="9" t="s">
        <v>13</v>
      </c>
      <c r="M100" s="9"/>
      <c r="N100" s="9"/>
      <c r="O100" s="9"/>
      <c r="P100" s="180"/>
      <c r="Q100" s="9"/>
      <c r="R100" s="9"/>
      <c r="S100" s="10"/>
      <c r="T100" s="187"/>
      <c r="U100" s="183"/>
      <c r="V100" s="188"/>
      <c r="W100" s="188"/>
      <c r="X100" s="183"/>
      <c r="Y100" s="183"/>
      <c r="Z100" s="183"/>
      <c r="AA100" s="183"/>
      <c r="AB100" s="183"/>
      <c r="AC100" s="183"/>
      <c r="AD100" s="185"/>
      <c r="AE100" s="183"/>
      <c r="AF100" s="191"/>
      <c r="AG100" s="186"/>
    </row>
    <row r="101" spans="1:33" ht="15" customHeight="1" x14ac:dyDescent="0.25">
      <c r="A101" s="252" t="s">
        <v>1713</v>
      </c>
      <c r="B101" s="9"/>
      <c r="C101" s="180" t="s">
        <v>1644</v>
      </c>
      <c r="D101" s="244" t="s">
        <v>1831</v>
      </c>
      <c r="E101" s="254" t="s">
        <v>1844</v>
      </c>
      <c r="F101" s="257" t="s">
        <v>1665</v>
      </c>
      <c r="G101" s="233" t="s">
        <v>1666</v>
      </c>
      <c r="H101" s="233" t="s">
        <v>1740</v>
      </c>
      <c r="I101" s="233" t="s">
        <v>1663</v>
      </c>
      <c r="J101" s="181"/>
      <c r="K101" s="181"/>
      <c r="L101" s="9" t="s">
        <v>13</v>
      </c>
      <c r="M101" s="9"/>
      <c r="N101" s="9"/>
      <c r="O101" s="9"/>
      <c r="P101" s="180"/>
      <c r="Q101" s="9"/>
      <c r="R101" s="9"/>
      <c r="S101" s="10"/>
      <c r="T101" s="187"/>
      <c r="U101" s="183"/>
      <c r="V101" s="188"/>
      <c r="W101" s="188"/>
      <c r="X101" s="183"/>
      <c r="Y101" s="183"/>
      <c r="Z101" s="183"/>
      <c r="AA101" s="183"/>
      <c r="AB101" s="183"/>
      <c r="AC101" s="183"/>
      <c r="AD101" s="185"/>
      <c r="AE101" s="183"/>
      <c r="AF101" s="191"/>
      <c r="AG101" s="186"/>
    </row>
    <row r="102" spans="1:33" ht="15" customHeight="1" x14ac:dyDescent="0.25">
      <c r="A102" s="252" t="s">
        <v>1713</v>
      </c>
      <c r="B102" s="9"/>
      <c r="C102" s="180" t="s">
        <v>1644</v>
      </c>
      <c r="D102" s="244" t="s">
        <v>1831</v>
      </c>
      <c r="E102" s="254" t="s">
        <v>1845</v>
      </c>
      <c r="F102" s="258" t="s">
        <v>1667</v>
      </c>
      <c r="G102" s="233" t="s">
        <v>1668</v>
      </c>
      <c r="H102" s="258" t="s">
        <v>1739</v>
      </c>
      <c r="I102" s="233" t="s">
        <v>1663</v>
      </c>
      <c r="J102" s="181"/>
      <c r="K102" s="181"/>
      <c r="L102" s="9" t="s">
        <v>13</v>
      </c>
      <c r="M102" s="9"/>
      <c r="N102" s="9"/>
      <c r="O102" s="9"/>
      <c r="P102" s="180"/>
      <c r="Q102" s="9"/>
      <c r="R102" s="9"/>
      <c r="S102" s="10"/>
      <c r="T102" s="187"/>
      <c r="U102" s="183"/>
      <c r="V102" s="188"/>
      <c r="W102" s="188"/>
      <c r="X102" s="183"/>
      <c r="Y102" s="183"/>
      <c r="Z102" s="183"/>
      <c r="AA102" s="183"/>
      <c r="AB102" s="183"/>
      <c r="AC102" s="183"/>
      <c r="AD102" s="185"/>
      <c r="AE102" s="183"/>
      <c r="AF102" s="191"/>
      <c r="AG102" s="186"/>
    </row>
    <row r="103" spans="1:33" ht="15" customHeight="1" x14ac:dyDescent="0.25">
      <c r="A103" s="252" t="s">
        <v>1713</v>
      </c>
      <c r="B103" s="9"/>
      <c r="C103" s="180" t="s">
        <v>1644</v>
      </c>
      <c r="D103" s="244" t="s">
        <v>1832</v>
      </c>
      <c r="E103" s="254" t="s">
        <v>1846</v>
      </c>
      <c r="F103" s="257" t="s">
        <v>1665</v>
      </c>
      <c r="G103" s="233" t="s">
        <v>1666</v>
      </c>
      <c r="H103" s="233" t="s">
        <v>1740</v>
      </c>
      <c r="I103" s="233" t="s">
        <v>1663</v>
      </c>
      <c r="J103" s="181"/>
      <c r="K103" s="181"/>
      <c r="L103" s="9" t="s">
        <v>13</v>
      </c>
      <c r="M103" s="9"/>
      <c r="N103" s="9"/>
      <c r="O103" s="9"/>
      <c r="P103" s="180"/>
      <c r="Q103" s="9"/>
      <c r="R103" s="9"/>
      <c r="S103" s="10"/>
      <c r="T103" s="187"/>
      <c r="U103" s="183"/>
      <c r="V103" s="188"/>
      <c r="W103" s="188"/>
      <c r="X103" s="183"/>
      <c r="Y103" s="183"/>
      <c r="Z103" s="183"/>
      <c r="AA103" s="183"/>
      <c r="AB103" s="183"/>
      <c r="AC103" s="183"/>
      <c r="AD103" s="185"/>
      <c r="AE103" s="183"/>
      <c r="AF103" s="191"/>
      <c r="AG103" s="186"/>
    </row>
    <row r="104" spans="1:33" ht="15" customHeight="1" x14ac:dyDescent="0.25">
      <c r="A104" s="252" t="s">
        <v>1713</v>
      </c>
      <c r="B104" s="9"/>
      <c r="C104" s="180" t="s">
        <v>1644</v>
      </c>
      <c r="D104" s="244" t="s">
        <v>1832</v>
      </c>
      <c r="E104" s="254" t="s">
        <v>1847</v>
      </c>
      <c r="F104" s="258" t="s">
        <v>1667</v>
      </c>
      <c r="G104" s="233" t="s">
        <v>1668</v>
      </c>
      <c r="H104" s="258" t="s">
        <v>1739</v>
      </c>
      <c r="I104" s="233" t="s">
        <v>1663</v>
      </c>
      <c r="J104" s="181"/>
      <c r="K104" s="181"/>
      <c r="L104" s="9" t="s">
        <v>13</v>
      </c>
      <c r="M104" s="9"/>
      <c r="N104" s="9"/>
      <c r="O104" s="9"/>
      <c r="P104" s="180"/>
      <c r="Q104" s="9"/>
      <c r="R104" s="9"/>
      <c r="S104" s="10"/>
      <c r="T104" s="187"/>
      <c r="U104" s="183"/>
      <c r="V104" s="188"/>
      <c r="W104" s="188"/>
      <c r="X104" s="183"/>
      <c r="Y104" s="183"/>
      <c r="Z104" s="183"/>
      <c r="AA104" s="183"/>
      <c r="AB104" s="183"/>
      <c r="AC104" s="183"/>
      <c r="AD104" s="185"/>
      <c r="AE104" s="183"/>
      <c r="AF104" s="191"/>
      <c r="AG104" s="186"/>
    </row>
    <row r="105" spans="1:33" ht="15" customHeight="1" x14ac:dyDescent="0.25">
      <c r="A105" s="252" t="s">
        <v>1713</v>
      </c>
      <c r="B105" s="9"/>
      <c r="C105" s="180" t="s">
        <v>1644</v>
      </c>
      <c r="D105" s="244" t="s">
        <v>1833</v>
      </c>
      <c r="E105" s="254" t="s">
        <v>1848</v>
      </c>
      <c r="F105" s="257" t="s">
        <v>1665</v>
      </c>
      <c r="G105" s="233" t="s">
        <v>1666</v>
      </c>
      <c r="H105" s="233" t="s">
        <v>1740</v>
      </c>
      <c r="I105" s="233" t="s">
        <v>1850</v>
      </c>
      <c r="J105" s="233" t="s">
        <v>1663</v>
      </c>
      <c r="K105" s="181"/>
      <c r="L105" s="9" t="s">
        <v>13</v>
      </c>
      <c r="M105" s="9"/>
      <c r="N105" s="9"/>
      <c r="O105" s="9"/>
      <c r="P105" s="180"/>
      <c r="Q105" s="9"/>
      <c r="R105" s="9"/>
      <c r="S105" s="10"/>
      <c r="T105" s="187"/>
      <c r="U105" s="183"/>
      <c r="V105" s="188"/>
      <c r="W105" s="188"/>
      <c r="X105" s="183"/>
      <c r="Y105" s="183"/>
      <c r="Z105" s="183"/>
      <c r="AA105" s="183"/>
      <c r="AB105" s="183"/>
      <c r="AC105" s="183"/>
      <c r="AD105" s="185"/>
      <c r="AE105" s="183"/>
      <c r="AF105" s="191"/>
      <c r="AG105" s="186"/>
    </row>
    <row r="106" spans="1:33" ht="15" customHeight="1" x14ac:dyDescent="0.25">
      <c r="A106" s="252" t="s">
        <v>1713</v>
      </c>
      <c r="B106" s="9"/>
      <c r="C106" s="180" t="s">
        <v>1644</v>
      </c>
      <c r="D106" s="244" t="s">
        <v>1833</v>
      </c>
      <c r="E106" s="254" t="s">
        <v>1849</v>
      </c>
      <c r="F106" s="257" t="s">
        <v>1667</v>
      </c>
      <c r="G106" s="233" t="s">
        <v>1668</v>
      </c>
      <c r="H106" s="258" t="s">
        <v>1739</v>
      </c>
      <c r="I106" s="258" t="s">
        <v>1826</v>
      </c>
      <c r="J106" s="233" t="s">
        <v>1663</v>
      </c>
      <c r="K106" s="181"/>
      <c r="L106" s="9" t="s">
        <v>13</v>
      </c>
      <c r="M106" s="9"/>
      <c r="N106" s="9"/>
      <c r="O106" s="9"/>
      <c r="P106" s="180"/>
      <c r="Q106" s="9"/>
      <c r="R106" s="9"/>
      <c r="S106" s="10"/>
      <c r="T106" s="187"/>
      <c r="U106" s="183"/>
      <c r="V106" s="188"/>
      <c r="W106" s="188"/>
      <c r="X106" s="183"/>
      <c r="Y106" s="183"/>
      <c r="Z106" s="183"/>
      <c r="AA106" s="183"/>
      <c r="AB106" s="183"/>
      <c r="AC106" s="183"/>
      <c r="AD106" s="185"/>
      <c r="AE106" s="183"/>
      <c r="AF106" s="191"/>
      <c r="AG106" s="186"/>
    </row>
    <row r="107" spans="1:33" ht="15" customHeight="1" x14ac:dyDescent="0.25">
      <c r="A107" s="252" t="s">
        <v>1713</v>
      </c>
      <c r="B107" s="9"/>
      <c r="C107" s="180" t="s">
        <v>1633</v>
      </c>
      <c r="D107" s="196" t="s">
        <v>1862</v>
      </c>
      <c r="E107" s="270" t="s">
        <v>1863</v>
      </c>
      <c r="F107" s="233" t="s">
        <v>1867</v>
      </c>
      <c r="G107" s="233" t="s">
        <v>1663</v>
      </c>
      <c r="H107" s="9"/>
      <c r="I107" s="9"/>
      <c r="J107" s="181"/>
      <c r="K107" s="181"/>
      <c r="L107" s="9" t="s">
        <v>1715</v>
      </c>
      <c r="M107" s="9"/>
      <c r="N107" s="9"/>
      <c r="O107" s="9"/>
      <c r="P107" s="180"/>
      <c r="Q107" s="9"/>
      <c r="R107" s="9"/>
      <c r="S107" s="10"/>
      <c r="T107" s="187"/>
      <c r="U107" s="183"/>
      <c r="V107" s="188"/>
      <c r="W107" s="188"/>
      <c r="X107" s="183"/>
      <c r="Y107" s="183"/>
      <c r="Z107" s="183"/>
      <c r="AA107" s="183"/>
      <c r="AB107" s="183"/>
      <c r="AC107" s="183"/>
      <c r="AD107" s="185"/>
      <c r="AE107" s="183"/>
      <c r="AF107" s="9"/>
      <c r="AG107" s="9"/>
    </row>
    <row r="108" spans="1:33" ht="15" customHeight="1" x14ac:dyDescent="0.25">
      <c r="A108" s="252" t="s">
        <v>1713</v>
      </c>
      <c r="B108" s="9"/>
      <c r="C108" s="180" t="s">
        <v>1633</v>
      </c>
      <c r="D108" s="196" t="s">
        <v>1862</v>
      </c>
      <c r="E108" s="268" t="s">
        <v>1864</v>
      </c>
      <c r="F108" s="233" t="s">
        <v>1868</v>
      </c>
      <c r="G108" s="233" t="s">
        <v>1663</v>
      </c>
      <c r="H108" s="9"/>
      <c r="I108" s="9"/>
      <c r="J108" s="181"/>
      <c r="K108" s="181"/>
      <c r="L108" s="9" t="s">
        <v>1715</v>
      </c>
      <c r="M108" s="9"/>
      <c r="N108" s="9"/>
      <c r="O108" s="9"/>
      <c r="P108" s="180"/>
      <c r="Q108" s="9"/>
      <c r="R108" s="9"/>
      <c r="S108" s="10"/>
      <c r="T108" s="187"/>
      <c r="U108" s="183"/>
      <c r="V108" s="188"/>
      <c r="W108" s="188"/>
      <c r="X108" s="183"/>
      <c r="Y108" s="183"/>
      <c r="Z108" s="183"/>
      <c r="AA108" s="183"/>
      <c r="AB108" s="183"/>
      <c r="AC108" s="183"/>
      <c r="AD108" s="185"/>
      <c r="AE108" s="183"/>
      <c r="AF108" s="9"/>
      <c r="AG108" s="9"/>
    </row>
    <row r="109" spans="1:33" ht="15" customHeight="1" x14ac:dyDescent="0.25">
      <c r="A109" s="246" t="s">
        <v>1713</v>
      </c>
      <c r="B109" s="4"/>
      <c r="C109" s="5" t="s">
        <v>1633</v>
      </c>
      <c r="D109" s="198" t="s">
        <v>1657</v>
      </c>
      <c r="E109" s="271" t="s">
        <v>1865</v>
      </c>
      <c r="F109" s="248" t="s">
        <v>1867</v>
      </c>
      <c r="G109" s="248" t="s">
        <v>1663</v>
      </c>
      <c r="H109" s="4"/>
      <c r="I109" s="4"/>
      <c r="J109" s="90"/>
      <c r="K109" s="90"/>
      <c r="L109" s="4" t="s">
        <v>1877</v>
      </c>
      <c r="M109" s="4"/>
      <c r="N109" s="4"/>
      <c r="O109" s="4"/>
      <c r="P109" s="5" t="s">
        <v>1885</v>
      </c>
      <c r="Q109" s="4"/>
      <c r="R109" s="4"/>
      <c r="S109" s="6"/>
      <c r="T109" s="7"/>
      <c r="U109" s="8"/>
      <c r="V109" s="146"/>
      <c r="W109" s="146"/>
      <c r="X109" s="8"/>
      <c r="Y109" s="8"/>
      <c r="Z109" s="8"/>
      <c r="AA109" s="8"/>
      <c r="AB109" s="8"/>
      <c r="AC109" s="8"/>
      <c r="AD109" s="126"/>
      <c r="AE109" s="8"/>
      <c r="AF109" s="4"/>
      <c r="AG109" s="4"/>
    </row>
    <row r="110" spans="1:33" ht="15" customHeight="1" x14ac:dyDescent="0.25">
      <c r="A110" s="246" t="s">
        <v>1713</v>
      </c>
      <c r="B110" s="4"/>
      <c r="C110" s="5" t="s">
        <v>1633</v>
      </c>
      <c r="D110" s="198" t="s">
        <v>1657</v>
      </c>
      <c r="E110" s="272" t="s">
        <v>1866</v>
      </c>
      <c r="F110" s="248" t="s">
        <v>1868</v>
      </c>
      <c r="G110" s="248" t="s">
        <v>1663</v>
      </c>
      <c r="H110" s="4"/>
      <c r="I110" s="4"/>
      <c r="J110" s="90"/>
      <c r="K110" s="90"/>
      <c r="L110" s="4" t="s">
        <v>1877</v>
      </c>
      <c r="M110" s="4"/>
      <c r="N110" s="4"/>
      <c r="O110" s="4"/>
      <c r="P110" s="5" t="s">
        <v>1885</v>
      </c>
      <c r="Q110" s="4"/>
      <c r="R110" s="4"/>
      <c r="S110" s="6"/>
      <c r="T110" s="7"/>
      <c r="U110" s="8"/>
      <c r="V110" s="146"/>
      <c r="W110" s="146"/>
      <c r="X110" s="8"/>
      <c r="Y110" s="8"/>
      <c r="Z110" s="8"/>
      <c r="AA110" s="8"/>
      <c r="AB110" s="8"/>
      <c r="AC110" s="8"/>
      <c r="AD110" s="126"/>
      <c r="AE110" s="8"/>
      <c r="AF110" s="4"/>
      <c r="AG110" s="4"/>
    </row>
    <row r="111" spans="1:33" ht="15" customHeight="1" x14ac:dyDescent="0.25">
      <c r="A111" s="252" t="s">
        <v>1713</v>
      </c>
      <c r="B111" s="9"/>
      <c r="C111" s="180" t="s">
        <v>1853</v>
      </c>
      <c r="D111" s="244" t="s">
        <v>1854</v>
      </c>
      <c r="E111" s="254" t="s">
        <v>1857</v>
      </c>
      <c r="F111" s="233" t="s">
        <v>1663</v>
      </c>
      <c r="G111" s="206"/>
      <c r="H111" s="9"/>
      <c r="I111" s="9"/>
      <c r="J111" s="181"/>
      <c r="K111" s="181"/>
      <c r="L111" s="9" t="s">
        <v>1715</v>
      </c>
      <c r="M111" s="9"/>
      <c r="N111" s="9"/>
      <c r="O111" s="9"/>
      <c r="P111" s="180"/>
      <c r="Q111" s="9"/>
      <c r="R111" s="9"/>
      <c r="S111" s="10"/>
      <c r="T111" s="187"/>
      <c r="U111" s="183"/>
      <c r="V111" s="188"/>
      <c r="W111" s="188"/>
      <c r="X111" s="183"/>
      <c r="Y111" s="183"/>
      <c r="Z111" s="183"/>
      <c r="AA111" s="183"/>
      <c r="AB111" s="183"/>
      <c r="AC111" s="183"/>
      <c r="AD111" s="185"/>
      <c r="AE111" s="183"/>
      <c r="AF111" s="9"/>
      <c r="AG111" s="9"/>
    </row>
    <row r="112" spans="1:33" ht="15" customHeight="1" x14ac:dyDescent="0.25">
      <c r="A112" s="252" t="s">
        <v>1713</v>
      </c>
      <c r="B112" s="9"/>
      <c r="C112" s="180" t="s">
        <v>1853</v>
      </c>
      <c r="D112" s="244" t="s">
        <v>1855</v>
      </c>
      <c r="E112" s="254" t="s">
        <v>1858</v>
      </c>
      <c r="F112" s="233" t="s">
        <v>1663</v>
      </c>
      <c r="G112" s="206"/>
      <c r="H112" s="9"/>
      <c r="I112" s="9"/>
      <c r="J112" s="181"/>
      <c r="K112" s="181"/>
      <c r="L112" s="9" t="s">
        <v>1715</v>
      </c>
      <c r="M112" s="9"/>
      <c r="N112" s="9"/>
      <c r="O112" s="9"/>
      <c r="P112" s="180"/>
      <c r="Q112" s="9"/>
      <c r="R112" s="9"/>
      <c r="S112" s="10"/>
      <c r="T112" s="187"/>
      <c r="U112" s="183"/>
      <c r="V112" s="188"/>
      <c r="W112" s="188"/>
      <c r="X112" s="183"/>
      <c r="Y112" s="183"/>
      <c r="Z112" s="183"/>
      <c r="AA112" s="183"/>
      <c r="AB112" s="183"/>
      <c r="AC112" s="183"/>
      <c r="AD112" s="185"/>
      <c r="AE112" s="183"/>
      <c r="AF112" s="9"/>
      <c r="AG112" s="9"/>
    </row>
    <row r="113" spans="1:33" ht="15" customHeight="1" x14ac:dyDescent="0.25">
      <c r="A113" s="252" t="s">
        <v>1713</v>
      </c>
      <c r="B113" s="9"/>
      <c r="C113" s="180" t="s">
        <v>1853</v>
      </c>
      <c r="D113" s="244" t="s">
        <v>1855</v>
      </c>
      <c r="E113" s="254" t="s">
        <v>1859</v>
      </c>
      <c r="F113" s="233" t="s">
        <v>1663</v>
      </c>
      <c r="G113" s="206"/>
      <c r="H113" s="9"/>
      <c r="I113" s="9"/>
      <c r="J113" s="181"/>
      <c r="K113" s="181"/>
      <c r="L113" s="9" t="s">
        <v>1715</v>
      </c>
      <c r="M113" s="9"/>
      <c r="N113" s="9"/>
      <c r="O113" s="9"/>
      <c r="P113" s="180"/>
      <c r="Q113" s="9"/>
      <c r="R113" s="9"/>
      <c r="S113" s="10"/>
      <c r="T113" s="187"/>
      <c r="U113" s="183"/>
      <c r="V113" s="188"/>
      <c r="W113" s="188"/>
      <c r="X113" s="183"/>
      <c r="Y113" s="183"/>
      <c r="Z113" s="183"/>
      <c r="AA113" s="183"/>
      <c r="AB113" s="183"/>
      <c r="AC113" s="183"/>
      <c r="AD113" s="185"/>
      <c r="AE113" s="183"/>
      <c r="AF113" s="180"/>
      <c r="AG113" s="180"/>
    </row>
    <row r="114" spans="1:33" ht="15" customHeight="1" x14ac:dyDescent="0.25">
      <c r="A114" s="252" t="s">
        <v>1713</v>
      </c>
      <c r="B114" s="9"/>
      <c r="C114" s="180" t="s">
        <v>1853</v>
      </c>
      <c r="D114" s="244" t="s">
        <v>1856</v>
      </c>
      <c r="E114" s="254" t="s">
        <v>1860</v>
      </c>
      <c r="F114" s="257" t="s">
        <v>1665</v>
      </c>
      <c r="G114" s="206"/>
      <c r="H114" s="9"/>
      <c r="I114" s="9"/>
      <c r="J114" s="181"/>
      <c r="K114" s="181"/>
      <c r="L114" s="9" t="s">
        <v>1877</v>
      </c>
      <c r="M114" s="9"/>
      <c r="N114" s="9"/>
      <c r="O114" s="9"/>
      <c r="P114" s="180"/>
      <c r="Q114" s="9"/>
      <c r="R114" s="9"/>
      <c r="S114" s="10"/>
      <c r="T114" s="187"/>
      <c r="U114" s="183"/>
      <c r="V114" s="188"/>
      <c r="W114" s="188"/>
      <c r="X114" s="183"/>
      <c r="Y114" s="183"/>
      <c r="Z114" s="183"/>
      <c r="AA114" s="183"/>
      <c r="AB114" s="183"/>
      <c r="AC114" s="183"/>
      <c r="AD114" s="185"/>
      <c r="AE114" s="183"/>
      <c r="AF114" s="180"/>
      <c r="AG114" s="180"/>
    </row>
    <row r="115" spans="1:33" ht="15" customHeight="1" x14ac:dyDescent="0.25">
      <c r="A115" s="252" t="s">
        <v>1713</v>
      </c>
      <c r="B115" s="9"/>
      <c r="C115" s="180" t="s">
        <v>1853</v>
      </c>
      <c r="D115" s="244" t="s">
        <v>1856</v>
      </c>
      <c r="E115" s="254" t="s">
        <v>1861</v>
      </c>
      <c r="F115" s="257" t="s">
        <v>1667</v>
      </c>
      <c r="G115" s="206"/>
      <c r="H115" s="9"/>
      <c r="I115" s="9"/>
      <c r="J115" s="181"/>
      <c r="K115" s="181"/>
      <c r="L115" s="9" t="s">
        <v>1877</v>
      </c>
      <c r="M115" s="9"/>
      <c r="N115" s="9"/>
      <c r="O115" s="9"/>
      <c r="P115" s="180"/>
      <c r="Q115" s="9"/>
      <c r="R115" s="9"/>
      <c r="S115" s="10"/>
      <c r="T115" s="187"/>
      <c r="U115" s="183"/>
      <c r="V115" s="188"/>
      <c r="W115" s="188"/>
      <c r="X115" s="183"/>
      <c r="Y115" s="183"/>
      <c r="Z115" s="183"/>
      <c r="AA115" s="183"/>
      <c r="AB115" s="183"/>
      <c r="AC115" s="183"/>
      <c r="AD115" s="185"/>
      <c r="AE115" s="183"/>
      <c r="AF115" s="180"/>
      <c r="AG115" s="180"/>
    </row>
    <row r="116" spans="1:33" ht="15" customHeight="1" x14ac:dyDescent="0.25">
      <c r="A116" s="221"/>
      <c r="B116" s="213"/>
      <c r="C116" s="224"/>
      <c r="D116" s="222"/>
      <c r="E116" s="223"/>
      <c r="F116" s="212"/>
      <c r="G116" s="209"/>
      <c r="H116" s="213"/>
      <c r="I116" s="213"/>
      <c r="J116" s="214"/>
      <c r="K116" s="214"/>
      <c r="L116" s="213"/>
      <c r="M116" s="213"/>
      <c r="N116" s="213"/>
      <c r="O116" s="213"/>
      <c r="P116" s="220"/>
      <c r="Q116" s="213"/>
      <c r="R116" s="213"/>
      <c r="S116" s="215"/>
      <c r="T116" s="216"/>
      <c r="U116" s="218"/>
      <c r="V116" s="217"/>
      <c r="W116" s="217"/>
      <c r="X116" s="218"/>
      <c r="Y116" s="218"/>
      <c r="Z116" s="218"/>
      <c r="AA116" s="218"/>
      <c r="AB116" s="218"/>
      <c r="AC116" s="218"/>
      <c r="AD116" s="219"/>
      <c r="AE116" s="218"/>
      <c r="AF116" s="220"/>
      <c r="AG116" s="220"/>
    </row>
    <row r="117" spans="1:33" ht="15" customHeight="1" x14ac:dyDescent="0.25">
      <c r="A117" s="221"/>
      <c r="B117" s="213"/>
      <c r="C117" s="227"/>
      <c r="D117" s="225"/>
      <c r="E117" s="226"/>
      <c r="F117" s="208"/>
      <c r="G117" s="210"/>
      <c r="H117" s="213"/>
      <c r="I117" s="213"/>
      <c r="J117" s="214"/>
      <c r="K117" s="214"/>
      <c r="L117" s="213"/>
      <c r="M117" s="213"/>
      <c r="N117" s="213"/>
      <c r="O117" s="213"/>
      <c r="P117" s="220"/>
      <c r="Q117" s="213"/>
      <c r="R117" s="213"/>
      <c r="S117" s="215"/>
      <c r="T117" s="216"/>
      <c r="U117" s="218"/>
      <c r="V117" s="217"/>
      <c r="W117" s="217"/>
      <c r="X117" s="218"/>
      <c r="Y117" s="218"/>
      <c r="Z117" s="218"/>
      <c r="AA117" s="218"/>
      <c r="AB117" s="218"/>
      <c r="AC117" s="218"/>
      <c r="AD117" s="219"/>
      <c r="AE117" s="218"/>
      <c r="AF117" s="220"/>
      <c r="AG117" s="220"/>
    </row>
    <row r="118" spans="1:33" ht="15" customHeight="1" x14ac:dyDescent="0.25">
      <c r="A118" s="221"/>
      <c r="B118" s="213"/>
      <c r="C118" s="227"/>
      <c r="D118" s="225"/>
      <c r="E118" s="226"/>
      <c r="F118" s="208"/>
      <c r="G118" s="211"/>
      <c r="H118" s="213"/>
      <c r="I118" s="213"/>
      <c r="J118" s="214"/>
      <c r="K118" s="214"/>
      <c r="L118" s="213"/>
      <c r="M118" s="213"/>
      <c r="N118" s="213"/>
      <c r="O118" s="213"/>
      <c r="P118" s="220"/>
      <c r="Q118" s="213"/>
      <c r="R118" s="213"/>
      <c r="S118" s="215"/>
      <c r="T118" s="216"/>
      <c r="U118" s="218"/>
      <c r="V118" s="217"/>
      <c r="W118" s="217"/>
      <c r="X118" s="218"/>
      <c r="Y118" s="218"/>
      <c r="Z118" s="218"/>
      <c r="AA118" s="218"/>
      <c r="AB118" s="218"/>
      <c r="AC118" s="218"/>
      <c r="AD118" s="219"/>
      <c r="AE118" s="218"/>
      <c r="AF118" s="220"/>
      <c r="AG118" s="220"/>
    </row>
    <row r="119" spans="1:33" ht="15" customHeight="1" x14ac:dyDescent="0.25">
      <c r="A119" s="221"/>
      <c r="B119" s="213"/>
      <c r="C119" s="227"/>
      <c r="D119" s="225"/>
      <c r="E119" s="226"/>
      <c r="F119" s="208"/>
      <c r="G119" s="211"/>
      <c r="H119" s="213"/>
      <c r="I119" s="213"/>
      <c r="J119" s="214"/>
      <c r="K119" s="214"/>
      <c r="L119" s="213"/>
      <c r="M119" s="213"/>
      <c r="N119" s="213"/>
      <c r="O119" s="213"/>
      <c r="P119" s="220"/>
      <c r="Q119" s="213"/>
      <c r="R119" s="213"/>
      <c r="S119" s="215"/>
      <c r="T119" s="216"/>
      <c r="U119" s="218"/>
      <c r="V119" s="217"/>
      <c r="W119" s="217"/>
      <c r="X119" s="218"/>
      <c r="Y119" s="218"/>
      <c r="Z119" s="218"/>
      <c r="AA119" s="218"/>
      <c r="AB119" s="218"/>
      <c r="AC119" s="218"/>
      <c r="AD119" s="219"/>
      <c r="AE119" s="218"/>
      <c r="AF119" s="220"/>
      <c r="AG119" s="220"/>
    </row>
    <row r="120" spans="1:33" ht="15" customHeight="1" x14ac:dyDescent="0.25">
      <c r="A120" s="221"/>
      <c r="B120" s="213"/>
      <c r="C120" s="220"/>
      <c r="D120" s="225"/>
      <c r="E120" s="228"/>
      <c r="F120" s="208"/>
      <c r="G120" s="208"/>
      <c r="H120" s="213"/>
      <c r="I120" s="213"/>
      <c r="J120" s="214"/>
      <c r="K120" s="214"/>
      <c r="L120" s="213"/>
      <c r="M120" s="213"/>
      <c r="N120" s="213"/>
      <c r="O120" s="213"/>
      <c r="P120" s="220"/>
      <c r="Q120" s="213"/>
      <c r="R120" s="213"/>
      <c r="S120" s="215"/>
      <c r="T120" s="216"/>
      <c r="U120" s="218"/>
      <c r="V120" s="217"/>
      <c r="W120" s="217"/>
      <c r="X120" s="218"/>
      <c r="Y120" s="218"/>
      <c r="Z120" s="218"/>
      <c r="AA120" s="218"/>
      <c r="AB120" s="218"/>
      <c r="AC120" s="218"/>
      <c r="AD120" s="219"/>
      <c r="AE120" s="218"/>
      <c r="AF120" s="220"/>
      <c r="AG120" s="220"/>
    </row>
    <row r="121" spans="1:33" ht="15" customHeight="1" x14ac:dyDescent="0.25">
      <c r="A121" s="221"/>
      <c r="B121" s="213"/>
      <c r="C121" s="220"/>
      <c r="D121" s="225"/>
      <c r="E121" s="228"/>
      <c r="F121" s="208"/>
      <c r="G121" s="208"/>
      <c r="H121" s="213"/>
      <c r="I121" s="213"/>
      <c r="J121" s="214"/>
      <c r="K121" s="214"/>
      <c r="L121" s="213"/>
      <c r="M121" s="213"/>
      <c r="N121" s="213"/>
      <c r="O121" s="213"/>
      <c r="P121" s="220"/>
      <c r="Q121" s="213"/>
      <c r="R121" s="213"/>
      <c r="S121" s="215"/>
      <c r="T121" s="216"/>
      <c r="U121" s="218"/>
      <c r="V121" s="217"/>
      <c r="W121" s="217"/>
      <c r="X121" s="218"/>
      <c r="Y121" s="218"/>
      <c r="Z121" s="218"/>
      <c r="AA121" s="218"/>
      <c r="AB121" s="218"/>
      <c r="AC121" s="218"/>
      <c r="AD121" s="219"/>
      <c r="AE121" s="218"/>
      <c r="AF121" s="220"/>
      <c r="AG121" s="220"/>
    </row>
    <row r="122" spans="1:33" x14ac:dyDescent="0.25">
      <c r="E122" s="207"/>
    </row>
    <row r="123" spans="1:33" x14ac:dyDescent="0.25">
      <c r="E123" s="207"/>
    </row>
    <row r="124" spans="1:33" x14ac:dyDescent="0.25">
      <c r="E124" s="207"/>
    </row>
    <row r="125" spans="1:33" x14ac:dyDescent="0.25">
      <c r="E125" s="207"/>
    </row>
    <row r="126" spans="1:33" x14ac:dyDescent="0.25">
      <c r="E126" s="207"/>
    </row>
    <row r="127" spans="1:33" x14ac:dyDescent="0.25">
      <c r="E127" s="207"/>
    </row>
    <row r="128" spans="1:33" x14ac:dyDescent="0.25">
      <c r="E128" s="207"/>
    </row>
  </sheetData>
  <autoFilter ref="A1:AG115" xr:uid="{2B2FC69C-2487-44C3-BD45-255D52B9E01C}"/>
  <phoneticPr fontId="7" type="noConversion"/>
  <conditionalFormatting sqref="O2:O1111">
    <cfRule type="cellIs" dxfId="2" priority="1" operator="equal">
      <formula>"ITA (Impossibilité Technique Avérée)"</formula>
    </cfRule>
    <cfRule type="cellIs" dxfId="1" priority="4" operator="equal">
      <formula>"Non Conforme"</formula>
    </cfRule>
    <cfRule type="cellIs" dxfId="0" priority="5" operator="equal">
      <formula>"Conforme"</formula>
    </cfRule>
  </conditionalFormatting>
  <dataValidations count="8">
    <dataValidation type="list" allowBlank="1" showInputMessage="1" showErrorMessage="1" sqref="R13:R70 R79:R121 R2:R11" xr:uid="{0CAA6E4C-7001-44C8-B71E-DE0AC355A993}">
      <formula1>"Normale, Biseautée, Balayage, Haute type Bus, Absence de Bordure"</formula1>
    </dataValidation>
    <dataValidation type="list" allowBlank="1" showInputMessage="1" showErrorMessage="1" sqref="Q60:Q70 Q41:Q57 Q79:Q121 Q2:Q11" xr:uid="{AE3A63EE-C8E4-4502-B8EE-FD9C4FFBAE1F}">
      <formula1>"Avant, Après, Traversée éloignée, Absence de traversée"</formula1>
    </dataValidation>
    <dataValidation type="list" allowBlank="1" showInputMessage="1" showErrorMessage="1" sqref="N116:N121" xr:uid="{82824F2C-D392-4855-8537-55AA8E470707}">
      <formula1>"1 voie sens unique, 2 voies sens uniques, double sens, parking"</formula1>
    </dataValidation>
    <dataValidation type="list" allowBlank="1" showInputMessage="1" showErrorMessage="1" sqref="O116:O121" xr:uid="{126029EC-102E-44A1-A9E8-835DD425F831}">
      <formula1>"Conforme, Non Conforme"</formula1>
    </dataValidation>
    <dataValidation type="list" allowBlank="1" showInputMessage="1" showErrorMessage="1" sqref="L2:L115" xr:uid="{D2C56525-D5CC-4773-8D03-1BA81085B712}">
      <formula1>$AJ$13:$AJ$21</formula1>
    </dataValidation>
    <dataValidation type="list" allowBlank="1" showInputMessage="1" showErrorMessage="1" sqref="N2:N115" xr:uid="{7F478DB4-7199-4ADB-9320-733633E48CEA}">
      <formula1>$AK$13:$AK$23</formula1>
    </dataValidation>
    <dataValidation type="list" allowBlank="1" showInputMessage="1" showErrorMessage="1" sqref="P2:P115" xr:uid="{785DD7A1-9823-4FB9-8870-7C095DBED3BD}">
      <formula1>$AM$13:$AM$17</formula1>
    </dataValidation>
    <dataValidation type="list" allowBlank="1" showInputMessage="1" showErrorMessage="1" sqref="O2:O115" xr:uid="{F1BC1FF2-E89E-4621-B7E9-F2E927CBDA23}">
      <formula1>$AL$13:$AL$17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Laurent ENUDDE</cp:lastModifiedBy>
  <cp:lastPrinted>2019-10-02T12:30:37Z</cp:lastPrinted>
  <dcterms:created xsi:type="dcterms:W3CDTF">2018-11-30T13:18:05Z</dcterms:created>
  <dcterms:modified xsi:type="dcterms:W3CDTF">2020-03-03T08:54:42Z</dcterms:modified>
</cp:coreProperties>
</file>