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5" windowWidth="20115" windowHeight="7935"/>
  </bookViews>
  <sheets>
    <sheet name="Présence" sheetId="1" r:id="rId1"/>
    <sheet name="Données" sheetId="2" r:id="rId2"/>
    <sheet name="Feuil3" sheetId="3" r:id="rId3"/>
  </sheets>
  <definedNames>
    <definedName name="vert">Présence!#REF!</definedName>
    <definedName name="vert1">Présence!#REF!</definedName>
    <definedName name="vert2">Présence!#REF!</definedName>
    <definedName name="vert3">Présence!#REF!</definedName>
  </definedNames>
  <calcPr calcId="145621"/>
</workbook>
</file>

<file path=xl/calcChain.xml><?xml version="1.0" encoding="utf-8"?>
<calcChain xmlns="http://schemas.openxmlformats.org/spreadsheetml/2006/main">
  <c r="H7" i="2" l="1"/>
  <c r="H10" i="2" s="1"/>
  <c r="B2" i="1" l="1"/>
  <c r="B1" i="1"/>
  <c r="E5" i="1" l="1"/>
  <c r="E1" i="2"/>
  <c r="F5" i="1" l="1"/>
  <c r="G5" i="1" s="1"/>
  <c r="E12" i="2"/>
  <c r="E11" i="2"/>
  <c r="E3" i="2"/>
  <c r="E14" i="2"/>
  <c r="E10" i="2"/>
  <c r="E6" i="2"/>
  <c r="E2" i="2"/>
  <c r="E13" i="2"/>
  <c r="E5" i="2"/>
  <c r="E3" i="1"/>
  <c r="E4" i="1" l="1"/>
  <c r="F3" i="1"/>
  <c r="E8" i="2"/>
  <c r="E4" i="2"/>
  <c r="E7" i="2"/>
  <c r="E9" i="2"/>
  <c r="H5" i="1"/>
  <c r="G3" i="1"/>
  <c r="G4" i="1" l="1"/>
  <c r="F4" i="1"/>
  <c r="H4" i="1"/>
  <c r="I5" i="1"/>
  <c r="I4" i="1" s="1"/>
  <c r="H3" i="1"/>
  <c r="J5" i="1" l="1"/>
  <c r="J4" i="1" s="1"/>
  <c r="I3" i="1"/>
  <c r="K5" i="1" l="1"/>
  <c r="K4" i="1" s="1"/>
  <c r="J3" i="1"/>
  <c r="L5" i="1" l="1"/>
  <c r="L4" i="1" s="1"/>
  <c r="K3" i="1"/>
  <c r="M5" i="1" l="1"/>
  <c r="M4" i="1" s="1"/>
  <c r="L3" i="1"/>
  <c r="N5" i="1" l="1"/>
  <c r="N4" i="1" s="1"/>
  <c r="M3" i="1"/>
  <c r="O5" i="1" l="1"/>
  <c r="O4" i="1" s="1"/>
  <c r="N3" i="1"/>
  <c r="P5" i="1" l="1"/>
  <c r="P4" i="1" s="1"/>
  <c r="O3" i="1"/>
  <c r="Q5" i="1" l="1"/>
  <c r="Q4" i="1" s="1"/>
  <c r="P3" i="1"/>
  <c r="R5" i="1" l="1"/>
  <c r="R4" i="1" s="1"/>
  <c r="Q3" i="1"/>
  <c r="S5" i="1" l="1"/>
  <c r="S4" i="1" s="1"/>
  <c r="R3" i="1"/>
  <c r="T5" i="1" l="1"/>
  <c r="T4" i="1" s="1"/>
  <c r="S3" i="1"/>
  <c r="U5" i="1" l="1"/>
  <c r="U4" i="1" s="1"/>
  <c r="T3" i="1"/>
  <c r="V5" i="1" l="1"/>
  <c r="V4" i="1" s="1"/>
  <c r="U3" i="1"/>
  <c r="W5" i="1" l="1"/>
  <c r="W4" i="1" s="1"/>
  <c r="V3" i="1"/>
  <c r="X5" i="1" l="1"/>
  <c r="X4" i="1" s="1"/>
  <c r="W3" i="1"/>
  <c r="Y5" i="1" l="1"/>
  <c r="Y4" i="1" s="1"/>
  <c r="X3" i="1"/>
  <c r="Z5" i="1" l="1"/>
  <c r="Z4" i="1" s="1"/>
  <c r="Y3" i="1"/>
  <c r="AA5" i="1" l="1"/>
  <c r="AA4" i="1" s="1"/>
  <c r="Z3" i="1"/>
  <c r="AB5" i="1" l="1"/>
  <c r="AB4" i="1" s="1"/>
  <c r="AA3" i="1"/>
  <c r="AC5" i="1" l="1"/>
  <c r="AC4" i="1" s="1"/>
  <c r="AB3" i="1"/>
  <c r="AD5" i="1" l="1"/>
  <c r="AD4" i="1" s="1"/>
  <c r="AC3" i="1"/>
  <c r="AE5" i="1" l="1"/>
  <c r="AE4" i="1" s="1"/>
  <c r="AD3" i="1"/>
  <c r="AF5" i="1" l="1"/>
  <c r="AF4" i="1" s="1"/>
  <c r="AE3" i="1"/>
  <c r="AG5" i="1" l="1"/>
  <c r="AG4" i="1" s="1"/>
  <c r="AF3" i="1"/>
  <c r="AH5" i="1" l="1"/>
  <c r="AH4" i="1" s="1"/>
  <c r="AG3" i="1"/>
  <c r="AI5" i="1" l="1"/>
  <c r="AH3" i="1"/>
  <c r="AI3" i="1" l="1"/>
  <c r="AI4" i="1"/>
</calcChain>
</file>

<file path=xl/sharedStrings.xml><?xml version="1.0" encoding="utf-8"?>
<sst xmlns="http://schemas.openxmlformats.org/spreadsheetml/2006/main" count="42" uniqueCount="42">
  <si>
    <t>Nom</t>
  </si>
  <si>
    <t>Prénom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</si>
  <si>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</si>
  <si>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</si>
  <si>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</si>
  <si>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</si>
  <si>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</si>
  <si>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</si>
  <si>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</si>
  <si>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</si>
  <si>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</si>
  <si>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</si>
  <si>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</si>
  <si>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</si>
  <si>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 Fériés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</si>
  <si>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</si>
  <si>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</si>
  <si>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</si>
  <si>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</si>
  <si>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</si>
  <si>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</si>
  <si>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</si>
  <si>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</si>
  <si>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Assomption</t>
  </si>
  <si>
    <t>Toussaint</t>
  </si>
  <si>
    <t>Armistice</t>
  </si>
  <si>
    <t>Noël</t>
  </si>
  <si>
    <t>Fête Nationale</t>
  </si>
  <si>
    <t>UEP 3</t>
  </si>
  <si>
    <t>Nb</t>
  </si>
  <si>
    <t>Portes</t>
  </si>
  <si>
    <t xml:space="preserve">Ligne </t>
  </si>
  <si>
    <t>Kitting</t>
  </si>
  <si>
    <t>ATA</t>
  </si>
  <si>
    <t>Polyvalents</t>
  </si>
  <si>
    <t>Effectif aux postes</t>
  </si>
  <si>
    <t>RETOUCHEURS</t>
  </si>
  <si>
    <t>Assistant Ligne</t>
  </si>
  <si>
    <t>Effectif Total</t>
  </si>
  <si>
    <t>Matricule XX</t>
  </si>
  <si>
    <t>Matricule  XX</t>
  </si>
  <si>
    <t>Je souhaites que la plage encadrée de rouge soit la plage "dynamique"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</si>
</sst>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\ mmm\ yyyy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8"/>
      <color indexed="9"/>
      <name val="Arial"/>
      <family val="2"/>
    </font>
    <font>
      <b/>
      <i/>
      <sz val="8"/>
      <name val="Arial"/>
      <family val="2"/>
    </font>
    <font>
      <sz val="8"/>
      <name val="Arial"/>
      <family val="2"/>
    </font>
    <font>
      <b/>
      <i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/>
      <right style="thin">
        <color indexed="64"/>
      </right>
      <top style="thick">
        <color rgb="FFFF0000"/>
      </top>
      <bottom style="thin">
        <color indexed="64"/>
      </bottom>
      <diagonal/>
    </border>
    <border>
      <left/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/>
      <bottom style="thin">
        <color indexed="64"/>
      </bottom>
      <diagonal/>
    </border>
    <border>
      <left/>
      <right style="thick">
        <color rgb="FFFF0000"/>
      </right>
      <top/>
      <bottom style="thin">
        <color indexed="64"/>
      </bottom>
      <diagonal/>
    </border>
    <border>
      <left style="thick">
        <color rgb="FFFF0000"/>
      </left>
      <right style="thin">
        <color indexed="64"/>
      </right>
      <top/>
      <bottom style="thick">
        <color rgb="FFFF0000"/>
      </bottom>
      <diagonal/>
    </border>
    <border>
      <left/>
      <right style="thin">
        <color indexed="64"/>
      </right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left" vertical="center" textRotation="9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2" xfId="0" applyFill="1" applyBorder="1"/>
    <xf numFmtId="0" fontId="0" fillId="2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2" borderId="5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2" xfId="0" applyFill="1" applyBorder="1"/>
    <xf numFmtId="0" fontId="0" fillId="5" borderId="15" xfId="0" applyFill="1" applyBorder="1"/>
    <xf numFmtId="0" fontId="2" fillId="0" borderId="0" xfId="0" applyFont="1"/>
    <xf numFmtId="0" fontId="3" fillId="3" borderId="10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0" fillId="0" borderId="3" xfId="0" applyBorder="1"/>
    <xf numFmtId="0" fontId="0" fillId="0" borderId="6" xfId="0" applyBorder="1"/>
    <xf numFmtId="0" fontId="0" fillId="0" borderId="11" xfId="0" applyBorder="1"/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14" fontId="0" fillId="0" borderId="13" xfId="0" applyNumberFormat="1" applyBorder="1"/>
    <xf numFmtId="14" fontId="0" fillId="0" borderId="4" xfId="0" applyNumberFormat="1" applyBorder="1"/>
    <xf numFmtId="14" fontId="0" fillId="0" borderId="7" xfId="0" applyNumberFormat="1" applyBorder="1"/>
    <xf numFmtId="0" fontId="4" fillId="6" borderId="1" xfId="0" applyFont="1" applyFill="1" applyBorder="1" applyAlignment="1">
      <alignment horizontal="center"/>
    </xf>
    <xf numFmtId="0" fontId="4" fillId="6" borderId="1" xfId="0" applyFont="1" applyFill="1" applyBorder="1"/>
    <xf numFmtId="0" fontId="5" fillId="0" borderId="1" xfId="0" applyFont="1" applyBorder="1"/>
    <xf numFmtId="0" fontId="5" fillId="0" borderId="1" xfId="0" applyFont="1" applyBorder="1" applyAlignment="1">
      <alignment horizontal="center"/>
    </xf>
    <xf numFmtId="0" fontId="6" fillId="7" borderId="1" xfId="0" applyFont="1" applyFill="1" applyBorder="1"/>
    <xf numFmtId="0" fontId="7" fillId="7" borderId="1" xfId="0" applyFont="1" applyFill="1" applyBorder="1" applyAlignment="1">
      <alignment horizontal="center"/>
    </xf>
    <xf numFmtId="0" fontId="8" fillId="7" borderId="1" xfId="0" applyFont="1" applyFill="1" applyBorder="1"/>
    <xf numFmtId="0" fontId="8" fillId="7" borderId="1" xfId="0" applyFont="1" applyFill="1" applyBorder="1" applyAlignment="1">
      <alignment horizontal="center"/>
    </xf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164" fontId="1" fillId="4" borderId="19" xfId="0" applyNumberFormat="1" applyFont="1" applyFill="1" applyBorder="1" applyAlignment="1">
      <alignment horizontal="left" vertical="center" textRotation="90"/>
    </xf>
    <xf numFmtId="164" fontId="1" fillId="4" borderId="20" xfId="0" applyNumberFormat="1" applyFont="1" applyFill="1" applyBorder="1" applyAlignment="1">
      <alignment horizontal="left" vertical="center" textRotation="90"/>
    </xf>
    <xf numFmtId="164" fontId="1" fillId="4" borderId="21" xfId="0" applyNumberFormat="1" applyFont="1" applyFill="1" applyBorder="1" applyAlignment="1">
      <alignment horizontal="left" vertical="center" textRotation="90"/>
    </xf>
    <xf numFmtId="0" fontId="0" fillId="5" borderId="22" xfId="0" applyFill="1" applyBorder="1"/>
    <xf numFmtId="0" fontId="0" fillId="5" borderId="23" xfId="0" applyFill="1" applyBorder="1"/>
    <xf numFmtId="0" fontId="0" fillId="5" borderId="24" xfId="0" applyFill="1" applyBorder="1"/>
    <xf numFmtId="0" fontId="0" fillId="5" borderId="25" xfId="0" applyFill="1" applyBorder="1"/>
    <xf numFmtId="0" fontId="0" fillId="5" borderId="26" xfId="0" applyFill="1" applyBorder="1"/>
    <xf numFmtId="0" fontId="0" fillId="5" borderId="27" xfId="0" applyFill="1" applyBorder="1"/>
    <xf numFmtId="0" fontId="0" fillId="5" borderId="28" xfId="0" applyFill="1" applyBorder="1"/>
    <xf numFmtId="0" fontId="0" fillId="5" borderId="29" xfId="0" applyFill="1" applyBorder="1"/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FFCC00"/>
      <color rgb="FFFF993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A$1" fmlaRange="Données!$A$1:$A$12" noThreeD="1" val="0"/>
</file>

<file path=xl/ctrlProps/ctrlProp2.xml><?xml version="1.0" encoding="utf-8"?>
<formControlPr xmlns="http://schemas.microsoft.com/office/spreadsheetml/2009/9/main" objectType="Drop" dropStyle="combo" dx="16" fmlaLink="$A$2" fmlaRange="Données!$B$1:$B$26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10584</xdr:colOff>
          <xdr:row>4</xdr:row>
          <xdr:rowOff>42334</xdr:rowOff>
        </xdr:from>
        <xdr:to>
          <xdr:col>1</xdr:col>
          <xdr:colOff>381000</xdr:colOff>
          <xdr:row>4</xdr:row>
          <xdr:rowOff>518584</xdr:rowOff>
        </xdr:to>
        <xdr:grpSp>
          <xdr:nvGrpSpPr>
            <xdr:cNvPr id="2" name="Groupe 1"/>
            <xdr:cNvGrpSpPr/>
          </xdr:nvGrpSpPr>
          <xdr:grpSpPr>
            <a:xfrm>
              <a:off x="10584" y="42334"/>
              <a:ext cx="1407583" cy="476250"/>
              <a:chOff x="0" y="0"/>
              <a:chExt cx="2296800" cy="416441"/>
            </a:xfrm>
          </xdr:grpSpPr>
          <xdr:sp macro="" textlink="">
            <xdr:nvSpPr>
              <xdr:cNvPr id="1025" name="Drop Down 1" hidden="1">
                <a:extLst>
                  <a:ext uri="{63B3BB69-23CF-44E3-9099-C40C66FF867C}">
                    <a14:compatExt spid="_x0000_s1025"/>
                  </a:ext>
                </a:extLst>
              </xdr:cNvPr>
              <xdr:cNvSpPr/>
            </xdr:nvSpPr>
            <xdr:spPr>
              <a:xfrm>
                <a:off x="0" y="0"/>
                <a:ext cx="2296583" cy="201082"/>
              </a:xfrm>
              <a:prstGeom prst="rect">
                <a:avLst/>
              </a:prstGeom>
            </xdr:spPr>
          </xdr:sp>
          <xdr:sp macro="" textlink="">
            <xdr:nvSpPr>
              <xdr:cNvPr id="1026" name="Drop Down 2" hidden="1">
                <a:extLst>
                  <a:ext uri="{63B3BB69-23CF-44E3-9099-C40C66FF867C}">
                    <a14:compatExt spid="_x0000_s1026"/>
                  </a:ext>
                </a:extLst>
              </xdr:cNvPr>
              <xdr:cNvSpPr/>
            </xdr:nvSpPr>
            <xdr:spPr>
              <a:xfrm>
                <a:off x="0" y="214841"/>
                <a:ext cx="2296800" cy="20160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L24"/>
  <sheetViews>
    <sheetView tabSelected="1" topLeftCell="A5" zoomScale="90" zoomScaleNormal="90" workbookViewId="0">
      <selection activeCell="B25" sqref="B25"/>
    </sheetView>
  </sheetViews>
  <sheetFormatPr baseColWidth="10" defaultRowHeight="15" x14ac:dyDescent="0.25"/>
  <cols>
    <col min="1" max="1" width="15.5703125" bestFit="1" customWidth="1"/>
    <col min="2" max="2" width="14.5703125" bestFit="1" customWidth="1"/>
    <col min="3" max="3" width="13.85546875" bestFit="1" customWidth="1"/>
    <col min="4" max="4" width="13.42578125" bestFit="1" customWidth="1"/>
    <col min="5" max="35" width="4.140625" customWidth="1"/>
    <col min="36" max="37" width="15.28515625" bestFit="1" customWidth="1"/>
    <col min="46" max="46" width="15.42578125" bestFit="1" customWidth="1"/>
  </cols>
  <sheetData>
    <row r="1" spans="1:38" s="14" customFormat="1" ht="40.5" hidden="1" customHeight="1" x14ac:dyDescent="0.25">
      <c r="A1" s="14">
        <v>1</v>
      </c>
      <c r="B1" s="14" t="str">
        <f>INDEX(Données!A1:A12,Présence!A1,1)</f>
        <v>Janvier</v>
      </c>
    </row>
    <row r="2" spans="1:38" s="14" customFormat="1" ht="57" hidden="1" customHeight="1" x14ac:dyDescent="0.25">
      <c r="A2" s="14">
        <v>1</v>
      </c>
      <c r="B2" s="14">
        <f>INDEX(Données!B1:B26,Présence!A2,1)</f>
        <v>2016</v>
      </c>
    </row>
    <row r="3" spans="1:38" s="14" customFormat="1" ht="48" hidden="1" customHeight="1" x14ac:dyDescent="0.25">
      <c r="E3" s="14">
        <f>WEEKDAY(E5,2)</f>
        <v>5</v>
      </c>
      <c r="F3" s="14">
        <f t="shared" ref="F3:AI3" si="0">WEEKDAY(F5,2)</f>
        <v>6</v>
      </c>
      <c r="G3" s="14">
        <f t="shared" si="0"/>
        <v>7</v>
      </c>
      <c r="H3" s="14">
        <f t="shared" si="0"/>
        <v>1</v>
      </c>
      <c r="I3" s="14">
        <f t="shared" si="0"/>
        <v>2</v>
      </c>
      <c r="J3" s="14">
        <f t="shared" si="0"/>
        <v>3</v>
      </c>
      <c r="K3" s="14">
        <f t="shared" si="0"/>
        <v>4</v>
      </c>
      <c r="L3" s="14">
        <f t="shared" si="0"/>
        <v>5</v>
      </c>
      <c r="M3" s="14">
        <f t="shared" si="0"/>
        <v>6</v>
      </c>
      <c r="N3" s="14">
        <f t="shared" si="0"/>
        <v>7</v>
      </c>
      <c r="O3" s="14">
        <f t="shared" si="0"/>
        <v>1</v>
      </c>
      <c r="P3" s="14">
        <f t="shared" si="0"/>
        <v>2</v>
      </c>
      <c r="Q3" s="14">
        <f t="shared" si="0"/>
        <v>3</v>
      </c>
      <c r="R3" s="14">
        <f t="shared" si="0"/>
        <v>4</v>
      </c>
      <c r="S3" s="14">
        <f t="shared" si="0"/>
        <v>5</v>
      </c>
      <c r="T3" s="14">
        <f t="shared" si="0"/>
        <v>6</v>
      </c>
      <c r="U3" s="14">
        <f t="shared" si="0"/>
        <v>7</v>
      </c>
      <c r="V3" s="14">
        <f t="shared" si="0"/>
        <v>1</v>
      </c>
      <c r="W3" s="14">
        <f t="shared" si="0"/>
        <v>2</v>
      </c>
      <c r="X3" s="14">
        <f t="shared" si="0"/>
        <v>3</v>
      </c>
      <c r="Y3" s="14">
        <f t="shared" si="0"/>
        <v>4</v>
      </c>
      <c r="Z3" s="14">
        <f t="shared" si="0"/>
        <v>5</v>
      </c>
      <c r="AA3" s="14">
        <f t="shared" si="0"/>
        <v>6</v>
      </c>
      <c r="AB3" s="14">
        <f t="shared" si="0"/>
        <v>7</v>
      </c>
      <c r="AC3" s="14">
        <f t="shared" si="0"/>
        <v>1</v>
      </c>
      <c r="AD3" s="14">
        <f t="shared" si="0"/>
        <v>2</v>
      </c>
      <c r="AE3" s="14">
        <f t="shared" si="0"/>
        <v>3</v>
      </c>
      <c r="AF3" s="14">
        <f t="shared" si="0"/>
        <v>4</v>
      </c>
      <c r="AG3" s="14">
        <f t="shared" si="0"/>
        <v>5</v>
      </c>
      <c r="AH3" s="14">
        <f t="shared" si="0"/>
        <v>6</v>
      </c>
      <c r="AI3" s="14">
        <f t="shared" si="0"/>
        <v>7</v>
      </c>
    </row>
    <row r="4" spans="1:38" s="14" customFormat="1" ht="66" hidden="1" customHeight="1" thickBot="1" x14ac:dyDescent="0.3">
      <c r="E4" s="14">
        <f>VLOOKUP(E5,Données!$E$2:$F$14,2,)</f>
        <v>1</v>
      </c>
      <c r="F4" s="14" t="e">
        <f>VLOOKUP(F5,Données!$E$2:$F$14,2,)</f>
        <v>#N/A</v>
      </c>
      <c r="G4" s="14" t="e">
        <f>VLOOKUP(G5,Données!$E$2:$F$14,2,)</f>
        <v>#N/A</v>
      </c>
      <c r="H4" s="14" t="e">
        <f>VLOOKUP(H5,Données!$E$2:$F$14,2,)</f>
        <v>#N/A</v>
      </c>
      <c r="I4" s="14" t="e">
        <f>VLOOKUP(I5,Données!$E$2:$F$14,2,)</f>
        <v>#N/A</v>
      </c>
      <c r="J4" s="14" t="e">
        <f>VLOOKUP(J5,Données!$E$2:$F$14,2,)</f>
        <v>#N/A</v>
      </c>
      <c r="K4" s="14" t="e">
        <f>VLOOKUP(K5,Données!$E$2:$F$14,2,)</f>
        <v>#N/A</v>
      </c>
      <c r="L4" s="14" t="e">
        <f>VLOOKUP(L5,Données!$E$2:$F$14,2,)</f>
        <v>#N/A</v>
      </c>
      <c r="M4" s="14" t="e">
        <f>VLOOKUP(M5,Données!$E$2:$F$14,2,)</f>
        <v>#N/A</v>
      </c>
      <c r="N4" s="14" t="e">
        <f>VLOOKUP(N5,Données!$E$2:$F$14,2,)</f>
        <v>#N/A</v>
      </c>
      <c r="O4" s="14" t="e">
        <f>VLOOKUP(O5,Données!$E$2:$F$14,2,)</f>
        <v>#N/A</v>
      </c>
      <c r="P4" s="14" t="e">
        <f>VLOOKUP(P5,Données!$E$2:$F$14,2,)</f>
        <v>#N/A</v>
      </c>
      <c r="Q4" s="14" t="e">
        <f>VLOOKUP(Q5,Données!$E$2:$F$14,2,)</f>
        <v>#N/A</v>
      </c>
      <c r="R4" s="14" t="e">
        <f>VLOOKUP(R5,Données!$E$2:$F$14,2,)</f>
        <v>#N/A</v>
      </c>
      <c r="S4" s="14" t="e">
        <f>VLOOKUP(S5,Données!$E$2:$F$14,2,)</f>
        <v>#N/A</v>
      </c>
      <c r="T4" s="14" t="e">
        <f>VLOOKUP(T5,Données!$E$2:$F$14,2,)</f>
        <v>#N/A</v>
      </c>
      <c r="U4" s="14" t="e">
        <f>VLOOKUP(U5,Données!$E$2:$F$14,2,)</f>
        <v>#N/A</v>
      </c>
      <c r="V4" s="14" t="e">
        <f>VLOOKUP(V5,Données!$E$2:$F$14,2,)</f>
        <v>#N/A</v>
      </c>
      <c r="W4" s="14" t="e">
        <f>VLOOKUP(W5,Données!$E$2:$F$14,2,)</f>
        <v>#N/A</v>
      </c>
      <c r="X4" s="14" t="e">
        <f>VLOOKUP(X5,Données!$E$2:$F$14,2,)</f>
        <v>#N/A</v>
      </c>
      <c r="Y4" s="14" t="e">
        <f>VLOOKUP(Y5,Données!$E$2:$F$14,2,)</f>
        <v>#N/A</v>
      </c>
      <c r="Z4" s="14" t="e">
        <f>VLOOKUP(Z5,Données!$E$2:$F$14,2,)</f>
        <v>#N/A</v>
      </c>
      <c r="AA4" s="14" t="e">
        <f>VLOOKUP(AA5,Données!$E$2:$F$14,2,)</f>
        <v>#N/A</v>
      </c>
      <c r="AB4" s="14" t="e">
        <f>VLOOKUP(AB5,Données!$E$2:$F$14,2,)</f>
        <v>#N/A</v>
      </c>
      <c r="AC4" s="14" t="e">
        <f>VLOOKUP(AC5,Données!$E$2:$F$14,2,)</f>
        <v>#N/A</v>
      </c>
      <c r="AD4" s="14" t="e">
        <f>VLOOKUP(AD5,Données!$E$2:$F$14,2,)</f>
        <v>#N/A</v>
      </c>
      <c r="AE4" s="14" t="e">
        <f>VLOOKUP(AE5,Données!$E$2:$F$14,2,)</f>
        <v>#N/A</v>
      </c>
      <c r="AF4" s="14" t="e">
        <f>VLOOKUP(AF5,Données!$E$2:$F$14,2,)</f>
        <v>#N/A</v>
      </c>
      <c r="AG4" s="14" t="e">
        <f>VLOOKUP(AG5,Données!$E$2:$F$14,2,)</f>
        <v>#N/A</v>
      </c>
      <c r="AH4" s="14" t="e">
        <f>VLOOKUP(AH5,Données!$E$2:$F$14,2,)</f>
        <v>#N/A</v>
      </c>
      <c r="AI4" s="14" t="e">
        <f>VLOOKUP(AI5,Données!$E$2:$F$14,2,)</f>
        <v>#N/A</v>
      </c>
    </row>
    <row r="5" spans="1:38" s="2" customFormat="1" ht="90.75" customHeight="1" thickBot="1" x14ac:dyDescent="0.3">
      <c r="A5" s="15" t="s">
        <v>39</v>
      </c>
      <c r="B5" s="16" t="s">
        <v>40</v>
      </c>
      <c r="C5" s="16" t="s">
        <v>0</v>
      </c>
      <c r="D5" s="17" t="s">
        <v>1</v>
      </c>
      <c r="E5" s="37">
        <f>DATE(B2,A1,1)</f>
        <v>42370</v>
      </c>
      <c r="F5" s="38">
        <f>E5+1</f>
        <v>42371</v>
      </c>
      <c r="G5" s="38">
        <f>F5+1</f>
        <v>42372</v>
      </c>
      <c r="H5" s="38">
        <f t="shared" ref="H5:AI5" si="1">G5+1</f>
        <v>42373</v>
      </c>
      <c r="I5" s="38">
        <f t="shared" si="1"/>
        <v>42374</v>
      </c>
      <c r="J5" s="38">
        <f t="shared" si="1"/>
        <v>42375</v>
      </c>
      <c r="K5" s="38">
        <f t="shared" si="1"/>
        <v>42376</v>
      </c>
      <c r="L5" s="38">
        <f t="shared" si="1"/>
        <v>42377</v>
      </c>
      <c r="M5" s="38">
        <f t="shared" si="1"/>
        <v>42378</v>
      </c>
      <c r="N5" s="38">
        <f t="shared" si="1"/>
        <v>42379</v>
      </c>
      <c r="O5" s="38">
        <f t="shared" si="1"/>
        <v>42380</v>
      </c>
      <c r="P5" s="38">
        <f t="shared" si="1"/>
        <v>42381</v>
      </c>
      <c r="Q5" s="38">
        <f t="shared" si="1"/>
        <v>42382</v>
      </c>
      <c r="R5" s="38">
        <f t="shared" si="1"/>
        <v>42383</v>
      </c>
      <c r="S5" s="38">
        <f t="shared" si="1"/>
        <v>42384</v>
      </c>
      <c r="T5" s="38">
        <f t="shared" si="1"/>
        <v>42385</v>
      </c>
      <c r="U5" s="38">
        <f t="shared" si="1"/>
        <v>42386</v>
      </c>
      <c r="V5" s="38">
        <f t="shared" si="1"/>
        <v>42387</v>
      </c>
      <c r="W5" s="38">
        <f t="shared" si="1"/>
        <v>42388</v>
      </c>
      <c r="X5" s="38">
        <f t="shared" si="1"/>
        <v>42389</v>
      </c>
      <c r="Y5" s="38">
        <f t="shared" si="1"/>
        <v>42390</v>
      </c>
      <c r="Z5" s="38">
        <f t="shared" si="1"/>
        <v>42391</v>
      </c>
      <c r="AA5" s="38">
        <f t="shared" si="1"/>
        <v>42392</v>
      </c>
      <c r="AB5" s="38">
        <f t="shared" si="1"/>
        <v>42393</v>
      </c>
      <c r="AC5" s="38">
        <f t="shared" si="1"/>
        <v>42394</v>
      </c>
      <c r="AD5" s="38">
        <f t="shared" si="1"/>
        <v>42395</v>
      </c>
      <c r="AE5" s="38">
        <f t="shared" si="1"/>
        <v>42396</v>
      </c>
      <c r="AF5" s="38">
        <f t="shared" si="1"/>
        <v>42397</v>
      </c>
      <c r="AG5" s="38">
        <f t="shared" si="1"/>
        <v>42398</v>
      </c>
      <c r="AH5" s="38">
        <f t="shared" si="1"/>
        <v>42399</v>
      </c>
      <c r="AI5" s="39">
        <f t="shared" si="1"/>
        <v>42400</v>
      </c>
      <c r="AJ5" s="3"/>
    </row>
    <row r="6" spans="1:38" ht="15.75" thickTop="1" x14ac:dyDescent="0.25">
      <c r="A6" s="4"/>
      <c r="B6" s="5"/>
      <c r="C6" s="6"/>
      <c r="D6" s="34"/>
      <c r="E6" s="40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2"/>
    </row>
    <row r="7" spans="1:38" x14ac:dyDescent="0.25">
      <c r="A7" s="7"/>
      <c r="B7" s="8"/>
      <c r="C7" s="9"/>
      <c r="D7" s="35"/>
      <c r="E7" s="4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44"/>
    </row>
    <row r="8" spans="1:38" x14ac:dyDescent="0.25">
      <c r="A8" s="7"/>
      <c r="B8" s="8"/>
      <c r="C8" s="9"/>
      <c r="D8" s="35"/>
      <c r="E8" s="4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44"/>
    </row>
    <row r="9" spans="1:38" x14ac:dyDescent="0.25">
      <c r="A9" s="7"/>
      <c r="B9" s="8"/>
      <c r="C9" s="9"/>
      <c r="D9" s="35"/>
      <c r="E9" s="4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44"/>
      <c r="AK9" s="2"/>
    </row>
    <row r="10" spans="1:38" x14ac:dyDescent="0.25">
      <c r="A10" s="7"/>
      <c r="B10" s="8"/>
      <c r="C10" s="9"/>
      <c r="D10" s="35"/>
      <c r="E10" s="4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44"/>
    </row>
    <row r="11" spans="1:38" x14ac:dyDescent="0.25">
      <c r="A11" s="7"/>
      <c r="B11" s="8"/>
      <c r="C11" s="9"/>
      <c r="D11" s="35"/>
      <c r="E11" s="4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44"/>
      <c r="AJ11" s="2"/>
      <c r="AK11" s="2"/>
      <c r="AL11" s="2"/>
    </row>
    <row r="12" spans="1:38" x14ac:dyDescent="0.25">
      <c r="A12" s="7"/>
      <c r="B12" s="8"/>
      <c r="C12" s="9"/>
      <c r="D12" s="35"/>
      <c r="E12" s="4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44"/>
      <c r="AJ12" s="1"/>
    </row>
    <row r="13" spans="1:38" x14ac:dyDescent="0.25">
      <c r="A13" s="7"/>
      <c r="B13" s="8"/>
      <c r="C13" s="9"/>
      <c r="D13" s="35"/>
      <c r="E13" s="4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44"/>
    </row>
    <row r="14" spans="1:38" x14ac:dyDescent="0.25">
      <c r="A14" s="7"/>
      <c r="B14" s="8"/>
      <c r="C14" s="9"/>
      <c r="D14" s="35"/>
      <c r="E14" s="4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44"/>
    </row>
    <row r="15" spans="1:38" x14ac:dyDescent="0.25">
      <c r="A15" s="7"/>
      <c r="B15" s="8"/>
      <c r="C15" s="9"/>
      <c r="D15" s="35"/>
      <c r="E15" s="4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44"/>
    </row>
    <row r="16" spans="1:38" x14ac:dyDescent="0.25">
      <c r="A16" s="7"/>
      <c r="B16" s="8"/>
      <c r="C16" s="9"/>
      <c r="D16" s="35"/>
      <c r="E16" s="4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44"/>
    </row>
    <row r="17" spans="1:35" x14ac:dyDescent="0.25">
      <c r="A17" s="7"/>
      <c r="B17" s="8"/>
      <c r="C17" s="9"/>
      <c r="D17" s="35"/>
      <c r="E17" s="4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44"/>
    </row>
    <row r="18" spans="1:35" x14ac:dyDescent="0.25">
      <c r="A18" s="7"/>
      <c r="B18" s="8"/>
      <c r="C18" s="9"/>
      <c r="D18" s="35"/>
      <c r="E18" s="4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44"/>
    </row>
    <row r="19" spans="1:35" x14ac:dyDescent="0.25">
      <c r="A19" s="7"/>
      <c r="B19" s="8"/>
      <c r="C19" s="9"/>
      <c r="D19" s="35"/>
      <c r="E19" s="4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44"/>
    </row>
    <row r="20" spans="1:35" x14ac:dyDescent="0.25">
      <c r="A20" s="7"/>
      <c r="B20" s="8"/>
      <c r="C20" s="9"/>
      <c r="D20" s="35"/>
      <c r="E20" s="4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44"/>
    </row>
    <row r="21" spans="1:35" x14ac:dyDescent="0.25">
      <c r="A21" s="7"/>
      <c r="B21" s="8"/>
      <c r="C21" s="9"/>
      <c r="D21" s="35"/>
      <c r="E21" s="4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44"/>
    </row>
    <row r="22" spans="1:35" ht="15.75" thickBot="1" x14ac:dyDescent="0.3">
      <c r="A22" s="10"/>
      <c r="B22" s="11"/>
      <c r="C22" s="12"/>
      <c r="D22" s="36"/>
      <c r="E22" s="45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6"/>
      <c r="V22" s="46"/>
      <c r="W22" s="46"/>
      <c r="X22" s="46"/>
      <c r="Y22" s="46"/>
      <c r="Z22" s="46"/>
      <c r="AA22" s="46"/>
      <c r="AB22" s="46"/>
      <c r="AC22" s="46"/>
      <c r="AD22" s="46"/>
      <c r="AE22" s="46"/>
      <c r="AF22" s="46"/>
      <c r="AG22" s="46"/>
      <c r="AH22" s="46"/>
      <c r="AI22" s="47"/>
    </row>
    <row r="23" spans="1:35" ht="15.75" thickTop="1" x14ac:dyDescent="0.25"/>
    <row r="24" spans="1:35" x14ac:dyDescent="0.25">
      <c r="F24" t="s">
        <v>41</v>
      </c>
    </row>
  </sheetData>
  <conditionalFormatting sqref="E6:AI22">
    <cfRule type="expression" dxfId="2" priority="1">
      <formula>E$4=1</formula>
    </cfRule>
    <cfRule type="expression" dxfId="1" priority="2">
      <formula>E$3=6</formula>
    </cfRule>
    <cfRule type="expression" dxfId="0" priority="3">
      <formula>E$3=7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0</xdr:col>
                    <xdr:colOff>9525</xdr:colOff>
                    <xdr:row>4</xdr:row>
                    <xdr:rowOff>38100</xdr:rowOff>
                  </from>
                  <to>
                    <xdr:col>1</xdr:col>
                    <xdr:colOff>381000</xdr:colOff>
                    <xdr:row>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 moveWithCells="1">
                  <from>
                    <xdr:col>0</xdr:col>
                    <xdr:colOff>9525</xdr:colOff>
                    <xdr:row>4</xdr:row>
                    <xdr:rowOff>285750</xdr:rowOff>
                  </from>
                  <to>
                    <xdr:col>1</xdr:col>
                    <xdr:colOff>381000</xdr:colOff>
                    <xdr:row>4</xdr:row>
                    <xdr:rowOff>514350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6"/>
  <sheetViews>
    <sheetView workbookViewId="0">
      <selection activeCell="I14" sqref="I14"/>
    </sheetView>
  </sheetViews>
  <sheetFormatPr baseColWidth="10" defaultRowHeight="15" x14ac:dyDescent="0.25"/>
  <cols>
    <col min="3" max="3" width="5" customWidth="1"/>
    <col min="4" max="4" width="18.28515625" bestFit="1" customWidth="1"/>
    <col min="6" max="6" width="3.85546875" customWidth="1"/>
    <col min="7" max="7" width="15.5703125" bestFit="1" customWidth="1"/>
  </cols>
  <sheetData>
    <row r="1" spans="1:8" ht="15.75" thickBot="1" x14ac:dyDescent="0.3">
      <c r="A1" t="s">
        <v>2</v>
      </c>
      <c r="B1">
        <v>2016</v>
      </c>
      <c r="D1" s="21" t="s">
        <v>14</v>
      </c>
      <c r="E1" s="22">
        <f>Présence!B2</f>
        <v>2016</v>
      </c>
      <c r="G1" s="26" t="s">
        <v>28</v>
      </c>
      <c r="H1" s="27" t="s">
        <v>29</v>
      </c>
    </row>
    <row r="2" spans="1:8" x14ac:dyDescent="0.25">
      <c r="A2" t="s">
        <v>3</v>
      </c>
      <c r="B2">
        <v>2017</v>
      </c>
      <c r="D2" s="20" t="s">
        <v>15</v>
      </c>
      <c r="E2" s="23">
        <f>DATE(E1,1,1)</f>
        <v>42370</v>
      </c>
      <c r="F2" s="14">
        <v>1</v>
      </c>
      <c r="G2" s="28" t="s">
        <v>30</v>
      </c>
      <c r="H2" s="29">
        <v>9</v>
      </c>
    </row>
    <row r="3" spans="1:8" x14ac:dyDescent="0.25">
      <c r="A3" t="s">
        <v>4</v>
      </c>
      <c r="B3">
        <v>2018</v>
      </c>
      <c r="D3" s="18" t="s">
        <v>16</v>
      </c>
      <c r="E3" s="23">
        <f>ROUND(DATE(E1,4,MOD(234-11*MOD(E1,19),30))/7,0)*7-6</f>
        <v>42456</v>
      </c>
      <c r="F3" s="14">
        <v>1</v>
      </c>
      <c r="G3" s="28" t="s">
        <v>31</v>
      </c>
      <c r="H3" s="29">
        <v>14</v>
      </c>
    </row>
    <row r="4" spans="1:8" x14ac:dyDescent="0.25">
      <c r="A4" t="s">
        <v>5</v>
      </c>
      <c r="B4">
        <v>2019</v>
      </c>
      <c r="D4" s="18" t="s">
        <v>17</v>
      </c>
      <c r="E4" s="24">
        <f>E3+1</f>
        <v>42457</v>
      </c>
      <c r="F4" s="14">
        <v>1</v>
      </c>
      <c r="G4" s="28" t="s">
        <v>32</v>
      </c>
      <c r="H4" s="29">
        <v>1</v>
      </c>
    </row>
    <row r="5" spans="1:8" x14ac:dyDescent="0.25">
      <c r="A5" t="s">
        <v>6</v>
      </c>
      <c r="B5">
        <v>2020</v>
      </c>
      <c r="D5" s="18" t="s">
        <v>18</v>
      </c>
      <c r="E5" s="24">
        <f>DATE(E1,5,1)</f>
        <v>42491</v>
      </c>
      <c r="F5" s="14">
        <v>1</v>
      </c>
      <c r="G5" s="28" t="s">
        <v>33</v>
      </c>
      <c r="H5" s="29">
        <v>1</v>
      </c>
    </row>
    <row r="6" spans="1:8" x14ac:dyDescent="0.25">
      <c r="A6" t="s">
        <v>7</v>
      </c>
      <c r="B6">
        <v>2021</v>
      </c>
      <c r="D6" s="18" t="s">
        <v>19</v>
      </c>
      <c r="E6" s="24">
        <f>DATE(E1,5,8)</f>
        <v>42498</v>
      </c>
      <c r="F6" s="14">
        <v>1</v>
      </c>
      <c r="G6" s="28" t="s">
        <v>34</v>
      </c>
      <c r="H6" s="29">
        <v>2</v>
      </c>
    </row>
    <row r="7" spans="1:8" x14ac:dyDescent="0.25">
      <c r="A7" t="s">
        <v>8</v>
      </c>
      <c r="B7">
        <v>2022</v>
      </c>
      <c r="D7" s="18" t="s">
        <v>20</v>
      </c>
      <c r="E7" s="24">
        <f>E3+39</f>
        <v>42495</v>
      </c>
      <c r="F7" s="14">
        <v>1</v>
      </c>
      <c r="G7" s="30" t="s">
        <v>35</v>
      </c>
      <c r="H7" s="31">
        <f>SUM(H2:H6)</f>
        <v>27</v>
      </c>
    </row>
    <row r="8" spans="1:8" x14ac:dyDescent="0.25">
      <c r="A8" t="s">
        <v>9</v>
      </c>
      <c r="B8">
        <v>2023</v>
      </c>
      <c r="D8" s="18" t="s">
        <v>21</v>
      </c>
      <c r="E8" s="24">
        <f>E3+49</f>
        <v>42505</v>
      </c>
      <c r="F8" s="14">
        <v>1</v>
      </c>
      <c r="G8" s="28" t="s">
        <v>36</v>
      </c>
      <c r="H8" s="29">
        <v>5</v>
      </c>
    </row>
    <row r="9" spans="1:8" x14ac:dyDescent="0.25">
      <c r="A9" t="s">
        <v>10</v>
      </c>
      <c r="B9">
        <v>2024</v>
      </c>
      <c r="D9" s="18" t="s">
        <v>22</v>
      </c>
      <c r="E9" s="24">
        <f>E3+50</f>
        <v>42506</v>
      </c>
      <c r="F9" s="14">
        <v>1</v>
      </c>
      <c r="G9" s="28" t="s">
        <v>37</v>
      </c>
      <c r="H9" s="29">
        <v>2</v>
      </c>
    </row>
    <row r="10" spans="1:8" x14ac:dyDescent="0.25">
      <c r="A10" t="s">
        <v>11</v>
      </c>
      <c r="B10">
        <v>2025</v>
      </c>
      <c r="D10" s="18" t="s">
        <v>27</v>
      </c>
      <c r="E10" s="24">
        <f>DATE(E1,7,14)</f>
        <v>42565</v>
      </c>
      <c r="F10" s="14">
        <v>1</v>
      </c>
      <c r="G10" s="32" t="s">
        <v>38</v>
      </c>
      <c r="H10" s="33">
        <f>SUM(H7:H9)</f>
        <v>34</v>
      </c>
    </row>
    <row r="11" spans="1:8" x14ac:dyDescent="0.25">
      <c r="A11" t="s">
        <v>12</v>
      </c>
      <c r="B11">
        <v>2026</v>
      </c>
      <c r="D11" s="18" t="s">
        <v>23</v>
      </c>
      <c r="E11" s="24">
        <f>DATE(E1,8,15)</f>
        <v>42597</v>
      </c>
      <c r="F11" s="14">
        <v>1</v>
      </c>
    </row>
    <row r="12" spans="1:8" x14ac:dyDescent="0.25">
      <c r="A12" t="s">
        <v>13</v>
      </c>
      <c r="B12">
        <v>2027</v>
      </c>
      <c r="D12" s="18" t="s">
        <v>24</v>
      </c>
      <c r="E12" s="24">
        <f>DATE(E1,11,1)</f>
        <v>42675</v>
      </c>
      <c r="F12" s="14">
        <v>1</v>
      </c>
    </row>
    <row r="13" spans="1:8" x14ac:dyDescent="0.25">
      <c r="B13">
        <v>2028</v>
      </c>
      <c r="D13" s="18" t="s">
        <v>25</v>
      </c>
      <c r="E13" s="24">
        <f>DATE(E1,11,11)</f>
        <v>42685</v>
      </c>
      <c r="F13" s="14">
        <v>1</v>
      </c>
    </row>
    <row r="14" spans="1:8" ht="15.75" thickBot="1" x14ac:dyDescent="0.3">
      <c r="B14">
        <v>2029</v>
      </c>
      <c r="D14" s="19" t="s">
        <v>26</v>
      </c>
      <c r="E14" s="25">
        <f>DATE(E1,12,25)</f>
        <v>42729</v>
      </c>
      <c r="F14" s="14">
        <v>1</v>
      </c>
    </row>
    <row r="15" spans="1:8" x14ac:dyDescent="0.25">
      <c r="B15">
        <v>2030</v>
      </c>
    </row>
    <row r="16" spans="1:8" x14ac:dyDescent="0.25">
      <c r="B16">
        <v>2031</v>
      </c>
    </row>
    <row r="17" spans="2:2" x14ac:dyDescent="0.25">
      <c r="B17">
        <v>2032</v>
      </c>
    </row>
    <row r="18" spans="2:2" x14ac:dyDescent="0.25">
      <c r="B18">
        <v>2033</v>
      </c>
    </row>
    <row r="19" spans="2:2" x14ac:dyDescent="0.25">
      <c r="B19">
        <v>2034</v>
      </c>
    </row>
    <row r="20" spans="2:2" x14ac:dyDescent="0.25">
      <c r="B20">
        <v>2035</v>
      </c>
    </row>
    <row r="21" spans="2:2" x14ac:dyDescent="0.25">
      <c r="B21">
        <v>2036</v>
      </c>
    </row>
    <row r="22" spans="2:2" x14ac:dyDescent="0.25">
      <c r="B22">
        <v>2037</v>
      </c>
    </row>
    <row r="23" spans="2:2" x14ac:dyDescent="0.25">
      <c r="B23">
        <v>2038</v>
      </c>
    </row>
    <row r="24" spans="2:2" x14ac:dyDescent="0.25">
      <c r="B24">
        <v>2039</v>
      </c>
    </row>
    <row r="25" spans="2:2" x14ac:dyDescent="0.25">
      <c r="B25">
        <v>2040</v>
      </c>
    </row>
    <row r="26" spans="2:2" x14ac:dyDescent="0.25">
      <c r="B26">
        <v>2041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Présence</vt:lpstr>
      <vt:lpstr>Données</vt:lpstr>
      <vt:lpstr>Feuil3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Catteau Jeremie</dc:creator>
  <cp:lastModifiedBy>Catteau Jeremie</cp:lastModifiedBy>
  <dcterms:created xsi:type="dcterms:W3CDTF">2016-11-24T06:49:46Z</dcterms:created>
  <dcterms:modified xsi:type="dcterms:W3CDTF">2016-11-24T14:30:44Z</dcterms:modified>
</cp:coreProperties>
</file>