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rmenier_f\Downloads\"/>
    </mc:Choice>
  </mc:AlternateContent>
  <bookViews>
    <workbookView xWindow="0" yWindow="0" windowWidth="19200" windowHeight="8616"/>
  </bookViews>
  <sheets>
    <sheet name="Feuil1" sheetId="1" r:id="rId1"/>
    <sheet name="calendrier" sheetId="2" r:id="rId2"/>
  </sheets>
  <definedNames>
    <definedName name="del">Feuil1!$J$6</definedName>
    <definedName name="fer">Feuil1!$J$3</definedName>
    <definedName name="JF">calendrier!$E$1:$E$56</definedName>
    <definedName name="ouv">Feuil1!$J$2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I12" i="1" s="1"/>
  <c r="E12" i="1"/>
  <c r="D12" i="1" s="1"/>
  <c r="C12" i="1"/>
  <c r="G2" i="1" l="1"/>
  <c r="G3" i="1"/>
  <c r="C2" i="1" l="1"/>
  <c r="C3" i="1"/>
  <c r="A43" i="2"/>
  <c r="E54" i="2" s="1"/>
  <c r="A29" i="2"/>
  <c r="E40" i="2" s="1"/>
  <c r="A15" i="2"/>
  <c r="E27" i="2" s="1"/>
  <c r="E13" i="2"/>
  <c r="E12" i="2"/>
  <c r="E9" i="2"/>
  <c r="E5" i="2"/>
  <c r="E2" i="2"/>
  <c r="E14" i="2"/>
  <c r="E47" i="2" l="1"/>
  <c r="E51" i="2"/>
  <c r="E55" i="2"/>
  <c r="C43" i="2"/>
  <c r="E48" i="2"/>
  <c r="E52" i="2"/>
  <c r="E56" i="2"/>
  <c r="E44" i="2"/>
  <c r="E53" i="2"/>
  <c r="E33" i="2"/>
  <c r="E37" i="2"/>
  <c r="E41" i="2"/>
  <c r="C29" i="2"/>
  <c r="E34" i="2"/>
  <c r="E38" i="2"/>
  <c r="E42" i="2"/>
  <c r="E30" i="2"/>
  <c r="E39" i="2"/>
  <c r="E26" i="2"/>
  <c r="E11" i="2"/>
  <c r="C15" i="2"/>
  <c r="E20" i="2"/>
  <c r="E24" i="2"/>
  <c r="E28" i="2"/>
  <c r="E25" i="2"/>
  <c r="C1" i="2"/>
  <c r="E6" i="2"/>
  <c r="E10" i="2"/>
  <c r="E16" i="2"/>
  <c r="E19" i="2"/>
  <c r="E23" i="2"/>
  <c r="E50" i="2" l="1"/>
  <c r="E46" i="2"/>
  <c r="E49" i="2"/>
  <c r="E36" i="2"/>
  <c r="E32" i="2"/>
  <c r="E35" i="2"/>
  <c r="E8" i="2"/>
  <c r="E4" i="2"/>
  <c r="E7" i="2"/>
  <c r="E21" i="2"/>
  <c r="E22" i="2"/>
  <c r="E18" i="2"/>
  <c r="E2" i="1" l="1"/>
  <c r="D2" i="1" s="1"/>
  <c r="E3" i="1"/>
  <c r="D3" i="1" s="1"/>
  <c r="J4" i="1" l="1"/>
</calcChain>
</file>

<file path=xl/sharedStrings.xml><?xml version="1.0" encoding="utf-8"?>
<sst xmlns="http://schemas.openxmlformats.org/spreadsheetml/2006/main" count="79" uniqueCount="34">
  <si>
    <t>Date</t>
  </si>
  <si>
    <t>Heure</t>
  </si>
  <si>
    <t>DateFIN</t>
  </si>
  <si>
    <t>FINprévue</t>
  </si>
  <si>
    <t>FINRéel</t>
  </si>
  <si>
    <t>TEMPS</t>
  </si>
  <si>
    <t>Ouverture</t>
  </si>
  <si>
    <t>Fermeture</t>
  </si>
  <si>
    <t>Total</t>
  </si>
  <si>
    <t>Délai</t>
  </si>
  <si>
    <t xml:space="preserve">Pâques = </t>
  </si>
  <si>
    <t>JF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</si>
  <si>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</si>
  <si>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</si>
  <si>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</si>
  <si>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</si>
  <si>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</si>
  <si>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</si>
  <si>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</si>
  <si>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</si>
  <si>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</si>
  <si>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</si>
  <si>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</si>
  <si>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</si>
  <si>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Jour</t>
  </si>
  <si>
    <t>Date de fin d'intervention prévue</t>
  </si>
  <si>
    <t>Heure de fin d'intervention prévue</t>
  </si>
  <si>
    <t>Date de fin réel de l'intervention</t>
  </si>
  <si>
    <t>Heure de fin réel de l'intervention</t>
  </si>
  <si>
    <t>Temps de résolution</t>
  </si>
  <si>
    <t>Delta</t>
  </si>
  <si>
    <t>Ex: 02/01/2018</t>
  </si>
  <si>
    <t>SI je rajoute une journée en plus mon temps de résolution n'est plus correct</t>
  </si>
  <si>
    <t>Comment faire pour calculer le temps en fonction de l'ajout d'une journée en plus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</si>
</sst>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ddd\ dd/mm/yyyy"/>
    <numFmt numFmtId="166" formatCode="ddd"/>
    <numFmt numFmtId="167" formatCode="dddd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2" tint="-0.749992370372631"/>
      <name val="Calibri"/>
      <family val="2"/>
      <scheme val="minor"/>
    </font>
    <font>
      <sz val="11"/>
      <color theme="1"/>
      <name val="Calibri"/>
    </font>
    <font>
      <sz val="11"/>
      <color theme="2" tint="-0.74999237037263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20" fontId="0" fillId="0" borderId="0" xfId="0" applyNumberFormat="1"/>
    <xf numFmtId="20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4" fontId="4" fillId="2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166" fontId="0" fillId="0" borderId="0" xfId="0" applyNumberFormat="1"/>
    <xf numFmtId="166" fontId="0" fillId="0" borderId="0" xfId="0" applyNumberFormat="1" applyAlignment="1">
      <alignment horizontal="left"/>
    </xf>
    <xf numFmtId="0" fontId="7" fillId="3" borderId="1" xfId="0" applyFont="1" applyFill="1" applyBorder="1" applyAlignment="1">
      <alignment horizontal="left"/>
    </xf>
    <xf numFmtId="0" fontId="9" fillId="3" borderId="1" xfId="0" applyFont="1" applyFill="1" applyBorder="1" applyAlignment="1">
      <alignment horizontal="left"/>
    </xf>
    <xf numFmtId="0" fontId="9" fillId="3" borderId="3" xfId="0" applyFont="1" applyFill="1" applyBorder="1" applyAlignment="1">
      <alignment horizontal="left"/>
    </xf>
    <xf numFmtId="14" fontId="6" fillId="3" borderId="2" xfId="0" applyNumberFormat="1" applyFont="1" applyFill="1" applyBorder="1" applyAlignment="1">
      <alignment horizontal="left"/>
    </xf>
    <xf numFmtId="20" fontId="8" fillId="3" borderId="0" xfId="0" applyNumberFormat="1" applyFont="1" applyFill="1" applyBorder="1" applyAlignment="1">
      <alignment horizontal="left"/>
    </xf>
    <xf numFmtId="167" fontId="8" fillId="3" borderId="0" xfId="0" applyNumberFormat="1" applyFont="1" applyFill="1" applyBorder="1" applyAlignment="1">
      <alignment horizontal="left"/>
    </xf>
    <xf numFmtId="14" fontId="8" fillId="3" borderId="0" xfId="0" applyNumberFormat="1" applyFont="1" applyFill="1" applyBorder="1" applyAlignment="1">
      <alignment horizontal="left"/>
    </xf>
    <xf numFmtId="164" fontId="8" fillId="3" borderId="0" xfId="0" applyNumberFormat="1" applyFont="1" applyFill="1" applyBorder="1" applyAlignment="1">
      <alignment horizontal="left"/>
    </xf>
    <xf numFmtId="14" fontId="6" fillId="4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9" formatCode="dd/mm/yyyy"/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25" formatCode="hh:mm"/>
      <fill>
        <patternFill patternType="solid">
          <fgColor indexed="64"/>
          <bgColor theme="0" tint="-0.34998626667073579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25" formatCode="hh:mm"/>
      <fill>
        <patternFill patternType="solid">
          <fgColor indexed="64"/>
          <bgColor theme="0" tint="-0.34998626667073579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4" formatCode="h:mm;@"/>
      <fill>
        <patternFill patternType="solid">
          <fgColor indexed="64"/>
          <bgColor theme="0" tint="-0.34998626667073579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0" tint="-0.34998626667073579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4" formatCode="h:mm;@"/>
      <fill>
        <patternFill patternType="solid">
          <fgColor indexed="64"/>
          <bgColor theme="0" tint="-0.34998626667073579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9" formatCode="dd/mm/yyyy"/>
      <fill>
        <patternFill patternType="solid">
          <fgColor indexed="64"/>
          <bgColor theme="0" tint="-0.34998626667073579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dddd"/>
      <fill>
        <patternFill patternType="solid">
          <fgColor indexed="64"/>
          <bgColor theme="0" tint="-0.34998626667073579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25" formatCode="hh:mm"/>
      <fill>
        <patternFill patternType="solid">
          <fgColor indexed="64"/>
          <bgColor theme="0" tint="-0.34998626667073579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9" formatCode="dd/mm/yyyy"/>
      <fill>
        <patternFill patternType="solid">
          <fgColor indexed="64"/>
          <bgColor theme="0" tint="-0.34998626667073579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scheme val="minor"/>
      </font>
      <fill>
        <patternFill patternType="solid">
          <fgColor indexed="64"/>
          <bgColor theme="0" tint="-0.34998626667073579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right style="thin">
          <color indexed="64"/>
        </right>
      </border>
    </dxf>
    <dxf>
      <font>
        <color theme="0" tint="-0.34998626667073579"/>
      </font>
      <fill>
        <patternFill patternType="solid">
          <bgColor theme="0" tint="-0.34998626667073579"/>
        </patternFill>
      </fill>
    </dxf>
    <dxf>
      <font>
        <color theme="0" tint="-0.34998626667073579"/>
      </font>
      <fill>
        <patternFill patternType="solid">
          <bgColor theme="0" tint="-0.34998626667073579"/>
        </patternFill>
      </fill>
    </dxf>
    <dxf>
      <border outline="0">
        <top style="thin">
          <color indexed="64"/>
        </top>
      </border>
    </dxf>
    <dxf>
      <font>
        <color theme="0" tint="-0.34998626667073579"/>
      </font>
      <fill>
        <patternFill patternType="solid">
          <bgColor theme="0" tint="-0.34998626667073579"/>
        </patternFill>
      </fill>
    </dxf>
    <dxf>
      <font>
        <color theme="0" tint="-0.34998626667073579"/>
      </font>
      <fill>
        <patternFill patternType="solid">
          <bgColor theme="0" tint="-0.34998626667073579"/>
        </patternFill>
      </fill>
    </dxf>
    <dxf>
      <numFmt numFmtId="164" formatCode="h:mm;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25" formatCode="hh:mm"/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numFmt numFmtId="166" formatCode="ddd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1127760</xdr:colOff>
      <xdr:row>11</xdr:row>
      <xdr:rowOff>175260</xdr:rowOff>
    </xdr:from>
    <xdr:to>
      <xdr:col>5</xdr:col>
      <xdr:colOff>1127760</xdr:colOff>
      <xdr:row>16</xdr:row>
      <xdr:rowOff>175260</xdr:rowOff>
    </xdr:to>
    <xdr:cxnSp macro="">
      <xdr:nvCxnSpPr>
        <xdr:cNvPr id="3" name="Connecteur droit avec flèche 2"/>
        <xdr:cNvCxnSpPr/>
      </xdr:nvCxnSpPr>
      <xdr:spPr>
        <a:xfrm flipV="1">
          <a:off x="8229600" y="2186940"/>
          <a:ext cx="0" cy="914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944880</xdr:colOff>
      <xdr:row>12</xdr:row>
      <xdr:rowOff>83820</xdr:rowOff>
    </xdr:from>
    <xdr:to>
      <xdr:col>7</xdr:col>
      <xdr:colOff>952500</xdr:colOff>
      <xdr:row>18</xdr:row>
      <xdr:rowOff>99060</xdr:rowOff>
    </xdr:to>
    <xdr:cxnSp macro="">
      <xdr:nvCxnSpPr>
        <xdr:cNvPr id="6" name="Connecteur droit avec flèche 5"/>
        <xdr:cNvCxnSpPr/>
      </xdr:nvCxnSpPr>
      <xdr:spPr>
        <a:xfrm flipV="1">
          <a:off x="12694920" y="2278380"/>
          <a:ext cx="7620" cy="11125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G3" totalsRowShown="0" dataDxfId="25">
  <autoFilter ref="A1:G3"/>
  <tableColumns count="7">
    <tableColumn id="1" name="Date" dataDxfId="24"/>
    <tableColumn id="2" name="Heure" dataDxfId="23"/>
    <tableColumn id="7" name="Jour" dataDxfId="22">
      <calculatedColumnFormula>Tableau1[[#This Row],[Date]]</calculatedColumnFormula>
    </tableColumn>
    <tableColumn id="3" name="DateFIN" dataDxfId="21">
      <calculatedColumnFormula>IF(Tableau1[[#This Row],[FINprévue]]&lt;Tableau1[[#This Row],[Heure]],WORKDAY(Tableau1[[#This Row],[Date]],1,JF),Tableau1[[#This Row],[Date]])</calculatedColumnFormula>
    </tableColumn>
    <tableColumn id="4" name="FINprévue" dataDxfId="20">
      <calculatedColumnFormula>IF(Tableau1[[#This Row],[Heure]]+del&gt;fer,Tableau1[[#This Row],[Heure]]+del-fer+ouv,Tableau1[[#This Row],[Heure]]+del)</calculatedColumnFormula>
    </tableColumn>
    <tableColumn id="5" name="FINRéel" dataDxfId="19"/>
    <tableColumn id="6" name="TEMPS" dataDxfId="18">
      <calculatedColumnFormula>IF(Tableau1[[#This Row],[FINRéel]]&lt;Tableau1[[#This Row],[Heure]],Tableau1[[#This Row],[FINRéel]]-ouv+fer-Tableau1[[#This Row],[Heure]],Tableau1[[#This Row],[FINRéel]]-Tableau1[[#This Row],[Heure]])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1:I12" totalsRowShown="0" headerRowDxfId="10" dataDxfId="4" headerRowBorderDxfId="11" tableBorderDxfId="12" totalsRowBorderDxfId="15">
  <autoFilter ref="A11:I12"/>
  <tableColumns count="9">
    <tableColumn id="1" name="Date" dataDxfId="9"/>
    <tableColumn id="2" name="Heure" dataDxfId="8"/>
    <tableColumn id="3" name="Jour" dataDxfId="7">
      <calculatedColumnFormula>Tableau2[[#This Row],[Date]]</calculatedColumnFormula>
    </tableColumn>
    <tableColumn id="4" name="Date de fin d'intervention prévue" dataDxfId="6">
      <calculatedColumnFormula>IF(Tableau2[Heure de fin d''intervention prévue]&lt;Tableau2[[#This Row],[Heure]],WORKDAY(Tableau2[[#This Row],[Date]],1,JF),Tableau2[[#This Row],[Date]])</calculatedColumnFormula>
    </tableColumn>
    <tableColumn id="5" name="Heure de fin d'intervention prévue" dataDxfId="2">
      <calculatedColumnFormula>IF(Tableau2[[#This Row],[Heure]]+del&gt;fer,Tableau2[[#This Row],[Heure]]+del-fer+ouv,Tableau2[[#This Row],[Heure]]+del)</calculatedColumnFormula>
    </tableColumn>
    <tableColumn id="6" name="Date de fin réel de l'intervention" dataDxfId="0"/>
    <tableColumn id="7" name="Heure de fin réel de l'intervention" dataDxfId="1"/>
    <tableColumn id="8" name="Temps de résolution" dataDxfId="5">
      <calculatedColumnFormula>IF(Tableau2[[#This Row],[Heure de fin réel de l''intervention]]&lt;Tableau2[[#This Row],[Heure]],Tableau2[[#This Row],[Heure de fin réel de l''intervention]]-ouv+fer-Tableau2[[#This Row],[Heure]],Tableau2[[#This Row],[Heure de fin réel de l''intervention]]-Tableau2[[#This Row],[Heure]])</calculatedColumnFormula>
    </tableColumn>
    <tableColumn id="9" name="Delta" dataDxfId="3">
      <calculatedColumnFormula>Tableau2[[#This Row],[Temps de résolution]]-del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topLeftCell="C1" workbookViewId="0">
      <selection activeCell="E16" sqref="E16"/>
    </sheetView>
  </sheetViews>
  <sheetFormatPr baseColWidth="10" defaultRowHeight="14.4" x14ac:dyDescent="0.3"/>
  <cols>
    <col min="1" max="1" width="13.88671875" customWidth="1"/>
    <col min="2" max="2" width="15.6640625" customWidth="1"/>
    <col min="3" max="3" width="15.6640625" style="14" customWidth="1"/>
    <col min="4" max="4" width="24.6640625" customWidth="1"/>
    <col min="5" max="5" width="33.6640625" customWidth="1"/>
    <col min="6" max="6" width="35" customWidth="1"/>
    <col min="7" max="7" width="32.77734375" customWidth="1"/>
    <col min="8" max="8" width="27.44140625" customWidth="1"/>
  </cols>
  <sheetData>
    <row r="1" spans="1:13" x14ac:dyDescent="0.3">
      <c r="A1" t="s">
        <v>0</v>
      </c>
      <c r="B1" t="s">
        <v>1</v>
      </c>
      <c r="C1" s="14" t="s">
        <v>24</v>
      </c>
      <c r="D1" t="s">
        <v>2</v>
      </c>
      <c r="E1" t="s">
        <v>3</v>
      </c>
      <c r="F1" t="s">
        <v>4</v>
      </c>
      <c r="G1" t="s">
        <v>5</v>
      </c>
    </row>
    <row r="2" spans="1:13" x14ac:dyDescent="0.3">
      <c r="A2" s="1">
        <v>43101</v>
      </c>
      <c r="B2" s="4">
        <v>0.33333333333333331</v>
      </c>
      <c r="C2" s="15">
        <f>Tableau1[[#This Row],[Date]]</f>
        <v>43101</v>
      </c>
      <c r="D2" s="1">
        <f>IF(Tableau1[[#This Row],[FINprévue]]&lt;Tableau1[[#This Row],[Heure]],WORKDAY(Tableau1[[#This Row],[Date]],1,JF),Tableau1[[#This Row],[Date]])</f>
        <v>43101</v>
      </c>
      <c r="E2" s="4">
        <f>IF(Tableau1[[#This Row],[Heure]]+del&gt;fer,Tableau1[[#This Row],[Heure]]+del-fer+ouv,Tableau1[[#This Row],[Heure]]+del)</f>
        <v>0.66666666666666663</v>
      </c>
      <c r="F2" s="4">
        <v>0.375</v>
      </c>
      <c r="G2" s="5">
        <f>IF(Tableau1[[#This Row],[FINRéel]]&lt;Tableau1[[#This Row],[Heure]],Tableau1[[#This Row],[FINRéel]]-ouv+fer-Tableau1[[#This Row],[Heure]],Tableau1[[#This Row],[FINRéel]]-Tableau1[[#This Row],[Heure]])</f>
        <v>4.1666666666666685E-2</v>
      </c>
      <c r="I2" t="s">
        <v>6</v>
      </c>
      <c r="J2" s="3">
        <v>0.3125</v>
      </c>
      <c r="M2" s="3"/>
    </row>
    <row r="3" spans="1:13" x14ac:dyDescent="0.3">
      <c r="A3" s="1">
        <v>43105</v>
      </c>
      <c r="B3" s="4">
        <v>0.70833333333333337</v>
      </c>
      <c r="C3" s="15">
        <f>Tableau1[[#This Row],[Date]]</f>
        <v>43105</v>
      </c>
      <c r="D3" s="1">
        <f>IF(Tableau1[[#This Row],[FINprévue]]&lt;Tableau1[[#This Row],[Heure]],WORKDAY(Tableau1[[#This Row],[Date]],1,JF),Tableau1[[#This Row],[Date]])</f>
        <v>43108</v>
      </c>
      <c r="E3" s="4">
        <f>IF(Tableau1[[#This Row],[Heure]]+del&gt;fer,Tableau1[[#This Row],[Heure]]+del-fer+ouv,Tableau1[[#This Row],[Heure]]+del)</f>
        <v>0.56250000000000011</v>
      </c>
      <c r="F3" s="4">
        <v>0.66666666666666663</v>
      </c>
      <c r="G3" s="5">
        <f>IF(Tableau1[[#This Row],[FINRéel]]&lt;Tableau1[[#This Row],[Heure]],Tableau1[[#This Row],[FINRéel]]-ouv+fer-Tableau1[[#This Row],[Heure]],Tableau1[[#This Row],[FINRéel]]-Tableau1[[#This Row],[Heure]])</f>
        <v>0.43749999999999989</v>
      </c>
      <c r="I3" t="s">
        <v>7</v>
      </c>
      <c r="J3" s="3">
        <v>0.79166666666666663</v>
      </c>
    </row>
    <row r="4" spans="1:13" x14ac:dyDescent="0.3">
      <c r="A4" s="1"/>
      <c r="B4" s="4"/>
      <c r="C4" s="15"/>
      <c r="D4" s="2"/>
      <c r="E4" s="4"/>
      <c r="F4" s="2"/>
      <c r="G4" s="5"/>
      <c r="I4" t="s">
        <v>8</v>
      </c>
      <c r="J4" s="3">
        <f>J3-J2</f>
        <v>0.47916666666666663</v>
      </c>
    </row>
    <row r="5" spans="1:13" x14ac:dyDescent="0.3">
      <c r="A5" s="2"/>
      <c r="B5" s="2"/>
      <c r="C5" s="15"/>
      <c r="D5" s="2"/>
      <c r="E5" s="4"/>
      <c r="F5" s="2"/>
      <c r="G5" s="5"/>
    </row>
    <row r="6" spans="1:13" x14ac:dyDescent="0.3">
      <c r="A6" s="2"/>
      <c r="B6" s="2"/>
      <c r="C6" s="15"/>
      <c r="D6" s="2"/>
      <c r="E6" s="4"/>
      <c r="F6" s="2"/>
      <c r="G6" s="5"/>
      <c r="I6" t="s">
        <v>9</v>
      </c>
      <c r="J6" s="3">
        <v>0.33333333333333331</v>
      </c>
    </row>
    <row r="7" spans="1:13" x14ac:dyDescent="0.3">
      <c r="A7" s="2"/>
      <c r="B7" s="2"/>
      <c r="C7" s="15"/>
      <c r="D7" s="2"/>
      <c r="E7" s="4"/>
      <c r="F7" s="2"/>
      <c r="G7" s="5"/>
    </row>
    <row r="11" spans="1:13" x14ac:dyDescent="0.3">
      <c r="A11" s="16" t="s">
        <v>0</v>
      </c>
      <c r="B11" s="17" t="s">
        <v>1</v>
      </c>
      <c r="C11" s="17" t="s">
        <v>24</v>
      </c>
      <c r="D11" s="17" t="s">
        <v>25</v>
      </c>
      <c r="E11" s="17" t="s">
        <v>26</v>
      </c>
      <c r="F11" s="17" t="s">
        <v>27</v>
      </c>
      <c r="G11" s="17" t="s">
        <v>28</v>
      </c>
      <c r="H11" s="17" t="s">
        <v>29</v>
      </c>
      <c r="I11" s="18" t="s">
        <v>30</v>
      </c>
    </row>
    <row r="12" spans="1:13" x14ac:dyDescent="0.3">
      <c r="A12" s="19">
        <v>43101</v>
      </c>
      <c r="B12" s="20">
        <v>0.33333333333333331</v>
      </c>
      <c r="C12" s="21">
        <f>Tableau2[[#This Row],[Date]]</f>
        <v>43101</v>
      </c>
      <c r="D12" s="22">
        <f>IF(Tableau2[Heure de fin d''intervention prévue]&lt;Tableau2[[#This Row],[Heure]],WORKDAY(Tableau2[[#This Row],[Date]],1,JF),Tableau2[[#This Row],[Date]])</f>
        <v>43101</v>
      </c>
      <c r="E12" s="20">
        <f>IF(Tableau2[[#This Row],[Heure]]+del&gt;fer,Tableau2[[#This Row],[Heure]]+del-fer+ouv,Tableau2[[#This Row],[Heure]]+del)</f>
        <v>0.66666666666666663</v>
      </c>
      <c r="F12" s="24" t="s">
        <v>31</v>
      </c>
      <c r="G12" s="20">
        <v>0.70833333333333337</v>
      </c>
      <c r="H12" s="23">
        <f>IF(Tableau2[[#This Row],[Heure de fin réel de l''intervention]]&lt;Tableau2[[#This Row],[Heure]],Tableau2[[#This Row],[Heure de fin réel de l''intervention]]-ouv+fer-Tableau2[[#This Row],[Heure]],Tableau2[[#This Row],[Heure de fin réel de l''intervention]]-Tableau2[[#This Row],[Heure]])</f>
        <v>0.37500000000000006</v>
      </c>
      <c r="I12" s="23">
        <f>Tableau2[[#This Row],[Temps de résolution]]-del</f>
        <v>4.1666666666666741E-2</v>
      </c>
    </row>
    <row r="18" spans="6:7" x14ac:dyDescent="0.3">
      <c r="F18" t="s">
        <v>32</v>
      </c>
    </row>
    <row r="20" spans="6:7" x14ac:dyDescent="0.3">
      <c r="G20" t="s">
        <v>33</v>
      </c>
    </row>
  </sheetData>
  <conditionalFormatting sqref="I12">
    <cfRule type="cellIs" dxfId="14" priority="1" operator="lessThan">
      <formula>0</formula>
    </cfRule>
  </conditionalFormatting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workbookViewId="0">
      <selection activeCell="E1" sqref="E1:E56"/>
    </sheetView>
  </sheetViews>
  <sheetFormatPr baseColWidth="10" defaultColWidth="11.44140625" defaultRowHeight="14.4" x14ac:dyDescent="0.3"/>
  <cols>
    <col min="1" max="2" width="11.5546875" style="12" customWidth="1"/>
    <col min="3" max="5" width="17.77734375" style="12" customWidth="1"/>
    <col min="6" max="16384" width="11.44140625" style="12"/>
  </cols>
  <sheetData>
    <row r="1" spans="1:5" s="9" customFormat="1" x14ac:dyDescent="0.3">
      <c r="A1" s="6">
        <v>2017</v>
      </c>
      <c r="B1" s="7" t="s">
        <v>10</v>
      </c>
      <c r="C1" s="8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42841</v>
      </c>
      <c r="D1" s="7" t="s">
        <v>11</v>
      </c>
      <c r="E1" s="7"/>
    </row>
    <row r="2" spans="1:5" x14ac:dyDescent="0.3">
      <c r="A2" s="10"/>
      <c r="B2" s="10"/>
      <c r="C2" s="10"/>
      <c r="D2" s="10" t="s">
        <v>12</v>
      </c>
      <c r="E2" s="11">
        <f>DATE(A1,1,1)</f>
        <v>42736</v>
      </c>
    </row>
    <row r="3" spans="1:5" x14ac:dyDescent="0.3">
      <c r="A3" s="10"/>
      <c r="B3" s="10"/>
      <c r="C3" s="10"/>
      <c r="D3" s="10" t="s">
        <v>13</v>
      </c>
      <c r="E3" s="13"/>
    </row>
    <row r="4" spans="1:5" x14ac:dyDescent="0.3">
      <c r="A4" s="10"/>
      <c r="B4" s="10"/>
      <c r="C4" s="10"/>
      <c r="D4" s="10" t="s">
        <v>14</v>
      </c>
      <c r="E4" s="11">
        <f>C1+1</f>
        <v>42842</v>
      </c>
    </row>
    <row r="5" spans="1:5" x14ac:dyDescent="0.3">
      <c r="A5" s="10"/>
      <c r="B5" s="10"/>
      <c r="C5" s="10"/>
      <c r="D5" s="10" t="s">
        <v>15</v>
      </c>
      <c r="E5" s="11">
        <f>DATE(A1,5,1)</f>
        <v>42856</v>
      </c>
    </row>
    <row r="6" spans="1:5" x14ac:dyDescent="0.3">
      <c r="A6" s="10"/>
      <c r="B6" s="10"/>
      <c r="C6" s="10"/>
      <c r="D6" s="10" t="s">
        <v>16</v>
      </c>
      <c r="E6" s="11">
        <f>DATE(A1,5,8)</f>
        <v>42863</v>
      </c>
    </row>
    <row r="7" spans="1:5" x14ac:dyDescent="0.3">
      <c r="A7" s="10"/>
      <c r="B7" s="10"/>
      <c r="C7" s="10"/>
      <c r="D7" s="10" t="s">
        <v>17</v>
      </c>
      <c r="E7" s="11">
        <f>C1+39</f>
        <v>42880</v>
      </c>
    </row>
    <row r="8" spans="1:5" x14ac:dyDescent="0.3">
      <c r="A8" s="10"/>
      <c r="B8" s="10"/>
      <c r="C8" s="10"/>
      <c r="D8" s="10" t="s">
        <v>18</v>
      </c>
      <c r="E8" s="11">
        <f>C1+50</f>
        <v>42891</v>
      </c>
    </row>
    <row r="9" spans="1:5" x14ac:dyDescent="0.3">
      <c r="A9" s="10"/>
      <c r="B9" s="10"/>
      <c r="C9" s="10"/>
      <c r="D9" s="10" t="s">
        <v>19</v>
      </c>
      <c r="E9" s="11">
        <f>DATE(A1,7,14)</f>
        <v>42930</v>
      </c>
    </row>
    <row r="10" spans="1:5" x14ac:dyDescent="0.3">
      <c r="A10" s="10"/>
      <c r="B10" s="10"/>
      <c r="C10" s="10"/>
      <c r="D10" s="10" t="s">
        <v>20</v>
      </c>
      <c r="E10" s="11">
        <f>DATE(A1,8,15)</f>
        <v>42962</v>
      </c>
    </row>
    <row r="11" spans="1:5" x14ac:dyDescent="0.3">
      <c r="A11" s="10"/>
      <c r="B11" s="10"/>
      <c r="C11" s="10"/>
      <c r="D11" s="10" t="s">
        <v>21</v>
      </c>
      <c r="E11" s="11">
        <f>DATE(A1,11,1)</f>
        <v>43040</v>
      </c>
    </row>
    <row r="12" spans="1:5" x14ac:dyDescent="0.3">
      <c r="A12" s="10"/>
      <c r="B12" s="10"/>
      <c r="C12" s="10"/>
      <c r="D12" s="10" t="s">
        <v>22</v>
      </c>
      <c r="E12" s="11">
        <f>DATE(A1,11,11)</f>
        <v>43050</v>
      </c>
    </row>
    <row r="13" spans="1:5" x14ac:dyDescent="0.3">
      <c r="A13" s="10"/>
      <c r="B13" s="10"/>
      <c r="C13" s="10"/>
      <c r="D13" s="10" t="s">
        <v>23</v>
      </c>
      <c r="E13" s="11">
        <f>DATE(A1,12,25)</f>
        <v>43094</v>
      </c>
    </row>
    <row r="14" spans="1:5" x14ac:dyDescent="0.3">
      <c r="A14" s="10"/>
      <c r="B14" s="10"/>
      <c r="C14" s="10"/>
      <c r="D14" s="10"/>
      <c r="E14" s="11">
        <f>DATE(A1+1,1,1)</f>
        <v>43101</v>
      </c>
    </row>
    <row r="15" spans="1:5" x14ac:dyDescent="0.3">
      <c r="A15" s="6">
        <f>A1+1</f>
        <v>2018</v>
      </c>
      <c r="B15" s="7" t="s">
        <v>10</v>
      </c>
      <c r="C15" s="8">
        <f>DATE(A15,IF((25-MOD((11*MOD(A15-1900,19)+4-INT((7*MOD(A15-1900,19)+1)/19)),29)-MOD(A15-1900+INT((A15-1900)/4)+31-MOD((11*MOD(A15-1900,19)+4-INT((7*MOD(A15-1900,19)+1)/19)),29),7))&gt;0,4,3),IF((25-MOD((11*MOD(A15-1900,19)+4-INT((7*MOD(A15-1900,19)+1)/19)),29)-MOD(A15-1900+INT((A15-1900)/4)+31-MOD((11*MOD(A15-1900,19)+4-INT((7*MOD(A15-1900,19)+1)/19)),29),7))&gt;0,(25-MOD((11*MOD(A15-1900,19)+4-INT((7*MOD(A15-1900,19)+1)/19)),29)-MOD(A15-1900+INT((A15-1900)/4)+31-MOD((11*MOD(A15-1900,19)+4-INT((7*MOD(A15-1900,19)+1)/19)),29),7)),31+(25-MOD((11*MOD(A15-1900,19)+4-INT((7*MOD(A15-1900,19)+1)/19)),29)-MOD(A15-1900+INT((A15-1900)/4)+31-MOD((11*MOD(A15-1900,19)+4-INT((7*MOD(A15-1900,19)+1)/19)),29),7))))</f>
        <v>43191</v>
      </c>
      <c r="D15" s="7" t="s">
        <v>11</v>
      </c>
      <c r="E15" s="7"/>
    </row>
    <row r="16" spans="1:5" x14ac:dyDescent="0.3">
      <c r="A16" s="10"/>
      <c r="B16" s="10"/>
      <c r="C16" s="10"/>
      <c r="D16" s="10" t="s">
        <v>12</v>
      </c>
      <c r="E16" s="11">
        <f>DATE(A15,1,1)</f>
        <v>43101</v>
      </c>
    </row>
    <row r="17" spans="1:5" x14ac:dyDescent="0.3">
      <c r="A17" s="10"/>
      <c r="B17" s="10"/>
      <c r="C17" s="10"/>
      <c r="D17" s="10" t="s">
        <v>13</v>
      </c>
      <c r="E17" s="13"/>
    </row>
    <row r="18" spans="1:5" x14ac:dyDescent="0.3">
      <c r="A18" s="10"/>
      <c r="B18" s="10"/>
      <c r="C18" s="10"/>
      <c r="D18" s="10" t="s">
        <v>14</v>
      </c>
      <c r="E18" s="11">
        <f>C15+1</f>
        <v>43192</v>
      </c>
    </row>
    <row r="19" spans="1:5" x14ac:dyDescent="0.3">
      <c r="A19" s="10"/>
      <c r="B19" s="10"/>
      <c r="C19" s="10"/>
      <c r="D19" s="10" t="s">
        <v>15</v>
      </c>
      <c r="E19" s="11">
        <f>DATE(A15,5,1)</f>
        <v>43221</v>
      </c>
    </row>
    <row r="20" spans="1:5" x14ac:dyDescent="0.3">
      <c r="A20" s="10"/>
      <c r="B20" s="10"/>
      <c r="C20" s="10"/>
      <c r="D20" s="10" t="s">
        <v>16</v>
      </c>
      <c r="E20" s="11">
        <f>DATE(A15,5,8)</f>
        <v>43228</v>
      </c>
    </row>
    <row r="21" spans="1:5" x14ac:dyDescent="0.3">
      <c r="A21" s="10"/>
      <c r="B21" s="10"/>
      <c r="C21" s="10"/>
      <c r="D21" s="10" t="s">
        <v>17</v>
      </c>
      <c r="E21" s="11">
        <f>C15+39</f>
        <v>43230</v>
      </c>
    </row>
    <row r="22" spans="1:5" x14ac:dyDescent="0.3">
      <c r="A22" s="10"/>
      <c r="B22" s="10"/>
      <c r="C22" s="10"/>
      <c r="D22" s="10" t="s">
        <v>18</v>
      </c>
      <c r="E22" s="11">
        <f>C15+50</f>
        <v>43241</v>
      </c>
    </row>
    <row r="23" spans="1:5" x14ac:dyDescent="0.3">
      <c r="A23" s="10"/>
      <c r="B23" s="10"/>
      <c r="C23" s="10"/>
      <c r="D23" s="10" t="s">
        <v>19</v>
      </c>
      <c r="E23" s="11">
        <f>DATE(A15,7,14)</f>
        <v>43295</v>
      </c>
    </row>
    <row r="24" spans="1:5" x14ac:dyDescent="0.3">
      <c r="A24" s="10"/>
      <c r="B24" s="10"/>
      <c r="C24" s="10"/>
      <c r="D24" s="10" t="s">
        <v>20</v>
      </c>
      <c r="E24" s="11">
        <f>DATE(A15,8,15)</f>
        <v>43327</v>
      </c>
    </row>
    <row r="25" spans="1:5" x14ac:dyDescent="0.3">
      <c r="A25" s="10"/>
      <c r="B25" s="10"/>
      <c r="C25" s="10"/>
      <c r="D25" s="10" t="s">
        <v>21</v>
      </c>
      <c r="E25" s="11">
        <f>DATE(A15,11,1)</f>
        <v>43405</v>
      </c>
    </row>
    <row r="26" spans="1:5" x14ac:dyDescent="0.3">
      <c r="A26" s="10"/>
      <c r="B26" s="10"/>
      <c r="C26" s="10"/>
      <c r="D26" s="10" t="s">
        <v>22</v>
      </c>
      <c r="E26" s="11">
        <f>DATE(A15,11,11)</f>
        <v>43415</v>
      </c>
    </row>
    <row r="27" spans="1:5" x14ac:dyDescent="0.3">
      <c r="A27" s="10"/>
      <c r="B27" s="10"/>
      <c r="C27" s="10"/>
      <c r="D27" s="10" t="s">
        <v>23</v>
      </c>
      <c r="E27" s="11">
        <f>DATE(A15,12,25)</f>
        <v>43459</v>
      </c>
    </row>
    <row r="28" spans="1:5" x14ac:dyDescent="0.3">
      <c r="A28" s="10"/>
      <c r="B28" s="10"/>
      <c r="C28" s="10"/>
      <c r="D28" s="10"/>
      <c r="E28" s="11">
        <f>DATE(A15+1,1,1)</f>
        <v>43466</v>
      </c>
    </row>
    <row r="29" spans="1:5" x14ac:dyDescent="0.3">
      <c r="A29" s="6">
        <f>A15+1</f>
        <v>2019</v>
      </c>
      <c r="B29" s="7" t="s">
        <v>10</v>
      </c>
      <c r="C29" s="8">
        <f>DATE(A29,IF((25-MOD((11*MOD(A29-1900,19)+4-INT((7*MOD(A29-1900,19)+1)/19)),29)-MOD(A29-1900+INT((A29-1900)/4)+31-MOD((11*MOD(A29-1900,19)+4-INT((7*MOD(A29-1900,19)+1)/19)),29),7))&gt;0,4,3),IF((25-MOD((11*MOD(A29-1900,19)+4-INT((7*MOD(A29-1900,19)+1)/19)),29)-MOD(A29-1900+INT((A29-1900)/4)+31-MOD((11*MOD(A29-1900,19)+4-INT((7*MOD(A29-1900,19)+1)/19)),29),7))&gt;0,(25-MOD((11*MOD(A29-1900,19)+4-INT((7*MOD(A29-1900,19)+1)/19)),29)-MOD(A29-1900+INT((A29-1900)/4)+31-MOD((11*MOD(A29-1900,19)+4-INT((7*MOD(A29-1900,19)+1)/19)),29),7)),31+(25-MOD((11*MOD(A29-1900,19)+4-INT((7*MOD(A29-1900,19)+1)/19)),29)-MOD(A29-1900+INT((A29-1900)/4)+31-MOD((11*MOD(A29-1900,19)+4-INT((7*MOD(A29-1900,19)+1)/19)),29),7))))</f>
        <v>43576</v>
      </c>
      <c r="D29" s="7" t="s">
        <v>11</v>
      </c>
      <c r="E29" s="7"/>
    </row>
    <row r="30" spans="1:5" x14ac:dyDescent="0.3">
      <c r="A30" s="10"/>
      <c r="B30" s="10"/>
      <c r="C30" s="10"/>
      <c r="D30" s="10" t="s">
        <v>12</v>
      </c>
      <c r="E30" s="11">
        <f>DATE(A29,1,1)</f>
        <v>43466</v>
      </c>
    </row>
    <row r="31" spans="1:5" x14ac:dyDescent="0.3">
      <c r="A31" s="10"/>
      <c r="B31" s="10"/>
      <c r="C31" s="10"/>
      <c r="D31" s="10" t="s">
        <v>13</v>
      </c>
      <c r="E31" s="13"/>
    </row>
    <row r="32" spans="1:5" x14ac:dyDescent="0.3">
      <c r="A32" s="10"/>
      <c r="B32" s="10"/>
      <c r="C32" s="10"/>
      <c r="D32" s="10" t="s">
        <v>14</v>
      </c>
      <c r="E32" s="11">
        <f>C29+1</f>
        <v>43577</v>
      </c>
    </row>
    <row r="33" spans="1:5" x14ac:dyDescent="0.3">
      <c r="A33" s="10"/>
      <c r="B33" s="10"/>
      <c r="C33" s="10"/>
      <c r="D33" s="10" t="s">
        <v>15</v>
      </c>
      <c r="E33" s="11">
        <f>DATE(A29,5,1)</f>
        <v>43586</v>
      </c>
    </row>
    <row r="34" spans="1:5" x14ac:dyDescent="0.3">
      <c r="A34" s="10"/>
      <c r="B34" s="10"/>
      <c r="C34" s="10"/>
      <c r="D34" s="10" t="s">
        <v>16</v>
      </c>
      <c r="E34" s="11">
        <f>DATE(A29,5,8)</f>
        <v>43593</v>
      </c>
    </row>
    <row r="35" spans="1:5" x14ac:dyDescent="0.3">
      <c r="A35" s="10"/>
      <c r="B35" s="10"/>
      <c r="C35" s="10"/>
      <c r="D35" s="10" t="s">
        <v>17</v>
      </c>
      <c r="E35" s="11">
        <f>C29+39</f>
        <v>43615</v>
      </c>
    </row>
    <row r="36" spans="1:5" x14ac:dyDescent="0.3">
      <c r="A36" s="10"/>
      <c r="B36" s="10"/>
      <c r="C36" s="10"/>
      <c r="D36" s="10" t="s">
        <v>18</v>
      </c>
      <c r="E36" s="11">
        <f>C29+50</f>
        <v>43626</v>
      </c>
    </row>
    <row r="37" spans="1:5" x14ac:dyDescent="0.3">
      <c r="A37" s="10"/>
      <c r="B37" s="10"/>
      <c r="C37" s="10"/>
      <c r="D37" s="10" t="s">
        <v>19</v>
      </c>
      <c r="E37" s="11">
        <f>DATE(A29,7,14)</f>
        <v>43660</v>
      </c>
    </row>
    <row r="38" spans="1:5" x14ac:dyDescent="0.3">
      <c r="A38" s="10"/>
      <c r="B38" s="10"/>
      <c r="C38" s="10"/>
      <c r="D38" s="10" t="s">
        <v>20</v>
      </c>
      <c r="E38" s="11">
        <f>DATE(A29,8,15)</f>
        <v>43692</v>
      </c>
    </row>
    <row r="39" spans="1:5" x14ac:dyDescent="0.3">
      <c r="A39" s="10"/>
      <c r="B39" s="10"/>
      <c r="C39" s="10"/>
      <c r="D39" s="10" t="s">
        <v>21</v>
      </c>
      <c r="E39" s="11">
        <f>DATE(A29,11,1)</f>
        <v>43770</v>
      </c>
    </row>
    <row r="40" spans="1:5" x14ac:dyDescent="0.3">
      <c r="A40" s="10"/>
      <c r="B40" s="10"/>
      <c r="C40" s="10"/>
      <c r="D40" s="10" t="s">
        <v>22</v>
      </c>
      <c r="E40" s="11">
        <f>DATE(A29,11,11)</f>
        <v>43780</v>
      </c>
    </row>
    <row r="41" spans="1:5" x14ac:dyDescent="0.3">
      <c r="A41" s="10"/>
      <c r="B41" s="10"/>
      <c r="C41" s="10"/>
      <c r="D41" s="10" t="s">
        <v>23</v>
      </c>
      <c r="E41" s="11">
        <f>DATE(A29,12,25)</f>
        <v>43824</v>
      </c>
    </row>
    <row r="42" spans="1:5" x14ac:dyDescent="0.3">
      <c r="A42" s="10"/>
      <c r="B42" s="10"/>
      <c r="C42" s="10"/>
      <c r="D42" s="10"/>
      <c r="E42" s="11">
        <f>DATE(A29+1,1,1)</f>
        <v>43831</v>
      </c>
    </row>
    <row r="43" spans="1:5" x14ac:dyDescent="0.3">
      <c r="A43" s="6">
        <f>A29+1</f>
        <v>2020</v>
      </c>
      <c r="B43" s="7" t="s">
        <v>10</v>
      </c>
      <c r="C43" s="8">
        <f>DATE(A43,IF((25-MOD((11*MOD(A43-1900,19)+4-INT((7*MOD(A43-1900,19)+1)/19)),29)-MOD(A43-1900+INT((A43-1900)/4)+31-MOD((11*MOD(A43-1900,19)+4-INT((7*MOD(A43-1900,19)+1)/19)),29),7))&gt;0,4,3),IF((25-MOD((11*MOD(A43-1900,19)+4-INT((7*MOD(A43-1900,19)+1)/19)),29)-MOD(A43-1900+INT((A43-1900)/4)+31-MOD((11*MOD(A43-1900,19)+4-INT((7*MOD(A43-1900,19)+1)/19)),29),7))&gt;0,(25-MOD((11*MOD(A43-1900,19)+4-INT((7*MOD(A43-1900,19)+1)/19)),29)-MOD(A43-1900+INT((A43-1900)/4)+31-MOD((11*MOD(A43-1900,19)+4-INT((7*MOD(A43-1900,19)+1)/19)),29),7)),31+(25-MOD((11*MOD(A43-1900,19)+4-INT((7*MOD(A43-1900,19)+1)/19)),29)-MOD(A43-1900+INT((A43-1900)/4)+31-MOD((11*MOD(A43-1900,19)+4-INT((7*MOD(A43-1900,19)+1)/19)),29),7))))</f>
        <v>43933</v>
      </c>
      <c r="D43" s="7" t="s">
        <v>11</v>
      </c>
      <c r="E43" s="7"/>
    </row>
    <row r="44" spans="1:5" x14ac:dyDescent="0.3">
      <c r="A44" s="10"/>
      <c r="B44" s="10"/>
      <c r="C44" s="10"/>
      <c r="D44" s="10" t="s">
        <v>12</v>
      </c>
      <c r="E44" s="11">
        <f>DATE(A43,1,1)</f>
        <v>43831</v>
      </c>
    </row>
    <row r="45" spans="1:5" x14ac:dyDescent="0.3">
      <c r="A45" s="10"/>
      <c r="B45" s="10"/>
      <c r="C45" s="10"/>
      <c r="D45" s="10" t="s">
        <v>13</v>
      </c>
      <c r="E45" s="13"/>
    </row>
    <row r="46" spans="1:5" x14ac:dyDescent="0.3">
      <c r="A46" s="10"/>
      <c r="B46" s="10"/>
      <c r="C46" s="10"/>
      <c r="D46" s="10" t="s">
        <v>14</v>
      </c>
      <c r="E46" s="11">
        <f>C43+1</f>
        <v>43934</v>
      </c>
    </row>
    <row r="47" spans="1:5" x14ac:dyDescent="0.3">
      <c r="A47" s="10"/>
      <c r="B47" s="10"/>
      <c r="C47" s="10"/>
      <c r="D47" s="10" t="s">
        <v>15</v>
      </c>
      <c r="E47" s="11">
        <f>DATE(A43,5,1)</f>
        <v>43952</v>
      </c>
    </row>
    <row r="48" spans="1:5" x14ac:dyDescent="0.3">
      <c r="A48" s="10"/>
      <c r="B48" s="10"/>
      <c r="C48" s="10"/>
      <c r="D48" s="10" t="s">
        <v>16</v>
      </c>
      <c r="E48" s="11">
        <f>DATE(A43,5,8)</f>
        <v>43959</v>
      </c>
    </row>
    <row r="49" spans="1:5" x14ac:dyDescent="0.3">
      <c r="A49" s="10"/>
      <c r="B49" s="10"/>
      <c r="C49" s="10"/>
      <c r="D49" s="10" t="s">
        <v>17</v>
      </c>
      <c r="E49" s="11">
        <f>C43+39</f>
        <v>43972</v>
      </c>
    </row>
    <row r="50" spans="1:5" x14ac:dyDescent="0.3">
      <c r="A50" s="10"/>
      <c r="B50" s="10"/>
      <c r="C50" s="10"/>
      <c r="D50" s="10" t="s">
        <v>18</v>
      </c>
      <c r="E50" s="11">
        <f>C43+50</f>
        <v>43983</v>
      </c>
    </row>
    <row r="51" spans="1:5" x14ac:dyDescent="0.3">
      <c r="A51" s="10"/>
      <c r="B51" s="10"/>
      <c r="C51" s="10"/>
      <c r="D51" s="10" t="s">
        <v>19</v>
      </c>
      <c r="E51" s="11">
        <f>DATE(A43,7,14)</f>
        <v>44026</v>
      </c>
    </row>
    <row r="52" spans="1:5" x14ac:dyDescent="0.3">
      <c r="A52" s="10"/>
      <c r="B52" s="10"/>
      <c r="C52" s="10"/>
      <c r="D52" s="10" t="s">
        <v>20</v>
      </c>
      <c r="E52" s="11">
        <f>DATE(A43,8,15)</f>
        <v>44058</v>
      </c>
    </row>
    <row r="53" spans="1:5" x14ac:dyDescent="0.3">
      <c r="A53" s="10"/>
      <c r="B53" s="10"/>
      <c r="C53" s="10"/>
      <c r="D53" s="10" t="s">
        <v>21</v>
      </c>
      <c r="E53" s="11">
        <f>DATE(A43,11,1)</f>
        <v>44136</v>
      </c>
    </row>
    <row r="54" spans="1:5" x14ac:dyDescent="0.3">
      <c r="A54" s="10"/>
      <c r="B54" s="10"/>
      <c r="C54" s="10"/>
      <c r="D54" s="10" t="s">
        <v>22</v>
      </c>
      <c r="E54" s="11">
        <f>DATE(A43,11,11)</f>
        <v>44146</v>
      </c>
    </row>
    <row r="55" spans="1:5" x14ac:dyDescent="0.3">
      <c r="A55" s="10"/>
      <c r="B55" s="10"/>
      <c r="C55" s="10"/>
      <c r="D55" s="10" t="s">
        <v>23</v>
      </c>
      <c r="E55" s="11">
        <f>DATE(A43,12,25)</f>
        <v>44190</v>
      </c>
    </row>
    <row r="56" spans="1:5" x14ac:dyDescent="0.3">
      <c r="A56" s="10"/>
      <c r="B56" s="10"/>
      <c r="C56" s="10"/>
      <c r="D56" s="10"/>
      <c r="E56" s="11">
        <f>DATE(A43+1,1,1)</f>
        <v>44197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calendrier</vt:lpstr>
      <vt:lpstr>del</vt:lpstr>
      <vt:lpstr>fer</vt:lpstr>
      <vt:lpstr>JF</vt:lpstr>
      <vt:lpstr>ouv</vt:lpstr>
    </vt:vector>
  </TitlesOfParts>
  <Company>SILCA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CORMENIER-PRESTATAIRE Florian (SILCA)</dc:creator>
  <cp:lastModifiedBy>CORMENIER-PRESTATAIRE Florian (SILCA)</cp:lastModifiedBy>
  <dcterms:created xsi:type="dcterms:W3CDTF">2017-08-16T08:12:39Z</dcterms:created>
  <dcterms:modified xsi:type="dcterms:W3CDTF">2017-08-17T15:02:32Z</dcterms:modified>
</cp:coreProperties>
</file>