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ou\Desktop\"/>
    </mc:Choice>
  </mc:AlternateContent>
  <bookViews>
    <workbookView xWindow="0" yWindow="0" windowWidth="25200" windowHeight="11700" tabRatio="780" activeTab="3"/>
  </bookViews>
  <sheets>
    <sheet name="DATE" sheetId="109" r:id="rId1"/>
    <sheet name="C.E PERM" sheetId="115" r:id="rId2"/>
    <sheet name="CALENDRIER" sheetId="114" r:id="rId3"/>
    <sheet name="DÉCHARGE" sheetId="127" r:id="rId4"/>
    <sheet name="Base_utilisateurs" sheetId="126" r:id="rId5"/>
    <sheet name="Feuil3" sheetId="111" state="veryHidden" r:id="rId6"/>
  </sheets>
  <definedNames>
    <definedName name="C_1">#REF!</definedName>
    <definedName name="C_2">#REF!</definedName>
    <definedName name="d">#REF!</definedName>
    <definedName name="fériés">Feuil3!$B$3:$B$13</definedName>
    <definedName name="MAIL">DÉCHARGE!$A$1:$H$35</definedName>
    <definedName name="V_1">#REF!</definedName>
    <definedName name="V_2">#REF!</definedName>
    <definedName name="V_3">#REF!</definedName>
    <definedName name="V_4">#REF!</definedName>
    <definedName name="V_5">#REF!</definedName>
    <definedName name="V_6">#REF!</definedName>
    <definedName name="WW">#REF!</definedName>
  </definedNames>
  <calcPr calcId="152511"/>
</workbook>
</file>

<file path=xl/calcChain.xml><?xml version="1.0" encoding="utf-8"?>
<calcChain xmlns="http://schemas.openxmlformats.org/spreadsheetml/2006/main">
  <c r="T3" i="127" l="1"/>
  <c r="L3" i="127" s="1"/>
  <c r="S2" i="127"/>
  <c r="S3" i="127"/>
  <c r="S4" i="127"/>
  <c r="S5" i="127"/>
  <c r="S6" i="127"/>
  <c r="S7" i="127"/>
  <c r="S8" i="127"/>
  <c r="S9" i="127"/>
  <c r="S10" i="127"/>
  <c r="S11" i="127"/>
  <c r="S12" i="127"/>
  <c r="S13" i="127"/>
  <c r="S14" i="127"/>
  <c r="S15" i="127"/>
  <c r="S16" i="127"/>
  <c r="S17" i="127"/>
  <c r="S18" i="127"/>
  <c r="S19" i="127"/>
  <c r="S20" i="127"/>
  <c r="S21" i="127"/>
  <c r="S22" i="127"/>
  <c r="S23" i="127"/>
  <c r="S24" i="127"/>
  <c r="S25" i="127"/>
  <c r="S26" i="127"/>
  <c r="S27" i="127"/>
  <c r="S28" i="127"/>
  <c r="S29" i="127"/>
  <c r="S30" i="127"/>
  <c r="S31" i="127"/>
  <c r="S32" i="127"/>
  <c r="S33" i="127"/>
  <c r="S34" i="127"/>
  <c r="S35" i="127"/>
  <c r="S36" i="127"/>
  <c r="S37" i="127"/>
  <c r="S38" i="127"/>
  <c r="S39" i="127"/>
  <c r="S40" i="127"/>
  <c r="S41" i="127"/>
  <c r="S42" i="127"/>
  <c r="S43" i="127"/>
  <c r="S44" i="127"/>
  <c r="S45" i="127"/>
  <c r="S46" i="127"/>
  <c r="S47" i="127"/>
  <c r="S48" i="127"/>
  <c r="S49" i="127"/>
  <c r="S50" i="127"/>
  <c r="S51" i="127"/>
  <c r="S52" i="127"/>
  <c r="S53" i="127"/>
  <c r="S54" i="127"/>
  <c r="S55" i="127"/>
  <c r="S56" i="127"/>
  <c r="S57" i="127"/>
  <c r="S58" i="127"/>
  <c r="S59" i="127"/>
  <c r="S60" i="127"/>
  <c r="S61" i="127"/>
  <c r="S62" i="127"/>
  <c r="S63" i="127"/>
  <c r="S64" i="127"/>
  <c r="S65" i="127"/>
  <c r="S66" i="127"/>
  <c r="S67" i="127"/>
  <c r="S68" i="127"/>
  <c r="S69" i="127"/>
  <c r="S70" i="127"/>
  <c r="S71" i="127"/>
  <c r="S72" i="127"/>
  <c r="S73" i="127"/>
  <c r="S74" i="127"/>
  <c r="S75" i="127"/>
  <c r="S76" i="127"/>
  <c r="S77" i="127"/>
  <c r="S78" i="127"/>
  <c r="S79" i="127"/>
  <c r="S80" i="127"/>
  <c r="S81" i="127"/>
  <c r="S82" i="127"/>
  <c r="S83" i="127"/>
  <c r="S84" i="127"/>
  <c r="S85" i="127"/>
  <c r="S86" i="127"/>
  <c r="S87" i="127"/>
  <c r="S88" i="127"/>
  <c r="S89" i="127"/>
  <c r="S90" i="127"/>
  <c r="S91" i="127"/>
  <c r="S92" i="127"/>
  <c r="S93" i="127"/>
  <c r="S94" i="127"/>
  <c r="S95" i="127"/>
  <c r="S96" i="127"/>
  <c r="S97" i="127"/>
  <c r="S98" i="127"/>
  <c r="S99" i="127"/>
  <c r="S100" i="127"/>
  <c r="S101" i="127"/>
  <c r="S102" i="127"/>
  <c r="S103" i="127"/>
  <c r="S104" i="127"/>
  <c r="S105" i="127"/>
  <c r="S106" i="127"/>
  <c r="S107" i="127"/>
  <c r="S108" i="127"/>
  <c r="S109" i="127"/>
  <c r="S110" i="127"/>
  <c r="S111" i="127"/>
  <c r="S112" i="127"/>
  <c r="S113" i="127"/>
  <c r="S114" i="127"/>
  <c r="S115" i="127"/>
  <c r="S116" i="127"/>
  <c r="S117" i="127"/>
  <c r="S118" i="127"/>
  <c r="S119" i="127"/>
  <c r="S120" i="127"/>
  <c r="S121" i="127"/>
  <c r="S122" i="127"/>
  <c r="S123" i="127"/>
  <c r="S124" i="127"/>
  <c r="S125" i="127"/>
  <c r="S126" i="127"/>
  <c r="S127" i="127"/>
  <c r="S128" i="127"/>
  <c r="S129" i="127"/>
  <c r="S130" i="127"/>
  <c r="S131" i="127"/>
  <c r="S132" i="127"/>
  <c r="S133" i="127"/>
  <c r="S134" i="127"/>
  <c r="S135" i="127"/>
  <c r="S136" i="127"/>
  <c r="S137" i="127"/>
  <c r="S138" i="127"/>
  <c r="S139" i="127"/>
  <c r="S140" i="127"/>
  <c r="S141" i="127"/>
  <c r="S142" i="127"/>
  <c r="S143" i="127"/>
  <c r="S144" i="127"/>
  <c r="S145" i="127"/>
  <c r="S146" i="127"/>
  <c r="S147" i="127"/>
  <c r="S148" i="127"/>
  <c r="S149" i="127"/>
  <c r="S150" i="127"/>
  <c r="S151" i="127"/>
  <c r="S152" i="127"/>
  <c r="S153" i="127"/>
  <c r="S154" i="127"/>
  <c r="S155" i="127"/>
  <c r="S156" i="127"/>
  <c r="S157" i="127"/>
  <c r="S158" i="127"/>
  <c r="S159" i="127"/>
  <c r="S160" i="127"/>
  <c r="S161" i="127"/>
  <c r="S162" i="127"/>
  <c r="S163" i="127"/>
  <c r="S164" i="127"/>
  <c r="S165" i="127"/>
  <c r="S166" i="127"/>
  <c r="S167" i="127"/>
  <c r="S168" i="127"/>
  <c r="S169" i="127"/>
  <c r="S170" i="127"/>
  <c r="S171" i="127"/>
  <c r="S172" i="127"/>
  <c r="S173" i="127"/>
  <c r="S174" i="127"/>
  <c r="S175" i="127"/>
  <c r="S176" i="127"/>
  <c r="S177" i="127"/>
  <c r="S178" i="127"/>
  <c r="S179" i="127"/>
  <c r="S180" i="127"/>
  <c r="S181" i="127"/>
  <c r="S182" i="127"/>
  <c r="S183" i="127"/>
  <c r="S184" i="127"/>
  <c r="S185" i="127"/>
  <c r="S186" i="127"/>
  <c r="S187" i="127"/>
  <c r="S188" i="127"/>
  <c r="S189" i="127"/>
  <c r="S190" i="127"/>
  <c r="S191" i="127"/>
  <c r="S192" i="127"/>
  <c r="S193" i="127"/>
  <c r="S194" i="127"/>
  <c r="S195" i="127"/>
  <c r="S196" i="127"/>
  <c r="S197" i="127"/>
  <c r="S198" i="127"/>
  <c r="S199" i="127"/>
  <c r="S200" i="127"/>
  <c r="S201" i="127"/>
  <c r="S202" i="127"/>
  <c r="S203" i="127"/>
  <c r="S204" i="127"/>
  <c r="S205" i="127"/>
  <c r="S206" i="127"/>
  <c r="S207" i="127"/>
  <c r="S208" i="127"/>
  <c r="S209" i="127"/>
  <c r="S210" i="127"/>
  <c r="S211" i="127"/>
  <c r="S212" i="127"/>
  <c r="S213" i="127"/>
  <c r="S214" i="127"/>
  <c r="S215" i="127"/>
  <c r="C8" i="127"/>
  <c r="G12" i="127"/>
  <c r="I13" i="127"/>
  <c r="I19" i="127" s="1"/>
  <c r="J13" i="127"/>
  <c r="I14" i="127"/>
  <c r="J14" i="127"/>
  <c r="I15" i="127"/>
  <c r="J15" i="127"/>
  <c r="I16" i="127"/>
  <c r="J16" i="127"/>
  <c r="I17" i="127"/>
  <c r="J17" i="127"/>
  <c r="I18" i="127"/>
  <c r="J18" i="127"/>
  <c r="H19" i="127"/>
  <c r="J19" i="127"/>
  <c r="A21" i="127"/>
  <c r="T10" i="127"/>
  <c r="T9" i="127"/>
  <c r="T8" i="127"/>
  <c r="S1" i="127"/>
  <c r="B1" i="115"/>
  <c r="B22" i="115" s="1"/>
  <c r="AJ8" i="115"/>
  <c r="AL8" i="115" s="1"/>
  <c r="AJ10" i="115" s="1"/>
  <c r="AL10" i="115" s="1"/>
  <c r="AJ12" i="115" s="1"/>
  <c r="AL12" i="115" s="1"/>
  <c r="AJ14" i="115" s="1"/>
  <c r="AL14" i="115" s="1"/>
  <c r="AJ16" i="115" s="1"/>
  <c r="AL16" i="115" s="1"/>
  <c r="AJ18" i="115" s="1"/>
  <c r="AL18" i="115" s="1"/>
  <c r="AJ20" i="115" s="1"/>
  <c r="AL20" i="115" s="1"/>
  <c r="AJ22" i="115" s="1"/>
  <c r="AL22" i="115" s="1"/>
  <c r="AP8" i="115"/>
  <c r="AR8" i="115" s="1"/>
  <c r="AP10" i="115" s="1"/>
  <c r="AR10" i="115" s="1"/>
  <c r="AP12" i="115" s="1"/>
  <c r="AR12" i="115" s="1"/>
  <c r="AP14" i="115" s="1"/>
  <c r="AR14" i="115" s="1"/>
  <c r="AP16" i="115" s="1"/>
  <c r="AR16" i="115" s="1"/>
  <c r="AP18" i="115" s="1"/>
  <c r="AR18" i="115" s="1"/>
  <c r="AP20" i="115" s="1"/>
  <c r="AR20" i="115" s="1"/>
  <c r="AP22" i="115" s="1"/>
  <c r="AR22" i="115" s="1"/>
  <c r="A1" i="115"/>
  <c r="AW2" i="115"/>
  <c r="B58" i="115"/>
  <c r="C58" i="115"/>
  <c r="D58" i="115" s="1"/>
  <c r="E58" i="115" s="1"/>
  <c r="F58" i="115" s="1"/>
  <c r="G58" i="115" s="1"/>
  <c r="H58" i="115" s="1"/>
  <c r="I58" i="115" s="1"/>
  <c r="J58" i="115" s="1"/>
  <c r="K58" i="115" s="1"/>
  <c r="L58" i="115" s="1"/>
  <c r="M58" i="115" s="1"/>
  <c r="N58" i="115" s="1"/>
  <c r="O58" i="115" s="1"/>
  <c r="P58" i="115" s="1"/>
  <c r="Q58" i="115" s="1"/>
  <c r="R58" i="115" s="1"/>
  <c r="S58" i="115" s="1"/>
  <c r="T58" i="115" s="1"/>
  <c r="U58" i="115" s="1"/>
  <c r="V58" i="115" s="1"/>
  <c r="W58" i="115" s="1"/>
  <c r="X58" i="115" s="1"/>
  <c r="Y58" i="115" s="1"/>
  <c r="Z58" i="115" s="1"/>
  <c r="AA58" i="115" s="1"/>
  <c r="AB58" i="115" s="1"/>
  <c r="AC58" i="115" s="1"/>
  <c r="AD58" i="115" s="1"/>
  <c r="A6" i="115"/>
  <c r="A4" i="115" s="1"/>
  <c r="AU2" i="115"/>
  <c r="AP24" i="115"/>
  <c r="AR24" i="115" s="1"/>
  <c r="AP26" i="115" s="1"/>
  <c r="AR26" i="115" s="1"/>
  <c r="AP28" i="115" s="1"/>
  <c r="AR28" i="115" s="1"/>
  <c r="AP30" i="115" s="1"/>
  <c r="AR30" i="115" s="1"/>
  <c r="AQ3" i="115" s="1"/>
  <c r="AJ24" i="115"/>
  <c r="AL24" i="115"/>
  <c r="AJ26" i="115" s="1"/>
  <c r="AL26" i="115" s="1"/>
  <c r="AJ28" i="115" s="1"/>
  <c r="AL28" i="115" s="1"/>
  <c r="AJ30" i="115" s="1"/>
  <c r="AL30" i="115" s="1"/>
  <c r="AK3" i="115" s="1"/>
  <c r="AG48" i="115"/>
  <c r="A5" i="115"/>
  <c r="B56" i="115"/>
  <c r="C56" i="115"/>
  <c r="D56" i="115" s="1"/>
  <c r="E56" i="115" s="1"/>
  <c r="F56" i="115" s="1"/>
  <c r="G56" i="115" s="1"/>
  <c r="H56" i="115" s="1"/>
  <c r="I56" i="115" s="1"/>
  <c r="J56" i="115" s="1"/>
  <c r="K56" i="115" s="1"/>
  <c r="L56" i="115" s="1"/>
  <c r="M56" i="115" s="1"/>
  <c r="N56" i="115" s="1"/>
  <c r="O56" i="115" s="1"/>
  <c r="P56" i="115" s="1"/>
  <c r="Q56" i="115" s="1"/>
  <c r="R56" i="115" s="1"/>
  <c r="S56" i="115" s="1"/>
  <c r="T56" i="115" s="1"/>
  <c r="U56" i="115" s="1"/>
  <c r="V56" i="115" s="1"/>
  <c r="W56" i="115" s="1"/>
  <c r="X56" i="115" s="1"/>
  <c r="Y56" i="115" s="1"/>
  <c r="Z56" i="115" s="1"/>
  <c r="AA56" i="115" s="1"/>
  <c r="AB56" i="115" s="1"/>
  <c r="AC56" i="115" s="1"/>
  <c r="AD56" i="115" s="1"/>
  <c r="B53" i="115"/>
  <c r="C53" i="115" s="1"/>
  <c r="D53" i="115" s="1"/>
  <c r="E53" i="115" s="1"/>
  <c r="F53" i="115" s="1"/>
  <c r="G53" i="115" s="1"/>
  <c r="H53" i="115" s="1"/>
  <c r="I53" i="115" s="1"/>
  <c r="J53" i="115" s="1"/>
  <c r="K53" i="115" s="1"/>
  <c r="L53" i="115" s="1"/>
  <c r="M53" i="115" s="1"/>
  <c r="N53" i="115" s="1"/>
  <c r="O53" i="115" s="1"/>
  <c r="P53" i="115" s="1"/>
  <c r="Q53" i="115" s="1"/>
  <c r="R53" i="115" s="1"/>
  <c r="S53" i="115" s="1"/>
  <c r="T53" i="115" s="1"/>
  <c r="U53" i="115" s="1"/>
  <c r="V53" i="115" s="1"/>
  <c r="W53" i="115" s="1"/>
  <c r="X53" i="115" s="1"/>
  <c r="Y53" i="115" s="1"/>
  <c r="Z53" i="115" s="1"/>
  <c r="AA53" i="115" s="1"/>
  <c r="AB53" i="115" s="1"/>
  <c r="AC53" i="115" s="1"/>
  <c r="AD53" i="115" s="1"/>
  <c r="B49" i="115"/>
  <c r="C49" i="115"/>
  <c r="D49" i="115" s="1"/>
  <c r="E49" i="115" s="1"/>
  <c r="F49" i="115" s="1"/>
  <c r="G49" i="115" s="1"/>
  <c r="H49" i="115" s="1"/>
  <c r="I49" i="115" s="1"/>
  <c r="J49" i="115" s="1"/>
  <c r="K49" i="115" s="1"/>
  <c r="L49" i="115" s="1"/>
  <c r="M49" i="115" s="1"/>
  <c r="N49" i="115" s="1"/>
  <c r="O49" i="115" s="1"/>
  <c r="P49" i="115" s="1"/>
  <c r="Q49" i="115" s="1"/>
  <c r="R49" i="115" s="1"/>
  <c r="S49" i="115" s="1"/>
  <c r="T49" i="115" s="1"/>
  <c r="U49" i="115" s="1"/>
  <c r="V49" i="115" s="1"/>
  <c r="W49" i="115" s="1"/>
  <c r="X49" i="115" s="1"/>
  <c r="Y49" i="115" s="1"/>
  <c r="Z49" i="115" s="1"/>
  <c r="AA49" i="115" s="1"/>
  <c r="AB49" i="115" s="1"/>
  <c r="AC49" i="115" s="1"/>
  <c r="AD49" i="115" s="1"/>
  <c r="AE49" i="115" s="1"/>
  <c r="AF49" i="115" s="1"/>
  <c r="AG49" i="115" s="1"/>
  <c r="B28" i="115"/>
  <c r="B26" i="115"/>
  <c r="B24" i="115"/>
  <c r="B21" i="115"/>
  <c r="B19" i="115"/>
  <c r="AM15" i="115"/>
  <c r="B11" i="115"/>
  <c r="B27" i="115"/>
  <c r="B23" i="115"/>
  <c r="B15" i="115"/>
  <c r="AM12" i="115"/>
  <c r="B8" i="115"/>
  <c r="B55" i="115"/>
  <c r="C55" i="115" s="1"/>
  <c r="D55" i="115" s="1"/>
  <c r="E55" i="115" s="1"/>
  <c r="F55" i="115" s="1"/>
  <c r="G55" i="115" s="1"/>
  <c r="H55" i="115" s="1"/>
  <c r="I55" i="115" s="1"/>
  <c r="J55" i="115" s="1"/>
  <c r="K55" i="115" s="1"/>
  <c r="L55" i="115" s="1"/>
  <c r="M55" i="115" s="1"/>
  <c r="N55" i="115" s="1"/>
  <c r="O55" i="115" s="1"/>
  <c r="P55" i="115" s="1"/>
  <c r="Q55" i="115" s="1"/>
  <c r="R55" i="115" s="1"/>
  <c r="S55" i="115" s="1"/>
  <c r="T55" i="115" s="1"/>
  <c r="U55" i="115" s="1"/>
  <c r="V55" i="115" s="1"/>
  <c r="W55" i="115" s="1"/>
  <c r="X55" i="115" s="1"/>
  <c r="Y55" i="115" s="1"/>
  <c r="Z55" i="115" s="1"/>
  <c r="AA55" i="115" s="1"/>
  <c r="AB55" i="115" s="1"/>
  <c r="AC55" i="115" s="1"/>
  <c r="AD55" i="115" s="1"/>
  <c r="B51" i="115"/>
  <c r="C51" i="115"/>
  <c r="D51" i="115" s="1"/>
  <c r="E51" i="115"/>
  <c r="F51" i="115" s="1"/>
  <c r="G51" i="115" s="1"/>
  <c r="H51" i="115" s="1"/>
  <c r="I51" i="115" s="1"/>
  <c r="J51" i="115" s="1"/>
  <c r="K51" i="115" s="1"/>
  <c r="L51" i="115" s="1"/>
  <c r="M51" i="115" s="1"/>
  <c r="N51" i="115" s="1"/>
  <c r="O51" i="115" s="1"/>
  <c r="P51" i="115" s="1"/>
  <c r="Q51" i="115" s="1"/>
  <c r="R51" i="115" s="1"/>
  <c r="S51" i="115" s="1"/>
  <c r="T51" i="115" s="1"/>
  <c r="U51" i="115" s="1"/>
  <c r="V51" i="115" s="1"/>
  <c r="W51" i="115" s="1"/>
  <c r="X51" i="115" s="1"/>
  <c r="Y51" i="115" s="1"/>
  <c r="Z51" i="115" s="1"/>
  <c r="AA51" i="115" s="1"/>
  <c r="AB51" i="115" s="1"/>
  <c r="AC51" i="115" s="1"/>
  <c r="AD51" i="115" s="1"/>
  <c r="B48" i="115"/>
  <c r="C48" i="115" s="1"/>
  <c r="D48" i="115"/>
  <c r="E48" i="115" s="1"/>
  <c r="F48" i="115" s="1"/>
  <c r="G48" i="115" s="1"/>
  <c r="H48" i="115" s="1"/>
  <c r="I48" i="115" s="1"/>
  <c r="J48" i="115" s="1"/>
  <c r="K48" i="115" s="1"/>
  <c r="L48" i="115" s="1"/>
  <c r="M48" i="115" s="1"/>
  <c r="N48" i="115" s="1"/>
  <c r="O48" i="115" s="1"/>
  <c r="P48" i="115" s="1"/>
  <c r="Q48" i="115" s="1"/>
  <c r="R48" i="115" s="1"/>
  <c r="S48" i="115" s="1"/>
  <c r="T48" i="115" s="1"/>
  <c r="U48" i="115" s="1"/>
  <c r="V48" i="115" s="1"/>
  <c r="W48" i="115" s="1"/>
  <c r="X48" i="115" s="1"/>
  <c r="Y48" i="115" s="1"/>
  <c r="Z48" i="115" s="1"/>
  <c r="AA48" i="115" s="1"/>
  <c r="AB48" i="115" s="1"/>
  <c r="AC48" i="115" s="1"/>
  <c r="AD48" i="115" s="1"/>
  <c r="AE48" i="115" s="1"/>
  <c r="B31" i="115"/>
  <c r="B17" i="115"/>
  <c r="B16" i="115"/>
  <c r="AM14" i="115"/>
  <c r="B13" i="115"/>
  <c r="AM11" i="115"/>
  <c r="AM10" i="115"/>
  <c r="B9" i="115"/>
  <c r="AM5" i="115"/>
  <c r="AM17" i="115" s="1"/>
  <c r="B52" i="115"/>
  <c r="C52" i="115"/>
  <c r="D52" i="115" s="1"/>
  <c r="E52" i="115" s="1"/>
  <c r="F52" i="115" s="1"/>
  <c r="G52" i="115" s="1"/>
  <c r="H52" i="115" s="1"/>
  <c r="I52" i="115" s="1"/>
  <c r="J52" i="115" s="1"/>
  <c r="K52" i="115" s="1"/>
  <c r="L52" i="115" s="1"/>
  <c r="M52" i="115" s="1"/>
  <c r="N52" i="115" s="1"/>
  <c r="O52" i="115" s="1"/>
  <c r="P52" i="115" s="1"/>
  <c r="Q52" i="115" s="1"/>
  <c r="R52" i="115" s="1"/>
  <c r="S52" i="115" s="1"/>
  <c r="T52" i="115" s="1"/>
  <c r="U52" i="115" s="1"/>
  <c r="V52" i="115" s="1"/>
  <c r="W52" i="115" s="1"/>
  <c r="X52" i="115" s="1"/>
  <c r="Y52" i="115" s="1"/>
  <c r="Z52" i="115" s="1"/>
  <c r="AA52" i="115" s="1"/>
  <c r="AB52" i="115" s="1"/>
  <c r="AC52" i="115" s="1"/>
  <c r="AD52" i="115" s="1"/>
  <c r="B30" i="115"/>
  <c r="B25" i="115"/>
  <c r="AM16" i="115"/>
  <c r="B14" i="115"/>
  <c r="B10" i="115"/>
  <c r="B57" i="115"/>
  <c r="C57" i="115" s="1"/>
  <c r="D57" i="115" s="1"/>
  <c r="E57" i="115" s="1"/>
  <c r="F57" i="115" s="1"/>
  <c r="G57" i="115" s="1"/>
  <c r="H57" i="115" s="1"/>
  <c r="I57" i="115" s="1"/>
  <c r="J57" i="115" s="1"/>
  <c r="K57" i="115" s="1"/>
  <c r="L57" i="115" s="1"/>
  <c r="M57" i="115" s="1"/>
  <c r="N57" i="115" s="1"/>
  <c r="O57" i="115" s="1"/>
  <c r="P57" i="115" s="1"/>
  <c r="Q57" i="115" s="1"/>
  <c r="R57" i="115" s="1"/>
  <c r="S57" i="115" s="1"/>
  <c r="T57" i="115" s="1"/>
  <c r="U57" i="115" s="1"/>
  <c r="V57" i="115" s="1"/>
  <c r="W57" i="115" s="1"/>
  <c r="X57" i="115" s="1"/>
  <c r="Y57" i="115" s="1"/>
  <c r="Z57" i="115" s="1"/>
  <c r="AA57" i="115" s="1"/>
  <c r="AB57" i="115" s="1"/>
  <c r="AC57" i="115" s="1"/>
  <c r="AD57" i="115" s="1"/>
  <c r="B54" i="115"/>
  <c r="C54" i="115" s="1"/>
  <c r="D54" i="115" s="1"/>
  <c r="E54" i="115" s="1"/>
  <c r="F54" i="115" s="1"/>
  <c r="G54" i="115" s="1"/>
  <c r="H54" i="115" s="1"/>
  <c r="I54" i="115" s="1"/>
  <c r="J54" i="115" s="1"/>
  <c r="K54" i="115" s="1"/>
  <c r="L54" i="115" s="1"/>
  <c r="M54" i="115" s="1"/>
  <c r="N54" i="115" s="1"/>
  <c r="O54" i="115" s="1"/>
  <c r="P54" i="115" s="1"/>
  <c r="Q54" i="115" s="1"/>
  <c r="R54" i="115" s="1"/>
  <c r="S54" i="115" s="1"/>
  <c r="T54" i="115" s="1"/>
  <c r="U54" i="115" s="1"/>
  <c r="V54" i="115" s="1"/>
  <c r="W54" i="115" s="1"/>
  <c r="X54" i="115" s="1"/>
  <c r="Y54" i="115" s="1"/>
  <c r="Z54" i="115" s="1"/>
  <c r="AA54" i="115" s="1"/>
  <c r="AB54" i="115" s="1"/>
  <c r="AC54" i="115" s="1"/>
  <c r="AD54" i="115" s="1"/>
  <c r="B50" i="115"/>
  <c r="C50" i="115"/>
  <c r="D50" i="115" s="1"/>
  <c r="E50" i="115" s="1"/>
  <c r="F50" i="115" s="1"/>
  <c r="G50" i="115" s="1"/>
  <c r="H50" i="115" s="1"/>
  <c r="I50" i="115" s="1"/>
  <c r="J50" i="115" s="1"/>
  <c r="K50" i="115" s="1"/>
  <c r="L50" i="115" s="1"/>
  <c r="M50" i="115" s="1"/>
  <c r="N50" i="115" s="1"/>
  <c r="O50" i="115" s="1"/>
  <c r="P50" i="115" s="1"/>
  <c r="Q50" i="115" s="1"/>
  <c r="R50" i="115" s="1"/>
  <c r="S50" i="115" s="1"/>
  <c r="T50" i="115" s="1"/>
  <c r="U50" i="115" s="1"/>
  <c r="V50" i="115" s="1"/>
  <c r="W50" i="115" s="1"/>
  <c r="X50" i="115" s="1"/>
  <c r="Y50" i="115" s="1"/>
  <c r="Z50" i="115" s="1"/>
  <c r="AA50" i="115" s="1"/>
  <c r="AB50" i="115" s="1"/>
  <c r="AC50" i="115" s="1"/>
  <c r="AD50" i="115" s="1"/>
  <c r="B47" i="115"/>
  <c r="C47" i="115" s="1"/>
  <c r="D47" i="115" s="1"/>
  <c r="E47" i="115" s="1"/>
  <c r="F47" i="115" s="1"/>
  <c r="G47" i="115" s="1"/>
  <c r="H47" i="115" s="1"/>
  <c r="I47" i="115" s="1"/>
  <c r="J47" i="115" s="1"/>
  <c r="K47" i="115" s="1"/>
  <c r="L47" i="115" s="1"/>
  <c r="M47" i="115" s="1"/>
  <c r="N47" i="115" s="1"/>
  <c r="O47" i="115" s="1"/>
  <c r="P47" i="115" s="1"/>
  <c r="Q47" i="115" s="1"/>
  <c r="R47" i="115" s="1"/>
  <c r="S47" i="115" s="1"/>
  <c r="T47" i="115" s="1"/>
  <c r="U47" i="115" s="1"/>
  <c r="V47" i="115" s="1"/>
  <c r="W47" i="115" s="1"/>
  <c r="X47" i="115" s="1"/>
  <c r="Y47" i="115" s="1"/>
  <c r="Z47" i="115" s="1"/>
  <c r="AA47" i="115" s="1"/>
  <c r="AB47" i="115" s="1"/>
  <c r="AC47" i="115" s="1"/>
  <c r="AD47" i="115" s="1"/>
  <c r="AE47" i="115" s="1"/>
  <c r="AF47" i="115" s="1"/>
  <c r="AG47" i="115" s="1"/>
  <c r="B29" i="115"/>
  <c r="B20" i="115"/>
  <c r="B18" i="115"/>
  <c r="AM13" i="115"/>
  <c r="B12" i="115"/>
  <c r="AM9" i="115"/>
  <c r="AM18" i="115"/>
  <c r="AM19" i="115"/>
  <c r="AO30" i="114"/>
  <c r="R23" i="114" a="1"/>
  <c r="R28" i="114" s="1"/>
  <c r="AM5" i="114"/>
  <c r="A5" i="114" a="1"/>
  <c r="D10" i="114"/>
  <c r="A14" i="114" a="1"/>
  <c r="A19" i="114"/>
  <c r="AM9" i="114"/>
  <c r="A3" i="114"/>
  <c r="I12" i="114"/>
  <c r="AM2" i="114"/>
  <c r="AM14" i="114" s="1"/>
  <c r="Z3" i="114"/>
  <c r="Z5" i="114" a="1"/>
  <c r="AD10" i="114" s="1"/>
  <c r="AM8" i="114"/>
  <c r="A12" i="114"/>
  <c r="AM12" i="114"/>
  <c r="Z14" i="114" a="1"/>
  <c r="AE19" i="114" s="1"/>
  <c r="I23" i="114" a="1"/>
  <c r="N28" i="114" s="1"/>
  <c r="I3" i="114"/>
  <c r="I5" i="114" a="1"/>
  <c r="M10" i="114"/>
  <c r="AM6" i="114"/>
  <c r="AM10" i="114"/>
  <c r="R12" i="114"/>
  <c r="I14" i="114" a="1"/>
  <c r="L19" i="114" s="1"/>
  <c r="I21" i="114"/>
  <c r="A21" i="114"/>
  <c r="R3" i="114"/>
  <c r="R5" i="114" a="1"/>
  <c r="W10" i="114"/>
  <c r="AM7" i="114"/>
  <c r="AM11" i="114"/>
  <c r="Z12" i="114"/>
  <c r="R14" i="114" a="1"/>
  <c r="V19" i="114" s="1"/>
  <c r="A23" i="114" a="1"/>
  <c r="E28" i="114" s="1"/>
  <c r="Z21" i="114"/>
  <c r="Z23" i="114" a="1"/>
  <c r="AC28" i="114"/>
  <c r="R21" i="114"/>
  <c r="N6" i="114"/>
  <c r="AA17" i="114"/>
  <c r="U23" i="114"/>
  <c r="F16" i="114"/>
  <c r="W25" i="114"/>
  <c r="D14" i="114"/>
  <c r="AD6" i="114"/>
  <c r="AE7" i="114"/>
  <c r="G19" i="114"/>
  <c r="C19" i="114"/>
  <c r="B18" i="114"/>
  <c r="E17" i="114"/>
  <c r="A17" i="114"/>
  <c r="G15" i="114"/>
  <c r="C15" i="114"/>
  <c r="F14" i="114"/>
  <c r="F19" i="114"/>
  <c r="B19" i="114"/>
  <c r="E18" i="114"/>
  <c r="D17" i="114"/>
  <c r="G16" i="114"/>
  <c r="C16" i="114"/>
  <c r="B15" i="114"/>
  <c r="E14" i="114"/>
  <c r="A14" i="114"/>
  <c r="G18" i="114"/>
  <c r="C18" i="114"/>
  <c r="F17" i="114"/>
  <c r="E16" i="114"/>
  <c r="A16" i="114"/>
  <c r="D15" i="114"/>
  <c r="C14" i="114"/>
  <c r="B16" i="114"/>
  <c r="D18" i="114"/>
  <c r="X28" i="114"/>
  <c r="T28" i="114"/>
  <c r="W27" i="114"/>
  <c r="S27" i="114"/>
  <c r="V26" i="114"/>
  <c r="R26" i="114"/>
  <c r="U25" i="114"/>
  <c r="X24" i="114"/>
  <c r="T24" i="114"/>
  <c r="W23" i="114"/>
  <c r="S23" i="114"/>
  <c r="W28" i="114"/>
  <c r="S28" i="114"/>
  <c r="V27" i="114"/>
  <c r="R27" i="114"/>
  <c r="U26" i="114"/>
  <c r="X25" i="114"/>
  <c r="T25" i="114"/>
  <c r="W24" i="114"/>
  <c r="S24" i="114"/>
  <c r="V23" i="114"/>
  <c r="R23" i="114"/>
  <c r="U28" i="114"/>
  <c r="X27" i="114"/>
  <c r="T27" i="114"/>
  <c r="W26" i="114"/>
  <c r="S26" i="114"/>
  <c r="V25" i="114"/>
  <c r="R25" i="114"/>
  <c r="U24" i="114"/>
  <c r="X23" i="114"/>
  <c r="T23" i="114"/>
  <c r="S25" i="114"/>
  <c r="U27" i="114"/>
  <c r="AA7" i="114"/>
  <c r="AB8" i="114"/>
  <c r="A15" i="114"/>
  <c r="C17" i="114"/>
  <c r="E19" i="114"/>
  <c r="R24" i="114"/>
  <c r="T26" i="114"/>
  <c r="V28" i="114"/>
  <c r="AF10" i="114"/>
  <c r="AA9" i="114"/>
  <c r="AD8" i="114"/>
  <c r="AF6" i="114"/>
  <c r="AB6" i="114"/>
  <c r="AF9" i="114"/>
  <c r="AB9" i="114"/>
  <c r="AD7" i="114"/>
  <c r="Z7" i="114"/>
  <c r="AB5" i="114"/>
  <c r="AD5" i="114"/>
  <c r="Z9" i="114"/>
  <c r="AA10" i="114"/>
  <c r="AM13" i="114"/>
  <c r="AA5" i="114"/>
  <c r="AC8" i="114"/>
  <c r="AD9" i="114"/>
  <c r="E15" i="114"/>
  <c r="G17" i="114"/>
  <c r="V24" i="114"/>
  <c r="X26" i="114"/>
  <c r="AC16" i="114"/>
  <c r="Z15" i="114"/>
  <c r="AD19" i="114"/>
  <c r="AC17" i="114"/>
  <c r="C7" i="114"/>
  <c r="C10" i="114"/>
  <c r="B7" i="114"/>
  <c r="AA15" i="114"/>
  <c r="AE18" i="114"/>
  <c r="AA14" i="114"/>
  <c r="AB7" i="114"/>
  <c r="G5" i="114"/>
  <c r="AF7" i="114"/>
  <c r="AF5" i="114"/>
  <c r="AC10" i="114"/>
  <c r="AC7" i="114"/>
  <c r="AE9" i="114"/>
  <c r="Z6" i="114"/>
  <c r="AA19" i="114"/>
  <c r="AD14" i="114"/>
  <c r="AD15" i="114"/>
  <c r="Z17" i="114"/>
  <c r="AE10" i="114"/>
  <c r="AA6" i="114"/>
  <c r="AE6" i="114"/>
  <c r="AC6" i="114"/>
  <c r="AE8" i="114"/>
  <c r="AE5" i="114"/>
  <c r="Z8" i="114"/>
  <c r="AB10" i="114"/>
  <c r="AC9" i="114"/>
  <c r="Z5" i="114"/>
  <c r="E9" i="114"/>
  <c r="AF8" i="114"/>
  <c r="D9" i="114"/>
  <c r="AC15" i="114"/>
  <c r="AF16" i="114"/>
  <c r="AF17" i="114"/>
  <c r="AB19" i="114"/>
  <c r="AE14" i="114"/>
  <c r="B8" i="114"/>
  <c r="A8" i="114"/>
  <c r="A5" i="114"/>
  <c r="AF18" i="114"/>
  <c r="AB18" i="114"/>
  <c r="AB17" i="114"/>
  <c r="AA8" i="114"/>
  <c r="F5" i="114"/>
  <c r="Z10" i="114"/>
  <c r="AC5" i="114"/>
  <c r="AD16" i="114"/>
  <c r="AC19" i="114"/>
  <c r="M27" i="114"/>
  <c r="L27" i="114"/>
  <c r="C9" i="114"/>
  <c r="A7" i="114"/>
  <c r="B9" i="114"/>
  <c r="G6" i="114"/>
  <c r="F10" i="114"/>
  <c r="D8" i="114"/>
  <c r="B6" i="114"/>
  <c r="E10" i="114"/>
  <c r="C8" i="114"/>
  <c r="A6" i="114"/>
  <c r="K25" i="114"/>
  <c r="J25" i="114"/>
  <c r="F8" i="114"/>
  <c r="D6" i="114"/>
  <c r="G10" i="114"/>
  <c r="E8" i="114"/>
  <c r="C6" i="114"/>
  <c r="B10" i="114"/>
  <c r="G7" i="114"/>
  <c r="E5" i="114"/>
  <c r="A10" i="114"/>
  <c r="F7" i="114"/>
  <c r="D5" i="114"/>
  <c r="G9" i="114"/>
  <c r="E7" i="114"/>
  <c r="C5" i="114"/>
  <c r="F9" i="114"/>
  <c r="D7" i="114"/>
  <c r="B5" i="114"/>
  <c r="A9" i="114"/>
  <c r="F6" i="114"/>
  <c r="G8" i="114"/>
  <c r="E6" i="114"/>
  <c r="I23" i="114"/>
  <c r="K24" i="114"/>
  <c r="AD18" i="114"/>
  <c r="AB16" i="114"/>
  <c r="Z14" i="114"/>
  <c r="Z19" i="114"/>
  <c r="AE16" i="114"/>
  <c r="AC14" i="114"/>
  <c r="AA18" i="114"/>
  <c r="AF15" i="114"/>
  <c r="AB14" i="114"/>
  <c r="Z16" i="114"/>
  <c r="AE17" i="114"/>
  <c r="AF14" i="114"/>
  <c r="Z18" i="114"/>
  <c r="AE15" i="114"/>
  <c r="AC18" i="114"/>
  <c r="AA16" i="114"/>
  <c r="AF19" i="114"/>
  <c r="AD17" i="114"/>
  <c r="AB15" i="114"/>
  <c r="AM15" i="114"/>
  <c r="G14" i="114"/>
  <c r="B17" i="114"/>
  <c r="D19" i="114"/>
  <c r="F15" i="114"/>
  <c r="A18" i="114"/>
  <c r="B14" i="114"/>
  <c r="D16" i="114"/>
  <c r="F18" i="114"/>
  <c r="L6" i="114"/>
  <c r="K10" i="114"/>
  <c r="B24" i="114"/>
  <c r="J19" i="114"/>
  <c r="I6" i="114"/>
  <c r="N8" i="114"/>
  <c r="L8" i="114"/>
  <c r="R5" i="114"/>
  <c r="N5" i="114"/>
  <c r="N18" i="114"/>
  <c r="N9" i="114"/>
  <c r="AA27" i="114"/>
  <c r="L18" i="114"/>
  <c r="K8" i="114"/>
  <c r="D28" i="114"/>
  <c r="M16" i="114"/>
  <c r="N14" i="114"/>
  <c r="O7" i="114"/>
  <c r="V15" i="114"/>
  <c r="R14" i="114"/>
  <c r="M15" i="114"/>
  <c r="V5" i="114"/>
  <c r="O8" i="114"/>
  <c r="M6" i="114"/>
  <c r="K9" i="114"/>
  <c r="I7" i="114"/>
  <c r="O18" i="114"/>
  <c r="M9" i="114"/>
  <c r="I5" i="114"/>
  <c r="O6" i="114"/>
  <c r="L15" i="114"/>
  <c r="O14" i="114"/>
  <c r="K6" i="114"/>
  <c r="J10" i="114"/>
  <c r="I9" i="114"/>
  <c r="AC24" i="114"/>
  <c r="AC23" i="114"/>
  <c r="W19" i="114"/>
  <c r="O17" i="114"/>
  <c r="I10" i="114"/>
  <c r="N7" i="114"/>
  <c r="L5" i="114"/>
  <c r="L10" i="114"/>
  <c r="J8" i="114"/>
  <c r="O5" i="114"/>
  <c r="O16" i="114"/>
  <c r="O15" i="114"/>
  <c r="K7" i="114"/>
  <c r="J9" i="114"/>
  <c r="M18" i="114"/>
  <c r="F23" i="114"/>
  <c r="I18" i="114"/>
  <c r="G28" i="114"/>
  <c r="O10" i="114"/>
  <c r="L7" i="114"/>
  <c r="M5" i="114"/>
  <c r="F25" i="114"/>
  <c r="W16" i="114"/>
  <c r="S15" i="114"/>
  <c r="J16" i="114"/>
  <c r="U8" i="114"/>
  <c r="L9" i="114"/>
  <c r="J7" i="114"/>
  <c r="O9" i="114"/>
  <c r="M7" i="114"/>
  <c r="K5" i="114"/>
  <c r="G24" i="114"/>
  <c r="I16" i="114"/>
  <c r="G23" i="114"/>
  <c r="O19" i="114"/>
  <c r="N10" i="114"/>
  <c r="J6" i="114"/>
  <c r="I8" i="114"/>
  <c r="N17" i="114"/>
  <c r="N15" i="114"/>
  <c r="M8" i="114"/>
  <c r="J5" i="114"/>
  <c r="A24" i="114"/>
  <c r="R19" i="114"/>
  <c r="U17" i="114"/>
  <c r="K17" i="114"/>
  <c r="I15" i="114"/>
  <c r="T7" i="114"/>
  <c r="S7" i="114"/>
  <c r="U19" i="114"/>
  <c r="K18" i="114"/>
  <c r="B23" i="114"/>
  <c r="J18" i="114"/>
  <c r="U6" i="114"/>
  <c r="W9" i="114"/>
  <c r="I17" i="114"/>
  <c r="X5" i="114"/>
  <c r="T14" i="114"/>
  <c r="J17" i="114"/>
  <c r="C26" i="114"/>
  <c r="X17" i="114"/>
  <c r="T16" i="114"/>
  <c r="I19" i="114"/>
  <c r="N16" i="114"/>
  <c r="L14" i="114"/>
  <c r="V9" i="114"/>
  <c r="S6" i="114"/>
  <c r="U9" i="114"/>
  <c r="V6" i="114"/>
  <c r="S17" i="114"/>
  <c r="M17" i="114"/>
  <c r="M14" i="114"/>
  <c r="X15" i="114"/>
  <c r="L17" i="114"/>
  <c r="K14" i="114"/>
  <c r="T5" i="114"/>
  <c r="U7" i="114"/>
  <c r="K19" i="114"/>
  <c r="K16" i="114"/>
  <c r="N19" i="114"/>
  <c r="L16" i="114"/>
  <c r="G25" i="114"/>
  <c r="W5" i="114"/>
  <c r="X8" i="114"/>
  <c r="U5" i="114"/>
  <c r="X14" i="114"/>
  <c r="X9" i="114"/>
  <c r="T6" i="114"/>
  <c r="T9" i="114"/>
  <c r="X18" i="114"/>
  <c r="X19" i="114"/>
  <c r="S14" i="114"/>
  <c r="V18" i="114"/>
  <c r="X7" i="114"/>
  <c r="W7" i="114"/>
  <c r="V7" i="114"/>
  <c r="S5" i="114"/>
  <c r="R7" i="114"/>
  <c r="V16" i="114"/>
  <c r="C24" i="114"/>
  <c r="R8" i="114"/>
  <c r="S9" i="114"/>
  <c r="T10" i="114"/>
  <c r="D27" i="114"/>
  <c r="U14" i="114"/>
  <c r="M19" i="114"/>
  <c r="S10" i="114"/>
  <c r="R10" i="114"/>
  <c r="K15" i="114"/>
  <c r="S18" i="114"/>
  <c r="J15" i="114"/>
  <c r="I14" i="114"/>
  <c r="F26" i="114"/>
  <c r="J14" i="114"/>
  <c r="C27" i="114"/>
  <c r="I27" i="114"/>
  <c r="N24" i="114"/>
  <c r="U18" i="114"/>
  <c r="S16" i="114"/>
  <c r="O26" i="114"/>
  <c r="M24" i="114"/>
  <c r="R18" i="114"/>
  <c r="W15" i="114"/>
  <c r="T18" i="114"/>
  <c r="N27" i="114"/>
  <c r="J23" i="114"/>
  <c r="T19" i="114"/>
  <c r="W14" i="114"/>
  <c r="X10" i="114"/>
  <c r="U10" i="114"/>
  <c r="J26" i="114"/>
  <c r="U15" i="114"/>
  <c r="J27" i="114"/>
  <c r="T15" i="114"/>
  <c r="W18" i="114"/>
  <c r="U16" i="114"/>
  <c r="O27" i="114"/>
  <c r="I26" i="114"/>
  <c r="O28" i="114"/>
  <c r="K27" i="114"/>
  <c r="M25" i="114"/>
  <c r="N26" i="114"/>
  <c r="L26" i="114"/>
  <c r="J24" i="114"/>
  <c r="M28" i="114"/>
  <c r="K26" i="114"/>
  <c r="I24" i="114"/>
  <c r="M26" i="114"/>
  <c r="I25" i="114"/>
  <c r="O24" i="114"/>
  <c r="L24" i="114"/>
  <c r="N23" i="114"/>
  <c r="J28" i="114"/>
  <c r="O25" i="114"/>
  <c r="M23" i="114"/>
  <c r="E24" i="114"/>
  <c r="T17" i="114"/>
  <c r="R15" i="114"/>
  <c r="I28" i="114"/>
  <c r="N25" i="114"/>
  <c r="L23" i="114"/>
  <c r="S19" i="114"/>
  <c r="X16" i="114"/>
  <c r="V14" i="114"/>
  <c r="R9" i="114"/>
  <c r="W6" i="114"/>
  <c r="V10" i="114"/>
  <c r="T8" i="114"/>
  <c r="R6" i="114"/>
  <c r="D26" i="114"/>
  <c r="R16" i="114"/>
  <c r="L25" i="114"/>
  <c r="F27" i="114"/>
  <c r="R17" i="114"/>
  <c r="W8" i="114"/>
  <c r="V8" i="114"/>
  <c r="S8" i="114"/>
  <c r="L28" i="114"/>
  <c r="O23" i="114"/>
  <c r="A26" i="114"/>
  <c r="W17" i="114"/>
  <c r="E23" i="114"/>
  <c r="X6" i="114"/>
  <c r="V17" i="114"/>
  <c r="K28" i="114"/>
  <c r="K23" i="114"/>
  <c r="Z28" i="114"/>
  <c r="AB26" i="114"/>
  <c r="AE25" i="114"/>
  <c r="AA26" i="114"/>
  <c r="AB24" i="114"/>
  <c r="Z24" i="114"/>
  <c r="AF23" i="114"/>
  <c r="AD26" i="114"/>
  <c r="AE26" i="114"/>
  <c r="AF24" i="114"/>
  <c r="AD25" i="114"/>
  <c r="Z26" i="114"/>
  <c r="AE23" i="114"/>
  <c r="AA25" i="114"/>
  <c r="AB27" i="114"/>
  <c r="Z25" i="114"/>
  <c r="AE27" i="114"/>
  <c r="AC25" i="114"/>
  <c r="AA23" i="114"/>
  <c r="AF26" i="114"/>
  <c r="AD24" i="114"/>
  <c r="Z27" i="114"/>
  <c r="AA24" i="114"/>
  <c r="AF25" i="114"/>
  <c r="AD27" i="114"/>
  <c r="AD28" i="114"/>
  <c r="AE24" i="114"/>
  <c r="AD23" i="114"/>
  <c r="AF28" i="114"/>
  <c r="AE28" i="114"/>
  <c r="AB25" i="114"/>
  <c r="AF27" i="114"/>
  <c r="AB23" i="114"/>
  <c r="AB28" i="114"/>
  <c r="AC27" i="114"/>
  <c r="AC26" i="114"/>
  <c r="AA28" i="114"/>
  <c r="Z23" i="114"/>
  <c r="B1" i="111"/>
  <c r="B10" i="111" s="1"/>
  <c r="D3" i="111"/>
  <c r="B13" i="111" s="1"/>
  <c r="B5" i="111"/>
  <c r="B7" i="111"/>
  <c r="B9" i="111"/>
  <c r="B3" i="111"/>
  <c r="B4" i="111"/>
  <c r="B6" i="111"/>
  <c r="B8" i="111"/>
  <c r="B12" i="111"/>
  <c r="B11" i="111"/>
  <c r="AE50" i="115" l="1"/>
  <c r="AF50" i="115" s="1"/>
  <c r="AG50" i="115" s="1"/>
  <c r="AE54" i="115"/>
  <c r="AF54" i="115" s="1"/>
  <c r="AG54" i="115" s="1"/>
  <c r="AE51" i="115"/>
  <c r="AF51" i="115" s="1"/>
  <c r="AG51" i="115" s="1"/>
  <c r="AE56" i="115"/>
  <c r="AF56" i="115" s="1"/>
  <c r="AG56" i="115" s="1"/>
  <c r="AE57" i="115"/>
  <c r="AF57" i="115" s="1"/>
  <c r="AG57" i="115" s="1"/>
  <c r="AE52" i="115"/>
  <c r="AF52" i="115" s="1"/>
  <c r="AG52" i="115" s="1"/>
  <c r="AE55" i="115"/>
  <c r="AF55" i="115" s="1"/>
  <c r="AG55" i="115" s="1"/>
  <c r="AE53" i="115"/>
  <c r="AF53" i="115" s="1"/>
  <c r="AG53" i="115" s="1"/>
  <c r="AE58" i="115"/>
  <c r="AF58" i="115" s="1"/>
  <c r="AG58" i="115" s="1"/>
  <c r="E26" i="114"/>
  <c r="A23" i="114"/>
  <c r="F24" i="114"/>
  <c r="C23" i="114"/>
  <c r="G26" i="114"/>
  <c r="B27" i="114"/>
  <c r="B28" i="114"/>
  <c r="E27" i="114"/>
  <c r="C25" i="114"/>
  <c r="B26" i="114"/>
  <c r="E25" i="114"/>
  <c r="D23" i="114"/>
  <c r="A27" i="114"/>
  <c r="A25" i="114"/>
  <c r="D25" i="114"/>
  <c r="G27" i="114"/>
  <c r="A28" i="114"/>
  <c r="D24" i="114"/>
  <c r="F28" i="114"/>
  <c r="C28" i="114"/>
  <c r="B25" i="114"/>
  <c r="A3" i="115"/>
</calcChain>
</file>

<file path=xl/sharedStrings.xml><?xml version="1.0" encoding="utf-8"?>
<sst xmlns="http://schemas.openxmlformats.org/spreadsheetml/2006/main" count="343" uniqueCount="144">
  <si>
    <t>Pâques</t>
  </si>
  <si>
    <t>Jours fériés</t>
  </si>
  <si>
    <t>C. A.</t>
  </si>
  <si>
    <t>Jours</t>
  </si>
  <si>
    <t>L</t>
  </si>
  <si>
    <t>MARS</t>
  </si>
  <si>
    <t>AVRIL</t>
  </si>
  <si>
    <t>MAI</t>
  </si>
  <si>
    <t>JUIN</t>
  </si>
  <si>
    <t>JUILLET</t>
  </si>
  <si>
    <t>TOTAL</t>
  </si>
  <si>
    <t>DÉCHARGE</t>
  </si>
  <si>
    <t>CALENDRIER</t>
  </si>
  <si>
    <t>RÉCAP</t>
  </si>
  <si>
    <t>Base de Données</t>
  </si>
  <si>
    <t>Bloc Notes</t>
  </si>
  <si>
    <t>M</t>
  </si>
  <si>
    <t>J</t>
  </si>
  <si>
    <t>V</t>
  </si>
  <si>
    <t>S</t>
  </si>
  <si>
    <t>D</t>
  </si>
  <si>
    <t>Enfant Malade</t>
  </si>
  <si>
    <t>Reste</t>
  </si>
  <si>
    <t>INFORMATIONS :</t>
  </si>
  <si>
    <t>JANV</t>
  </si>
  <si>
    <t>FÉV</t>
  </si>
  <si>
    <t>AOUT</t>
  </si>
  <si>
    <t>SEPT</t>
  </si>
  <si>
    <t>OCT</t>
  </si>
  <si>
    <t>NOV</t>
  </si>
  <si>
    <t>DÉC</t>
  </si>
  <si>
    <t>Notes :</t>
  </si>
  <si>
    <t>Week-end</t>
  </si>
  <si>
    <t>Fériés</t>
  </si>
  <si>
    <t>Congés Scolaires</t>
  </si>
  <si>
    <t>!</t>
  </si>
  <si>
    <t>NOM- PRÉNOM</t>
  </si>
  <si>
    <t>SERVICE</t>
  </si>
  <si>
    <t>AFFECTATION</t>
  </si>
  <si>
    <t>RESPONSABLE</t>
  </si>
  <si>
    <t>MAIL</t>
  </si>
  <si>
    <t>Médiathèque</t>
  </si>
  <si>
    <t>Defrade Sébastien</t>
  </si>
  <si>
    <t>Service des Sports</t>
  </si>
  <si>
    <t>Gymnase</t>
  </si>
  <si>
    <t>Déchèteries</t>
  </si>
  <si>
    <t>Piscines</t>
  </si>
  <si>
    <t>Propreté Urbaine</t>
  </si>
  <si>
    <t>Siège du GPSEA</t>
  </si>
  <si>
    <t>Conservatoires</t>
  </si>
  <si>
    <t>Cuisine Centrale</t>
  </si>
  <si>
    <t>TECPARC</t>
  </si>
  <si>
    <t>Bâtiment Administratif</t>
  </si>
  <si>
    <t>Service Technique - Secteur Haut Val de Marne</t>
  </si>
  <si>
    <t>Serre Horticole</t>
  </si>
  <si>
    <t>Pépinère</t>
  </si>
  <si>
    <t>Maison des Arts et de la Culture</t>
  </si>
  <si>
    <t>Complexe Sportif Du Belvédère</t>
  </si>
  <si>
    <t>DÉCHARGE D'ACTIVITÉ DE SERVICE</t>
  </si>
  <si>
    <t>(Imputé sur le crédit d'heures syndicales)</t>
  </si>
  <si>
    <t>SYNDICAT CGT</t>
  </si>
  <si>
    <t>NOM DE L'AGENT :</t>
  </si>
  <si>
    <t>SERVICE D'AFFECTATION :</t>
  </si>
  <si>
    <t>ABSENCE (S) PRÉVUE (S)</t>
  </si>
  <si>
    <t>DATE (S)  ET  HORAIRE (S)</t>
  </si>
  <si>
    <t>Confirmation de L'absence (s) par</t>
  </si>
  <si>
    <t>Réservé à la DIDAM</t>
  </si>
  <si>
    <t>JOURS</t>
  </si>
  <si>
    <t>DATES</t>
  </si>
  <si>
    <t>MATIN</t>
  </si>
  <si>
    <t>APRÈS-MIDI</t>
  </si>
  <si>
    <t>=SI(C13&lt;&gt;$K$1;C13+$K$2;"")</t>
  </si>
  <si>
    <t>LUNDI</t>
  </si>
  <si>
    <t>MARDI</t>
  </si>
  <si>
    <t>MERCREDI</t>
  </si>
  <si>
    <t>JEUDI</t>
  </si>
  <si>
    <t>VENDREDI</t>
  </si>
  <si>
    <t>SAMEDI</t>
  </si>
  <si>
    <t>Signature du responsable syndicale habilité</t>
  </si>
  <si>
    <t>Visa du chef de service</t>
  </si>
  <si>
    <t>OBRSEVATIONS :</t>
  </si>
  <si>
    <t xml:space="preserve">            </t>
  </si>
  <si>
    <t>LE CHEF DE SERVICE transmet ce formulaire auprès de la DIDAM dès la fin de la dernière absence constatée.</t>
  </si>
  <si>
    <t xml:space="preserve"> </t>
  </si>
  <si>
    <t>Direction de l'innovation, du dialogue social et                de l'animation managériale (DIDAM).</t>
  </si>
  <si>
    <t xml:space="preserve"> Dans le cas où l'absence réelle ne correspond pas à la demande formulée, le chef de service indiquera                              l'absence réellement constatée.</t>
  </si>
  <si>
    <t>CONGÉ SCOLAIRES</t>
  </si>
  <si>
    <t>BASE DE DONNÉES</t>
  </si>
  <si>
    <t>Chef de Service</t>
  </si>
  <si>
    <t>a voir -----&gt;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</si>
  <si>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</si>
  <si>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</si>
  <si>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</si>
  <si>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</si>
  <si>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</si>
  <si>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</si>
  <si>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</si>
  <si>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</si>
  <si>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</si>
  <si>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</si>
  <si>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</si>
  <si>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</si>
  <si>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</si>
  <si>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</si>
  <si>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</si>
  <si>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</si>
  <si>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</si>
  <si>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</si>
  <si>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</si>
  <si>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</si>
  <si>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</si>
  <si>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</si>
  <si>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</si>
  <si>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</si>
  <si>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</si>
  <si>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</si>
  <si>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AAB</t>
  </si>
  <si>
    <t>AAN</t>
  </si>
  <si>
    <t>AAC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</si>
  <si>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</si>
  <si>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</si>
  <si>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</si>
  <si>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</si>
  <si>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</si>
  <si>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</si>
  <si>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</si>
  <si>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</si>
  <si>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</si>
  <si>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</si>
  <si>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AAO</t>
  </si>
  <si>
    <t>AAP</t>
  </si>
  <si>
    <t>AAQ</t>
  </si>
  <si>
    <t>AAR</t>
  </si>
  <si>
    <t>AAS</t>
  </si>
  <si>
    <t>AAT</t>
  </si>
  <si>
    <t>AAU</t>
  </si>
  <si>
    <t>AAV</t>
  </si>
  <si>
    <t xml:space="preserve">Ce formulaire de DÉCHARGE D'ACTVITÉS DE SERVICE est à remettre impérativement par l'agent concerné </t>
  </si>
  <si>
    <r>
      <t xml:space="preserve">à son chef de service, ou  responsable direct, </t>
    </r>
    <r>
      <rPr>
        <b/>
        <sz val="10"/>
        <color theme="1"/>
        <rFont val="Arial"/>
        <family val="2"/>
      </rPr>
      <t>AVANT LE DÉPART DU SERVICE.</t>
    </r>
  </si>
  <si>
    <t>email@gmail.com</t>
  </si>
  <si>
    <t>XXXX</t>
  </si>
  <si>
    <t>pppp</t>
  </si>
  <si>
    <t>pppz</t>
  </si>
  <si>
    <t>EEEa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</si>
</sst>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4" formatCode="_-* #,##0.00\ &quot;€&quot;_-;\-* #,##0.00\ &quot;€&quot;_-;_-* &quot;-&quot;??\ &quot;€&quot;_-;_-@_-"/>
    <numFmt numFmtId="164" formatCode="_-* #,##0.00\ [$€]_-;\-* #,##0.00\ [$€]_-;_-* &quot;-&quot;??\ [$€]_-;_-@_-"/>
    <numFmt numFmtId="165" formatCode="mmmm"/>
    <numFmt numFmtId="167" formatCode=";;"/>
    <numFmt numFmtId="168" formatCode="#.##0\.00"/>
    <numFmt numFmtId="169" formatCode="\$#\.00"/>
    <numFmt numFmtId="170" formatCode="#\.00"/>
    <numFmt numFmtId="171" formatCode="ddd\ dd\ mmm\ yyyy"/>
    <numFmt numFmtId="172" formatCode="ddd\ dd\ mmm\ "/>
    <numFmt numFmtId="176" formatCode="[h]:mm"/>
    <numFmt numFmtId="177" formatCode="h:mm;@"/>
    <numFmt numFmtId="178" formatCode="mmmm\ yy"/>
    <numFmt numFmtId="179" formatCode="dd"/>
    <numFmt numFmtId="180" formatCode="ddd\ "/>
    <numFmt numFmtId="181" formatCode="#,##0.00\ &quot;€&quot;"/>
    <numFmt numFmtId="182" formatCode="00000"/>
    <numFmt numFmtId="183" formatCode="000000"/>
    <numFmt numFmtId="184" formatCode="0#&quot; &quot;##&quot; &quot;##&quot; &quot;##&quot; &quot;##"/>
    <numFmt numFmtId="185" formatCode="yyyy"/>
    <numFmt numFmtId="186" formatCode="&quot;DATE :&quot;\ dd\ mmm\ yyyy"/>
  </numFmts>
  <fonts count="82" x14ac:knownFonts="1">
    <font>
      <sz val="8"/>
      <name val="Verdana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b/>
      <sz val="8"/>
      <color indexed="9"/>
      <name val="Verdana"/>
      <family val="2"/>
    </font>
    <font>
      <i/>
      <sz val="8"/>
      <name val="Verdana"/>
      <family val="2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2"/>
      <name val="Calibri"/>
      <family val="2"/>
    </font>
    <font>
      <sz val="8"/>
      <color theme="0"/>
      <name val="Verdana"/>
      <family val="2"/>
    </font>
    <font>
      <b/>
      <sz val="8"/>
      <color theme="0"/>
      <name val="Verdana"/>
      <family val="2"/>
    </font>
    <font>
      <sz val="10"/>
      <name val="Calibri"/>
      <family val="2"/>
      <scheme val="minor"/>
    </font>
    <font>
      <b/>
      <sz val="12"/>
      <color theme="0"/>
      <name val="Calibri"/>
      <family val="2"/>
    </font>
    <font>
      <u/>
      <sz val="8"/>
      <color theme="10"/>
      <name val="Verdana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8"/>
      <color rgb="FFFF0000"/>
      <name val="Verdana"/>
      <family val="2"/>
    </font>
    <font>
      <sz val="48"/>
      <name val="Verdana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Verdana"/>
      <family val="2"/>
    </font>
    <font>
      <sz val="11"/>
      <color theme="5" tint="-0.499984740745262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i/>
      <sz val="8"/>
      <color rgb="FF002060"/>
      <name val="Verdana"/>
      <family val="2"/>
    </font>
    <font>
      <b/>
      <u/>
      <sz val="12"/>
      <color rgb="FF002060"/>
      <name val="Calibri"/>
      <family val="2"/>
    </font>
    <font>
      <u/>
      <sz val="10"/>
      <name val="Arial"/>
      <family val="2"/>
    </font>
    <font>
      <i/>
      <sz val="8"/>
      <color theme="0"/>
      <name val="Verdana"/>
      <family val="2"/>
    </font>
    <font>
      <sz val="10"/>
      <color theme="0"/>
      <name val="Verdana"/>
      <family val="2"/>
    </font>
    <font>
      <sz val="2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Verdana"/>
      <family val="2"/>
    </font>
    <font>
      <sz val="14"/>
      <name val="Calibri"/>
      <family val="2"/>
      <scheme val="minor"/>
    </font>
    <font>
      <b/>
      <sz val="11"/>
      <name val="Verdana"/>
      <family val="2"/>
    </font>
    <font>
      <b/>
      <sz val="12"/>
      <color theme="0"/>
      <name val="Calibri"/>
      <family val="2"/>
      <scheme val="minor"/>
    </font>
    <font>
      <sz val="14"/>
      <name val="Verdana"/>
      <family val="2"/>
    </font>
    <font>
      <sz val="8"/>
      <color indexed="60"/>
      <name val="Verdana"/>
      <family val="2"/>
    </font>
    <font>
      <sz val="8"/>
      <color indexed="9"/>
      <name val="Verdana"/>
      <family val="2"/>
    </font>
    <font>
      <b/>
      <sz val="12"/>
      <name val="Calibri"/>
      <family val="2"/>
    </font>
    <font>
      <b/>
      <sz val="10"/>
      <name val="Calibri"/>
      <family val="2"/>
    </font>
    <font>
      <sz val="7"/>
      <color rgb="FFFF0000"/>
      <name val="Verdana"/>
      <family val="2"/>
    </font>
    <font>
      <sz val="10"/>
      <color indexed="9"/>
      <name val="Arial"/>
      <family val="2"/>
    </font>
    <font>
      <b/>
      <sz val="8"/>
      <color indexed="10"/>
      <name val="Verdana"/>
      <family val="2"/>
    </font>
    <font>
      <sz val="7"/>
      <color theme="0"/>
      <name val="Verdana"/>
      <family val="2"/>
    </font>
    <font>
      <b/>
      <sz val="24"/>
      <name val="Verdana"/>
      <family val="2"/>
    </font>
    <font>
      <sz val="8"/>
      <name val="Verdana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2"/>
      <color rgb="FF256CFB"/>
      <name val="Arial"/>
      <family val="2"/>
    </font>
    <font>
      <sz val="11"/>
      <color rgb="FF1B4298"/>
      <name val="Trebuchet MS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Wingdings"/>
      <charset val="2"/>
    </font>
    <font>
      <sz val="14"/>
      <name val="Wingdings"/>
      <charset val="2"/>
    </font>
    <font>
      <sz val="10"/>
      <name val="Wingdings"/>
      <charset val="2"/>
    </font>
    <font>
      <b/>
      <sz val="8"/>
      <color rgb="FF0000FF"/>
      <name val="Verdana"/>
      <family val="2"/>
    </font>
    <font>
      <b/>
      <sz val="11"/>
      <color theme="0"/>
      <name val="Calibri"/>
      <family val="2"/>
    </font>
    <font>
      <b/>
      <u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</font>
    <font>
      <sz val="9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0"/>
        </stop>
        <stop position="0.5">
          <color theme="2" tint="-0.25098422193060094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6" tint="0.40000610370189521"/>
        </stop>
        <stop position="1">
          <color theme="0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  <fill>
      <patternFill patternType="solid">
        <fgColor rgb="FFE1EA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gray0625">
        <bgColor theme="3" tint="0.59996337778862885"/>
      </patternFill>
    </fill>
    <fill>
      <gradientFill degree="90">
        <stop position="0">
          <color theme="0"/>
        </stop>
        <stop position="0.5">
          <color theme="6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FF66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0000"/>
        </stop>
        <stop position="1">
          <color theme="0"/>
        </stop>
      </gradientFill>
    </fill>
  </fills>
  <borders count="7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7">
    <xf numFmtId="0" fontId="0" fillId="0" borderId="0"/>
    <xf numFmtId="0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164" fontId="3" fillId="0" borderId="0" applyFont="0" applyFill="0" applyBorder="0" applyAlignment="0" applyProtection="0"/>
    <xf numFmtId="168" fontId="8" fillId="0" borderId="0">
      <protection locked="0"/>
    </xf>
    <xf numFmtId="170" fontId="8" fillId="0" borderId="0">
      <protection locked="0"/>
    </xf>
    <xf numFmtId="169" fontId="8" fillId="0" borderId="0">
      <protection locked="0"/>
    </xf>
    <xf numFmtId="0" fontId="3" fillId="0" borderId="0"/>
    <xf numFmtId="0" fontId="7" fillId="0" borderId="0"/>
    <xf numFmtId="0" fontId="2" fillId="0" borderId="0"/>
    <xf numFmtId="0" fontId="3" fillId="0" borderId="0"/>
    <xf numFmtId="0" fontId="8" fillId="0" borderId="1">
      <protection locked="0"/>
    </xf>
    <xf numFmtId="0" fontId="3" fillId="2" borderId="0"/>
    <xf numFmtId="0" fontId="15" fillId="0" borderId="0" applyNumberFormat="0" applyFill="0" applyBorder="0" applyAlignment="0" applyProtection="0"/>
    <xf numFmtId="44" fontId="55" fillId="0" borderId="0" applyFont="0" applyFill="0" applyBorder="0" applyAlignment="0" applyProtection="0"/>
    <xf numFmtId="0" fontId="3" fillId="0" borderId="0"/>
  </cellStyleXfs>
  <cellXfs count="489">
    <xf numFmtId="0" fontId="0" fillId="0" borderId="0" xfId="0"/>
    <xf numFmtId="0" fontId="2" fillId="0" borderId="0" xfId="10"/>
    <xf numFmtId="0" fontId="11" fillId="5" borderId="0" xfId="0" applyFont="1" applyFill="1"/>
    <xf numFmtId="0" fontId="12" fillId="5" borderId="0" xfId="10" applyFont="1" applyFill="1" applyBorder="1" applyAlignment="1">
      <alignment horizontal="center"/>
    </xf>
    <xf numFmtId="0" fontId="3" fillId="3" borderId="0" xfId="0" applyFont="1" applyFill="1"/>
    <xf numFmtId="0" fontId="15" fillId="0" borderId="0" xfId="14"/>
    <xf numFmtId="14" fontId="2" fillId="2" borderId="7" xfId="8" applyNumberFormat="1" applyFont="1" applyFill="1" applyBorder="1"/>
    <xf numFmtId="14" fontId="0" fillId="0" borderId="0" xfId="0" applyNumberFormat="1"/>
    <xf numFmtId="14" fontId="2" fillId="4" borderId="7" xfId="8" applyNumberFormat="1" applyFont="1" applyFill="1" applyBorder="1"/>
    <xf numFmtId="0" fontId="2" fillId="0" borderId="0" xfId="10" applyBorder="1" applyAlignment="1">
      <alignment horizontal="left"/>
    </xf>
    <xf numFmtId="0" fontId="21" fillId="0" borderId="0" xfId="10" applyFont="1"/>
    <xf numFmtId="0" fontId="2" fillId="5" borderId="0" xfId="10" applyFill="1" applyBorder="1"/>
    <xf numFmtId="0" fontId="0" fillId="0" borderId="0" xfId="0" applyAlignment="1">
      <alignment horizontal="center"/>
    </xf>
    <xf numFmtId="176" fontId="0" fillId="0" borderId="0" xfId="0" applyNumberForma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5" borderId="0" xfId="9" applyFont="1" applyFill="1" applyBorder="1"/>
    <xf numFmtId="0" fontId="35" fillId="13" borderId="0" xfId="14" applyFont="1" applyFill="1" applyBorder="1" applyAlignment="1" applyProtection="1">
      <alignment horizontal="center" vertical="center"/>
      <protection hidden="1"/>
    </xf>
    <xf numFmtId="0" fontId="7" fillId="0" borderId="0" xfId="9"/>
    <xf numFmtId="0" fontId="2" fillId="0" borderId="0" xfId="9" applyFont="1"/>
    <xf numFmtId="0" fontId="27" fillId="0" borderId="0" xfId="0" applyFont="1"/>
    <xf numFmtId="0" fontId="36" fillId="0" borderId="0" xfId="14" applyFont="1" applyAlignment="1" applyProtection="1"/>
    <xf numFmtId="14" fontId="11" fillId="5" borderId="0" xfId="8" applyNumberFormat="1" applyFont="1" applyFill="1" applyBorder="1"/>
    <xf numFmtId="0" fontId="7" fillId="0" borderId="0" xfId="9" applyAlignment="1">
      <alignment horizontal="center"/>
    </xf>
    <xf numFmtId="0" fontId="19" fillId="0" borderId="0" xfId="0" applyFont="1" applyBorder="1"/>
    <xf numFmtId="0" fontId="0" fillId="0" borderId="0" xfId="0" applyBorder="1"/>
    <xf numFmtId="0" fontId="11" fillId="5" borderId="0" xfId="9" applyFont="1" applyFill="1" applyBorder="1"/>
    <xf numFmtId="0" fontId="4" fillId="0" borderId="0" xfId="9" applyFont="1" applyAlignment="1">
      <alignment horizontal="center"/>
    </xf>
    <xf numFmtId="167" fontId="2" fillId="0" borderId="0" xfId="9" applyNumberFormat="1" applyFont="1" applyFill="1" applyBorder="1"/>
    <xf numFmtId="0" fontId="37" fillId="5" borderId="0" xfId="9" applyFont="1" applyFill="1" applyBorder="1"/>
    <xf numFmtId="0" fontId="38" fillId="5" borderId="0" xfId="9" applyNumberFormat="1" applyFont="1" applyFill="1" applyBorder="1"/>
    <xf numFmtId="179" fontId="2" fillId="15" borderId="54" xfId="9" applyNumberFormat="1" applyFont="1" applyFill="1" applyBorder="1" applyAlignment="1">
      <alignment horizontal="center"/>
    </xf>
    <xf numFmtId="179" fontId="2" fillId="15" borderId="55" xfId="9" applyNumberFormat="1" applyFont="1" applyFill="1" applyBorder="1" applyAlignment="1">
      <alignment horizontal="center"/>
    </xf>
    <xf numFmtId="179" fontId="2" fillId="9" borderId="55" xfId="9" applyNumberFormat="1" applyFont="1" applyFill="1" applyBorder="1" applyAlignment="1">
      <alignment horizontal="center"/>
    </xf>
    <xf numFmtId="179" fontId="2" fillId="9" borderId="56" xfId="9" applyNumberFormat="1" applyFont="1" applyFill="1" applyBorder="1" applyAlignment="1">
      <alignment horizontal="center"/>
    </xf>
    <xf numFmtId="179" fontId="2" fillId="15" borderId="57" xfId="9" applyNumberFormat="1" applyFont="1" applyFill="1" applyBorder="1" applyAlignment="1">
      <alignment horizontal="center"/>
    </xf>
    <xf numFmtId="179" fontId="2" fillId="15" borderId="58" xfId="9" applyNumberFormat="1" applyFont="1" applyFill="1" applyBorder="1" applyAlignment="1">
      <alignment horizontal="center"/>
    </xf>
    <xf numFmtId="179" fontId="2" fillId="9" borderId="58" xfId="9" applyNumberFormat="1" applyFont="1" applyFill="1" applyBorder="1" applyAlignment="1">
      <alignment horizontal="center"/>
    </xf>
    <xf numFmtId="179" fontId="2" fillId="9" borderId="59" xfId="9" applyNumberFormat="1" applyFont="1" applyFill="1" applyBorder="1" applyAlignment="1">
      <alignment horizontal="center"/>
    </xf>
    <xf numFmtId="179" fontId="2" fillId="15" borderId="60" xfId="9" applyNumberFormat="1" applyFont="1" applyFill="1" applyBorder="1" applyAlignment="1">
      <alignment horizontal="center"/>
    </xf>
    <xf numFmtId="179" fontId="2" fillId="15" borderId="61" xfId="9" applyNumberFormat="1" applyFont="1" applyFill="1" applyBorder="1" applyAlignment="1">
      <alignment horizontal="center"/>
    </xf>
    <xf numFmtId="179" fontId="2" fillId="9" borderId="61" xfId="9" applyNumberFormat="1" applyFont="1" applyFill="1" applyBorder="1" applyAlignment="1">
      <alignment horizontal="center"/>
    </xf>
    <xf numFmtId="179" fontId="2" fillId="9" borderId="62" xfId="9" applyNumberFormat="1" applyFont="1" applyFill="1" applyBorder="1" applyAlignment="1">
      <alignment horizontal="center"/>
    </xf>
    <xf numFmtId="0" fontId="26" fillId="0" borderId="0" xfId="0" applyFont="1" applyBorder="1"/>
    <xf numFmtId="0" fontId="38" fillId="5" borderId="0" xfId="9" applyFont="1" applyFill="1" applyBorder="1"/>
    <xf numFmtId="0" fontId="7" fillId="0" borderId="0" xfId="9" applyBorder="1"/>
    <xf numFmtId="0" fontId="39" fillId="5" borderId="0" xfId="0" applyFont="1" applyFill="1" applyBorder="1" applyAlignment="1" applyProtection="1">
      <alignment horizontal="center" vertical="center"/>
      <protection locked="0"/>
    </xf>
    <xf numFmtId="0" fontId="39" fillId="5" borderId="0" xfId="0" applyFont="1" applyFill="1" applyBorder="1" applyAlignment="1" applyProtection="1">
      <alignment horizontal="center"/>
      <protection locked="0"/>
    </xf>
    <xf numFmtId="0" fontId="23" fillId="0" borderId="0" xfId="10" applyFont="1"/>
    <xf numFmtId="0" fontId="5" fillId="3" borderId="0" xfId="10" applyFont="1" applyFill="1" applyBorder="1" applyAlignment="1">
      <alignment horizontal="center"/>
    </xf>
    <xf numFmtId="0" fontId="46" fillId="0" borderId="0" xfId="10" applyFont="1"/>
    <xf numFmtId="0" fontId="2" fillId="0" borderId="0" xfId="10" applyFont="1"/>
    <xf numFmtId="0" fontId="47" fillId="0" borderId="0" xfId="10" applyFont="1"/>
    <xf numFmtId="0" fontId="6" fillId="0" borderId="0" xfId="9" applyFont="1"/>
    <xf numFmtId="0" fontId="17" fillId="3" borderId="7" xfId="0" applyFont="1" applyFill="1" applyBorder="1" applyAlignment="1" applyProtection="1">
      <alignment horizontal="center"/>
      <protection locked="0"/>
    </xf>
    <xf numFmtId="0" fontId="17" fillId="17" borderId="7" xfId="0" applyFont="1" applyFill="1" applyBorder="1" applyAlignment="1" applyProtection="1">
      <alignment horizontal="center"/>
      <protection locked="0"/>
    </xf>
    <xf numFmtId="0" fontId="17" fillId="16" borderId="7" xfId="0" applyFont="1" applyFill="1" applyBorder="1" applyAlignment="1">
      <alignment horizontal="center"/>
    </xf>
    <xf numFmtId="0" fontId="2" fillId="3" borderId="0" xfId="0" applyFont="1" applyFill="1"/>
    <xf numFmtId="0" fontId="51" fillId="3" borderId="0" xfId="0" applyFont="1" applyFill="1"/>
    <xf numFmtId="0" fontId="21" fillId="3" borderId="0" xfId="0" applyFont="1" applyFill="1"/>
    <xf numFmtId="0" fontId="16" fillId="3" borderId="0" xfId="0" applyFont="1" applyFill="1"/>
    <xf numFmtId="0" fontId="3" fillId="3" borderId="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1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52" fillId="3" borderId="7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3" borderId="0" xfId="10" applyFont="1" applyFill="1" applyBorder="1" applyAlignment="1">
      <alignment horizontal="center" vertical="center"/>
    </xf>
    <xf numFmtId="0" fontId="4" fillId="0" borderId="0" xfId="10" applyFont="1" applyBorder="1" applyAlignment="1">
      <alignment horizontal="center" vertical="center"/>
    </xf>
    <xf numFmtId="0" fontId="51" fillId="3" borderId="0" xfId="0" applyFont="1" applyFill="1" applyBorder="1"/>
    <xf numFmtId="0" fontId="16" fillId="3" borderId="0" xfId="0" applyFont="1" applyFill="1" applyBorder="1"/>
    <xf numFmtId="0" fontId="0" fillId="0" borderId="0" xfId="0" applyProtection="1"/>
    <xf numFmtId="0" fontId="3" fillId="3" borderId="0" xfId="0" applyFont="1" applyFill="1" applyBorder="1"/>
    <xf numFmtId="0" fontId="15" fillId="0" borderId="0" xfId="14" applyAlignment="1" applyProtection="1"/>
    <xf numFmtId="14" fontId="11" fillId="0" borderId="0" xfId="10" applyNumberFormat="1" applyFont="1"/>
    <xf numFmtId="180" fontId="2" fillId="5" borderId="33" xfId="10" applyNumberFormat="1" applyFill="1" applyBorder="1" applyAlignment="1">
      <alignment horizontal="center"/>
    </xf>
    <xf numFmtId="0" fontId="3" fillId="3" borderId="0" xfId="0" applyFont="1" applyFill="1" applyBorder="1" applyAlignment="1">
      <alignment horizontal="right"/>
    </xf>
    <xf numFmtId="0" fontId="2" fillId="3" borderId="0" xfId="0" applyNumberFormat="1" applyFont="1" applyFill="1" applyBorder="1" applyAlignment="1">
      <alignment horizontal="center" vertical="center"/>
    </xf>
    <xf numFmtId="0" fontId="51" fillId="3" borderId="0" xfId="0" applyNumberFormat="1" applyFont="1" applyFill="1" applyBorder="1" applyAlignment="1">
      <alignment horizontal="center" vertical="center"/>
    </xf>
    <xf numFmtId="167" fontId="12" fillId="0" borderId="7" xfId="10" applyNumberFormat="1" applyFont="1" applyBorder="1" applyAlignment="1">
      <alignment horizontal="left"/>
    </xf>
    <xf numFmtId="180" fontId="2" fillId="5" borderId="7" xfId="10" applyNumberFormat="1" applyFill="1" applyBorder="1" applyAlignment="1">
      <alignment horizontal="center"/>
    </xf>
    <xf numFmtId="167" fontId="12" fillId="0" borderId="33" xfId="10" applyNumberFormat="1" applyFont="1" applyBorder="1" applyAlignment="1">
      <alignment horizontal="left"/>
    </xf>
    <xf numFmtId="0" fontId="49" fillId="5" borderId="63" xfId="0" applyFont="1" applyFill="1" applyBorder="1" applyAlignment="1">
      <alignment horizontal="center"/>
    </xf>
    <xf numFmtId="0" fontId="47" fillId="0" borderId="0" xfId="10" quotePrefix="1" applyFont="1"/>
    <xf numFmtId="0" fontId="2" fillId="0" borderId="9" xfId="10" applyBorder="1"/>
    <xf numFmtId="0" fontId="0" fillId="0" borderId="14" xfId="0" applyBorder="1" applyAlignment="1"/>
    <xf numFmtId="0" fontId="37" fillId="5" borderId="0" xfId="10" applyFont="1" applyFill="1" applyBorder="1"/>
    <xf numFmtId="172" fontId="53" fillId="5" borderId="0" xfId="10" applyNumberFormat="1" applyFont="1" applyFill="1" applyBorder="1" applyAlignment="1">
      <alignment horizontal="left"/>
    </xf>
    <xf numFmtId="171" fontId="11" fillId="5" borderId="0" xfId="10" applyNumberFormat="1" applyFont="1" applyFill="1" applyBorder="1" applyAlignment="1">
      <alignment horizontal="left"/>
    </xf>
    <xf numFmtId="0" fontId="3" fillId="5" borderId="0" xfId="0" applyFont="1" applyFill="1" applyBorder="1" applyAlignment="1">
      <alignment horizontal="left" vertical="top" shrinkToFit="1"/>
    </xf>
    <xf numFmtId="0" fontId="17" fillId="10" borderId="9" xfId="0" applyFont="1" applyFill="1" applyBorder="1" applyAlignment="1" applyProtection="1">
      <alignment horizontal="center" vertical="center" shrinkToFit="1"/>
      <protection locked="0"/>
    </xf>
    <xf numFmtId="0" fontId="3" fillId="5" borderId="6" xfId="0" applyFont="1" applyFill="1" applyBorder="1" applyAlignment="1" applyProtection="1">
      <alignment shrinkToFit="1"/>
      <protection locked="0"/>
    </xf>
    <xf numFmtId="0" fontId="3" fillId="5" borderId="39" xfId="0" applyFont="1" applyFill="1" applyBorder="1" applyAlignment="1">
      <alignment horizontal="left" shrinkToFit="1"/>
    </xf>
    <xf numFmtId="0" fontId="3" fillId="5" borderId="6" xfId="0" applyFont="1" applyFill="1" applyBorder="1" applyAlignment="1">
      <alignment horizontal="left" vertical="center" shrinkToFit="1"/>
    </xf>
    <xf numFmtId="0" fontId="3" fillId="5" borderId="0" xfId="0" applyFont="1" applyFill="1" applyBorder="1" applyAlignment="1">
      <alignment horizontal="left" shrinkToFit="1"/>
    </xf>
    <xf numFmtId="0" fontId="3" fillId="5" borderId="0" xfId="0" applyFont="1" applyFill="1" applyBorder="1" applyAlignment="1">
      <alignment horizontal="center" shrinkToFit="1"/>
    </xf>
    <xf numFmtId="49" fontId="3" fillId="5" borderId="51" xfId="0" applyNumberFormat="1" applyFont="1" applyFill="1" applyBorder="1" applyAlignment="1">
      <alignment horizontal="left" vertical="center" shrinkToFit="1"/>
    </xf>
    <xf numFmtId="0" fontId="58" fillId="16" borderId="27" xfId="0" applyFont="1" applyFill="1" applyBorder="1" applyAlignment="1">
      <alignment horizontal="center" shrinkToFit="1"/>
    </xf>
    <xf numFmtId="0" fontId="58" fillId="5" borderId="0" xfId="0" applyFont="1" applyFill="1" applyBorder="1" applyAlignment="1">
      <alignment horizontal="center" shrinkToFit="1"/>
    </xf>
    <xf numFmtId="0" fontId="58" fillId="16" borderId="33" xfId="0" applyNumberFormat="1" applyFont="1" applyFill="1" applyBorder="1" applyAlignment="1">
      <alignment horizontal="center" shrinkToFit="1"/>
    </xf>
    <xf numFmtId="0" fontId="3" fillId="5" borderId="0" xfId="0" applyFont="1" applyFill="1" applyAlignment="1">
      <alignment horizontal="left" shrinkToFit="1"/>
    </xf>
    <xf numFmtId="0" fontId="17" fillId="5" borderId="52" xfId="0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horizontal="left" shrinkToFit="1"/>
      <protection locked="0"/>
    </xf>
    <xf numFmtId="181" fontId="60" fillId="5" borderId="52" xfId="14" applyNumberFormat="1" applyFont="1" applyFill="1" applyBorder="1" applyAlignment="1" applyProtection="1">
      <alignment horizontal="center" shrinkToFit="1"/>
      <protection locked="0"/>
    </xf>
    <xf numFmtId="182" fontId="3" fillId="5" borderId="52" xfId="0" applyNumberFormat="1" applyFont="1" applyFill="1" applyBorder="1" applyAlignment="1" applyProtection="1">
      <alignment horizontal="center" shrinkToFit="1"/>
      <protection locked="0"/>
    </xf>
    <xf numFmtId="183" fontId="3" fillId="5" borderId="52" xfId="0" applyNumberFormat="1" applyFont="1" applyFill="1" applyBorder="1" applyAlignment="1" applyProtection="1">
      <alignment horizontal="center" wrapText="1" shrinkToFit="1"/>
      <protection locked="0"/>
    </xf>
    <xf numFmtId="183" fontId="3" fillId="5" borderId="52" xfId="0" quotePrefix="1" applyNumberFormat="1" applyFont="1" applyFill="1" applyBorder="1" applyAlignment="1" applyProtection="1">
      <alignment horizontal="center" shrinkToFit="1"/>
      <protection locked="0"/>
    </xf>
    <xf numFmtId="183" fontId="3" fillId="5" borderId="52" xfId="0" quotePrefix="1" applyNumberFormat="1" applyFont="1" applyFill="1" applyBorder="1" applyAlignment="1" applyProtection="1">
      <alignment horizontal="left" shrinkToFit="1"/>
      <protection locked="0"/>
    </xf>
    <xf numFmtId="184" fontId="3" fillId="5" borderId="52" xfId="0" applyNumberFormat="1" applyFont="1" applyFill="1" applyBorder="1" applyAlignment="1" applyProtection="1">
      <alignment horizontal="center" shrinkToFit="1"/>
      <protection locked="0"/>
    </xf>
    <xf numFmtId="0" fontId="3" fillId="5" borderId="52" xfId="0" applyNumberFormat="1" applyFont="1" applyFill="1" applyBorder="1" applyAlignment="1" applyProtection="1">
      <alignment horizontal="left" shrinkToFit="1"/>
      <protection locked="0"/>
    </xf>
    <xf numFmtId="181" fontId="60" fillId="5" borderId="52" xfId="0" applyNumberFormat="1" applyFont="1" applyFill="1" applyBorder="1" applyAlignment="1" applyProtection="1">
      <alignment horizontal="center" shrinkToFit="1"/>
      <protection locked="0"/>
    </xf>
    <xf numFmtId="183" fontId="3" fillId="5" borderId="52" xfId="0" applyNumberFormat="1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horizontal="center" shrinkToFit="1"/>
      <protection locked="0"/>
    </xf>
    <xf numFmtId="0" fontId="60" fillId="5" borderId="52" xfId="14" applyFont="1" applyFill="1" applyBorder="1" applyAlignment="1" applyProtection="1">
      <alignment horizontal="center" shrinkToFit="1"/>
      <protection locked="0"/>
    </xf>
    <xf numFmtId="183" fontId="3" fillId="5" borderId="52" xfId="0" applyNumberFormat="1" applyFont="1" applyFill="1" applyBorder="1" applyAlignment="1" applyProtection="1">
      <alignment horizontal="center" shrinkToFit="1"/>
      <protection locked="0"/>
    </xf>
    <xf numFmtId="0" fontId="3" fillId="5" borderId="52" xfId="15" applyNumberFormat="1" applyFont="1" applyFill="1" applyBorder="1" applyAlignment="1" applyProtection="1">
      <alignment horizontal="center" shrinkToFit="1"/>
      <protection locked="0"/>
    </xf>
    <xf numFmtId="0" fontId="3" fillId="5" borderId="52" xfId="0" quotePrefix="1" applyNumberFormat="1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horizontal="left" shrinkToFit="1"/>
    </xf>
    <xf numFmtId="181" fontId="60" fillId="5" borderId="52" xfId="0" applyNumberFormat="1" applyFont="1" applyFill="1" applyBorder="1" applyAlignment="1" applyProtection="1">
      <alignment horizontal="center" shrinkToFit="1"/>
    </xf>
    <xf numFmtId="182" fontId="3" fillId="5" borderId="52" xfId="0" applyNumberFormat="1" applyFont="1" applyFill="1" applyBorder="1" applyAlignment="1" applyProtection="1">
      <alignment horizontal="center" shrinkToFit="1"/>
    </xf>
    <xf numFmtId="183" fontId="3" fillId="5" borderId="52" xfId="0" quotePrefix="1" applyNumberFormat="1" applyFont="1" applyFill="1" applyBorder="1" applyAlignment="1" applyProtection="1">
      <alignment horizontal="center" shrinkToFit="1"/>
    </xf>
    <xf numFmtId="183" fontId="3" fillId="5" borderId="52" xfId="0" quotePrefix="1" applyNumberFormat="1" applyFont="1" applyFill="1" applyBorder="1" applyAlignment="1" applyProtection="1">
      <alignment horizontal="left" shrinkToFit="1"/>
    </xf>
    <xf numFmtId="184" fontId="3" fillId="5" borderId="52" xfId="0" applyNumberFormat="1" applyFont="1" applyFill="1" applyBorder="1" applyAlignment="1" applyProtection="1">
      <alignment horizontal="center" shrinkToFit="1"/>
    </xf>
    <xf numFmtId="0" fontId="3" fillId="5" borderId="52" xfId="0" applyNumberFormat="1" applyFont="1" applyFill="1" applyBorder="1" applyAlignment="1" applyProtection="1">
      <alignment horizontal="left" shrinkToFit="1"/>
    </xf>
    <xf numFmtId="0" fontId="17" fillId="5" borderId="52" xfId="0" applyFont="1" applyFill="1" applyBorder="1" applyAlignment="1" applyProtection="1">
      <alignment horizontal="center" shrinkToFit="1"/>
    </xf>
    <xf numFmtId="183" fontId="3" fillId="5" borderId="52" xfId="0" applyNumberFormat="1" applyFont="1" applyFill="1" applyBorder="1" applyAlignment="1" applyProtection="1">
      <alignment horizontal="center" shrinkToFit="1"/>
    </xf>
    <xf numFmtId="183" fontId="3" fillId="5" borderId="52" xfId="0" applyNumberFormat="1" applyFont="1" applyFill="1" applyBorder="1" applyAlignment="1" applyProtection="1">
      <alignment horizontal="left" shrinkToFit="1"/>
    </xf>
    <xf numFmtId="0" fontId="3" fillId="5" borderId="52" xfId="0" applyFont="1" applyFill="1" applyBorder="1" applyAlignment="1">
      <alignment shrinkToFit="1"/>
    </xf>
    <xf numFmtId="0" fontId="3" fillId="5" borderId="52" xfId="0" applyFont="1" applyFill="1" applyBorder="1" applyAlignment="1" applyProtection="1">
      <alignment shrinkToFit="1"/>
    </xf>
    <xf numFmtId="0" fontId="3" fillId="5" borderId="52" xfId="0" applyFont="1" applyFill="1" applyBorder="1" applyAlignment="1">
      <alignment horizontal="center" shrinkToFit="1"/>
    </xf>
    <xf numFmtId="0" fontId="3" fillId="5" borderId="52" xfId="0" applyNumberFormat="1" applyFont="1" applyFill="1" applyBorder="1" applyAlignment="1" applyProtection="1">
      <alignment horizontal="center" shrinkToFit="1"/>
    </xf>
    <xf numFmtId="181" fontId="60" fillId="5" borderId="52" xfId="14" applyNumberFormat="1" applyFont="1" applyFill="1" applyBorder="1" applyAlignment="1" applyProtection="1">
      <alignment horizontal="center" shrinkToFit="1"/>
    </xf>
    <xf numFmtId="0" fontId="3" fillId="5" borderId="52" xfId="0" applyFont="1" applyFill="1" applyBorder="1" applyAlignment="1">
      <alignment horizontal="left" shrinkToFit="1"/>
    </xf>
    <xf numFmtId="0" fontId="3" fillId="5" borderId="8" xfId="0" applyFont="1" applyFill="1" applyBorder="1" applyAlignment="1" applyProtection="1">
      <alignment horizontal="left" shrinkToFit="1"/>
    </xf>
    <xf numFmtId="181" fontId="60" fillId="5" borderId="8" xfId="0" applyNumberFormat="1" applyFont="1" applyFill="1" applyBorder="1" applyAlignment="1" applyProtection="1">
      <alignment horizontal="center" shrinkToFit="1"/>
    </xf>
    <xf numFmtId="0" fontId="3" fillId="5" borderId="8" xfId="0" applyNumberFormat="1" applyFont="1" applyFill="1" applyBorder="1" applyAlignment="1" applyProtection="1">
      <alignment horizontal="center" shrinkToFit="1"/>
    </xf>
    <xf numFmtId="183" fontId="3" fillId="5" borderId="8" xfId="0" applyNumberFormat="1" applyFont="1" applyFill="1" applyBorder="1" applyAlignment="1" applyProtection="1">
      <alignment horizontal="center" shrinkToFit="1"/>
    </xf>
    <xf numFmtId="183" fontId="3" fillId="5" borderId="8" xfId="0" applyNumberFormat="1" applyFont="1" applyFill="1" applyBorder="1" applyAlignment="1" applyProtection="1">
      <alignment horizontal="left" shrinkToFit="1"/>
    </xf>
    <xf numFmtId="184" fontId="3" fillId="5" borderId="8" xfId="0" applyNumberFormat="1" applyFont="1" applyFill="1" applyBorder="1" applyAlignment="1" applyProtection="1">
      <alignment horizontal="center" shrinkToFit="1"/>
    </xf>
    <xf numFmtId="0" fontId="3" fillId="5" borderId="8" xfId="0" applyNumberFormat="1" applyFont="1" applyFill="1" applyBorder="1" applyAlignment="1" applyProtection="1">
      <alignment horizontal="left" shrinkToFit="1"/>
    </xf>
    <xf numFmtId="0" fontId="3" fillId="5" borderId="0" xfId="0" applyFont="1" applyFill="1" applyAlignment="1" applyProtection="1">
      <alignment horizontal="left" shrinkToFit="1"/>
    </xf>
    <xf numFmtId="181" fontId="60" fillId="5" borderId="0" xfId="0" applyNumberFormat="1" applyFont="1" applyFill="1" applyAlignment="1" applyProtection="1">
      <alignment horizontal="center" shrinkToFit="1"/>
    </xf>
    <xf numFmtId="0" fontId="3" fillId="5" borderId="0" xfId="0" applyNumberFormat="1" applyFont="1" applyFill="1" applyAlignment="1" applyProtection="1">
      <alignment horizontal="center" shrinkToFit="1"/>
    </xf>
    <xf numFmtId="183" fontId="3" fillId="5" borderId="0" xfId="0" applyNumberFormat="1" applyFont="1" applyFill="1" applyAlignment="1" applyProtection="1">
      <alignment horizontal="center" shrinkToFit="1"/>
    </xf>
    <xf numFmtId="183" fontId="3" fillId="5" borderId="0" xfId="0" applyNumberFormat="1" applyFont="1" applyFill="1" applyAlignment="1" applyProtection="1">
      <alignment horizontal="left" shrinkToFit="1"/>
    </xf>
    <xf numFmtId="184" fontId="3" fillId="5" borderId="0" xfId="0" applyNumberFormat="1" applyFont="1" applyFill="1" applyAlignment="1" applyProtection="1">
      <alignment horizontal="center" shrinkToFit="1"/>
    </xf>
    <xf numFmtId="0" fontId="3" fillId="5" borderId="0" xfId="0" applyNumberFormat="1" applyFont="1" applyFill="1" applyAlignment="1" applyProtection="1">
      <alignment horizontal="left" shrinkToFit="1"/>
    </xf>
    <xf numFmtId="0" fontId="3" fillId="5" borderId="0" xfId="0" applyFont="1" applyFill="1" applyAlignment="1" applyProtection="1">
      <alignment horizontal="center" shrinkToFit="1"/>
    </xf>
    <xf numFmtId="181" fontId="60" fillId="5" borderId="0" xfId="0" applyNumberFormat="1" applyFont="1" applyFill="1" applyAlignment="1">
      <alignment horizontal="center" shrinkToFit="1"/>
    </xf>
    <xf numFmtId="0" fontId="3" fillId="5" borderId="0" xfId="0" applyNumberFormat="1" applyFont="1" applyFill="1" applyAlignment="1">
      <alignment horizontal="center" shrinkToFit="1"/>
    </xf>
    <xf numFmtId="0" fontId="3" fillId="5" borderId="0" xfId="0" applyFont="1" applyFill="1" applyAlignment="1">
      <alignment horizontal="center" shrinkToFit="1"/>
    </xf>
    <xf numFmtId="184" fontId="3" fillId="5" borderId="0" xfId="0" applyNumberFormat="1" applyFont="1" applyFill="1" applyAlignment="1">
      <alignment horizontal="center" shrinkToFit="1"/>
    </xf>
    <xf numFmtId="0" fontId="3" fillId="5" borderId="0" xfId="0" applyNumberFormat="1" applyFont="1" applyFill="1" applyAlignment="1">
      <alignment horizontal="left" shrinkToFit="1"/>
    </xf>
    <xf numFmtId="0" fontId="60" fillId="5" borderId="0" xfId="0" applyFont="1" applyFill="1" applyAlignment="1">
      <alignment horizontal="center" shrinkToFit="1"/>
    </xf>
    <xf numFmtId="0" fontId="19" fillId="0" borderId="0" xfId="0" applyFont="1" applyAlignment="1">
      <alignment horizontal="center"/>
    </xf>
    <xf numFmtId="3" fontId="17" fillId="5" borderId="10" xfId="0" applyNumberFormat="1" applyFont="1" applyFill="1" applyBorder="1" applyAlignment="1" applyProtection="1">
      <alignment horizontal="left" shrinkToFit="1"/>
      <protection locked="0"/>
    </xf>
    <xf numFmtId="20" fontId="0" fillId="0" borderId="0" xfId="0" applyNumberFormat="1"/>
    <xf numFmtId="0" fontId="3" fillId="0" borderId="0" xfId="16"/>
    <xf numFmtId="0" fontId="3" fillId="0" borderId="0" xfId="16" applyFont="1"/>
    <xf numFmtId="0" fontId="17" fillId="0" borderId="0" xfId="16" applyFont="1" applyAlignment="1"/>
    <xf numFmtId="0" fontId="3" fillId="0" borderId="0" xfId="16" applyBorder="1" applyAlignment="1"/>
    <xf numFmtId="0" fontId="3" fillId="0" borderId="0" xfId="16" applyBorder="1"/>
    <xf numFmtId="0" fontId="64" fillId="0" borderId="0" xfId="16" applyFont="1"/>
    <xf numFmtId="0" fontId="17" fillId="0" borderId="0" xfId="16" applyFont="1" applyAlignment="1">
      <alignment horizontal="center"/>
    </xf>
    <xf numFmtId="185" fontId="17" fillId="0" borderId="0" xfId="16" applyNumberFormat="1" applyFont="1" applyBorder="1" applyAlignment="1">
      <alignment horizontal="center"/>
    </xf>
    <xf numFmtId="0" fontId="64" fillId="0" borderId="0" xfId="16" applyNumberFormat="1" applyFont="1" applyBorder="1"/>
    <xf numFmtId="0" fontId="17" fillId="0" borderId="0" xfId="16" applyFont="1" applyBorder="1"/>
    <xf numFmtId="0" fontId="67" fillId="0" borderId="0" xfId="16" applyFont="1"/>
    <xf numFmtId="0" fontId="68" fillId="7" borderId="7" xfId="16" applyFont="1" applyFill="1" applyBorder="1" applyAlignment="1">
      <alignment horizontal="center" vertical="center" wrapText="1"/>
    </xf>
    <xf numFmtId="0" fontId="69" fillId="5" borderId="7" xfId="16" applyFont="1" applyFill="1" applyBorder="1" applyAlignment="1">
      <alignment horizontal="center" vertical="center"/>
    </xf>
    <xf numFmtId="0" fontId="64" fillId="5" borderId="6" xfId="16" applyFont="1" applyFill="1" applyBorder="1" applyAlignment="1">
      <alignment horizontal="center" vertical="center" wrapText="1"/>
    </xf>
    <xf numFmtId="0" fontId="0" fillId="0" borderId="0" xfId="0" quotePrefix="1"/>
    <xf numFmtId="0" fontId="67" fillId="5" borderId="10" xfId="16" applyFont="1" applyFill="1" applyBorder="1" applyAlignment="1" applyProtection="1">
      <alignment horizontal="left" vertical="center"/>
      <protection locked="0"/>
    </xf>
    <xf numFmtId="16" fontId="67" fillId="5" borderId="10" xfId="16" applyNumberFormat="1" applyFont="1" applyFill="1" applyBorder="1" applyAlignment="1" applyProtection="1">
      <alignment horizontal="center" vertical="center"/>
      <protection locked="0"/>
    </xf>
    <xf numFmtId="20" fontId="67" fillId="5" borderId="57" xfId="16" applyNumberFormat="1" applyFont="1" applyFill="1" applyBorder="1" applyAlignment="1" applyProtection="1">
      <alignment horizontal="center" vertical="center"/>
      <protection locked="0"/>
    </xf>
    <xf numFmtId="20" fontId="67" fillId="5" borderId="59" xfId="16" applyNumberFormat="1" applyFont="1" applyFill="1" applyBorder="1" applyAlignment="1" applyProtection="1">
      <alignment horizontal="center" vertical="center"/>
      <protection locked="0"/>
    </xf>
    <xf numFmtId="20" fontId="67" fillId="5" borderId="66" xfId="16" applyNumberFormat="1" applyFont="1" applyFill="1" applyBorder="1" applyAlignment="1" applyProtection="1">
      <alignment horizontal="center" vertical="center"/>
      <protection locked="0"/>
    </xf>
    <xf numFmtId="20" fontId="67" fillId="5" borderId="25" xfId="16" applyNumberFormat="1" applyFont="1" applyFill="1" applyBorder="1" applyAlignment="1" applyProtection="1">
      <alignment horizontal="center" vertical="center"/>
      <protection locked="0"/>
    </xf>
    <xf numFmtId="14" fontId="67" fillId="5" borderId="24" xfId="16" applyNumberFormat="1" applyFont="1" applyFill="1" applyBorder="1" applyAlignment="1" applyProtection="1">
      <alignment horizontal="center" vertical="center"/>
      <protection locked="0"/>
    </xf>
    <xf numFmtId="0" fontId="72" fillId="7" borderId="10" xfId="16" applyFont="1" applyFill="1" applyBorder="1" applyAlignment="1" applyProtection="1">
      <alignment horizontal="center" vertical="center"/>
      <protection locked="0"/>
    </xf>
    <xf numFmtId="177" fontId="57" fillId="0" borderId="0" xfId="0" applyNumberFormat="1" applyFont="1"/>
    <xf numFmtId="0" fontId="67" fillId="5" borderId="52" xfId="16" applyFont="1" applyFill="1" applyBorder="1" applyAlignment="1" applyProtection="1">
      <alignment horizontal="left" vertical="center"/>
      <protection locked="0"/>
    </xf>
    <xf numFmtId="16" fontId="67" fillId="5" borderId="52" xfId="16" applyNumberFormat="1" applyFont="1" applyFill="1" applyBorder="1" applyAlignment="1" applyProtection="1">
      <alignment horizontal="center" vertical="center"/>
      <protection locked="0"/>
    </xf>
    <xf numFmtId="20" fontId="67" fillId="5" borderId="67" xfId="16" applyNumberFormat="1" applyFont="1" applyFill="1" applyBorder="1" applyAlignment="1" applyProtection="1">
      <alignment horizontal="center" vertical="center"/>
      <protection locked="0"/>
    </xf>
    <xf numFmtId="14" fontId="67" fillId="5" borderId="25" xfId="16" applyNumberFormat="1" applyFont="1" applyFill="1" applyBorder="1" applyAlignment="1" applyProtection="1">
      <alignment horizontal="center" vertical="center"/>
      <protection locked="0"/>
    </xf>
    <xf numFmtId="0" fontId="72" fillId="7" borderId="52" xfId="16" applyFont="1" applyFill="1" applyBorder="1" applyAlignment="1" applyProtection="1">
      <alignment horizontal="center" vertical="center"/>
      <protection locked="0"/>
    </xf>
    <xf numFmtId="14" fontId="67" fillId="5" borderId="25" xfId="16" applyNumberFormat="1" applyFont="1" applyFill="1" applyBorder="1" applyAlignment="1" applyProtection="1">
      <alignment horizontal="center"/>
      <protection locked="0"/>
    </xf>
    <xf numFmtId="0" fontId="67" fillId="5" borderId="8" xfId="16" applyFont="1" applyFill="1" applyBorder="1" applyAlignment="1" applyProtection="1">
      <alignment horizontal="left" vertical="center"/>
      <protection locked="0"/>
    </xf>
    <xf numFmtId="16" fontId="67" fillId="5" borderId="8" xfId="16" applyNumberFormat="1" applyFont="1" applyFill="1" applyBorder="1" applyAlignment="1" applyProtection="1">
      <alignment horizontal="center" vertical="center"/>
      <protection locked="0"/>
    </xf>
    <xf numFmtId="20" fontId="67" fillId="5" borderId="68" xfId="16" applyNumberFormat="1" applyFont="1" applyFill="1" applyBorder="1" applyAlignment="1" applyProtection="1">
      <alignment horizontal="center" vertical="center"/>
      <protection locked="0"/>
    </xf>
    <xf numFmtId="14" fontId="67" fillId="5" borderId="26" xfId="16" applyNumberFormat="1" applyFont="1" applyFill="1" applyBorder="1" applyAlignment="1" applyProtection="1">
      <alignment horizontal="center"/>
      <protection locked="0"/>
    </xf>
    <xf numFmtId="0" fontId="72" fillId="7" borderId="8" xfId="16" applyFont="1" applyFill="1" applyBorder="1" applyAlignment="1" applyProtection="1">
      <alignment horizontal="center" vertical="center"/>
      <protection locked="0"/>
    </xf>
    <xf numFmtId="0" fontId="3" fillId="5" borderId="47" xfId="16" applyFont="1" applyFill="1" applyBorder="1" applyAlignment="1" applyProtection="1">
      <alignment horizontal="left" vertical="center"/>
      <protection locked="0"/>
    </xf>
    <xf numFmtId="0" fontId="73" fillId="5" borderId="47" xfId="16" applyFont="1" applyFill="1" applyBorder="1" applyAlignment="1" applyProtection="1">
      <alignment horizontal="center" vertical="center"/>
      <protection locked="0"/>
    </xf>
    <xf numFmtId="14" fontId="3" fillId="5" borderId="47" xfId="16" applyNumberFormat="1" applyFont="1" applyFill="1" applyBorder="1" applyAlignment="1" applyProtection="1">
      <alignment horizontal="center"/>
      <protection locked="0"/>
    </xf>
    <xf numFmtId="0" fontId="3" fillId="5" borderId="39" xfId="16" applyFont="1" applyFill="1" applyBorder="1" applyAlignment="1" applyProtection="1">
      <alignment horizontal="left" vertical="center"/>
      <protection locked="0"/>
    </xf>
    <xf numFmtId="0" fontId="73" fillId="5" borderId="39" xfId="16" applyFont="1" applyFill="1" applyBorder="1" applyAlignment="1" applyProtection="1">
      <alignment horizontal="center" vertical="center"/>
      <protection locked="0"/>
    </xf>
    <xf numFmtId="14" fontId="3" fillId="5" borderId="39" xfId="16" applyNumberFormat="1" applyFont="1" applyFill="1" applyBorder="1" applyAlignment="1" applyProtection="1">
      <alignment horizontal="center"/>
      <protection locked="0"/>
    </xf>
    <xf numFmtId="0" fontId="67" fillId="0" borderId="53" xfId="16" applyFont="1" applyBorder="1"/>
    <xf numFmtId="0" fontId="74" fillId="0" borderId="0" xfId="16" applyFont="1" applyAlignment="1">
      <alignment horizontal="center"/>
    </xf>
    <xf numFmtId="0" fontId="3" fillId="0" borderId="0" xfId="16" applyAlignment="1">
      <alignment horizontal="center"/>
    </xf>
    <xf numFmtId="0" fontId="0" fillId="0" borderId="0" xfId="0" applyAlignment="1">
      <alignment horizontal="left"/>
    </xf>
    <xf numFmtId="16" fontId="67" fillId="5" borderId="57" xfId="16" applyNumberFormat="1" applyFont="1" applyFill="1" applyBorder="1" applyAlignment="1" applyProtection="1">
      <alignment horizontal="center" vertical="center"/>
      <protection locked="0"/>
    </xf>
    <xf numFmtId="0" fontId="62" fillId="0" borderId="9" xfId="16" applyFont="1" applyBorder="1" applyAlignment="1">
      <alignment horizontal="center" vertical="center"/>
    </xf>
    <xf numFmtId="0" fontId="25" fillId="0" borderId="0" xfId="10" applyFont="1"/>
    <xf numFmtId="0" fontId="76" fillId="13" borderId="0" xfId="14" applyFont="1" applyFill="1" applyBorder="1" applyAlignment="1" applyProtection="1"/>
    <xf numFmtId="0" fontId="3" fillId="7" borderId="52" xfId="0" applyFont="1" applyFill="1" applyBorder="1" applyAlignment="1" applyProtection="1">
      <alignment horizontal="left" shrinkToFit="1"/>
      <protection locked="0"/>
    </xf>
    <xf numFmtId="0" fontId="3" fillId="7" borderId="52" xfId="0" applyFont="1" applyFill="1" applyBorder="1" applyAlignment="1" applyProtection="1">
      <alignment horizontal="left" wrapText="1" shrinkToFit="1"/>
      <protection locked="0"/>
    </xf>
    <xf numFmtId="177" fontId="26" fillId="0" borderId="0" xfId="0" applyNumberFormat="1" applyFont="1"/>
    <xf numFmtId="176" fontId="11" fillId="0" borderId="0" xfId="0" applyNumberFormat="1" applyFont="1"/>
    <xf numFmtId="0" fontId="45" fillId="5" borderId="0" xfId="10" applyFont="1" applyFill="1" applyBorder="1" applyAlignment="1">
      <alignment horizontal="center" vertical="top"/>
    </xf>
    <xf numFmtId="0" fontId="17" fillId="5" borderId="52" xfId="0" applyFont="1" applyFill="1" applyBorder="1" applyAlignment="1" applyProtection="1">
      <alignment shrinkToFit="1"/>
      <protection locked="0"/>
    </xf>
    <xf numFmtId="0" fontId="17" fillId="5" borderId="52" xfId="0" applyFont="1" applyFill="1" applyBorder="1" applyAlignment="1">
      <alignment shrinkToFit="1"/>
    </xf>
    <xf numFmtId="0" fontId="17" fillId="5" borderId="52" xfId="0" applyFont="1" applyFill="1" applyBorder="1" applyAlignment="1" applyProtection="1">
      <alignment shrinkToFit="1"/>
    </xf>
    <xf numFmtId="0" fontId="3" fillId="5" borderId="52" xfId="14" applyFont="1" applyFill="1" applyBorder="1" applyAlignment="1" applyProtection="1">
      <alignment horizontal="center" shrinkToFit="1"/>
      <protection locked="0"/>
    </xf>
    <xf numFmtId="0" fontId="3" fillId="7" borderId="52" xfId="0" applyFont="1" applyFill="1" applyBorder="1" applyAlignment="1" applyProtection="1">
      <alignment horizontal="center" shrinkToFit="1"/>
      <protection locked="0"/>
    </xf>
    <xf numFmtId="0" fontId="3" fillId="7" borderId="0" xfId="0" applyFont="1" applyFill="1" applyAlignment="1">
      <alignment horizontal="center" shrinkToFit="1"/>
    </xf>
    <xf numFmtId="0" fontId="3" fillId="7" borderId="0" xfId="0" applyFont="1" applyFill="1" applyAlignment="1">
      <alignment horizontal="center" wrapText="1" shrinkToFit="1"/>
    </xf>
    <xf numFmtId="0" fontId="3" fillId="7" borderId="52" xfId="0" applyFont="1" applyFill="1" applyBorder="1" applyAlignment="1" applyProtection="1">
      <alignment horizontal="center" wrapText="1" shrinkToFit="1"/>
      <protection locked="0"/>
    </xf>
    <xf numFmtId="0" fontId="3" fillId="5" borderId="52" xfId="0" applyFont="1" applyFill="1" applyBorder="1" applyAlignment="1" applyProtection="1">
      <alignment horizontal="center" shrinkToFit="1"/>
    </xf>
    <xf numFmtId="0" fontId="3" fillId="5" borderId="8" xfId="0" applyFont="1" applyFill="1" applyBorder="1" applyAlignment="1" applyProtection="1">
      <alignment horizontal="center" shrinkToFit="1"/>
    </xf>
    <xf numFmtId="0" fontId="3" fillId="5" borderId="52" xfId="0" applyFont="1" applyFill="1" applyBorder="1" applyAlignment="1" applyProtection="1">
      <alignment horizontal="center" wrapText="1" shrinkToFit="1"/>
      <protection locked="0"/>
    </xf>
    <xf numFmtId="0" fontId="59" fillId="16" borderId="27" xfId="0" applyFont="1" applyFill="1" applyBorder="1" applyAlignment="1">
      <alignment horizontal="center" shrinkToFit="1"/>
    </xf>
    <xf numFmtId="0" fontId="49" fillId="9" borderId="7" xfId="0" applyFont="1" applyFill="1" applyBorder="1" applyAlignment="1">
      <alignment horizontal="center" vertical="center"/>
    </xf>
    <xf numFmtId="11" fontId="17" fillId="5" borderId="10" xfId="0" applyNumberFormat="1" applyFont="1" applyFill="1" applyBorder="1" applyAlignment="1" applyProtection="1">
      <alignment horizontal="left" shrinkToFit="1"/>
      <protection locked="0"/>
    </xf>
    <xf numFmtId="0" fontId="77" fillId="0" borderId="0" xfId="14" applyFont="1" applyBorder="1" applyAlignment="1"/>
    <xf numFmtId="0" fontId="3" fillId="5" borderId="0" xfId="11" applyFill="1" applyBorder="1"/>
    <xf numFmtId="0" fontId="2" fillId="7" borderId="75" xfId="10" applyFill="1" applyBorder="1" applyAlignment="1">
      <alignment horizontal="left" vertical="center"/>
    </xf>
    <xf numFmtId="0" fontId="4" fillId="7" borderId="76" xfId="10" applyFont="1" applyFill="1" applyBorder="1" applyAlignment="1">
      <alignment horizontal="center" vertical="center"/>
    </xf>
    <xf numFmtId="0" fontId="4" fillId="7" borderId="17" xfId="10" applyFont="1" applyFill="1" applyBorder="1" applyAlignment="1">
      <alignment horizontal="center" vertical="center"/>
    </xf>
    <xf numFmtId="165" fontId="4" fillId="0" borderId="11" xfId="10" applyNumberFormat="1" applyFont="1" applyBorder="1" applyAlignment="1">
      <alignment horizontal="left"/>
    </xf>
    <xf numFmtId="167" fontId="4" fillId="0" borderId="77" xfId="10" applyNumberFormat="1" applyFont="1" applyBorder="1" applyAlignment="1">
      <alignment horizontal="left"/>
    </xf>
    <xf numFmtId="165" fontId="4" fillId="0" borderId="13" xfId="10" applyNumberFormat="1" applyFont="1" applyBorder="1" applyAlignment="1">
      <alignment horizontal="left"/>
    </xf>
    <xf numFmtId="167" fontId="4" fillId="0" borderId="13" xfId="10" applyNumberFormat="1" applyFont="1" applyBorder="1" applyAlignment="1">
      <alignment horizontal="left"/>
    </xf>
    <xf numFmtId="165" fontId="2" fillId="9" borderId="11" xfId="10" applyNumberFormat="1" applyFont="1" applyFill="1" applyBorder="1" applyAlignment="1">
      <alignment horizontal="left"/>
    </xf>
    <xf numFmtId="167" fontId="2" fillId="9" borderId="77" xfId="10" applyNumberFormat="1" applyFont="1" applyFill="1" applyBorder="1" applyAlignment="1">
      <alignment horizontal="left"/>
    </xf>
    <xf numFmtId="165" fontId="2" fillId="9" borderId="13" xfId="10" applyNumberFormat="1" applyFont="1" applyFill="1" applyBorder="1" applyAlignment="1">
      <alignment horizontal="left"/>
    </xf>
    <xf numFmtId="167" fontId="2" fillId="9" borderId="12" xfId="10" applyNumberFormat="1" applyFont="1" applyFill="1" applyBorder="1" applyAlignment="1">
      <alignment horizontal="left"/>
    </xf>
    <xf numFmtId="165" fontId="4" fillId="0" borderId="78" xfId="10" applyNumberFormat="1" applyFont="1" applyBorder="1" applyAlignment="1">
      <alignment horizontal="left"/>
    </xf>
    <xf numFmtId="167" fontId="4" fillId="0" borderId="12" xfId="10" applyNumberFormat="1" applyFont="1" applyBorder="1" applyAlignment="1">
      <alignment horizontal="left"/>
    </xf>
    <xf numFmtId="0" fontId="2" fillId="5" borderId="0" xfId="10" applyFill="1" applyBorder="1" applyAlignment="1">
      <alignment vertical="center"/>
    </xf>
    <xf numFmtId="0" fontId="13" fillId="0" borderId="63" xfId="10" applyFont="1" applyBorder="1" applyAlignment="1">
      <alignment horizontal="left"/>
    </xf>
    <xf numFmtId="0" fontId="25" fillId="5" borderId="0" xfId="10" applyFont="1" applyFill="1" applyBorder="1"/>
    <xf numFmtId="177" fontId="81" fillId="6" borderId="2" xfId="10" applyNumberFormat="1" applyFont="1" applyFill="1" applyBorder="1" applyAlignment="1" applyProtection="1">
      <alignment horizontal="center" shrinkToFit="1"/>
      <protection locked="0"/>
    </xf>
    <xf numFmtId="177" fontId="81" fillId="10" borderId="42" xfId="10" applyNumberFormat="1" applyFont="1" applyFill="1" applyBorder="1" applyAlignment="1" applyProtection="1">
      <alignment horizontal="center" shrinkToFit="1"/>
      <protection locked="0"/>
    </xf>
    <xf numFmtId="177" fontId="81" fillId="5" borderId="42" xfId="10" applyNumberFormat="1" applyFont="1" applyFill="1" applyBorder="1" applyAlignment="1" applyProtection="1">
      <alignment horizontal="center" shrinkToFit="1"/>
      <protection locked="0"/>
    </xf>
    <xf numFmtId="177" fontId="81" fillId="5" borderId="4" xfId="10" applyNumberFormat="1" applyFont="1" applyFill="1" applyBorder="1" applyAlignment="1" applyProtection="1">
      <alignment horizontal="center" shrinkToFit="1"/>
      <protection locked="0"/>
    </xf>
    <xf numFmtId="177" fontId="81" fillId="6" borderId="45" xfId="10" applyNumberFormat="1" applyFont="1" applyFill="1" applyBorder="1" applyAlignment="1" applyProtection="1">
      <alignment horizontal="center" shrinkToFit="1"/>
      <protection locked="0"/>
    </xf>
    <xf numFmtId="177" fontId="81" fillId="5" borderId="8" xfId="10" applyNumberFormat="1" applyFont="1" applyFill="1" applyBorder="1" applyAlignment="1" applyProtection="1">
      <alignment horizontal="center" shrinkToFit="1"/>
      <protection locked="0"/>
    </xf>
    <xf numFmtId="177" fontId="81" fillId="5" borderId="31" xfId="10" applyNumberFormat="1" applyFont="1" applyFill="1" applyBorder="1" applyAlignment="1" applyProtection="1">
      <alignment horizontal="center" shrinkToFit="1"/>
      <protection locked="0"/>
    </xf>
    <xf numFmtId="177" fontId="81" fillId="5" borderId="44" xfId="10" applyNumberFormat="1" applyFont="1" applyFill="1" applyBorder="1" applyAlignment="1" applyProtection="1">
      <alignment horizontal="center" shrinkToFit="1"/>
      <protection locked="0"/>
    </xf>
    <xf numFmtId="177" fontId="81" fillId="5" borderId="10" xfId="10" applyNumberFormat="1" applyFont="1" applyFill="1" applyBorder="1" applyAlignment="1" applyProtection="1">
      <alignment horizontal="center" shrinkToFit="1"/>
      <protection locked="0"/>
    </xf>
    <xf numFmtId="177" fontId="81" fillId="5" borderId="27" xfId="10" applyNumberFormat="1" applyFont="1" applyFill="1" applyBorder="1" applyAlignment="1" applyProtection="1">
      <alignment horizontal="center" shrinkToFit="1"/>
      <protection locked="0"/>
    </xf>
    <xf numFmtId="177" fontId="81" fillId="5" borderId="73" xfId="10" applyNumberFormat="1" applyFont="1" applyFill="1" applyBorder="1" applyAlignment="1" applyProtection="1">
      <alignment horizontal="center" shrinkToFit="1"/>
      <protection locked="0"/>
    </xf>
    <xf numFmtId="177" fontId="81" fillId="5" borderId="35" xfId="10" applyNumberFormat="1" applyFont="1" applyFill="1" applyBorder="1" applyAlignment="1" applyProtection="1">
      <alignment horizontal="center" shrinkToFit="1"/>
      <protection locked="0"/>
    </xf>
    <xf numFmtId="177" fontId="81" fillId="5" borderId="28" xfId="10" applyNumberFormat="1" applyFont="1" applyFill="1" applyBorder="1" applyAlignment="1" applyProtection="1">
      <alignment horizontal="center" shrinkToFit="1"/>
      <protection locked="0"/>
    </xf>
    <xf numFmtId="177" fontId="81" fillId="5" borderId="49" xfId="10" applyNumberFormat="1" applyFont="1" applyFill="1" applyBorder="1" applyAlignment="1" applyProtection="1">
      <alignment horizontal="center" shrinkToFit="1"/>
      <protection locked="0"/>
    </xf>
    <xf numFmtId="177" fontId="81" fillId="5" borderId="29" xfId="10" applyNumberFormat="1" applyFont="1" applyFill="1" applyBorder="1" applyAlignment="1" applyProtection="1">
      <alignment horizontal="center" shrinkToFit="1"/>
      <protection locked="0"/>
    </xf>
    <xf numFmtId="177" fontId="81" fillId="5" borderId="45" xfId="10" applyNumberFormat="1" applyFont="1" applyFill="1" applyBorder="1" applyAlignment="1" applyProtection="1">
      <alignment horizontal="center" shrinkToFit="1"/>
      <protection locked="0"/>
    </xf>
    <xf numFmtId="177" fontId="81" fillId="6" borderId="44" xfId="10" applyNumberFormat="1" applyFont="1" applyFill="1" applyBorder="1" applyAlignment="1" applyProtection="1">
      <alignment horizontal="center" shrinkToFit="1"/>
      <protection locked="0"/>
    </xf>
    <xf numFmtId="177" fontId="81" fillId="6" borderId="10" xfId="10" applyNumberFormat="1" applyFont="1" applyFill="1" applyBorder="1" applyAlignment="1" applyProtection="1">
      <alignment horizontal="center" shrinkToFit="1"/>
      <protection locked="0"/>
    </xf>
    <xf numFmtId="177" fontId="81" fillId="6" borderId="8" xfId="10" applyNumberFormat="1" applyFont="1" applyFill="1" applyBorder="1" applyAlignment="1" applyProtection="1">
      <alignment horizontal="center" shrinkToFit="1"/>
      <protection locked="0"/>
    </xf>
    <xf numFmtId="177" fontId="81" fillId="5" borderId="43" xfId="10" applyNumberFormat="1" applyFont="1" applyFill="1" applyBorder="1" applyAlignment="1" applyProtection="1">
      <alignment horizontal="center" shrinkToFit="1"/>
      <protection locked="0"/>
    </xf>
    <xf numFmtId="177" fontId="81" fillId="5" borderId="33" xfId="10" applyNumberFormat="1" applyFont="1" applyFill="1" applyBorder="1" applyAlignment="1" applyProtection="1">
      <alignment horizontal="center" shrinkToFit="1"/>
      <protection locked="0"/>
    </xf>
    <xf numFmtId="177" fontId="81" fillId="5" borderId="50" xfId="10" applyNumberFormat="1" applyFont="1" applyFill="1" applyBorder="1" applyAlignment="1" applyProtection="1">
      <alignment horizontal="center" shrinkToFit="1"/>
      <protection locked="0"/>
    </xf>
    <xf numFmtId="177" fontId="81" fillId="5" borderId="2" xfId="10" applyNumberFormat="1" applyFont="1" applyFill="1" applyBorder="1" applyAlignment="1" applyProtection="1">
      <alignment horizontal="center" shrinkToFit="1"/>
      <protection locked="0"/>
    </xf>
    <xf numFmtId="177" fontId="81" fillId="5" borderId="3" xfId="10" applyNumberFormat="1" applyFont="1" applyFill="1" applyBorder="1" applyAlignment="1" applyProtection="1">
      <alignment horizontal="center" shrinkToFit="1"/>
      <protection locked="0"/>
    </xf>
    <xf numFmtId="177" fontId="81" fillId="5" borderId="38" xfId="10" applyNumberFormat="1" applyFont="1" applyFill="1" applyBorder="1" applyAlignment="1" applyProtection="1">
      <alignment horizontal="center" shrinkToFit="1"/>
      <protection locked="0"/>
    </xf>
    <xf numFmtId="177" fontId="81" fillId="5" borderId="5" xfId="10" applyNumberFormat="1" applyFont="1" applyFill="1" applyBorder="1" applyAlignment="1" applyProtection="1">
      <alignment horizontal="center" shrinkToFit="1"/>
      <protection locked="0"/>
    </xf>
    <xf numFmtId="177" fontId="81" fillId="5" borderId="46" xfId="10" applyNumberFormat="1" applyFont="1" applyFill="1" applyBorder="1" applyAlignment="1" applyProtection="1">
      <alignment horizontal="center" shrinkToFit="1"/>
      <protection locked="0"/>
    </xf>
    <xf numFmtId="177" fontId="81" fillId="5" borderId="34" xfId="10" applyNumberFormat="1" applyFont="1" applyFill="1" applyBorder="1" applyAlignment="1" applyProtection="1">
      <alignment horizontal="center" shrinkToFit="1"/>
      <protection locked="0"/>
    </xf>
    <xf numFmtId="177" fontId="81" fillId="5" borderId="36" xfId="10" applyNumberFormat="1" applyFont="1" applyFill="1" applyBorder="1" applyAlignment="1" applyProtection="1">
      <alignment horizontal="center" shrinkToFit="1"/>
      <protection locked="0"/>
    </xf>
    <xf numFmtId="177" fontId="81" fillId="5" borderId="37" xfId="10" applyNumberFormat="1" applyFont="1" applyFill="1" applyBorder="1" applyAlignment="1" applyProtection="1">
      <alignment horizontal="center" shrinkToFit="1"/>
      <protection locked="0"/>
    </xf>
    <xf numFmtId="177" fontId="81" fillId="5" borderId="74" xfId="10" applyNumberFormat="1" applyFont="1" applyFill="1" applyBorder="1" applyAlignment="1" applyProtection="1">
      <alignment horizontal="center" shrinkToFit="1"/>
      <protection locked="0"/>
    </xf>
    <xf numFmtId="0" fontId="22" fillId="7" borderId="9" xfId="0" applyFont="1" applyFill="1" applyBorder="1" applyAlignment="1">
      <alignment horizontal="center" vertical="center"/>
    </xf>
    <xf numFmtId="0" fontId="22" fillId="0" borderId="6" xfId="0" applyFont="1" applyBorder="1" applyAlignment="1"/>
    <xf numFmtId="0" fontId="64" fillId="5" borderId="0" xfId="16" applyFont="1" applyFill="1" applyBorder="1" applyAlignment="1">
      <alignment horizontal="center" vertical="center"/>
    </xf>
    <xf numFmtId="0" fontId="0" fillId="0" borderId="0" xfId="0" applyAlignment="1"/>
    <xf numFmtId="0" fontId="65" fillId="0" borderId="0" xfId="16" applyFont="1" applyBorder="1" applyAlignment="1"/>
    <xf numFmtId="0" fontId="66" fillId="0" borderId="0" xfId="0" applyFont="1" applyBorder="1" applyAlignment="1"/>
    <xf numFmtId="0" fontId="64" fillId="7" borderId="9" xfId="16" applyFont="1" applyFill="1" applyBorder="1" applyAlignment="1">
      <alignment horizontal="center"/>
    </xf>
    <xf numFmtId="0" fontId="27" fillId="7" borderId="14" xfId="0" applyFont="1" applyFill="1" applyBorder="1" applyAlignment="1">
      <alignment horizontal="center"/>
    </xf>
    <xf numFmtId="0" fontId="27" fillId="7" borderId="6" xfId="0" applyFont="1" applyFill="1" applyBorder="1" applyAlignment="1">
      <alignment horizontal="center"/>
    </xf>
    <xf numFmtId="0" fontId="79" fillId="14" borderId="15" xfId="14" applyFont="1" applyFill="1" applyBorder="1" applyAlignment="1" applyProtection="1">
      <alignment horizontal="center" vertical="center"/>
      <protection hidden="1"/>
    </xf>
    <xf numFmtId="0" fontId="79" fillId="0" borderId="16" xfId="14" applyFont="1" applyBorder="1" applyAlignment="1"/>
    <xf numFmtId="0" fontId="80" fillId="14" borderId="15" xfId="14" applyFont="1" applyFill="1" applyBorder="1" applyAlignment="1" applyProtection="1">
      <alignment horizontal="center" vertical="center"/>
      <protection hidden="1"/>
    </xf>
    <xf numFmtId="0" fontId="80" fillId="0" borderId="16" xfId="14" applyFont="1" applyBorder="1" applyAlignment="1" applyProtection="1"/>
    <xf numFmtId="0" fontId="20" fillId="0" borderId="51" xfId="16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20" fillId="0" borderId="72" xfId="16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7" fillId="7" borderId="27" xfId="16" applyFont="1" applyFill="1" applyBorder="1" applyAlignment="1">
      <alignment horizontal="center" vertical="center" wrapText="1"/>
    </xf>
    <xf numFmtId="0" fontId="71" fillId="7" borderId="28" xfId="0" applyFont="1" applyFill="1" applyBorder="1" applyAlignment="1"/>
    <xf numFmtId="0" fontId="69" fillId="5" borderId="9" xfId="16" applyFont="1" applyFill="1" applyBorder="1" applyAlignment="1">
      <alignment horizontal="center" vertical="center"/>
    </xf>
    <xf numFmtId="0" fontId="70" fillId="5" borderId="6" xfId="0" applyFont="1" applyFill="1" applyBorder="1" applyAlignment="1">
      <alignment horizontal="center" vertical="center"/>
    </xf>
    <xf numFmtId="0" fontId="69" fillId="5" borderId="9" xfId="16" applyFont="1" applyFill="1" applyBorder="1" applyAlignment="1">
      <alignment horizontal="center" vertical="center" wrapText="1"/>
    </xf>
    <xf numFmtId="0" fontId="70" fillId="5" borderId="6" xfId="0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17" fillId="0" borderId="0" xfId="16" applyFont="1" applyAlignment="1"/>
    <xf numFmtId="0" fontId="28" fillId="0" borderId="0" xfId="0" applyFont="1" applyAlignment="1"/>
    <xf numFmtId="0" fontId="63" fillId="0" borderId="0" xfId="0" applyFont="1" applyBorder="1" applyAlignment="1"/>
    <xf numFmtId="0" fontId="17" fillId="7" borderId="9" xfId="16" applyFont="1" applyFill="1" applyBorder="1" applyAlignment="1">
      <alignment horizontal="center" vertical="top"/>
    </xf>
    <xf numFmtId="0" fontId="27" fillId="7" borderId="14" xfId="0" applyFont="1" applyFill="1" applyBorder="1" applyAlignment="1">
      <alignment horizontal="center" vertical="top"/>
    </xf>
    <xf numFmtId="0" fontId="27" fillId="7" borderId="6" xfId="0" applyFont="1" applyFill="1" applyBorder="1" applyAlignment="1">
      <alignment horizontal="center" vertical="top"/>
    </xf>
    <xf numFmtId="0" fontId="3" fillId="0" borderId="53" xfId="16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75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8" fillId="0" borderId="71" xfId="16" applyFont="1" applyBorder="1" applyAlignment="1">
      <alignment horizontal="center" vertical="center"/>
    </xf>
    <xf numFmtId="0" fontId="0" fillId="0" borderId="14" xfId="0" applyBorder="1" applyAlignment="1"/>
    <xf numFmtId="0" fontId="0" fillId="0" borderId="6" xfId="0" applyBorder="1" applyAlignment="1"/>
    <xf numFmtId="0" fontId="3" fillId="0" borderId="69" xfId="16" applyBorder="1" applyAlignment="1"/>
    <xf numFmtId="0" fontId="0" fillId="0" borderId="20" xfId="0" applyBorder="1" applyAlignment="1"/>
    <xf numFmtId="0" fontId="0" fillId="0" borderId="70" xfId="0" applyBorder="1" applyAlignment="1"/>
    <xf numFmtId="0" fontId="3" fillId="0" borderId="22" xfId="16" applyBorder="1" applyAlignment="1"/>
    <xf numFmtId="0" fontId="0" fillId="0" borderId="18" xfId="0" applyBorder="1" applyAlignment="1"/>
    <xf numFmtId="0" fontId="0" fillId="0" borderId="25" xfId="0" applyBorder="1" applyAlignment="1"/>
    <xf numFmtId="0" fontId="3" fillId="0" borderId="23" xfId="16" applyBorder="1" applyAlignment="1"/>
    <xf numFmtId="0" fontId="0" fillId="0" borderId="40" xfId="0" applyBorder="1" applyAlignment="1"/>
    <xf numFmtId="0" fontId="0" fillId="0" borderId="26" xfId="0" applyBorder="1" applyAlignment="1"/>
    <xf numFmtId="0" fontId="3" fillId="0" borderId="0" xfId="16" applyAlignment="1"/>
    <xf numFmtId="0" fontId="3" fillId="0" borderId="53" xfId="16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30" xfId="0" applyBorder="1" applyAlignment="1">
      <alignment horizontal="center"/>
    </xf>
    <xf numFmtId="186" fontId="17" fillId="5" borderId="53" xfId="16" applyNumberFormat="1" applyFont="1" applyFill="1" applyBorder="1" applyAlignment="1" applyProtection="1">
      <alignment horizontal="center" vertical="center"/>
      <protection locked="0"/>
    </xf>
    <xf numFmtId="0" fontId="27" fillId="0" borderId="30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14" fontId="18" fillId="5" borderId="21" xfId="16" applyNumberFormat="1" applyFont="1" applyFill="1" applyBorder="1" applyAlignment="1" applyProtection="1">
      <alignment horizontal="center"/>
      <protection locked="0"/>
    </xf>
    <xf numFmtId="0" fontId="70" fillId="0" borderId="41" xfId="0" applyFont="1" applyBorder="1" applyAlignment="1">
      <alignment horizontal="center"/>
    </xf>
    <xf numFmtId="0" fontId="70" fillId="0" borderId="24" xfId="0" applyFont="1" applyBorder="1" applyAlignment="1">
      <alignment horizontal="center"/>
    </xf>
    <xf numFmtId="0" fontId="3" fillId="5" borderId="39" xfId="16" applyFont="1" applyFill="1" applyBorder="1" applyAlignment="1" applyProtection="1">
      <alignment horizontal="center" vertical="center"/>
      <protection locked="0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5" borderId="51" xfId="16" applyFont="1" applyFill="1" applyBorder="1" applyAlignment="1" applyProtection="1">
      <alignment horizontal="center" vertical="center"/>
      <protection locked="0"/>
    </xf>
    <xf numFmtId="0" fontId="3" fillId="0" borderId="41" xfId="16" applyBorder="1" applyAlignment="1"/>
    <xf numFmtId="0" fontId="0" fillId="0" borderId="41" xfId="0" applyBorder="1" applyAlignment="1"/>
    <xf numFmtId="0" fontId="0" fillId="0" borderId="24" xfId="0" applyBorder="1" applyAlignment="1"/>
    <xf numFmtId="0" fontId="17" fillId="7" borderId="51" xfId="16" applyFont="1" applyFill="1" applyBorder="1" applyAlignment="1">
      <alignment horizontal="center" vertical="center"/>
    </xf>
    <xf numFmtId="0" fontId="28" fillId="7" borderId="39" xfId="0" applyFont="1" applyFill="1" applyBorder="1" applyAlignment="1">
      <alignment horizontal="center" vertical="center"/>
    </xf>
    <xf numFmtId="0" fontId="28" fillId="7" borderId="32" xfId="0" applyFont="1" applyFill="1" applyBorder="1" applyAlignment="1">
      <alignment horizontal="center" vertical="center"/>
    </xf>
    <xf numFmtId="0" fontId="78" fillId="11" borderId="15" xfId="14" applyFont="1" applyFill="1" applyBorder="1" applyAlignment="1" applyProtection="1">
      <alignment horizontal="center" vertical="center"/>
      <protection hidden="1"/>
    </xf>
    <xf numFmtId="0" fontId="78" fillId="11" borderId="19" xfId="14" applyFont="1" applyFill="1" applyBorder="1" applyAlignment="1" applyProtection="1"/>
    <xf numFmtId="0" fontId="66" fillId="11" borderId="19" xfId="0" applyFont="1" applyFill="1" applyBorder="1" applyAlignment="1"/>
    <xf numFmtId="0" fontId="66" fillId="11" borderId="16" xfId="0" applyFont="1" applyFill="1" applyBorder="1" applyAlignment="1"/>
    <xf numFmtId="0" fontId="78" fillId="19" borderId="15" xfId="14" applyFont="1" applyFill="1" applyBorder="1" applyAlignment="1" applyProtection="1">
      <alignment horizontal="center" vertical="center"/>
      <protection hidden="1"/>
    </xf>
    <xf numFmtId="0" fontId="78" fillId="19" borderId="19" xfId="14" applyFont="1" applyFill="1" applyBorder="1" applyAlignment="1" applyProtection="1"/>
    <xf numFmtId="0" fontId="66" fillId="19" borderId="19" xfId="0" applyFont="1" applyFill="1" applyBorder="1" applyAlignment="1"/>
    <xf numFmtId="0" fontId="66" fillId="19" borderId="16" xfId="0" applyFont="1" applyFill="1" applyBorder="1" applyAlignment="1"/>
    <xf numFmtId="0" fontId="78" fillId="20" borderId="15" xfId="14" applyFont="1" applyFill="1" applyBorder="1" applyAlignment="1" applyProtection="1">
      <alignment horizontal="center" vertical="center"/>
      <protection hidden="1"/>
    </xf>
    <xf numFmtId="0" fontId="78" fillId="20" borderId="19" xfId="14" applyFont="1" applyFill="1" applyBorder="1" applyAlignment="1" applyProtection="1"/>
    <xf numFmtId="0" fontId="78" fillId="20" borderId="19" xfId="14" applyFont="1" applyFill="1" applyBorder="1" applyAlignment="1"/>
    <xf numFmtId="0" fontId="78" fillId="20" borderId="16" xfId="14" applyFont="1" applyFill="1" applyBorder="1" applyAlignment="1"/>
    <xf numFmtId="0" fontId="56" fillId="14" borderId="15" xfId="14" applyFont="1" applyFill="1" applyBorder="1" applyAlignment="1" applyProtection="1">
      <alignment horizontal="center" vertical="center"/>
      <protection hidden="1"/>
    </xf>
    <xf numFmtId="0" fontId="56" fillId="0" borderId="19" xfId="14" applyFont="1" applyBorder="1" applyAlignment="1" applyProtection="1"/>
    <xf numFmtId="0" fontId="56" fillId="0" borderId="19" xfId="14" applyFont="1" applyBorder="1" applyAlignment="1"/>
    <xf numFmtId="0" fontId="56" fillId="0" borderId="16" xfId="14" applyFont="1" applyBorder="1" applyAlignment="1"/>
    <xf numFmtId="0" fontId="27" fillId="13" borderId="0" xfId="14" applyFont="1" applyFill="1" applyBorder="1" applyAlignment="1" applyProtection="1">
      <alignment horizontal="center" vertical="center"/>
      <protection hidden="1"/>
    </xf>
    <xf numFmtId="0" fontId="27" fillId="13" borderId="0" xfId="14" applyFont="1" applyFill="1" applyBorder="1" applyAlignment="1" applyProtection="1"/>
    <xf numFmtId="0" fontId="27" fillId="13" borderId="0" xfId="14" applyFont="1" applyFill="1" applyBorder="1" applyAlignment="1"/>
    <xf numFmtId="0" fontId="3" fillId="3" borderId="48" xfId="0" applyFont="1" applyFill="1" applyBorder="1" applyAlignment="1">
      <alignment horizontal="center" vertical="center"/>
    </xf>
    <xf numFmtId="0" fontId="2" fillId="3" borderId="27" xfId="0" applyNumberFormat="1" applyFont="1" applyFill="1" applyBorder="1" applyAlignment="1" applyProtection="1">
      <alignment horizontal="center" vertical="center"/>
      <protection locked="0"/>
    </xf>
    <xf numFmtId="0" fontId="2" fillId="3" borderId="28" xfId="0" applyNumberFormat="1" applyFont="1" applyFill="1" applyBorder="1" applyAlignment="1" applyProtection="1">
      <alignment horizontal="center" vertical="center"/>
      <protection locked="0"/>
    </xf>
    <xf numFmtId="0" fontId="16" fillId="3" borderId="48" xfId="0" applyFont="1" applyFill="1" applyBorder="1" applyAlignment="1">
      <alignment horizontal="center" vertical="center"/>
    </xf>
    <xf numFmtId="0" fontId="21" fillId="3" borderId="27" xfId="0" applyNumberFormat="1" applyFont="1" applyFill="1" applyBorder="1" applyAlignment="1" applyProtection="1">
      <alignment horizontal="center" vertical="center"/>
      <protection locked="0"/>
    </xf>
    <xf numFmtId="0" fontId="21" fillId="3" borderId="28" xfId="0" applyNumberFormat="1" applyFont="1" applyFill="1" applyBorder="1" applyAlignment="1" applyProtection="1">
      <alignment horizontal="center" vertical="center"/>
      <protection locked="0"/>
    </xf>
    <xf numFmtId="0" fontId="56" fillId="21" borderId="15" xfId="14" applyFont="1" applyFill="1" applyBorder="1" applyAlignment="1" applyProtection="1">
      <alignment horizontal="center" vertical="center"/>
      <protection hidden="1"/>
    </xf>
    <xf numFmtId="0" fontId="56" fillId="21" borderId="19" xfId="14" applyFont="1" applyFill="1" applyBorder="1" applyAlignment="1"/>
    <xf numFmtId="0" fontId="56" fillId="21" borderId="16" xfId="14" applyFont="1" applyFill="1" applyBorder="1" applyAlignment="1"/>
    <xf numFmtId="0" fontId="7" fillId="0" borderId="47" xfId="10" applyFont="1" applyBorder="1" applyAlignment="1">
      <alignment horizontal="center"/>
    </xf>
    <xf numFmtId="0" fontId="50" fillId="0" borderId="47" xfId="10" applyFont="1" applyBorder="1" applyAlignment="1">
      <alignment horizontal="center"/>
    </xf>
    <xf numFmtId="0" fontId="51" fillId="3" borderId="63" xfId="0" applyNumberFormat="1" applyFont="1" applyFill="1" applyBorder="1" applyAlignment="1">
      <alignment horizontal="center" vertical="center"/>
    </xf>
    <xf numFmtId="0" fontId="3" fillId="3" borderId="48" xfId="0" applyNumberFormat="1" applyFont="1" applyFill="1" applyBorder="1" applyAlignment="1">
      <alignment horizontal="center"/>
    </xf>
    <xf numFmtId="0" fontId="16" fillId="3" borderId="48" xfId="0" applyNumberFormat="1" applyFont="1" applyFill="1" applyBorder="1" applyAlignment="1">
      <alignment horizontal="center"/>
    </xf>
    <xf numFmtId="0" fontId="51" fillId="3" borderId="33" xfId="0" applyFont="1" applyFill="1" applyBorder="1" applyAlignment="1">
      <alignment horizontal="center"/>
    </xf>
    <xf numFmtId="0" fontId="3" fillId="3" borderId="48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51" fillId="3" borderId="33" xfId="0" applyNumberFormat="1" applyFont="1" applyFill="1" applyBorder="1" applyAlignment="1">
      <alignment horizontal="center" vertical="center"/>
    </xf>
    <xf numFmtId="0" fontId="43" fillId="8" borderId="27" xfId="10" applyFont="1" applyFill="1" applyBorder="1" applyAlignment="1">
      <alignment horizontal="center" vertical="center"/>
    </xf>
    <xf numFmtId="0" fontId="43" fillId="8" borderId="28" xfId="10" applyFont="1" applyFill="1" applyBorder="1" applyAlignment="1">
      <alignment horizontal="center" vertical="center"/>
    </xf>
    <xf numFmtId="0" fontId="54" fillId="9" borderId="27" xfId="10" applyFont="1" applyFill="1" applyBorder="1" applyAlignment="1">
      <alignment horizontal="center" vertical="center"/>
    </xf>
    <xf numFmtId="0" fontId="54" fillId="9" borderId="28" xfId="10" applyFont="1" applyFill="1" applyBorder="1" applyAlignment="1">
      <alignment horizontal="center" vertical="center"/>
    </xf>
    <xf numFmtId="0" fontId="10" fillId="16" borderId="75" xfId="0" applyFont="1" applyFill="1" applyBorder="1" applyAlignment="1">
      <alignment horizontal="center" vertical="center"/>
    </xf>
    <xf numFmtId="0" fontId="10" fillId="16" borderId="76" xfId="0" applyFont="1" applyFill="1" applyBorder="1" applyAlignment="1">
      <alignment horizontal="center" vertical="center"/>
    </xf>
    <xf numFmtId="0" fontId="10" fillId="16" borderId="17" xfId="0" applyFont="1" applyFill="1" applyBorder="1" applyAlignment="1">
      <alignment horizontal="center" vertical="center"/>
    </xf>
    <xf numFmtId="0" fontId="10" fillId="18" borderId="75" xfId="0" applyFont="1" applyFill="1" applyBorder="1" applyAlignment="1">
      <alignment horizontal="center" vertical="center"/>
    </xf>
    <xf numFmtId="0" fontId="10" fillId="18" borderId="76" xfId="0" applyFont="1" applyFill="1" applyBorder="1" applyAlignment="1">
      <alignment horizontal="center" vertical="center"/>
    </xf>
    <xf numFmtId="0" fontId="10" fillId="18" borderId="17" xfId="0" applyFont="1" applyFill="1" applyBorder="1" applyAlignment="1">
      <alignment horizontal="center" vertical="center"/>
    </xf>
    <xf numFmtId="0" fontId="10" fillId="10" borderId="75" xfId="0" applyFont="1" applyFill="1" applyBorder="1" applyAlignment="1">
      <alignment horizontal="center" vertical="center"/>
    </xf>
    <xf numFmtId="0" fontId="10" fillId="10" borderId="76" xfId="0" applyFont="1" applyFill="1" applyBorder="1" applyAlignment="1">
      <alignment horizontal="center" vertical="center"/>
    </xf>
    <xf numFmtId="0" fontId="10" fillId="10" borderId="17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/>
    </xf>
    <xf numFmtId="0" fontId="10" fillId="16" borderId="9" xfId="0" applyFont="1" applyFill="1" applyBorder="1" applyAlignment="1">
      <alignment horizontal="center"/>
    </xf>
    <xf numFmtId="0" fontId="10" fillId="16" borderId="6" xfId="0" applyFont="1" applyFill="1" applyBorder="1" applyAlignment="1">
      <alignment horizontal="center"/>
    </xf>
    <xf numFmtId="0" fontId="48" fillId="3" borderId="9" xfId="0" applyFont="1" applyFill="1" applyBorder="1" applyAlignment="1">
      <alignment horizontal="center"/>
    </xf>
    <xf numFmtId="0" fontId="48" fillId="3" borderId="6" xfId="0" applyFont="1" applyFill="1" applyBorder="1" applyAlignment="1">
      <alignment horizontal="center"/>
    </xf>
    <xf numFmtId="0" fontId="49" fillId="17" borderId="9" xfId="0" applyFont="1" applyFill="1" applyBorder="1" applyAlignment="1">
      <alignment horizontal="center"/>
    </xf>
    <xf numFmtId="0" fontId="49" fillId="17" borderId="6" xfId="0" applyFont="1" applyFill="1" applyBorder="1" applyAlignment="1">
      <alignment horizontal="center"/>
    </xf>
    <xf numFmtId="0" fontId="16" fillId="3" borderId="63" xfId="0" applyNumberFormat="1" applyFont="1" applyFill="1" applyBorder="1" applyAlignment="1">
      <alignment horizontal="center" vertical="center"/>
    </xf>
    <xf numFmtId="0" fontId="2" fillId="8" borderId="27" xfId="0" applyNumberFormat="1" applyFont="1" applyFill="1" applyBorder="1" applyAlignment="1" applyProtection="1">
      <alignment horizontal="center" vertical="center"/>
      <protection locked="0"/>
    </xf>
    <xf numFmtId="0" fontId="2" fillId="8" borderId="65" xfId="0" applyNumberFormat="1" applyFont="1" applyFill="1" applyBorder="1" applyAlignment="1" applyProtection="1">
      <alignment horizontal="center" vertical="center"/>
      <protection locked="0"/>
    </xf>
    <xf numFmtId="0" fontId="2" fillId="9" borderId="27" xfId="10" applyFill="1" applyBorder="1" applyAlignment="1" applyProtection="1">
      <alignment vertical="center"/>
      <protection locked="0"/>
    </xf>
    <xf numFmtId="0" fontId="2" fillId="9" borderId="65" xfId="10" applyFill="1" applyBorder="1" applyAlignment="1" applyProtection="1">
      <alignment vertical="center"/>
      <protection locked="0"/>
    </xf>
    <xf numFmtId="0" fontId="16" fillId="3" borderId="63" xfId="0" applyFont="1" applyFill="1" applyBorder="1" applyAlignment="1">
      <alignment horizontal="center"/>
    </xf>
    <xf numFmtId="0" fontId="2" fillId="8" borderId="64" xfId="0" applyNumberFormat="1" applyFont="1" applyFill="1" applyBorder="1" applyAlignment="1" applyProtection="1">
      <alignment horizontal="center" vertical="center"/>
      <protection locked="0"/>
    </xf>
    <xf numFmtId="0" fontId="2" fillId="9" borderId="64" xfId="10" applyFill="1" applyBorder="1" applyAlignment="1" applyProtection="1">
      <alignment vertical="center"/>
      <protection locked="0"/>
    </xf>
    <xf numFmtId="0" fontId="13" fillId="0" borderId="0" xfId="10" applyFont="1" applyBorder="1" applyAlignment="1" applyProtection="1">
      <alignment horizontal="left"/>
      <protection locked="0"/>
    </xf>
    <xf numFmtId="0" fontId="13" fillId="0" borderId="47" xfId="10" applyFont="1" applyBorder="1" applyAlignment="1" applyProtection="1">
      <alignment horizontal="left"/>
      <protection locked="0"/>
    </xf>
    <xf numFmtId="0" fontId="13" fillId="0" borderId="30" xfId="10" applyFont="1" applyBorder="1" applyAlignment="1" applyProtection="1">
      <alignment horizontal="left"/>
      <protection locked="0"/>
    </xf>
    <xf numFmtId="0" fontId="3" fillId="3" borderId="0" xfId="0" applyFont="1" applyFill="1" applyAlignment="1"/>
    <xf numFmtId="0" fontId="13" fillId="0" borderId="63" xfId="10" applyFont="1" applyBorder="1" applyAlignment="1" applyProtection="1">
      <alignment horizontal="left"/>
      <protection locked="0"/>
    </xf>
    <xf numFmtId="0" fontId="13" fillId="0" borderId="48" xfId="10" applyFont="1" applyBorder="1" applyAlignment="1" applyProtection="1">
      <alignment horizontal="left"/>
      <protection locked="0"/>
    </xf>
    <xf numFmtId="0" fontId="13" fillId="0" borderId="51" xfId="10" applyFont="1" applyBorder="1" applyAlignment="1" applyProtection="1">
      <alignment horizontal="left"/>
      <protection locked="0"/>
    </xf>
    <xf numFmtId="0" fontId="13" fillId="0" borderId="39" xfId="10" applyFont="1" applyBorder="1" applyAlignment="1" applyProtection="1">
      <alignment horizontal="left"/>
      <protection locked="0"/>
    </xf>
    <xf numFmtId="0" fontId="13" fillId="0" borderId="32" xfId="10" applyFont="1" applyBorder="1" applyAlignment="1" applyProtection="1">
      <alignment horizontal="left"/>
      <protection locked="0"/>
    </xf>
    <xf numFmtId="0" fontId="2" fillId="8" borderId="28" xfId="0" applyNumberFormat="1" applyFont="1" applyFill="1" applyBorder="1" applyAlignment="1" applyProtection="1">
      <alignment horizontal="center" vertical="center"/>
      <protection locked="0"/>
    </xf>
    <xf numFmtId="0" fontId="2" fillId="9" borderId="28" xfId="10" applyFill="1" applyBorder="1" applyAlignment="1" applyProtection="1">
      <alignment vertical="center"/>
      <protection locked="0"/>
    </xf>
    <xf numFmtId="0" fontId="44" fillId="13" borderId="0" xfId="14" applyFont="1" applyFill="1" applyBorder="1" applyAlignment="1" applyProtection="1">
      <alignment horizontal="center" vertical="center"/>
      <protection hidden="1"/>
    </xf>
    <xf numFmtId="0" fontId="44" fillId="5" borderId="0" xfId="14" applyFont="1" applyFill="1" applyBorder="1" applyAlignment="1" applyProtection="1"/>
    <xf numFmtId="0" fontId="25" fillId="5" borderId="0" xfId="0" applyFont="1" applyFill="1" applyBorder="1" applyAlignment="1"/>
    <xf numFmtId="0" fontId="44" fillId="5" borderId="0" xfId="14" applyFont="1" applyFill="1" applyBorder="1" applyAlignment="1"/>
    <xf numFmtId="0" fontId="77" fillId="13" borderId="0" xfId="14" applyFont="1" applyFill="1" applyBorder="1" applyAlignment="1" applyProtection="1">
      <alignment horizontal="center" vertical="center"/>
      <protection hidden="1"/>
    </xf>
    <xf numFmtId="0" fontId="77" fillId="5" borderId="0" xfId="14" applyFont="1" applyFill="1" applyBorder="1" applyAlignment="1"/>
    <xf numFmtId="0" fontId="56" fillId="13" borderId="0" xfId="14" applyFont="1" applyFill="1" applyBorder="1" applyAlignment="1" applyProtection="1">
      <alignment horizontal="center" vertical="center"/>
      <protection hidden="1"/>
    </xf>
    <xf numFmtId="0" fontId="56" fillId="5" borderId="0" xfId="14" applyFont="1" applyFill="1" applyBorder="1" applyAlignment="1" applyProtection="1"/>
    <xf numFmtId="0" fontId="56" fillId="5" borderId="0" xfId="14" applyFont="1" applyFill="1" applyBorder="1" applyAlignment="1"/>
    <xf numFmtId="0" fontId="7" fillId="0" borderId="22" xfId="9" applyNumberFormat="1" applyBorder="1" applyAlignment="1" applyProtection="1">
      <alignment horizontal="left"/>
      <protection locked="0"/>
    </xf>
    <xf numFmtId="0" fontId="0" fillId="0" borderId="18" xfId="0" applyBorder="1" applyAlignment="1" applyProtection="1">
      <alignment horizontal="left"/>
      <protection locked="0"/>
    </xf>
    <xf numFmtId="0" fontId="0" fillId="0" borderId="25" xfId="0" applyBorder="1" applyAlignment="1" applyProtection="1">
      <alignment horizontal="left"/>
      <protection locked="0"/>
    </xf>
    <xf numFmtId="0" fontId="56" fillId="14" borderId="19" xfId="14" applyFont="1" applyFill="1" applyBorder="1" applyAlignment="1" applyProtection="1"/>
    <xf numFmtId="0" fontId="56" fillId="14" borderId="16" xfId="14" applyFont="1" applyFill="1" applyBorder="1" applyAlignment="1" applyProtection="1"/>
    <xf numFmtId="0" fontId="14" fillId="13" borderId="0" xfId="14" applyFont="1" applyFill="1" applyBorder="1" applyAlignment="1" applyProtection="1">
      <alignment horizontal="center" vertical="center"/>
      <protection hidden="1"/>
    </xf>
    <xf numFmtId="0" fontId="26" fillId="13" borderId="0" xfId="0" applyFont="1" applyFill="1" applyBorder="1" applyAlignment="1"/>
    <xf numFmtId="0" fontId="76" fillId="14" borderId="15" xfId="14" applyFont="1" applyFill="1" applyBorder="1" applyAlignment="1" applyProtection="1">
      <alignment horizontal="center" vertical="center"/>
      <protection hidden="1"/>
    </xf>
    <xf numFmtId="0" fontId="76" fillId="0" borderId="19" xfId="14" applyFont="1" applyBorder="1" applyAlignment="1" applyProtection="1"/>
    <xf numFmtId="0" fontId="2" fillId="0" borderId="19" xfId="0" applyFont="1" applyBorder="1" applyAlignment="1"/>
    <xf numFmtId="0" fontId="2" fillId="0" borderId="16" xfId="0" applyFont="1" applyBorder="1" applyAlignment="1"/>
    <xf numFmtId="0" fontId="76" fillId="14" borderId="19" xfId="14" applyFont="1" applyFill="1" applyBorder="1" applyAlignment="1" applyProtection="1"/>
    <xf numFmtId="0" fontId="76" fillId="14" borderId="16" xfId="14" applyFont="1" applyFill="1" applyBorder="1" applyAlignment="1" applyProtection="1"/>
    <xf numFmtId="0" fontId="41" fillId="12" borderId="53" xfId="9" applyFont="1" applyFill="1" applyBorder="1" applyAlignment="1">
      <alignment horizontal="center" vertical="center"/>
    </xf>
    <xf numFmtId="0" fontId="42" fillId="12" borderId="47" xfId="0" applyFont="1" applyFill="1" applyBorder="1" applyAlignment="1"/>
    <xf numFmtId="0" fontId="42" fillId="12" borderId="30" xfId="0" applyFont="1" applyFill="1" applyBorder="1" applyAlignment="1"/>
    <xf numFmtId="0" fontId="42" fillId="12" borderId="51" xfId="0" applyFont="1" applyFill="1" applyBorder="1" applyAlignment="1"/>
    <xf numFmtId="0" fontId="42" fillId="12" borderId="39" xfId="0" applyFont="1" applyFill="1" applyBorder="1" applyAlignment="1"/>
    <xf numFmtId="0" fontId="42" fillId="12" borderId="32" xfId="0" applyFont="1" applyFill="1" applyBorder="1" applyAlignment="1"/>
    <xf numFmtId="178" fontId="29" fillId="0" borderId="0" xfId="9" applyNumberFormat="1" applyFont="1" applyAlignment="1">
      <alignment horizontal="center"/>
    </xf>
    <xf numFmtId="0" fontId="0" fillId="0" borderId="0" xfId="0" applyAlignment="1">
      <alignment horizontal="center"/>
    </xf>
    <xf numFmtId="0" fontId="7" fillId="0" borderId="21" xfId="9" applyNumberFormat="1" applyBorder="1" applyAlignment="1" applyProtection="1">
      <alignment horizontal="left"/>
      <protection locked="0"/>
    </xf>
    <xf numFmtId="0" fontId="0" fillId="0" borderId="41" xfId="0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left"/>
      <protection locked="0"/>
    </xf>
    <xf numFmtId="0" fontId="7" fillId="0" borderId="23" xfId="9" applyNumberFormat="1" applyBorder="1" applyAlignment="1" applyProtection="1">
      <alignment horizontal="left"/>
      <protection locked="0"/>
    </xf>
    <xf numFmtId="0" fontId="0" fillId="0" borderId="40" xfId="0" applyBorder="1" applyAlignment="1" applyProtection="1">
      <alignment horizontal="left"/>
      <protection locked="0"/>
    </xf>
    <xf numFmtId="0" fontId="0" fillId="0" borderId="26" xfId="0" applyBorder="1" applyAlignment="1" applyProtection="1">
      <alignment horizontal="left"/>
      <protection locked="0"/>
    </xf>
    <xf numFmtId="0" fontId="40" fillId="13" borderId="0" xfId="9" applyFont="1" applyFill="1" applyBorder="1" applyAlignment="1" applyProtection="1">
      <alignment horizontal="center" vertical="center"/>
      <protection locked="0"/>
    </xf>
    <xf numFmtId="0" fontId="11" fillId="13" borderId="0" xfId="0" applyFont="1" applyFill="1" applyBorder="1" applyAlignment="1">
      <alignment horizontal="center" vertical="center"/>
    </xf>
    <xf numFmtId="14" fontId="59" fillId="7" borderId="9" xfId="16" applyNumberFormat="1" applyFont="1" applyFill="1" applyBorder="1" applyAlignment="1" applyProtection="1">
      <alignment horizontal="center" vertical="center"/>
      <protection locked="0"/>
    </xf>
    <xf numFmtId="176" fontId="59" fillId="7" borderId="7" xfId="16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5" borderId="10" xfId="0" applyFont="1" applyFill="1" applyBorder="1" applyAlignment="1" applyProtection="1">
      <alignment horizontal="left" shrinkToFit="1"/>
      <protection locked="0"/>
    </xf>
    <xf numFmtId="0" fontId="3" fillId="5" borderId="10" xfId="0" applyFont="1" applyFill="1" applyBorder="1" applyAlignment="1" applyProtection="1">
      <alignment horizontal="center" shrinkToFit="1"/>
      <protection locked="0"/>
    </xf>
    <xf numFmtId="0" fontId="3" fillId="5" borderId="10" xfId="0" applyFont="1" applyFill="1" applyBorder="1" applyAlignment="1" applyProtection="1">
      <alignment horizontal="left" shrinkToFit="1"/>
      <protection locked="0"/>
    </xf>
    <xf numFmtId="0" fontId="3" fillId="5" borderId="10" xfId="14" applyFont="1" applyFill="1" applyBorder="1" applyAlignment="1" applyProtection="1">
      <alignment horizontal="center" shrinkToFit="1"/>
      <protection locked="0"/>
    </xf>
    <xf numFmtId="181" fontId="15" fillId="5" borderId="52" xfId="14" applyNumberFormat="1" applyFill="1" applyBorder="1" applyAlignment="1" applyProtection="1">
      <alignment horizontal="center" shrinkToFit="1"/>
      <protection locked="0"/>
    </xf>
    <xf numFmtId="182" fontId="3" fillId="5" borderId="10" xfId="0" applyNumberFormat="1" applyFont="1" applyFill="1" applyBorder="1" applyAlignment="1" applyProtection="1">
      <alignment horizontal="center" shrinkToFit="1"/>
      <protection locked="0"/>
    </xf>
    <xf numFmtId="183" fontId="3" fillId="5" borderId="10" xfId="0" quotePrefix="1" applyNumberFormat="1" applyFont="1" applyFill="1" applyBorder="1" applyAlignment="1" applyProtection="1">
      <alignment horizontal="center" shrinkToFit="1"/>
      <protection locked="0"/>
    </xf>
    <xf numFmtId="0" fontId="3" fillId="5" borderId="10" xfId="0" applyFont="1" applyFill="1" applyBorder="1" applyAlignment="1">
      <alignment horizontal="center" shrinkToFit="1"/>
    </xf>
    <xf numFmtId="0" fontId="3" fillId="5" borderId="10" xfId="0" applyFont="1" applyFill="1" applyBorder="1" applyAlignment="1">
      <alignment horizontal="left" shrinkToFit="1"/>
    </xf>
    <xf numFmtId="0" fontId="3" fillId="5" borderId="10" xfId="0" applyNumberFormat="1" applyFont="1" applyFill="1" applyBorder="1" applyAlignment="1" applyProtection="1">
      <alignment horizontal="left" shrinkToFit="1"/>
      <protection locked="0"/>
    </xf>
    <xf numFmtId="183" fontId="3" fillId="5" borderId="10" xfId="0" quotePrefix="1" applyNumberFormat="1" applyFont="1" applyFill="1" applyBorder="1" applyAlignment="1" applyProtection="1">
      <alignment horizontal="left" shrinkToFit="1"/>
      <protection locked="0"/>
    </xf>
    <xf numFmtId="0" fontId="3" fillId="5" borderId="52" xfId="0" applyFont="1" applyFill="1" applyBorder="1" applyAlignment="1" applyProtection="1">
      <alignment shrinkToFit="1"/>
      <protection locked="0"/>
    </xf>
    <xf numFmtId="3" fontId="17" fillId="5" borderId="52" xfId="0" applyNumberFormat="1" applyFont="1" applyFill="1" applyBorder="1" applyAlignment="1" applyProtection="1">
      <alignment horizontal="left" shrinkToFit="1"/>
      <protection locked="0"/>
    </xf>
    <xf numFmtId="0" fontId="17" fillId="5" borderId="52" xfId="0" applyFont="1" applyFill="1" applyBorder="1" applyAlignment="1" applyProtection="1">
      <alignment horizontal="left" vertical="center" shrinkToFit="1"/>
      <protection locked="0"/>
    </xf>
    <xf numFmtId="0" fontId="3" fillId="5" borderId="52" xfId="0" quotePrefix="1" applyFont="1" applyFill="1" applyBorder="1" applyAlignment="1" applyProtection="1">
      <alignment horizontal="center" vertical="center" shrinkToFit="1"/>
      <protection locked="0"/>
    </xf>
    <xf numFmtId="0" fontId="3" fillId="5" borderId="52" xfId="0" applyFont="1" applyFill="1" applyBorder="1" applyAlignment="1" applyProtection="1">
      <alignment horizontal="left" vertical="center" shrinkToFit="1"/>
      <protection locked="0"/>
    </xf>
    <xf numFmtId="183" fontId="16" fillId="5" borderId="52" xfId="0" quotePrefix="1" applyNumberFormat="1" applyFont="1" applyFill="1" applyBorder="1" applyAlignment="1" applyProtection="1">
      <alignment horizontal="center" shrinkToFit="1"/>
      <protection locked="0"/>
    </xf>
    <xf numFmtId="0" fontId="3" fillId="5" borderId="52" xfId="0" applyFont="1" applyFill="1" applyBorder="1" applyAlignment="1" applyProtection="1">
      <alignment horizontal="center" vertical="center" shrinkToFit="1"/>
      <protection locked="0"/>
    </xf>
    <xf numFmtId="0" fontId="3" fillId="5" borderId="52" xfId="0" applyNumberFormat="1" applyFont="1" applyFill="1" applyBorder="1" applyAlignment="1" applyProtection="1">
      <alignment horizontal="center" shrinkToFit="1"/>
      <protection locked="0"/>
    </xf>
    <xf numFmtId="181" fontId="60" fillId="5" borderId="33" xfId="0" applyNumberFormat="1" applyFont="1" applyFill="1" applyBorder="1" applyAlignment="1" applyProtection="1">
      <alignment horizontal="center" shrinkToFit="1"/>
      <protection locked="0"/>
    </xf>
    <xf numFmtId="0" fontId="61" fillId="5" borderId="52" xfId="0" applyFont="1" applyFill="1" applyBorder="1" applyAlignment="1">
      <alignment horizontal="center" shrinkToFit="1"/>
    </xf>
  </cellXfs>
  <cellStyles count="17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14" builtinId="8"/>
    <cellStyle name="Monetaire" xfId="7"/>
    <cellStyle name="Monétaire" xfId="15" builtinId="4"/>
    <cellStyle name="Normal" xfId="0" builtinId="0"/>
    <cellStyle name="Normal 2" xfId="16"/>
    <cellStyle name="Normal_calendrier_auto_CalendrierMatriciel" xfId="8"/>
    <cellStyle name="Normal_CalendrierMatriciel" xfId="9"/>
    <cellStyle name="Normal_FormatConditionnelExemples" xfId="10"/>
    <cellStyle name="Normal_PlanningFormatCond" xfId="11"/>
    <cellStyle name="Total" xfId="12" builtinId="25" customBuiltin="1"/>
    <cellStyle name="YELLOW" xfId="13"/>
  </cellStyles>
  <dxfs count="74"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ill>
        <patternFill patternType="solid">
          <fgColor auto="1"/>
          <bgColor rgb="FF09E714"/>
        </patternFill>
      </fill>
    </dxf>
    <dxf>
      <font>
        <b/>
        <i val="0"/>
      </font>
      <fill>
        <patternFill>
          <bgColor theme="6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ill>
        <patternFill patternType="gray125">
          <bgColor theme="4" tint="0.39991454817346722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1" tint="0.14996795556505021"/>
        </patternFill>
      </fill>
    </dxf>
    <dxf>
      <fill>
        <patternFill patternType="gray125">
          <bgColor theme="4" tint="0.39991454817346722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ill>
        <patternFill patternType="gray125">
          <bgColor theme="4" tint="0.399914548173467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gray125">
          <bgColor theme="4" tint="0.39991454817346722"/>
        </patternFill>
      </fill>
    </dxf>
    <dxf>
      <fill>
        <patternFill>
          <bgColor theme="0" tint="-0.24994659260841701"/>
        </patternFill>
      </fill>
    </dxf>
    <dxf>
      <fill>
        <patternFill>
          <bgColor theme="1" tint="0.14996795556505021"/>
        </patternFill>
      </fill>
    </dxf>
    <dxf>
      <font>
        <color theme="0" tint="-0.24994659260841701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FFFF66"/>
      <color rgb="FF00CC00"/>
      <color rgb="FF0000FF"/>
      <color rgb="FFFFFF99"/>
      <color rgb="FF800000"/>
      <color rgb="FF723604"/>
      <color rgb="FF0066FF"/>
      <color rgb="FFE6B8B7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B$2" max="2100" min="2014" noThreeD="1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</xdr:row>
          <xdr:rowOff>0</xdr:rowOff>
        </xdr:from>
        <xdr:to>
          <xdr:col>3</xdr:col>
          <xdr:colOff>390525</xdr:colOff>
          <xdr:row>2</xdr:row>
          <xdr:rowOff>0</xdr:rowOff>
        </xdr:to>
        <xdr:sp macro="" textlink="">
          <xdr:nvSpPr>
            <xdr:cNvPr id="2054" name="Spinner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36"/>
  <sheetViews>
    <sheetView showGridLines="0" zoomScale="130" zoomScaleNormal="130" workbookViewId="0">
      <selection activeCell="B2" sqref="B2:C2"/>
    </sheetView>
  </sheetViews>
  <sheetFormatPr baseColWidth="10" defaultRowHeight="10.5" x14ac:dyDescent="0.15"/>
  <cols>
    <col min="2" max="2" width="37.85546875" customWidth="1"/>
    <col min="3" max="3" width="25.28515625" customWidth="1"/>
  </cols>
  <sheetData>
    <row r="1" spans="1:6" x14ac:dyDescent="0.15">
      <c r="A1" s="2">
        <v>2021</v>
      </c>
    </row>
    <row r="2" spans="1:6" ht="63" customHeight="1" x14ac:dyDescent="0.75">
      <c r="A2" s="2">
        <v>2016</v>
      </c>
      <c r="B2" s="276">
        <v>2018</v>
      </c>
      <c r="C2" s="277"/>
    </row>
    <row r="3" spans="1:6" x14ac:dyDescent="0.15">
      <c r="A3" s="2">
        <v>2017</v>
      </c>
    </row>
    <row r="4" spans="1:6" x14ac:dyDescent="0.15">
      <c r="A4" s="2">
        <v>2018</v>
      </c>
    </row>
    <row r="5" spans="1:6" x14ac:dyDescent="0.15">
      <c r="A5" s="2">
        <v>2019</v>
      </c>
    </row>
    <row r="6" spans="1:6" x14ac:dyDescent="0.15">
      <c r="A6" s="2">
        <v>2020</v>
      </c>
    </row>
    <row r="7" spans="1:6" x14ac:dyDescent="0.15">
      <c r="A7" s="2">
        <v>2021</v>
      </c>
    </row>
    <row r="8" spans="1:6" x14ac:dyDescent="0.15">
      <c r="A8" s="2">
        <v>2022</v>
      </c>
    </row>
    <row r="9" spans="1:6" x14ac:dyDescent="0.15">
      <c r="A9" s="2">
        <v>2023</v>
      </c>
    </row>
    <row r="10" spans="1:6" x14ac:dyDescent="0.15">
      <c r="A10" s="2">
        <v>2024</v>
      </c>
    </row>
    <row r="11" spans="1:6" x14ac:dyDescent="0.15">
      <c r="A11" s="2">
        <v>2025</v>
      </c>
    </row>
    <row r="12" spans="1:6" x14ac:dyDescent="0.15">
      <c r="A12" s="2">
        <v>2026</v>
      </c>
      <c r="F12" s="5"/>
    </row>
    <row r="13" spans="1:6" x14ac:dyDescent="0.15">
      <c r="A13" s="2">
        <v>2027</v>
      </c>
    </row>
    <row r="14" spans="1:6" x14ac:dyDescent="0.15">
      <c r="A14" s="2">
        <v>2028</v>
      </c>
    </row>
    <row r="15" spans="1:6" x14ac:dyDescent="0.15">
      <c r="A15" s="2">
        <v>2029</v>
      </c>
      <c r="C15" s="5"/>
    </row>
    <row r="16" spans="1:6" x14ac:dyDescent="0.15">
      <c r="A16" s="2">
        <v>2030</v>
      </c>
    </row>
    <row r="17" spans="1:1" x14ac:dyDescent="0.15">
      <c r="A17" s="2">
        <v>2031</v>
      </c>
    </row>
    <row r="18" spans="1:1" x14ac:dyDescent="0.15">
      <c r="A18" s="2">
        <v>2032</v>
      </c>
    </row>
    <row r="19" spans="1:1" x14ac:dyDescent="0.15">
      <c r="A19" s="2">
        <v>2033</v>
      </c>
    </row>
    <row r="20" spans="1:1" x14ac:dyDescent="0.15">
      <c r="A20" s="2">
        <v>2034</v>
      </c>
    </row>
    <row r="21" spans="1:1" x14ac:dyDescent="0.15">
      <c r="A21" s="2">
        <v>2035</v>
      </c>
    </row>
    <row r="22" spans="1:1" x14ac:dyDescent="0.15">
      <c r="A22" s="2">
        <v>2036</v>
      </c>
    </row>
    <row r="23" spans="1:1" x14ac:dyDescent="0.15">
      <c r="A23" s="2">
        <v>2037</v>
      </c>
    </row>
    <row r="24" spans="1:1" x14ac:dyDescent="0.15">
      <c r="A24" s="2">
        <v>2038</v>
      </c>
    </row>
    <row r="25" spans="1:1" x14ac:dyDescent="0.15">
      <c r="A25" s="2">
        <v>2039</v>
      </c>
    </row>
    <row r="26" spans="1:1" x14ac:dyDescent="0.15">
      <c r="A26" s="2">
        <v>2040</v>
      </c>
    </row>
    <row r="27" spans="1:1" x14ac:dyDescent="0.15">
      <c r="A27" s="2">
        <v>2041</v>
      </c>
    </row>
    <row r="28" spans="1:1" x14ac:dyDescent="0.15">
      <c r="A28" s="2">
        <v>2042</v>
      </c>
    </row>
    <row r="29" spans="1:1" x14ac:dyDescent="0.15">
      <c r="A29" s="2">
        <v>2043</v>
      </c>
    </row>
    <row r="30" spans="1:1" x14ac:dyDescent="0.15">
      <c r="A30" s="2">
        <v>2044</v>
      </c>
    </row>
    <row r="31" spans="1:1" x14ac:dyDescent="0.15">
      <c r="A31" s="2">
        <v>2045</v>
      </c>
    </row>
    <row r="32" spans="1:1" x14ac:dyDescent="0.15">
      <c r="A32" s="2">
        <v>2046</v>
      </c>
    </row>
    <row r="33" spans="1:1" x14ac:dyDescent="0.15">
      <c r="A33" s="2">
        <v>2047</v>
      </c>
    </row>
    <row r="34" spans="1:1" x14ac:dyDescent="0.15">
      <c r="A34" s="2">
        <v>2048</v>
      </c>
    </row>
    <row r="35" spans="1:1" x14ac:dyDescent="0.15">
      <c r="A35" s="2">
        <v>2049</v>
      </c>
    </row>
    <row r="36" spans="1:1" x14ac:dyDescent="0.15">
      <c r="A36" s="2">
        <v>2050</v>
      </c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Spinner 6">
              <controlPr locked="0" defaultSize="0" autoPict="0">
                <anchor moveWithCells="1" sizeWithCells="1">
                  <from>
                    <xdr:col>3</xdr:col>
                    <xdr:colOff>9525</xdr:colOff>
                    <xdr:row>1</xdr:row>
                    <xdr:rowOff>0</xdr:rowOff>
                  </from>
                  <to>
                    <xdr:col>3</xdr:col>
                    <xdr:colOff>390525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X65"/>
  <sheetViews>
    <sheetView showGridLines="0" topLeftCell="B1" zoomScale="90" zoomScaleNormal="90" workbookViewId="0">
      <selection activeCell="R15" sqref="R15"/>
    </sheetView>
  </sheetViews>
  <sheetFormatPr baseColWidth="10" defaultRowHeight="10.5" x14ac:dyDescent="0.15"/>
  <cols>
    <col min="1" max="1" width="8.5703125" style="1" hidden="1" customWidth="1"/>
    <col min="2" max="2" width="10.5703125" style="1" customWidth="1"/>
    <col min="3" max="33" width="4.7109375" style="1" customWidth="1"/>
    <col min="34" max="34" width="7" style="52" hidden="1" customWidth="1"/>
    <col min="35" max="35" width="7.42578125" style="53" hidden="1" customWidth="1"/>
    <col min="36" max="36" width="7" style="53" hidden="1" customWidth="1"/>
    <col min="37" max="37" width="6.42578125" style="53" hidden="1" customWidth="1"/>
    <col min="38" max="38" width="1.7109375" style="54" hidden="1" customWidth="1"/>
    <col min="39" max="39" width="11.42578125" style="1" hidden="1" customWidth="1"/>
    <col min="40" max="40" width="1.5703125" style="1" hidden="1" customWidth="1"/>
    <col min="41" max="41" width="11.7109375" style="1" hidden="1" customWidth="1"/>
    <col min="42" max="42" width="11.42578125" style="1" hidden="1" customWidth="1"/>
    <col min="43" max="43" width="6.42578125" style="1" hidden="1" customWidth="1"/>
    <col min="44" max="44" width="11.42578125" style="1" hidden="1" customWidth="1"/>
    <col min="45" max="45" width="6.42578125" style="1" hidden="1" customWidth="1"/>
    <col min="46" max="46" width="11.7109375" style="1" hidden="1" customWidth="1"/>
    <col min="47" max="47" width="6.42578125" style="1" hidden="1" customWidth="1"/>
    <col min="48" max="48" width="1.7109375" style="1" customWidth="1"/>
    <col min="49" max="49" width="49.85546875" style="1" customWidth="1"/>
    <col min="50" max="16384" width="11.42578125" style="1"/>
  </cols>
  <sheetData>
    <row r="1" spans="1:50" ht="8.25" customHeight="1" x14ac:dyDescent="0.15">
      <c r="A1" s="3">
        <f>SUM(DATE!B2)</f>
        <v>2018</v>
      </c>
      <c r="B1" s="51">
        <f>SUM(DATE!B2)</f>
        <v>2018</v>
      </c>
      <c r="C1" s="11"/>
      <c r="D1" s="11"/>
      <c r="E1" s="11"/>
      <c r="F1" s="11"/>
      <c r="K1" s="242"/>
      <c r="L1" s="242"/>
      <c r="Q1" s="242"/>
      <c r="R1" s="242"/>
      <c r="W1" s="212"/>
      <c r="X1" s="212"/>
      <c r="Y1" s="11"/>
      <c r="Z1" s="11"/>
      <c r="AA1" s="11"/>
      <c r="AB1" s="11"/>
      <c r="AC1" s="11"/>
      <c r="AD1" s="11"/>
      <c r="AE1" s="11"/>
      <c r="AF1" s="11"/>
      <c r="AG1" s="11"/>
      <c r="AM1" s="55" t="s">
        <v>0</v>
      </c>
    </row>
    <row r="2" spans="1:50" ht="4.5" customHeight="1" x14ac:dyDescent="0.25">
      <c r="A2" s="88"/>
      <c r="B2" s="51"/>
      <c r="C2" s="11"/>
      <c r="D2" s="11"/>
      <c r="E2" s="11"/>
      <c r="F2" s="11"/>
      <c r="G2" s="11"/>
      <c r="H2" s="11"/>
      <c r="I2" s="11"/>
      <c r="J2" s="11"/>
      <c r="K2" s="11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11"/>
      <c r="Z2" s="11"/>
      <c r="AA2" s="11"/>
      <c r="AB2" s="11"/>
      <c r="AC2" s="11"/>
      <c r="AD2" s="11"/>
      <c r="AE2" s="11"/>
      <c r="AF2" s="11"/>
      <c r="AG2" s="11"/>
      <c r="AI2" s="404" t="s">
        <v>2</v>
      </c>
      <c r="AJ2" s="405"/>
      <c r="AK2" s="56">
        <v>39</v>
      </c>
      <c r="AM2" s="55"/>
      <c r="AO2" s="406" t="s">
        <v>21</v>
      </c>
      <c r="AP2" s="407"/>
      <c r="AQ2" s="57">
        <v>0</v>
      </c>
      <c r="AR2" s="10"/>
      <c r="AU2" s="388">
        <f>SUM(AU8:AU31)</f>
        <v>0</v>
      </c>
      <c r="AW2" s="390">
        <f>SUM(A1)</f>
        <v>2018</v>
      </c>
    </row>
    <row r="3" spans="1:50" ht="21.75" customHeight="1" thickBot="1" x14ac:dyDescent="0.3">
      <c r="A3" s="89">
        <f>A6+1</f>
        <v>43192</v>
      </c>
      <c r="B3" s="51"/>
      <c r="C3" s="11"/>
      <c r="D3" s="11"/>
      <c r="E3" s="11"/>
      <c r="F3" s="11"/>
      <c r="W3" s="11"/>
      <c r="X3" s="11"/>
      <c r="Y3" s="401"/>
      <c r="Z3" s="401"/>
      <c r="AA3" s="401"/>
      <c r="AB3" s="401"/>
      <c r="AC3" s="11"/>
      <c r="AD3" s="11"/>
      <c r="AE3" s="11"/>
      <c r="AF3" s="11"/>
      <c r="AG3" s="11"/>
      <c r="AI3" s="402" t="s">
        <v>22</v>
      </c>
      <c r="AJ3" s="403"/>
      <c r="AK3" s="58">
        <f>SUM(AL30,AU2)</f>
        <v>39</v>
      </c>
      <c r="AM3" s="55"/>
      <c r="AO3" s="402" t="s">
        <v>22</v>
      </c>
      <c r="AP3" s="403"/>
      <c r="AQ3" s="58">
        <f xml:space="preserve"> AR30</f>
        <v>0</v>
      </c>
      <c r="AR3" s="10"/>
      <c r="AU3" s="389"/>
      <c r="AW3" s="391"/>
    </row>
    <row r="4" spans="1:50" ht="16.5" thickBot="1" x14ac:dyDescent="0.3">
      <c r="A4" s="89">
        <f>A6+39</f>
        <v>43230</v>
      </c>
      <c r="B4" s="51"/>
      <c r="C4" s="11"/>
      <c r="D4" s="351" t="s">
        <v>11</v>
      </c>
      <c r="E4" s="352"/>
      <c r="F4" s="353"/>
      <c r="G4" s="354"/>
      <c r="H4" s="206"/>
      <c r="I4" s="355" t="s">
        <v>12</v>
      </c>
      <c r="J4" s="356"/>
      <c r="K4" s="357"/>
      <c r="L4" s="358"/>
      <c r="M4" s="206"/>
      <c r="N4" s="359" t="s">
        <v>13</v>
      </c>
      <c r="O4" s="360"/>
      <c r="P4" s="361"/>
      <c r="Q4" s="362"/>
      <c r="S4" s="376" t="s">
        <v>87</v>
      </c>
      <c r="T4" s="377"/>
      <c r="U4" s="377"/>
      <c r="V4" s="378"/>
      <c r="W4" s="207"/>
      <c r="X4" s="363" t="s">
        <v>86</v>
      </c>
      <c r="Y4" s="364"/>
      <c r="Z4" s="365"/>
      <c r="AA4" s="366"/>
      <c r="AB4" s="50"/>
      <c r="AC4" s="367"/>
      <c r="AD4" s="368"/>
      <c r="AE4" s="369"/>
      <c r="AF4" s="369"/>
      <c r="AG4" s="11"/>
      <c r="AI4" s="379"/>
      <c r="AJ4" s="379"/>
      <c r="AK4" s="379"/>
      <c r="AM4" s="55"/>
      <c r="AO4" s="380"/>
      <c r="AP4" s="380"/>
      <c r="AQ4" s="380"/>
      <c r="AR4" s="10"/>
    </row>
    <row r="5" spans="1:50" ht="13.5" thickBot="1" x14ac:dyDescent="0.25">
      <c r="A5" s="89">
        <f>A6+50</f>
        <v>43241</v>
      </c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8"/>
      <c r="AG5" s="228"/>
      <c r="AI5" s="59"/>
      <c r="AJ5" s="4"/>
      <c r="AK5" s="59"/>
      <c r="AL5" s="60"/>
      <c r="AM5" s="8">
        <f>ROUND(DATE(B1,4,MOD(234-11*MOD(B1,19),30))/7,0)*7-6</f>
        <v>43191</v>
      </c>
      <c r="AO5" s="61"/>
      <c r="AP5" s="62"/>
      <c r="AQ5" s="61"/>
      <c r="AR5" s="62"/>
    </row>
    <row r="6" spans="1:50" ht="13.5" thickBot="1" x14ac:dyDescent="0.25">
      <c r="A6" s="90">
        <f>ROUND(DATE(B1,4,MOD(234-11*MOD(B1,19),30))/7,0)*7-6</f>
        <v>43191</v>
      </c>
      <c r="B6" s="229"/>
      <c r="C6" s="230">
        <v>1</v>
      </c>
      <c r="D6" s="230">
        <v>2</v>
      </c>
      <c r="E6" s="230">
        <v>3</v>
      </c>
      <c r="F6" s="230">
        <v>4</v>
      </c>
      <c r="G6" s="230">
        <v>5</v>
      </c>
      <c r="H6" s="230">
        <v>6</v>
      </c>
      <c r="I6" s="230">
        <v>7</v>
      </c>
      <c r="J6" s="230">
        <v>8</v>
      </c>
      <c r="K6" s="230">
        <v>9</v>
      </c>
      <c r="L6" s="230">
        <v>10</v>
      </c>
      <c r="M6" s="230">
        <v>11</v>
      </c>
      <c r="N6" s="230">
        <v>12</v>
      </c>
      <c r="O6" s="230">
        <v>13</v>
      </c>
      <c r="P6" s="230">
        <v>14</v>
      </c>
      <c r="Q6" s="230">
        <v>15</v>
      </c>
      <c r="R6" s="230">
        <v>16</v>
      </c>
      <c r="S6" s="230">
        <v>17</v>
      </c>
      <c r="T6" s="230">
        <v>18</v>
      </c>
      <c r="U6" s="230">
        <v>19</v>
      </c>
      <c r="V6" s="230">
        <v>20</v>
      </c>
      <c r="W6" s="230">
        <v>21</v>
      </c>
      <c r="X6" s="230">
        <v>22</v>
      </c>
      <c r="Y6" s="230">
        <v>23</v>
      </c>
      <c r="Z6" s="230">
        <v>24</v>
      </c>
      <c r="AA6" s="230">
        <v>25</v>
      </c>
      <c r="AB6" s="230">
        <v>26</v>
      </c>
      <c r="AC6" s="230">
        <v>27</v>
      </c>
      <c r="AD6" s="230">
        <v>28</v>
      </c>
      <c r="AE6" s="230">
        <v>29</v>
      </c>
      <c r="AF6" s="230">
        <v>30</v>
      </c>
      <c r="AG6" s="231">
        <v>31</v>
      </c>
      <c r="AI6" s="59"/>
      <c r="AJ6" s="63"/>
      <c r="AK6" s="64" t="s">
        <v>3</v>
      </c>
      <c r="AL6" s="65"/>
      <c r="AM6" s="21"/>
      <c r="AO6" s="61"/>
      <c r="AP6" s="66"/>
      <c r="AQ6" s="67" t="s">
        <v>3</v>
      </c>
      <c r="AR6" s="66"/>
      <c r="AU6" s="68" t="s">
        <v>3</v>
      </c>
      <c r="AW6" s="225" t="s">
        <v>31</v>
      </c>
      <c r="AX6" s="84"/>
    </row>
    <row r="7" spans="1:50" ht="3.75" customHeight="1" thickBot="1" x14ac:dyDescent="0.25">
      <c r="A7" s="85"/>
      <c r="B7" s="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70"/>
      <c r="AI7" s="59"/>
      <c r="AJ7" s="4"/>
      <c r="AK7" s="59"/>
      <c r="AL7" s="71"/>
      <c r="AM7" s="21"/>
      <c r="AO7" s="61"/>
      <c r="AP7" s="62"/>
      <c r="AQ7" s="61"/>
      <c r="AR7" s="72"/>
    </row>
    <row r="8" spans="1:50" ht="15" customHeight="1" x14ac:dyDescent="0.2">
      <c r="A8" s="85"/>
      <c r="B8" s="232">
        <f>DATE($B$1,1,1)</f>
        <v>43101</v>
      </c>
      <c r="C8" s="245"/>
      <c r="D8" s="246"/>
      <c r="E8" s="246"/>
      <c r="F8" s="246"/>
      <c r="G8" s="246"/>
      <c r="H8" s="247"/>
      <c r="I8" s="247"/>
      <c r="J8" s="247"/>
      <c r="K8" s="247"/>
      <c r="L8" s="247"/>
      <c r="M8" s="247"/>
      <c r="N8" s="247"/>
      <c r="O8" s="247"/>
      <c r="P8" s="247"/>
      <c r="Q8" s="247"/>
      <c r="R8" s="247"/>
      <c r="S8" s="247"/>
      <c r="T8" s="247"/>
      <c r="U8" s="247"/>
      <c r="V8" s="247"/>
      <c r="W8" s="247"/>
      <c r="X8" s="247"/>
      <c r="Y8" s="247">
        <v>0.10416666666666667</v>
      </c>
      <c r="Z8" s="247"/>
      <c r="AA8" s="247"/>
      <c r="AB8" s="247"/>
      <c r="AC8" s="247"/>
      <c r="AD8" s="247"/>
      <c r="AE8" s="247"/>
      <c r="AF8" s="247"/>
      <c r="AG8" s="248"/>
      <c r="AI8" s="4"/>
      <c r="AJ8" s="370">
        <f>SUM(AK2)</f>
        <v>39</v>
      </c>
      <c r="AK8" s="371"/>
      <c r="AL8" s="381">
        <f>SUM(AJ8-AK8)</f>
        <v>39</v>
      </c>
      <c r="AM8" s="55" t="s">
        <v>1</v>
      </c>
      <c r="AO8" s="62"/>
      <c r="AP8" s="373">
        <f>SUM(AQ2)</f>
        <v>0</v>
      </c>
      <c r="AQ8" s="374"/>
      <c r="AR8" s="408">
        <f>SUM(AP8-AQ8)</f>
        <v>0</v>
      </c>
      <c r="AU8" s="409"/>
      <c r="AW8" s="411"/>
    </row>
    <row r="9" spans="1:50" ht="15" customHeight="1" x14ac:dyDescent="0.2">
      <c r="B9" s="233">
        <f>DATE($B$1,1,1)</f>
        <v>43101</v>
      </c>
      <c r="C9" s="249"/>
      <c r="D9" s="250">
        <v>5.9027777777777783E-2</v>
      </c>
      <c r="E9" s="250"/>
      <c r="F9" s="250"/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>
        <v>0.16666666666666666</v>
      </c>
      <c r="S9" s="250"/>
      <c r="T9" s="250"/>
      <c r="U9" s="250"/>
      <c r="V9" s="250"/>
      <c r="W9" s="250"/>
      <c r="X9" s="250"/>
      <c r="Y9" s="250"/>
      <c r="Z9" s="250"/>
      <c r="AA9" s="250"/>
      <c r="AB9" s="250"/>
      <c r="AC9" s="250"/>
      <c r="AD9" s="250"/>
      <c r="AE9" s="250"/>
      <c r="AF9" s="250"/>
      <c r="AG9" s="251"/>
      <c r="AI9" s="59"/>
      <c r="AJ9" s="370"/>
      <c r="AK9" s="372"/>
      <c r="AL9" s="381"/>
      <c r="AM9" s="6">
        <f>DATE(B1,1,1)</f>
        <v>43101</v>
      </c>
      <c r="AO9" s="61"/>
      <c r="AP9" s="373"/>
      <c r="AQ9" s="375"/>
      <c r="AR9" s="408"/>
      <c r="AU9" s="410"/>
      <c r="AW9" s="412"/>
    </row>
    <row r="10" spans="1:50" ht="15" customHeight="1" x14ac:dyDescent="0.2">
      <c r="B10" s="234">
        <f>DATE($B$1,2,1)</f>
        <v>43132</v>
      </c>
      <c r="C10" s="252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3"/>
      <c r="P10" s="253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4"/>
      <c r="AG10" s="255"/>
      <c r="AI10" s="59"/>
      <c r="AJ10" s="382">
        <f>SUM(AL8)</f>
        <v>39</v>
      </c>
      <c r="AK10" s="371"/>
      <c r="AL10" s="384">
        <f>SUM(AJ10-AK10)</f>
        <v>39</v>
      </c>
      <c r="AM10" s="6">
        <f>DATE(B1,5,1)</f>
        <v>43221</v>
      </c>
      <c r="AO10" s="61"/>
      <c r="AP10" s="383">
        <f>SUM(AR8)</f>
        <v>0</v>
      </c>
      <c r="AQ10" s="374"/>
      <c r="AR10" s="413">
        <f>SUM(AP10-AQ10)</f>
        <v>0</v>
      </c>
      <c r="AU10" s="414"/>
      <c r="AW10" s="415"/>
    </row>
    <row r="11" spans="1:50" ht="15" customHeight="1" x14ac:dyDescent="0.2">
      <c r="B11" s="233">
        <f>DATE($B$1,2,1)</f>
        <v>43132</v>
      </c>
      <c r="C11" s="256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8"/>
      <c r="AI11" s="59"/>
      <c r="AJ11" s="382"/>
      <c r="AK11" s="372"/>
      <c r="AL11" s="384"/>
      <c r="AM11" s="6">
        <f>DATE(B1,5,8)</f>
        <v>43228</v>
      </c>
      <c r="AO11" s="61"/>
      <c r="AP11" s="383"/>
      <c r="AQ11" s="375"/>
      <c r="AR11" s="413"/>
      <c r="AU11" s="410"/>
      <c r="AW11" s="412"/>
    </row>
    <row r="12" spans="1:50" ht="15" customHeight="1" x14ac:dyDescent="0.2">
      <c r="B12" s="234">
        <f>DATE($B$1,3,1)</f>
        <v>43160</v>
      </c>
      <c r="C12" s="252"/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P12" s="253"/>
      <c r="Q12" s="253"/>
      <c r="R12" s="253">
        <v>0.14583333333333334</v>
      </c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9"/>
      <c r="AI12" s="4"/>
      <c r="AJ12" s="382">
        <f>SUM(AL10)</f>
        <v>39</v>
      </c>
      <c r="AK12" s="371"/>
      <c r="AL12" s="384">
        <f>SUM(AJ12-AK12)</f>
        <v>39</v>
      </c>
      <c r="AM12" s="6">
        <f>DATE(B1,7,14)</f>
        <v>43295</v>
      </c>
      <c r="AO12" s="62"/>
      <c r="AP12" s="383">
        <f>SUM(AR10)</f>
        <v>0</v>
      </c>
      <c r="AQ12" s="374"/>
      <c r="AR12" s="413">
        <f>SUM(AP12-AQ12)</f>
        <v>0</v>
      </c>
      <c r="AU12" s="414"/>
      <c r="AW12" s="415"/>
    </row>
    <row r="13" spans="1:50" ht="15" customHeight="1" x14ac:dyDescent="0.2">
      <c r="B13" s="233">
        <f>DATE($B$1,3,1)</f>
        <v>43160</v>
      </c>
      <c r="C13" s="256"/>
      <c r="D13" s="25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8"/>
      <c r="AI13" s="59"/>
      <c r="AJ13" s="382"/>
      <c r="AK13" s="372"/>
      <c r="AL13" s="384"/>
      <c r="AM13" s="6">
        <f>DATE(B1,8,15)</f>
        <v>43327</v>
      </c>
      <c r="AO13" s="61"/>
      <c r="AP13" s="383"/>
      <c r="AQ13" s="375"/>
      <c r="AR13" s="413"/>
      <c r="AU13" s="410"/>
      <c r="AW13" s="412"/>
    </row>
    <row r="14" spans="1:50" ht="15" customHeight="1" x14ac:dyDescent="0.2">
      <c r="B14" s="234">
        <f>DATE($B$1,4,1)</f>
        <v>43191</v>
      </c>
      <c r="C14" s="252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9"/>
      <c r="AI14" s="59"/>
      <c r="AJ14" s="385">
        <f>SUM(AL12)</f>
        <v>39</v>
      </c>
      <c r="AK14" s="371"/>
      <c r="AL14" s="387">
        <f>SUM(AJ14-AK14)</f>
        <v>39</v>
      </c>
      <c r="AM14" s="6">
        <f>DATE(B1,11,1)</f>
        <v>43405</v>
      </c>
      <c r="AO14" s="61"/>
      <c r="AP14" s="386">
        <f>SUM(AR12)</f>
        <v>0</v>
      </c>
      <c r="AQ14" s="374"/>
      <c r="AR14" s="408">
        <f>SUM(AP14-AQ14)</f>
        <v>0</v>
      </c>
      <c r="AU14" s="414"/>
      <c r="AW14" s="415"/>
    </row>
    <row r="15" spans="1:50" ht="15" customHeight="1" x14ac:dyDescent="0.2">
      <c r="B15" s="233">
        <f>DATE($B$1,4,1)</f>
        <v>43191</v>
      </c>
      <c r="C15" s="260"/>
      <c r="D15" s="250"/>
      <c r="E15" s="250"/>
      <c r="F15" s="250"/>
      <c r="G15" s="250"/>
      <c r="H15" s="250"/>
      <c r="I15" s="250"/>
      <c r="J15" s="250"/>
      <c r="K15" s="250"/>
      <c r="L15" s="250"/>
      <c r="M15" s="250"/>
      <c r="N15" s="250"/>
      <c r="O15" s="250"/>
      <c r="P15" s="250"/>
      <c r="Q15" s="250"/>
      <c r="R15" s="250"/>
      <c r="S15" s="250"/>
      <c r="T15" s="250"/>
      <c r="U15" s="250"/>
      <c r="V15" s="250"/>
      <c r="W15" s="250"/>
      <c r="X15" s="250"/>
      <c r="Y15" s="250"/>
      <c r="Z15" s="250"/>
      <c r="AA15" s="250"/>
      <c r="AB15" s="250"/>
      <c r="AC15" s="250"/>
      <c r="AD15" s="250"/>
      <c r="AE15" s="250"/>
      <c r="AF15" s="250"/>
      <c r="AG15" s="251"/>
      <c r="AI15" s="59"/>
      <c r="AJ15" s="385"/>
      <c r="AK15" s="372"/>
      <c r="AL15" s="387"/>
      <c r="AM15" s="6">
        <f>DATE(B1,11,11)</f>
        <v>43415</v>
      </c>
      <c r="AO15" s="61"/>
      <c r="AP15" s="386"/>
      <c r="AQ15" s="375"/>
      <c r="AR15" s="408"/>
      <c r="AU15" s="410"/>
      <c r="AW15" s="412"/>
    </row>
    <row r="16" spans="1:50" ht="15" customHeight="1" x14ac:dyDescent="0.2">
      <c r="B16" s="234">
        <f>DATE($B$1,5,1)</f>
        <v>43221</v>
      </c>
      <c r="C16" s="261"/>
      <c r="D16" s="253"/>
      <c r="E16" s="253"/>
      <c r="F16" s="253"/>
      <c r="G16" s="253"/>
      <c r="H16" s="253"/>
      <c r="I16" s="253"/>
      <c r="J16" s="262"/>
      <c r="K16" s="253"/>
      <c r="L16" s="253"/>
      <c r="M16" s="253"/>
      <c r="N16" s="253"/>
      <c r="O16" s="253"/>
      <c r="P16" s="253"/>
      <c r="Q16" s="253"/>
      <c r="R16" s="253"/>
      <c r="S16" s="253"/>
      <c r="T16" s="253"/>
      <c r="U16" s="253"/>
      <c r="V16" s="253"/>
      <c r="W16" s="253"/>
      <c r="X16" s="253"/>
      <c r="Y16" s="253"/>
      <c r="Z16" s="253"/>
      <c r="AA16" s="253"/>
      <c r="AB16" s="253"/>
      <c r="AC16" s="253"/>
      <c r="AD16" s="253"/>
      <c r="AE16" s="253"/>
      <c r="AF16" s="253"/>
      <c r="AG16" s="259"/>
      <c r="AI16" s="4"/>
      <c r="AJ16" s="385">
        <f>SUM(AL14)</f>
        <v>39</v>
      </c>
      <c r="AK16" s="371"/>
      <c r="AL16" s="387">
        <f>SUM(AJ16-AK16)</f>
        <v>39</v>
      </c>
      <c r="AM16" s="6">
        <f>DATE(B1,12,25)</f>
        <v>43459</v>
      </c>
      <c r="AO16" s="62"/>
      <c r="AP16" s="386">
        <f>SUM(AR14)</f>
        <v>0</v>
      </c>
      <c r="AQ16" s="374"/>
      <c r="AR16" s="408">
        <f>SUM(AP16-AQ16)</f>
        <v>0</v>
      </c>
      <c r="AU16" s="414"/>
      <c r="AW16" s="415"/>
    </row>
    <row r="17" spans="2:49" ht="15" customHeight="1" x14ac:dyDescent="0.2">
      <c r="B17" s="233">
        <f>DATE($B$1,5,1)</f>
        <v>43221</v>
      </c>
      <c r="C17" s="249"/>
      <c r="D17" s="250"/>
      <c r="E17" s="250"/>
      <c r="F17" s="250"/>
      <c r="G17" s="250"/>
      <c r="H17" s="250"/>
      <c r="I17" s="250"/>
      <c r="J17" s="263"/>
      <c r="K17" s="250"/>
      <c r="L17" s="250"/>
      <c r="M17" s="250"/>
      <c r="N17" s="250"/>
      <c r="O17" s="250"/>
      <c r="P17" s="250"/>
      <c r="Q17" s="250"/>
      <c r="R17" s="250"/>
      <c r="S17" s="250"/>
      <c r="T17" s="250"/>
      <c r="U17" s="250"/>
      <c r="V17" s="250"/>
      <c r="W17" s="250"/>
      <c r="X17" s="250"/>
      <c r="Y17" s="250"/>
      <c r="Z17" s="250"/>
      <c r="AA17" s="250"/>
      <c r="AB17" s="250"/>
      <c r="AC17" s="250"/>
      <c r="AD17" s="250"/>
      <c r="AE17" s="250"/>
      <c r="AF17" s="250"/>
      <c r="AG17" s="251"/>
      <c r="AI17" s="59"/>
      <c r="AJ17" s="385"/>
      <c r="AK17" s="372"/>
      <c r="AL17" s="387"/>
      <c r="AM17" s="8">
        <f>AM5+1</f>
        <v>43192</v>
      </c>
      <c r="AO17" s="61"/>
      <c r="AP17" s="386"/>
      <c r="AQ17" s="375"/>
      <c r="AR17" s="408"/>
      <c r="AU17" s="410"/>
      <c r="AW17" s="412"/>
    </row>
    <row r="18" spans="2:49" ht="15" customHeight="1" x14ac:dyDescent="0.2">
      <c r="B18" s="234">
        <f>DATE($B$1,6,1)</f>
        <v>43252</v>
      </c>
      <c r="C18" s="252"/>
      <c r="D18" s="253"/>
      <c r="E18" s="253"/>
      <c r="F18" s="253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  <c r="S18" s="253"/>
      <c r="T18" s="253"/>
      <c r="U18" s="253"/>
      <c r="V18" s="253"/>
      <c r="W18" s="253"/>
      <c r="X18" s="253"/>
      <c r="Y18" s="253"/>
      <c r="Z18" s="253"/>
      <c r="AA18" s="253"/>
      <c r="AB18" s="253"/>
      <c r="AC18" s="253"/>
      <c r="AD18" s="253"/>
      <c r="AE18" s="253"/>
      <c r="AF18" s="253"/>
      <c r="AG18" s="255"/>
      <c r="AI18" s="59"/>
      <c r="AJ18" s="385">
        <f>SUM(AL16)</f>
        <v>39</v>
      </c>
      <c r="AK18" s="371"/>
      <c r="AL18" s="387">
        <f>SUM(AJ18-AK18)</f>
        <v>39</v>
      </c>
      <c r="AM18" s="8">
        <f>AM5+39</f>
        <v>43230</v>
      </c>
      <c r="AO18" s="61"/>
      <c r="AP18" s="386">
        <f>SUM(AR16)</f>
        <v>0</v>
      </c>
      <c r="AQ18" s="374"/>
      <c r="AR18" s="408">
        <f>SUM(AP18-AQ18)</f>
        <v>0</v>
      </c>
      <c r="AU18" s="414"/>
      <c r="AW18" s="415"/>
    </row>
    <row r="19" spans="2:49" ht="15" customHeight="1" thickBot="1" x14ac:dyDescent="0.25">
      <c r="B19" s="235">
        <f>DATE($B$1,6,1)</f>
        <v>43252</v>
      </c>
      <c r="C19" s="264"/>
      <c r="D19" s="265"/>
      <c r="E19" s="265"/>
      <c r="F19" s="265"/>
      <c r="G19" s="265"/>
      <c r="H19" s="265"/>
      <c r="I19" s="265"/>
      <c r="J19" s="265"/>
      <c r="K19" s="265"/>
      <c r="L19" s="265"/>
      <c r="M19" s="265"/>
      <c r="N19" s="265"/>
      <c r="O19" s="265"/>
      <c r="P19" s="265"/>
      <c r="Q19" s="265"/>
      <c r="R19" s="265"/>
      <c r="S19" s="265"/>
      <c r="T19" s="265"/>
      <c r="U19" s="265"/>
      <c r="V19" s="265"/>
      <c r="W19" s="265"/>
      <c r="X19" s="265"/>
      <c r="Y19" s="265"/>
      <c r="Z19" s="265"/>
      <c r="AA19" s="265"/>
      <c r="AB19" s="265"/>
      <c r="AC19" s="265"/>
      <c r="AD19" s="265"/>
      <c r="AE19" s="265"/>
      <c r="AF19" s="265"/>
      <c r="AG19" s="266"/>
      <c r="AI19" s="59"/>
      <c r="AJ19" s="385"/>
      <c r="AK19" s="372"/>
      <c r="AL19" s="387"/>
      <c r="AM19" s="8">
        <f>AM5+50</f>
        <v>43241</v>
      </c>
      <c r="AO19" s="61"/>
      <c r="AP19" s="386"/>
      <c r="AQ19" s="375"/>
      <c r="AR19" s="408"/>
      <c r="AU19" s="410"/>
      <c r="AW19" s="412"/>
    </row>
    <row r="20" spans="2:49" ht="15" customHeight="1" x14ac:dyDescent="0.2">
      <c r="B20" s="236">
        <f>DATE($B$1,7,1)</f>
        <v>43282</v>
      </c>
      <c r="C20" s="267"/>
      <c r="D20" s="247"/>
      <c r="E20" s="247"/>
      <c r="F20" s="247"/>
      <c r="G20" s="247"/>
      <c r="H20" s="247"/>
      <c r="I20" s="247"/>
      <c r="J20" s="247"/>
      <c r="K20" s="247"/>
      <c r="L20" s="247"/>
      <c r="M20" s="247"/>
      <c r="N20" s="247"/>
      <c r="O20" s="247"/>
      <c r="P20" s="247"/>
      <c r="Q20" s="247"/>
      <c r="R20" s="247"/>
      <c r="S20" s="247"/>
      <c r="T20" s="247"/>
      <c r="U20" s="247"/>
      <c r="V20" s="247"/>
      <c r="W20" s="247"/>
      <c r="X20" s="247"/>
      <c r="Y20" s="247"/>
      <c r="Z20" s="247"/>
      <c r="AA20" s="247"/>
      <c r="AB20" s="247"/>
      <c r="AC20" s="247"/>
      <c r="AD20" s="247"/>
      <c r="AE20" s="247"/>
      <c r="AF20" s="247"/>
      <c r="AG20" s="248"/>
      <c r="AI20" s="4"/>
      <c r="AJ20" s="385">
        <f>SUM(AL18)</f>
        <v>39</v>
      </c>
      <c r="AK20" s="371"/>
      <c r="AL20" s="381">
        <f>SUM(AJ20-AK20)</f>
        <v>39</v>
      </c>
      <c r="AO20" s="62"/>
      <c r="AP20" s="386">
        <f>SUM(AR18)</f>
        <v>0</v>
      </c>
      <c r="AQ20" s="374"/>
      <c r="AR20" s="408">
        <f>SUM(AP20-AQ20)</f>
        <v>0</v>
      </c>
      <c r="AU20" s="414"/>
      <c r="AW20" s="415"/>
    </row>
    <row r="21" spans="2:49" ht="15" customHeight="1" x14ac:dyDescent="0.2">
      <c r="B21" s="237">
        <f>DATE($B$1,7,1)</f>
        <v>43282</v>
      </c>
      <c r="C21" s="260"/>
      <c r="D21" s="250"/>
      <c r="E21" s="250"/>
      <c r="F21" s="250"/>
      <c r="G21" s="250"/>
      <c r="H21" s="250"/>
      <c r="I21" s="250"/>
      <c r="J21" s="250"/>
      <c r="K21" s="250"/>
      <c r="L21" s="250"/>
      <c r="M21" s="250"/>
      <c r="N21" s="250"/>
      <c r="O21" s="250"/>
      <c r="P21" s="250"/>
      <c r="Q21" s="250"/>
      <c r="R21" s="250"/>
      <c r="S21" s="250"/>
      <c r="T21" s="250"/>
      <c r="U21" s="250"/>
      <c r="V21" s="250"/>
      <c r="W21" s="250"/>
      <c r="X21" s="250"/>
      <c r="Y21" s="250"/>
      <c r="Z21" s="250"/>
      <c r="AA21" s="250"/>
      <c r="AB21" s="250"/>
      <c r="AC21" s="250"/>
      <c r="AD21" s="250"/>
      <c r="AE21" s="250"/>
      <c r="AF21" s="250"/>
      <c r="AG21" s="251"/>
      <c r="AI21" s="59"/>
      <c r="AJ21" s="385"/>
      <c r="AK21" s="372"/>
      <c r="AL21" s="381"/>
      <c r="AO21" s="61"/>
      <c r="AP21" s="386"/>
      <c r="AQ21" s="375"/>
      <c r="AR21" s="408"/>
      <c r="AU21" s="410"/>
      <c r="AW21" s="412"/>
    </row>
    <row r="22" spans="2:49" ht="15" customHeight="1" x14ac:dyDescent="0.2">
      <c r="B22" s="238">
        <f>DATE($B$1,8,1)</f>
        <v>43313</v>
      </c>
      <c r="C22" s="252"/>
      <c r="D22" s="253"/>
      <c r="E22" s="253"/>
      <c r="F22" s="253"/>
      <c r="G22" s="253"/>
      <c r="H22" s="253"/>
      <c r="I22" s="253"/>
      <c r="J22" s="253"/>
      <c r="K22" s="253"/>
      <c r="L22" s="253"/>
      <c r="M22" s="253"/>
      <c r="N22" s="253"/>
      <c r="O22" s="253"/>
      <c r="P22" s="253"/>
      <c r="Q22" s="253"/>
      <c r="R22" s="253"/>
      <c r="S22" s="253"/>
      <c r="T22" s="253"/>
      <c r="U22" s="253"/>
      <c r="V22" s="253"/>
      <c r="W22" s="253"/>
      <c r="X22" s="253"/>
      <c r="Y22" s="253"/>
      <c r="Z22" s="253"/>
      <c r="AA22" s="253"/>
      <c r="AB22" s="253"/>
      <c r="AC22" s="253"/>
      <c r="AD22" s="253"/>
      <c r="AE22" s="253"/>
      <c r="AF22" s="253"/>
      <c r="AG22" s="259"/>
      <c r="AI22" s="59"/>
      <c r="AJ22" s="385">
        <f>SUM(AL20)</f>
        <v>39</v>
      </c>
      <c r="AK22" s="371"/>
      <c r="AL22" s="381">
        <f>SUM(AJ22-AK22)</f>
        <v>39</v>
      </c>
      <c r="AO22" s="61"/>
      <c r="AP22" s="386">
        <f>SUM(AR20)</f>
        <v>0</v>
      </c>
      <c r="AQ22" s="374"/>
      <c r="AR22" s="408">
        <f>SUM(AP22-AQ22)</f>
        <v>0</v>
      </c>
      <c r="AU22" s="414"/>
      <c r="AW22" s="415"/>
    </row>
    <row r="23" spans="2:49" ht="15" customHeight="1" thickBot="1" x14ac:dyDescent="0.25">
      <c r="B23" s="239">
        <f>DATE($B$1,8,1)</f>
        <v>43313</v>
      </c>
      <c r="C23" s="268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  <c r="O23" s="269"/>
      <c r="P23" s="269"/>
      <c r="Q23" s="269"/>
      <c r="R23" s="269"/>
      <c r="S23" s="269"/>
      <c r="T23" s="269"/>
      <c r="U23" s="269"/>
      <c r="V23" s="269"/>
      <c r="W23" s="269"/>
      <c r="X23" s="269"/>
      <c r="Y23" s="269"/>
      <c r="Z23" s="269"/>
      <c r="AA23" s="269"/>
      <c r="AB23" s="269"/>
      <c r="AC23" s="269"/>
      <c r="AD23" s="269"/>
      <c r="AE23" s="269"/>
      <c r="AF23" s="269"/>
      <c r="AG23" s="270"/>
      <c r="AI23" s="59"/>
      <c r="AJ23" s="385"/>
      <c r="AK23" s="372"/>
      <c r="AL23" s="381"/>
      <c r="AO23" s="61"/>
      <c r="AP23" s="386"/>
      <c r="AQ23" s="375"/>
      <c r="AR23" s="408"/>
      <c r="AU23" s="410"/>
      <c r="AW23" s="412"/>
    </row>
    <row r="24" spans="2:49" ht="15" customHeight="1" x14ac:dyDescent="0.2">
      <c r="B24" s="234">
        <f>DATE($B$1,9,1)</f>
        <v>43344</v>
      </c>
      <c r="C24" s="271"/>
      <c r="D24" s="272"/>
      <c r="E24" s="272"/>
      <c r="F24" s="272"/>
      <c r="G24" s="272"/>
      <c r="H24" s="272"/>
      <c r="I24" s="272"/>
      <c r="J24" s="272"/>
      <c r="K24" s="272"/>
      <c r="L24" s="272"/>
      <c r="M24" s="272"/>
      <c r="N24" s="272"/>
      <c r="O24" s="272"/>
      <c r="P24" s="272"/>
      <c r="Q24" s="272"/>
      <c r="R24" s="272"/>
      <c r="S24" s="272"/>
      <c r="T24" s="272"/>
      <c r="U24" s="272"/>
      <c r="V24" s="272"/>
      <c r="W24" s="272"/>
      <c r="X24" s="272"/>
      <c r="Y24" s="272"/>
      <c r="Z24" s="272"/>
      <c r="AA24" s="272"/>
      <c r="AB24" s="272"/>
      <c r="AC24" s="272"/>
      <c r="AD24" s="272"/>
      <c r="AE24" s="272"/>
      <c r="AF24" s="272"/>
      <c r="AG24" s="266"/>
      <c r="AI24" s="4"/>
      <c r="AJ24" s="385">
        <f>SUM(AL22)</f>
        <v>39</v>
      </c>
      <c r="AK24" s="371"/>
      <c r="AL24" s="381">
        <f>SUM(AJ24-AK24)</f>
        <v>39</v>
      </c>
      <c r="AO24" s="62"/>
      <c r="AP24" s="386">
        <f>SUM(AR22)</f>
        <v>0</v>
      </c>
      <c r="AQ24" s="374"/>
      <c r="AR24" s="408">
        <f>SUM(AP24-AQ24)</f>
        <v>0</v>
      </c>
      <c r="AU24" s="414"/>
      <c r="AW24" s="415"/>
    </row>
    <row r="25" spans="2:49" ht="15" customHeight="1" x14ac:dyDescent="0.2">
      <c r="B25" s="233">
        <f>DATE($B$1,9,1)</f>
        <v>43344</v>
      </c>
      <c r="C25" s="256"/>
      <c r="D25" s="257"/>
      <c r="E25" s="257"/>
      <c r="F25" s="257"/>
      <c r="G25" s="257"/>
      <c r="H25" s="257"/>
      <c r="I25" s="257"/>
      <c r="J25" s="257"/>
      <c r="K25" s="257"/>
      <c r="L25" s="257"/>
      <c r="M25" s="257"/>
      <c r="N25" s="257"/>
      <c r="O25" s="257"/>
      <c r="P25" s="257"/>
      <c r="Q25" s="257"/>
      <c r="R25" s="257"/>
      <c r="S25" s="257"/>
      <c r="T25" s="257"/>
      <c r="U25" s="257"/>
      <c r="V25" s="257"/>
      <c r="W25" s="257"/>
      <c r="X25" s="257"/>
      <c r="Y25" s="257"/>
      <c r="Z25" s="257"/>
      <c r="AA25" s="257"/>
      <c r="AB25" s="257"/>
      <c r="AC25" s="257"/>
      <c r="AD25" s="257"/>
      <c r="AE25" s="257"/>
      <c r="AF25" s="257"/>
      <c r="AG25" s="258"/>
      <c r="AI25" s="59"/>
      <c r="AJ25" s="385"/>
      <c r="AK25" s="372"/>
      <c r="AL25" s="381"/>
      <c r="AO25" s="61"/>
      <c r="AP25" s="386"/>
      <c r="AQ25" s="375"/>
      <c r="AR25" s="408"/>
      <c r="AU25" s="410"/>
      <c r="AW25" s="412"/>
    </row>
    <row r="26" spans="2:49" ht="15" customHeight="1" x14ac:dyDescent="0.2">
      <c r="B26" s="234">
        <f>DATE($B$1,10,1)</f>
        <v>43374</v>
      </c>
      <c r="C26" s="252"/>
      <c r="D26" s="253"/>
      <c r="E26" s="253"/>
      <c r="F26" s="253"/>
      <c r="G26" s="253"/>
      <c r="H26" s="253"/>
      <c r="I26" s="253"/>
      <c r="J26" s="253"/>
      <c r="K26" s="253"/>
      <c r="L26" s="253"/>
      <c r="M26" s="253"/>
      <c r="N26" s="253"/>
      <c r="O26" s="253"/>
      <c r="P26" s="253"/>
      <c r="Q26" s="253"/>
      <c r="R26" s="253"/>
      <c r="S26" s="253"/>
      <c r="T26" s="253"/>
      <c r="U26" s="253"/>
      <c r="V26" s="253"/>
      <c r="W26" s="253"/>
      <c r="X26" s="253"/>
      <c r="Y26" s="253"/>
      <c r="Z26" s="253"/>
      <c r="AA26" s="253"/>
      <c r="AB26" s="253"/>
      <c r="AC26" s="253"/>
      <c r="AD26" s="253"/>
      <c r="AE26" s="253"/>
      <c r="AF26" s="253"/>
      <c r="AG26" s="259"/>
      <c r="AI26" s="59"/>
      <c r="AJ26" s="385">
        <f>SUM(AL24)</f>
        <v>39</v>
      </c>
      <c r="AK26" s="371"/>
      <c r="AL26" s="381">
        <f>SUM(AJ26-AK26)</f>
        <v>39</v>
      </c>
      <c r="AO26" s="61"/>
      <c r="AP26" s="386">
        <f>SUM(AR24)</f>
        <v>0</v>
      </c>
      <c r="AQ26" s="374"/>
      <c r="AR26" s="408">
        <f>SUM(AP26-AQ26)</f>
        <v>0</v>
      </c>
      <c r="AU26" s="414"/>
      <c r="AW26" s="415"/>
    </row>
    <row r="27" spans="2:49" ht="15" customHeight="1" x14ac:dyDescent="0.2">
      <c r="B27" s="233">
        <f>DATE($B$1,10,1)</f>
        <v>43374</v>
      </c>
      <c r="C27" s="256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7"/>
      <c r="T27" s="257"/>
      <c r="U27" s="257"/>
      <c r="V27" s="257"/>
      <c r="W27" s="257"/>
      <c r="X27" s="257"/>
      <c r="Y27" s="257"/>
      <c r="Z27" s="257"/>
      <c r="AA27" s="257"/>
      <c r="AB27" s="257"/>
      <c r="AC27" s="257"/>
      <c r="AD27" s="257"/>
      <c r="AE27" s="257"/>
      <c r="AF27" s="257"/>
      <c r="AG27" s="258"/>
      <c r="AI27" s="59"/>
      <c r="AJ27" s="385"/>
      <c r="AK27" s="372"/>
      <c r="AL27" s="381"/>
      <c r="AO27" s="61"/>
      <c r="AP27" s="386"/>
      <c r="AQ27" s="375"/>
      <c r="AR27" s="408"/>
      <c r="AU27" s="410"/>
      <c r="AW27" s="412"/>
    </row>
    <row r="28" spans="2:49" ht="15" customHeight="1" x14ac:dyDescent="0.2">
      <c r="B28" s="234">
        <f>DATE($B$1,11,1)</f>
        <v>43405</v>
      </c>
      <c r="C28" s="261"/>
      <c r="D28" s="253"/>
      <c r="E28" s="253"/>
      <c r="F28" s="253"/>
      <c r="G28" s="253"/>
      <c r="H28" s="253"/>
      <c r="I28" s="253"/>
      <c r="J28" s="253"/>
      <c r="K28" s="253"/>
      <c r="L28" s="253"/>
      <c r="M28" s="262"/>
      <c r="N28" s="253"/>
      <c r="O28" s="253"/>
      <c r="P28" s="253"/>
      <c r="Q28" s="253"/>
      <c r="R28" s="253"/>
      <c r="S28" s="253"/>
      <c r="T28" s="253"/>
      <c r="U28" s="253"/>
      <c r="V28" s="253"/>
      <c r="W28" s="253"/>
      <c r="X28" s="253"/>
      <c r="Y28" s="253"/>
      <c r="Z28" s="253"/>
      <c r="AA28" s="253"/>
      <c r="AB28" s="253"/>
      <c r="AC28" s="253"/>
      <c r="AD28" s="253"/>
      <c r="AE28" s="253"/>
      <c r="AF28" s="253"/>
      <c r="AG28" s="259"/>
      <c r="AI28" s="4"/>
      <c r="AJ28" s="385">
        <f>SUM(AL26)</f>
        <v>39</v>
      </c>
      <c r="AK28" s="371"/>
      <c r="AL28" s="381">
        <f>SUM(AJ28-AK28)</f>
        <v>39</v>
      </c>
      <c r="AO28" s="62"/>
      <c r="AP28" s="386">
        <f>SUM(AR26)</f>
        <v>0</v>
      </c>
      <c r="AQ28" s="374"/>
      <c r="AR28" s="408">
        <f>SUM(AP28-AQ28)</f>
        <v>0</v>
      </c>
      <c r="AU28" s="414"/>
      <c r="AW28" s="415"/>
    </row>
    <row r="29" spans="2:49" ht="15" customHeight="1" x14ac:dyDescent="0.2">
      <c r="B29" s="233">
        <f>DATE($B$1,11,1)</f>
        <v>43405</v>
      </c>
      <c r="C29" s="249"/>
      <c r="D29" s="250"/>
      <c r="E29" s="250"/>
      <c r="F29" s="250"/>
      <c r="G29" s="250"/>
      <c r="H29" s="250"/>
      <c r="I29" s="250"/>
      <c r="J29" s="250"/>
      <c r="K29" s="250"/>
      <c r="L29" s="250"/>
      <c r="M29" s="263"/>
      <c r="N29" s="250"/>
      <c r="O29" s="250"/>
      <c r="P29" s="250"/>
      <c r="Q29" s="250"/>
      <c r="R29" s="250"/>
      <c r="S29" s="250"/>
      <c r="T29" s="250"/>
      <c r="U29" s="250"/>
      <c r="V29" s="250"/>
      <c r="W29" s="250"/>
      <c r="X29" s="250"/>
      <c r="Y29" s="250"/>
      <c r="Z29" s="250"/>
      <c r="AA29" s="250"/>
      <c r="AB29" s="250"/>
      <c r="AC29" s="250"/>
      <c r="AD29" s="250"/>
      <c r="AE29" s="250"/>
      <c r="AF29" s="250"/>
      <c r="AG29" s="251"/>
      <c r="AI29" s="59"/>
      <c r="AJ29" s="385"/>
      <c r="AK29" s="372"/>
      <c r="AL29" s="381"/>
      <c r="AO29" s="61"/>
      <c r="AP29" s="386"/>
      <c r="AQ29" s="375"/>
      <c r="AR29" s="408"/>
      <c r="AU29" s="410"/>
      <c r="AW29" s="412"/>
    </row>
    <row r="30" spans="2:49" ht="15" customHeight="1" x14ac:dyDescent="0.2">
      <c r="B30" s="240">
        <f>DATE($B$1,12,1)</f>
        <v>43435</v>
      </c>
      <c r="C30" s="252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3"/>
      <c r="T30" s="253"/>
      <c r="U30" s="253"/>
      <c r="V30" s="253"/>
      <c r="W30" s="253"/>
      <c r="X30" s="253"/>
      <c r="Y30" s="253"/>
      <c r="Z30" s="253"/>
      <c r="AA30" s="253"/>
      <c r="AB30" s="253"/>
      <c r="AC30" s="253"/>
      <c r="AD30" s="253"/>
      <c r="AE30" s="253"/>
      <c r="AF30" s="253"/>
      <c r="AG30" s="259"/>
      <c r="AI30" s="59"/>
      <c r="AJ30" s="385">
        <f>SUM(AL28)</f>
        <v>39</v>
      </c>
      <c r="AK30" s="371"/>
      <c r="AL30" s="381">
        <f>SUM(AJ30-AK30)</f>
        <v>39</v>
      </c>
      <c r="AO30" s="61"/>
      <c r="AP30" s="386">
        <f>SUM(AR28)</f>
        <v>0</v>
      </c>
      <c r="AQ30" s="374"/>
      <c r="AR30" s="408">
        <f>SUM(AP30-AQ30)</f>
        <v>0</v>
      </c>
      <c r="AU30" s="414"/>
      <c r="AW30" s="415"/>
    </row>
    <row r="31" spans="2:49" ht="15" customHeight="1" thickBot="1" x14ac:dyDescent="0.25">
      <c r="B31" s="241">
        <f>DATE($B$1,12,1)</f>
        <v>43435</v>
      </c>
      <c r="C31" s="273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  <c r="Z31" s="274"/>
      <c r="AA31" s="274"/>
      <c r="AB31" s="274"/>
      <c r="AC31" s="274"/>
      <c r="AD31" s="274"/>
      <c r="AE31" s="274"/>
      <c r="AF31" s="274"/>
      <c r="AG31" s="275"/>
      <c r="AI31" s="59"/>
      <c r="AJ31" s="385"/>
      <c r="AK31" s="372"/>
      <c r="AL31" s="381"/>
      <c r="AO31" s="61"/>
      <c r="AP31" s="386"/>
      <c r="AQ31" s="375"/>
      <c r="AR31" s="408"/>
      <c r="AU31" s="425"/>
      <c r="AW31" s="426"/>
    </row>
    <row r="32" spans="2:49" ht="12.75" x14ac:dyDescent="0.2"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I32" s="4"/>
      <c r="AJ32" s="74"/>
      <c r="AK32" s="4"/>
      <c r="AL32" s="71"/>
    </row>
    <row r="33" spans="1:38" ht="10.5" hidden="1" customHeight="1" x14ac:dyDescent="0.15">
      <c r="AI33" s="59"/>
    </row>
    <row r="34" spans="1:38" ht="10.5" hidden="1" customHeight="1" x14ac:dyDescent="0.15">
      <c r="AI34" s="59"/>
    </row>
    <row r="35" spans="1:38" ht="10.5" hidden="1" customHeight="1" x14ac:dyDescent="0.15">
      <c r="AI35" s="59"/>
    </row>
    <row r="36" spans="1:38" ht="10.5" hidden="1" customHeight="1" x14ac:dyDescent="0.15">
      <c r="AI36" s="59"/>
    </row>
    <row r="37" spans="1:38" ht="10.5" hidden="1" customHeight="1" x14ac:dyDescent="0.15">
      <c r="AI37" s="59"/>
    </row>
    <row r="38" spans="1:38" ht="10.5" hidden="1" customHeight="1" x14ac:dyDescent="0.15">
      <c r="AI38" s="59"/>
    </row>
    <row r="39" spans="1:38" ht="10.5" hidden="1" customHeight="1" x14ac:dyDescent="0.15">
      <c r="AI39" s="59"/>
    </row>
    <row r="40" spans="1:38" ht="10.5" hidden="1" customHeight="1" x14ac:dyDescent="0.15">
      <c r="AI40" s="59"/>
    </row>
    <row r="41" spans="1:38" ht="10.5" hidden="1" customHeight="1" x14ac:dyDescent="0.15">
      <c r="AI41" s="59"/>
    </row>
    <row r="42" spans="1:38" ht="10.5" hidden="1" customHeight="1" x14ac:dyDescent="0.15">
      <c r="AI42" s="59"/>
    </row>
    <row r="43" spans="1:38" ht="10.5" hidden="1" customHeight="1" x14ac:dyDescent="0.15">
      <c r="AI43" s="59"/>
    </row>
    <row r="44" spans="1:38" ht="10.5" hidden="1" customHeight="1" x14ac:dyDescent="0.15">
      <c r="AI44" s="59"/>
    </row>
    <row r="45" spans="1:38" ht="10.5" hidden="1" customHeight="1" x14ac:dyDescent="0.15">
      <c r="AI45" s="59"/>
    </row>
    <row r="46" spans="1:38" ht="12.75" hidden="1" customHeight="1" x14ac:dyDescent="0.15">
      <c r="AD46" s="75"/>
      <c r="AI46" s="59"/>
    </row>
    <row r="47" spans="1:38" ht="12.75" hidden="1" customHeight="1" x14ac:dyDescent="0.2">
      <c r="A47" s="1" t="s">
        <v>24</v>
      </c>
      <c r="B47" s="76">
        <f>DATE($B$1,1,1)</f>
        <v>43101</v>
      </c>
      <c r="C47" s="77">
        <f>B47</f>
        <v>43101</v>
      </c>
      <c r="D47" s="77">
        <f>DATE(YEAR(C47),MONTH(C47),2)</f>
        <v>43102</v>
      </c>
      <c r="E47" s="77">
        <f>D47+1</f>
        <v>43103</v>
      </c>
      <c r="F47" s="77">
        <f t="shared" ref="F47:AG57" si="0">E47+1</f>
        <v>43104</v>
      </c>
      <c r="G47" s="77">
        <f t="shared" si="0"/>
        <v>43105</v>
      </c>
      <c r="H47" s="77">
        <f t="shared" si="0"/>
        <v>43106</v>
      </c>
      <c r="I47" s="77">
        <f t="shared" si="0"/>
        <v>43107</v>
      </c>
      <c r="J47" s="77">
        <f t="shared" si="0"/>
        <v>43108</v>
      </c>
      <c r="K47" s="77">
        <f t="shared" si="0"/>
        <v>43109</v>
      </c>
      <c r="L47" s="77">
        <f t="shared" si="0"/>
        <v>43110</v>
      </c>
      <c r="M47" s="77">
        <f t="shared" si="0"/>
        <v>43111</v>
      </c>
      <c r="N47" s="77">
        <f t="shared" si="0"/>
        <v>43112</v>
      </c>
      <c r="O47" s="77">
        <f t="shared" si="0"/>
        <v>43113</v>
      </c>
      <c r="P47" s="77">
        <f t="shared" si="0"/>
        <v>43114</v>
      </c>
      <c r="Q47" s="77">
        <f t="shared" si="0"/>
        <v>43115</v>
      </c>
      <c r="R47" s="77">
        <f t="shared" si="0"/>
        <v>43116</v>
      </c>
      <c r="S47" s="77">
        <f t="shared" si="0"/>
        <v>43117</v>
      </c>
      <c r="T47" s="77">
        <f t="shared" si="0"/>
        <v>43118</v>
      </c>
      <c r="U47" s="77">
        <f t="shared" si="0"/>
        <v>43119</v>
      </c>
      <c r="V47" s="77">
        <f t="shared" si="0"/>
        <v>43120</v>
      </c>
      <c r="W47" s="77">
        <f t="shared" si="0"/>
        <v>43121</v>
      </c>
      <c r="X47" s="77">
        <f t="shared" si="0"/>
        <v>43122</v>
      </c>
      <c r="Y47" s="77">
        <f t="shared" si="0"/>
        <v>43123</v>
      </c>
      <c r="Z47" s="77">
        <f t="shared" si="0"/>
        <v>43124</v>
      </c>
      <c r="AA47" s="77">
        <f t="shared" si="0"/>
        <v>43125</v>
      </c>
      <c r="AB47" s="77">
        <f t="shared" si="0"/>
        <v>43126</v>
      </c>
      <c r="AC47" s="77">
        <f t="shared" si="0"/>
        <v>43127</v>
      </c>
      <c r="AD47" s="77">
        <f t="shared" si="0"/>
        <v>43128</v>
      </c>
      <c r="AE47" s="77">
        <f t="shared" si="0"/>
        <v>43129</v>
      </c>
      <c r="AF47" s="77">
        <f t="shared" si="0"/>
        <v>43130</v>
      </c>
      <c r="AG47" s="77">
        <f t="shared" si="0"/>
        <v>43131</v>
      </c>
      <c r="AI47" s="59"/>
      <c r="AJ47" s="78"/>
      <c r="AK47" s="79"/>
      <c r="AL47" s="80"/>
    </row>
    <row r="48" spans="1:38" ht="12.75" hidden="1" customHeight="1" x14ac:dyDescent="0.2">
      <c r="A48" s="1" t="s">
        <v>25</v>
      </c>
      <c r="B48" s="76">
        <f>DATE($B$1,2,1)</f>
        <v>43132</v>
      </c>
      <c r="C48" s="77">
        <f t="shared" ref="C48:C49" si="1">B48</f>
        <v>43132</v>
      </c>
      <c r="D48" s="77">
        <f t="shared" ref="D48:D49" si="2">DATE(YEAR(C48),MONTH(C48),2)</f>
        <v>43133</v>
      </c>
      <c r="E48" s="77">
        <f t="shared" ref="E48:T49" si="3">D48+1</f>
        <v>43134</v>
      </c>
      <c r="F48" s="77">
        <f t="shared" si="3"/>
        <v>43135</v>
      </c>
      <c r="G48" s="77">
        <f t="shared" si="3"/>
        <v>43136</v>
      </c>
      <c r="H48" s="77">
        <f t="shared" si="3"/>
        <v>43137</v>
      </c>
      <c r="I48" s="77">
        <f t="shared" si="3"/>
        <v>43138</v>
      </c>
      <c r="J48" s="77">
        <f t="shared" si="3"/>
        <v>43139</v>
      </c>
      <c r="K48" s="77">
        <f t="shared" si="3"/>
        <v>43140</v>
      </c>
      <c r="L48" s="77">
        <f t="shared" si="3"/>
        <v>43141</v>
      </c>
      <c r="M48" s="77">
        <f t="shared" si="3"/>
        <v>43142</v>
      </c>
      <c r="N48" s="77">
        <f t="shared" si="3"/>
        <v>43143</v>
      </c>
      <c r="O48" s="77">
        <f t="shared" si="3"/>
        <v>43144</v>
      </c>
      <c r="P48" s="77">
        <f t="shared" si="3"/>
        <v>43145</v>
      </c>
      <c r="Q48" s="77">
        <f t="shared" si="3"/>
        <v>43146</v>
      </c>
      <c r="R48" s="77">
        <f t="shared" si="3"/>
        <v>43147</v>
      </c>
      <c r="S48" s="77">
        <f t="shared" si="3"/>
        <v>43148</v>
      </c>
      <c r="T48" s="77">
        <f t="shared" si="3"/>
        <v>43149</v>
      </c>
      <c r="U48" s="77">
        <f t="shared" si="0"/>
        <v>43150</v>
      </c>
      <c r="V48" s="77">
        <f t="shared" si="0"/>
        <v>43151</v>
      </c>
      <c r="W48" s="77">
        <f t="shared" si="0"/>
        <v>43152</v>
      </c>
      <c r="X48" s="77">
        <f t="shared" si="0"/>
        <v>43153</v>
      </c>
      <c r="Y48" s="77">
        <f t="shared" si="0"/>
        <v>43154</v>
      </c>
      <c r="Z48" s="77">
        <f t="shared" si="0"/>
        <v>43155</v>
      </c>
      <c r="AA48" s="77">
        <f t="shared" si="0"/>
        <v>43156</v>
      </c>
      <c r="AB48" s="77">
        <f t="shared" si="0"/>
        <v>43157</v>
      </c>
      <c r="AC48" s="77">
        <f t="shared" si="0"/>
        <v>43158</v>
      </c>
      <c r="AD48" s="77">
        <f t="shared" si="0"/>
        <v>43159</v>
      </c>
      <c r="AE48" s="77">
        <f t="shared" si="0"/>
        <v>43160</v>
      </c>
      <c r="AF48" s="77"/>
      <c r="AG48" s="77">
        <f t="shared" si="0"/>
        <v>1</v>
      </c>
      <c r="AI48" s="4"/>
      <c r="AJ48" s="74"/>
      <c r="AK48" s="4"/>
      <c r="AL48" s="71"/>
    </row>
    <row r="49" spans="1:43" ht="10.5" hidden="1" customHeight="1" x14ac:dyDescent="0.15">
      <c r="A49" s="1" t="s">
        <v>5</v>
      </c>
      <c r="B49" s="76">
        <f>DATE($B$1,3,1)</f>
        <v>43160</v>
      </c>
      <c r="C49" s="77">
        <f t="shared" si="1"/>
        <v>43160</v>
      </c>
      <c r="D49" s="77">
        <f t="shared" si="2"/>
        <v>43161</v>
      </c>
      <c r="E49" s="77">
        <f t="shared" si="3"/>
        <v>43162</v>
      </c>
      <c r="F49" s="77">
        <f t="shared" si="3"/>
        <v>43163</v>
      </c>
      <c r="G49" s="77">
        <f t="shared" si="3"/>
        <v>43164</v>
      </c>
      <c r="H49" s="77">
        <f t="shared" si="3"/>
        <v>43165</v>
      </c>
      <c r="I49" s="77">
        <f t="shared" si="3"/>
        <v>43166</v>
      </c>
      <c r="J49" s="77">
        <f t="shared" si="3"/>
        <v>43167</v>
      </c>
      <c r="K49" s="77">
        <f t="shared" si="3"/>
        <v>43168</v>
      </c>
      <c r="L49" s="77">
        <f t="shared" si="3"/>
        <v>43169</v>
      </c>
      <c r="M49" s="77">
        <f t="shared" si="3"/>
        <v>43170</v>
      </c>
      <c r="N49" s="77">
        <f t="shared" si="3"/>
        <v>43171</v>
      </c>
      <c r="O49" s="77">
        <f t="shared" si="3"/>
        <v>43172</v>
      </c>
      <c r="P49" s="77">
        <f t="shared" si="3"/>
        <v>43173</v>
      </c>
      <c r="Q49" s="77">
        <f t="shared" si="3"/>
        <v>43174</v>
      </c>
      <c r="R49" s="77">
        <f t="shared" si="3"/>
        <v>43175</v>
      </c>
      <c r="S49" s="77">
        <f t="shared" si="3"/>
        <v>43176</v>
      </c>
      <c r="T49" s="77">
        <f t="shared" si="3"/>
        <v>43177</v>
      </c>
      <c r="U49" s="77">
        <f t="shared" si="0"/>
        <v>43178</v>
      </c>
      <c r="V49" s="77">
        <f t="shared" si="0"/>
        <v>43179</v>
      </c>
      <c r="W49" s="77">
        <f t="shared" si="0"/>
        <v>43180</v>
      </c>
      <c r="X49" s="77">
        <f t="shared" si="0"/>
        <v>43181</v>
      </c>
      <c r="Y49" s="77">
        <f t="shared" si="0"/>
        <v>43182</v>
      </c>
      <c r="Z49" s="77">
        <f t="shared" si="0"/>
        <v>43183</v>
      </c>
      <c r="AA49" s="77">
        <f t="shared" si="0"/>
        <v>43184</v>
      </c>
      <c r="AB49" s="77">
        <f t="shared" si="0"/>
        <v>43185</v>
      </c>
      <c r="AC49" s="77">
        <f t="shared" si="0"/>
        <v>43186</v>
      </c>
      <c r="AD49" s="77">
        <f t="shared" si="0"/>
        <v>43187</v>
      </c>
      <c r="AE49" s="77">
        <f t="shared" si="0"/>
        <v>43188</v>
      </c>
      <c r="AF49" s="77">
        <f t="shared" si="0"/>
        <v>43189</v>
      </c>
      <c r="AG49" s="77">
        <f t="shared" si="0"/>
        <v>43190</v>
      </c>
      <c r="AI49" s="59"/>
    </row>
    <row r="50" spans="1:43" ht="10.5" hidden="1" customHeight="1" x14ac:dyDescent="0.15">
      <c r="A50" s="86" t="s">
        <v>6</v>
      </c>
      <c r="B50" s="81">
        <f>DATE($B$1,4,1)</f>
        <v>43191</v>
      </c>
      <c r="C50" s="82">
        <f>B50</f>
        <v>43191</v>
      </c>
      <c r="D50" s="82">
        <f>DATE(YEAR(C50),MONTH(C50),2)</f>
        <v>43192</v>
      </c>
      <c r="E50" s="82">
        <f>D50+1</f>
        <v>43193</v>
      </c>
      <c r="F50" s="82">
        <f t="shared" si="0"/>
        <v>43194</v>
      </c>
      <c r="G50" s="82">
        <f t="shared" si="0"/>
        <v>43195</v>
      </c>
      <c r="H50" s="82">
        <f t="shared" si="0"/>
        <v>43196</v>
      </c>
      <c r="I50" s="82">
        <f t="shared" si="0"/>
        <v>43197</v>
      </c>
      <c r="J50" s="82">
        <f t="shared" si="0"/>
        <v>43198</v>
      </c>
      <c r="K50" s="82">
        <f t="shared" si="0"/>
        <v>43199</v>
      </c>
      <c r="L50" s="82">
        <f t="shared" si="0"/>
        <v>43200</v>
      </c>
      <c r="M50" s="82">
        <f t="shared" si="0"/>
        <v>43201</v>
      </c>
      <c r="N50" s="82">
        <f t="shared" si="0"/>
        <v>43202</v>
      </c>
      <c r="O50" s="82">
        <f t="shared" si="0"/>
        <v>43203</v>
      </c>
      <c r="P50" s="82">
        <f t="shared" si="0"/>
        <v>43204</v>
      </c>
      <c r="Q50" s="82">
        <f t="shared" si="0"/>
        <v>43205</v>
      </c>
      <c r="R50" s="82">
        <f t="shared" si="0"/>
        <v>43206</v>
      </c>
      <c r="S50" s="82">
        <f t="shared" si="0"/>
        <v>43207</v>
      </c>
      <c r="T50" s="82">
        <f t="shared" si="0"/>
        <v>43208</v>
      </c>
      <c r="U50" s="82">
        <f t="shared" si="0"/>
        <v>43209</v>
      </c>
      <c r="V50" s="82">
        <f t="shared" si="0"/>
        <v>43210</v>
      </c>
      <c r="W50" s="82">
        <f t="shared" si="0"/>
        <v>43211</v>
      </c>
      <c r="X50" s="82">
        <f t="shared" si="0"/>
        <v>43212</v>
      </c>
      <c r="Y50" s="82">
        <f t="shared" si="0"/>
        <v>43213</v>
      </c>
      <c r="Z50" s="82">
        <f t="shared" si="0"/>
        <v>43214</v>
      </c>
      <c r="AA50" s="82">
        <f t="shared" si="0"/>
        <v>43215</v>
      </c>
      <c r="AB50" s="82">
        <f t="shared" si="0"/>
        <v>43216</v>
      </c>
      <c r="AC50" s="82">
        <f t="shared" si="0"/>
        <v>43217</v>
      </c>
      <c r="AD50" s="82">
        <f t="shared" si="0"/>
        <v>43218</v>
      </c>
      <c r="AE50" s="82" t="e">
        <f>IF(OR(MONTH(AD50)&lt;&gt;MONTH(AD50+1),#REF!=59),REPT("",100),AD50+1)</f>
        <v>#REF!</v>
      </c>
      <c r="AF50" s="82" t="e">
        <f>IF(MONTH(AD50)&lt;&gt;MONTH(AD50+2),REPT("",100),AE50+1)</f>
        <v>#REF!</v>
      </c>
      <c r="AG50" s="82" t="e">
        <f t="shared" si="0"/>
        <v>#REF!</v>
      </c>
      <c r="AI50" s="59"/>
    </row>
    <row r="51" spans="1:43" ht="12.75" hidden="1" customHeight="1" x14ac:dyDescent="0.2">
      <c r="A51" s="1" t="s">
        <v>7</v>
      </c>
      <c r="B51" s="83">
        <f>DATE($B$1,5,1)</f>
        <v>43221</v>
      </c>
      <c r="C51" s="77">
        <f t="shared" ref="C51:C58" si="4">B51</f>
        <v>43221</v>
      </c>
      <c r="D51" s="77">
        <f t="shared" ref="D51:D58" si="5">DATE(YEAR(C51),MONTH(C51),2)</f>
        <v>43222</v>
      </c>
      <c r="E51" s="77">
        <f t="shared" ref="E51:T58" si="6">D51+1</f>
        <v>43223</v>
      </c>
      <c r="F51" s="77">
        <f t="shared" si="0"/>
        <v>43224</v>
      </c>
      <c r="G51" s="77">
        <f t="shared" si="0"/>
        <v>43225</v>
      </c>
      <c r="H51" s="77">
        <f t="shared" si="0"/>
        <v>43226</v>
      </c>
      <c r="I51" s="77">
        <f t="shared" si="0"/>
        <v>43227</v>
      </c>
      <c r="J51" s="77">
        <f t="shared" si="0"/>
        <v>43228</v>
      </c>
      <c r="K51" s="77">
        <f t="shared" si="0"/>
        <v>43229</v>
      </c>
      <c r="L51" s="77">
        <f t="shared" si="0"/>
        <v>43230</v>
      </c>
      <c r="M51" s="77">
        <f t="shared" si="0"/>
        <v>43231</v>
      </c>
      <c r="N51" s="77">
        <f t="shared" si="0"/>
        <v>43232</v>
      </c>
      <c r="O51" s="77">
        <f t="shared" si="0"/>
        <v>43233</v>
      </c>
      <c r="P51" s="77">
        <f t="shared" si="0"/>
        <v>43234</v>
      </c>
      <c r="Q51" s="77">
        <f t="shared" si="0"/>
        <v>43235</v>
      </c>
      <c r="R51" s="77">
        <f t="shared" si="0"/>
        <v>43236</v>
      </c>
      <c r="S51" s="77">
        <f t="shared" si="0"/>
        <v>43237</v>
      </c>
      <c r="T51" s="77">
        <f t="shared" si="0"/>
        <v>43238</v>
      </c>
      <c r="U51" s="77">
        <f t="shared" si="0"/>
        <v>43239</v>
      </c>
      <c r="V51" s="77">
        <f t="shared" si="0"/>
        <v>43240</v>
      </c>
      <c r="W51" s="77">
        <f t="shared" si="0"/>
        <v>43241</v>
      </c>
      <c r="X51" s="77">
        <f t="shared" si="0"/>
        <v>43242</v>
      </c>
      <c r="Y51" s="77">
        <f t="shared" si="0"/>
        <v>43243</v>
      </c>
      <c r="Z51" s="77">
        <f t="shared" si="0"/>
        <v>43244</v>
      </c>
      <c r="AA51" s="77">
        <f t="shared" si="0"/>
        <v>43245</v>
      </c>
      <c r="AB51" s="77">
        <f t="shared" si="0"/>
        <v>43246</v>
      </c>
      <c r="AC51" s="77">
        <f t="shared" si="0"/>
        <v>43247</v>
      </c>
      <c r="AD51" s="77">
        <f t="shared" si="0"/>
        <v>43248</v>
      </c>
      <c r="AE51" s="77">
        <f t="shared" ref="AE51:AE58" si="7">IF(OR(MONTH(AD51)&lt;&gt;MONTH(AD51+1),B1=59),REPT("",100),AD51+1)</f>
        <v>43249</v>
      </c>
      <c r="AF51" s="77">
        <f t="shared" ref="AF51:AF58" si="8">IF(MONTH(AD51)&lt;&gt;MONTH(AD51+2),REPT("",100),AE51+1)</f>
        <v>43250</v>
      </c>
      <c r="AG51" s="77">
        <f t="shared" si="0"/>
        <v>43251</v>
      </c>
      <c r="AI51" s="59"/>
      <c r="AJ51" s="78"/>
      <c r="AK51" s="79"/>
      <c r="AL51" s="80"/>
    </row>
    <row r="52" spans="1:43" ht="12.75" hidden="1" customHeight="1" x14ac:dyDescent="0.2">
      <c r="A52" s="1" t="s">
        <v>8</v>
      </c>
      <c r="B52" s="83">
        <f>DATE($B$1,6,1)</f>
        <v>43252</v>
      </c>
      <c r="C52" s="77">
        <f t="shared" si="4"/>
        <v>43252</v>
      </c>
      <c r="D52" s="77">
        <f t="shared" si="5"/>
        <v>43253</v>
      </c>
      <c r="E52" s="77">
        <f t="shared" si="6"/>
        <v>43254</v>
      </c>
      <c r="F52" s="77">
        <f t="shared" si="0"/>
        <v>43255</v>
      </c>
      <c r="G52" s="77">
        <f t="shared" si="0"/>
        <v>43256</v>
      </c>
      <c r="H52" s="77">
        <f t="shared" si="0"/>
        <v>43257</v>
      </c>
      <c r="I52" s="77">
        <f t="shared" si="0"/>
        <v>43258</v>
      </c>
      <c r="J52" s="77">
        <f t="shared" si="0"/>
        <v>43259</v>
      </c>
      <c r="K52" s="77">
        <f t="shared" si="0"/>
        <v>43260</v>
      </c>
      <c r="L52" s="77">
        <f t="shared" si="0"/>
        <v>43261</v>
      </c>
      <c r="M52" s="77">
        <f t="shared" si="0"/>
        <v>43262</v>
      </c>
      <c r="N52" s="77">
        <f t="shared" si="0"/>
        <v>43263</v>
      </c>
      <c r="O52" s="77">
        <f t="shared" si="0"/>
        <v>43264</v>
      </c>
      <c r="P52" s="77">
        <f t="shared" si="0"/>
        <v>43265</v>
      </c>
      <c r="Q52" s="77">
        <f t="shared" si="0"/>
        <v>43266</v>
      </c>
      <c r="R52" s="77">
        <f t="shared" si="0"/>
        <v>43267</v>
      </c>
      <c r="S52" s="77">
        <f t="shared" si="0"/>
        <v>43268</v>
      </c>
      <c r="T52" s="77">
        <f t="shared" si="0"/>
        <v>43269</v>
      </c>
      <c r="U52" s="77">
        <f t="shared" si="0"/>
        <v>43270</v>
      </c>
      <c r="V52" s="77">
        <f t="shared" si="0"/>
        <v>43271</v>
      </c>
      <c r="W52" s="77">
        <f t="shared" si="0"/>
        <v>43272</v>
      </c>
      <c r="X52" s="77">
        <f t="shared" si="0"/>
        <v>43273</v>
      </c>
      <c r="Y52" s="77">
        <f t="shared" si="0"/>
        <v>43274</v>
      </c>
      <c r="Z52" s="77">
        <f t="shared" si="0"/>
        <v>43275</v>
      </c>
      <c r="AA52" s="77">
        <f t="shared" si="0"/>
        <v>43276</v>
      </c>
      <c r="AB52" s="77">
        <f t="shared" si="0"/>
        <v>43277</v>
      </c>
      <c r="AC52" s="77">
        <f t="shared" si="0"/>
        <v>43278</v>
      </c>
      <c r="AD52" s="77">
        <f t="shared" si="0"/>
        <v>43279</v>
      </c>
      <c r="AE52" s="77">
        <f t="shared" si="7"/>
        <v>43280</v>
      </c>
      <c r="AF52" s="77">
        <f t="shared" si="8"/>
        <v>43281</v>
      </c>
      <c r="AG52" s="77">
        <f t="shared" si="0"/>
        <v>43282</v>
      </c>
      <c r="AI52" s="4"/>
      <c r="AJ52" s="74"/>
      <c r="AK52" s="4"/>
      <c r="AL52" s="71"/>
    </row>
    <row r="53" spans="1:43" ht="10.5" hidden="1" customHeight="1" x14ac:dyDescent="0.15">
      <c r="A53" s="1" t="s">
        <v>9</v>
      </c>
      <c r="B53" s="83">
        <f>DATE($B$1,7,1)</f>
        <v>43282</v>
      </c>
      <c r="C53" s="77">
        <f t="shared" si="4"/>
        <v>43282</v>
      </c>
      <c r="D53" s="77">
        <f t="shared" si="5"/>
        <v>43283</v>
      </c>
      <c r="E53" s="77">
        <f t="shared" si="6"/>
        <v>43284</v>
      </c>
      <c r="F53" s="77">
        <f t="shared" si="0"/>
        <v>43285</v>
      </c>
      <c r="G53" s="77">
        <f t="shared" si="0"/>
        <v>43286</v>
      </c>
      <c r="H53" s="77">
        <f t="shared" si="0"/>
        <v>43287</v>
      </c>
      <c r="I53" s="77">
        <f t="shared" si="0"/>
        <v>43288</v>
      </c>
      <c r="J53" s="77">
        <f t="shared" si="0"/>
        <v>43289</v>
      </c>
      <c r="K53" s="77">
        <f t="shared" si="0"/>
        <v>43290</v>
      </c>
      <c r="L53" s="77">
        <f t="shared" si="0"/>
        <v>43291</v>
      </c>
      <c r="M53" s="77">
        <f t="shared" si="0"/>
        <v>43292</v>
      </c>
      <c r="N53" s="77">
        <f t="shared" si="0"/>
        <v>43293</v>
      </c>
      <c r="O53" s="77">
        <f t="shared" si="0"/>
        <v>43294</v>
      </c>
      <c r="P53" s="77">
        <f t="shared" si="0"/>
        <v>43295</v>
      </c>
      <c r="Q53" s="77">
        <f t="shared" si="0"/>
        <v>43296</v>
      </c>
      <c r="R53" s="77">
        <f t="shared" si="0"/>
        <v>43297</v>
      </c>
      <c r="S53" s="77">
        <f t="shared" si="0"/>
        <v>43298</v>
      </c>
      <c r="T53" s="77">
        <f t="shared" si="0"/>
        <v>43299</v>
      </c>
      <c r="U53" s="77">
        <f t="shared" si="0"/>
        <v>43300</v>
      </c>
      <c r="V53" s="77">
        <f t="shared" si="0"/>
        <v>43301</v>
      </c>
      <c r="W53" s="77">
        <f t="shared" si="0"/>
        <v>43302</v>
      </c>
      <c r="X53" s="77">
        <f t="shared" si="0"/>
        <v>43303</v>
      </c>
      <c r="Y53" s="77">
        <f t="shared" si="0"/>
        <v>43304</v>
      </c>
      <c r="Z53" s="77">
        <f t="shared" si="0"/>
        <v>43305</v>
      </c>
      <c r="AA53" s="77">
        <f t="shared" si="0"/>
        <v>43306</v>
      </c>
      <c r="AB53" s="77">
        <f t="shared" si="0"/>
        <v>43307</v>
      </c>
      <c r="AC53" s="77">
        <f t="shared" si="0"/>
        <v>43308</v>
      </c>
      <c r="AD53" s="77">
        <f t="shared" si="0"/>
        <v>43309</v>
      </c>
      <c r="AE53" s="77">
        <f t="shared" si="7"/>
        <v>43310</v>
      </c>
      <c r="AF53" s="77">
        <f t="shared" si="8"/>
        <v>43311</v>
      </c>
      <c r="AG53" s="77">
        <f t="shared" si="0"/>
        <v>43312</v>
      </c>
      <c r="AI53" s="59"/>
    </row>
    <row r="54" spans="1:43" ht="10.5" hidden="1" customHeight="1" x14ac:dyDescent="0.15">
      <c r="A54" s="1" t="s">
        <v>26</v>
      </c>
      <c r="B54" s="83">
        <f>DATE($B$1,8,1)</f>
        <v>43313</v>
      </c>
      <c r="C54" s="77">
        <f t="shared" si="4"/>
        <v>43313</v>
      </c>
      <c r="D54" s="77">
        <f t="shared" si="5"/>
        <v>43314</v>
      </c>
      <c r="E54" s="77">
        <f t="shared" si="6"/>
        <v>43315</v>
      </c>
      <c r="F54" s="77">
        <f t="shared" si="0"/>
        <v>43316</v>
      </c>
      <c r="G54" s="77">
        <f t="shared" si="0"/>
        <v>43317</v>
      </c>
      <c r="H54" s="77">
        <f t="shared" si="0"/>
        <v>43318</v>
      </c>
      <c r="I54" s="77">
        <f t="shared" si="0"/>
        <v>43319</v>
      </c>
      <c r="J54" s="77">
        <f t="shared" si="0"/>
        <v>43320</v>
      </c>
      <c r="K54" s="77">
        <f t="shared" si="0"/>
        <v>43321</v>
      </c>
      <c r="L54" s="77">
        <f t="shared" si="0"/>
        <v>43322</v>
      </c>
      <c r="M54" s="77">
        <f t="shared" si="0"/>
        <v>43323</v>
      </c>
      <c r="N54" s="77">
        <f t="shared" si="0"/>
        <v>43324</v>
      </c>
      <c r="O54" s="77">
        <f t="shared" si="0"/>
        <v>43325</v>
      </c>
      <c r="P54" s="77">
        <f t="shared" si="0"/>
        <v>43326</v>
      </c>
      <c r="Q54" s="77">
        <f t="shared" si="0"/>
        <v>43327</v>
      </c>
      <c r="R54" s="77">
        <f t="shared" si="0"/>
        <v>43328</v>
      </c>
      <c r="S54" s="77">
        <f t="shared" si="0"/>
        <v>43329</v>
      </c>
      <c r="T54" s="77">
        <f t="shared" si="0"/>
        <v>43330</v>
      </c>
      <c r="U54" s="77">
        <f t="shared" si="0"/>
        <v>43331</v>
      </c>
      <c r="V54" s="77">
        <f t="shared" si="0"/>
        <v>43332</v>
      </c>
      <c r="W54" s="77">
        <f t="shared" si="0"/>
        <v>43333</v>
      </c>
      <c r="X54" s="77">
        <f t="shared" si="0"/>
        <v>43334</v>
      </c>
      <c r="Y54" s="77">
        <f t="shared" si="0"/>
        <v>43335</v>
      </c>
      <c r="Z54" s="77">
        <f t="shared" si="0"/>
        <v>43336</v>
      </c>
      <c r="AA54" s="77">
        <f t="shared" si="0"/>
        <v>43337</v>
      </c>
      <c r="AB54" s="77">
        <f t="shared" si="0"/>
        <v>43338</v>
      </c>
      <c r="AC54" s="77">
        <f t="shared" si="0"/>
        <v>43339</v>
      </c>
      <c r="AD54" s="77">
        <f t="shared" si="0"/>
        <v>43340</v>
      </c>
      <c r="AE54" s="77">
        <f t="shared" si="7"/>
        <v>43341</v>
      </c>
      <c r="AF54" s="77">
        <f t="shared" si="8"/>
        <v>43342</v>
      </c>
      <c r="AG54" s="77">
        <f t="shared" si="0"/>
        <v>43343</v>
      </c>
      <c r="AI54" s="59"/>
    </row>
    <row r="55" spans="1:43" ht="12.75" hidden="1" customHeight="1" x14ac:dyDescent="0.2">
      <c r="A55" s="1" t="s">
        <v>27</v>
      </c>
      <c r="B55" s="83">
        <f>DATE($B$1,9,1)</f>
        <v>43344</v>
      </c>
      <c r="C55" s="77">
        <f t="shared" si="4"/>
        <v>43344</v>
      </c>
      <c r="D55" s="77">
        <f t="shared" si="5"/>
        <v>43345</v>
      </c>
      <c r="E55" s="77">
        <f t="shared" si="6"/>
        <v>43346</v>
      </c>
      <c r="F55" s="77">
        <f t="shared" si="0"/>
        <v>43347</v>
      </c>
      <c r="G55" s="77">
        <f t="shared" si="0"/>
        <v>43348</v>
      </c>
      <c r="H55" s="77">
        <f t="shared" si="0"/>
        <v>43349</v>
      </c>
      <c r="I55" s="77">
        <f t="shared" si="0"/>
        <v>43350</v>
      </c>
      <c r="J55" s="77">
        <f t="shared" si="0"/>
        <v>43351</v>
      </c>
      <c r="K55" s="77">
        <f t="shared" si="0"/>
        <v>43352</v>
      </c>
      <c r="L55" s="77">
        <f t="shared" si="0"/>
        <v>43353</v>
      </c>
      <c r="M55" s="77">
        <f t="shared" si="0"/>
        <v>43354</v>
      </c>
      <c r="N55" s="77">
        <f t="shared" si="0"/>
        <v>43355</v>
      </c>
      <c r="O55" s="77">
        <f t="shared" si="0"/>
        <v>43356</v>
      </c>
      <c r="P55" s="77">
        <f t="shared" si="0"/>
        <v>43357</v>
      </c>
      <c r="Q55" s="77">
        <f t="shared" si="0"/>
        <v>43358</v>
      </c>
      <c r="R55" s="77">
        <f t="shared" si="0"/>
        <v>43359</v>
      </c>
      <c r="S55" s="77">
        <f t="shared" si="0"/>
        <v>43360</v>
      </c>
      <c r="T55" s="77">
        <f t="shared" si="0"/>
        <v>43361</v>
      </c>
      <c r="U55" s="77">
        <f t="shared" si="0"/>
        <v>43362</v>
      </c>
      <c r="V55" s="77">
        <f t="shared" si="0"/>
        <v>43363</v>
      </c>
      <c r="W55" s="77">
        <f t="shared" si="0"/>
        <v>43364</v>
      </c>
      <c r="X55" s="77">
        <f t="shared" si="0"/>
        <v>43365</v>
      </c>
      <c r="Y55" s="77">
        <f t="shared" si="0"/>
        <v>43366</v>
      </c>
      <c r="Z55" s="77">
        <f t="shared" si="0"/>
        <v>43367</v>
      </c>
      <c r="AA55" s="77">
        <f t="shared" si="0"/>
        <v>43368</v>
      </c>
      <c r="AB55" s="77">
        <f t="shared" si="0"/>
        <v>43369</v>
      </c>
      <c r="AC55" s="77">
        <f t="shared" si="0"/>
        <v>43370</v>
      </c>
      <c r="AD55" s="77">
        <f t="shared" si="0"/>
        <v>43371</v>
      </c>
      <c r="AE55" s="77">
        <f t="shared" si="7"/>
        <v>43372</v>
      </c>
      <c r="AF55" s="77">
        <f t="shared" si="8"/>
        <v>43373</v>
      </c>
      <c r="AG55" s="77">
        <f t="shared" si="0"/>
        <v>43374</v>
      </c>
      <c r="AI55" s="59"/>
      <c r="AJ55" s="78"/>
      <c r="AK55" s="79"/>
      <c r="AL55" s="80"/>
    </row>
    <row r="56" spans="1:43" ht="12.75" hidden="1" customHeight="1" x14ac:dyDescent="0.2">
      <c r="A56" s="1" t="s">
        <v>28</v>
      </c>
      <c r="B56" s="83">
        <f>DATE($B$1,10,1)</f>
        <v>43374</v>
      </c>
      <c r="C56" s="77">
        <f t="shared" si="4"/>
        <v>43374</v>
      </c>
      <c r="D56" s="77">
        <f t="shared" si="5"/>
        <v>43375</v>
      </c>
      <c r="E56" s="77">
        <f t="shared" si="6"/>
        <v>43376</v>
      </c>
      <c r="F56" s="77">
        <f t="shared" si="0"/>
        <v>43377</v>
      </c>
      <c r="G56" s="77">
        <f t="shared" si="0"/>
        <v>43378</v>
      </c>
      <c r="H56" s="77">
        <f t="shared" si="0"/>
        <v>43379</v>
      </c>
      <c r="I56" s="77">
        <f t="shared" si="0"/>
        <v>43380</v>
      </c>
      <c r="J56" s="77">
        <f t="shared" si="0"/>
        <v>43381</v>
      </c>
      <c r="K56" s="77">
        <f t="shared" si="0"/>
        <v>43382</v>
      </c>
      <c r="L56" s="77">
        <f t="shared" si="0"/>
        <v>43383</v>
      </c>
      <c r="M56" s="77">
        <f t="shared" si="0"/>
        <v>43384</v>
      </c>
      <c r="N56" s="77">
        <f t="shared" si="0"/>
        <v>43385</v>
      </c>
      <c r="O56" s="77">
        <f t="shared" si="0"/>
        <v>43386</v>
      </c>
      <c r="P56" s="77">
        <f t="shared" si="0"/>
        <v>43387</v>
      </c>
      <c r="Q56" s="77">
        <f t="shared" si="0"/>
        <v>43388</v>
      </c>
      <c r="R56" s="77">
        <f t="shared" si="0"/>
        <v>43389</v>
      </c>
      <c r="S56" s="77">
        <f t="shared" si="0"/>
        <v>43390</v>
      </c>
      <c r="T56" s="77">
        <f t="shared" si="0"/>
        <v>43391</v>
      </c>
      <c r="U56" s="77">
        <f t="shared" si="0"/>
        <v>43392</v>
      </c>
      <c r="V56" s="77">
        <f t="shared" si="0"/>
        <v>43393</v>
      </c>
      <c r="W56" s="77">
        <f t="shared" si="0"/>
        <v>43394</v>
      </c>
      <c r="X56" s="77">
        <f t="shared" si="0"/>
        <v>43395</v>
      </c>
      <c r="Y56" s="77">
        <f t="shared" si="0"/>
        <v>43396</v>
      </c>
      <c r="Z56" s="77">
        <f t="shared" si="0"/>
        <v>43397</v>
      </c>
      <c r="AA56" s="77">
        <f t="shared" si="0"/>
        <v>43398</v>
      </c>
      <c r="AB56" s="77">
        <f t="shared" si="0"/>
        <v>43399</v>
      </c>
      <c r="AC56" s="77">
        <f t="shared" si="0"/>
        <v>43400</v>
      </c>
      <c r="AD56" s="77">
        <f t="shared" si="0"/>
        <v>43401</v>
      </c>
      <c r="AE56" s="77">
        <f t="shared" si="7"/>
        <v>43402</v>
      </c>
      <c r="AF56" s="77">
        <f t="shared" si="8"/>
        <v>43403</v>
      </c>
      <c r="AG56" s="77">
        <f t="shared" si="0"/>
        <v>43404</v>
      </c>
      <c r="AI56" s="4"/>
      <c r="AJ56" s="74"/>
      <c r="AK56" s="4"/>
      <c r="AL56" s="71"/>
    </row>
    <row r="57" spans="1:43" ht="10.5" hidden="1" customHeight="1" x14ac:dyDescent="0.15">
      <c r="A57" s="1" t="s">
        <v>29</v>
      </c>
      <c r="B57" s="83">
        <f>DATE($B$1,11,1)</f>
        <v>43405</v>
      </c>
      <c r="C57" s="77">
        <f t="shared" si="4"/>
        <v>43405</v>
      </c>
      <c r="D57" s="77">
        <f t="shared" si="5"/>
        <v>43406</v>
      </c>
      <c r="E57" s="77">
        <f t="shared" si="6"/>
        <v>43407</v>
      </c>
      <c r="F57" s="77">
        <f t="shared" si="0"/>
        <v>43408</v>
      </c>
      <c r="G57" s="77">
        <f t="shared" si="0"/>
        <v>43409</v>
      </c>
      <c r="H57" s="77">
        <f t="shared" si="0"/>
        <v>43410</v>
      </c>
      <c r="I57" s="77">
        <f t="shared" si="0"/>
        <v>43411</v>
      </c>
      <c r="J57" s="77">
        <f t="shared" si="0"/>
        <v>43412</v>
      </c>
      <c r="K57" s="77">
        <f t="shared" si="0"/>
        <v>43413</v>
      </c>
      <c r="L57" s="77">
        <f t="shared" si="0"/>
        <v>43414</v>
      </c>
      <c r="M57" s="77">
        <f t="shared" si="0"/>
        <v>43415</v>
      </c>
      <c r="N57" s="77">
        <f t="shared" si="0"/>
        <v>43416</v>
      </c>
      <c r="O57" s="77">
        <f t="shared" si="0"/>
        <v>43417</v>
      </c>
      <c r="P57" s="77">
        <f t="shared" si="0"/>
        <v>43418</v>
      </c>
      <c r="Q57" s="77">
        <f t="shared" si="0"/>
        <v>43419</v>
      </c>
      <c r="R57" s="77">
        <f t="shared" si="0"/>
        <v>43420</v>
      </c>
      <c r="S57" s="77">
        <f t="shared" si="0"/>
        <v>43421</v>
      </c>
      <c r="T57" s="77">
        <f t="shared" si="0"/>
        <v>43422</v>
      </c>
      <c r="U57" s="77">
        <f t="shared" si="0"/>
        <v>43423</v>
      </c>
      <c r="V57" s="77">
        <f t="shared" si="0"/>
        <v>43424</v>
      </c>
      <c r="W57" s="77">
        <f t="shared" si="0"/>
        <v>43425</v>
      </c>
      <c r="X57" s="77">
        <f t="shared" si="0"/>
        <v>43426</v>
      </c>
      <c r="Y57" s="77">
        <f t="shared" si="0"/>
        <v>43427</v>
      </c>
      <c r="Z57" s="77">
        <f t="shared" ref="V57:AD58" si="9">Y57+1</f>
        <v>43428</v>
      </c>
      <c r="AA57" s="77">
        <f t="shared" si="9"/>
        <v>43429</v>
      </c>
      <c r="AB57" s="77">
        <f t="shared" si="9"/>
        <v>43430</v>
      </c>
      <c r="AC57" s="77">
        <f t="shared" si="9"/>
        <v>43431</v>
      </c>
      <c r="AD57" s="77">
        <f t="shared" si="9"/>
        <v>43432</v>
      </c>
      <c r="AE57" s="77">
        <f t="shared" si="7"/>
        <v>43433</v>
      </c>
      <c r="AF57" s="77">
        <f t="shared" si="8"/>
        <v>43434</v>
      </c>
      <c r="AG57" s="77">
        <f t="shared" ref="AG57:AG58" si="10">AF57+1</f>
        <v>43435</v>
      </c>
      <c r="AI57" s="59"/>
    </row>
    <row r="58" spans="1:43" ht="10.5" hidden="1" customHeight="1" x14ac:dyDescent="0.15">
      <c r="A58" s="1" t="s">
        <v>30</v>
      </c>
      <c r="B58" s="83">
        <f>DATE($B$1,12,1)</f>
        <v>43435</v>
      </c>
      <c r="C58" s="77">
        <f t="shared" si="4"/>
        <v>43435</v>
      </c>
      <c r="D58" s="77">
        <f t="shared" si="5"/>
        <v>43436</v>
      </c>
      <c r="E58" s="77">
        <f t="shared" si="6"/>
        <v>43437</v>
      </c>
      <c r="F58" s="77">
        <f t="shared" si="6"/>
        <v>43438</v>
      </c>
      <c r="G58" s="77">
        <f t="shared" si="6"/>
        <v>43439</v>
      </c>
      <c r="H58" s="77">
        <f t="shared" si="6"/>
        <v>43440</v>
      </c>
      <c r="I58" s="77">
        <f t="shared" si="6"/>
        <v>43441</v>
      </c>
      <c r="J58" s="77">
        <f t="shared" si="6"/>
        <v>43442</v>
      </c>
      <c r="K58" s="77">
        <f t="shared" si="6"/>
        <v>43443</v>
      </c>
      <c r="L58" s="77">
        <f t="shared" si="6"/>
        <v>43444</v>
      </c>
      <c r="M58" s="77">
        <f t="shared" si="6"/>
        <v>43445</v>
      </c>
      <c r="N58" s="77">
        <f t="shared" si="6"/>
        <v>43446</v>
      </c>
      <c r="O58" s="77">
        <f t="shared" si="6"/>
        <v>43447</v>
      </c>
      <c r="P58" s="77">
        <f t="shared" si="6"/>
        <v>43448</v>
      </c>
      <c r="Q58" s="77">
        <f t="shared" si="6"/>
        <v>43449</v>
      </c>
      <c r="R58" s="77">
        <f t="shared" si="6"/>
        <v>43450</v>
      </c>
      <c r="S58" s="77">
        <f t="shared" si="6"/>
        <v>43451</v>
      </c>
      <c r="T58" s="77">
        <f t="shared" si="6"/>
        <v>43452</v>
      </c>
      <c r="U58" s="77">
        <f t="shared" ref="U58" si="11">T58+1</f>
        <v>43453</v>
      </c>
      <c r="V58" s="77">
        <f t="shared" si="9"/>
        <v>43454</v>
      </c>
      <c r="W58" s="77">
        <f t="shared" si="9"/>
        <v>43455</v>
      </c>
      <c r="X58" s="77">
        <f t="shared" si="9"/>
        <v>43456</v>
      </c>
      <c r="Y58" s="77">
        <f t="shared" si="9"/>
        <v>43457</v>
      </c>
      <c r="Z58" s="77">
        <f t="shared" si="9"/>
        <v>43458</v>
      </c>
      <c r="AA58" s="77">
        <f t="shared" si="9"/>
        <v>43459</v>
      </c>
      <c r="AB58" s="77">
        <f t="shared" si="9"/>
        <v>43460</v>
      </c>
      <c r="AC58" s="77">
        <f t="shared" si="9"/>
        <v>43461</v>
      </c>
      <c r="AD58" s="77">
        <f t="shared" si="9"/>
        <v>43462</v>
      </c>
      <c r="AE58" s="77">
        <f t="shared" si="7"/>
        <v>43463</v>
      </c>
      <c r="AF58" s="77">
        <f t="shared" si="8"/>
        <v>43464</v>
      </c>
      <c r="AG58" s="77">
        <f t="shared" si="10"/>
        <v>43465</v>
      </c>
      <c r="AI58" s="59"/>
    </row>
    <row r="59" spans="1:43" ht="15.75" hidden="1" x14ac:dyDescent="0.25">
      <c r="B59" s="11"/>
      <c r="C59" s="427"/>
      <c r="D59" s="428"/>
      <c r="E59" s="429"/>
      <c r="F59" s="429"/>
      <c r="G59" s="244"/>
      <c r="H59" s="427"/>
      <c r="I59" s="428"/>
      <c r="J59" s="429"/>
      <c r="K59" s="429"/>
      <c r="L59" s="244"/>
      <c r="M59" s="427"/>
      <c r="N59" s="430"/>
      <c r="O59" s="430"/>
      <c r="P59" s="430"/>
      <c r="Q59" s="11"/>
      <c r="R59" s="431"/>
      <c r="S59" s="432"/>
      <c r="T59" s="432"/>
      <c r="U59" s="432"/>
      <c r="V59" s="207"/>
      <c r="W59" s="433"/>
      <c r="X59" s="434"/>
      <c r="Y59" s="435"/>
      <c r="Z59" s="435"/>
      <c r="AI59" s="59"/>
      <c r="AJ59" s="78"/>
      <c r="AK59" s="79"/>
      <c r="AL59" s="80"/>
    </row>
    <row r="60" spans="1:43" ht="12.75" hidden="1" x14ac:dyDescent="0.2">
      <c r="B60" s="243" t="s">
        <v>23</v>
      </c>
      <c r="C60" s="416"/>
      <c r="D60" s="416"/>
      <c r="E60" s="416"/>
      <c r="F60" s="416"/>
      <c r="G60" s="416"/>
      <c r="H60" s="416"/>
      <c r="I60" s="416"/>
      <c r="J60" s="416"/>
      <c r="K60" s="416"/>
      <c r="L60" s="416"/>
      <c r="M60" s="416"/>
      <c r="N60" s="416"/>
      <c r="O60" s="416"/>
      <c r="P60" s="416"/>
      <c r="Q60" s="416"/>
      <c r="R60" s="416"/>
      <c r="S60" s="416"/>
      <c r="T60" s="416"/>
      <c r="U60" s="416"/>
      <c r="V60" s="416"/>
      <c r="W60" s="416"/>
      <c r="X60" s="416"/>
      <c r="Y60" s="416"/>
      <c r="Z60" s="416"/>
      <c r="AA60" s="417"/>
      <c r="AB60" s="417"/>
      <c r="AC60" s="417"/>
      <c r="AD60" s="417"/>
      <c r="AE60" s="417"/>
      <c r="AF60" s="417"/>
      <c r="AG60" s="418"/>
      <c r="AI60" s="4"/>
      <c r="AJ60" s="74"/>
      <c r="AK60" s="419"/>
      <c r="AL60" s="419"/>
      <c r="AM60" s="419"/>
      <c r="AN60" s="419"/>
      <c r="AO60" s="419"/>
      <c r="AP60" s="419"/>
      <c r="AQ60" s="419"/>
    </row>
    <row r="61" spans="1:43" ht="12.75" hidden="1" x14ac:dyDescent="0.2">
      <c r="B61" s="420"/>
      <c r="C61" s="416"/>
      <c r="D61" s="416"/>
      <c r="E61" s="416"/>
      <c r="F61" s="416"/>
      <c r="G61" s="416"/>
      <c r="H61" s="416"/>
      <c r="I61" s="416"/>
      <c r="J61" s="416"/>
      <c r="K61" s="416"/>
      <c r="L61" s="416"/>
      <c r="M61" s="416"/>
      <c r="N61" s="416"/>
      <c r="O61" s="416"/>
      <c r="P61" s="416"/>
      <c r="Q61" s="416"/>
      <c r="R61" s="416"/>
      <c r="S61" s="416"/>
      <c r="T61" s="416"/>
      <c r="U61" s="416"/>
      <c r="V61" s="416"/>
      <c r="W61" s="416"/>
      <c r="X61" s="416"/>
      <c r="Y61" s="416"/>
      <c r="Z61" s="416"/>
      <c r="AA61" s="416"/>
      <c r="AB61" s="416"/>
      <c r="AC61" s="416"/>
      <c r="AD61" s="416"/>
      <c r="AE61" s="416"/>
      <c r="AF61" s="416"/>
      <c r="AG61" s="421"/>
      <c r="AI61" s="59"/>
    </row>
    <row r="62" spans="1:43" ht="12.75" hidden="1" x14ac:dyDescent="0.2">
      <c r="B62" s="420"/>
      <c r="C62" s="416"/>
      <c r="D62" s="416"/>
      <c r="E62" s="416"/>
      <c r="F62" s="416"/>
      <c r="G62" s="416"/>
      <c r="H62" s="416"/>
      <c r="I62" s="416"/>
      <c r="J62" s="416"/>
      <c r="K62" s="416"/>
      <c r="L62" s="416"/>
      <c r="M62" s="416"/>
      <c r="N62" s="416"/>
      <c r="O62" s="416"/>
      <c r="P62" s="416"/>
      <c r="Q62" s="416"/>
      <c r="R62" s="416"/>
      <c r="S62" s="416"/>
      <c r="T62" s="416"/>
      <c r="U62" s="416"/>
      <c r="V62" s="416"/>
      <c r="W62" s="416"/>
      <c r="X62" s="416"/>
      <c r="Y62" s="416"/>
      <c r="Z62" s="416"/>
      <c r="AA62" s="416"/>
      <c r="AB62" s="416"/>
      <c r="AC62" s="416"/>
      <c r="AD62" s="416"/>
      <c r="AE62" s="416"/>
      <c r="AF62" s="416"/>
      <c r="AG62" s="421"/>
      <c r="AI62" s="4"/>
      <c r="AJ62" s="74"/>
      <c r="AK62" s="4"/>
      <c r="AL62" s="71"/>
    </row>
    <row r="63" spans="1:43" ht="12.75" hidden="1" x14ac:dyDescent="0.2">
      <c r="B63" s="422"/>
      <c r="C63" s="423"/>
      <c r="D63" s="423"/>
      <c r="E63" s="423"/>
      <c r="F63" s="423"/>
      <c r="G63" s="423"/>
      <c r="H63" s="423"/>
      <c r="I63" s="423"/>
      <c r="J63" s="423"/>
      <c r="K63" s="423"/>
      <c r="L63" s="423"/>
      <c r="M63" s="423"/>
      <c r="N63" s="423"/>
      <c r="O63" s="423"/>
      <c r="P63" s="423"/>
      <c r="Q63" s="423"/>
      <c r="R63" s="423"/>
      <c r="S63" s="423"/>
      <c r="T63" s="423"/>
      <c r="U63" s="423"/>
      <c r="V63" s="423"/>
      <c r="W63" s="423"/>
      <c r="X63" s="423"/>
      <c r="Y63" s="423"/>
      <c r="Z63" s="423"/>
      <c r="AA63" s="423"/>
      <c r="AB63" s="423"/>
      <c r="AC63" s="423"/>
      <c r="AD63" s="423"/>
      <c r="AE63" s="423"/>
      <c r="AF63" s="423"/>
      <c r="AG63" s="424"/>
      <c r="AI63" s="59"/>
    </row>
    <row r="64" spans="1:43" ht="11.25" thickBot="1" x14ac:dyDescent="0.2">
      <c r="AI64" s="59"/>
    </row>
    <row r="65" spans="3:20" ht="16.5" thickBot="1" x14ac:dyDescent="0.2">
      <c r="C65" s="398" t="s">
        <v>34</v>
      </c>
      <c r="D65" s="399"/>
      <c r="E65" s="399"/>
      <c r="F65" s="400"/>
      <c r="J65" s="395" t="s">
        <v>33</v>
      </c>
      <c r="K65" s="396"/>
      <c r="L65" s="396"/>
      <c r="M65" s="397"/>
      <c r="Q65" s="392" t="s">
        <v>32</v>
      </c>
      <c r="R65" s="393"/>
      <c r="S65" s="393"/>
      <c r="T65" s="394"/>
    </row>
  </sheetData>
  <mergeCells count="124">
    <mergeCell ref="C60:AG60"/>
    <mergeCell ref="AK60:AQ60"/>
    <mergeCell ref="B61:AG61"/>
    <mergeCell ref="B62:AG62"/>
    <mergeCell ref="B63:AG63"/>
    <mergeCell ref="AR28:AR29"/>
    <mergeCell ref="AU28:AU29"/>
    <mergeCell ref="AW28:AW29"/>
    <mergeCell ref="AL30:AL31"/>
    <mergeCell ref="AR30:AR31"/>
    <mergeCell ref="AU30:AU31"/>
    <mergeCell ref="AW30:AW31"/>
    <mergeCell ref="C59:F59"/>
    <mergeCell ref="H59:K59"/>
    <mergeCell ref="M59:P59"/>
    <mergeCell ref="R59:U59"/>
    <mergeCell ref="W59:Z59"/>
    <mergeCell ref="AJ30:AJ31"/>
    <mergeCell ref="AK30:AK31"/>
    <mergeCell ref="AP30:AP31"/>
    <mergeCell ref="AQ30:AQ31"/>
    <mergeCell ref="AJ28:AJ29"/>
    <mergeCell ref="AK28:AK29"/>
    <mergeCell ref="AP28:AP29"/>
    <mergeCell ref="AL26:AL27"/>
    <mergeCell ref="AR26:AR27"/>
    <mergeCell ref="AU26:AU27"/>
    <mergeCell ref="AW26:AW27"/>
    <mergeCell ref="AR20:AR21"/>
    <mergeCell ref="AU20:AU21"/>
    <mergeCell ref="AW20:AW21"/>
    <mergeCell ref="AL22:AL23"/>
    <mergeCell ref="AR22:AR23"/>
    <mergeCell ref="AU22:AU23"/>
    <mergeCell ref="AW22:AW23"/>
    <mergeCell ref="AR12:AR13"/>
    <mergeCell ref="AU12:AU13"/>
    <mergeCell ref="AW12:AW13"/>
    <mergeCell ref="AL14:AL15"/>
    <mergeCell ref="AR14:AR15"/>
    <mergeCell ref="AU14:AU15"/>
    <mergeCell ref="AW14:AW15"/>
    <mergeCell ref="AR24:AR25"/>
    <mergeCell ref="AU24:AU25"/>
    <mergeCell ref="AW24:AW25"/>
    <mergeCell ref="AQ22:AQ23"/>
    <mergeCell ref="AU2:AU3"/>
    <mergeCell ref="AW2:AW3"/>
    <mergeCell ref="Q65:T65"/>
    <mergeCell ref="J65:M65"/>
    <mergeCell ref="C65:F65"/>
    <mergeCell ref="Y3:AB3"/>
    <mergeCell ref="AI3:AJ3"/>
    <mergeCell ref="AO3:AP3"/>
    <mergeCell ref="AI2:AJ2"/>
    <mergeCell ref="AO2:AP2"/>
    <mergeCell ref="AR8:AR9"/>
    <mergeCell ref="AU8:AU9"/>
    <mergeCell ref="AW8:AW9"/>
    <mergeCell ref="AL10:AL11"/>
    <mergeCell ref="AR10:AR11"/>
    <mergeCell ref="AU10:AU11"/>
    <mergeCell ref="AW10:AW11"/>
    <mergeCell ref="AR16:AR17"/>
    <mergeCell ref="AU16:AU17"/>
    <mergeCell ref="AW16:AW17"/>
    <mergeCell ref="AR18:AR19"/>
    <mergeCell ref="AU18:AU19"/>
    <mergeCell ref="AW18:AW19"/>
    <mergeCell ref="AQ28:AQ29"/>
    <mergeCell ref="AL28:AL29"/>
    <mergeCell ref="AJ20:AJ21"/>
    <mergeCell ref="AK20:AK21"/>
    <mergeCell ref="AP20:AP21"/>
    <mergeCell ref="AQ20:AQ21"/>
    <mergeCell ref="AL20:AL21"/>
    <mergeCell ref="AJ18:AJ19"/>
    <mergeCell ref="AK18:AK19"/>
    <mergeCell ref="AP18:AP19"/>
    <mergeCell ref="AQ18:AQ19"/>
    <mergeCell ref="AL18:AL19"/>
    <mergeCell ref="AJ26:AJ27"/>
    <mergeCell ref="AK26:AK27"/>
    <mergeCell ref="AP26:AP27"/>
    <mergeCell ref="AQ26:AQ27"/>
    <mergeCell ref="AJ24:AJ25"/>
    <mergeCell ref="AK24:AK25"/>
    <mergeCell ref="AP24:AP25"/>
    <mergeCell ref="AQ24:AQ25"/>
    <mergeCell ref="AL24:AL25"/>
    <mergeCell ref="AJ22:AJ23"/>
    <mergeCell ref="AK22:AK23"/>
    <mergeCell ref="AP22:AP23"/>
    <mergeCell ref="AJ16:AJ17"/>
    <mergeCell ref="AK16:AK17"/>
    <mergeCell ref="AP16:AP17"/>
    <mergeCell ref="AQ16:AQ17"/>
    <mergeCell ref="AL16:AL17"/>
    <mergeCell ref="AJ14:AJ15"/>
    <mergeCell ref="AK14:AK15"/>
    <mergeCell ref="AP14:AP15"/>
    <mergeCell ref="AQ14:AQ15"/>
    <mergeCell ref="AJ12:AJ13"/>
    <mergeCell ref="AK12:AK13"/>
    <mergeCell ref="AP12:AP13"/>
    <mergeCell ref="AQ12:AQ13"/>
    <mergeCell ref="AL12:AL13"/>
    <mergeCell ref="AJ10:AJ11"/>
    <mergeCell ref="AK10:AK11"/>
    <mergeCell ref="AP10:AP11"/>
    <mergeCell ref="AQ10:AQ11"/>
    <mergeCell ref="D4:G4"/>
    <mergeCell ref="I4:L4"/>
    <mergeCell ref="N4:Q4"/>
    <mergeCell ref="X4:AA4"/>
    <mergeCell ref="AC4:AF4"/>
    <mergeCell ref="AJ8:AJ9"/>
    <mergeCell ref="AK8:AK9"/>
    <mergeCell ref="AP8:AP9"/>
    <mergeCell ref="AQ8:AQ9"/>
    <mergeCell ref="S4:V4"/>
    <mergeCell ref="AI4:AK4"/>
    <mergeCell ref="AO4:AQ4"/>
    <mergeCell ref="AL8:AL9"/>
  </mergeCells>
  <conditionalFormatting sqref="AK3">
    <cfRule type="cellIs" dxfId="65" priority="65" operator="equal">
      <formula>$AK$2</formula>
    </cfRule>
  </conditionalFormatting>
  <conditionalFormatting sqref="C50:AF58">
    <cfRule type="expression" dxfId="64" priority="42" stopIfTrue="1">
      <formula>MONTH($B50+COLUMN(C50)-3)&lt;&gt;MONTH($B50)</formula>
    </cfRule>
    <cfRule type="expression" dxfId="63" priority="43" stopIfTrue="1">
      <formula>OR(WEEKDAY($B50+COLUMN(C50)-3)=7,WEEKDAY($B50+COLUMN(C50)-3)=1)</formula>
    </cfRule>
    <cfRule type="expression" dxfId="62" priority="44" stopIfTrue="1">
      <formula>COUNTIF(férié,$B50+COLUMN(C50)-3)&gt;0</formula>
    </cfRule>
  </conditionalFormatting>
  <conditionalFormatting sqref="C50:AF50">
    <cfRule type="expression" dxfId="61" priority="62">
      <formula>COUNTIF(WW,C50)</formula>
    </cfRule>
  </conditionalFormatting>
  <conditionalFormatting sqref="C49:AE49">
    <cfRule type="expression" dxfId="60" priority="60">
      <formula>COUNTIF(WW,C49)</formula>
    </cfRule>
  </conditionalFormatting>
  <conditionalFormatting sqref="C47:C49">
    <cfRule type="expression" dxfId="59" priority="49" stopIfTrue="1">
      <formula>COUNTIF(férié,$B47+COLUMN(C47)-3)&gt;0</formula>
    </cfRule>
    <cfRule type="expression" dxfId="58" priority="58" stopIfTrue="1">
      <formula>MONTH($B47+COLUMN(C47)-3)&lt;&gt;MONTH($B47)</formula>
    </cfRule>
    <cfRule type="expression" dxfId="57" priority="59" stopIfTrue="1">
      <formula>OR(WEEKDAY($B47+COLUMN(C47)-3)=7,WEEKDAY($B47+COLUMN(C47)-3)=1)</formula>
    </cfRule>
  </conditionalFormatting>
  <conditionalFormatting sqref="C47:C49">
    <cfRule type="expression" dxfId="56" priority="57">
      <formula>COUNTIF(WW,C47)</formula>
    </cfRule>
  </conditionalFormatting>
  <conditionalFormatting sqref="D47:D49">
    <cfRule type="expression" dxfId="55" priority="55" stopIfTrue="1">
      <formula>MONTH($B47+COLUMN(D47)-3)&lt;&gt;MONTH($B47)</formula>
    </cfRule>
    <cfRule type="expression" dxfId="54" priority="56" stopIfTrue="1">
      <formula>OR(WEEKDAY($B47+COLUMN(D47)-3)=7,WEEKDAY($B47+COLUMN(D47)-3)=1)</formula>
    </cfRule>
  </conditionalFormatting>
  <conditionalFormatting sqref="C51:AG51">
    <cfRule type="expression" dxfId="53" priority="53">
      <formula>COUNTIF(WW,C51)</formula>
    </cfRule>
  </conditionalFormatting>
  <conditionalFormatting sqref="E47:AG49 AG50:AG58">
    <cfRule type="expression" dxfId="52" priority="45" stopIfTrue="1">
      <formula>OR(WEEKDAY($B47+COLUMN(E47)-3)=7,WEEKDAY($B47+COLUMN(E47)-3)=1)</formula>
    </cfRule>
    <cfRule type="expression" dxfId="51" priority="46" stopIfTrue="1">
      <formula>COUNTIF(férié,$B47+COLUMN(E47)-3)&gt;0</formula>
    </cfRule>
    <cfRule type="expression" dxfId="50" priority="47" stopIfTrue="1">
      <formula>MONTH($B47+COLUMN(E47)-3)&lt;&gt;MONTH($B47)</formula>
    </cfRule>
  </conditionalFormatting>
  <conditionalFormatting sqref="C47:AG47">
    <cfRule type="expression" dxfId="49" priority="54" stopIfTrue="1">
      <formula>COUNTIF(WW,C47)</formula>
    </cfRule>
  </conditionalFormatting>
  <conditionalFormatting sqref="C48:AE48">
    <cfRule type="expression" dxfId="48" priority="61">
      <formula>COUNTIF(WW,C48)</formula>
    </cfRule>
  </conditionalFormatting>
  <conditionalFormatting sqref="C53:AG53">
    <cfRule type="expression" dxfId="47" priority="64">
      <formula>COUNTIF(WW,C53)</formula>
    </cfRule>
  </conditionalFormatting>
  <conditionalFormatting sqref="C54:AG54">
    <cfRule type="expression" dxfId="46" priority="63">
      <formula>COUNTIF(WW,C54)</formula>
    </cfRule>
  </conditionalFormatting>
  <conditionalFormatting sqref="C55:AF55">
    <cfRule type="expression" dxfId="45" priority="52">
      <formula>COUNTIF(WW,C55)</formula>
    </cfRule>
  </conditionalFormatting>
  <conditionalFormatting sqref="C56:AG56">
    <cfRule type="expression" dxfId="44" priority="51">
      <formula>COUNTIF(WW,C56)</formula>
    </cfRule>
  </conditionalFormatting>
  <conditionalFormatting sqref="C57:AF57">
    <cfRule type="expression" dxfId="43" priority="50">
      <formula>COUNTIF(WW,C57)</formula>
    </cfRule>
  </conditionalFormatting>
  <conditionalFormatting sqref="C58:AG58">
    <cfRule type="expression" dxfId="42" priority="48">
      <formula>COUNTIF(WW,C58)</formula>
    </cfRule>
  </conditionalFormatting>
  <conditionalFormatting sqref="AQ3">
    <cfRule type="cellIs" dxfId="41" priority="25" operator="equal">
      <formula>6</formula>
    </cfRule>
    <cfRule type="cellIs" dxfId="40" priority="26" operator="equal">
      <formula>12</formula>
    </cfRule>
    <cfRule type="cellIs" dxfId="39" priority="28" operator="equal">
      <formula>$AK$2</formula>
    </cfRule>
  </conditionalFormatting>
  <conditionalFormatting sqref="AQ3">
    <cfRule type="cellIs" dxfId="38" priority="27" operator="equal">
      <formula>$AK$2</formula>
    </cfRule>
  </conditionalFormatting>
  <conditionalFormatting sqref="C8:AG31">
    <cfRule type="expression" dxfId="37" priority="1" stopIfTrue="1">
      <formula>COUNTIF($AM$9:$AM$19,$B8+COLUMN(C8)-3)&gt;0</formula>
    </cfRule>
    <cfRule type="expression" dxfId="36" priority="2" stopIfTrue="1">
      <formula>MONTH($B8+COLUMN(C8)-3)&lt;&gt;MONTH($B8)</formula>
    </cfRule>
    <cfRule type="expression" dxfId="35" priority="3" stopIfTrue="1">
      <formula>OR(WEEKDAY($B8+COLUMN(C8)-3)=7,WEEKDAY($B8+COLUMN(C8)-3)=1)</formula>
    </cfRule>
  </conditionalFormatting>
  <hyperlinks>
    <hyperlink ref="D4" location="STAT!A1" display="STAT"/>
    <hyperlink ref="D4:E4" location="DÉCHARGE!A1" display="DÉCHARGE"/>
    <hyperlink ref="I4" location="STAT!A1" display="STAT"/>
    <hyperlink ref="I4:J4" location="CALENDRIER!A1" display="CALENDRIER"/>
    <hyperlink ref="S4" location="STAT!A1" display="STAT"/>
    <hyperlink ref="S4:V4" location="Base_utilisateurs!A1" display="Base de Données"/>
    <hyperlink ref="X4" location="STAT!A1" display="STAT"/>
    <hyperlink ref="X4:Y4" location="DÉCHARGE!A1" display="DÉCHARGE"/>
    <hyperlink ref="X4:AA4" location="'Congés Scolaires'!A1" display="CONGÉ SCOLAIRES"/>
    <hyperlink ref="N4" location="STAT!A1" display="STAT"/>
    <hyperlink ref="N4:Q4" location="RÉCAP!A1" display="RÉCAP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8" id="{20E0F80F-F357-4364-9D2A-317D01929738}">
            <xm:f>COUNTIF(#REF!,C47)</xm:f>
            <x14:dxf>
              <fill>
                <patternFill>
                  <bgColor rgb="FF92D050"/>
                </patternFill>
              </fill>
            </x14:dxf>
          </x14:cfRule>
          <xm:sqref>C8:AG8</xm:sqref>
        </x14:conditionalFormatting>
        <x14:conditionalFormatting xmlns:xm="http://schemas.microsoft.com/office/excel/2006/main">
          <x14:cfRule type="expression" priority="23" id="{3A222AD8-F39C-4E0C-A2A1-F23CF4979CCF}">
            <xm:f>COUNTIF(#REF!,C48)</xm:f>
            <x14:dxf>
              <fill>
                <patternFill>
                  <bgColor rgb="FF92D050"/>
                </patternFill>
              </fill>
            </x14:dxf>
          </x14:cfRule>
          <xm:sqref>C10:AE10</xm:sqref>
        </x14:conditionalFormatting>
        <x14:conditionalFormatting xmlns:xm="http://schemas.microsoft.com/office/excel/2006/main">
          <x14:cfRule type="expression" priority="22" id="{FEE65CCE-C562-4B2F-AB50-A07A875E9D34}">
            <xm:f>COUNTIF(#REF!,C49)</xm:f>
            <x14:dxf>
              <fill>
                <patternFill>
                  <bgColor rgb="FF92D050"/>
                </patternFill>
              </fill>
            </x14:dxf>
          </x14:cfRule>
          <xm:sqref>C12:AG12</xm:sqref>
        </x14:conditionalFormatting>
        <x14:conditionalFormatting xmlns:xm="http://schemas.microsoft.com/office/excel/2006/main">
          <x14:cfRule type="expression" priority="207" id="{AABB51DB-2095-400F-94F3-B3646371AF22}">
            <xm:f>COUNTIF(#REF!,C50)</xm:f>
            <x14:dxf>
              <fill>
                <patternFill>
                  <bgColor rgb="FF92D050"/>
                </patternFill>
              </fill>
            </x14:dxf>
          </x14:cfRule>
          <xm:sqref>C14:AG14</xm:sqref>
        </x14:conditionalFormatting>
        <x14:conditionalFormatting xmlns:xm="http://schemas.microsoft.com/office/excel/2006/main">
          <x14:cfRule type="expression" priority="21" id="{93AAB725-0992-4071-B86E-A977D4FD02F4}">
            <xm:f>COUNTIF(#REF!,C51)</xm:f>
            <x14:dxf>
              <fill>
                <patternFill>
                  <bgColor rgb="FF92D050"/>
                </patternFill>
              </fill>
            </x14:dxf>
          </x14:cfRule>
          <xm:sqref>C16:AG16</xm:sqref>
        </x14:conditionalFormatting>
        <x14:conditionalFormatting xmlns:xm="http://schemas.microsoft.com/office/excel/2006/main">
          <x14:cfRule type="expression" priority="20" id="{F9321C05-2F0F-4A34-857B-0140105F2594}">
            <xm:f>COUNTIF(#REF!,C52)</xm:f>
            <x14:dxf>
              <fill>
                <patternFill>
                  <bgColor rgb="FF92D050"/>
                </patternFill>
              </fill>
            </x14:dxf>
          </x14:cfRule>
          <xm:sqref>C18:AG18</xm:sqref>
        </x14:conditionalFormatting>
        <x14:conditionalFormatting xmlns:xm="http://schemas.microsoft.com/office/excel/2006/main">
          <x14:cfRule type="expression" priority="19" id="{702DA7F4-91DD-4FBF-9069-86E7782A1223}">
            <xm:f>COUNTIF(#REF!,C53)</xm:f>
            <x14:dxf>
              <fill>
                <patternFill>
                  <bgColor rgb="FF92D050"/>
                </patternFill>
              </fill>
            </x14:dxf>
          </x14:cfRule>
          <xm:sqref>C20:AG20</xm:sqref>
        </x14:conditionalFormatting>
        <x14:conditionalFormatting xmlns:xm="http://schemas.microsoft.com/office/excel/2006/main">
          <x14:cfRule type="expression" priority="18" id="{59042508-B9DA-46BF-BC3E-AECE214C7E5F}">
            <xm:f>COUNTIF(#REF!,C54)</xm:f>
            <x14:dxf>
              <fill>
                <patternFill>
                  <bgColor rgb="FF92D050"/>
                </patternFill>
              </fill>
            </x14:dxf>
          </x14:cfRule>
          <xm:sqref>C22:AG22</xm:sqref>
        </x14:conditionalFormatting>
        <x14:conditionalFormatting xmlns:xm="http://schemas.microsoft.com/office/excel/2006/main">
          <x14:cfRule type="expression" priority="17" id="{5D5DD5F5-15E1-420D-AC36-3FAB9440AD90}">
            <xm:f>COUNTIF(#REF!,C55)</xm:f>
            <x14:dxf>
              <fill>
                <patternFill>
                  <bgColor rgb="FF92D050"/>
                </patternFill>
              </fill>
            </x14:dxf>
          </x14:cfRule>
          <xm:sqref>C24:AG24</xm:sqref>
        </x14:conditionalFormatting>
        <x14:conditionalFormatting xmlns:xm="http://schemas.microsoft.com/office/excel/2006/main">
          <x14:cfRule type="expression" priority="16" id="{F537AB6E-80C2-4CD0-B7CF-0BA5BFC168CA}">
            <xm:f>COUNTIF(#REF!,C56)</xm:f>
            <x14:dxf>
              <fill>
                <patternFill>
                  <bgColor rgb="FF92D050"/>
                </patternFill>
              </fill>
            </x14:dxf>
          </x14:cfRule>
          <xm:sqref>C26:AG26</xm:sqref>
        </x14:conditionalFormatting>
        <x14:conditionalFormatting xmlns:xm="http://schemas.microsoft.com/office/excel/2006/main">
          <x14:cfRule type="expression" priority="24" id="{25858378-8D19-4455-A0FD-0A3E7CE26679}">
            <xm:f>COUNTIF(#REF!,C57)</xm:f>
            <x14:dxf>
              <fill>
                <patternFill>
                  <bgColor rgb="FF92D050"/>
                </patternFill>
              </fill>
            </x14:dxf>
          </x14:cfRule>
          <xm:sqref>C28:AG28</xm:sqref>
        </x14:conditionalFormatting>
        <x14:conditionalFormatting xmlns:xm="http://schemas.microsoft.com/office/excel/2006/main">
          <x14:cfRule type="expression" priority="206" id="{C4A2CE15-4E9C-4ED1-87DC-69AEFBECB0E1}">
            <xm:f>COUNTIF(#REF!,C58)</xm:f>
            <x14:dxf>
              <fill>
                <patternFill>
                  <bgColor rgb="FF92D050"/>
                </patternFill>
              </fill>
            </x14:dxf>
          </x14:cfRule>
          <xm:sqref>C30:AG30</xm:sqref>
        </x14:conditionalFormatting>
        <x14:conditionalFormatting xmlns:xm="http://schemas.microsoft.com/office/excel/2006/main">
          <x14:cfRule type="expression" priority="15" id="{9C1F7361-0B49-49C5-B27E-DD41EC3D9ABE}">
            <xm:f>COUNTIF(#REF!,C47)</xm:f>
            <x14:dxf>
              <fill>
                <patternFill>
                  <bgColor rgb="FF92D050"/>
                </patternFill>
              </fill>
            </x14:dxf>
          </x14:cfRule>
          <xm:sqref>C9:AG9</xm:sqref>
        </x14:conditionalFormatting>
        <x14:conditionalFormatting xmlns:xm="http://schemas.microsoft.com/office/excel/2006/main">
          <x14:cfRule type="expression" priority="14" id="{E805ED98-815D-4CF0-A81E-EB09DFE4A5C8}">
            <xm:f>COUNTIF(#REF!,C48)</xm:f>
            <x14:dxf>
              <fill>
                <patternFill>
                  <bgColor rgb="FF92D050"/>
                </patternFill>
              </fill>
            </x14:dxf>
          </x14:cfRule>
          <xm:sqref>C11:AE11</xm:sqref>
        </x14:conditionalFormatting>
        <x14:conditionalFormatting xmlns:xm="http://schemas.microsoft.com/office/excel/2006/main">
          <x14:cfRule type="expression" priority="13" id="{8B06AF88-AE0A-4F99-BB13-DE7C5963C205}">
            <xm:f>COUNTIF(#REF!,C49)</xm:f>
            <x14:dxf>
              <fill>
                <patternFill>
                  <bgColor rgb="FF92D050"/>
                </patternFill>
              </fill>
            </x14:dxf>
          </x14:cfRule>
          <xm:sqref>C13:AG13</xm:sqref>
        </x14:conditionalFormatting>
        <x14:conditionalFormatting xmlns:xm="http://schemas.microsoft.com/office/excel/2006/main">
          <x14:cfRule type="expression" priority="12" id="{EAFF50E6-A8E5-4BD7-9587-1F1E9E2ED847}">
            <xm:f>COUNTIF(#REF!,C50)</xm:f>
            <x14:dxf>
              <fill>
                <patternFill>
                  <bgColor rgb="FF92D050"/>
                </patternFill>
              </fill>
            </x14:dxf>
          </x14:cfRule>
          <xm:sqref>C15:AG15</xm:sqref>
        </x14:conditionalFormatting>
        <x14:conditionalFormatting xmlns:xm="http://schemas.microsoft.com/office/excel/2006/main">
          <x14:cfRule type="expression" priority="11" id="{E47BE197-AF4F-4FE1-BCEC-9C90D8902275}">
            <xm:f>COUNTIF(#REF!,C53)</xm:f>
            <x14:dxf>
              <fill>
                <patternFill>
                  <bgColor rgb="FF92D050"/>
                </patternFill>
              </fill>
            </x14:dxf>
          </x14:cfRule>
          <xm:sqref>C21:AG21</xm:sqref>
        </x14:conditionalFormatting>
        <x14:conditionalFormatting xmlns:xm="http://schemas.microsoft.com/office/excel/2006/main">
          <x14:cfRule type="expression" priority="7" id="{8694B30E-99FD-4C49-B47B-0BEA5A942F77}">
            <xm:f>COUNTIF(#REF!,C51)</xm:f>
            <x14:dxf>
              <fill>
                <patternFill>
                  <bgColor rgb="FF92D050"/>
                </patternFill>
              </fill>
            </x14:dxf>
          </x14:cfRule>
          <xm:sqref>C17:AG17</xm:sqref>
        </x14:conditionalFormatting>
        <x14:conditionalFormatting xmlns:xm="http://schemas.microsoft.com/office/excel/2006/main">
          <x14:cfRule type="expression" priority="6" id="{9D0AC904-F137-4F6C-8D07-283321D6CB20}">
            <xm:f>COUNTIF(#REF!,C52)</xm:f>
            <x14:dxf>
              <fill>
                <patternFill>
                  <bgColor rgb="FF92D050"/>
                </patternFill>
              </fill>
            </x14:dxf>
          </x14:cfRule>
          <xm:sqref>C19:AG19</xm:sqref>
        </x14:conditionalFormatting>
        <x14:conditionalFormatting xmlns:xm="http://schemas.microsoft.com/office/excel/2006/main">
          <x14:cfRule type="expression" priority="10" id="{07A5F94F-2D79-426D-9399-B280B3E3F481}">
            <xm:f>COUNTIF(#REF!,C54)</xm:f>
            <x14:dxf>
              <fill>
                <patternFill>
                  <bgColor rgb="FF92D050"/>
                </patternFill>
              </fill>
            </x14:dxf>
          </x14:cfRule>
          <xm:sqref>C23:AG23</xm:sqref>
        </x14:conditionalFormatting>
        <x14:conditionalFormatting xmlns:xm="http://schemas.microsoft.com/office/excel/2006/main">
          <x14:cfRule type="expression" priority="9" id="{BADEAB32-6608-48FB-9801-FCFC490841D4}">
            <xm:f>COUNTIF(#REF!,C55)</xm:f>
            <x14:dxf>
              <fill>
                <patternFill>
                  <bgColor rgb="FF92D050"/>
                </patternFill>
              </fill>
            </x14:dxf>
          </x14:cfRule>
          <xm:sqref>C25:AF25</xm:sqref>
        </x14:conditionalFormatting>
        <x14:conditionalFormatting xmlns:xm="http://schemas.microsoft.com/office/excel/2006/main">
          <x14:cfRule type="expression" priority="8" id="{5C0714B5-4D6E-45F4-918F-CAD254149296}">
            <xm:f>COUNTIF(#REF!,C56)</xm:f>
            <x14:dxf>
              <fill>
                <patternFill>
                  <bgColor rgb="FF92D050"/>
                </patternFill>
              </fill>
            </x14:dxf>
          </x14:cfRule>
          <xm:sqref>C27:AG27</xm:sqref>
        </x14:conditionalFormatting>
        <x14:conditionalFormatting xmlns:xm="http://schemas.microsoft.com/office/excel/2006/main">
          <x14:cfRule type="expression" priority="5" id="{A1D334C4-6538-4ABE-A973-45B994A3376B}">
            <xm:f>COUNTIF(#REF!,C57)</xm:f>
            <x14:dxf>
              <fill>
                <patternFill>
                  <bgColor rgb="FF92D050"/>
                </patternFill>
              </fill>
            </x14:dxf>
          </x14:cfRule>
          <xm:sqref>C29:AG29</xm:sqref>
        </x14:conditionalFormatting>
        <x14:conditionalFormatting xmlns:xm="http://schemas.microsoft.com/office/excel/2006/main">
          <x14:cfRule type="expression" priority="4" id="{328450B4-5A81-419C-A951-AAA555247EED}">
            <xm:f>COUNTIF(#REF!,C58)</xm:f>
            <x14:dxf>
              <fill>
                <patternFill>
                  <bgColor rgb="FF92D050"/>
                </patternFill>
              </fill>
            </x14:dxf>
          </x14:cfRule>
          <xm:sqref>C31:AG31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AR36"/>
  <sheetViews>
    <sheetView showGridLines="0" zoomScaleNormal="100" workbookViewId="0">
      <selection activeCell="AA1" sqref="AA1:AF1"/>
    </sheetView>
  </sheetViews>
  <sheetFormatPr baseColWidth="10" defaultRowHeight="10.5" x14ac:dyDescent="0.15"/>
  <cols>
    <col min="1" max="7" width="3" bestFit="1" customWidth="1"/>
    <col min="8" max="8" width="3.28515625" customWidth="1"/>
    <col min="9" max="15" width="3" bestFit="1" customWidth="1"/>
    <col min="16" max="17" width="3.5703125" customWidth="1"/>
    <col min="18" max="24" width="3" bestFit="1" customWidth="1"/>
    <col min="25" max="33" width="3" customWidth="1"/>
    <col min="34" max="38" width="1" customWidth="1"/>
    <col min="39" max="39" width="0" hidden="1" customWidth="1"/>
    <col min="40" max="43" width="20.140625" customWidth="1"/>
  </cols>
  <sheetData>
    <row r="1" spans="1:43" ht="16.5" thickBot="1" x14ac:dyDescent="0.3">
      <c r="A1" s="363" t="s">
        <v>13</v>
      </c>
      <c r="B1" s="439"/>
      <c r="C1" s="439"/>
      <c r="D1" s="439"/>
      <c r="E1" s="439"/>
      <c r="F1" s="440"/>
      <c r="G1" s="14"/>
      <c r="H1" s="441"/>
      <c r="I1" s="442"/>
      <c r="J1" s="442"/>
      <c r="K1" s="442"/>
      <c r="L1" s="442"/>
      <c r="M1" s="442"/>
      <c r="N1" s="443" t="s">
        <v>11</v>
      </c>
      <c r="O1" s="444"/>
      <c r="P1" s="445"/>
      <c r="Q1" s="445"/>
      <c r="R1" s="445"/>
      <c r="S1" s="446"/>
      <c r="Z1" s="15"/>
      <c r="AA1" s="443" t="s">
        <v>14</v>
      </c>
      <c r="AB1" s="447"/>
      <c r="AC1" s="447"/>
      <c r="AD1" s="447"/>
      <c r="AE1" s="447"/>
      <c r="AF1" s="448"/>
      <c r="AG1" s="16"/>
      <c r="AH1" s="17"/>
      <c r="AI1" s="17"/>
      <c r="AJ1" s="17"/>
      <c r="AK1" s="17"/>
      <c r="AL1" s="17"/>
      <c r="AM1" s="18" t="s">
        <v>0</v>
      </c>
      <c r="AN1" s="19"/>
      <c r="AO1" s="17"/>
      <c r="AP1" s="17"/>
      <c r="AQ1" s="17"/>
    </row>
    <row r="2" spans="1:43" ht="15" x14ac:dyDescent="0.25">
      <c r="A2" s="20"/>
      <c r="B2" s="20"/>
      <c r="C2" s="20"/>
      <c r="D2" s="20"/>
      <c r="E2" s="20"/>
      <c r="F2" s="20"/>
      <c r="G2" s="20"/>
      <c r="H2" s="20"/>
      <c r="I2" s="21"/>
      <c r="J2" s="20"/>
      <c r="K2" s="20"/>
      <c r="L2" s="20"/>
      <c r="AA2" s="22"/>
      <c r="AJ2" s="23"/>
      <c r="AM2" s="24">
        <f>ROUND(DATE(AO30,4,MOD(234-11*MOD(AO30,19),30))/7,0)*7-6</f>
        <v>43191</v>
      </c>
      <c r="AN2" s="449" t="s">
        <v>15</v>
      </c>
      <c r="AO2" s="450"/>
      <c r="AP2" s="450"/>
      <c r="AQ2" s="451"/>
    </row>
    <row r="3" spans="1:43" ht="15" x14ac:dyDescent="0.25">
      <c r="A3" s="455" t="str">
        <f>PROPER(TEXT(DATE($AO$30,AJ4,1),"mmmm aa"))</f>
        <v>Janvier 18</v>
      </c>
      <c r="B3" s="456"/>
      <c r="C3" s="456"/>
      <c r="D3" s="456"/>
      <c r="E3" s="456"/>
      <c r="F3" s="456"/>
      <c r="G3" s="456"/>
      <c r="H3" s="25"/>
      <c r="I3" s="455" t="str">
        <f>PROPER(TEXT(DATE($AO$30,AJ5,1),"mmmm aa"))</f>
        <v>Février 18</v>
      </c>
      <c r="J3" s="456"/>
      <c r="K3" s="456"/>
      <c r="L3" s="456"/>
      <c r="M3" s="456"/>
      <c r="N3" s="456"/>
      <c r="O3" s="456"/>
      <c r="P3" s="12"/>
      <c r="Q3" s="12"/>
      <c r="R3" s="455" t="str">
        <f>PROPER(TEXT(DATE($AO$30,AJ6,1),"mmmm aa"))</f>
        <v>Mars 18</v>
      </c>
      <c r="S3" s="456"/>
      <c r="T3" s="456"/>
      <c r="U3" s="456"/>
      <c r="V3" s="456"/>
      <c r="W3" s="456"/>
      <c r="X3" s="456"/>
      <c r="Y3" s="12"/>
      <c r="Z3" s="455" t="str">
        <f>PROPER(TEXT(DATE($AO$30,AJ7,1),"mmmm aa"))</f>
        <v>Avril 18</v>
      </c>
      <c r="AA3" s="456"/>
      <c r="AB3" s="456"/>
      <c r="AC3" s="456"/>
      <c r="AD3" s="456"/>
      <c r="AE3" s="456"/>
      <c r="AF3" s="456"/>
      <c r="AJ3" s="26"/>
      <c r="AK3" s="27"/>
      <c r="AL3" s="27"/>
      <c r="AM3" s="28"/>
      <c r="AN3" s="452"/>
      <c r="AO3" s="453"/>
      <c r="AP3" s="453"/>
      <c r="AQ3" s="454"/>
    </row>
    <row r="4" spans="1:43" ht="12.75" x14ac:dyDescent="0.2">
      <c r="A4" s="29" t="s">
        <v>4</v>
      </c>
      <c r="B4" s="29" t="s">
        <v>16</v>
      </c>
      <c r="C4" s="29" t="s">
        <v>16</v>
      </c>
      <c r="D4" s="29" t="s">
        <v>17</v>
      </c>
      <c r="E4" s="29" t="s">
        <v>18</v>
      </c>
      <c r="F4" s="29" t="s">
        <v>19</v>
      </c>
      <c r="G4" s="29" t="s">
        <v>20</v>
      </c>
      <c r="H4" s="25"/>
      <c r="I4" s="29" t="s">
        <v>4</v>
      </c>
      <c r="J4" s="29" t="s">
        <v>16</v>
      </c>
      <c r="K4" s="29" t="s">
        <v>16</v>
      </c>
      <c r="L4" s="29" t="s">
        <v>17</v>
      </c>
      <c r="M4" s="29" t="s">
        <v>18</v>
      </c>
      <c r="N4" s="29" t="s">
        <v>19</v>
      </c>
      <c r="O4" s="29" t="s">
        <v>20</v>
      </c>
      <c r="P4" s="12"/>
      <c r="Q4" s="12"/>
      <c r="R4" s="29" t="s">
        <v>4</v>
      </c>
      <c r="S4" s="29" t="s">
        <v>16</v>
      </c>
      <c r="T4" s="29" t="s">
        <v>16</v>
      </c>
      <c r="U4" s="29" t="s">
        <v>17</v>
      </c>
      <c r="V4" s="29" t="s">
        <v>18</v>
      </c>
      <c r="W4" s="29" t="s">
        <v>19</v>
      </c>
      <c r="X4" s="29" t="s">
        <v>20</v>
      </c>
      <c r="Y4" s="12"/>
      <c r="Z4" s="29" t="s">
        <v>4</v>
      </c>
      <c r="AA4" s="29" t="s">
        <v>16</v>
      </c>
      <c r="AB4" s="29" t="s">
        <v>16</v>
      </c>
      <c r="AC4" s="29" t="s">
        <v>17</v>
      </c>
      <c r="AD4" s="29" t="s">
        <v>18</v>
      </c>
      <c r="AE4" s="29" t="s">
        <v>19</v>
      </c>
      <c r="AF4" s="29" t="s">
        <v>20</v>
      </c>
      <c r="AJ4" s="30">
        <v>1</v>
      </c>
      <c r="AK4" s="27"/>
      <c r="AL4" s="27"/>
      <c r="AM4" s="31" t="s">
        <v>1</v>
      </c>
      <c r="AN4" s="32"/>
      <c r="AO4" s="27"/>
      <c r="AP4" s="27"/>
      <c r="AQ4" s="27"/>
    </row>
    <row r="5" spans="1:43" ht="12.75" x14ac:dyDescent="0.2">
      <c r="A5" s="33">
        <f t="array" ref="A5:G10">IF(MONTH(DATE($AO$30,AJ4,1)-WEEKDAY(DATE($AO$30,AJ4,1),2)+{1,2,3,4,5,6,7}+{0;1;2;3;4;5}*7)=AJ4,DATE($AO$30,AJ4,1)-WEEKDAY(DATE($AO$30,AJ4,1),2)+{1,2,3,4,5,6,7}+{0;1;2;3;4;5}*7,"")</f>
        <v>43101</v>
      </c>
      <c r="B5" s="34">
        <v>43102</v>
      </c>
      <c r="C5" s="34">
        <v>43103</v>
      </c>
      <c r="D5" s="34">
        <v>43104</v>
      </c>
      <c r="E5" s="34">
        <v>43105</v>
      </c>
      <c r="F5" s="35">
        <v>43106</v>
      </c>
      <c r="G5" s="36">
        <v>43107</v>
      </c>
      <c r="H5" s="25"/>
      <c r="I5" s="33" t="str">
        <f t="array" ref="I5:O10">IF(MONTH(DATE($AO$30,AJ5,1)-WEEKDAY(DATE($AO$30,AJ5,1),2)+{1,2,3,4,5,6,7}+{0;1;2;3;4;5}*7)=AJ5,DATE($AO$30,AJ5,1)-WEEKDAY(DATE($AO$30,AJ5,1),2)+{1,2,3,4,5,6,7}+{0;1;2;3;4;5}*7,"")</f>
        <v/>
      </c>
      <c r="J5" s="34" t="str">
        <v/>
      </c>
      <c r="K5" s="34" t="str">
        <v/>
      </c>
      <c r="L5" s="34">
        <v>43132</v>
      </c>
      <c r="M5" s="34">
        <v>43133</v>
      </c>
      <c r="N5" s="35">
        <v>43134</v>
      </c>
      <c r="O5" s="36">
        <v>43135</v>
      </c>
      <c r="P5" s="12"/>
      <c r="Q5" s="12"/>
      <c r="R5" s="33" t="str">
        <f t="array" ref="R5:X10">IF(MONTH(DATE($AO$30,AJ6,1)-WEEKDAY(DATE($AO$30,AJ6,1),2)+{1,2,3,4,5,6,7}+{0;1;2;3;4;5}*7)=AJ6,DATE($AO$30,AJ6,1)-WEEKDAY(DATE($AO$30,AJ6,1),2)+{1,2,3,4,5,6,7}+{0;1;2;3;4;5}*7,"")</f>
        <v/>
      </c>
      <c r="S5" s="34" t="str">
        <v/>
      </c>
      <c r="T5" s="34" t="str">
        <v/>
      </c>
      <c r="U5" s="34">
        <v>43160</v>
      </c>
      <c r="V5" s="34">
        <v>43161</v>
      </c>
      <c r="W5" s="35">
        <v>43162</v>
      </c>
      <c r="X5" s="36">
        <v>43163</v>
      </c>
      <c r="Y5" s="12"/>
      <c r="Z5" s="33" t="str">
        <f t="array" ref="Z5:AF10">IF(MONTH(DATE($AO$30,AJ7,1)-WEEKDAY(DATE($AO$30,AJ7,1),2)+{1,2,3,4,5,6,7}+{0;1;2;3;4;5}*7)=AJ7,DATE($AO$30,AJ7,1)-WEEKDAY(DATE($AO$30,AJ7,1),2)+{1,2,3,4,5,6,7}+{0;1;2;3;4;5}*7,"")</f>
        <v/>
      </c>
      <c r="AA5" s="34" t="str">
        <v/>
      </c>
      <c r="AB5" s="34" t="str">
        <v/>
      </c>
      <c r="AC5" s="34" t="str">
        <v/>
      </c>
      <c r="AD5" s="34" t="str">
        <v/>
      </c>
      <c r="AE5" s="35" t="str">
        <v/>
      </c>
      <c r="AF5" s="36">
        <v>43191</v>
      </c>
      <c r="AJ5" s="30">
        <v>2</v>
      </c>
      <c r="AK5" s="27"/>
      <c r="AL5" s="27"/>
      <c r="AM5" s="24">
        <f>DATE(AO30,1,1)</f>
        <v>43101</v>
      </c>
      <c r="AN5" s="457"/>
      <c r="AO5" s="458"/>
      <c r="AP5" s="458"/>
      <c r="AQ5" s="459"/>
    </row>
    <row r="6" spans="1:43" ht="12.75" x14ac:dyDescent="0.2">
      <c r="A6" s="37">
        <v>43108</v>
      </c>
      <c r="B6" s="38">
        <v>43109</v>
      </c>
      <c r="C6" s="38">
        <v>43110</v>
      </c>
      <c r="D6" s="38">
        <v>43111</v>
      </c>
      <c r="E6" s="38">
        <v>43112</v>
      </c>
      <c r="F6" s="39">
        <v>43113</v>
      </c>
      <c r="G6" s="40">
        <v>43114</v>
      </c>
      <c r="H6" s="25"/>
      <c r="I6" s="37">
        <v>43136</v>
      </c>
      <c r="J6" s="38">
        <v>43137</v>
      </c>
      <c r="K6" s="38">
        <v>43138</v>
      </c>
      <c r="L6" s="38">
        <v>43139</v>
      </c>
      <c r="M6" s="38">
        <v>43140</v>
      </c>
      <c r="N6" s="39">
        <v>43141</v>
      </c>
      <c r="O6" s="40">
        <v>43142</v>
      </c>
      <c r="P6" s="12"/>
      <c r="Q6" s="12"/>
      <c r="R6" s="37">
        <v>43164</v>
      </c>
      <c r="S6" s="38">
        <v>43165</v>
      </c>
      <c r="T6" s="38">
        <v>43166</v>
      </c>
      <c r="U6" s="38">
        <v>43167</v>
      </c>
      <c r="V6" s="38">
        <v>43168</v>
      </c>
      <c r="W6" s="39">
        <v>43169</v>
      </c>
      <c r="X6" s="40">
        <v>43170</v>
      </c>
      <c r="Y6" s="12"/>
      <c r="Z6" s="37">
        <v>43192</v>
      </c>
      <c r="AA6" s="38">
        <v>43193</v>
      </c>
      <c r="AB6" s="38">
        <v>43194</v>
      </c>
      <c r="AC6" s="38">
        <v>43195</v>
      </c>
      <c r="AD6" s="38">
        <v>43196</v>
      </c>
      <c r="AE6" s="39">
        <v>43197</v>
      </c>
      <c r="AF6" s="40">
        <v>43198</v>
      </c>
      <c r="AJ6" s="30">
        <v>3</v>
      </c>
      <c r="AK6" s="27"/>
      <c r="AL6" s="27"/>
      <c r="AM6" s="24">
        <f>DATE(AO30,5,1)</f>
        <v>43221</v>
      </c>
      <c r="AN6" s="436"/>
      <c r="AO6" s="437"/>
      <c r="AP6" s="437"/>
      <c r="AQ6" s="438"/>
    </row>
    <row r="7" spans="1:43" ht="12.75" x14ac:dyDescent="0.2">
      <c r="A7" s="37">
        <v>43115</v>
      </c>
      <c r="B7" s="38">
        <v>43116</v>
      </c>
      <c r="C7" s="38">
        <v>43117</v>
      </c>
      <c r="D7" s="38">
        <v>43118</v>
      </c>
      <c r="E7" s="38">
        <v>43119</v>
      </c>
      <c r="F7" s="39">
        <v>43120</v>
      </c>
      <c r="G7" s="40">
        <v>43121</v>
      </c>
      <c r="H7" s="25"/>
      <c r="I7" s="37">
        <v>43143</v>
      </c>
      <c r="J7" s="38">
        <v>43144</v>
      </c>
      <c r="K7" s="38">
        <v>43145</v>
      </c>
      <c r="L7" s="38">
        <v>43146</v>
      </c>
      <c r="M7" s="38">
        <v>43147</v>
      </c>
      <c r="N7" s="39">
        <v>43148</v>
      </c>
      <c r="O7" s="40">
        <v>43149</v>
      </c>
      <c r="P7" s="12"/>
      <c r="Q7" s="12"/>
      <c r="R7" s="37">
        <v>43171</v>
      </c>
      <c r="S7" s="38">
        <v>43172</v>
      </c>
      <c r="T7" s="38">
        <v>43173</v>
      </c>
      <c r="U7" s="38">
        <v>43174</v>
      </c>
      <c r="V7" s="38">
        <v>43175</v>
      </c>
      <c r="W7" s="39">
        <v>43176</v>
      </c>
      <c r="X7" s="40">
        <v>43177</v>
      </c>
      <c r="Y7" s="12"/>
      <c r="Z7" s="37">
        <v>43199</v>
      </c>
      <c r="AA7" s="38">
        <v>43200</v>
      </c>
      <c r="AB7" s="38">
        <v>43201</v>
      </c>
      <c r="AC7" s="38">
        <v>43202</v>
      </c>
      <c r="AD7" s="38">
        <v>43203</v>
      </c>
      <c r="AE7" s="39">
        <v>43204</v>
      </c>
      <c r="AF7" s="40">
        <v>43205</v>
      </c>
      <c r="AJ7" s="30">
        <v>4</v>
      </c>
      <c r="AK7" s="27"/>
      <c r="AL7" s="27"/>
      <c r="AM7" s="24">
        <f>DATE(AO30,5,8)</f>
        <v>43228</v>
      </c>
      <c r="AN7" s="436"/>
      <c r="AO7" s="437"/>
      <c r="AP7" s="437"/>
      <c r="AQ7" s="438"/>
    </row>
    <row r="8" spans="1:43" ht="12.75" x14ac:dyDescent="0.2">
      <c r="A8" s="37">
        <v>43122</v>
      </c>
      <c r="B8" s="38">
        <v>43123</v>
      </c>
      <c r="C8" s="38">
        <v>43124</v>
      </c>
      <c r="D8" s="38">
        <v>43125</v>
      </c>
      <c r="E8" s="38">
        <v>43126</v>
      </c>
      <c r="F8" s="39">
        <v>43127</v>
      </c>
      <c r="G8" s="40">
        <v>43128</v>
      </c>
      <c r="H8" s="25"/>
      <c r="I8" s="37">
        <v>43150</v>
      </c>
      <c r="J8" s="38">
        <v>43151</v>
      </c>
      <c r="K8" s="38">
        <v>43152</v>
      </c>
      <c r="L8" s="38">
        <v>43153</v>
      </c>
      <c r="M8" s="38">
        <v>43154</v>
      </c>
      <c r="N8" s="39">
        <v>43155</v>
      </c>
      <c r="O8" s="40">
        <v>43156</v>
      </c>
      <c r="P8" s="12"/>
      <c r="Q8" s="12"/>
      <c r="R8" s="37">
        <v>43178</v>
      </c>
      <c r="S8" s="38">
        <v>43179</v>
      </c>
      <c r="T8" s="38">
        <v>43180</v>
      </c>
      <c r="U8" s="38">
        <v>43181</v>
      </c>
      <c r="V8" s="38">
        <v>43182</v>
      </c>
      <c r="W8" s="39">
        <v>43183</v>
      </c>
      <c r="X8" s="40">
        <v>43184</v>
      </c>
      <c r="Y8" s="12"/>
      <c r="Z8" s="37">
        <v>43206</v>
      </c>
      <c r="AA8" s="38">
        <v>43207</v>
      </c>
      <c r="AB8" s="38">
        <v>43208</v>
      </c>
      <c r="AC8" s="38">
        <v>43209</v>
      </c>
      <c r="AD8" s="38">
        <v>43210</v>
      </c>
      <c r="AE8" s="39">
        <v>43211</v>
      </c>
      <c r="AF8" s="40">
        <v>43212</v>
      </c>
      <c r="AJ8" s="30">
        <v>5</v>
      </c>
      <c r="AK8" s="27"/>
      <c r="AL8" s="27"/>
      <c r="AM8" s="24">
        <f>DATE(AO30,7,14)</f>
        <v>43295</v>
      </c>
      <c r="AN8" s="436"/>
      <c r="AO8" s="437"/>
      <c r="AP8" s="437"/>
      <c r="AQ8" s="438"/>
    </row>
    <row r="9" spans="1:43" ht="12.75" x14ac:dyDescent="0.2">
      <c r="A9" s="37">
        <v>43129</v>
      </c>
      <c r="B9" s="38">
        <v>43130</v>
      </c>
      <c r="C9" s="38">
        <v>43131</v>
      </c>
      <c r="D9" s="38" t="str">
        <v/>
      </c>
      <c r="E9" s="38" t="str">
        <v/>
      </c>
      <c r="F9" s="39" t="str">
        <v/>
      </c>
      <c r="G9" s="40" t="str">
        <v/>
      </c>
      <c r="H9" s="25"/>
      <c r="I9" s="37">
        <v>43157</v>
      </c>
      <c r="J9" s="38">
        <v>43158</v>
      </c>
      <c r="K9" s="38">
        <v>43159</v>
      </c>
      <c r="L9" s="38" t="str">
        <v/>
      </c>
      <c r="M9" s="38" t="str">
        <v/>
      </c>
      <c r="N9" s="39" t="str">
        <v/>
      </c>
      <c r="O9" s="40" t="str">
        <v/>
      </c>
      <c r="P9" s="12"/>
      <c r="Q9" s="12"/>
      <c r="R9" s="37">
        <v>43185</v>
      </c>
      <c r="S9" s="38">
        <v>43186</v>
      </c>
      <c r="T9" s="38">
        <v>43187</v>
      </c>
      <c r="U9" s="38">
        <v>43188</v>
      </c>
      <c r="V9" s="38">
        <v>43189</v>
      </c>
      <c r="W9" s="39">
        <v>43190</v>
      </c>
      <c r="X9" s="40" t="str">
        <v/>
      </c>
      <c r="Y9" s="12"/>
      <c r="Z9" s="37">
        <v>43213</v>
      </c>
      <c r="AA9" s="38">
        <v>43214</v>
      </c>
      <c r="AB9" s="38">
        <v>43215</v>
      </c>
      <c r="AC9" s="38">
        <v>43216</v>
      </c>
      <c r="AD9" s="38">
        <v>43217</v>
      </c>
      <c r="AE9" s="39">
        <v>43218</v>
      </c>
      <c r="AF9" s="40">
        <v>43219</v>
      </c>
      <c r="AJ9" s="30">
        <v>6</v>
      </c>
      <c r="AK9" s="27"/>
      <c r="AL9" s="27"/>
      <c r="AM9" s="24">
        <f>DATE(AO30,8,15)</f>
        <v>43327</v>
      </c>
      <c r="AN9" s="436"/>
      <c r="AO9" s="437"/>
      <c r="AP9" s="437"/>
      <c r="AQ9" s="438"/>
    </row>
    <row r="10" spans="1:43" ht="12.75" x14ac:dyDescent="0.2">
      <c r="A10" s="41" t="str">
        <v/>
      </c>
      <c r="B10" s="42" t="str">
        <v/>
      </c>
      <c r="C10" s="42" t="str">
        <v/>
      </c>
      <c r="D10" s="42" t="str">
        <v/>
      </c>
      <c r="E10" s="42" t="str">
        <v/>
      </c>
      <c r="F10" s="43" t="str">
        <v/>
      </c>
      <c r="G10" s="44" t="str">
        <v/>
      </c>
      <c r="H10" s="25"/>
      <c r="I10" s="41" t="str">
        <v/>
      </c>
      <c r="J10" s="42" t="str">
        <v/>
      </c>
      <c r="K10" s="42" t="str">
        <v/>
      </c>
      <c r="L10" s="42" t="str">
        <v/>
      </c>
      <c r="M10" s="42" t="str">
        <v/>
      </c>
      <c r="N10" s="43" t="str">
        <v/>
      </c>
      <c r="O10" s="44" t="str">
        <v/>
      </c>
      <c r="P10" s="12"/>
      <c r="Q10" s="12"/>
      <c r="R10" s="41" t="str">
        <v/>
      </c>
      <c r="S10" s="42" t="str">
        <v/>
      </c>
      <c r="T10" s="42" t="str">
        <v/>
      </c>
      <c r="U10" s="42" t="str">
        <v/>
      </c>
      <c r="V10" s="42" t="str">
        <v/>
      </c>
      <c r="W10" s="43" t="str">
        <v/>
      </c>
      <c r="X10" s="44" t="str">
        <v/>
      </c>
      <c r="Y10" s="12"/>
      <c r="Z10" s="41">
        <v>43220</v>
      </c>
      <c r="AA10" s="42" t="str">
        <v/>
      </c>
      <c r="AB10" s="42" t="str">
        <v/>
      </c>
      <c r="AC10" s="42" t="str">
        <v/>
      </c>
      <c r="AD10" s="42" t="str">
        <v/>
      </c>
      <c r="AE10" s="43" t="str">
        <v/>
      </c>
      <c r="AF10" s="44" t="str">
        <v/>
      </c>
      <c r="AJ10" s="30">
        <v>7</v>
      </c>
      <c r="AK10" s="27"/>
      <c r="AL10" s="27"/>
      <c r="AM10" s="24">
        <f>DATE(AO30,11,1)</f>
        <v>43405</v>
      </c>
      <c r="AN10" s="436"/>
      <c r="AO10" s="437"/>
      <c r="AP10" s="437"/>
      <c r="AQ10" s="438"/>
    </row>
    <row r="11" spans="1:43" ht="15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J11" s="26"/>
      <c r="AK11" s="27"/>
      <c r="AL11" s="27"/>
      <c r="AM11" s="24">
        <f>DATE(AO30,11,11)</f>
        <v>43415</v>
      </c>
      <c r="AN11" s="436"/>
      <c r="AO11" s="437"/>
      <c r="AP11" s="437"/>
      <c r="AQ11" s="438"/>
    </row>
    <row r="12" spans="1:43" ht="12.75" x14ac:dyDescent="0.2">
      <c r="A12" s="455" t="str">
        <f>PROPER(TEXT(DATE($AO$30,AJ8,1),"mmmm aa"))</f>
        <v>Mai 18</v>
      </c>
      <c r="B12" s="456"/>
      <c r="C12" s="456"/>
      <c r="D12" s="456"/>
      <c r="E12" s="456"/>
      <c r="F12" s="456"/>
      <c r="G12" s="456"/>
      <c r="H12" s="25"/>
      <c r="I12" s="455" t="str">
        <f>PROPER(TEXT(DATE($AO$30,AJ9,1),"mmmm aa"))</f>
        <v>Juin 18</v>
      </c>
      <c r="J12" s="456"/>
      <c r="K12" s="456"/>
      <c r="L12" s="456"/>
      <c r="M12" s="456"/>
      <c r="N12" s="456"/>
      <c r="O12" s="456"/>
      <c r="P12" s="12"/>
      <c r="Q12" s="12"/>
      <c r="R12" s="455" t="str">
        <f>PROPER(TEXT(DATE($AO$30,AJ10,1),"mmmm aa"))</f>
        <v>Juillet 18</v>
      </c>
      <c r="S12" s="456"/>
      <c r="T12" s="456"/>
      <c r="U12" s="456"/>
      <c r="V12" s="456"/>
      <c r="W12" s="456"/>
      <c r="X12" s="456"/>
      <c r="Y12" s="12"/>
      <c r="Z12" s="455" t="str">
        <f>PROPER(TEXT(DATE($AO$30,AJ12,1),"mmmm aa"))</f>
        <v>Août 18</v>
      </c>
      <c r="AA12" s="456"/>
      <c r="AB12" s="456"/>
      <c r="AC12" s="456"/>
      <c r="AD12" s="456"/>
      <c r="AE12" s="456"/>
      <c r="AF12" s="456"/>
      <c r="AJ12" s="30">
        <v>8</v>
      </c>
      <c r="AK12" s="27"/>
      <c r="AL12" s="27"/>
      <c r="AM12" s="24">
        <f>DATE(AO30,12,25)</f>
        <v>43459</v>
      </c>
      <c r="AN12" s="436"/>
      <c r="AO12" s="437"/>
      <c r="AP12" s="437"/>
      <c r="AQ12" s="438"/>
    </row>
    <row r="13" spans="1:43" ht="12.75" x14ac:dyDescent="0.2">
      <c r="A13" s="29" t="s">
        <v>4</v>
      </c>
      <c r="B13" s="29" t="s">
        <v>16</v>
      </c>
      <c r="C13" s="29" t="s">
        <v>16</v>
      </c>
      <c r="D13" s="29" t="s">
        <v>17</v>
      </c>
      <c r="E13" s="29" t="s">
        <v>18</v>
      </c>
      <c r="F13" s="29" t="s">
        <v>19</v>
      </c>
      <c r="G13" s="29" t="s">
        <v>20</v>
      </c>
      <c r="H13" s="25"/>
      <c r="I13" s="29" t="s">
        <v>4</v>
      </c>
      <c r="J13" s="29" t="s">
        <v>16</v>
      </c>
      <c r="K13" s="29" t="s">
        <v>16</v>
      </c>
      <c r="L13" s="29" t="s">
        <v>17</v>
      </c>
      <c r="M13" s="29" t="s">
        <v>18</v>
      </c>
      <c r="N13" s="29" t="s">
        <v>19</v>
      </c>
      <c r="O13" s="29" t="s">
        <v>20</v>
      </c>
      <c r="P13" s="12"/>
      <c r="Q13" s="12"/>
      <c r="R13" s="29" t="s">
        <v>4</v>
      </c>
      <c r="S13" s="29" t="s">
        <v>16</v>
      </c>
      <c r="T13" s="29" t="s">
        <v>16</v>
      </c>
      <c r="U13" s="29" t="s">
        <v>17</v>
      </c>
      <c r="V13" s="29" t="s">
        <v>18</v>
      </c>
      <c r="W13" s="29" t="s">
        <v>19</v>
      </c>
      <c r="X13" s="29" t="s">
        <v>20</v>
      </c>
      <c r="Y13" s="12"/>
      <c r="Z13" s="29" t="s">
        <v>4</v>
      </c>
      <c r="AA13" s="29" t="s">
        <v>16</v>
      </c>
      <c r="AB13" s="29" t="s">
        <v>16</v>
      </c>
      <c r="AC13" s="29" t="s">
        <v>17</v>
      </c>
      <c r="AD13" s="29" t="s">
        <v>18</v>
      </c>
      <c r="AE13" s="29" t="s">
        <v>19</v>
      </c>
      <c r="AF13" s="29" t="s">
        <v>20</v>
      </c>
      <c r="AJ13" s="30">
        <v>10</v>
      </c>
      <c r="AK13" s="27"/>
      <c r="AL13" s="27"/>
      <c r="AM13" s="24">
        <f>AM2+1</f>
        <v>43192</v>
      </c>
      <c r="AN13" s="436"/>
      <c r="AO13" s="437"/>
      <c r="AP13" s="437"/>
      <c r="AQ13" s="438"/>
    </row>
    <row r="14" spans="1:43" ht="15" x14ac:dyDescent="0.25">
      <c r="A14" s="33" t="str">
        <f t="array" ref="A14:G19">IF(MONTH(DATE($AO$30,AJ8,1)-WEEKDAY(DATE($AO$30,AJ8,1),2)+{1,2,3,4,5,6,7}+{0;1;2;3;4;5}*7)=AJ8,DATE($AO$30,AJ8,1)-WEEKDAY(DATE($AO$30,AJ8,1),2)+{1,2,3,4,5,6,7}+{0;1;2;3;4;5}*7,"")</f>
        <v/>
      </c>
      <c r="B14" s="34">
        <v>43221</v>
      </c>
      <c r="C14" s="34">
        <v>43222</v>
      </c>
      <c r="D14" s="34">
        <v>43223</v>
      </c>
      <c r="E14" s="34">
        <v>43224</v>
      </c>
      <c r="F14" s="35">
        <v>43225</v>
      </c>
      <c r="G14" s="36">
        <v>43226</v>
      </c>
      <c r="H14" s="25"/>
      <c r="I14" s="33" t="str">
        <f t="array" ref="I14:O19">IF(MONTH(DATE($AO$30,AJ9,1)-WEEKDAY(DATE($AO$30,AJ9,1),2)+{1,2,3,4,5,6,7}+{0;1;2;3;4;5}*7)=AJ9,DATE($AO$30,AJ9,1)-WEEKDAY(DATE($AO$30,AJ9,1),2)+{1,2,3,4,5,6,7}+{0;1;2;3;4;5}*7,"")</f>
        <v/>
      </c>
      <c r="J14" s="34" t="str">
        <v/>
      </c>
      <c r="K14" s="34" t="str">
        <v/>
      </c>
      <c r="L14" s="34" t="str">
        <v/>
      </c>
      <c r="M14" s="34">
        <v>43252</v>
      </c>
      <c r="N14" s="35">
        <v>43253</v>
      </c>
      <c r="O14" s="36">
        <v>43254</v>
      </c>
      <c r="P14" s="12"/>
      <c r="Q14" s="12"/>
      <c r="R14" s="33" t="str">
        <f t="array" ref="R14:X19">IF(MONTH(DATE($AO$30,AJ10,1)-WEEKDAY(DATE($AO$30,AJ10,1),2)+{1,2,3,4,5,6,7}+{0;1;2;3;4;5}*7)=AJ10,DATE($AO$30,AJ10,1)-WEEKDAY(DATE($AO$30,AJ10,1),2)+{1,2,3,4,5,6,7}+{0;1;2;3;4;5}*7,"")</f>
        <v/>
      </c>
      <c r="S14" s="34" t="str">
        <v/>
      </c>
      <c r="T14" s="34" t="str">
        <v/>
      </c>
      <c r="U14" s="34" t="str">
        <v/>
      </c>
      <c r="V14" s="34" t="str">
        <v/>
      </c>
      <c r="W14" s="35" t="str">
        <v/>
      </c>
      <c r="X14" s="36">
        <v>43282</v>
      </c>
      <c r="Y14" s="12"/>
      <c r="Z14" s="33" t="str">
        <f t="array" ref="Z14:AF19">IF(MONTH(DATE($AO$30,AJ12,1)-WEEKDAY(DATE($AO$30,AJ12,1),2)+{1,2,3,4,5,6,7}+{0;1;2;3;4;5}*7)=AJ12,DATE($AO$30,AJ12,1)-WEEKDAY(DATE($AO$30,AJ12,1),2)+{1,2,3,4,5,6,7}+{0;1;2;3;4;5}*7,"")</f>
        <v/>
      </c>
      <c r="AA14" s="34" t="str">
        <v/>
      </c>
      <c r="AB14" s="34">
        <v>43313</v>
      </c>
      <c r="AC14" s="34">
        <v>43314</v>
      </c>
      <c r="AD14" s="34">
        <v>43315</v>
      </c>
      <c r="AE14" s="35">
        <v>43316</v>
      </c>
      <c r="AF14" s="36">
        <v>43317</v>
      </c>
      <c r="AJ14" s="30">
        <v>11</v>
      </c>
      <c r="AK14" s="45"/>
      <c r="AL14" s="27"/>
      <c r="AM14" s="24">
        <f>AM2+39</f>
        <v>43230</v>
      </c>
      <c r="AN14" s="436"/>
      <c r="AO14" s="437"/>
      <c r="AP14" s="437"/>
      <c r="AQ14" s="438"/>
    </row>
    <row r="15" spans="1:43" ht="15" x14ac:dyDescent="0.25">
      <c r="A15" s="37">
        <v>43227</v>
      </c>
      <c r="B15" s="38">
        <v>43228</v>
      </c>
      <c r="C15" s="38">
        <v>43229</v>
      </c>
      <c r="D15" s="38">
        <v>43230</v>
      </c>
      <c r="E15" s="38">
        <v>43231</v>
      </c>
      <c r="F15" s="39">
        <v>43232</v>
      </c>
      <c r="G15" s="40">
        <v>43233</v>
      </c>
      <c r="H15" s="25"/>
      <c r="I15" s="37">
        <v>43255</v>
      </c>
      <c r="J15" s="38">
        <v>43256</v>
      </c>
      <c r="K15" s="38">
        <v>43257</v>
      </c>
      <c r="L15" s="38">
        <v>43258</v>
      </c>
      <c r="M15" s="38">
        <v>43259</v>
      </c>
      <c r="N15" s="39">
        <v>43260</v>
      </c>
      <c r="O15" s="40">
        <v>43261</v>
      </c>
      <c r="P15" s="12"/>
      <c r="Q15" s="12"/>
      <c r="R15" s="37">
        <v>43283</v>
      </c>
      <c r="S15" s="38">
        <v>43284</v>
      </c>
      <c r="T15" s="38">
        <v>43285</v>
      </c>
      <c r="U15" s="38">
        <v>43286</v>
      </c>
      <c r="V15" s="38">
        <v>43287</v>
      </c>
      <c r="W15" s="39">
        <v>43288</v>
      </c>
      <c r="X15" s="40">
        <v>43289</v>
      </c>
      <c r="Y15" s="12"/>
      <c r="Z15" s="37">
        <v>43318</v>
      </c>
      <c r="AA15" s="38">
        <v>43319</v>
      </c>
      <c r="AB15" s="38">
        <v>43320</v>
      </c>
      <c r="AC15" s="38">
        <v>43321</v>
      </c>
      <c r="AD15" s="38">
        <v>43322</v>
      </c>
      <c r="AE15" s="39">
        <v>43323</v>
      </c>
      <c r="AF15" s="40">
        <v>43324</v>
      </c>
      <c r="AJ15" s="30">
        <v>12</v>
      </c>
      <c r="AK15" s="45"/>
      <c r="AL15" s="27"/>
      <c r="AM15" s="24">
        <f>AM2+50</f>
        <v>43241</v>
      </c>
      <c r="AN15" s="436"/>
      <c r="AO15" s="437"/>
      <c r="AP15" s="437"/>
      <c r="AQ15" s="438"/>
    </row>
    <row r="16" spans="1:43" ht="12.75" x14ac:dyDescent="0.2">
      <c r="A16" s="37">
        <v>43234</v>
      </c>
      <c r="B16" s="38">
        <v>43235</v>
      </c>
      <c r="C16" s="38">
        <v>43236</v>
      </c>
      <c r="D16" s="38">
        <v>43237</v>
      </c>
      <c r="E16" s="38">
        <v>43238</v>
      </c>
      <c r="F16" s="39">
        <v>43239</v>
      </c>
      <c r="G16" s="40">
        <v>43240</v>
      </c>
      <c r="H16" s="25"/>
      <c r="I16" s="37">
        <v>43262</v>
      </c>
      <c r="J16" s="38">
        <v>43263</v>
      </c>
      <c r="K16" s="38">
        <v>43264</v>
      </c>
      <c r="L16" s="38">
        <v>43265</v>
      </c>
      <c r="M16" s="38">
        <v>43266</v>
      </c>
      <c r="N16" s="39">
        <v>43267</v>
      </c>
      <c r="O16" s="40">
        <v>43268</v>
      </c>
      <c r="P16" s="12"/>
      <c r="Q16" s="12"/>
      <c r="R16" s="37">
        <v>43290</v>
      </c>
      <c r="S16" s="38">
        <v>43291</v>
      </c>
      <c r="T16" s="38">
        <v>43292</v>
      </c>
      <c r="U16" s="38">
        <v>43293</v>
      </c>
      <c r="V16" s="38">
        <v>43294</v>
      </c>
      <c r="W16" s="39">
        <v>43295</v>
      </c>
      <c r="X16" s="40">
        <v>43296</v>
      </c>
      <c r="Y16" s="12"/>
      <c r="Z16" s="37">
        <v>43325</v>
      </c>
      <c r="AA16" s="38">
        <v>43326</v>
      </c>
      <c r="AB16" s="38">
        <v>43327</v>
      </c>
      <c r="AC16" s="38">
        <v>43328</v>
      </c>
      <c r="AD16" s="38">
        <v>43329</v>
      </c>
      <c r="AE16" s="39">
        <v>43330</v>
      </c>
      <c r="AF16" s="40">
        <v>43331</v>
      </c>
      <c r="AJ16" s="30">
        <v>9</v>
      </c>
      <c r="AK16" s="27"/>
      <c r="AL16" s="27"/>
      <c r="AM16" s="46"/>
      <c r="AN16" s="436"/>
      <c r="AO16" s="437"/>
      <c r="AP16" s="437"/>
      <c r="AQ16" s="438"/>
    </row>
    <row r="17" spans="1:44" ht="15" x14ac:dyDescent="0.25">
      <c r="A17" s="37">
        <v>43241</v>
      </c>
      <c r="B17" s="38">
        <v>43242</v>
      </c>
      <c r="C17" s="38">
        <v>43243</v>
      </c>
      <c r="D17" s="38">
        <v>43244</v>
      </c>
      <c r="E17" s="38">
        <v>43245</v>
      </c>
      <c r="F17" s="39">
        <v>43246</v>
      </c>
      <c r="G17" s="40">
        <v>43247</v>
      </c>
      <c r="H17" s="25"/>
      <c r="I17" s="37">
        <v>43269</v>
      </c>
      <c r="J17" s="38">
        <v>43270</v>
      </c>
      <c r="K17" s="38">
        <v>43271</v>
      </c>
      <c r="L17" s="38">
        <v>43272</v>
      </c>
      <c r="M17" s="38">
        <v>43273</v>
      </c>
      <c r="N17" s="39">
        <v>43274</v>
      </c>
      <c r="O17" s="40">
        <v>43275</v>
      </c>
      <c r="P17" s="12"/>
      <c r="Q17" s="12"/>
      <c r="R17" s="37">
        <v>43297</v>
      </c>
      <c r="S17" s="38">
        <v>43298</v>
      </c>
      <c r="T17" s="38">
        <v>43299</v>
      </c>
      <c r="U17" s="38">
        <v>43300</v>
      </c>
      <c r="V17" s="38">
        <v>43301</v>
      </c>
      <c r="W17" s="39">
        <v>43302</v>
      </c>
      <c r="X17" s="40">
        <v>43303</v>
      </c>
      <c r="Y17" s="12"/>
      <c r="Z17" s="37">
        <v>43332</v>
      </c>
      <c r="AA17" s="38">
        <v>43333</v>
      </c>
      <c r="AB17" s="38">
        <v>43334</v>
      </c>
      <c r="AC17" s="38">
        <v>43335</v>
      </c>
      <c r="AD17" s="38">
        <v>43336</v>
      </c>
      <c r="AE17" s="39">
        <v>43337</v>
      </c>
      <c r="AF17" s="40">
        <v>43338</v>
      </c>
      <c r="AJ17" s="26"/>
      <c r="AK17" s="27"/>
      <c r="AL17" s="27"/>
      <c r="AM17" s="47"/>
      <c r="AN17" s="436"/>
      <c r="AO17" s="437"/>
      <c r="AP17" s="437"/>
      <c r="AQ17" s="438"/>
    </row>
    <row r="18" spans="1:44" ht="15" x14ac:dyDescent="0.25">
      <c r="A18" s="37">
        <v>43248</v>
      </c>
      <c r="B18" s="38">
        <v>43249</v>
      </c>
      <c r="C18" s="38">
        <v>43250</v>
      </c>
      <c r="D18" s="38">
        <v>43251</v>
      </c>
      <c r="E18" s="38" t="str">
        <v/>
      </c>
      <c r="F18" s="39" t="str">
        <v/>
      </c>
      <c r="G18" s="40" t="str">
        <v/>
      </c>
      <c r="H18" s="25"/>
      <c r="I18" s="37">
        <v>43276</v>
      </c>
      <c r="J18" s="38">
        <v>43277</v>
      </c>
      <c r="K18" s="38">
        <v>43278</v>
      </c>
      <c r="L18" s="38">
        <v>43279</v>
      </c>
      <c r="M18" s="38">
        <v>43280</v>
      </c>
      <c r="N18" s="39">
        <v>43281</v>
      </c>
      <c r="O18" s="40" t="str">
        <v/>
      </c>
      <c r="P18" s="12"/>
      <c r="Q18" s="12"/>
      <c r="R18" s="37">
        <v>43304</v>
      </c>
      <c r="S18" s="38">
        <v>43305</v>
      </c>
      <c r="T18" s="38">
        <v>43306</v>
      </c>
      <c r="U18" s="38">
        <v>43307</v>
      </c>
      <c r="V18" s="38">
        <v>43308</v>
      </c>
      <c r="W18" s="39">
        <v>43309</v>
      </c>
      <c r="X18" s="40">
        <v>43310</v>
      </c>
      <c r="Y18" s="12"/>
      <c r="Z18" s="37">
        <v>43339</v>
      </c>
      <c r="AA18" s="38">
        <v>43340</v>
      </c>
      <c r="AB18" s="38">
        <v>43341</v>
      </c>
      <c r="AC18" s="38">
        <v>43342</v>
      </c>
      <c r="AD18" s="38">
        <v>43343</v>
      </c>
      <c r="AE18" s="39" t="str">
        <v/>
      </c>
      <c r="AF18" s="40" t="str">
        <v/>
      </c>
      <c r="AJ18" s="26">
        <v>2000</v>
      </c>
      <c r="AK18" s="27"/>
      <c r="AL18" s="27"/>
      <c r="AM18" s="47"/>
      <c r="AN18" s="436"/>
      <c r="AO18" s="437"/>
      <c r="AP18" s="437"/>
      <c r="AQ18" s="438"/>
    </row>
    <row r="19" spans="1:44" ht="15" x14ac:dyDescent="0.25">
      <c r="A19" s="41" t="str">
        <v/>
      </c>
      <c r="B19" s="42" t="str">
        <v/>
      </c>
      <c r="C19" s="42" t="str">
        <v/>
      </c>
      <c r="D19" s="42" t="str">
        <v/>
      </c>
      <c r="E19" s="42" t="str">
        <v/>
      </c>
      <c r="F19" s="43" t="str">
        <v/>
      </c>
      <c r="G19" s="44" t="str">
        <v/>
      </c>
      <c r="H19" s="25"/>
      <c r="I19" s="41" t="str">
        <v/>
      </c>
      <c r="J19" s="42" t="str">
        <v/>
      </c>
      <c r="K19" s="42" t="str">
        <v/>
      </c>
      <c r="L19" s="42" t="str">
        <v/>
      </c>
      <c r="M19" s="42" t="str">
        <v/>
      </c>
      <c r="N19" s="43" t="str">
        <v/>
      </c>
      <c r="O19" s="44" t="str">
        <v/>
      </c>
      <c r="P19" s="12"/>
      <c r="Q19" s="12"/>
      <c r="R19" s="41">
        <v>43311</v>
      </c>
      <c r="S19" s="42">
        <v>43312</v>
      </c>
      <c r="T19" s="42" t="str">
        <v/>
      </c>
      <c r="U19" s="42" t="str">
        <v/>
      </c>
      <c r="V19" s="42" t="str">
        <v/>
      </c>
      <c r="W19" s="43" t="str">
        <v/>
      </c>
      <c r="X19" s="44" t="str">
        <v/>
      </c>
      <c r="Y19" s="12"/>
      <c r="Z19" s="41" t="str">
        <v/>
      </c>
      <c r="AA19" s="42" t="str">
        <v/>
      </c>
      <c r="AB19" s="42" t="str">
        <v/>
      </c>
      <c r="AC19" s="42" t="str">
        <v/>
      </c>
      <c r="AD19" s="42" t="str">
        <v/>
      </c>
      <c r="AE19" s="43" t="str">
        <v/>
      </c>
      <c r="AF19" s="44" t="str">
        <v/>
      </c>
      <c r="AJ19" s="26">
        <v>2001</v>
      </c>
      <c r="AK19" s="27"/>
      <c r="AL19" s="27"/>
      <c r="AM19" s="47"/>
      <c r="AN19" s="436"/>
      <c r="AO19" s="437"/>
      <c r="AP19" s="437"/>
      <c r="AQ19" s="438"/>
    </row>
    <row r="20" spans="1:44" ht="15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J20" s="26">
        <v>2002</v>
      </c>
      <c r="AK20" s="27"/>
      <c r="AL20" s="27"/>
      <c r="AM20" s="47"/>
      <c r="AN20" s="436"/>
      <c r="AO20" s="437"/>
      <c r="AP20" s="437"/>
      <c r="AQ20" s="438"/>
    </row>
    <row r="21" spans="1:44" ht="15" x14ac:dyDescent="0.25">
      <c r="A21" s="455" t="str">
        <f>PROPER(TEXT(DATE($AO$30,AJ16,1),"mmmm aa"))</f>
        <v>Septembre 18</v>
      </c>
      <c r="B21" s="456"/>
      <c r="C21" s="456"/>
      <c r="D21" s="456"/>
      <c r="E21" s="456"/>
      <c r="F21" s="456"/>
      <c r="G21" s="456"/>
      <c r="H21" s="25"/>
      <c r="I21" s="455" t="str">
        <f>PROPER(TEXT(DATE($AO$30,AJ13,1),"mmmm aa"))</f>
        <v>Octobre 18</v>
      </c>
      <c r="J21" s="456"/>
      <c r="K21" s="456"/>
      <c r="L21" s="456"/>
      <c r="M21" s="456"/>
      <c r="N21" s="456"/>
      <c r="O21" s="456"/>
      <c r="P21" s="12"/>
      <c r="Q21" s="12"/>
      <c r="R21" s="455" t="str">
        <f>PROPER(TEXT(DATE($AO$30,AJ14,1),"mmmm aa"))</f>
        <v>Novembre 18</v>
      </c>
      <c r="S21" s="456"/>
      <c r="T21" s="456"/>
      <c r="U21" s="456"/>
      <c r="V21" s="456"/>
      <c r="W21" s="456"/>
      <c r="X21" s="456"/>
      <c r="Y21" s="12"/>
      <c r="Z21" s="455" t="str">
        <f>PROPER(TEXT(DATE($AO$30,AJ15,1),"mmmm aa"))</f>
        <v>Décembre 18</v>
      </c>
      <c r="AA21" s="456"/>
      <c r="AB21" s="456"/>
      <c r="AC21" s="456"/>
      <c r="AD21" s="456"/>
      <c r="AE21" s="456"/>
      <c r="AF21" s="456"/>
      <c r="AJ21" s="26">
        <v>2003</v>
      </c>
      <c r="AK21" s="27"/>
      <c r="AL21" s="27"/>
      <c r="AM21" s="47"/>
      <c r="AN21" s="436"/>
      <c r="AO21" s="437"/>
      <c r="AP21" s="437"/>
      <c r="AQ21" s="438"/>
    </row>
    <row r="22" spans="1:44" ht="15" x14ac:dyDescent="0.25">
      <c r="A22" s="29" t="s">
        <v>4</v>
      </c>
      <c r="B22" s="29" t="s">
        <v>16</v>
      </c>
      <c r="C22" s="29" t="s">
        <v>16</v>
      </c>
      <c r="D22" s="29" t="s">
        <v>17</v>
      </c>
      <c r="E22" s="29" t="s">
        <v>18</v>
      </c>
      <c r="F22" s="29" t="s">
        <v>19</v>
      </c>
      <c r="G22" s="29" t="s">
        <v>20</v>
      </c>
      <c r="H22" s="25"/>
      <c r="I22" s="29" t="s">
        <v>4</v>
      </c>
      <c r="J22" s="29" t="s">
        <v>16</v>
      </c>
      <c r="K22" s="29" t="s">
        <v>16</v>
      </c>
      <c r="L22" s="29" t="s">
        <v>17</v>
      </c>
      <c r="M22" s="29" t="s">
        <v>18</v>
      </c>
      <c r="N22" s="29" t="s">
        <v>19</v>
      </c>
      <c r="O22" s="29" t="s">
        <v>20</v>
      </c>
      <c r="P22" s="12"/>
      <c r="Q22" s="12"/>
      <c r="R22" s="29" t="s">
        <v>4</v>
      </c>
      <c r="S22" s="29" t="s">
        <v>16</v>
      </c>
      <c r="T22" s="29" t="s">
        <v>16</v>
      </c>
      <c r="U22" s="29" t="s">
        <v>17</v>
      </c>
      <c r="V22" s="29" t="s">
        <v>18</v>
      </c>
      <c r="W22" s="29" t="s">
        <v>19</v>
      </c>
      <c r="X22" s="29" t="s">
        <v>20</v>
      </c>
      <c r="Y22" s="12"/>
      <c r="Z22" s="29" t="s">
        <v>4</v>
      </c>
      <c r="AA22" s="29" t="s">
        <v>16</v>
      </c>
      <c r="AB22" s="29" t="s">
        <v>16</v>
      </c>
      <c r="AC22" s="29" t="s">
        <v>17</v>
      </c>
      <c r="AD22" s="29" t="s">
        <v>18</v>
      </c>
      <c r="AE22" s="29" t="s">
        <v>19</v>
      </c>
      <c r="AF22" s="29" t="s">
        <v>20</v>
      </c>
      <c r="AJ22" s="26">
        <v>2004</v>
      </c>
      <c r="AK22" s="27"/>
      <c r="AL22" s="27"/>
      <c r="AM22" s="47"/>
      <c r="AN22" s="436"/>
      <c r="AO22" s="437"/>
      <c r="AP22" s="437"/>
      <c r="AQ22" s="438"/>
    </row>
    <row r="23" spans="1:44" ht="15" x14ac:dyDescent="0.25">
      <c r="A23" s="33" t="str">
        <f t="array" ref="A23:G28">IF(MONTH(DATE($AO$30,AJ16,1)-WEEKDAY(DATE($AO$30,AJ16,1),2)+{1,2,3,4,5,6,7}+{0;1;2;3;4;5}*7)=AJ16,DATE($AO$30,AJ16,1)-WEEKDAY(DATE($AO$30,AJ16,1),2)+{1,2,3,4,5,6,7}+{0;1;2;3;4;5}*7,"")</f>
        <v/>
      </c>
      <c r="B23" s="34" t="str">
        <v/>
      </c>
      <c r="C23" s="34" t="str">
        <v/>
      </c>
      <c r="D23" s="34" t="str">
        <v/>
      </c>
      <c r="E23" s="34" t="str">
        <v/>
      </c>
      <c r="F23" s="35">
        <v>43344</v>
      </c>
      <c r="G23" s="36">
        <v>43345</v>
      </c>
      <c r="H23" s="25"/>
      <c r="I23" s="33">
        <f t="array" ref="I23:O28">IF(MONTH(DATE($AO$30,AJ13,1)-WEEKDAY(DATE($AO$30,AJ13,1),2)+{1,2,3,4,5,6,7}+{0;1;2;3;4;5}*7)=AJ13,DATE($AO$30,AJ13,1)-WEEKDAY(DATE($AO$30,AJ13,1),2)+{1,2,3,4,5,6,7}+{0;1;2;3;4;5}*7,"")</f>
        <v>43374</v>
      </c>
      <c r="J23" s="34">
        <v>43375</v>
      </c>
      <c r="K23" s="34">
        <v>43376</v>
      </c>
      <c r="L23" s="34">
        <v>43377</v>
      </c>
      <c r="M23" s="34">
        <v>43378</v>
      </c>
      <c r="N23" s="35">
        <v>43379</v>
      </c>
      <c r="O23" s="36">
        <v>43380</v>
      </c>
      <c r="P23" s="12"/>
      <c r="Q23" s="12"/>
      <c r="R23" s="33" t="str">
        <f t="array" ref="R23:X28">IF(MONTH(DATE($AO$30,AJ14,1)-WEEKDAY(DATE($AO$30,AJ14,1),2)+{1,2,3,4,5,6,7}+{0;1;2;3;4;5}*7)=AJ14,DATE($AO$30,AJ14,1)-WEEKDAY(DATE($AO$30,AJ14,1),2)+{1,2,3,4,5,6,7}+{0;1;2;3;4;5}*7,"")</f>
        <v/>
      </c>
      <c r="S23" s="34" t="str">
        <v/>
      </c>
      <c r="T23" s="34" t="str">
        <v/>
      </c>
      <c r="U23" s="34">
        <v>43405</v>
      </c>
      <c r="V23" s="34">
        <v>43406</v>
      </c>
      <c r="W23" s="35">
        <v>43407</v>
      </c>
      <c r="X23" s="36">
        <v>43408</v>
      </c>
      <c r="Y23" s="12"/>
      <c r="Z23" s="33" t="str">
        <f t="array" ref="Z23:AF28">IF(MONTH(DATE($AO$30,AJ15,1)-WEEKDAY(DATE($AO$30,AJ15,1),2)+{1,2,3,4,5,6,7}+{0;1;2;3;4;5}*7)=AJ15,DATE($AO$30,AJ15,1)-WEEKDAY(DATE($AO$30,AJ15,1),2)+{1,2,3,4,5,6,7}+{0;1;2;3;4;5}*7,"")</f>
        <v/>
      </c>
      <c r="AA23" s="34" t="str">
        <v/>
      </c>
      <c r="AB23" s="34" t="str">
        <v/>
      </c>
      <c r="AC23" s="34" t="str">
        <v/>
      </c>
      <c r="AD23" s="34" t="str">
        <v/>
      </c>
      <c r="AE23" s="35">
        <v>43435</v>
      </c>
      <c r="AF23" s="36">
        <v>43436</v>
      </c>
      <c r="AJ23" s="26">
        <v>2005</v>
      </c>
      <c r="AK23" s="27"/>
      <c r="AL23" s="27"/>
      <c r="AM23" s="47"/>
      <c r="AN23" s="436"/>
      <c r="AO23" s="437"/>
      <c r="AP23" s="437"/>
      <c r="AQ23" s="438"/>
    </row>
    <row r="24" spans="1:44" ht="15" x14ac:dyDescent="0.25">
      <c r="A24" s="37">
        <v>43346</v>
      </c>
      <c r="B24" s="38">
        <v>43347</v>
      </c>
      <c r="C24" s="38">
        <v>43348</v>
      </c>
      <c r="D24" s="38">
        <v>43349</v>
      </c>
      <c r="E24" s="38">
        <v>43350</v>
      </c>
      <c r="F24" s="39">
        <v>43351</v>
      </c>
      <c r="G24" s="40">
        <v>43352</v>
      </c>
      <c r="H24" s="25"/>
      <c r="I24" s="37">
        <v>43381</v>
      </c>
      <c r="J24" s="38">
        <v>43382</v>
      </c>
      <c r="K24" s="38">
        <v>43383</v>
      </c>
      <c r="L24" s="38">
        <v>43384</v>
      </c>
      <c r="M24" s="38">
        <v>43385</v>
      </c>
      <c r="N24" s="39">
        <v>43386</v>
      </c>
      <c r="O24" s="40">
        <v>43387</v>
      </c>
      <c r="P24" s="12"/>
      <c r="Q24" s="12"/>
      <c r="R24" s="37">
        <v>43409</v>
      </c>
      <c r="S24" s="38">
        <v>43410</v>
      </c>
      <c r="T24" s="38">
        <v>43411</v>
      </c>
      <c r="U24" s="38">
        <v>43412</v>
      </c>
      <c r="V24" s="38">
        <v>43413</v>
      </c>
      <c r="W24" s="39">
        <v>43414</v>
      </c>
      <c r="X24" s="40">
        <v>43415</v>
      </c>
      <c r="Y24" s="12"/>
      <c r="Z24" s="37">
        <v>43437</v>
      </c>
      <c r="AA24" s="38">
        <v>43438</v>
      </c>
      <c r="AB24" s="38">
        <v>43439</v>
      </c>
      <c r="AC24" s="38">
        <v>43440</v>
      </c>
      <c r="AD24" s="38">
        <v>43441</v>
      </c>
      <c r="AE24" s="39">
        <v>43442</v>
      </c>
      <c r="AF24" s="40">
        <v>43443</v>
      </c>
      <c r="AJ24" s="26">
        <v>2006</v>
      </c>
      <c r="AK24" s="27"/>
      <c r="AL24" s="27"/>
      <c r="AM24" s="47"/>
      <c r="AN24" s="436"/>
      <c r="AO24" s="437"/>
      <c r="AP24" s="437"/>
      <c r="AQ24" s="438"/>
    </row>
    <row r="25" spans="1:44" ht="15" x14ac:dyDescent="0.25">
      <c r="A25" s="37">
        <v>43353</v>
      </c>
      <c r="B25" s="38">
        <v>43354</v>
      </c>
      <c r="C25" s="38">
        <v>43355</v>
      </c>
      <c r="D25" s="38">
        <v>43356</v>
      </c>
      <c r="E25" s="38">
        <v>43357</v>
      </c>
      <c r="F25" s="39">
        <v>43358</v>
      </c>
      <c r="G25" s="40">
        <v>43359</v>
      </c>
      <c r="H25" s="25"/>
      <c r="I25" s="37">
        <v>43388</v>
      </c>
      <c r="J25" s="38">
        <v>43389</v>
      </c>
      <c r="K25" s="38">
        <v>43390</v>
      </c>
      <c r="L25" s="38">
        <v>43391</v>
      </c>
      <c r="M25" s="38">
        <v>43392</v>
      </c>
      <c r="N25" s="39">
        <v>43393</v>
      </c>
      <c r="O25" s="40">
        <v>43394</v>
      </c>
      <c r="P25" s="12"/>
      <c r="Q25" s="12"/>
      <c r="R25" s="37">
        <v>43416</v>
      </c>
      <c r="S25" s="38">
        <v>43417</v>
      </c>
      <c r="T25" s="38">
        <v>43418</v>
      </c>
      <c r="U25" s="38">
        <v>43419</v>
      </c>
      <c r="V25" s="38">
        <v>43420</v>
      </c>
      <c r="W25" s="39">
        <v>43421</v>
      </c>
      <c r="X25" s="40">
        <v>43422</v>
      </c>
      <c r="Y25" s="12"/>
      <c r="Z25" s="37">
        <v>43444</v>
      </c>
      <c r="AA25" s="38">
        <v>43445</v>
      </c>
      <c r="AB25" s="38">
        <v>43446</v>
      </c>
      <c r="AC25" s="38">
        <v>43447</v>
      </c>
      <c r="AD25" s="38">
        <v>43448</v>
      </c>
      <c r="AE25" s="39">
        <v>43449</v>
      </c>
      <c r="AF25" s="40">
        <v>43450</v>
      </c>
      <c r="AJ25" s="26">
        <v>2007</v>
      </c>
      <c r="AK25" s="27"/>
      <c r="AL25" s="27"/>
      <c r="AM25" s="47"/>
      <c r="AN25" s="436"/>
      <c r="AO25" s="437"/>
      <c r="AP25" s="437"/>
      <c r="AQ25" s="438"/>
    </row>
    <row r="26" spans="1:44" ht="15" x14ac:dyDescent="0.25">
      <c r="A26" s="37">
        <v>43360</v>
      </c>
      <c r="B26" s="38">
        <v>43361</v>
      </c>
      <c r="C26" s="38">
        <v>43362</v>
      </c>
      <c r="D26" s="38">
        <v>43363</v>
      </c>
      <c r="E26" s="38">
        <v>43364</v>
      </c>
      <c r="F26" s="39">
        <v>43365</v>
      </c>
      <c r="G26" s="40">
        <v>43366</v>
      </c>
      <c r="H26" s="25"/>
      <c r="I26" s="37">
        <v>43395</v>
      </c>
      <c r="J26" s="38">
        <v>43396</v>
      </c>
      <c r="K26" s="38">
        <v>43397</v>
      </c>
      <c r="L26" s="38">
        <v>43398</v>
      </c>
      <c r="M26" s="38">
        <v>43399</v>
      </c>
      <c r="N26" s="39">
        <v>43400</v>
      </c>
      <c r="O26" s="40">
        <v>43401</v>
      </c>
      <c r="P26" s="12"/>
      <c r="Q26" s="12"/>
      <c r="R26" s="37">
        <v>43423</v>
      </c>
      <c r="S26" s="38">
        <v>43424</v>
      </c>
      <c r="T26" s="38">
        <v>43425</v>
      </c>
      <c r="U26" s="38">
        <v>43426</v>
      </c>
      <c r="V26" s="38">
        <v>43427</v>
      </c>
      <c r="W26" s="39">
        <v>43428</v>
      </c>
      <c r="X26" s="40">
        <v>43429</v>
      </c>
      <c r="Y26" s="12"/>
      <c r="Z26" s="37">
        <v>43451</v>
      </c>
      <c r="AA26" s="38">
        <v>43452</v>
      </c>
      <c r="AB26" s="38">
        <v>43453</v>
      </c>
      <c r="AC26" s="38">
        <v>43454</v>
      </c>
      <c r="AD26" s="38">
        <v>43455</v>
      </c>
      <c r="AE26" s="39">
        <v>43456</v>
      </c>
      <c r="AF26" s="40">
        <v>43457</v>
      </c>
      <c r="AJ26" s="26">
        <v>2008</v>
      </c>
      <c r="AK26" s="27"/>
      <c r="AL26" s="27"/>
      <c r="AM26" s="47"/>
      <c r="AN26" s="436"/>
      <c r="AO26" s="437"/>
      <c r="AP26" s="437"/>
      <c r="AQ26" s="438"/>
    </row>
    <row r="27" spans="1:44" ht="15" x14ac:dyDescent="0.25">
      <c r="A27" s="37">
        <v>43367</v>
      </c>
      <c r="B27" s="38">
        <v>43368</v>
      </c>
      <c r="C27" s="38">
        <v>43369</v>
      </c>
      <c r="D27" s="38">
        <v>43370</v>
      </c>
      <c r="E27" s="38">
        <v>43371</v>
      </c>
      <c r="F27" s="39">
        <v>43372</v>
      </c>
      <c r="G27" s="40">
        <v>43373</v>
      </c>
      <c r="H27" s="25"/>
      <c r="I27" s="37">
        <v>43402</v>
      </c>
      <c r="J27" s="38">
        <v>43403</v>
      </c>
      <c r="K27" s="38">
        <v>43404</v>
      </c>
      <c r="L27" s="38" t="str">
        <v/>
      </c>
      <c r="M27" s="38" t="str">
        <v/>
      </c>
      <c r="N27" s="39" t="str">
        <v/>
      </c>
      <c r="O27" s="40" t="str">
        <v/>
      </c>
      <c r="P27" s="12"/>
      <c r="Q27" s="12"/>
      <c r="R27" s="37">
        <v>43430</v>
      </c>
      <c r="S27" s="38">
        <v>43431</v>
      </c>
      <c r="T27" s="38">
        <v>43432</v>
      </c>
      <c r="U27" s="38">
        <v>43433</v>
      </c>
      <c r="V27" s="38">
        <v>43434</v>
      </c>
      <c r="W27" s="39" t="str">
        <v/>
      </c>
      <c r="X27" s="40" t="str">
        <v/>
      </c>
      <c r="Y27" s="12"/>
      <c r="Z27" s="37">
        <v>43458</v>
      </c>
      <c r="AA27" s="38">
        <v>43459</v>
      </c>
      <c r="AB27" s="38">
        <v>43460</v>
      </c>
      <c r="AC27" s="38">
        <v>43461</v>
      </c>
      <c r="AD27" s="38">
        <v>43462</v>
      </c>
      <c r="AE27" s="39">
        <v>43463</v>
      </c>
      <c r="AF27" s="40">
        <v>43464</v>
      </c>
      <c r="AJ27" s="26">
        <v>2009</v>
      </c>
      <c r="AK27" s="27"/>
      <c r="AL27" s="27"/>
      <c r="AM27" s="47"/>
      <c r="AN27" s="436"/>
      <c r="AO27" s="437"/>
      <c r="AP27" s="437"/>
      <c r="AQ27" s="438"/>
    </row>
    <row r="28" spans="1:44" ht="15" x14ac:dyDescent="0.25">
      <c r="A28" s="41" t="str">
        <v/>
      </c>
      <c r="B28" s="42" t="str">
        <v/>
      </c>
      <c r="C28" s="42" t="str">
        <v/>
      </c>
      <c r="D28" s="42" t="str">
        <v/>
      </c>
      <c r="E28" s="42" t="str">
        <v/>
      </c>
      <c r="F28" s="43" t="str">
        <v/>
      </c>
      <c r="G28" s="44" t="str">
        <v/>
      </c>
      <c r="H28" s="25"/>
      <c r="I28" s="41" t="str">
        <v/>
      </c>
      <c r="J28" s="42" t="str">
        <v/>
      </c>
      <c r="K28" s="42" t="str">
        <v/>
      </c>
      <c r="L28" s="42" t="str">
        <v/>
      </c>
      <c r="M28" s="42" t="str">
        <v/>
      </c>
      <c r="N28" s="43" t="str">
        <v/>
      </c>
      <c r="O28" s="44" t="str">
        <v/>
      </c>
      <c r="P28" s="12"/>
      <c r="Q28" s="12"/>
      <c r="R28" s="41" t="str">
        <v/>
      </c>
      <c r="S28" s="42" t="str">
        <v/>
      </c>
      <c r="T28" s="42" t="str">
        <v/>
      </c>
      <c r="U28" s="42" t="str">
        <v/>
      </c>
      <c r="V28" s="42" t="str">
        <v/>
      </c>
      <c r="W28" s="43" t="str">
        <v/>
      </c>
      <c r="X28" s="44" t="str">
        <v/>
      </c>
      <c r="Y28" s="12"/>
      <c r="Z28" s="41">
        <v>43465</v>
      </c>
      <c r="AA28" s="42" t="str">
        <v/>
      </c>
      <c r="AB28" s="42" t="str">
        <v/>
      </c>
      <c r="AC28" s="42" t="str">
        <v/>
      </c>
      <c r="AD28" s="42" t="str">
        <v/>
      </c>
      <c r="AE28" s="43" t="str">
        <v/>
      </c>
      <c r="AF28" s="44" t="str">
        <v/>
      </c>
      <c r="AJ28" s="26">
        <v>2010</v>
      </c>
      <c r="AK28" s="27"/>
      <c r="AL28" s="27"/>
      <c r="AM28" s="47"/>
      <c r="AN28" s="460"/>
      <c r="AO28" s="461"/>
      <c r="AP28" s="461"/>
      <c r="AQ28" s="462"/>
    </row>
    <row r="29" spans="1:44" ht="15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AJ29" s="26">
        <v>2011</v>
      </c>
      <c r="AK29" s="27"/>
      <c r="AL29" s="27"/>
      <c r="AM29" s="47"/>
      <c r="AN29" s="47"/>
      <c r="AO29" s="27"/>
      <c r="AP29" s="27"/>
      <c r="AQ29" s="27"/>
    </row>
    <row r="30" spans="1:44" ht="26.25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AJ30" s="26">
        <v>2012</v>
      </c>
      <c r="AK30" s="27"/>
      <c r="AL30" s="27"/>
      <c r="AM30" s="47"/>
      <c r="AN30" s="47"/>
      <c r="AO30" s="463">
        <f>DATE!B2</f>
        <v>2018</v>
      </c>
      <c r="AP30" s="464"/>
      <c r="AQ30" s="48"/>
      <c r="AR30" s="48"/>
    </row>
    <row r="31" spans="1:44" ht="26.25" x14ac:dyDescent="0.4">
      <c r="AJ31" s="26">
        <v>2013</v>
      </c>
      <c r="AK31" s="27"/>
      <c r="AL31" s="27"/>
      <c r="AM31" s="27"/>
      <c r="AN31" s="27"/>
      <c r="AO31" s="49"/>
      <c r="AP31" s="49"/>
      <c r="AQ31" s="49"/>
      <c r="AR31" s="49"/>
    </row>
    <row r="32" spans="1:44" ht="15" x14ac:dyDescent="0.25">
      <c r="AJ32" s="26">
        <v>2014</v>
      </c>
    </row>
    <row r="33" spans="36:36" ht="15" x14ac:dyDescent="0.25">
      <c r="AJ33" s="26">
        <v>2015</v>
      </c>
    </row>
    <row r="34" spans="36:36" ht="15" x14ac:dyDescent="0.25">
      <c r="AJ34" s="26">
        <v>2016</v>
      </c>
    </row>
    <row r="35" spans="36:36" ht="15" x14ac:dyDescent="0.25">
      <c r="AJ35" s="26">
        <v>2017</v>
      </c>
    </row>
    <row r="36" spans="36:36" ht="15" x14ac:dyDescent="0.25">
      <c r="AJ36" s="26">
        <v>2018</v>
      </c>
    </row>
  </sheetData>
  <mergeCells count="42">
    <mergeCell ref="AN28:AQ28"/>
    <mergeCell ref="AO30:AP30"/>
    <mergeCell ref="AN22:AQ22"/>
    <mergeCell ref="AN23:AQ23"/>
    <mergeCell ref="AN24:AQ24"/>
    <mergeCell ref="AN25:AQ25"/>
    <mergeCell ref="AN26:AQ26"/>
    <mergeCell ref="AN27:AQ27"/>
    <mergeCell ref="AN19:AQ19"/>
    <mergeCell ref="AN20:AQ20"/>
    <mergeCell ref="A21:G21"/>
    <mergeCell ref="I21:O21"/>
    <mergeCell ref="R21:X21"/>
    <mergeCell ref="Z21:AF21"/>
    <mergeCell ref="AN21:AQ21"/>
    <mergeCell ref="AN18:AQ18"/>
    <mergeCell ref="AN11:AQ11"/>
    <mergeCell ref="A12:G12"/>
    <mergeCell ref="I12:O12"/>
    <mergeCell ref="R12:X12"/>
    <mergeCell ref="Z12:AF12"/>
    <mergeCell ref="AN12:AQ12"/>
    <mergeCell ref="AN13:AQ13"/>
    <mergeCell ref="AN14:AQ14"/>
    <mergeCell ref="AN15:AQ15"/>
    <mergeCell ref="AN16:AQ16"/>
    <mergeCell ref="AN17:AQ17"/>
    <mergeCell ref="AN10:AQ10"/>
    <mergeCell ref="A1:F1"/>
    <mergeCell ref="H1:M1"/>
    <mergeCell ref="N1:S1"/>
    <mergeCell ref="AA1:AF1"/>
    <mergeCell ref="AN2:AQ3"/>
    <mergeCell ref="A3:G3"/>
    <mergeCell ref="I3:O3"/>
    <mergeCell ref="R3:X3"/>
    <mergeCell ref="Z3:AF3"/>
    <mergeCell ref="AN5:AQ5"/>
    <mergeCell ref="AN6:AQ6"/>
    <mergeCell ref="AN7:AQ7"/>
    <mergeCell ref="AN8:AQ8"/>
    <mergeCell ref="AN9:AQ9"/>
  </mergeCells>
  <conditionalFormatting sqref="A5:G10 I5:O10 R5:X10 Z5:AF10 A14:G19 I14:O19 R14:X19 Z14:AF19 A23:G28 I23:O28 R23:X28 Z23:AF28">
    <cfRule type="cellIs" dxfId="10" priority="1" stopIfTrue="1" operator="equal">
      <formula>TODAY()</formula>
    </cfRule>
    <cfRule type="expression" dxfId="9" priority="2" stopIfTrue="1">
      <formula>COUNTIF($AM$5:$AM$15,A5)</formula>
    </cfRule>
  </conditionalFormatting>
  <hyperlinks>
    <hyperlink ref="A1" location="ATHLÈTES!A1" display="ACCUEIL"/>
    <hyperlink ref="AA1" location="STAT!A1" display="STAT"/>
    <hyperlink ref="AA1:AD1" location="'Base de données'!A1" display="STAT"/>
    <hyperlink ref="A1:F1" location="RÉCAP!A1" display="RÉCAP"/>
    <hyperlink ref="AA1:AF1" location="Base_utilisateurs!A1" display="Base de Données"/>
    <hyperlink ref="N1" location="STAT!A1" display="STAT"/>
    <hyperlink ref="N1:O1" location="DÉCHARGE!A1" display="DÉCHARGE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Y215"/>
  <sheetViews>
    <sheetView showGridLines="0" showZeros="0" tabSelected="1" topLeftCell="A13" zoomScale="80" zoomScaleNormal="80" zoomScaleSheetLayoutView="50" workbookViewId="0">
      <selection activeCell="M17" sqref="M17"/>
    </sheetView>
  </sheetViews>
  <sheetFormatPr baseColWidth="10" defaultRowHeight="10.5" x14ac:dyDescent="0.15"/>
  <cols>
    <col min="1" max="1" width="12.85546875" customWidth="1"/>
    <col min="2" max="2" width="14.28515625" customWidth="1"/>
    <col min="3" max="6" width="10.42578125" customWidth="1"/>
    <col min="7" max="7" width="21.85546875" customWidth="1"/>
    <col min="8" max="8" width="11.28515625" customWidth="1"/>
    <col min="9" max="9" width="4.28515625" customWidth="1"/>
    <col min="10" max="10" width="7.5703125" customWidth="1"/>
    <col min="11" max="11" width="1.140625" customWidth="1"/>
    <col min="12" max="13" width="11.85546875" customWidth="1"/>
    <col min="14" max="14" width="1.42578125" customWidth="1"/>
    <col min="15" max="16" width="11.85546875" customWidth="1"/>
    <col min="17" max="17" width="1.42578125" customWidth="1"/>
    <col min="18" max="18" width="0" hidden="1" customWidth="1"/>
    <col min="19" max="19" width="32.5703125" hidden="1" customWidth="1"/>
    <col min="20" max="20" width="11.42578125" hidden="1" customWidth="1"/>
    <col min="21" max="22" width="11.85546875" customWidth="1"/>
    <col min="23" max="23" width="1.42578125" customWidth="1"/>
  </cols>
  <sheetData>
    <row r="1" spans="1:25" ht="60.75" customHeight="1" thickBot="1" x14ac:dyDescent="0.4">
      <c r="A1" s="205"/>
      <c r="B1" s="87"/>
      <c r="C1" s="87"/>
      <c r="D1" s="87"/>
      <c r="E1" s="318" t="s">
        <v>58</v>
      </c>
      <c r="F1" s="319"/>
      <c r="G1" s="319"/>
      <c r="H1" s="320"/>
      <c r="I1" s="156"/>
      <c r="L1" s="287" t="s">
        <v>12</v>
      </c>
      <c r="M1" s="288"/>
      <c r="O1" s="285" t="s">
        <v>87</v>
      </c>
      <c r="P1" s="286"/>
      <c r="S1" s="226" t="str">
        <f>(Base_utilisateurs!A3)</f>
        <v>AA</v>
      </c>
      <c r="W1" s="227"/>
      <c r="X1" s="467"/>
      <c r="Y1" s="467"/>
    </row>
    <row r="2" spans="1:25" ht="30" customHeight="1" x14ac:dyDescent="0.2">
      <c r="A2" s="289" t="s">
        <v>84</v>
      </c>
      <c r="B2" s="290"/>
      <c r="C2" s="290"/>
      <c r="D2" s="290"/>
      <c r="E2" s="291" t="s">
        <v>59</v>
      </c>
      <c r="F2" s="292"/>
      <c r="G2" s="292"/>
      <c r="H2" s="293"/>
      <c r="K2" s="158">
        <v>8.3333333333333329E-2</v>
      </c>
      <c r="S2" s="157" t="str">
        <f>(Base_utilisateurs!A4)</f>
        <v>BB</v>
      </c>
    </row>
    <row r="3" spans="1:25" ht="15.75" customHeight="1" x14ac:dyDescent="0.2">
      <c r="A3" s="159"/>
      <c r="B3" s="159"/>
      <c r="C3" s="159"/>
      <c r="D3" s="159"/>
      <c r="E3" s="159"/>
      <c r="F3" s="159"/>
      <c r="G3" s="159"/>
      <c r="H3" s="159"/>
      <c r="K3" s="158">
        <v>0.16666666666666666</v>
      </c>
      <c r="L3" s="315" t="str">
        <f>IF(IF(T3&lt;&gt;1,VLOOKUP(C6,Base_utilisateurs!A3:E150,5,FALSE),"")=0,"",IF(T3&lt;&gt;1,HYPERLINK("mailto:"&amp;VLOOKUP(C6,Base_utilisateurs!A3:E150,5,FALSE),VLOOKUP(C6,Base_utilisateurs!A3:E150,5,FALSE)),""))</f>
        <v>email@gmail.com</v>
      </c>
      <c r="M3" s="316"/>
      <c r="N3" s="316"/>
      <c r="O3" s="316"/>
      <c r="P3" s="317"/>
      <c r="S3" s="157" t="str">
        <f>(Base_utilisateurs!A5)</f>
        <v>CC</v>
      </c>
      <c r="T3" t="str">
        <f>VLOOKUP(C6,Base_utilisateurs!A3:E100,2,FALSE)</f>
        <v>Service des Sports</v>
      </c>
    </row>
    <row r="4" spans="1:25" ht="33" customHeight="1" x14ac:dyDescent="0.2">
      <c r="A4" s="303" t="s">
        <v>60</v>
      </c>
      <c r="B4" s="304"/>
      <c r="C4" s="160"/>
      <c r="D4" s="160"/>
      <c r="E4" s="160"/>
      <c r="F4" s="160"/>
      <c r="G4" s="160"/>
      <c r="H4" s="160"/>
      <c r="K4" s="158"/>
      <c r="S4" s="157" t="str">
        <f>(Base_utilisateurs!A6)</f>
        <v>DD</v>
      </c>
    </row>
    <row r="5" spans="1:25" ht="23.25" customHeight="1" x14ac:dyDescent="0.2">
      <c r="A5" s="159"/>
      <c r="B5" s="159"/>
      <c r="C5" s="159"/>
      <c r="D5" s="159"/>
      <c r="E5" s="159"/>
      <c r="F5" s="159"/>
      <c r="G5" s="159"/>
      <c r="H5" s="159"/>
      <c r="S5" s="157" t="str">
        <f>(Base_utilisateurs!A7)</f>
        <v>XXXX</v>
      </c>
      <c r="T5" s="278"/>
      <c r="U5" s="279"/>
      <c r="V5" s="279"/>
    </row>
    <row r="6" spans="1:25" ht="18.75" customHeight="1" x14ac:dyDescent="0.25">
      <c r="A6" s="161" t="s">
        <v>61</v>
      </c>
      <c r="B6" s="162"/>
      <c r="C6" s="305" t="s">
        <v>143</v>
      </c>
      <c r="D6" s="305"/>
      <c r="E6" s="305"/>
      <c r="F6" s="305"/>
      <c r="G6" s="305"/>
      <c r="H6" s="163"/>
      <c r="S6" s="157" t="str">
        <f>(Base_utilisateurs!A8)</f>
        <v>EE</v>
      </c>
    </row>
    <row r="7" spans="1:25" ht="7.5" customHeight="1" x14ac:dyDescent="0.25">
      <c r="A7" s="164"/>
      <c r="B7" s="165"/>
      <c r="C7" s="166"/>
      <c r="D7" s="166"/>
      <c r="E7" s="167"/>
      <c r="F7" s="167"/>
      <c r="G7" s="168"/>
      <c r="H7" s="168"/>
      <c r="S7" s="157" t="str">
        <f>(Base_utilisateurs!A9)</f>
        <v>EEEa</v>
      </c>
    </row>
    <row r="8" spans="1:25" ht="18.75" customHeight="1" x14ac:dyDescent="0.25">
      <c r="A8" s="159" t="s">
        <v>62</v>
      </c>
      <c r="B8" s="159"/>
      <c r="C8" s="280" t="str">
        <f>VLOOKUP(C6,Base_utilisateurs!A3:E101,2,FALSE)&amp;" "&amp;VLOOKUP(C6,Base_utilisateurs!A3:E101,3,FALSE)</f>
        <v xml:space="preserve">Service des Sports </v>
      </c>
      <c r="D8" s="281"/>
      <c r="E8" s="281"/>
      <c r="F8" s="281"/>
      <c r="G8" s="281"/>
      <c r="H8" s="281"/>
      <c r="S8" s="157" t="str">
        <f>(Base_utilisateurs!A10)</f>
        <v>FF</v>
      </c>
      <c r="T8">
        <f>VLOOKUP(C6,Base_utilisateurs!A3:E100,3,FALSE)</f>
        <v>0</v>
      </c>
    </row>
    <row r="9" spans="1:25" ht="39" customHeight="1" x14ac:dyDescent="0.2">
      <c r="A9" s="169"/>
      <c r="B9" s="169"/>
      <c r="C9" s="169"/>
      <c r="D9" s="169"/>
      <c r="E9" s="169"/>
      <c r="F9" s="169"/>
      <c r="G9" s="169"/>
      <c r="H9" s="169"/>
      <c r="S9" s="157" t="str">
        <f>(Base_utilisateurs!A11)</f>
        <v>GG</v>
      </c>
      <c r="T9" t="str">
        <f>VLOOKUP(C6,Base_utilisateurs!A3:E101,4,FALSE)</f>
        <v>Chef de Service</v>
      </c>
    </row>
    <row r="10" spans="1:25" ht="18" customHeight="1" x14ac:dyDescent="0.25">
      <c r="A10" s="282" t="s">
        <v>63</v>
      </c>
      <c r="B10" s="283"/>
      <c r="C10" s="283"/>
      <c r="D10" s="283"/>
      <c r="E10" s="283"/>
      <c r="F10" s="283"/>
      <c r="G10" s="283"/>
      <c r="H10" s="284"/>
      <c r="S10" s="157" t="str">
        <f>(Base_utilisateurs!A12)</f>
        <v>HH</v>
      </c>
      <c r="T10" t="str">
        <f>VLOOKUP(C6,Base_utilisateurs!A3:E101,2,FALSE)&amp;" "&amp;VLOOKUP(C6,Base_utilisateurs!A3:E101,3,FALSE)</f>
        <v xml:space="preserve">Service des Sports </v>
      </c>
    </row>
    <row r="11" spans="1:25" ht="29.25" customHeight="1" x14ac:dyDescent="0.2">
      <c r="A11" s="348" t="s">
        <v>64</v>
      </c>
      <c r="B11" s="349"/>
      <c r="C11" s="349"/>
      <c r="D11" s="349"/>
      <c r="E11" s="349"/>
      <c r="F11" s="350"/>
      <c r="G11" s="170" t="s">
        <v>65</v>
      </c>
      <c r="H11" s="294" t="s">
        <v>66</v>
      </c>
      <c r="S11" s="157" t="str">
        <f>(Base_utilisateurs!A13)</f>
        <v>II</v>
      </c>
      <c r="T11" s="173" t="s">
        <v>71</v>
      </c>
    </row>
    <row r="12" spans="1:25" ht="25.5" customHeight="1" x14ac:dyDescent="0.2">
      <c r="A12" s="171" t="s">
        <v>67</v>
      </c>
      <c r="B12" s="171" t="s">
        <v>68</v>
      </c>
      <c r="C12" s="296" t="s">
        <v>69</v>
      </c>
      <c r="D12" s="297"/>
      <c r="E12" s="298" t="s">
        <v>70</v>
      </c>
      <c r="F12" s="299"/>
      <c r="G12" s="172" t="str">
        <f>VLOOKUP(C6,Base_utilisateurs!A3:E101,4,FALSE)</f>
        <v>Chef de Service</v>
      </c>
      <c r="H12" s="295"/>
      <c r="S12" s="157" t="str">
        <f>(Base_utilisateurs!A14)</f>
        <v>JJ</v>
      </c>
    </row>
    <row r="13" spans="1:25" ht="27" customHeight="1" x14ac:dyDescent="0.25">
      <c r="A13" s="174" t="s">
        <v>72</v>
      </c>
      <c r="B13" s="175"/>
      <c r="C13" s="176"/>
      <c r="D13" s="177"/>
      <c r="E13" s="178"/>
      <c r="F13" s="179"/>
      <c r="G13" s="180"/>
      <c r="H13" s="181"/>
      <c r="I13" s="182" t="str">
        <f t="shared" ref="I13:I18" si="0">IF(C13&lt;&gt;$K$1,D13-C13,"")</f>
        <v/>
      </c>
      <c r="J13" s="210" t="str">
        <f t="shared" ref="J13:J18" si="1">IF(E13&lt;&gt;$K$1,F13-E13,"")</f>
        <v/>
      </c>
      <c r="S13" s="157" t="str">
        <f>(Base_utilisateurs!A15)</f>
        <v>KK</v>
      </c>
    </row>
    <row r="14" spans="1:25" ht="27" customHeight="1" x14ac:dyDescent="0.25">
      <c r="A14" s="183" t="s">
        <v>73</v>
      </c>
      <c r="B14" s="184">
        <v>43116</v>
      </c>
      <c r="C14" s="204"/>
      <c r="D14" s="177"/>
      <c r="E14" s="185">
        <v>0.58333333333333337</v>
      </c>
      <c r="F14" s="179">
        <v>0.75</v>
      </c>
      <c r="G14" s="186"/>
      <c r="H14" s="187"/>
      <c r="I14" s="182" t="str">
        <f t="shared" si="0"/>
        <v/>
      </c>
      <c r="J14" s="210">
        <f t="shared" si="1"/>
        <v>0.16666666666666663</v>
      </c>
      <c r="S14" s="157" t="str">
        <f>(Base_utilisateurs!A16)</f>
        <v>LL</v>
      </c>
    </row>
    <row r="15" spans="1:25" ht="27" customHeight="1" x14ac:dyDescent="0.25">
      <c r="A15" s="183" t="s">
        <v>74</v>
      </c>
      <c r="B15" s="184"/>
      <c r="C15" s="176"/>
      <c r="D15" s="177"/>
      <c r="E15" s="185"/>
      <c r="F15" s="179"/>
      <c r="G15" s="188"/>
      <c r="H15" s="187"/>
      <c r="I15" s="182" t="str">
        <f t="shared" si="0"/>
        <v/>
      </c>
      <c r="J15" s="210" t="str">
        <f t="shared" si="1"/>
        <v/>
      </c>
      <c r="S15" s="157" t="str">
        <f>(Base_utilisateurs!A17)</f>
        <v>MM</v>
      </c>
    </row>
    <row r="16" spans="1:25" ht="27" customHeight="1" x14ac:dyDescent="0.25">
      <c r="A16" s="183" t="s">
        <v>75</v>
      </c>
      <c r="B16" s="184"/>
      <c r="C16" s="176"/>
      <c r="D16" s="177"/>
      <c r="E16" s="185"/>
      <c r="F16" s="179"/>
      <c r="G16" s="188"/>
      <c r="H16" s="187"/>
      <c r="I16" s="182" t="str">
        <f t="shared" si="0"/>
        <v/>
      </c>
      <c r="J16" s="210" t="str">
        <f t="shared" si="1"/>
        <v/>
      </c>
      <c r="S16" s="157" t="str">
        <f>(Base_utilisateurs!A18)</f>
        <v>NN</v>
      </c>
    </row>
    <row r="17" spans="1:19" ht="27" customHeight="1" x14ac:dyDescent="0.25">
      <c r="A17" s="183" t="s">
        <v>76</v>
      </c>
      <c r="B17" s="184"/>
      <c r="C17" s="176"/>
      <c r="D17" s="177"/>
      <c r="E17" s="185"/>
      <c r="F17" s="179"/>
      <c r="G17" s="188"/>
      <c r="H17" s="187"/>
      <c r="I17" s="182" t="str">
        <f t="shared" si="0"/>
        <v/>
      </c>
      <c r="J17" s="210" t="str">
        <f t="shared" si="1"/>
        <v/>
      </c>
      <c r="S17" s="157" t="str">
        <f>(Base_utilisateurs!A19)</f>
        <v>OO</v>
      </c>
    </row>
    <row r="18" spans="1:19" ht="27" customHeight="1" x14ac:dyDescent="0.25">
      <c r="A18" s="189" t="s">
        <v>77</v>
      </c>
      <c r="B18" s="190"/>
      <c r="C18" s="176"/>
      <c r="D18" s="177"/>
      <c r="E18" s="191"/>
      <c r="F18" s="179"/>
      <c r="G18" s="192"/>
      <c r="H18" s="193"/>
      <c r="I18" s="182" t="str">
        <f t="shared" si="0"/>
        <v/>
      </c>
      <c r="J18" s="210" t="str">
        <f t="shared" si="1"/>
        <v/>
      </c>
      <c r="S18" s="157" t="str">
        <f>(Base_utilisateurs!A20)</f>
        <v>PP</v>
      </c>
    </row>
    <row r="19" spans="1:19" ht="21.75" customHeight="1" x14ac:dyDescent="0.2">
      <c r="A19" s="194"/>
      <c r="B19" s="195"/>
      <c r="C19" s="196"/>
      <c r="D19" s="196"/>
      <c r="E19" s="195"/>
      <c r="F19" s="195"/>
      <c r="G19" s="465" t="s">
        <v>10</v>
      </c>
      <c r="H19" s="466">
        <f>SUM(I13:J18)</f>
        <v>0.16666666666666663</v>
      </c>
      <c r="I19" s="13">
        <f>SUM(I13:I18)</f>
        <v>0</v>
      </c>
      <c r="J19" s="211">
        <f>SUM(J13:J18)</f>
        <v>0.16666666666666663</v>
      </c>
      <c r="S19" s="157" t="str">
        <f>(Base_utilisateurs!A21)</f>
        <v>pppp</v>
      </c>
    </row>
    <row r="20" spans="1:19" ht="39" customHeight="1" x14ac:dyDescent="0.2">
      <c r="A20" s="197"/>
      <c r="B20" s="198"/>
      <c r="C20" s="199"/>
      <c r="D20" s="199"/>
      <c r="E20" s="198"/>
      <c r="F20" s="198"/>
      <c r="G20" s="199"/>
      <c r="H20" s="198"/>
      <c r="S20" s="157" t="str">
        <f>(Base_utilisateurs!A22)</f>
        <v>pppz</v>
      </c>
    </row>
    <row r="21" spans="1:19" ht="17.25" customHeight="1" x14ac:dyDescent="0.2">
      <c r="A21" s="334">
        <f ca="1">TODAY()</f>
        <v>43124</v>
      </c>
      <c r="B21" s="335"/>
      <c r="C21" s="338" t="s">
        <v>78</v>
      </c>
      <c r="D21" s="339"/>
      <c r="E21" s="339"/>
      <c r="F21" s="339"/>
      <c r="G21" s="338" t="s">
        <v>79</v>
      </c>
      <c r="H21" s="340"/>
      <c r="S21" s="157" t="str">
        <f>(Base_utilisateurs!A23)</f>
        <v>QQ</v>
      </c>
    </row>
    <row r="22" spans="1:19" ht="50.25" customHeight="1" x14ac:dyDescent="0.2">
      <c r="A22" s="336"/>
      <c r="B22" s="337"/>
      <c r="C22" s="341"/>
      <c r="D22" s="342"/>
      <c r="E22" s="342"/>
      <c r="F22" s="343"/>
      <c r="G22" s="344"/>
      <c r="H22" s="343"/>
      <c r="S22" s="157" t="str">
        <f>(Base_utilisateurs!A24)</f>
        <v>RR</v>
      </c>
    </row>
    <row r="23" spans="1:19" ht="21.75" customHeight="1" x14ac:dyDescent="0.2">
      <c r="A23" s="159"/>
      <c r="B23" s="159"/>
      <c r="C23" s="159"/>
      <c r="D23" s="159"/>
      <c r="E23" s="159"/>
      <c r="F23" s="159"/>
      <c r="G23" s="159"/>
      <c r="H23" s="159"/>
      <c r="S23" s="157" t="str">
        <f>(Base_utilisateurs!A25)</f>
        <v>SS</v>
      </c>
    </row>
    <row r="24" spans="1:19" ht="18.75" customHeight="1" x14ac:dyDescent="0.2">
      <c r="A24" s="200" t="s">
        <v>80</v>
      </c>
      <c r="B24" s="345"/>
      <c r="C24" s="346"/>
      <c r="D24" s="346"/>
      <c r="E24" s="346"/>
      <c r="F24" s="346"/>
      <c r="G24" s="346"/>
      <c r="H24" s="347"/>
      <c r="S24" s="157" t="str">
        <f>(Base_utilisateurs!A26)</f>
        <v>TT</v>
      </c>
    </row>
    <row r="25" spans="1:19" ht="18.75" customHeight="1" x14ac:dyDescent="0.2">
      <c r="A25" s="321"/>
      <c r="B25" s="322"/>
      <c r="C25" s="322"/>
      <c r="D25" s="322"/>
      <c r="E25" s="322"/>
      <c r="F25" s="322"/>
      <c r="G25" s="322"/>
      <c r="H25" s="323"/>
      <c r="S25" s="157" t="str">
        <f>(Base_utilisateurs!A27)</f>
        <v>UU</v>
      </c>
    </row>
    <row r="26" spans="1:19" ht="18.75" customHeight="1" x14ac:dyDescent="0.2">
      <c r="A26" s="324"/>
      <c r="B26" s="325"/>
      <c r="C26" s="325"/>
      <c r="D26" s="325"/>
      <c r="E26" s="325"/>
      <c r="F26" s="325"/>
      <c r="G26" s="325"/>
      <c r="H26" s="326"/>
      <c r="S26" s="157" t="str">
        <f>(Base_utilisateurs!A28)</f>
        <v>VV</v>
      </c>
    </row>
    <row r="27" spans="1:19" ht="18.75" customHeight="1" x14ac:dyDescent="0.2">
      <c r="A27" s="327"/>
      <c r="B27" s="328"/>
      <c r="C27" s="328"/>
      <c r="D27" s="328"/>
      <c r="E27" s="328"/>
      <c r="F27" s="328"/>
      <c r="G27" s="328"/>
      <c r="H27" s="329"/>
      <c r="S27" s="157" t="str">
        <f>(Base_utilisateurs!A29)</f>
        <v>WW</v>
      </c>
    </row>
    <row r="28" spans="1:19" ht="21.75" customHeight="1" x14ac:dyDescent="0.2">
      <c r="A28" s="201"/>
      <c r="B28" s="202"/>
      <c r="C28" s="202"/>
      <c r="D28" s="202"/>
      <c r="E28" s="202"/>
      <c r="F28" s="202"/>
      <c r="G28" s="202"/>
      <c r="H28" s="202"/>
      <c r="S28" s="157" t="str">
        <f>(Base_utilisateurs!A30)</f>
        <v>XX</v>
      </c>
    </row>
    <row r="29" spans="1:19" ht="15.75" customHeight="1" x14ac:dyDescent="0.2">
      <c r="A29" s="309" t="s">
        <v>85</v>
      </c>
      <c r="B29" s="310"/>
      <c r="C29" s="310"/>
      <c r="D29" s="310"/>
      <c r="E29" s="310"/>
      <c r="F29" s="310"/>
      <c r="G29" s="310"/>
      <c r="H29" s="311"/>
      <c r="S29" s="157" t="str">
        <f>(Base_utilisateurs!A31)</f>
        <v>YY</v>
      </c>
    </row>
    <row r="30" spans="1:19" ht="15.75" customHeight="1" x14ac:dyDescent="0.2">
      <c r="A30" s="312"/>
      <c r="B30" s="313"/>
      <c r="C30" s="313"/>
      <c r="D30" s="313"/>
      <c r="E30" s="313"/>
      <c r="F30" s="313"/>
      <c r="G30" s="313"/>
      <c r="H30" s="314"/>
      <c r="S30" s="157" t="str">
        <f>(Base_utilisateurs!A32)</f>
        <v>ZZ</v>
      </c>
    </row>
    <row r="31" spans="1:19" ht="21.75" customHeight="1" x14ac:dyDescent="0.2">
      <c r="A31" s="330" t="s">
        <v>81</v>
      </c>
      <c r="B31" s="279"/>
      <c r="C31" s="279"/>
      <c r="D31" s="279"/>
      <c r="E31" s="279"/>
      <c r="F31" s="279"/>
      <c r="G31" s="279"/>
      <c r="H31" s="279"/>
      <c r="S31" s="157" t="str">
        <f>(Base_utilisateurs!A33)</f>
        <v>AAB</v>
      </c>
    </row>
    <row r="32" spans="1:19" ht="15.75" customHeight="1" x14ac:dyDescent="0.2">
      <c r="A32" s="331" t="s">
        <v>137</v>
      </c>
      <c r="B32" s="332"/>
      <c r="C32" s="332"/>
      <c r="D32" s="332"/>
      <c r="E32" s="332"/>
      <c r="F32" s="332"/>
      <c r="G32" s="332"/>
      <c r="H32" s="333"/>
      <c r="S32" s="157" t="str">
        <f>(Base_utilisateurs!A34)</f>
        <v>AAC</v>
      </c>
    </row>
    <row r="33" spans="1:19" ht="15.75" customHeight="1" x14ac:dyDescent="0.2">
      <c r="A33" s="300" t="s">
        <v>138</v>
      </c>
      <c r="B33" s="301"/>
      <c r="C33" s="301"/>
      <c r="D33" s="301"/>
      <c r="E33" s="301"/>
      <c r="F33" s="301"/>
      <c r="G33" s="301"/>
      <c r="H33" s="302"/>
      <c r="S33" s="157" t="str">
        <f>(Base_utilisateurs!A35)</f>
        <v>AAD</v>
      </c>
    </row>
    <row r="34" spans="1:19" ht="21.75" customHeight="1" x14ac:dyDescent="0.2">
      <c r="A34" s="203"/>
      <c r="S34" s="157" t="str">
        <f>(Base_utilisateurs!A36)</f>
        <v>AAE</v>
      </c>
    </row>
    <row r="35" spans="1:19" ht="15" x14ac:dyDescent="0.2">
      <c r="A35" s="306" t="s">
        <v>82</v>
      </c>
      <c r="B35" s="307"/>
      <c r="C35" s="307"/>
      <c r="D35" s="307"/>
      <c r="E35" s="307"/>
      <c r="F35" s="307"/>
      <c r="G35" s="307"/>
      <c r="H35" s="308"/>
      <c r="S35" s="157" t="str">
        <f>(Base_utilisateurs!A37)</f>
        <v>AAF</v>
      </c>
    </row>
    <row r="36" spans="1:19" ht="12.75" x14ac:dyDescent="0.2">
      <c r="B36" t="s">
        <v>83</v>
      </c>
      <c r="S36" s="157" t="str">
        <f>(Base_utilisateurs!A38)</f>
        <v>AAG</v>
      </c>
    </row>
    <row r="37" spans="1:19" ht="12.75" x14ac:dyDescent="0.2">
      <c r="S37" s="157" t="str">
        <f>(Base_utilisateurs!A39)</f>
        <v>AAH</v>
      </c>
    </row>
    <row r="38" spans="1:19" ht="12.75" x14ac:dyDescent="0.2">
      <c r="S38" s="157" t="str">
        <f>(Base_utilisateurs!A40)</f>
        <v>AAI</v>
      </c>
    </row>
    <row r="39" spans="1:19" ht="12.75" x14ac:dyDescent="0.2">
      <c r="S39" s="157" t="str">
        <f>(Base_utilisateurs!A41)</f>
        <v>AAJ</v>
      </c>
    </row>
    <row r="40" spans="1:19" ht="12.75" x14ac:dyDescent="0.2">
      <c r="S40" s="157" t="str">
        <f>(Base_utilisateurs!A42)</f>
        <v>AAK</v>
      </c>
    </row>
    <row r="41" spans="1:19" ht="12.75" x14ac:dyDescent="0.2">
      <c r="S41" s="157" t="str">
        <f>(Base_utilisateurs!A43)</f>
        <v>AAL</v>
      </c>
    </row>
    <row r="42" spans="1:19" ht="12.75" x14ac:dyDescent="0.2">
      <c r="S42" s="157" t="str">
        <f>(Base_utilisateurs!A44)</f>
        <v>AAM</v>
      </c>
    </row>
    <row r="43" spans="1:19" ht="12.75" x14ac:dyDescent="0.2">
      <c r="S43" s="157" t="str">
        <f>(Base_utilisateurs!A45)</f>
        <v>AAN</v>
      </c>
    </row>
    <row r="44" spans="1:19" ht="12.75" x14ac:dyDescent="0.2">
      <c r="S44" s="157" t="str">
        <f>(Base_utilisateurs!A46)</f>
        <v>AAO</v>
      </c>
    </row>
    <row r="45" spans="1:19" ht="12.75" x14ac:dyDescent="0.2">
      <c r="S45" s="157" t="str">
        <f>(Base_utilisateurs!A47)</f>
        <v>AAP</v>
      </c>
    </row>
    <row r="46" spans="1:19" ht="12.75" x14ac:dyDescent="0.2">
      <c r="S46" s="157" t="str">
        <f>(Base_utilisateurs!A48)</f>
        <v>AAQ</v>
      </c>
    </row>
    <row r="47" spans="1:19" ht="12.75" x14ac:dyDescent="0.2">
      <c r="S47" s="157" t="str">
        <f>(Base_utilisateurs!A49)</f>
        <v>AAR</v>
      </c>
    </row>
    <row r="48" spans="1:19" ht="12.75" x14ac:dyDescent="0.2">
      <c r="S48" s="157" t="str">
        <f>(Base_utilisateurs!A50)</f>
        <v>AAS</v>
      </c>
    </row>
    <row r="49" spans="19:19" ht="12.75" x14ac:dyDescent="0.2">
      <c r="S49" s="157" t="str">
        <f>(Base_utilisateurs!A51)</f>
        <v>AAT</v>
      </c>
    </row>
    <row r="50" spans="19:19" ht="12.75" x14ac:dyDescent="0.2">
      <c r="S50" s="157" t="str">
        <f>(Base_utilisateurs!A52)</f>
        <v>AAU</v>
      </c>
    </row>
    <row r="51" spans="19:19" ht="12.75" x14ac:dyDescent="0.2">
      <c r="S51" s="157" t="str">
        <f>(Base_utilisateurs!A53)</f>
        <v>AAV</v>
      </c>
    </row>
    <row r="52" spans="19:19" ht="12.75" x14ac:dyDescent="0.2">
      <c r="S52" s="157">
        <f>(Base_utilisateurs!A54)</f>
        <v>0</v>
      </c>
    </row>
    <row r="53" spans="19:19" ht="12.75" x14ac:dyDescent="0.2">
      <c r="S53" s="157">
        <f>(Base_utilisateurs!A55)</f>
        <v>0</v>
      </c>
    </row>
    <row r="54" spans="19:19" ht="12.75" x14ac:dyDescent="0.2">
      <c r="S54" s="157">
        <f>(Base_utilisateurs!A56)</f>
        <v>0</v>
      </c>
    </row>
    <row r="55" spans="19:19" ht="12.75" x14ac:dyDescent="0.2">
      <c r="S55" s="157">
        <f>(Base_utilisateurs!A57)</f>
        <v>0</v>
      </c>
    </row>
    <row r="56" spans="19:19" ht="12.75" x14ac:dyDescent="0.2">
      <c r="S56" s="157">
        <f>(Base_utilisateurs!A58)</f>
        <v>0</v>
      </c>
    </row>
    <row r="57" spans="19:19" ht="12.75" x14ac:dyDescent="0.2">
      <c r="S57" s="157">
        <f>(Base_utilisateurs!A59)</f>
        <v>0</v>
      </c>
    </row>
    <row r="58" spans="19:19" ht="12.75" x14ac:dyDescent="0.2">
      <c r="S58" s="157">
        <f>(Base_utilisateurs!A60)</f>
        <v>0</v>
      </c>
    </row>
    <row r="59" spans="19:19" ht="12.75" x14ac:dyDescent="0.2">
      <c r="S59" s="157">
        <f>(Base_utilisateurs!A61)</f>
        <v>0</v>
      </c>
    </row>
    <row r="60" spans="19:19" ht="12.75" x14ac:dyDescent="0.2">
      <c r="S60" s="157">
        <f>(Base_utilisateurs!A62)</f>
        <v>0</v>
      </c>
    </row>
    <row r="61" spans="19:19" ht="12.75" x14ac:dyDescent="0.2">
      <c r="S61" s="157">
        <f>(Base_utilisateurs!A63)</f>
        <v>0</v>
      </c>
    </row>
    <row r="62" spans="19:19" ht="12.75" x14ac:dyDescent="0.2">
      <c r="S62" s="157">
        <f>(Base_utilisateurs!A64)</f>
        <v>0</v>
      </c>
    </row>
    <row r="63" spans="19:19" ht="12.75" x14ac:dyDescent="0.2">
      <c r="S63" s="157">
        <f>(Base_utilisateurs!A65)</f>
        <v>0</v>
      </c>
    </row>
    <row r="64" spans="19:19" ht="12.75" x14ac:dyDescent="0.2">
      <c r="S64" s="157">
        <f>(Base_utilisateurs!A66)</f>
        <v>0</v>
      </c>
    </row>
    <row r="65" spans="19:19" ht="12.75" x14ac:dyDescent="0.2">
      <c r="S65" s="157">
        <f>(Base_utilisateurs!A67)</f>
        <v>0</v>
      </c>
    </row>
    <row r="66" spans="19:19" ht="12.75" x14ac:dyDescent="0.2">
      <c r="S66" s="157">
        <f>(Base_utilisateurs!A68)</f>
        <v>0</v>
      </c>
    </row>
    <row r="67" spans="19:19" ht="12.75" x14ac:dyDescent="0.2">
      <c r="S67" s="157">
        <f>(Base_utilisateurs!A69)</f>
        <v>0</v>
      </c>
    </row>
    <row r="68" spans="19:19" ht="12.75" x14ac:dyDescent="0.2">
      <c r="S68" s="157">
        <f>(Base_utilisateurs!A70)</f>
        <v>0</v>
      </c>
    </row>
    <row r="69" spans="19:19" ht="12.75" x14ac:dyDescent="0.2">
      <c r="S69" s="157">
        <f>(Base_utilisateurs!A71)</f>
        <v>0</v>
      </c>
    </row>
    <row r="70" spans="19:19" ht="12.75" x14ac:dyDescent="0.2">
      <c r="S70" s="157">
        <f>(Base_utilisateurs!A72)</f>
        <v>0</v>
      </c>
    </row>
    <row r="71" spans="19:19" ht="12.75" x14ac:dyDescent="0.2">
      <c r="S71" s="157">
        <f>(Base_utilisateurs!A73)</f>
        <v>0</v>
      </c>
    </row>
    <row r="72" spans="19:19" ht="12.75" x14ac:dyDescent="0.2">
      <c r="S72" s="157">
        <f>(Base_utilisateurs!A74)</f>
        <v>0</v>
      </c>
    </row>
    <row r="73" spans="19:19" ht="12.75" x14ac:dyDescent="0.2">
      <c r="S73" s="157">
        <f>(Base_utilisateurs!A75)</f>
        <v>0</v>
      </c>
    </row>
    <row r="74" spans="19:19" ht="12.75" x14ac:dyDescent="0.2">
      <c r="S74" s="157">
        <f>(Base_utilisateurs!A76)</f>
        <v>0</v>
      </c>
    </row>
    <row r="75" spans="19:19" ht="12.75" x14ac:dyDescent="0.2">
      <c r="S75" s="157">
        <f>(Base_utilisateurs!A77)</f>
        <v>0</v>
      </c>
    </row>
    <row r="76" spans="19:19" ht="12.75" x14ac:dyDescent="0.2">
      <c r="S76" s="157">
        <f>(Base_utilisateurs!A78)</f>
        <v>0</v>
      </c>
    </row>
    <row r="77" spans="19:19" ht="12.75" x14ac:dyDescent="0.2">
      <c r="S77" s="157">
        <f>(Base_utilisateurs!A79)</f>
        <v>0</v>
      </c>
    </row>
    <row r="78" spans="19:19" ht="12.75" x14ac:dyDescent="0.2">
      <c r="S78" s="157">
        <f>(Base_utilisateurs!A80)</f>
        <v>0</v>
      </c>
    </row>
    <row r="79" spans="19:19" ht="12.75" x14ac:dyDescent="0.2">
      <c r="S79" s="157">
        <f>(Base_utilisateurs!A81)</f>
        <v>0</v>
      </c>
    </row>
    <row r="80" spans="19:19" ht="12.75" x14ac:dyDescent="0.2">
      <c r="S80" s="157">
        <f>(Base_utilisateurs!A82)</f>
        <v>0</v>
      </c>
    </row>
    <row r="81" spans="19:19" ht="12.75" x14ac:dyDescent="0.2">
      <c r="S81" s="157">
        <f>(Base_utilisateurs!A83)</f>
        <v>0</v>
      </c>
    </row>
    <row r="82" spans="19:19" ht="12.75" x14ac:dyDescent="0.2">
      <c r="S82" s="157">
        <f>(Base_utilisateurs!A84)</f>
        <v>0</v>
      </c>
    </row>
    <row r="83" spans="19:19" ht="12.75" x14ac:dyDescent="0.2">
      <c r="S83" s="157">
        <f>(Base_utilisateurs!A85)</f>
        <v>0</v>
      </c>
    </row>
    <row r="84" spans="19:19" ht="12.75" x14ac:dyDescent="0.2">
      <c r="S84" s="157">
        <f>(Base_utilisateurs!A86)</f>
        <v>0</v>
      </c>
    </row>
    <row r="85" spans="19:19" ht="12.75" x14ac:dyDescent="0.2">
      <c r="S85" s="157">
        <f>(Base_utilisateurs!A87)</f>
        <v>0</v>
      </c>
    </row>
    <row r="86" spans="19:19" ht="12.75" x14ac:dyDescent="0.2">
      <c r="S86" s="157">
        <f>(Base_utilisateurs!A88)</f>
        <v>0</v>
      </c>
    </row>
    <row r="87" spans="19:19" ht="12.75" x14ac:dyDescent="0.2">
      <c r="S87" s="157">
        <f>(Base_utilisateurs!A89)</f>
        <v>0</v>
      </c>
    </row>
    <row r="88" spans="19:19" ht="12.75" x14ac:dyDescent="0.2">
      <c r="S88" s="157">
        <f>(Base_utilisateurs!A90)</f>
        <v>0</v>
      </c>
    </row>
    <row r="89" spans="19:19" ht="12.75" x14ac:dyDescent="0.2">
      <c r="S89" s="157">
        <f>(Base_utilisateurs!A91)</f>
        <v>0</v>
      </c>
    </row>
    <row r="90" spans="19:19" ht="12.75" x14ac:dyDescent="0.2">
      <c r="S90" s="157">
        <f>(Base_utilisateurs!A92)</f>
        <v>0</v>
      </c>
    </row>
    <row r="91" spans="19:19" ht="12.75" x14ac:dyDescent="0.2">
      <c r="S91" s="157">
        <f>(Base_utilisateurs!A93)</f>
        <v>0</v>
      </c>
    </row>
    <row r="92" spans="19:19" ht="12.75" x14ac:dyDescent="0.2">
      <c r="S92" s="157">
        <f>(Base_utilisateurs!A94)</f>
        <v>0</v>
      </c>
    </row>
    <row r="93" spans="19:19" ht="12.75" x14ac:dyDescent="0.2">
      <c r="S93" s="157">
        <f>(Base_utilisateurs!A95)</f>
        <v>0</v>
      </c>
    </row>
    <row r="94" spans="19:19" ht="12.75" x14ac:dyDescent="0.2">
      <c r="S94" s="157">
        <f>(Base_utilisateurs!A96)</f>
        <v>0</v>
      </c>
    </row>
    <row r="95" spans="19:19" ht="12.75" x14ac:dyDescent="0.2">
      <c r="S95" s="157">
        <f>(Base_utilisateurs!A97)</f>
        <v>0</v>
      </c>
    </row>
    <row r="96" spans="19:19" ht="12.75" x14ac:dyDescent="0.2">
      <c r="S96" s="157">
        <f>(Base_utilisateurs!A98)</f>
        <v>0</v>
      </c>
    </row>
    <row r="97" spans="19:19" ht="12.75" x14ac:dyDescent="0.2">
      <c r="S97" s="157">
        <f>(Base_utilisateurs!A99)</f>
        <v>0</v>
      </c>
    </row>
    <row r="98" spans="19:19" ht="12.75" x14ac:dyDescent="0.2">
      <c r="S98" s="157">
        <f>(Base_utilisateurs!A100)</f>
        <v>0</v>
      </c>
    </row>
    <row r="99" spans="19:19" ht="12.75" x14ac:dyDescent="0.2">
      <c r="S99" s="157">
        <f>(Base_utilisateurs!A101)</f>
        <v>0</v>
      </c>
    </row>
    <row r="100" spans="19:19" ht="12.75" x14ac:dyDescent="0.2">
      <c r="S100" s="157">
        <f>(Base_utilisateurs!A102)</f>
        <v>0</v>
      </c>
    </row>
    <row r="101" spans="19:19" ht="12.75" x14ac:dyDescent="0.2">
      <c r="S101" s="157">
        <f>(Base_utilisateurs!A103)</f>
        <v>0</v>
      </c>
    </row>
    <row r="102" spans="19:19" ht="12.75" x14ac:dyDescent="0.2">
      <c r="S102" s="157">
        <f>(Base_utilisateurs!A104)</f>
        <v>0</v>
      </c>
    </row>
    <row r="103" spans="19:19" ht="12.75" x14ac:dyDescent="0.2">
      <c r="S103" s="157">
        <f>(Base_utilisateurs!A105)</f>
        <v>0</v>
      </c>
    </row>
    <row r="104" spans="19:19" ht="12.75" x14ac:dyDescent="0.2">
      <c r="S104" s="157">
        <f>(Base_utilisateurs!A106)</f>
        <v>0</v>
      </c>
    </row>
    <row r="105" spans="19:19" ht="12.75" x14ac:dyDescent="0.2">
      <c r="S105" s="157">
        <f>(Base_utilisateurs!A107)</f>
        <v>0</v>
      </c>
    </row>
    <row r="106" spans="19:19" ht="12.75" x14ac:dyDescent="0.2">
      <c r="S106" s="157">
        <f>(Base_utilisateurs!A108)</f>
        <v>0</v>
      </c>
    </row>
    <row r="107" spans="19:19" ht="12.75" x14ac:dyDescent="0.2">
      <c r="S107" s="157">
        <f>(Base_utilisateurs!A109)</f>
        <v>0</v>
      </c>
    </row>
    <row r="108" spans="19:19" ht="12.75" x14ac:dyDescent="0.2">
      <c r="S108" s="157">
        <f>(Base_utilisateurs!A110)</f>
        <v>0</v>
      </c>
    </row>
    <row r="109" spans="19:19" ht="12.75" x14ac:dyDescent="0.2">
      <c r="S109" s="157">
        <f>(Base_utilisateurs!A111)</f>
        <v>0</v>
      </c>
    </row>
    <row r="110" spans="19:19" ht="12.75" x14ac:dyDescent="0.2">
      <c r="S110" s="157">
        <f>(Base_utilisateurs!A112)</f>
        <v>0</v>
      </c>
    </row>
    <row r="111" spans="19:19" ht="12.75" x14ac:dyDescent="0.2">
      <c r="S111" s="157">
        <f>(Base_utilisateurs!A113)</f>
        <v>0</v>
      </c>
    </row>
    <row r="112" spans="19:19" ht="12.75" x14ac:dyDescent="0.2">
      <c r="S112" s="157">
        <f>(Base_utilisateurs!A114)</f>
        <v>0</v>
      </c>
    </row>
    <row r="113" spans="19:19" ht="12.75" x14ac:dyDescent="0.2">
      <c r="S113" s="157">
        <f>(Base_utilisateurs!A115)</f>
        <v>0</v>
      </c>
    </row>
    <row r="114" spans="19:19" ht="12.75" x14ac:dyDescent="0.2">
      <c r="S114" s="157">
        <f>(Base_utilisateurs!A116)</f>
        <v>0</v>
      </c>
    </row>
    <row r="115" spans="19:19" ht="12.75" x14ac:dyDescent="0.2">
      <c r="S115" s="157">
        <f>(Base_utilisateurs!A117)</f>
        <v>0</v>
      </c>
    </row>
    <row r="116" spans="19:19" ht="12.75" x14ac:dyDescent="0.2">
      <c r="S116" s="157">
        <f>(Base_utilisateurs!A118)</f>
        <v>0</v>
      </c>
    </row>
    <row r="117" spans="19:19" ht="12.75" x14ac:dyDescent="0.2">
      <c r="S117" s="157">
        <f>(Base_utilisateurs!A119)</f>
        <v>0</v>
      </c>
    </row>
    <row r="118" spans="19:19" ht="12.75" x14ac:dyDescent="0.2">
      <c r="S118" s="157">
        <f>(Base_utilisateurs!A120)</f>
        <v>0</v>
      </c>
    </row>
    <row r="119" spans="19:19" ht="12.75" x14ac:dyDescent="0.2">
      <c r="S119" s="157">
        <f>(Base_utilisateurs!A121)</f>
        <v>0</v>
      </c>
    </row>
    <row r="120" spans="19:19" ht="12.75" x14ac:dyDescent="0.2">
      <c r="S120" s="157">
        <f>(Base_utilisateurs!A122)</f>
        <v>0</v>
      </c>
    </row>
    <row r="121" spans="19:19" ht="12.75" x14ac:dyDescent="0.2">
      <c r="S121" s="157">
        <f>(Base_utilisateurs!A123)</f>
        <v>0</v>
      </c>
    </row>
    <row r="122" spans="19:19" ht="12.75" x14ac:dyDescent="0.2">
      <c r="S122" s="157">
        <f>(Base_utilisateurs!A124)</f>
        <v>0</v>
      </c>
    </row>
    <row r="123" spans="19:19" ht="12.75" x14ac:dyDescent="0.2">
      <c r="S123" s="157">
        <f>(Base_utilisateurs!A125)</f>
        <v>0</v>
      </c>
    </row>
    <row r="124" spans="19:19" ht="12.75" x14ac:dyDescent="0.2">
      <c r="S124" s="157">
        <f>(Base_utilisateurs!A126)</f>
        <v>0</v>
      </c>
    </row>
    <row r="125" spans="19:19" ht="12.75" x14ac:dyDescent="0.2">
      <c r="S125" s="157">
        <f>(Base_utilisateurs!A127)</f>
        <v>0</v>
      </c>
    </row>
    <row r="126" spans="19:19" ht="12.75" x14ac:dyDescent="0.2">
      <c r="S126" s="157">
        <f>(Base_utilisateurs!A128)</f>
        <v>0</v>
      </c>
    </row>
    <row r="127" spans="19:19" ht="12.75" x14ac:dyDescent="0.2">
      <c r="S127" s="157">
        <f>(Base_utilisateurs!A129)</f>
        <v>0</v>
      </c>
    </row>
    <row r="128" spans="19:19" ht="12.75" x14ac:dyDescent="0.2">
      <c r="S128" s="157">
        <f>(Base_utilisateurs!A130)</f>
        <v>0</v>
      </c>
    </row>
    <row r="129" spans="19:19" ht="12.75" x14ac:dyDescent="0.2">
      <c r="S129" s="157">
        <f>(Base_utilisateurs!A131)</f>
        <v>0</v>
      </c>
    </row>
    <row r="130" spans="19:19" ht="12.75" x14ac:dyDescent="0.2">
      <c r="S130" s="157">
        <f>(Base_utilisateurs!A132)</f>
        <v>0</v>
      </c>
    </row>
    <row r="131" spans="19:19" ht="12.75" x14ac:dyDescent="0.2">
      <c r="S131" s="157">
        <f>(Base_utilisateurs!A133)</f>
        <v>0</v>
      </c>
    </row>
    <row r="132" spans="19:19" ht="12.75" x14ac:dyDescent="0.2">
      <c r="S132" s="157">
        <f>(Base_utilisateurs!A134)</f>
        <v>0</v>
      </c>
    </row>
    <row r="133" spans="19:19" ht="12.75" x14ac:dyDescent="0.2">
      <c r="S133" s="157">
        <f>(Base_utilisateurs!A135)</f>
        <v>0</v>
      </c>
    </row>
    <row r="134" spans="19:19" ht="12.75" x14ac:dyDescent="0.2">
      <c r="S134" s="157">
        <f>(Base_utilisateurs!A136)</f>
        <v>0</v>
      </c>
    </row>
    <row r="135" spans="19:19" ht="12.75" x14ac:dyDescent="0.2">
      <c r="S135" s="157">
        <f>(Base_utilisateurs!A137)</f>
        <v>0</v>
      </c>
    </row>
    <row r="136" spans="19:19" ht="12.75" x14ac:dyDescent="0.2">
      <c r="S136" s="157">
        <f>(Base_utilisateurs!A138)</f>
        <v>0</v>
      </c>
    </row>
    <row r="137" spans="19:19" ht="12.75" x14ac:dyDescent="0.2">
      <c r="S137" s="157">
        <f>(Base_utilisateurs!A139)</f>
        <v>0</v>
      </c>
    </row>
    <row r="138" spans="19:19" ht="12.75" x14ac:dyDescent="0.2">
      <c r="S138" s="157">
        <f>(Base_utilisateurs!A140)</f>
        <v>0</v>
      </c>
    </row>
    <row r="139" spans="19:19" ht="12.75" x14ac:dyDescent="0.2">
      <c r="S139" s="157">
        <f>(Base_utilisateurs!A141)</f>
        <v>0</v>
      </c>
    </row>
    <row r="140" spans="19:19" ht="12.75" x14ac:dyDescent="0.2">
      <c r="S140" s="157">
        <f>(Base_utilisateurs!A142)</f>
        <v>0</v>
      </c>
    </row>
    <row r="141" spans="19:19" ht="12.75" x14ac:dyDescent="0.2">
      <c r="S141" s="157">
        <f>(Base_utilisateurs!A143)</f>
        <v>0</v>
      </c>
    </row>
    <row r="142" spans="19:19" ht="12.75" x14ac:dyDescent="0.2">
      <c r="S142" s="157">
        <f>(Base_utilisateurs!A144)</f>
        <v>0</v>
      </c>
    </row>
    <row r="143" spans="19:19" ht="12.75" x14ac:dyDescent="0.2">
      <c r="S143" s="157">
        <f>(Base_utilisateurs!A145)</f>
        <v>0</v>
      </c>
    </row>
    <row r="144" spans="19:19" ht="12.75" x14ac:dyDescent="0.2">
      <c r="S144" s="157">
        <f>(Base_utilisateurs!A146)</f>
        <v>0</v>
      </c>
    </row>
    <row r="145" spans="19:19" ht="12.75" x14ac:dyDescent="0.2">
      <c r="S145" s="157">
        <f>(Base_utilisateurs!A147)</f>
        <v>0</v>
      </c>
    </row>
    <row r="146" spans="19:19" ht="12.75" x14ac:dyDescent="0.2">
      <c r="S146" s="157">
        <f>(Base_utilisateurs!A148)</f>
        <v>0</v>
      </c>
    </row>
    <row r="147" spans="19:19" ht="12.75" x14ac:dyDescent="0.2">
      <c r="S147" s="157">
        <f>(Base_utilisateurs!A149)</f>
        <v>0</v>
      </c>
    </row>
    <row r="148" spans="19:19" ht="12.75" x14ac:dyDescent="0.2">
      <c r="S148" s="157">
        <f>(Base_utilisateurs!A150)</f>
        <v>0</v>
      </c>
    </row>
    <row r="149" spans="19:19" ht="12.75" x14ac:dyDescent="0.2">
      <c r="S149" s="157">
        <f>(Base_utilisateurs!A151)</f>
        <v>0</v>
      </c>
    </row>
    <row r="150" spans="19:19" ht="12.75" x14ac:dyDescent="0.2">
      <c r="S150" s="157">
        <f>(Base_utilisateurs!A152)</f>
        <v>0</v>
      </c>
    </row>
    <row r="151" spans="19:19" ht="12.75" x14ac:dyDescent="0.2">
      <c r="S151" s="157">
        <f>(Base_utilisateurs!A153)</f>
        <v>0</v>
      </c>
    </row>
    <row r="152" spans="19:19" ht="12.75" x14ac:dyDescent="0.2">
      <c r="S152" s="157">
        <f>(Base_utilisateurs!A154)</f>
        <v>0</v>
      </c>
    </row>
    <row r="153" spans="19:19" ht="12.75" x14ac:dyDescent="0.2">
      <c r="S153" s="157">
        <f>(Base_utilisateurs!A155)</f>
        <v>0</v>
      </c>
    </row>
    <row r="154" spans="19:19" ht="12.75" x14ac:dyDescent="0.2">
      <c r="S154" s="157">
        <f>(Base_utilisateurs!A156)</f>
        <v>0</v>
      </c>
    </row>
    <row r="155" spans="19:19" ht="12.75" x14ac:dyDescent="0.2">
      <c r="S155" s="157">
        <f>(Base_utilisateurs!A157)</f>
        <v>0</v>
      </c>
    </row>
    <row r="156" spans="19:19" ht="12.75" x14ac:dyDescent="0.2">
      <c r="S156" s="157">
        <f>(Base_utilisateurs!A158)</f>
        <v>0</v>
      </c>
    </row>
    <row r="157" spans="19:19" ht="12.75" x14ac:dyDescent="0.2">
      <c r="S157" s="157">
        <f>(Base_utilisateurs!A159)</f>
        <v>0</v>
      </c>
    </row>
    <row r="158" spans="19:19" ht="12.75" x14ac:dyDescent="0.2">
      <c r="S158" s="157">
        <f>(Base_utilisateurs!A160)</f>
        <v>0</v>
      </c>
    </row>
    <row r="159" spans="19:19" ht="12.75" x14ac:dyDescent="0.2">
      <c r="S159" s="157">
        <f>(Base_utilisateurs!A161)</f>
        <v>0</v>
      </c>
    </row>
    <row r="160" spans="19:19" ht="12.75" x14ac:dyDescent="0.2">
      <c r="S160" s="157">
        <f>(Base_utilisateurs!A162)</f>
        <v>0</v>
      </c>
    </row>
    <row r="161" spans="19:19" ht="12.75" x14ac:dyDescent="0.2">
      <c r="S161" s="157">
        <f>(Base_utilisateurs!A163)</f>
        <v>0</v>
      </c>
    </row>
    <row r="162" spans="19:19" ht="12.75" x14ac:dyDescent="0.2">
      <c r="S162" s="157">
        <f>(Base_utilisateurs!A164)</f>
        <v>0</v>
      </c>
    </row>
    <row r="163" spans="19:19" ht="12.75" x14ac:dyDescent="0.2">
      <c r="S163" s="157">
        <f>(Base_utilisateurs!A165)</f>
        <v>0</v>
      </c>
    </row>
    <row r="164" spans="19:19" ht="12.75" x14ac:dyDescent="0.2">
      <c r="S164" s="157">
        <f>(Base_utilisateurs!A166)</f>
        <v>0</v>
      </c>
    </row>
    <row r="165" spans="19:19" ht="12.75" x14ac:dyDescent="0.2">
      <c r="S165" s="157">
        <f>(Base_utilisateurs!A167)</f>
        <v>0</v>
      </c>
    </row>
    <row r="166" spans="19:19" ht="12.75" x14ac:dyDescent="0.2">
      <c r="S166" s="157">
        <f>(Base_utilisateurs!A168)</f>
        <v>0</v>
      </c>
    </row>
    <row r="167" spans="19:19" ht="12.75" x14ac:dyDescent="0.2">
      <c r="S167" s="157">
        <f>(Base_utilisateurs!A169)</f>
        <v>0</v>
      </c>
    </row>
    <row r="168" spans="19:19" ht="12.75" x14ac:dyDescent="0.2">
      <c r="S168" s="157">
        <f>(Base_utilisateurs!A170)</f>
        <v>0</v>
      </c>
    </row>
    <row r="169" spans="19:19" ht="12.75" x14ac:dyDescent="0.2">
      <c r="S169" s="157">
        <f>(Base_utilisateurs!A171)</f>
        <v>0</v>
      </c>
    </row>
    <row r="170" spans="19:19" ht="12.75" x14ac:dyDescent="0.2">
      <c r="S170" s="157">
        <f>(Base_utilisateurs!A172)</f>
        <v>0</v>
      </c>
    </row>
    <row r="171" spans="19:19" ht="12.75" x14ac:dyDescent="0.2">
      <c r="S171" s="157">
        <f>(Base_utilisateurs!A173)</f>
        <v>0</v>
      </c>
    </row>
    <row r="172" spans="19:19" ht="12.75" x14ac:dyDescent="0.2">
      <c r="S172" s="157">
        <f>(Base_utilisateurs!A174)</f>
        <v>0</v>
      </c>
    </row>
    <row r="173" spans="19:19" ht="12.75" x14ac:dyDescent="0.2">
      <c r="S173" s="157">
        <f>(Base_utilisateurs!A175)</f>
        <v>0</v>
      </c>
    </row>
    <row r="174" spans="19:19" ht="12.75" x14ac:dyDescent="0.2">
      <c r="S174" s="157">
        <f>(Base_utilisateurs!A176)</f>
        <v>0</v>
      </c>
    </row>
    <row r="175" spans="19:19" ht="12.75" x14ac:dyDescent="0.2">
      <c r="S175" s="157">
        <f>(Base_utilisateurs!A177)</f>
        <v>0</v>
      </c>
    </row>
    <row r="176" spans="19:19" ht="12.75" x14ac:dyDescent="0.2">
      <c r="S176" s="157">
        <f>(Base_utilisateurs!A178)</f>
        <v>0</v>
      </c>
    </row>
    <row r="177" spans="19:19" ht="12.75" x14ac:dyDescent="0.2">
      <c r="S177" s="157">
        <f>(Base_utilisateurs!A179)</f>
        <v>0</v>
      </c>
    </row>
    <row r="178" spans="19:19" ht="12.75" x14ac:dyDescent="0.2">
      <c r="S178" s="157">
        <f>(Base_utilisateurs!A180)</f>
        <v>0</v>
      </c>
    </row>
    <row r="179" spans="19:19" ht="12.75" x14ac:dyDescent="0.2">
      <c r="S179" s="157">
        <f>(Base_utilisateurs!A181)</f>
        <v>0</v>
      </c>
    </row>
    <row r="180" spans="19:19" ht="12.75" x14ac:dyDescent="0.2">
      <c r="S180" s="157">
        <f>(Base_utilisateurs!A182)</f>
        <v>0</v>
      </c>
    </row>
    <row r="181" spans="19:19" ht="12.75" x14ac:dyDescent="0.2">
      <c r="S181" s="157">
        <f>(Base_utilisateurs!A183)</f>
        <v>0</v>
      </c>
    </row>
    <row r="182" spans="19:19" ht="12.75" x14ac:dyDescent="0.2">
      <c r="S182" s="157">
        <f>(Base_utilisateurs!A184)</f>
        <v>0</v>
      </c>
    </row>
    <row r="183" spans="19:19" ht="12.75" x14ac:dyDescent="0.2">
      <c r="S183" s="157">
        <f>(Base_utilisateurs!A185)</f>
        <v>0</v>
      </c>
    </row>
    <row r="184" spans="19:19" ht="12.75" x14ac:dyDescent="0.2">
      <c r="S184" s="157">
        <f>(Base_utilisateurs!A186)</f>
        <v>0</v>
      </c>
    </row>
    <row r="185" spans="19:19" ht="12.75" x14ac:dyDescent="0.2">
      <c r="S185" s="157">
        <f>(Base_utilisateurs!A187)</f>
        <v>0</v>
      </c>
    </row>
    <row r="186" spans="19:19" ht="12.75" x14ac:dyDescent="0.2">
      <c r="S186" s="157">
        <f>(Base_utilisateurs!A188)</f>
        <v>0</v>
      </c>
    </row>
    <row r="187" spans="19:19" ht="12.75" x14ac:dyDescent="0.2">
      <c r="S187" s="157">
        <f>(Base_utilisateurs!A189)</f>
        <v>0</v>
      </c>
    </row>
    <row r="188" spans="19:19" ht="12.75" x14ac:dyDescent="0.2">
      <c r="S188" s="157">
        <f>(Base_utilisateurs!A190)</f>
        <v>0</v>
      </c>
    </row>
    <row r="189" spans="19:19" ht="12.75" x14ac:dyDescent="0.2">
      <c r="S189" s="157">
        <f>(Base_utilisateurs!A191)</f>
        <v>0</v>
      </c>
    </row>
    <row r="190" spans="19:19" ht="12.75" x14ac:dyDescent="0.2">
      <c r="S190" s="157">
        <f>(Base_utilisateurs!A192)</f>
        <v>0</v>
      </c>
    </row>
    <row r="191" spans="19:19" ht="12.75" x14ac:dyDescent="0.2">
      <c r="S191" s="157">
        <f>(Base_utilisateurs!A193)</f>
        <v>0</v>
      </c>
    </row>
    <row r="192" spans="19:19" ht="12.75" x14ac:dyDescent="0.2">
      <c r="S192" s="157">
        <f>(Base_utilisateurs!A194)</f>
        <v>0</v>
      </c>
    </row>
    <row r="193" spans="19:19" ht="12.75" x14ac:dyDescent="0.2">
      <c r="S193" s="157">
        <f>(Base_utilisateurs!A195)</f>
        <v>0</v>
      </c>
    </row>
    <row r="194" spans="19:19" ht="12.75" x14ac:dyDescent="0.2">
      <c r="S194" s="157">
        <f>(Base_utilisateurs!A196)</f>
        <v>0</v>
      </c>
    </row>
    <row r="195" spans="19:19" ht="12.75" x14ac:dyDescent="0.2">
      <c r="S195" s="157">
        <f>(Base_utilisateurs!A197)</f>
        <v>0</v>
      </c>
    </row>
    <row r="196" spans="19:19" ht="12.75" x14ac:dyDescent="0.2">
      <c r="S196" s="157">
        <f>(Base_utilisateurs!A198)</f>
        <v>0</v>
      </c>
    </row>
    <row r="197" spans="19:19" ht="12.75" x14ac:dyDescent="0.2">
      <c r="S197" s="157">
        <f>(Base_utilisateurs!A199)</f>
        <v>0</v>
      </c>
    </row>
    <row r="198" spans="19:19" ht="12.75" x14ac:dyDescent="0.2">
      <c r="S198" s="157">
        <f>(Base_utilisateurs!A200)</f>
        <v>0</v>
      </c>
    </row>
    <row r="199" spans="19:19" ht="12.75" x14ac:dyDescent="0.2">
      <c r="S199" s="157">
        <f>(Base_utilisateurs!A201)</f>
        <v>0</v>
      </c>
    </row>
    <row r="200" spans="19:19" ht="12.75" x14ac:dyDescent="0.2">
      <c r="S200" s="157">
        <f>(Base_utilisateurs!A202)</f>
        <v>0</v>
      </c>
    </row>
    <row r="201" spans="19:19" ht="12.75" x14ac:dyDescent="0.2">
      <c r="S201" s="157">
        <f>(Base_utilisateurs!A203)</f>
        <v>0</v>
      </c>
    </row>
    <row r="202" spans="19:19" ht="12.75" x14ac:dyDescent="0.2">
      <c r="S202" s="157">
        <f>(Base_utilisateurs!A204)</f>
        <v>0</v>
      </c>
    </row>
    <row r="203" spans="19:19" ht="12.75" x14ac:dyDescent="0.2">
      <c r="S203" s="157">
        <f>(Base_utilisateurs!A205)</f>
        <v>0</v>
      </c>
    </row>
    <row r="204" spans="19:19" ht="12.75" x14ac:dyDescent="0.2">
      <c r="S204" s="157">
        <f>(Base_utilisateurs!A206)</f>
        <v>0</v>
      </c>
    </row>
    <row r="205" spans="19:19" ht="12.75" x14ac:dyDescent="0.2">
      <c r="S205" s="157">
        <f>(Base_utilisateurs!A207)</f>
        <v>0</v>
      </c>
    </row>
    <row r="206" spans="19:19" ht="12.75" x14ac:dyDescent="0.2">
      <c r="S206" s="157">
        <f>(Base_utilisateurs!A208)</f>
        <v>0</v>
      </c>
    </row>
    <row r="207" spans="19:19" ht="12.75" x14ac:dyDescent="0.2">
      <c r="S207" s="157">
        <f>(Base_utilisateurs!A209)</f>
        <v>0</v>
      </c>
    </row>
    <row r="208" spans="19:19" ht="12.75" x14ac:dyDescent="0.2">
      <c r="S208" s="157">
        <f>(Base_utilisateurs!A210)</f>
        <v>0</v>
      </c>
    </row>
    <row r="209" spans="19:19" ht="12.75" x14ac:dyDescent="0.2">
      <c r="S209" s="157">
        <f>(Base_utilisateurs!A211)</f>
        <v>0</v>
      </c>
    </row>
    <row r="210" spans="19:19" ht="12.75" x14ac:dyDescent="0.2">
      <c r="S210" s="157">
        <f>(Base_utilisateurs!A212)</f>
        <v>0</v>
      </c>
    </row>
    <row r="211" spans="19:19" ht="12.75" x14ac:dyDescent="0.2">
      <c r="S211" s="157">
        <f>(Base_utilisateurs!A213)</f>
        <v>0</v>
      </c>
    </row>
    <row r="212" spans="19:19" ht="12.75" x14ac:dyDescent="0.2">
      <c r="S212" s="157">
        <f>(Base_utilisateurs!A214)</f>
        <v>0</v>
      </c>
    </row>
    <row r="213" spans="19:19" ht="12.75" x14ac:dyDescent="0.2">
      <c r="S213" s="157">
        <f>(Base_utilisateurs!A215)</f>
        <v>0</v>
      </c>
    </row>
    <row r="214" spans="19:19" ht="12.75" x14ac:dyDescent="0.2">
      <c r="S214" s="157">
        <f>(Base_utilisateurs!A216)</f>
        <v>0</v>
      </c>
    </row>
    <row r="215" spans="19:19" ht="12.75" x14ac:dyDescent="0.2">
      <c r="S215" s="157">
        <f>(Base_utilisateurs!A217)</f>
        <v>0</v>
      </c>
    </row>
  </sheetData>
  <mergeCells count="30">
    <mergeCell ref="A35:H35"/>
    <mergeCell ref="A29:H30"/>
    <mergeCell ref="L3:P3"/>
    <mergeCell ref="E1:H1"/>
    <mergeCell ref="A25:H25"/>
    <mergeCell ref="A26:H26"/>
    <mergeCell ref="A27:H27"/>
    <mergeCell ref="A31:H31"/>
    <mergeCell ref="A32:H32"/>
    <mergeCell ref="A21:B22"/>
    <mergeCell ref="C21:F21"/>
    <mergeCell ref="G21:H21"/>
    <mergeCell ref="C22:F22"/>
    <mergeCell ref="G22:H22"/>
    <mergeCell ref="B24:H24"/>
    <mergeCell ref="A11:F11"/>
    <mergeCell ref="H11:H12"/>
    <mergeCell ref="C12:D12"/>
    <mergeCell ref="E12:F12"/>
    <mergeCell ref="A33:H33"/>
    <mergeCell ref="A4:B4"/>
    <mergeCell ref="C6:G6"/>
    <mergeCell ref="T5:V5"/>
    <mergeCell ref="C8:H8"/>
    <mergeCell ref="A10:H10"/>
    <mergeCell ref="O1:P1"/>
    <mergeCell ref="X1:Y1"/>
    <mergeCell ref="L1:M1"/>
    <mergeCell ref="A2:D2"/>
    <mergeCell ref="E2:H2"/>
  </mergeCells>
  <conditionalFormatting sqref="A19:A21">
    <cfRule type="cellIs" dxfId="73" priority="8" operator="equal">
      <formula>FALSE</formula>
    </cfRule>
  </conditionalFormatting>
  <conditionalFormatting sqref="A13:A18">
    <cfRule type="cellIs" dxfId="72" priority="1" operator="equal">
      <formula>FALSE</formula>
    </cfRule>
  </conditionalFormatting>
  <conditionalFormatting sqref="A14">
    <cfRule type="expression" dxfId="71" priority="2">
      <formula>$B$14&lt;&gt;$K$1</formula>
    </cfRule>
  </conditionalFormatting>
  <conditionalFormatting sqref="A18">
    <cfRule type="expression" dxfId="70" priority="3">
      <formula>$B$18&lt;&gt;$K$1</formula>
    </cfRule>
  </conditionalFormatting>
  <conditionalFormatting sqref="A17">
    <cfRule type="expression" dxfId="69" priority="4">
      <formula>$B$17&lt;&gt;$K$1</formula>
    </cfRule>
  </conditionalFormatting>
  <conditionalFormatting sqref="A16">
    <cfRule type="expression" dxfId="68" priority="5">
      <formula>$B$16&lt;&gt;$K$1</formula>
    </cfRule>
  </conditionalFormatting>
  <conditionalFormatting sqref="A15">
    <cfRule type="expression" dxfId="67" priority="6">
      <formula>$B$15&lt;&gt;$K$1</formula>
    </cfRule>
  </conditionalFormatting>
  <conditionalFormatting sqref="A13">
    <cfRule type="expression" dxfId="66" priority="7">
      <formula>$B$13&lt;&gt;$K$1</formula>
    </cfRule>
  </conditionalFormatting>
  <dataValidations count="2">
    <dataValidation type="list" allowBlank="1" showInputMessage="1" sqref="H20 E19:F20 B19:B20">
      <formula1>#REF!</formula1>
    </dataValidation>
    <dataValidation type="list" allowBlank="1" showInputMessage="1" showErrorMessage="1" sqref="C6:G6">
      <formula1>$S$1:$S$215</formula1>
    </dataValidation>
  </dataValidations>
  <hyperlinks>
    <hyperlink ref="L1" location="STAT!A1" display="STAT"/>
    <hyperlink ref="L1:M1" location="CALENDRIER!A1" display="CALENDRIER"/>
    <hyperlink ref="O1" location="STAT!A1" display="STAT"/>
    <hyperlink ref="O1:P1" location="Base_utilisateurs!A1" display="BASE DE DONNÉES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3"/>
  <sheetViews>
    <sheetView zoomScale="70" zoomScaleNormal="70" workbookViewId="0">
      <selection activeCell="E15" sqref="E15"/>
    </sheetView>
  </sheetViews>
  <sheetFormatPr baseColWidth="10" defaultRowHeight="15" x14ac:dyDescent="0.2"/>
  <cols>
    <col min="1" max="1" width="22.5703125" style="102" customWidth="1"/>
    <col min="2" max="2" width="35.85546875" style="152" customWidth="1"/>
    <col min="3" max="3" width="39.28515625" style="102" customWidth="1"/>
    <col min="4" max="4" width="26.7109375" style="152" customWidth="1"/>
    <col min="5" max="5" width="48.85546875" style="155" customWidth="1"/>
    <col min="6" max="6" width="1.42578125" style="102" customWidth="1"/>
    <col min="7" max="7" width="17.85546875" style="151" customWidth="1"/>
    <col min="8" max="8" width="24.140625" style="102" customWidth="1"/>
    <col min="9" max="9" width="44.5703125" style="152" customWidth="1"/>
    <col min="10" max="10" width="20.140625" style="152" customWidth="1"/>
    <col min="11" max="11" width="20.140625" style="102" hidden="1" customWidth="1"/>
    <col min="12" max="12" width="20.140625" style="152" customWidth="1"/>
    <col min="13" max="13" width="20.140625" style="154" customWidth="1"/>
    <col min="14" max="16384" width="11.42578125" style="102"/>
  </cols>
  <sheetData>
    <row r="1" spans="1:13" s="96" customFormat="1" ht="39.75" customHeight="1" x14ac:dyDescent="0.2">
      <c r="A1" s="91"/>
      <c r="B1" s="92" t="s">
        <v>35</v>
      </c>
      <c r="C1" s="93"/>
      <c r="D1" s="94"/>
      <c r="E1" s="94"/>
      <c r="F1" s="95"/>
      <c r="G1" s="95"/>
      <c r="H1" s="95"/>
      <c r="I1" s="95"/>
      <c r="J1" s="95"/>
      <c r="L1" s="97"/>
      <c r="M1" s="98"/>
    </row>
    <row r="2" spans="1:13" s="100" customFormat="1" ht="22.5" customHeight="1" x14ac:dyDescent="0.25">
      <c r="A2" s="99" t="s">
        <v>36</v>
      </c>
      <c r="B2" s="99" t="s">
        <v>37</v>
      </c>
      <c r="C2" s="99" t="s">
        <v>38</v>
      </c>
      <c r="D2" s="99" t="s">
        <v>39</v>
      </c>
      <c r="E2" s="224" t="s">
        <v>40</v>
      </c>
      <c r="G2" s="99"/>
      <c r="H2" s="99"/>
      <c r="I2" s="99"/>
      <c r="J2" s="99"/>
      <c r="K2" s="99"/>
      <c r="L2" s="99"/>
      <c r="M2" s="101"/>
    </row>
    <row r="3" spans="1:13" s="96" customFormat="1" ht="18" customHeight="1" x14ac:dyDescent="0.2">
      <c r="A3" s="468" t="s">
        <v>90</v>
      </c>
      <c r="B3" s="469" t="s">
        <v>41</v>
      </c>
      <c r="C3" s="470"/>
      <c r="D3" s="471" t="s">
        <v>88</v>
      </c>
      <c r="E3" s="472" t="s">
        <v>139</v>
      </c>
      <c r="G3" s="473"/>
      <c r="H3" s="470"/>
      <c r="I3" s="474"/>
      <c r="J3" s="475"/>
      <c r="K3" s="476"/>
      <c r="L3" s="469"/>
      <c r="M3" s="477"/>
    </row>
    <row r="4" spans="1:13" s="96" customFormat="1" ht="18" customHeight="1" x14ac:dyDescent="0.2">
      <c r="A4" s="103" t="s">
        <v>91</v>
      </c>
      <c r="B4" s="114" t="s">
        <v>41</v>
      </c>
      <c r="C4" s="104"/>
      <c r="D4" s="216" t="s">
        <v>88</v>
      </c>
      <c r="E4" s="472" t="s">
        <v>139</v>
      </c>
      <c r="G4" s="106"/>
      <c r="H4" s="104"/>
      <c r="I4" s="108"/>
      <c r="J4" s="108"/>
      <c r="K4" s="478"/>
      <c r="L4" s="110"/>
      <c r="M4" s="479"/>
    </row>
    <row r="5" spans="1:13" s="96" customFormat="1" ht="18" customHeight="1" x14ac:dyDescent="0.2">
      <c r="A5" s="103" t="s">
        <v>92</v>
      </c>
      <c r="B5" s="114" t="s">
        <v>41</v>
      </c>
      <c r="C5" s="104"/>
      <c r="D5" s="216" t="s">
        <v>88</v>
      </c>
      <c r="E5" s="472" t="s">
        <v>139</v>
      </c>
      <c r="G5" s="106"/>
      <c r="H5" s="104"/>
      <c r="I5" s="108"/>
      <c r="J5" s="108"/>
      <c r="K5" s="109"/>
      <c r="L5" s="110"/>
      <c r="M5" s="111"/>
    </row>
    <row r="6" spans="1:13" s="96" customFormat="1" ht="18" customHeight="1" x14ac:dyDescent="0.2">
      <c r="A6" s="103" t="s">
        <v>93</v>
      </c>
      <c r="B6" s="114" t="s">
        <v>41</v>
      </c>
      <c r="C6" s="104"/>
      <c r="D6" s="216" t="s">
        <v>88</v>
      </c>
      <c r="E6" s="472" t="s">
        <v>139</v>
      </c>
      <c r="F6" s="102"/>
      <c r="G6" s="106"/>
      <c r="H6" s="104"/>
      <c r="I6" s="108"/>
      <c r="J6" s="108"/>
      <c r="K6" s="109"/>
      <c r="L6" s="114"/>
      <c r="M6" s="111"/>
    </row>
    <row r="7" spans="1:13" s="96" customFormat="1" ht="18" customHeight="1" x14ac:dyDescent="0.2">
      <c r="A7" s="104" t="s">
        <v>140</v>
      </c>
      <c r="B7" s="114" t="s">
        <v>41</v>
      </c>
      <c r="C7" s="104"/>
      <c r="D7" s="114" t="s">
        <v>42</v>
      </c>
      <c r="E7" s="472" t="s">
        <v>139</v>
      </c>
      <c r="G7" s="106"/>
      <c r="H7" s="104"/>
      <c r="I7" s="108"/>
      <c r="J7" s="108"/>
      <c r="K7" s="109"/>
      <c r="L7" s="110"/>
      <c r="M7" s="111"/>
    </row>
    <row r="8" spans="1:13" ht="18" customHeight="1" x14ac:dyDescent="0.2">
      <c r="A8" s="103" t="s">
        <v>94</v>
      </c>
      <c r="B8" s="114" t="s">
        <v>41</v>
      </c>
      <c r="C8" s="104"/>
      <c r="D8" s="216" t="s">
        <v>88</v>
      </c>
      <c r="E8" s="472" t="s">
        <v>139</v>
      </c>
      <c r="G8" s="106"/>
      <c r="H8" s="104"/>
      <c r="I8" s="108"/>
      <c r="J8" s="108"/>
      <c r="K8" s="109"/>
      <c r="L8" s="114"/>
      <c r="M8" s="111"/>
    </row>
    <row r="9" spans="1:13" ht="18" customHeight="1" x14ac:dyDescent="0.2">
      <c r="A9" s="480" t="s">
        <v>143</v>
      </c>
      <c r="B9" s="114" t="s">
        <v>43</v>
      </c>
      <c r="C9" s="104"/>
      <c r="D9" s="216" t="s">
        <v>88</v>
      </c>
      <c r="E9" s="472" t="s">
        <v>139</v>
      </c>
      <c r="F9" s="96"/>
      <c r="G9" s="106"/>
      <c r="H9" s="104"/>
      <c r="I9" s="108"/>
      <c r="J9" s="108"/>
      <c r="K9" s="109"/>
      <c r="L9" s="110"/>
      <c r="M9" s="111"/>
    </row>
    <row r="10" spans="1:13" ht="18" customHeight="1" x14ac:dyDescent="0.2">
      <c r="A10" s="103" t="s">
        <v>95</v>
      </c>
      <c r="B10" s="114" t="s">
        <v>41</v>
      </c>
      <c r="C10" s="104"/>
      <c r="D10" s="216" t="s">
        <v>88</v>
      </c>
      <c r="E10" s="472" t="s">
        <v>139</v>
      </c>
      <c r="G10" s="106"/>
      <c r="H10" s="104"/>
      <c r="I10" s="108"/>
      <c r="J10" s="114"/>
      <c r="K10" s="104"/>
      <c r="L10" s="114"/>
      <c r="M10" s="111"/>
    </row>
    <row r="11" spans="1:13" ht="18" customHeight="1" x14ac:dyDescent="0.2">
      <c r="A11" s="481" t="s">
        <v>96</v>
      </c>
      <c r="B11" s="114" t="s">
        <v>41</v>
      </c>
      <c r="C11" s="104"/>
      <c r="D11" s="216" t="s">
        <v>88</v>
      </c>
      <c r="E11" s="472" t="s">
        <v>139</v>
      </c>
      <c r="G11" s="106"/>
      <c r="H11" s="104"/>
      <c r="I11" s="108"/>
      <c r="J11" s="108"/>
      <c r="K11" s="109"/>
      <c r="L11" s="110"/>
      <c r="M11" s="111"/>
    </row>
    <row r="12" spans="1:13" ht="18" customHeight="1" x14ac:dyDescent="0.2">
      <c r="A12" s="103" t="s">
        <v>97</v>
      </c>
      <c r="B12" s="114" t="s">
        <v>41</v>
      </c>
      <c r="C12" s="104"/>
      <c r="D12" s="216" t="s">
        <v>88</v>
      </c>
      <c r="E12" s="472" t="s">
        <v>139</v>
      </c>
      <c r="G12" s="106"/>
      <c r="H12" s="104"/>
      <c r="I12" s="108"/>
      <c r="J12" s="108"/>
      <c r="K12" s="109"/>
      <c r="L12" s="482"/>
      <c r="M12" s="111"/>
    </row>
    <row r="13" spans="1:13" ht="18" customHeight="1" x14ac:dyDescent="0.2">
      <c r="A13" s="103" t="s">
        <v>98</v>
      </c>
      <c r="B13" s="114" t="s">
        <v>44</v>
      </c>
      <c r="C13" s="104"/>
      <c r="D13" s="216" t="s">
        <v>88</v>
      </c>
      <c r="E13" s="472" t="s">
        <v>139</v>
      </c>
      <c r="G13" s="106"/>
      <c r="H13" s="104"/>
      <c r="I13" s="108"/>
      <c r="J13" s="114"/>
      <c r="K13" s="104"/>
      <c r="L13" s="110"/>
      <c r="M13" s="111"/>
    </row>
    <row r="14" spans="1:13" ht="18" customHeight="1" x14ac:dyDescent="0.2">
      <c r="A14" s="103" t="s">
        <v>99</v>
      </c>
      <c r="B14" s="114" t="s">
        <v>45</v>
      </c>
      <c r="C14" s="104"/>
      <c r="D14" s="216" t="s">
        <v>88</v>
      </c>
      <c r="E14" s="472" t="s">
        <v>139</v>
      </c>
      <c r="G14" s="106"/>
      <c r="H14" s="104"/>
      <c r="I14" s="108"/>
      <c r="J14" s="108"/>
      <c r="K14" s="109"/>
      <c r="L14" s="114"/>
      <c r="M14" s="111"/>
    </row>
    <row r="15" spans="1:13" ht="18" customHeight="1" x14ac:dyDescent="0.2">
      <c r="A15" s="481" t="s">
        <v>100</v>
      </c>
      <c r="B15" s="114" t="s">
        <v>45</v>
      </c>
      <c r="C15" s="483"/>
      <c r="D15" s="216" t="s">
        <v>88</v>
      </c>
      <c r="E15" s="472" t="s">
        <v>139</v>
      </c>
      <c r="G15" s="106"/>
      <c r="H15" s="104"/>
      <c r="I15" s="108"/>
      <c r="J15" s="108"/>
      <c r="K15" s="109"/>
      <c r="L15" s="114"/>
      <c r="M15" s="111"/>
    </row>
    <row r="16" spans="1:13" ht="18" customHeight="1" x14ac:dyDescent="0.2">
      <c r="A16" s="103" t="s">
        <v>101</v>
      </c>
      <c r="B16" s="114" t="s">
        <v>45</v>
      </c>
      <c r="C16" s="104"/>
      <c r="D16" s="216" t="s">
        <v>88</v>
      </c>
      <c r="E16" s="472" t="s">
        <v>139</v>
      </c>
      <c r="G16" s="106"/>
      <c r="H16" s="104"/>
      <c r="I16" s="108"/>
      <c r="J16" s="484"/>
      <c r="K16" s="109"/>
      <c r="L16" s="114"/>
      <c r="M16" s="111"/>
    </row>
    <row r="17" spans="1:13" ht="18" customHeight="1" x14ac:dyDescent="0.2">
      <c r="A17" s="104" t="s">
        <v>102</v>
      </c>
      <c r="B17" s="114" t="s">
        <v>45</v>
      </c>
      <c r="C17" s="104"/>
      <c r="D17" s="216" t="s">
        <v>88</v>
      </c>
      <c r="E17" s="472" t="s">
        <v>139</v>
      </c>
      <c r="G17" s="106"/>
      <c r="H17" s="104"/>
      <c r="I17" s="108"/>
      <c r="J17" s="131"/>
      <c r="K17" s="129"/>
      <c r="L17" s="114"/>
      <c r="M17" s="111"/>
    </row>
    <row r="18" spans="1:13" ht="18" customHeight="1" x14ac:dyDescent="0.2">
      <c r="A18" s="103" t="s">
        <v>103</v>
      </c>
      <c r="B18" s="114" t="s">
        <v>45</v>
      </c>
      <c r="C18" s="104"/>
      <c r="D18" s="216" t="s">
        <v>88</v>
      </c>
      <c r="E18" s="472" t="s">
        <v>139</v>
      </c>
      <c r="G18" s="106"/>
      <c r="H18" s="104"/>
      <c r="I18" s="108"/>
      <c r="J18" s="484"/>
      <c r="K18" s="109"/>
      <c r="L18" s="110"/>
      <c r="M18" s="111"/>
    </row>
    <row r="19" spans="1:13" ht="18" customHeight="1" x14ac:dyDescent="0.2">
      <c r="A19" s="103" t="s">
        <v>104</v>
      </c>
      <c r="B19" s="114" t="s">
        <v>46</v>
      </c>
      <c r="C19" s="104"/>
      <c r="D19" s="216" t="s">
        <v>88</v>
      </c>
      <c r="E19" s="472" t="s">
        <v>139</v>
      </c>
      <c r="G19" s="106"/>
      <c r="H19" s="104"/>
      <c r="I19" s="108"/>
      <c r="J19" s="114"/>
      <c r="K19" s="104"/>
      <c r="L19" s="114"/>
      <c r="M19" s="111"/>
    </row>
    <row r="20" spans="1:13" ht="18" customHeight="1" x14ac:dyDescent="0.2">
      <c r="A20" s="104" t="s">
        <v>105</v>
      </c>
      <c r="B20" s="114" t="s">
        <v>46</v>
      </c>
      <c r="C20" s="104"/>
      <c r="D20" s="216" t="s">
        <v>88</v>
      </c>
      <c r="E20" s="472" t="s">
        <v>139</v>
      </c>
      <c r="G20" s="106"/>
      <c r="H20" s="104"/>
      <c r="I20" s="108"/>
      <c r="J20" s="114"/>
      <c r="K20" s="104"/>
      <c r="L20" s="114"/>
      <c r="M20" s="111"/>
    </row>
    <row r="21" spans="1:13" ht="18" customHeight="1" x14ac:dyDescent="0.2">
      <c r="A21" s="103" t="s">
        <v>141</v>
      </c>
      <c r="B21" s="114" t="s">
        <v>47</v>
      </c>
      <c r="C21" s="104"/>
      <c r="D21" s="114" t="s">
        <v>88</v>
      </c>
      <c r="E21" s="472" t="s">
        <v>139</v>
      </c>
      <c r="G21" s="106"/>
      <c r="H21" s="104"/>
      <c r="I21" s="107"/>
      <c r="J21" s="108"/>
      <c r="K21" s="109"/>
      <c r="L21" s="110"/>
      <c r="M21" s="111"/>
    </row>
    <row r="22" spans="1:13" ht="18" customHeight="1" x14ac:dyDescent="0.2">
      <c r="A22" s="103" t="s">
        <v>142</v>
      </c>
      <c r="B22" s="114" t="s">
        <v>48</v>
      </c>
      <c r="C22" s="104"/>
      <c r="D22" s="114" t="s">
        <v>88</v>
      </c>
      <c r="E22" s="472" t="s">
        <v>139</v>
      </c>
      <c r="G22" s="106"/>
      <c r="H22" s="104"/>
      <c r="I22" s="108"/>
      <c r="J22" s="108"/>
      <c r="K22" s="113"/>
      <c r="L22" s="114"/>
      <c r="M22" s="111"/>
    </row>
    <row r="23" spans="1:13" ht="18" customHeight="1" x14ac:dyDescent="0.2">
      <c r="A23" s="481" t="s">
        <v>106</v>
      </c>
      <c r="B23" s="114" t="s">
        <v>46</v>
      </c>
      <c r="C23" s="104"/>
      <c r="D23" s="216" t="s">
        <v>88</v>
      </c>
      <c r="E23" s="472" t="s">
        <v>139</v>
      </c>
      <c r="G23" s="106"/>
      <c r="H23" s="104"/>
      <c r="I23" s="108"/>
      <c r="J23" s="108"/>
      <c r="K23" s="109"/>
      <c r="L23" s="110"/>
      <c r="M23" s="111"/>
    </row>
    <row r="24" spans="1:13" ht="18" customHeight="1" x14ac:dyDescent="0.2">
      <c r="A24" s="103" t="s">
        <v>107</v>
      </c>
      <c r="B24" s="114" t="s">
        <v>46</v>
      </c>
      <c r="C24" s="104"/>
      <c r="D24" s="216" t="s">
        <v>88</v>
      </c>
      <c r="E24" s="472" t="s">
        <v>139</v>
      </c>
      <c r="G24" s="106"/>
      <c r="H24" s="104"/>
      <c r="I24" s="108"/>
      <c r="J24" s="108"/>
      <c r="K24" s="109"/>
      <c r="L24" s="110"/>
      <c r="M24" s="111"/>
    </row>
    <row r="25" spans="1:13" ht="18" customHeight="1" x14ac:dyDescent="0.2">
      <c r="A25" s="481" t="s">
        <v>108</v>
      </c>
      <c r="B25" s="114" t="s">
        <v>46</v>
      </c>
      <c r="C25" s="104"/>
      <c r="D25" s="216" t="s">
        <v>88</v>
      </c>
      <c r="E25" s="472" t="s">
        <v>139</v>
      </c>
      <c r="G25" s="106"/>
      <c r="H25" s="104"/>
      <c r="I25" s="108"/>
      <c r="J25" s="108"/>
      <c r="K25" s="109"/>
      <c r="L25" s="485"/>
      <c r="M25" s="111"/>
    </row>
    <row r="26" spans="1:13" ht="18" customHeight="1" x14ac:dyDescent="0.2">
      <c r="A26" s="103" t="s">
        <v>109</v>
      </c>
      <c r="B26" s="114" t="s">
        <v>46</v>
      </c>
      <c r="C26" s="104"/>
      <c r="D26" s="216" t="s">
        <v>88</v>
      </c>
      <c r="E26" s="472" t="s">
        <v>139</v>
      </c>
      <c r="G26" s="106"/>
      <c r="H26" s="104"/>
      <c r="I26" s="108"/>
      <c r="J26" s="108"/>
      <c r="K26" s="109"/>
      <c r="L26" s="114"/>
      <c r="M26" s="111"/>
    </row>
    <row r="27" spans="1:13" ht="18" customHeight="1" x14ac:dyDescent="0.2">
      <c r="A27" s="481" t="s">
        <v>110</v>
      </c>
      <c r="B27" s="114" t="s">
        <v>46</v>
      </c>
      <c r="C27" s="104"/>
      <c r="D27" s="216" t="s">
        <v>88</v>
      </c>
      <c r="E27" s="472" t="s">
        <v>139</v>
      </c>
      <c r="G27" s="106"/>
      <c r="H27" s="104"/>
      <c r="I27" s="108"/>
      <c r="J27" s="108"/>
      <c r="K27" s="109"/>
      <c r="L27" s="114"/>
      <c r="M27" s="111"/>
    </row>
    <row r="28" spans="1:13" ht="18" customHeight="1" x14ac:dyDescent="0.2">
      <c r="A28" s="481" t="s">
        <v>111</v>
      </c>
      <c r="B28" s="114" t="s">
        <v>49</v>
      </c>
      <c r="C28" s="104"/>
      <c r="D28" s="216" t="s">
        <v>88</v>
      </c>
      <c r="E28" s="472" t="s">
        <v>139</v>
      </c>
      <c r="G28" s="106"/>
      <c r="H28" s="104"/>
      <c r="I28" s="108"/>
      <c r="J28" s="108"/>
      <c r="K28" s="109"/>
      <c r="L28" s="114"/>
      <c r="M28" s="111"/>
    </row>
    <row r="29" spans="1:13" ht="18" customHeight="1" x14ac:dyDescent="0.2">
      <c r="A29" s="104" t="s">
        <v>112</v>
      </c>
      <c r="B29" s="114" t="s">
        <v>49</v>
      </c>
      <c r="C29" s="104"/>
      <c r="D29" s="216" t="s">
        <v>88</v>
      </c>
      <c r="E29" s="472" t="s">
        <v>139</v>
      </c>
      <c r="G29" s="106"/>
      <c r="H29" s="104"/>
      <c r="I29" s="108"/>
      <c r="J29" s="114"/>
      <c r="K29" s="104"/>
      <c r="L29" s="114"/>
      <c r="M29" s="111"/>
    </row>
    <row r="30" spans="1:13" ht="18" customHeight="1" x14ac:dyDescent="0.2">
      <c r="A30" s="104" t="s">
        <v>113</v>
      </c>
      <c r="B30" s="114" t="s">
        <v>49</v>
      </c>
      <c r="C30" s="104"/>
      <c r="D30" s="216" t="s">
        <v>88</v>
      </c>
      <c r="E30" s="472" t="s">
        <v>139</v>
      </c>
      <c r="G30" s="106"/>
      <c r="H30" s="104"/>
      <c r="I30" s="108"/>
      <c r="J30" s="114"/>
      <c r="K30" s="104"/>
      <c r="L30" s="114"/>
      <c r="M30" s="111"/>
    </row>
    <row r="31" spans="1:13" ht="18" customHeight="1" x14ac:dyDescent="0.2">
      <c r="A31" s="103" t="s">
        <v>114</v>
      </c>
      <c r="B31" s="114" t="s">
        <v>49</v>
      </c>
      <c r="C31" s="104"/>
      <c r="D31" s="216" t="s">
        <v>88</v>
      </c>
      <c r="E31" s="472" t="s">
        <v>139</v>
      </c>
      <c r="G31" s="106"/>
      <c r="H31" s="104"/>
      <c r="I31" s="108"/>
      <c r="J31" s="108"/>
      <c r="K31" s="109"/>
      <c r="L31" s="110"/>
      <c r="M31" s="111"/>
    </row>
    <row r="32" spans="1:13" ht="18" customHeight="1" x14ac:dyDescent="0.2">
      <c r="A32" s="213" t="s">
        <v>115</v>
      </c>
      <c r="B32" s="114" t="s">
        <v>49</v>
      </c>
      <c r="C32" s="104"/>
      <c r="D32" s="216" t="s">
        <v>88</v>
      </c>
      <c r="E32" s="472" t="s">
        <v>139</v>
      </c>
      <c r="G32" s="106"/>
      <c r="H32" s="104"/>
      <c r="I32" s="108"/>
      <c r="J32" s="108"/>
      <c r="K32" s="109"/>
      <c r="L32" s="114"/>
      <c r="M32" s="111"/>
    </row>
    <row r="33" spans="1:13" ht="18" customHeight="1" x14ac:dyDescent="0.2">
      <c r="A33" s="213" t="s">
        <v>116</v>
      </c>
      <c r="B33" s="114" t="s">
        <v>49</v>
      </c>
      <c r="C33" s="104"/>
      <c r="D33" s="216" t="s">
        <v>88</v>
      </c>
      <c r="E33" s="472" t="s">
        <v>139</v>
      </c>
      <c r="G33" s="106"/>
      <c r="H33" s="104"/>
      <c r="I33" s="108"/>
      <c r="J33" s="108"/>
      <c r="K33" s="109"/>
      <c r="L33" s="114"/>
      <c r="M33" s="111"/>
    </row>
    <row r="34" spans="1:13" ht="18" customHeight="1" x14ac:dyDescent="0.2">
      <c r="A34" s="213" t="s">
        <v>118</v>
      </c>
      <c r="B34" s="114" t="s">
        <v>49</v>
      </c>
      <c r="C34" s="104"/>
      <c r="D34" s="216" t="s">
        <v>88</v>
      </c>
      <c r="E34" s="472" t="s">
        <v>139</v>
      </c>
      <c r="G34" s="106"/>
      <c r="H34" s="104"/>
      <c r="I34" s="108"/>
      <c r="J34" s="108"/>
      <c r="K34" s="109"/>
      <c r="L34" s="110"/>
      <c r="M34" s="479"/>
    </row>
    <row r="35" spans="1:13" ht="18" customHeight="1" x14ac:dyDescent="0.2">
      <c r="A35" s="213" t="s">
        <v>119</v>
      </c>
      <c r="B35" s="114" t="s">
        <v>49</v>
      </c>
      <c r="C35" s="104"/>
      <c r="D35" s="216" t="s">
        <v>88</v>
      </c>
      <c r="E35" s="472" t="s">
        <v>139</v>
      </c>
      <c r="G35" s="106"/>
      <c r="H35" s="104"/>
      <c r="I35" s="108"/>
      <c r="J35" s="108"/>
      <c r="K35" s="109"/>
      <c r="L35" s="114"/>
      <c r="M35" s="111"/>
    </row>
    <row r="36" spans="1:13" ht="18" customHeight="1" x14ac:dyDescent="0.2">
      <c r="A36" s="213" t="s">
        <v>120</v>
      </c>
      <c r="B36" s="114" t="s">
        <v>49</v>
      </c>
      <c r="C36" s="104"/>
      <c r="D36" s="216" t="s">
        <v>88</v>
      </c>
      <c r="E36" s="472" t="s">
        <v>139</v>
      </c>
      <c r="G36" s="106"/>
      <c r="H36" s="104"/>
      <c r="I36" s="108"/>
      <c r="J36" s="108"/>
      <c r="K36" s="109"/>
      <c r="L36" s="110"/>
      <c r="M36" s="111"/>
    </row>
    <row r="37" spans="1:13" ht="18" customHeight="1" x14ac:dyDescent="0.2">
      <c r="A37" s="213" t="s">
        <v>121</v>
      </c>
      <c r="B37" s="114" t="s">
        <v>49</v>
      </c>
      <c r="C37" s="104"/>
      <c r="D37" s="216" t="s">
        <v>88</v>
      </c>
      <c r="E37" s="472" t="s">
        <v>139</v>
      </c>
      <c r="G37" s="106"/>
      <c r="H37" s="104"/>
      <c r="I37" s="116"/>
      <c r="J37" s="108"/>
      <c r="K37" s="109"/>
      <c r="L37" s="110"/>
      <c r="M37" s="111"/>
    </row>
    <row r="38" spans="1:13" ht="18" customHeight="1" x14ac:dyDescent="0.2">
      <c r="A38" s="213" t="s">
        <v>122</v>
      </c>
      <c r="B38" s="114" t="s">
        <v>50</v>
      </c>
      <c r="C38" s="104"/>
      <c r="D38" s="216" t="s">
        <v>88</v>
      </c>
      <c r="E38" s="472" t="s">
        <v>139</v>
      </c>
      <c r="G38" s="106"/>
      <c r="H38" s="104"/>
      <c r="I38" s="108"/>
      <c r="J38" s="108"/>
      <c r="K38" s="109"/>
      <c r="L38" s="114"/>
      <c r="M38" s="111"/>
    </row>
    <row r="39" spans="1:13" ht="18" customHeight="1" x14ac:dyDescent="0.2">
      <c r="A39" s="214" t="s">
        <v>123</v>
      </c>
      <c r="B39" s="114"/>
      <c r="C39" s="104"/>
      <c r="D39" s="216" t="s">
        <v>88</v>
      </c>
      <c r="E39" s="472" t="s">
        <v>139</v>
      </c>
      <c r="G39" s="106"/>
      <c r="H39" s="104"/>
      <c r="I39" s="108"/>
      <c r="J39" s="108"/>
      <c r="K39" s="109"/>
      <c r="L39" s="110"/>
      <c r="M39" s="111"/>
    </row>
    <row r="40" spans="1:13" ht="18" customHeight="1" x14ac:dyDescent="0.2">
      <c r="A40" s="213" t="s">
        <v>124</v>
      </c>
      <c r="B40" s="114" t="s">
        <v>51</v>
      </c>
      <c r="C40" s="104"/>
      <c r="D40" s="114" t="s">
        <v>88</v>
      </c>
      <c r="E40" s="472" t="s">
        <v>139</v>
      </c>
      <c r="G40" s="106"/>
      <c r="H40" s="104"/>
      <c r="I40" s="108"/>
      <c r="J40" s="116"/>
      <c r="K40" s="109"/>
      <c r="L40" s="114"/>
      <c r="M40" s="111"/>
    </row>
    <row r="41" spans="1:13" ht="18" customHeight="1" x14ac:dyDescent="0.2">
      <c r="A41" s="213" t="s">
        <v>125</v>
      </c>
      <c r="B41" s="114" t="s">
        <v>52</v>
      </c>
      <c r="C41" s="104"/>
      <c r="D41" s="114" t="s">
        <v>88</v>
      </c>
      <c r="E41" s="472" t="s">
        <v>139</v>
      </c>
      <c r="G41" s="106"/>
      <c r="H41" s="104"/>
      <c r="I41" s="108"/>
      <c r="J41" s="108"/>
      <c r="K41" s="109"/>
      <c r="L41" s="114"/>
      <c r="M41" s="111"/>
    </row>
    <row r="42" spans="1:13" ht="18" customHeight="1" x14ac:dyDescent="0.2">
      <c r="A42" s="213" t="s">
        <v>126</v>
      </c>
      <c r="B42" s="114" t="s">
        <v>53</v>
      </c>
      <c r="C42" s="104"/>
      <c r="D42" s="114" t="s">
        <v>88</v>
      </c>
      <c r="E42" s="115"/>
      <c r="G42" s="106"/>
      <c r="H42" s="104"/>
      <c r="I42" s="108"/>
      <c r="J42" s="108"/>
      <c r="K42" s="109"/>
      <c r="L42" s="114"/>
      <c r="M42" s="111"/>
    </row>
    <row r="43" spans="1:13" ht="18" customHeight="1" x14ac:dyDescent="0.2">
      <c r="A43" s="213" t="s">
        <v>127</v>
      </c>
      <c r="B43" s="114" t="s">
        <v>52</v>
      </c>
      <c r="C43" s="104"/>
      <c r="D43" s="114" t="s">
        <v>88</v>
      </c>
      <c r="E43" s="115"/>
      <c r="G43" s="106"/>
      <c r="H43" s="104"/>
      <c r="I43" s="108"/>
      <c r="J43" s="108"/>
      <c r="K43" s="109"/>
      <c r="L43" s="117"/>
      <c r="M43" s="111"/>
    </row>
    <row r="44" spans="1:13" ht="18" customHeight="1" x14ac:dyDescent="0.2">
      <c r="A44" s="213" t="s">
        <v>128</v>
      </c>
      <c r="B44" s="114" t="s">
        <v>54</v>
      </c>
      <c r="C44" s="104"/>
      <c r="D44" s="114" t="s">
        <v>88</v>
      </c>
      <c r="E44" s="115"/>
      <c r="G44" s="106"/>
      <c r="H44" s="104"/>
      <c r="I44" s="108"/>
      <c r="J44" s="114"/>
      <c r="K44" s="104"/>
      <c r="L44" s="110"/>
      <c r="M44" s="111"/>
    </row>
    <row r="45" spans="1:13" ht="18" customHeight="1" x14ac:dyDescent="0.2">
      <c r="A45" s="213" t="s">
        <v>117</v>
      </c>
      <c r="B45" s="114" t="s">
        <v>55</v>
      </c>
      <c r="C45" s="104"/>
      <c r="D45" s="114"/>
      <c r="E45" s="112"/>
      <c r="G45" s="114"/>
      <c r="H45" s="104"/>
      <c r="I45" s="116"/>
      <c r="J45" s="116"/>
      <c r="K45" s="113"/>
      <c r="L45" s="486"/>
      <c r="M45" s="111"/>
    </row>
    <row r="46" spans="1:13" ht="18" customHeight="1" x14ac:dyDescent="0.2">
      <c r="A46" s="213" t="s">
        <v>129</v>
      </c>
      <c r="B46" s="114" t="s">
        <v>55</v>
      </c>
      <c r="C46" s="104"/>
      <c r="D46" s="114"/>
      <c r="E46" s="112"/>
      <c r="G46" s="106"/>
      <c r="H46" s="104"/>
      <c r="I46" s="108"/>
      <c r="J46" s="106"/>
      <c r="K46" s="109"/>
      <c r="L46" s="110"/>
      <c r="M46" s="111"/>
    </row>
    <row r="47" spans="1:13" ht="18" customHeight="1" x14ac:dyDescent="0.2">
      <c r="A47" s="213" t="s">
        <v>130</v>
      </c>
      <c r="B47" s="114" t="s">
        <v>55</v>
      </c>
      <c r="C47" s="104"/>
      <c r="D47" s="114"/>
      <c r="E47" s="112"/>
      <c r="G47" s="106"/>
      <c r="H47" s="104"/>
      <c r="I47" s="108"/>
      <c r="J47" s="106"/>
      <c r="K47" s="109"/>
      <c r="L47" s="110"/>
      <c r="M47" s="111"/>
    </row>
    <row r="48" spans="1:13" ht="18" customHeight="1" x14ac:dyDescent="0.2">
      <c r="A48" s="213" t="s">
        <v>131</v>
      </c>
      <c r="B48" s="114" t="s">
        <v>55</v>
      </c>
      <c r="C48" s="104"/>
      <c r="D48" s="114"/>
      <c r="E48" s="487"/>
      <c r="G48" s="106"/>
      <c r="H48" s="104"/>
      <c r="I48" s="108"/>
      <c r="J48" s="106"/>
      <c r="K48" s="109"/>
      <c r="L48" s="110"/>
      <c r="M48" s="111"/>
    </row>
    <row r="49" spans="1:13" ht="18" customHeight="1" x14ac:dyDescent="0.3">
      <c r="A49" s="213" t="s">
        <v>132</v>
      </c>
      <c r="B49" s="114" t="s">
        <v>56</v>
      </c>
      <c r="C49" s="104"/>
      <c r="D49" s="114"/>
      <c r="E49" s="488"/>
      <c r="G49" s="106"/>
      <c r="H49" s="104"/>
      <c r="I49" s="108"/>
      <c r="J49" s="108"/>
      <c r="K49" s="109"/>
      <c r="L49" s="110"/>
      <c r="M49" s="111"/>
    </row>
    <row r="50" spans="1:13" ht="18" customHeight="1" x14ac:dyDescent="0.2">
      <c r="A50" s="213" t="s">
        <v>133</v>
      </c>
      <c r="B50" s="114" t="s">
        <v>57</v>
      </c>
      <c r="C50" s="104"/>
      <c r="D50" s="114"/>
      <c r="E50" s="112"/>
      <c r="G50" s="106"/>
      <c r="H50" s="104"/>
      <c r="I50" s="108"/>
      <c r="J50" s="108"/>
      <c r="K50" s="109"/>
      <c r="L50" s="110"/>
      <c r="M50" s="111"/>
    </row>
    <row r="51" spans="1:13" ht="18" customHeight="1" x14ac:dyDescent="0.2">
      <c r="A51" s="213" t="s">
        <v>134</v>
      </c>
      <c r="B51" s="114" t="s">
        <v>47</v>
      </c>
      <c r="C51" s="104"/>
      <c r="D51" s="114"/>
      <c r="E51" s="112"/>
      <c r="G51" s="106"/>
      <c r="H51" s="104"/>
      <c r="I51" s="116"/>
      <c r="J51" s="116"/>
      <c r="K51" s="113"/>
      <c r="L51" s="110"/>
      <c r="M51" s="111"/>
    </row>
    <row r="52" spans="1:13" ht="18" customHeight="1" x14ac:dyDescent="0.2">
      <c r="A52" s="213" t="s">
        <v>135</v>
      </c>
      <c r="B52" s="114" t="s">
        <v>47</v>
      </c>
      <c r="C52" s="104"/>
      <c r="D52" s="114"/>
      <c r="E52" s="112"/>
      <c r="G52" s="106"/>
      <c r="H52" s="104"/>
      <c r="I52" s="108"/>
      <c r="J52" s="108"/>
      <c r="K52" s="109"/>
      <c r="L52" s="110"/>
      <c r="M52" s="111"/>
    </row>
    <row r="53" spans="1:13" ht="18" customHeight="1" x14ac:dyDescent="0.2">
      <c r="A53" s="213" t="s">
        <v>136</v>
      </c>
      <c r="B53" s="114"/>
      <c r="C53" s="104"/>
      <c r="D53" s="114"/>
      <c r="E53" s="112"/>
      <c r="G53" s="106"/>
      <c r="H53" s="104"/>
      <c r="I53" s="116"/>
      <c r="J53" s="108"/>
      <c r="K53" s="109"/>
      <c r="L53" s="110"/>
      <c r="M53" s="111"/>
    </row>
    <row r="54" spans="1:13" ht="18" customHeight="1" x14ac:dyDescent="0.2">
      <c r="A54" s="213"/>
      <c r="B54" s="223" t="s">
        <v>89</v>
      </c>
      <c r="C54" s="104"/>
      <c r="D54" s="114"/>
      <c r="E54" s="112"/>
      <c r="G54" s="106"/>
      <c r="H54" s="104"/>
      <c r="I54" s="108"/>
      <c r="J54" s="108"/>
      <c r="K54" s="109"/>
      <c r="L54" s="110"/>
      <c r="M54" s="111"/>
    </row>
    <row r="55" spans="1:13" ht="18" customHeight="1" x14ac:dyDescent="0.2">
      <c r="A55" s="213"/>
      <c r="B55" s="223"/>
      <c r="C55" s="208"/>
      <c r="D55" s="217"/>
      <c r="E55" s="105"/>
      <c r="G55" s="106"/>
      <c r="H55" s="104"/>
      <c r="I55" s="116"/>
      <c r="J55" s="108"/>
      <c r="K55" s="109"/>
      <c r="L55" s="110"/>
      <c r="M55" s="111"/>
    </row>
    <row r="56" spans="1:13" ht="18" customHeight="1" x14ac:dyDescent="0.2">
      <c r="A56" s="213"/>
      <c r="B56" s="223"/>
      <c r="C56" s="208"/>
      <c r="D56" s="218"/>
      <c r="E56" s="112"/>
      <c r="G56" s="106"/>
      <c r="H56" s="104"/>
      <c r="I56" s="108"/>
      <c r="J56" s="108"/>
      <c r="K56" s="109"/>
      <c r="L56" s="110"/>
      <c r="M56" s="111"/>
    </row>
    <row r="57" spans="1:13" ht="18" customHeight="1" x14ac:dyDescent="0.2">
      <c r="A57" s="213"/>
      <c r="B57" s="223"/>
      <c r="C57" s="208"/>
      <c r="D57" s="218"/>
      <c r="E57" s="105"/>
      <c r="G57" s="106"/>
      <c r="H57" s="104"/>
      <c r="I57" s="116"/>
      <c r="J57" s="116"/>
      <c r="K57" s="113"/>
      <c r="L57" s="110"/>
      <c r="M57" s="111"/>
    </row>
    <row r="58" spans="1:13" ht="18" customHeight="1" x14ac:dyDescent="0.2">
      <c r="A58" s="213"/>
      <c r="B58" s="223"/>
      <c r="C58" s="209"/>
      <c r="D58" s="219"/>
      <c r="E58" s="112"/>
      <c r="G58" s="106"/>
      <c r="H58" s="104"/>
      <c r="I58" s="116"/>
      <c r="J58" s="108"/>
      <c r="K58" s="109"/>
      <c r="L58" s="110"/>
      <c r="M58" s="111"/>
    </row>
    <row r="59" spans="1:13" ht="18" customHeight="1" x14ac:dyDescent="0.2">
      <c r="A59" s="213"/>
      <c r="B59" s="223"/>
      <c r="C59" s="208"/>
      <c r="D59" s="217"/>
      <c r="E59" s="112"/>
      <c r="G59" s="106"/>
      <c r="H59" s="104"/>
      <c r="I59" s="108"/>
      <c r="J59" s="108"/>
      <c r="K59" s="109"/>
      <c r="L59" s="110"/>
      <c r="M59" s="111"/>
    </row>
    <row r="60" spans="1:13" ht="18" customHeight="1" x14ac:dyDescent="0.2">
      <c r="A60" s="213"/>
      <c r="B60" s="223"/>
      <c r="C60" s="209"/>
      <c r="D60" s="219"/>
      <c r="E60" s="112"/>
      <c r="G60" s="106"/>
      <c r="H60" s="104"/>
      <c r="I60" s="108"/>
      <c r="J60" s="108"/>
      <c r="K60" s="109"/>
      <c r="L60" s="110"/>
      <c r="M60" s="111"/>
    </row>
    <row r="61" spans="1:13" ht="18" customHeight="1" x14ac:dyDescent="0.2">
      <c r="A61" s="213"/>
      <c r="B61" s="114"/>
      <c r="C61" s="208"/>
      <c r="D61" s="220"/>
      <c r="E61" s="112"/>
      <c r="G61" s="106"/>
      <c r="H61" s="104"/>
      <c r="I61" s="116"/>
      <c r="J61" s="116"/>
      <c r="K61" s="113"/>
      <c r="L61" s="110"/>
      <c r="M61" s="111"/>
    </row>
    <row r="62" spans="1:13" ht="18" customHeight="1" x14ac:dyDescent="0.2">
      <c r="A62" s="213"/>
      <c r="B62" s="114"/>
      <c r="C62" s="208"/>
      <c r="D62" s="220"/>
      <c r="E62" s="112"/>
      <c r="G62" s="106"/>
      <c r="H62" s="104"/>
      <c r="I62" s="108"/>
      <c r="J62" s="108"/>
      <c r="K62" s="109"/>
      <c r="L62" s="110"/>
      <c r="M62" s="111"/>
    </row>
    <row r="63" spans="1:13" ht="18" customHeight="1" x14ac:dyDescent="0.2">
      <c r="A63" s="213"/>
      <c r="B63" s="114"/>
      <c r="C63" s="208"/>
      <c r="D63" s="220"/>
      <c r="E63" s="112"/>
      <c r="G63" s="106"/>
      <c r="H63" s="104"/>
      <c r="I63" s="108"/>
      <c r="J63" s="108"/>
      <c r="K63" s="109"/>
      <c r="L63" s="110"/>
      <c r="M63" s="111"/>
    </row>
    <row r="64" spans="1:13" ht="18" customHeight="1" x14ac:dyDescent="0.2">
      <c r="A64" s="213"/>
      <c r="B64" s="114"/>
      <c r="C64" s="208"/>
      <c r="D64" s="220"/>
      <c r="E64" s="112"/>
      <c r="G64" s="106"/>
      <c r="H64" s="104"/>
      <c r="I64" s="116"/>
      <c r="J64" s="108"/>
      <c r="K64" s="109"/>
      <c r="L64" s="110"/>
      <c r="M64" s="118"/>
    </row>
    <row r="65" spans="1:13" ht="18" customHeight="1" x14ac:dyDescent="0.2">
      <c r="A65" s="213"/>
      <c r="B65" s="114"/>
      <c r="C65" s="208"/>
      <c r="D65" s="220"/>
      <c r="E65" s="112"/>
      <c r="G65" s="106"/>
      <c r="H65" s="104"/>
      <c r="I65" s="108"/>
      <c r="J65" s="108"/>
      <c r="K65" s="109"/>
      <c r="L65" s="110"/>
      <c r="M65" s="111"/>
    </row>
    <row r="66" spans="1:13" ht="18" customHeight="1" x14ac:dyDescent="0.2">
      <c r="A66" s="213"/>
      <c r="B66" s="114"/>
      <c r="C66" s="104"/>
      <c r="D66" s="114"/>
      <c r="E66" s="112"/>
      <c r="G66" s="106"/>
      <c r="H66" s="104"/>
      <c r="I66" s="108"/>
      <c r="J66" s="108"/>
      <c r="K66" s="109"/>
      <c r="L66" s="110"/>
      <c r="M66" s="111"/>
    </row>
    <row r="67" spans="1:13" ht="18" customHeight="1" x14ac:dyDescent="0.2">
      <c r="A67" s="213"/>
      <c r="B67" s="114"/>
      <c r="C67" s="104"/>
      <c r="D67" s="114"/>
      <c r="E67" s="105"/>
      <c r="G67" s="106"/>
      <c r="H67" s="104"/>
      <c r="I67" s="108"/>
      <c r="J67" s="116"/>
      <c r="K67" s="113"/>
      <c r="L67" s="110"/>
      <c r="M67" s="111"/>
    </row>
    <row r="68" spans="1:13" ht="18" customHeight="1" x14ac:dyDescent="0.2">
      <c r="A68" s="213"/>
      <c r="B68" s="114"/>
      <c r="C68" s="104"/>
      <c r="D68" s="114"/>
      <c r="E68" s="112"/>
      <c r="G68" s="106"/>
      <c r="H68" s="104"/>
      <c r="I68" s="108"/>
      <c r="J68" s="108"/>
      <c r="K68" s="109"/>
      <c r="L68" s="110"/>
      <c r="M68" s="111"/>
    </row>
    <row r="69" spans="1:13" ht="18" customHeight="1" x14ac:dyDescent="0.2">
      <c r="A69" s="213"/>
      <c r="B69" s="114"/>
      <c r="C69" s="104"/>
      <c r="D69" s="114"/>
      <c r="E69" s="112"/>
      <c r="G69" s="106"/>
      <c r="H69" s="104"/>
      <c r="I69" s="108"/>
      <c r="J69" s="108"/>
      <c r="K69" s="109"/>
      <c r="L69" s="110"/>
      <c r="M69" s="111"/>
    </row>
    <row r="70" spans="1:13" ht="18" customHeight="1" x14ac:dyDescent="0.2">
      <c r="A70" s="213"/>
      <c r="B70" s="114"/>
      <c r="C70" s="104"/>
      <c r="D70" s="114"/>
      <c r="E70" s="105"/>
      <c r="G70" s="106"/>
      <c r="H70" s="104"/>
      <c r="I70" s="108"/>
      <c r="J70" s="116"/>
      <c r="K70" s="113"/>
      <c r="L70" s="110"/>
      <c r="M70" s="111"/>
    </row>
    <row r="71" spans="1:13" ht="18" customHeight="1" x14ac:dyDescent="0.2">
      <c r="A71" s="213"/>
      <c r="B71" s="114"/>
      <c r="C71" s="104"/>
      <c r="D71" s="114"/>
      <c r="E71" s="112"/>
      <c r="G71" s="106"/>
      <c r="H71" s="104"/>
      <c r="I71" s="108"/>
      <c r="J71" s="108"/>
      <c r="K71" s="109"/>
      <c r="L71" s="110"/>
      <c r="M71" s="111"/>
    </row>
    <row r="72" spans="1:13" ht="18" customHeight="1" x14ac:dyDescent="0.2">
      <c r="A72" s="213"/>
      <c r="B72" s="114"/>
      <c r="C72" s="104"/>
      <c r="D72" s="114"/>
      <c r="E72" s="112"/>
      <c r="G72" s="106"/>
      <c r="H72" s="104"/>
      <c r="I72" s="108"/>
      <c r="J72" s="108"/>
      <c r="K72" s="109"/>
      <c r="L72" s="110"/>
      <c r="M72" s="111"/>
    </row>
    <row r="73" spans="1:13" ht="18" customHeight="1" x14ac:dyDescent="0.2">
      <c r="A73" s="213"/>
      <c r="B73" s="114"/>
      <c r="C73" s="104"/>
      <c r="D73" s="114"/>
      <c r="E73" s="105"/>
      <c r="G73" s="106"/>
      <c r="H73" s="104"/>
      <c r="I73" s="116"/>
      <c r="J73" s="108"/>
      <c r="K73" s="109"/>
      <c r="L73" s="110"/>
      <c r="M73" s="111"/>
    </row>
    <row r="74" spans="1:13" ht="18" customHeight="1" x14ac:dyDescent="0.2">
      <c r="A74" s="213"/>
      <c r="B74" s="114"/>
      <c r="C74" s="104"/>
      <c r="D74" s="114"/>
      <c r="E74" s="112"/>
      <c r="G74" s="106"/>
      <c r="H74" s="104"/>
      <c r="I74" s="108"/>
      <c r="J74" s="108"/>
      <c r="K74" s="109"/>
      <c r="L74" s="110"/>
      <c r="M74" s="111"/>
    </row>
    <row r="75" spans="1:13" ht="18" customHeight="1" x14ac:dyDescent="0.2">
      <c r="A75" s="213"/>
      <c r="B75" s="114"/>
      <c r="C75" s="104"/>
      <c r="D75" s="114"/>
      <c r="E75" s="105"/>
      <c r="G75" s="106"/>
      <c r="H75" s="104"/>
      <c r="I75" s="116"/>
      <c r="J75" s="116"/>
      <c r="K75" s="113"/>
      <c r="L75" s="110"/>
      <c r="M75" s="111"/>
    </row>
    <row r="76" spans="1:13" ht="18" customHeight="1" x14ac:dyDescent="0.2">
      <c r="A76" s="213"/>
      <c r="B76" s="114"/>
      <c r="C76" s="104"/>
      <c r="D76" s="114"/>
      <c r="E76" s="112"/>
      <c r="G76" s="106"/>
      <c r="H76" s="104"/>
      <c r="I76" s="108"/>
      <c r="J76" s="108"/>
      <c r="K76" s="109"/>
      <c r="L76" s="110"/>
      <c r="M76" s="111"/>
    </row>
    <row r="77" spans="1:13" ht="18" customHeight="1" x14ac:dyDescent="0.2">
      <c r="A77" s="213"/>
      <c r="B77" s="114"/>
      <c r="C77" s="104"/>
      <c r="D77" s="114"/>
      <c r="E77" s="112"/>
      <c r="G77" s="106"/>
      <c r="H77" s="104"/>
      <c r="I77" s="108"/>
      <c r="J77" s="108"/>
      <c r="K77" s="109"/>
      <c r="L77" s="110"/>
      <c r="M77" s="111"/>
    </row>
    <row r="78" spans="1:13" ht="18" customHeight="1" x14ac:dyDescent="0.2">
      <c r="A78" s="213"/>
      <c r="B78" s="114"/>
      <c r="C78" s="104"/>
      <c r="D78" s="114"/>
      <c r="E78" s="112"/>
      <c r="G78" s="106"/>
      <c r="H78" s="104"/>
      <c r="I78" s="108"/>
      <c r="J78" s="108"/>
      <c r="K78" s="109"/>
      <c r="L78" s="110"/>
      <c r="M78" s="118"/>
    </row>
    <row r="79" spans="1:13" ht="18" customHeight="1" x14ac:dyDescent="0.2">
      <c r="A79" s="213"/>
      <c r="B79" s="114"/>
      <c r="C79" s="104"/>
      <c r="D79" s="114"/>
      <c r="E79" s="112"/>
      <c r="G79" s="106"/>
      <c r="H79" s="104"/>
      <c r="I79" s="116"/>
      <c r="J79" s="108"/>
      <c r="K79" s="109"/>
      <c r="L79" s="110"/>
      <c r="M79" s="111"/>
    </row>
    <row r="80" spans="1:13" ht="18" customHeight="1" x14ac:dyDescent="0.2">
      <c r="A80" s="213"/>
      <c r="B80" s="114"/>
      <c r="C80" s="104"/>
      <c r="D80" s="114"/>
      <c r="E80" s="105"/>
      <c r="G80" s="106"/>
      <c r="H80" s="104"/>
      <c r="I80" s="108"/>
      <c r="J80" s="108"/>
      <c r="K80" s="109"/>
      <c r="L80" s="110"/>
      <c r="M80" s="111"/>
    </row>
    <row r="81" spans="1:13" ht="18" customHeight="1" x14ac:dyDescent="0.2">
      <c r="A81" s="213"/>
      <c r="B81" s="114"/>
      <c r="C81" s="104"/>
      <c r="D81" s="114"/>
      <c r="E81" s="112"/>
      <c r="G81" s="106"/>
      <c r="H81" s="104"/>
      <c r="I81" s="116"/>
      <c r="J81" s="108"/>
      <c r="K81" s="109"/>
      <c r="L81" s="110"/>
      <c r="M81" s="111"/>
    </row>
    <row r="82" spans="1:13" ht="18" customHeight="1" x14ac:dyDescent="0.2">
      <c r="A82" s="213"/>
      <c r="B82" s="114"/>
      <c r="C82" s="104"/>
      <c r="D82" s="114"/>
      <c r="E82" s="112"/>
      <c r="G82" s="106"/>
      <c r="H82" s="104"/>
      <c r="I82" s="108"/>
      <c r="J82" s="108"/>
      <c r="K82" s="109"/>
      <c r="L82" s="110"/>
      <c r="M82" s="111"/>
    </row>
    <row r="83" spans="1:13" ht="18" customHeight="1" x14ac:dyDescent="0.2">
      <c r="A83" s="213"/>
      <c r="B83" s="114"/>
      <c r="C83" s="104"/>
      <c r="D83" s="114"/>
      <c r="E83" s="105"/>
      <c r="G83" s="106"/>
      <c r="H83" s="104"/>
      <c r="I83" s="108"/>
      <c r="J83" s="108"/>
      <c r="K83" s="109"/>
      <c r="L83" s="110"/>
      <c r="M83" s="111"/>
    </row>
    <row r="84" spans="1:13" ht="18" customHeight="1" x14ac:dyDescent="0.2">
      <c r="A84" s="213"/>
      <c r="B84" s="114"/>
      <c r="C84" s="104"/>
      <c r="D84" s="114"/>
      <c r="E84" s="112"/>
      <c r="G84" s="106"/>
      <c r="H84" s="104"/>
      <c r="I84" s="108"/>
      <c r="J84" s="108"/>
      <c r="K84" s="109"/>
      <c r="L84" s="110"/>
      <c r="M84" s="111"/>
    </row>
    <row r="85" spans="1:13" ht="18" customHeight="1" x14ac:dyDescent="0.2">
      <c r="A85" s="213"/>
      <c r="B85" s="114"/>
      <c r="C85" s="104"/>
      <c r="D85" s="114"/>
      <c r="E85" s="105"/>
      <c r="G85" s="106"/>
      <c r="H85" s="104"/>
      <c r="I85" s="116"/>
      <c r="J85" s="108"/>
      <c r="K85" s="109"/>
      <c r="L85" s="110"/>
      <c r="M85" s="111"/>
    </row>
    <row r="86" spans="1:13" ht="18" customHeight="1" x14ac:dyDescent="0.2">
      <c r="A86" s="213"/>
      <c r="B86" s="114"/>
      <c r="C86" s="104"/>
      <c r="D86" s="114"/>
      <c r="E86" s="112"/>
      <c r="G86" s="106"/>
      <c r="H86" s="104"/>
      <c r="I86" s="108"/>
      <c r="J86" s="108"/>
      <c r="K86" s="109"/>
      <c r="L86" s="110"/>
      <c r="M86" s="111"/>
    </row>
    <row r="87" spans="1:13" ht="18" customHeight="1" x14ac:dyDescent="0.2">
      <c r="A87" s="130"/>
      <c r="B87" s="221"/>
      <c r="C87" s="119"/>
      <c r="D87" s="221"/>
      <c r="E87" s="120"/>
      <c r="G87" s="121"/>
      <c r="H87" s="119"/>
      <c r="I87" s="122"/>
      <c r="J87" s="122"/>
      <c r="K87" s="123"/>
      <c r="L87" s="124"/>
      <c r="M87" s="125"/>
    </row>
    <row r="88" spans="1:13" ht="18" customHeight="1" x14ac:dyDescent="0.2">
      <c r="A88" s="215"/>
      <c r="B88" s="221"/>
      <c r="C88" s="119"/>
      <c r="D88" s="221"/>
      <c r="E88" s="120"/>
      <c r="G88" s="121"/>
      <c r="H88" s="119"/>
      <c r="I88" s="122"/>
      <c r="J88" s="122"/>
      <c r="K88" s="123"/>
      <c r="L88" s="124"/>
      <c r="M88" s="125"/>
    </row>
    <row r="89" spans="1:13" ht="18" customHeight="1" x14ac:dyDescent="0.2">
      <c r="A89" s="130"/>
      <c r="B89" s="221"/>
      <c r="C89" s="119"/>
      <c r="D89" s="221"/>
      <c r="E89" s="120"/>
      <c r="G89" s="121"/>
      <c r="H89" s="119"/>
      <c r="I89" s="122"/>
      <c r="J89" s="127"/>
      <c r="K89" s="128"/>
      <c r="L89" s="124"/>
      <c r="M89" s="125"/>
    </row>
    <row r="90" spans="1:13" ht="18" customHeight="1" x14ac:dyDescent="0.2">
      <c r="A90" s="129"/>
      <c r="B90" s="114"/>
      <c r="C90" s="104"/>
      <c r="D90" s="131"/>
      <c r="E90" s="120"/>
      <c r="G90" s="121"/>
      <c r="H90" s="119"/>
      <c r="I90" s="122"/>
      <c r="J90" s="127"/>
      <c r="K90" s="128"/>
      <c r="L90" s="124"/>
      <c r="M90" s="125"/>
    </row>
    <row r="91" spans="1:13" ht="18" customHeight="1" x14ac:dyDescent="0.2">
      <c r="A91" s="129"/>
      <c r="B91" s="114"/>
      <c r="C91" s="104"/>
      <c r="D91" s="131"/>
      <c r="E91" s="120"/>
      <c r="G91" s="121"/>
      <c r="H91" s="119"/>
      <c r="I91" s="122"/>
      <c r="J91" s="127"/>
      <c r="K91" s="128"/>
      <c r="L91" s="124"/>
      <c r="M91" s="125"/>
    </row>
    <row r="92" spans="1:13" ht="18" customHeight="1" x14ac:dyDescent="0.2">
      <c r="A92" s="130"/>
      <c r="B92" s="114"/>
      <c r="C92" s="104"/>
      <c r="D92" s="221"/>
      <c r="E92" s="120"/>
      <c r="G92" s="121"/>
      <c r="H92" s="119"/>
      <c r="I92" s="122"/>
      <c r="J92" s="131"/>
      <c r="K92" s="128"/>
      <c r="L92" s="124"/>
      <c r="M92" s="125"/>
    </row>
    <row r="93" spans="1:13" ht="18" customHeight="1" x14ac:dyDescent="0.2">
      <c r="A93" s="129"/>
      <c r="B93" s="114"/>
      <c r="C93" s="104"/>
      <c r="D93" s="131"/>
      <c r="E93" s="120"/>
      <c r="G93" s="121"/>
      <c r="H93" s="119"/>
      <c r="I93" s="122"/>
      <c r="J93" s="127"/>
      <c r="K93" s="128"/>
      <c r="L93" s="124"/>
      <c r="M93" s="125"/>
    </row>
    <row r="94" spans="1:13" ht="18" customHeight="1" x14ac:dyDescent="0.2">
      <c r="A94" s="130"/>
      <c r="B94" s="114"/>
      <c r="C94" s="104"/>
      <c r="D94" s="131"/>
      <c r="E94" s="120"/>
      <c r="G94" s="121"/>
      <c r="H94" s="119"/>
      <c r="I94" s="122"/>
      <c r="J94" s="127"/>
      <c r="K94" s="123"/>
      <c r="L94" s="124"/>
      <c r="M94" s="125"/>
    </row>
    <row r="95" spans="1:13" ht="18" customHeight="1" x14ac:dyDescent="0.2">
      <c r="A95" s="129"/>
      <c r="B95" s="114"/>
      <c r="C95" s="104"/>
      <c r="D95" s="131"/>
      <c r="E95" s="120"/>
      <c r="G95" s="121"/>
      <c r="H95" s="119"/>
      <c r="I95" s="122"/>
      <c r="J95" s="127"/>
      <c r="K95" s="128"/>
      <c r="L95" s="124"/>
      <c r="M95" s="125"/>
    </row>
    <row r="96" spans="1:13" ht="18" customHeight="1" x14ac:dyDescent="0.2">
      <c r="A96" s="129"/>
      <c r="B96" s="114"/>
      <c r="C96" s="104"/>
      <c r="D96" s="221"/>
      <c r="E96" s="120"/>
      <c r="G96" s="121"/>
      <c r="H96" s="119"/>
      <c r="I96" s="122"/>
      <c r="J96" s="127"/>
      <c r="K96" s="128"/>
      <c r="L96" s="124"/>
      <c r="M96" s="125"/>
    </row>
    <row r="97" spans="1:13" ht="18" customHeight="1" x14ac:dyDescent="0.2">
      <c r="A97" s="129"/>
      <c r="B97" s="114"/>
      <c r="C97" s="104"/>
      <c r="D97" s="221"/>
      <c r="E97" s="120"/>
      <c r="G97" s="121"/>
      <c r="H97" s="119"/>
      <c r="I97" s="122"/>
      <c r="J97" s="127"/>
      <c r="K97" s="128"/>
      <c r="L97" s="124"/>
      <c r="M97" s="125"/>
    </row>
    <row r="98" spans="1:13" ht="18" customHeight="1" x14ac:dyDescent="0.2">
      <c r="A98" s="129"/>
      <c r="B98" s="114"/>
      <c r="C98" s="104"/>
      <c r="D98" s="131"/>
      <c r="E98" s="120"/>
      <c r="G98" s="121"/>
      <c r="H98" s="119"/>
      <c r="I98" s="122"/>
      <c r="J98" s="127"/>
      <c r="K98" s="128"/>
      <c r="L98" s="124"/>
      <c r="M98" s="125"/>
    </row>
    <row r="99" spans="1:13" ht="18" customHeight="1" x14ac:dyDescent="0.2">
      <c r="A99" s="130"/>
      <c r="B99" s="114"/>
      <c r="C99" s="104"/>
      <c r="D99" s="221"/>
      <c r="E99" s="120"/>
      <c r="G99" s="121"/>
      <c r="H99" s="119"/>
      <c r="I99" s="122"/>
      <c r="J99" s="127"/>
      <c r="K99" s="128"/>
      <c r="L99" s="124"/>
      <c r="M99" s="125"/>
    </row>
    <row r="100" spans="1:13" ht="18" customHeight="1" x14ac:dyDescent="0.2">
      <c r="A100" s="130"/>
      <c r="B100" s="114"/>
      <c r="C100" s="104"/>
      <c r="D100" s="221"/>
      <c r="E100" s="120"/>
      <c r="G100" s="121"/>
      <c r="H100" s="119"/>
      <c r="I100" s="122"/>
      <c r="J100" s="127"/>
      <c r="K100" s="128"/>
      <c r="L100" s="124"/>
      <c r="M100" s="125"/>
    </row>
    <row r="101" spans="1:13" ht="18" customHeight="1" x14ac:dyDescent="0.2">
      <c r="A101" s="129"/>
      <c r="B101" s="114"/>
      <c r="C101" s="104"/>
      <c r="D101" s="221"/>
      <c r="E101" s="120"/>
      <c r="G101" s="121"/>
      <c r="H101" s="119"/>
      <c r="I101" s="122"/>
      <c r="J101" s="122"/>
      <c r="K101" s="123"/>
      <c r="L101" s="124"/>
      <c r="M101" s="125"/>
    </row>
    <row r="102" spans="1:13" ht="18" customHeight="1" x14ac:dyDescent="0.2">
      <c r="A102" s="130"/>
      <c r="B102" s="114"/>
      <c r="C102" s="104"/>
      <c r="D102" s="221"/>
      <c r="E102" s="120"/>
      <c r="G102" s="121"/>
      <c r="H102" s="119"/>
      <c r="I102" s="122"/>
      <c r="J102" s="127"/>
      <c r="K102" s="123"/>
      <c r="L102" s="124"/>
      <c r="M102" s="125"/>
    </row>
    <row r="103" spans="1:13" ht="18" customHeight="1" x14ac:dyDescent="0.2">
      <c r="A103" s="129"/>
      <c r="B103" s="114"/>
      <c r="C103" s="104"/>
      <c r="D103" s="131"/>
      <c r="E103" s="120"/>
      <c r="G103" s="121"/>
      <c r="H103" s="119"/>
      <c r="I103" s="122"/>
      <c r="J103" s="127"/>
      <c r="K103" s="128"/>
      <c r="L103" s="124"/>
      <c r="M103" s="125"/>
    </row>
    <row r="104" spans="1:13" ht="18" customHeight="1" x14ac:dyDescent="0.2">
      <c r="A104" s="129"/>
      <c r="B104" s="114"/>
      <c r="C104" s="104"/>
      <c r="D104" s="131"/>
      <c r="E104" s="120"/>
      <c r="G104" s="121"/>
      <c r="H104" s="119"/>
      <c r="I104" s="122"/>
      <c r="J104" s="127"/>
      <c r="K104" s="128"/>
      <c r="L104" s="124"/>
      <c r="M104" s="125"/>
    </row>
    <row r="105" spans="1:13" ht="18" customHeight="1" x14ac:dyDescent="0.2">
      <c r="A105" s="130"/>
      <c r="B105" s="114"/>
      <c r="C105" s="104"/>
      <c r="D105" s="131"/>
      <c r="E105" s="120"/>
      <c r="G105" s="121"/>
      <c r="H105" s="119"/>
      <c r="I105" s="122"/>
      <c r="J105" s="127"/>
      <c r="K105" s="128"/>
      <c r="L105" s="124"/>
      <c r="M105" s="125"/>
    </row>
    <row r="106" spans="1:13" ht="18" customHeight="1" x14ac:dyDescent="0.2">
      <c r="A106" s="130"/>
      <c r="B106" s="114"/>
      <c r="C106" s="104"/>
      <c r="D106" s="221"/>
      <c r="E106" s="120"/>
      <c r="G106" s="121"/>
      <c r="H106" s="119"/>
      <c r="I106" s="122"/>
      <c r="J106" s="131"/>
      <c r="K106" s="128"/>
      <c r="L106" s="124"/>
      <c r="M106" s="125"/>
    </row>
    <row r="107" spans="1:13" ht="18" customHeight="1" x14ac:dyDescent="0.2">
      <c r="A107" s="130"/>
      <c r="B107" s="114"/>
      <c r="C107" s="104"/>
      <c r="D107" s="131"/>
      <c r="E107" s="120"/>
      <c r="G107" s="121"/>
      <c r="H107" s="119"/>
      <c r="I107" s="122"/>
      <c r="J107" s="127"/>
      <c r="K107" s="123"/>
      <c r="L107" s="124"/>
      <c r="M107" s="125"/>
    </row>
    <row r="108" spans="1:13" ht="18" customHeight="1" x14ac:dyDescent="0.2">
      <c r="A108" s="130"/>
      <c r="B108" s="114"/>
      <c r="C108" s="104"/>
      <c r="D108" s="221"/>
      <c r="E108" s="120"/>
      <c r="G108" s="121"/>
      <c r="H108" s="119"/>
      <c r="I108" s="122"/>
      <c r="J108" s="127"/>
      <c r="K108" s="128"/>
      <c r="L108" s="124"/>
      <c r="M108" s="125"/>
    </row>
    <row r="109" spans="1:13" ht="18" customHeight="1" x14ac:dyDescent="0.2">
      <c r="A109" s="130"/>
      <c r="B109" s="221"/>
      <c r="C109" s="119"/>
      <c r="D109" s="221"/>
      <c r="E109" s="120"/>
      <c r="G109" s="132"/>
      <c r="H109" s="119"/>
      <c r="I109" s="127"/>
      <c r="J109" s="127"/>
      <c r="K109" s="128"/>
      <c r="L109" s="124"/>
      <c r="M109" s="125"/>
    </row>
    <row r="110" spans="1:13" ht="18" customHeight="1" x14ac:dyDescent="0.2">
      <c r="A110" s="215"/>
      <c r="B110" s="221"/>
      <c r="C110" s="119"/>
      <c r="D110" s="221"/>
      <c r="E110" s="120"/>
      <c r="G110" s="132"/>
      <c r="H110" s="119"/>
      <c r="I110" s="127"/>
      <c r="J110" s="127"/>
      <c r="K110" s="128"/>
      <c r="L110" s="124"/>
      <c r="M110" s="125"/>
    </row>
    <row r="111" spans="1:13" ht="18" customHeight="1" x14ac:dyDescent="0.2">
      <c r="A111" s="130"/>
      <c r="B111" s="114"/>
      <c r="C111" s="104"/>
      <c r="D111" s="221"/>
      <c r="E111" s="120"/>
      <c r="G111" s="121"/>
      <c r="H111" s="119"/>
      <c r="I111" s="127"/>
      <c r="J111" s="127"/>
      <c r="K111" s="128"/>
      <c r="L111" s="124"/>
      <c r="M111" s="125"/>
    </row>
    <row r="112" spans="1:13" ht="18" customHeight="1" x14ac:dyDescent="0.2">
      <c r="A112" s="130"/>
      <c r="B112" s="114"/>
      <c r="C112" s="104"/>
      <c r="D112" s="221"/>
      <c r="E112" s="120"/>
      <c r="G112" s="121"/>
      <c r="H112" s="119"/>
      <c r="I112" s="127"/>
      <c r="J112" s="127"/>
      <c r="K112" s="128"/>
      <c r="L112" s="124"/>
      <c r="M112" s="125"/>
    </row>
    <row r="113" spans="1:13" ht="18" customHeight="1" x14ac:dyDescent="0.2">
      <c r="A113" s="130"/>
      <c r="B113" s="114"/>
      <c r="C113" s="104"/>
      <c r="D113" s="221"/>
      <c r="E113" s="120"/>
      <c r="G113" s="121"/>
      <c r="H113" s="119"/>
      <c r="I113" s="127"/>
      <c r="J113" s="127"/>
      <c r="K113" s="128"/>
      <c r="L113" s="124"/>
      <c r="M113" s="125"/>
    </row>
    <row r="114" spans="1:13" ht="18" customHeight="1" x14ac:dyDescent="0.2">
      <c r="A114" s="130"/>
      <c r="B114" s="114"/>
      <c r="C114" s="104"/>
      <c r="D114" s="221"/>
      <c r="E114" s="120"/>
      <c r="G114" s="121"/>
      <c r="H114" s="119"/>
      <c r="I114" s="127"/>
      <c r="J114" s="127"/>
      <c r="K114" s="128"/>
      <c r="L114" s="124"/>
      <c r="M114" s="125"/>
    </row>
    <row r="115" spans="1:13" ht="18" customHeight="1" x14ac:dyDescent="0.2">
      <c r="A115" s="130"/>
      <c r="B115" s="114"/>
      <c r="C115" s="104"/>
      <c r="D115" s="221"/>
      <c r="E115" s="120"/>
      <c r="G115" s="121"/>
      <c r="H115" s="119"/>
      <c r="I115" s="127"/>
      <c r="J115" s="127"/>
      <c r="K115" s="128"/>
      <c r="L115" s="124"/>
      <c r="M115" s="125"/>
    </row>
    <row r="116" spans="1:13" ht="18" customHeight="1" x14ac:dyDescent="0.2">
      <c r="A116" s="130"/>
      <c r="B116" s="114"/>
      <c r="C116" s="104"/>
      <c r="D116" s="221"/>
      <c r="E116" s="120"/>
      <c r="G116" s="121"/>
      <c r="H116" s="119"/>
      <c r="I116" s="127"/>
      <c r="J116" s="127"/>
      <c r="K116" s="128"/>
      <c r="L116" s="124"/>
      <c r="M116" s="125"/>
    </row>
    <row r="117" spans="1:13" ht="18" customHeight="1" x14ac:dyDescent="0.2">
      <c r="A117" s="130"/>
      <c r="B117" s="114"/>
      <c r="C117" s="104"/>
      <c r="D117" s="221"/>
      <c r="E117" s="120"/>
      <c r="G117" s="121"/>
      <c r="H117" s="119"/>
      <c r="I117" s="127"/>
      <c r="J117" s="127"/>
      <c r="K117" s="128"/>
      <c r="L117" s="124"/>
      <c r="M117" s="125"/>
    </row>
    <row r="118" spans="1:13" ht="18" customHeight="1" x14ac:dyDescent="0.2">
      <c r="A118" s="215"/>
      <c r="B118" s="221"/>
      <c r="C118" s="119"/>
      <c r="D118" s="221"/>
      <c r="E118" s="120"/>
      <c r="G118" s="121"/>
      <c r="H118" s="119"/>
      <c r="I118" s="127"/>
      <c r="J118" s="127"/>
      <c r="K118" s="128"/>
      <c r="L118" s="124"/>
      <c r="M118" s="125"/>
    </row>
    <row r="119" spans="1:13" ht="18" customHeight="1" x14ac:dyDescent="0.2">
      <c r="A119" s="130"/>
      <c r="B119" s="221"/>
      <c r="C119" s="119"/>
      <c r="D119" s="221"/>
      <c r="E119" s="120"/>
      <c r="G119" s="121"/>
      <c r="H119" s="119"/>
      <c r="I119" s="127"/>
      <c r="J119" s="127"/>
      <c r="K119" s="128"/>
      <c r="L119" s="124"/>
      <c r="M119" s="125"/>
    </row>
    <row r="120" spans="1:13" ht="18" customHeight="1" x14ac:dyDescent="0.2">
      <c r="A120" s="130"/>
      <c r="B120" s="221"/>
      <c r="C120" s="119"/>
      <c r="D120" s="221"/>
      <c r="E120" s="120"/>
      <c r="G120" s="121"/>
      <c r="H120" s="119"/>
      <c r="I120" s="127"/>
      <c r="J120" s="127"/>
      <c r="K120" s="128"/>
      <c r="L120" s="124"/>
      <c r="M120" s="125"/>
    </row>
    <row r="121" spans="1:13" ht="18" customHeight="1" x14ac:dyDescent="0.2">
      <c r="A121" s="130"/>
      <c r="B121" s="221"/>
      <c r="C121" s="119"/>
      <c r="D121" s="221"/>
      <c r="E121" s="120"/>
      <c r="G121" s="121"/>
      <c r="H121" s="119"/>
      <c r="I121" s="127"/>
      <c r="J121" s="127"/>
      <c r="K121" s="128"/>
      <c r="L121" s="124"/>
      <c r="M121" s="125"/>
    </row>
    <row r="122" spans="1:13" ht="18" customHeight="1" x14ac:dyDescent="0.2">
      <c r="A122" s="130"/>
      <c r="B122" s="221"/>
      <c r="C122" s="119"/>
      <c r="D122" s="221"/>
      <c r="E122" s="120"/>
      <c r="G122" s="121"/>
      <c r="H122" s="119"/>
      <c r="I122" s="127"/>
      <c r="J122" s="127"/>
      <c r="K122" s="128"/>
      <c r="L122" s="124"/>
      <c r="M122" s="125"/>
    </row>
    <row r="123" spans="1:13" ht="18" customHeight="1" x14ac:dyDescent="0.2">
      <c r="A123" s="130"/>
      <c r="B123" s="221"/>
      <c r="C123" s="119"/>
      <c r="D123" s="221"/>
      <c r="E123" s="120"/>
      <c r="G123" s="121"/>
      <c r="H123" s="119"/>
      <c r="I123" s="127"/>
      <c r="J123" s="127"/>
      <c r="K123" s="128"/>
      <c r="L123" s="124"/>
      <c r="M123" s="125"/>
    </row>
    <row r="124" spans="1:13" ht="18" customHeight="1" x14ac:dyDescent="0.2">
      <c r="A124" s="130"/>
      <c r="B124" s="221"/>
      <c r="C124" s="119"/>
      <c r="D124" s="221"/>
      <c r="E124" s="120"/>
      <c r="G124" s="121"/>
      <c r="H124" s="119"/>
      <c r="I124" s="127"/>
      <c r="J124" s="127"/>
      <c r="K124" s="128"/>
      <c r="L124" s="124"/>
      <c r="M124" s="125"/>
    </row>
    <row r="125" spans="1:13" ht="18" customHeight="1" x14ac:dyDescent="0.2">
      <c r="A125" s="130"/>
      <c r="B125" s="221"/>
      <c r="C125" s="119"/>
      <c r="D125" s="221"/>
      <c r="E125" s="120"/>
      <c r="G125" s="121"/>
      <c r="H125" s="119"/>
      <c r="I125" s="127"/>
      <c r="J125" s="127"/>
      <c r="K125" s="128"/>
      <c r="L125" s="124"/>
      <c r="M125" s="125"/>
    </row>
    <row r="126" spans="1:13" ht="18" customHeight="1" x14ac:dyDescent="0.2">
      <c r="A126" s="130"/>
      <c r="B126" s="221"/>
      <c r="C126" s="119"/>
      <c r="D126" s="221"/>
      <c r="E126" s="120"/>
      <c r="G126" s="121"/>
      <c r="H126" s="119"/>
      <c r="I126" s="127"/>
      <c r="J126" s="127"/>
      <c r="K126" s="128"/>
      <c r="L126" s="124"/>
      <c r="M126" s="125"/>
    </row>
    <row r="127" spans="1:13" ht="18" customHeight="1" x14ac:dyDescent="0.2">
      <c r="A127" s="130"/>
      <c r="B127" s="221"/>
      <c r="C127" s="119"/>
      <c r="D127" s="221"/>
      <c r="E127" s="120"/>
      <c r="G127" s="121"/>
      <c r="H127" s="119"/>
      <c r="I127" s="127"/>
      <c r="J127" s="127"/>
      <c r="K127" s="128"/>
      <c r="L127" s="124"/>
      <c r="M127" s="125"/>
    </row>
    <row r="128" spans="1:13" ht="18" customHeight="1" x14ac:dyDescent="0.2">
      <c r="A128" s="130"/>
      <c r="B128" s="221"/>
      <c r="C128" s="119"/>
      <c r="D128" s="221"/>
      <c r="E128" s="120"/>
      <c r="G128" s="121"/>
      <c r="H128" s="119"/>
      <c r="I128" s="127"/>
      <c r="J128" s="127"/>
      <c r="K128" s="128"/>
      <c r="L128" s="124"/>
      <c r="M128" s="125"/>
    </row>
    <row r="129" spans="1:13" ht="18" customHeight="1" x14ac:dyDescent="0.2">
      <c r="A129" s="130"/>
      <c r="B129" s="221"/>
      <c r="C129" s="119"/>
      <c r="D129" s="221"/>
      <c r="E129" s="120"/>
      <c r="G129" s="121"/>
      <c r="H129" s="119"/>
      <c r="I129" s="127"/>
      <c r="J129" s="127"/>
      <c r="K129" s="128"/>
      <c r="L129" s="124"/>
      <c r="M129" s="125"/>
    </row>
    <row r="130" spans="1:13" ht="18" customHeight="1" x14ac:dyDescent="0.2">
      <c r="A130" s="130"/>
      <c r="B130" s="221"/>
      <c r="C130" s="119"/>
      <c r="D130" s="221"/>
      <c r="E130" s="120"/>
      <c r="G130" s="121"/>
      <c r="H130" s="119"/>
      <c r="I130" s="127"/>
      <c r="J130" s="127"/>
      <c r="K130" s="128"/>
      <c r="L130" s="124"/>
      <c r="M130" s="125"/>
    </row>
    <row r="131" spans="1:13" ht="18" customHeight="1" x14ac:dyDescent="0.2">
      <c r="A131" s="130"/>
      <c r="B131" s="221"/>
      <c r="C131" s="119"/>
      <c r="D131" s="221"/>
      <c r="E131" s="120"/>
      <c r="G131" s="132"/>
      <c r="H131" s="119"/>
      <c r="I131" s="127"/>
      <c r="J131" s="127"/>
      <c r="K131" s="128"/>
      <c r="L131" s="124"/>
      <c r="M131" s="125"/>
    </row>
    <row r="132" spans="1:13" ht="18" customHeight="1" x14ac:dyDescent="0.2">
      <c r="A132" s="215"/>
      <c r="B132" s="221"/>
      <c r="C132" s="119"/>
      <c r="D132" s="221"/>
      <c r="E132" s="120"/>
      <c r="G132" s="132"/>
      <c r="H132" s="119"/>
      <c r="I132" s="127"/>
      <c r="J132" s="127"/>
      <c r="K132" s="128"/>
      <c r="L132" s="124"/>
      <c r="M132" s="125"/>
    </row>
    <row r="133" spans="1:13" ht="18" customHeight="1" x14ac:dyDescent="0.2">
      <c r="A133" s="130"/>
      <c r="B133" s="114"/>
      <c r="C133" s="104"/>
      <c r="D133" s="221"/>
      <c r="E133" s="120"/>
      <c r="G133" s="121"/>
      <c r="H133" s="119"/>
      <c r="I133" s="127"/>
      <c r="J133" s="127"/>
      <c r="K133" s="128"/>
      <c r="L133" s="124"/>
      <c r="M133" s="125"/>
    </row>
    <row r="134" spans="1:13" ht="18" customHeight="1" x14ac:dyDescent="0.2">
      <c r="A134" s="130"/>
      <c r="B134" s="114"/>
      <c r="C134" s="104"/>
      <c r="D134" s="221"/>
      <c r="E134" s="120"/>
      <c r="G134" s="121"/>
      <c r="H134" s="119"/>
      <c r="I134" s="127"/>
      <c r="J134" s="127"/>
      <c r="K134" s="128"/>
      <c r="L134" s="124"/>
      <c r="M134" s="125"/>
    </row>
    <row r="135" spans="1:13" ht="18" customHeight="1" x14ac:dyDescent="0.2">
      <c r="A135" s="130"/>
      <c r="B135" s="114"/>
      <c r="C135" s="104"/>
      <c r="D135" s="221"/>
      <c r="E135" s="120"/>
      <c r="G135" s="121"/>
      <c r="H135" s="119"/>
      <c r="I135" s="127"/>
      <c r="J135" s="127"/>
      <c r="K135" s="128"/>
      <c r="L135" s="124"/>
      <c r="M135" s="125"/>
    </row>
    <row r="136" spans="1:13" ht="18" customHeight="1" x14ac:dyDescent="0.2">
      <c r="A136" s="130"/>
      <c r="B136" s="114"/>
      <c r="C136" s="104"/>
      <c r="D136" s="114"/>
      <c r="E136" s="120"/>
      <c r="G136" s="106"/>
      <c r="H136" s="104"/>
      <c r="I136" s="127"/>
      <c r="J136" s="127"/>
      <c r="K136" s="128"/>
      <c r="L136" s="124"/>
      <c r="M136" s="125"/>
    </row>
    <row r="137" spans="1:13" ht="18" customHeight="1" x14ac:dyDescent="0.2">
      <c r="A137" s="130"/>
      <c r="B137" s="114"/>
      <c r="C137" s="104"/>
      <c r="D137" s="221"/>
      <c r="E137" s="120"/>
      <c r="G137" s="121"/>
      <c r="H137" s="119"/>
      <c r="I137" s="127"/>
      <c r="J137" s="127"/>
      <c r="K137" s="128"/>
      <c r="L137" s="124"/>
      <c r="M137" s="125"/>
    </row>
    <row r="138" spans="1:13" ht="18" customHeight="1" x14ac:dyDescent="0.2">
      <c r="A138" s="130"/>
      <c r="B138" s="114"/>
      <c r="C138" s="104"/>
      <c r="D138" s="221"/>
      <c r="E138" s="120"/>
      <c r="G138" s="121"/>
      <c r="H138" s="119"/>
      <c r="I138" s="127"/>
      <c r="J138" s="127"/>
      <c r="K138" s="128"/>
      <c r="L138" s="124"/>
      <c r="M138" s="125"/>
    </row>
    <row r="139" spans="1:13" ht="18" customHeight="1" x14ac:dyDescent="0.2">
      <c r="A139" s="130"/>
      <c r="B139" s="221"/>
      <c r="C139" s="119"/>
      <c r="D139" s="221"/>
      <c r="E139" s="120"/>
      <c r="G139" s="132"/>
      <c r="H139" s="119"/>
      <c r="I139" s="127"/>
      <c r="J139" s="127"/>
      <c r="K139" s="128"/>
      <c r="L139" s="124"/>
      <c r="M139" s="125"/>
    </row>
    <row r="140" spans="1:13" ht="18" customHeight="1" x14ac:dyDescent="0.2">
      <c r="A140" s="215"/>
      <c r="B140" s="221"/>
      <c r="C140" s="119"/>
      <c r="D140" s="221"/>
      <c r="E140" s="120"/>
      <c r="G140" s="121"/>
      <c r="H140" s="119"/>
      <c r="I140" s="127"/>
      <c r="J140" s="127"/>
      <c r="K140" s="128"/>
      <c r="L140" s="124"/>
      <c r="M140" s="125"/>
    </row>
    <row r="141" spans="1:13" ht="18" customHeight="1" x14ac:dyDescent="0.2">
      <c r="A141" s="130"/>
      <c r="B141" s="221"/>
      <c r="C141" s="119"/>
      <c r="D141" s="221"/>
      <c r="E141" s="120"/>
      <c r="G141" s="132"/>
      <c r="H141" s="119"/>
      <c r="I141" s="127"/>
      <c r="J141" s="127"/>
      <c r="K141" s="128"/>
      <c r="L141" s="124"/>
      <c r="M141" s="125"/>
    </row>
    <row r="142" spans="1:13" ht="18" customHeight="1" x14ac:dyDescent="0.2">
      <c r="A142" s="215"/>
      <c r="B142" s="221"/>
      <c r="C142" s="119"/>
      <c r="D142" s="221"/>
      <c r="E142" s="120"/>
      <c r="G142" s="132"/>
      <c r="H142" s="119"/>
      <c r="I142" s="127"/>
      <c r="J142" s="127"/>
      <c r="K142" s="128"/>
      <c r="L142" s="124"/>
      <c r="M142" s="125"/>
    </row>
    <row r="143" spans="1:13" ht="18" customHeight="1" x14ac:dyDescent="0.2">
      <c r="A143" s="130"/>
      <c r="B143" s="114"/>
      <c r="C143" s="104"/>
      <c r="D143" s="221"/>
      <c r="E143" s="120"/>
      <c r="G143" s="121"/>
      <c r="H143" s="119"/>
      <c r="I143" s="127"/>
      <c r="J143" s="127"/>
      <c r="K143" s="128"/>
      <c r="L143" s="124"/>
      <c r="M143" s="125"/>
    </row>
    <row r="144" spans="1:13" ht="18" customHeight="1" x14ac:dyDescent="0.2">
      <c r="A144" s="130"/>
      <c r="B144" s="114"/>
      <c r="C144" s="104"/>
      <c r="D144" s="221"/>
      <c r="E144" s="120"/>
      <c r="G144" s="121"/>
      <c r="H144" s="119"/>
      <c r="I144" s="127"/>
      <c r="J144" s="127"/>
      <c r="K144" s="128"/>
      <c r="L144" s="124"/>
      <c r="M144" s="125"/>
    </row>
    <row r="145" spans="1:13" ht="18" customHeight="1" x14ac:dyDescent="0.2">
      <c r="A145" s="130"/>
      <c r="B145" s="114"/>
      <c r="C145" s="104"/>
      <c r="D145" s="221"/>
      <c r="E145" s="120"/>
      <c r="G145" s="121"/>
      <c r="H145" s="119"/>
      <c r="I145" s="127"/>
      <c r="J145" s="127"/>
      <c r="K145" s="128"/>
      <c r="L145" s="124"/>
      <c r="M145" s="125"/>
    </row>
    <row r="146" spans="1:13" ht="18" customHeight="1" x14ac:dyDescent="0.2">
      <c r="A146" s="130"/>
      <c r="B146" s="114"/>
      <c r="C146" s="104"/>
      <c r="D146" s="221"/>
      <c r="E146" s="120"/>
      <c r="G146" s="121"/>
      <c r="H146" s="119"/>
      <c r="I146" s="127"/>
      <c r="J146" s="127"/>
      <c r="K146" s="128"/>
      <c r="L146" s="124"/>
      <c r="M146" s="125"/>
    </row>
    <row r="147" spans="1:13" ht="18" customHeight="1" x14ac:dyDescent="0.2">
      <c r="A147" s="130"/>
      <c r="B147" s="114"/>
      <c r="C147" s="104"/>
      <c r="D147" s="221"/>
      <c r="E147" s="120"/>
      <c r="G147" s="121"/>
      <c r="H147" s="119"/>
      <c r="I147" s="127"/>
      <c r="J147" s="127"/>
      <c r="K147" s="128"/>
      <c r="L147" s="124"/>
      <c r="M147" s="125"/>
    </row>
    <row r="148" spans="1:13" ht="18" customHeight="1" x14ac:dyDescent="0.2">
      <c r="A148" s="130"/>
      <c r="B148" s="114"/>
      <c r="C148" s="104"/>
      <c r="D148" s="221"/>
      <c r="E148" s="120"/>
      <c r="G148" s="121"/>
      <c r="H148" s="119"/>
      <c r="I148" s="127"/>
      <c r="J148" s="127"/>
      <c r="K148" s="128"/>
      <c r="L148" s="124"/>
      <c r="M148" s="125"/>
    </row>
    <row r="149" spans="1:13" ht="18" customHeight="1" x14ac:dyDescent="0.2">
      <c r="A149" s="130"/>
      <c r="B149" s="114"/>
      <c r="C149" s="104"/>
      <c r="D149" s="221"/>
      <c r="E149" s="120"/>
      <c r="G149" s="121"/>
      <c r="H149" s="119"/>
      <c r="I149" s="127"/>
      <c r="J149" s="127"/>
      <c r="K149" s="128"/>
      <c r="L149" s="124"/>
      <c r="M149" s="125"/>
    </row>
    <row r="150" spans="1:13" ht="18" customHeight="1" x14ac:dyDescent="0.2">
      <c r="A150" s="130"/>
      <c r="B150" s="114"/>
      <c r="C150" s="104"/>
      <c r="D150" s="221"/>
      <c r="E150" s="120"/>
      <c r="G150" s="121"/>
      <c r="H150" s="119"/>
      <c r="I150" s="127"/>
      <c r="J150" s="127"/>
      <c r="K150" s="128"/>
      <c r="L150" s="124"/>
      <c r="M150" s="125"/>
    </row>
    <row r="151" spans="1:13" ht="18" customHeight="1" x14ac:dyDescent="0.2">
      <c r="A151" s="130"/>
      <c r="B151" s="114"/>
      <c r="C151" s="104"/>
      <c r="D151" s="221"/>
      <c r="E151" s="120"/>
      <c r="G151" s="121"/>
      <c r="H151" s="119"/>
      <c r="I151" s="127"/>
      <c r="J151" s="127"/>
      <c r="K151" s="128"/>
      <c r="L151" s="124"/>
      <c r="M151" s="125"/>
    </row>
    <row r="152" spans="1:13" ht="18" customHeight="1" x14ac:dyDescent="0.2">
      <c r="A152" s="130"/>
      <c r="B152" s="114"/>
      <c r="C152" s="104"/>
      <c r="D152" s="221"/>
      <c r="E152" s="120"/>
      <c r="G152" s="121"/>
      <c r="H152" s="119"/>
      <c r="I152" s="127"/>
      <c r="J152" s="127"/>
      <c r="K152" s="128"/>
      <c r="L152" s="124"/>
      <c r="M152" s="125"/>
    </row>
    <row r="153" spans="1:13" ht="18" customHeight="1" x14ac:dyDescent="0.2">
      <c r="A153" s="130"/>
      <c r="B153" s="114"/>
      <c r="C153" s="104"/>
      <c r="D153" s="221"/>
      <c r="E153" s="120"/>
      <c r="G153" s="121"/>
      <c r="H153" s="119"/>
      <c r="I153" s="127"/>
      <c r="J153" s="127"/>
      <c r="K153" s="128"/>
      <c r="L153" s="124"/>
      <c r="M153" s="125"/>
    </row>
    <row r="154" spans="1:13" ht="18" customHeight="1" x14ac:dyDescent="0.2">
      <c r="A154" s="130"/>
      <c r="B154" s="114"/>
      <c r="C154" s="104"/>
      <c r="D154" s="221"/>
      <c r="E154" s="120"/>
      <c r="G154" s="121"/>
      <c r="H154" s="119"/>
      <c r="I154" s="127"/>
      <c r="J154" s="127"/>
      <c r="K154" s="128"/>
      <c r="L154" s="124"/>
      <c r="M154" s="125"/>
    </row>
    <row r="155" spans="1:13" ht="18" customHeight="1" x14ac:dyDescent="0.2">
      <c r="A155" s="130"/>
      <c r="B155" s="114"/>
      <c r="C155" s="104"/>
      <c r="D155" s="221"/>
      <c r="E155" s="120"/>
      <c r="G155" s="121"/>
      <c r="H155" s="119"/>
      <c r="I155" s="127"/>
      <c r="J155" s="127"/>
      <c r="K155" s="128"/>
      <c r="L155" s="124"/>
      <c r="M155" s="125"/>
    </row>
    <row r="156" spans="1:13" ht="18" customHeight="1" x14ac:dyDescent="0.2">
      <c r="A156" s="130"/>
      <c r="B156" s="221"/>
      <c r="C156" s="119"/>
      <c r="D156" s="221"/>
      <c r="E156" s="120"/>
      <c r="G156" s="132"/>
      <c r="H156" s="119"/>
      <c r="I156" s="127"/>
      <c r="J156" s="127"/>
      <c r="K156" s="128"/>
      <c r="L156" s="124"/>
      <c r="M156" s="125"/>
    </row>
    <row r="157" spans="1:13" ht="18" customHeight="1" x14ac:dyDescent="0.2">
      <c r="A157" s="215"/>
      <c r="B157" s="221"/>
      <c r="C157" s="119"/>
      <c r="D157" s="221"/>
      <c r="E157" s="120"/>
      <c r="G157" s="121"/>
      <c r="H157" s="119"/>
      <c r="I157" s="122"/>
      <c r="J157" s="127"/>
      <c r="K157" s="128"/>
      <c r="L157" s="124"/>
      <c r="M157" s="125"/>
    </row>
    <row r="158" spans="1:13" ht="18" customHeight="1" x14ac:dyDescent="0.2">
      <c r="A158" s="214"/>
      <c r="B158" s="114"/>
      <c r="C158" s="104"/>
      <c r="D158" s="221"/>
      <c r="E158" s="120"/>
      <c r="G158" s="121"/>
      <c r="H158" s="119"/>
      <c r="I158" s="122"/>
      <c r="J158" s="131"/>
      <c r="K158" s="123"/>
      <c r="L158" s="124"/>
      <c r="M158" s="125"/>
    </row>
    <row r="159" spans="1:13" ht="18" customHeight="1" x14ac:dyDescent="0.2">
      <c r="A159" s="130"/>
      <c r="B159" s="114"/>
      <c r="C159" s="104"/>
      <c r="D159" s="221"/>
      <c r="E159" s="120"/>
      <c r="G159" s="121"/>
      <c r="H159" s="119"/>
      <c r="I159" s="122"/>
      <c r="J159" s="127"/>
      <c r="K159" s="123"/>
      <c r="L159" s="124"/>
      <c r="M159" s="125"/>
    </row>
    <row r="160" spans="1:13" ht="18" customHeight="1" x14ac:dyDescent="0.2">
      <c r="A160" s="130"/>
      <c r="B160" s="114"/>
      <c r="C160" s="104"/>
      <c r="D160" s="221"/>
      <c r="E160" s="133"/>
      <c r="G160" s="121"/>
      <c r="H160" s="119"/>
      <c r="I160" s="122"/>
      <c r="J160" s="122"/>
      <c r="K160" s="123"/>
      <c r="L160" s="124"/>
      <c r="M160" s="125"/>
    </row>
    <row r="161" spans="1:13" ht="18" customHeight="1" x14ac:dyDescent="0.2">
      <c r="A161" s="130"/>
      <c r="B161" s="114"/>
      <c r="C161" s="104"/>
      <c r="D161" s="221"/>
      <c r="E161" s="133"/>
      <c r="G161" s="121"/>
      <c r="H161" s="119"/>
      <c r="I161" s="122"/>
      <c r="J161" s="127"/>
      <c r="K161" s="128"/>
      <c r="L161" s="124"/>
      <c r="M161" s="125"/>
    </row>
    <row r="162" spans="1:13" ht="18" customHeight="1" x14ac:dyDescent="0.2">
      <c r="A162" s="130"/>
      <c r="B162" s="114"/>
      <c r="C162" s="104"/>
      <c r="D162" s="221"/>
      <c r="E162" s="120"/>
      <c r="G162" s="121"/>
      <c r="H162" s="119"/>
      <c r="I162" s="122"/>
      <c r="J162" s="127"/>
      <c r="K162" s="123"/>
      <c r="L162" s="124"/>
      <c r="M162" s="125"/>
    </row>
    <row r="163" spans="1:13" ht="18" customHeight="1" x14ac:dyDescent="0.2">
      <c r="A163" s="130"/>
      <c r="B163" s="114"/>
      <c r="C163" s="104"/>
      <c r="D163" s="131"/>
      <c r="E163" s="133"/>
      <c r="G163" s="121"/>
      <c r="H163" s="119"/>
      <c r="I163" s="122"/>
      <c r="J163" s="127"/>
      <c r="K163" s="128"/>
      <c r="L163" s="124"/>
      <c r="M163" s="125"/>
    </row>
    <row r="164" spans="1:13" ht="18" customHeight="1" x14ac:dyDescent="0.2">
      <c r="A164" s="130"/>
      <c r="B164" s="114"/>
      <c r="C164" s="104"/>
      <c r="D164" s="131"/>
      <c r="E164" s="133"/>
      <c r="G164" s="121"/>
      <c r="H164" s="119"/>
      <c r="I164" s="122"/>
      <c r="J164" s="127"/>
      <c r="K164" s="128"/>
      <c r="L164" s="124"/>
      <c r="M164" s="125"/>
    </row>
    <row r="165" spans="1:13" ht="18" customHeight="1" x14ac:dyDescent="0.2">
      <c r="A165" s="119"/>
      <c r="B165" s="114"/>
      <c r="C165" s="104"/>
      <c r="D165" s="221"/>
      <c r="E165" s="120"/>
      <c r="G165" s="121"/>
      <c r="H165" s="119"/>
      <c r="I165" s="122"/>
      <c r="J165" s="127"/>
      <c r="K165" s="123"/>
      <c r="L165" s="124"/>
      <c r="M165" s="125"/>
    </row>
    <row r="166" spans="1:13" ht="18" customHeight="1" x14ac:dyDescent="0.2">
      <c r="A166" s="119"/>
      <c r="B166" s="114"/>
      <c r="C166" s="104"/>
      <c r="D166" s="221"/>
      <c r="E166" s="120"/>
      <c r="G166" s="121"/>
      <c r="H166" s="119"/>
      <c r="I166" s="122"/>
      <c r="J166" s="127"/>
      <c r="K166" s="123"/>
      <c r="L166" s="124"/>
      <c r="M166" s="125"/>
    </row>
    <row r="167" spans="1:13" ht="18" customHeight="1" x14ac:dyDescent="0.2">
      <c r="A167" s="134"/>
      <c r="B167" s="114"/>
      <c r="C167" s="104"/>
      <c r="D167" s="221"/>
      <c r="E167" s="120"/>
      <c r="G167" s="121"/>
      <c r="H167" s="119"/>
      <c r="I167" s="122"/>
      <c r="J167" s="127"/>
      <c r="K167" s="123"/>
      <c r="L167" s="124"/>
      <c r="M167" s="125"/>
    </row>
    <row r="168" spans="1:13" ht="18" customHeight="1" x14ac:dyDescent="0.2">
      <c r="A168" s="119"/>
      <c r="B168" s="114"/>
      <c r="C168" s="104"/>
      <c r="D168" s="221"/>
      <c r="E168" s="120"/>
      <c r="G168" s="121"/>
      <c r="H168" s="119"/>
      <c r="I168" s="122"/>
      <c r="J168" s="127"/>
      <c r="K168" s="123"/>
      <c r="L168" s="124"/>
      <c r="M168" s="125"/>
    </row>
    <row r="169" spans="1:13" ht="18" customHeight="1" x14ac:dyDescent="0.2">
      <c r="A169" s="119"/>
      <c r="B169" s="114"/>
      <c r="C169" s="104"/>
      <c r="D169" s="131"/>
      <c r="E169" s="133"/>
      <c r="G169" s="121"/>
      <c r="H169" s="119"/>
      <c r="I169" s="122"/>
      <c r="J169" s="131"/>
      <c r="K169" s="123"/>
      <c r="L169" s="124"/>
      <c r="M169" s="125"/>
    </row>
    <row r="170" spans="1:13" ht="18" customHeight="1" x14ac:dyDescent="0.2">
      <c r="A170" s="119"/>
      <c r="B170" s="114"/>
      <c r="C170" s="104"/>
      <c r="D170" s="221"/>
      <c r="E170" s="120"/>
      <c r="G170" s="121"/>
      <c r="H170" s="119"/>
      <c r="I170" s="122"/>
      <c r="J170" s="127"/>
      <c r="K170" s="123"/>
      <c r="L170" s="124"/>
      <c r="M170" s="125"/>
    </row>
    <row r="171" spans="1:13" ht="18" customHeight="1" x14ac:dyDescent="0.2">
      <c r="A171" s="119"/>
      <c r="B171" s="114"/>
      <c r="C171" s="104"/>
      <c r="D171" s="131"/>
      <c r="E171" s="133"/>
      <c r="G171" s="121"/>
      <c r="H171" s="119"/>
      <c r="I171" s="122"/>
      <c r="J171" s="131"/>
      <c r="K171" s="123"/>
      <c r="L171" s="124"/>
      <c r="M171" s="125"/>
    </row>
    <row r="172" spans="1:13" ht="18" customHeight="1" x14ac:dyDescent="0.2">
      <c r="A172" s="119"/>
      <c r="B172" s="114"/>
      <c r="C172" s="104"/>
      <c r="D172" s="131"/>
      <c r="E172" s="120"/>
      <c r="G172" s="121"/>
      <c r="H172" s="119"/>
      <c r="I172" s="122"/>
      <c r="J172" s="131"/>
      <c r="K172" s="123"/>
      <c r="L172" s="124"/>
      <c r="M172" s="125"/>
    </row>
    <row r="173" spans="1:13" ht="18" customHeight="1" x14ac:dyDescent="0.2">
      <c r="A173" s="119"/>
      <c r="B173" s="114"/>
      <c r="C173" s="104"/>
      <c r="D173" s="221"/>
      <c r="E173" s="120"/>
      <c r="G173" s="121"/>
      <c r="H173" s="119"/>
      <c r="I173" s="122"/>
      <c r="J173" s="127"/>
      <c r="K173" s="123"/>
      <c r="L173" s="124"/>
      <c r="M173" s="125"/>
    </row>
    <row r="174" spans="1:13" ht="18" customHeight="1" x14ac:dyDescent="0.2">
      <c r="A174" s="119"/>
      <c r="B174" s="114"/>
      <c r="C174" s="104"/>
      <c r="D174" s="131"/>
      <c r="E174" s="120"/>
      <c r="G174" s="121"/>
      <c r="H174" s="119"/>
      <c r="I174" s="122"/>
      <c r="J174" s="131"/>
      <c r="K174" s="123"/>
      <c r="L174" s="124"/>
      <c r="M174" s="125"/>
    </row>
    <row r="175" spans="1:13" ht="18" customHeight="1" x14ac:dyDescent="0.2">
      <c r="A175" s="119"/>
      <c r="B175" s="114"/>
      <c r="C175" s="104"/>
      <c r="D175" s="131"/>
      <c r="E175" s="133"/>
      <c r="G175" s="121"/>
      <c r="H175" s="119"/>
      <c r="I175" s="122"/>
      <c r="J175" s="131"/>
      <c r="K175" s="123"/>
      <c r="L175" s="124"/>
      <c r="M175" s="125"/>
    </row>
    <row r="176" spans="1:13" ht="18" customHeight="1" x14ac:dyDescent="0.2">
      <c r="A176" s="119"/>
      <c r="B176" s="114"/>
      <c r="C176" s="104"/>
      <c r="D176" s="131"/>
      <c r="E176" s="120"/>
      <c r="G176" s="121"/>
      <c r="H176" s="119"/>
      <c r="I176" s="122"/>
      <c r="J176" s="131"/>
      <c r="K176" s="123"/>
      <c r="L176" s="124"/>
      <c r="M176" s="125"/>
    </row>
    <row r="177" spans="1:13" ht="18" customHeight="1" x14ac:dyDescent="0.2">
      <c r="A177" s="119"/>
      <c r="B177" s="114"/>
      <c r="C177" s="104"/>
      <c r="D177" s="131"/>
      <c r="E177" s="120"/>
      <c r="G177" s="121"/>
      <c r="H177" s="119"/>
      <c r="I177" s="122"/>
      <c r="J177" s="131"/>
      <c r="K177" s="123"/>
      <c r="L177" s="124"/>
      <c r="M177" s="125"/>
    </row>
    <row r="178" spans="1:13" ht="18" customHeight="1" x14ac:dyDescent="0.2">
      <c r="A178" s="119"/>
      <c r="B178" s="114"/>
      <c r="C178" s="104"/>
      <c r="D178" s="131"/>
      <c r="E178" s="133"/>
      <c r="G178" s="121"/>
      <c r="H178" s="119"/>
      <c r="I178" s="122"/>
      <c r="J178" s="131"/>
      <c r="K178" s="123"/>
      <c r="L178" s="124"/>
      <c r="M178" s="125"/>
    </row>
    <row r="179" spans="1:13" ht="18" customHeight="1" x14ac:dyDescent="0.2">
      <c r="A179" s="119"/>
      <c r="B179" s="114"/>
      <c r="C179" s="104"/>
      <c r="D179" s="131"/>
      <c r="E179" s="120"/>
      <c r="G179" s="121"/>
      <c r="H179" s="119"/>
      <c r="I179" s="122"/>
      <c r="J179" s="131"/>
      <c r="K179" s="123"/>
      <c r="L179" s="124"/>
      <c r="M179" s="125"/>
    </row>
    <row r="180" spans="1:13" ht="18" customHeight="1" x14ac:dyDescent="0.2">
      <c r="A180" s="119"/>
      <c r="B180" s="114"/>
      <c r="C180" s="104"/>
      <c r="D180" s="131"/>
      <c r="E180" s="120"/>
      <c r="G180" s="121"/>
      <c r="H180" s="119"/>
      <c r="I180" s="122"/>
      <c r="J180" s="131"/>
      <c r="K180" s="123"/>
      <c r="L180" s="124"/>
      <c r="M180" s="125"/>
    </row>
    <row r="181" spans="1:13" ht="18" customHeight="1" x14ac:dyDescent="0.2">
      <c r="A181" s="119"/>
      <c r="B181" s="114"/>
      <c r="C181" s="104"/>
      <c r="D181" s="221"/>
      <c r="E181" s="120"/>
      <c r="G181" s="121"/>
      <c r="H181" s="119"/>
      <c r="I181" s="122"/>
      <c r="J181" s="127"/>
      <c r="K181" s="123"/>
      <c r="L181" s="124"/>
      <c r="M181" s="125"/>
    </row>
    <row r="182" spans="1:13" ht="18" customHeight="1" x14ac:dyDescent="0.2">
      <c r="A182" s="119"/>
      <c r="B182" s="221"/>
      <c r="C182" s="119"/>
      <c r="D182" s="221"/>
      <c r="E182" s="120"/>
      <c r="G182" s="121"/>
      <c r="H182" s="119"/>
      <c r="I182" s="122"/>
      <c r="J182" s="122"/>
      <c r="K182" s="123"/>
      <c r="L182" s="124"/>
      <c r="M182" s="125"/>
    </row>
    <row r="183" spans="1:13" ht="18" customHeight="1" x14ac:dyDescent="0.2">
      <c r="A183" s="126"/>
      <c r="B183" s="221"/>
      <c r="C183" s="119"/>
      <c r="D183" s="221"/>
      <c r="E183" s="120"/>
      <c r="G183" s="121"/>
      <c r="H183" s="119"/>
      <c r="I183" s="122"/>
      <c r="J183" s="122"/>
      <c r="K183" s="123"/>
      <c r="L183" s="124"/>
      <c r="M183" s="125"/>
    </row>
    <row r="184" spans="1:13" ht="18" customHeight="1" x14ac:dyDescent="0.2">
      <c r="A184" s="104"/>
      <c r="B184" s="114"/>
      <c r="C184" s="104"/>
      <c r="D184" s="114"/>
      <c r="E184" s="112"/>
      <c r="G184" s="106"/>
      <c r="H184" s="104"/>
      <c r="I184" s="116"/>
      <c r="J184" s="108"/>
      <c r="K184" s="113"/>
      <c r="L184" s="110"/>
      <c r="M184" s="111"/>
    </row>
    <row r="185" spans="1:13" ht="18" customHeight="1" x14ac:dyDescent="0.2">
      <c r="A185" s="104"/>
      <c r="B185" s="114"/>
      <c r="C185" s="104"/>
      <c r="D185" s="114"/>
      <c r="E185" s="112"/>
      <c r="G185" s="106"/>
      <c r="H185" s="104"/>
      <c r="I185" s="116"/>
      <c r="J185" s="116"/>
      <c r="K185" s="113"/>
      <c r="L185" s="110"/>
      <c r="M185" s="111"/>
    </row>
    <row r="186" spans="1:13" ht="18" customHeight="1" x14ac:dyDescent="0.2">
      <c r="A186" s="104"/>
      <c r="B186" s="114"/>
      <c r="C186" s="104"/>
      <c r="D186" s="114"/>
      <c r="E186" s="112"/>
      <c r="G186" s="106"/>
      <c r="H186" s="104"/>
      <c r="I186" s="116"/>
      <c r="J186" s="116"/>
      <c r="K186" s="113"/>
      <c r="L186" s="110"/>
      <c r="M186" s="111"/>
    </row>
    <row r="187" spans="1:13" ht="18" customHeight="1" x14ac:dyDescent="0.2">
      <c r="A187" s="104"/>
      <c r="B187" s="114"/>
      <c r="C187" s="104"/>
      <c r="D187" s="114"/>
      <c r="E187" s="112"/>
      <c r="G187" s="106"/>
      <c r="H187" s="104"/>
      <c r="I187" s="116"/>
      <c r="J187" s="116"/>
      <c r="K187" s="113"/>
      <c r="L187" s="110"/>
      <c r="M187" s="111"/>
    </row>
    <row r="188" spans="1:13" ht="18" customHeight="1" x14ac:dyDescent="0.2">
      <c r="A188" s="104"/>
      <c r="B188" s="114"/>
      <c r="C188" s="104"/>
      <c r="D188" s="114"/>
      <c r="E188" s="112"/>
      <c r="G188" s="106"/>
      <c r="H188" s="104"/>
      <c r="I188" s="116"/>
      <c r="J188" s="116"/>
      <c r="K188" s="113"/>
      <c r="L188" s="110"/>
      <c r="M188" s="111"/>
    </row>
    <row r="189" spans="1:13" ht="18" customHeight="1" x14ac:dyDescent="0.2">
      <c r="A189" s="104"/>
      <c r="B189" s="114"/>
      <c r="C189" s="104"/>
      <c r="D189" s="114"/>
      <c r="E189" s="112"/>
      <c r="G189" s="106"/>
      <c r="H189" s="104"/>
      <c r="I189" s="116"/>
      <c r="J189" s="116"/>
      <c r="K189" s="113"/>
      <c r="L189" s="110"/>
      <c r="M189" s="111"/>
    </row>
    <row r="190" spans="1:13" ht="18" customHeight="1" x14ac:dyDescent="0.2">
      <c r="A190" s="104"/>
      <c r="B190" s="114"/>
      <c r="C190" s="104"/>
      <c r="D190" s="114"/>
      <c r="E190" s="112"/>
      <c r="G190" s="106"/>
      <c r="H190" s="104"/>
      <c r="I190" s="116"/>
      <c r="J190" s="116"/>
      <c r="K190" s="113"/>
      <c r="L190" s="110"/>
      <c r="M190" s="111"/>
    </row>
    <row r="191" spans="1:13" ht="18" customHeight="1" x14ac:dyDescent="0.2">
      <c r="A191" s="104"/>
      <c r="B191" s="114"/>
      <c r="C191" s="104"/>
      <c r="D191" s="114"/>
      <c r="E191" s="112"/>
      <c r="G191" s="106"/>
      <c r="H191" s="104"/>
      <c r="I191" s="116"/>
      <c r="J191" s="116"/>
      <c r="K191" s="113"/>
      <c r="L191" s="110"/>
      <c r="M191" s="111"/>
    </row>
    <row r="192" spans="1:13" ht="18" customHeight="1" x14ac:dyDescent="0.2">
      <c r="A192" s="119"/>
      <c r="B192" s="221"/>
      <c r="C192" s="119"/>
      <c r="D192" s="221"/>
      <c r="E192" s="120"/>
      <c r="G192" s="132"/>
      <c r="H192" s="119"/>
      <c r="I192" s="127"/>
      <c r="J192" s="127"/>
      <c r="K192" s="128"/>
      <c r="L192" s="124"/>
      <c r="M192" s="125"/>
    </row>
    <row r="193" spans="1:13" ht="18" customHeight="1" x14ac:dyDescent="0.2">
      <c r="A193" s="119"/>
      <c r="B193" s="221"/>
      <c r="C193" s="119"/>
      <c r="D193" s="221"/>
      <c r="E193" s="120"/>
      <c r="G193" s="132"/>
      <c r="H193" s="119"/>
      <c r="I193" s="127"/>
      <c r="J193" s="127"/>
      <c r="K193" s="128"/>
      <c r="L193" s="124"/>
      <c r="M193" s="125"/>
    </row>
    <row r="194" spans="1:13" ht="18" customHeight="1" x14ac:dyDescent="0.2">
      <c r="A194" s="119"/>
      <c r="B194" s="221"/>
      <c r="C194" s="119"/>
      <c r="D194" s="221"/>
      <c r="E194" s="120"/>
      <c r="G194" s="132"/>
      <c r="H194" s="119"/>
      <c r="I194" s="127"/>
      <c r="J194" s="127"/>
      <c r="K194" s="128"/>
      <c r="L194" s="124"/>
      <c r="M194" s="125"/>
    </row>
    <row r="195" spans="1:13" ht="18" customHeight="1" x14ac:dyDescent="0.2">
      <c r="A195" s="119"/>
      <c r="B195" s="221"/>
      <c r="C195" s="119"/>
      <c r="D195" s="221"/>
      <c r="E195" s="120"/>
      <c r="G195" s="132"/>
      <c r="H195" s="119"/>
      <c r="I195" s="127"/>
      <c r="J195" s="127"/>
      <c r="K195" s="128"/>
      <c r="L195" s="124"/>
      <c r="M195" s="125"/>
    </row>
    <row r="196" spans="1:13" ht="18" customHeight="1" x14ac:dyDescent="0.2">
      <c r="A196" s="119"/>
      <c r="B196" s="221"/>
      <c r="C196" s="119"/>
      <c r="D196" s="221"/>
      <c r="E196" s="120"/>
      <c r="G196" s="132"/>
      <c r="H196" s="119"/>
      <c r="I196" s="127"/>
      <c r="J196" s="127"/>
      <c r="K196" s="128"/>
      <c r="L196" s="124"/>
      <c r="M196" s="125"/>
    </row>
    <row r="197" spans="1:13" ht="18" customHeight="1" x14ac:dyDescent="0.2">
      <c r="A197" s="119"/>
      <c r="B197" s="221"/>
      <c r="C197" s="119"/>
      <c r="D197" s="221"/>
      <c r="E197" s="120"/>
      <c r="G197" s="132"/>
      <c r="H197" s="119"/>
      <c r="I197" s="127"/>
      <c r="J197" s="127"/>
      <c r="K197" s="128"/>
      <c r="L197" s="124"/>
      <c r="M197" s="125"/>
    </row>
    <row r="198" spans="1:13" ht="18" customHeight="1" x14ac:dyDescent="0.2">
      <c r="A198" s="119"/>
      <c r="B198" s="221"/>
      <c r="C198" s="119"/>
      <c r="D198" s="221"/>
      <c r="E198" s="120"/>
      <c r="G198" s="132"/>
      <c r="H198" s="119"/>
      <c r="I198" s="127"/>
      <c r="J198" s="127"/>
      <c r="K198" s="128"/>
      <c r="L198" s="124"/>
      <c r="M198" s="125"/>
    </row>
    <row r="199" spans="1:13" ht="18" customHeight="1" x14ac:dyDescent="0.2">
      <c r="A199" s="119"/>
      <c r="B199" s="221"/>
      <c r="C199" s="119"/>
      <c r="D199" s="221"/>
      <c r="E199" s="120"/>
      <c r="G199" s="132"/>
      <c r="H199" s="119"/>
      <c r="I199" s="127"/>
      <c r="J199" s="127"/>
      <c r="K199" s="128"/>
      <c r="L199" s="124"/>
      <c r="M199" s="125"/>
    </row>
    <row r="200" spans="1:13" ht="18" customHeight="1" x14ac:dyDescent="0.2">
      <c r="A200" s="119"/>
      <c r="B200" s="221"/>
      <c r="C200" s="119"/>
      <c r="D200" s="221"/>
      <c r="E200" s="120"/>
      <c r="G200" s="132"/>
      <c r="H200" s="119"/>
      <c r="I200" s="127"/>
      <c r="J200" s="127"/>
      <c r="K200" s="128"/>
      <c r="L200" s="124"/>
      <c r="M200" s="125"/>
    </row>
    <row r="201" spans="1:13" ht="18" customHeight="1" x14ac:dyDescent="0.2">
      <c r="A201" s="119"/>
      <c r="B201" s="221"/>
      <c r="C201" s="119"/>
      <c r="D201" s="221"/>
      <c r="E201" s="120"/>
      <c r="G201" s="132"/>
      <c r="H201" s="119"/>
      <c r="I201" s="127"/>
      <c r="J201" s="127"/>
      <c r="K201" s="128"/>
      <c r="L201" s="124"/>
      <c r="M201" s="125"/>
    </row>
    <row r="202" spans="1:13" ht="18" customHeight="1" x14ac:dyDescent="0.2">
      <c r="A202" s="119"/>
      <c r="B202" s="221"/>
      <c r="C202" s="119"/>
      <c r="D202" s="221"/>
      <c r="E202" s="120"/>
      <c r="G202" s="132"/>
      <c r="H202" s="119"/>
      <c r="I202" s="127"/>
      <c r="J202" s="127"/>
      <c r="K202" s="128"/>
      <c r="L202" s="124"/>
      <c r="M202" s="125"/>
    </row>
    <row r="203" spans="1:13" ht="18" customHeight="1" x14ac:dyDescent="0.2">
      <c r="A203" s="119"/>
      <c r="B203" s="221"/>
      <c r="C203" s="119"/>
      <c r="D203" s="221"/>
      <c r="E203" s="120"/>
      <c r="G203" s="132"/>
      <c r="H203" s="119"/>
      <c r="I203" s="127"/>
      <c r="J203" s="127"/>
      <c r="K203" s="128"/>
      <c r="L203" s="124"/>
      <c r="M203" s="125"/>
    </row>
    <row r="204" spans="1:13" ht="18" customHeight="1" x14ac:dyDescent="0.2">
      <c r="A204" s="119"/>
      <c r="B204" s="221"/>
      <c r="C204" s="119"/>
      <c r="D204" s="221"/>
      <c r="E204" s="120"/>
      <c r="G204" s="132"/>
      <c r="H204" s="119"/>
      <c r="I204" s="127"/>
      <c r="J204" s="127"/>
      <c r="K204" s="128"/>
      <c r="L204" s="124"/>
      <c r="M204" s="125"/>
    </row>
    <row r="205" spans="1:13" ht="18" customHeight="1" x14ac:dyDescent="0.2">
      <c r="A205" s="119"/>
      <c r="B205" s="221"/>
      <c r="C205" s="119"/>
      <c r="D205" s="221"/>
      <c r="E205" s="120"/>
      <c r="G205" s="132"/>
      <c r="H205" s="119"/>
      <c r="I205" s="127"/>
      <c r="J205" s="127"/>
      <c r="K205" s="128"/>
      <c r="L205" s="124"/>
      <c r="M205" s="125"/>
    </row>
    <row r="206" spans="1:13" ht="18" customHeight="1" x14ac:dyDescent="0.2">
      <c r="A206" s="119"/>
      <c r="B206" s="221"/>
      <c r="C206" s="119"/>
      <c r="D206" s="221"/>
      <c r="E206" s="120"/>
      <c r="G206" s="132"/>
      <c r="H206" s="119"/>
      <c r="I206" s="127"/>
      <c r="J206" s="127"/>
      <c r="K206" s="128"/>
      <c r="L206" s="124"/>
      <c r="M206" s="125"/>
    </row>
    <row r="207" spans="1:13" ht="18" customHeight="1" x14ac:dyDescent="0.2">
      <c r="A207" s="119"/>
      <c r="B207" s="221"/>
      <c r="C207" s="119"/>
      <c r="D207" s="221"/>
      <c r="E207" s="120"/>
      <c r="G207" s="132"/>
      <c r="H207" s="119"/>
      <c r="I207" s="127"/>
      <c r="J207" s="127"/>
      <c r="K207" s="128"/>
      <c r="L207" s="124"/>
      <c r="M207" s="125"/>
    </row>
    <row r="208" spans="1:13" ht="18" customHeight="1" x14ac:dyDescent="0.2">
      <c r="A208" s="119"/>
      <c r="B208" s="221"/>
      <c r="C208" s="119"/>
      <c r="D208" s="221"/>
      <c r="E208" s="120"/>
      <c r="G208" s="132"/>
      <c r="H208" s="119"/>
      <c r="I208" s="127"/>
      <c r="J208" s="127"/>
      <c r="K208" s="128"/>
      <c r="L208" s="124"/>
      <c r="M208" s="125"/>
    </row>
    <row r="209" spans="1:13" ht="18" customHeight="1" x14ac:dyDescent="0.2">
      <c r="A209" s="119"/>
      <c r="B209" s="221"/>
      <c r="C209" s="119"/>
      <c r="D209" s="221"/>
      <c r="E209" s="120"/>
      <c r="G209" s="132"/>
      <c r="H209" s="119"/>
      <c r="I209" s="127"/>
      <c r="J209" s="127"/>
      <c r="K209" s="128"/>
      <c r="L209" s="124"/>
      <c r="M209" s="125"/>
    </row>
    <row r="210" spans="1:13" ht="18" customHeight="1" x14ac:dyDescent="0.2">
      <c r="A210" s="119"/>
      <c r="B210" s="221"/>
      <c r="C210" s="119"/>
      <c r="D210" s="221"/>
      <c r="E210" s="120"/>
      <c r="G210" s="132"/>
      <c r="H210" s="119"/>
      <c r="I210" s="127"/>
      <c r="J210" s="127"/>
      <c r="K210" s="128"/>
      <c r="L210" s="124"/>
      <c r="M210" s="125"/>
    </row>
    <row r="211" spans="1:13" ht="18" customHeight="1" x14ac:dyDescent="0.2">
      <c r="A211" s="119"/>
      <c r="B211" s="221"/>
      <c r="C211" s="119"/>
      <c r="D211" s="221"/>
      <c r="E211" s="120"/>
      <c r="G211" s="132"/>
      <c r="H211" s="119"/>
      <c r="I211" s="127"/>
      <c r="J211" s="127"/>
      <c r="K211" s="128"/>
      <c r="L211" s="124"/>
      <c r="M211" s="125"/>
    </row>
    <row r="212" spans="1:13" ht="18" customHeight="1" x14ac:dyDescent="0.2">
      <c r="A212" s="119"/>
      <c r="B212" s="221"/>
      <c r="C212" s="119"/>
      <c r="D212" s="221"/>
      <c r="E212" s="120"/>
      <c r="G212" s="132"/>
      <c r="H212" s="119"/>
      <c r="I212" s="127"/>
      <c r="J212" s="127"/>
      <c r="K212" s="128"/>
      <c r="L212" s="124"/>
      <c r="M212" s="125"/>
    </row>
    <row r="213" spans="1:13" ht="18" customHeight="1" x14ac:dyDescent="0.2">
      <c r="A213" s="119"/>
      <c r="B213" s="221"/>
      <c r="C213" s="119"/>
      <c r="D213" s="221"/>
      <c r="E213" s="120"/>
      <c r="G213" s="132"/>
      <c r="H213" s="119"/>
      <c r="I213" s="127"/>
      <c r="J213" s="127"/>
      <c r="K213" s="128"/>
      <c r="L213" s="124"/>
      <c r="M213" s="125"/>
    </row>
    <row r="214" spans="1:13" ht="18" customHeight="1" x14ac:dyDescent="0.2">
      <c r="A214" s="119"/>
      <c r="B214" s="221"/>
      <c r="C214" s="119"/>
      <c r="D214" s="221"/>
      <c r="E214" s="120"/>
      <c r="G214" s="132"/>
      <c r="H214" s="119"/>
      <c r="I214" s="127"/>
      <c r="J214" s="127"/>
      <c r="K214" s="128"/>
      <c r="L214" s="124"/>
      <c r="M214" s="125"/>
    </row>
    <row r="215" spans="1:13" ht="18" customHeight="1" x14ac:dyDescent="0.2">
      <c r="A215" s="119"/>
      <c r="B215" s="221"/>
      <c r="C215" s="119"/>
      <c r="D215" s="221"/>
      <c r="E215" s="120"/>
      <c r="G215" s="132"/>
      <c r="H215" s="119"/>
      <c r="I215" s="127"/>
      <c r="J215" s="127"/>
      <c r="K215" s="128"/>
      <c r="L215" s="124"/>
      <c r="M215" s="125"/>
    </row>
    <row r="216" spans="1:13" ht="18" customHeight="1" x14ac:dyDescent="0.2">
      <c r="A216" s="119"/>
      <c r="B216" s="221"/>
      <c r="C216" s="119"/>
      <c r="D216" s="221"/>
      <c r="E216" s="120"/>
      <c r="G216" s="132"/>
      <c r="H216" s="119"/>
      <c r="I216" s="127"/>
      <c r="J216" s="127"/>
      <c r="K216" s="128"/>
      <c r="L216" s="124"/>
      <c r="M216" s="125"/>
    </row>
    <row r="217" spans="1:13" ht="18" customHeight="1" x14ac:dyDescent="0.2">
      <c r="A217" s="119"/>
      <c r="B217" s="221"/>
      <c r="C217" s="119"/>
      <c r="D217" s="221"/>
      <c r="E217" s="120"/>
      <c r="G217" s="132"/>
      <c r="H217" s="119"/>
      <c r="I217" s="127"/>
      <c r="J217" s="127"/>
      <c r="K217" s="128"/>
      <c r="L217" s="124"/>
      <c r="M217" s="125"/>
    </row>
    <row r="218" spans="1:13" ht="18" customHeight="1" x14ac:dyDescent="0.2">
      <c r="A218" s="119"/>
      <c r="B218" s="221"/>
      <c r="C218" s="119"/>
      <c r="D218" s="221"/>
      <c r="E218" s="120"/>
      <c r="G218" s="132"/>
      <c r="H218" s="119"/>
      <c r="I218" s="127"/>
      <c r="J218" s="127"/>
      <c r="K218" s="128"/>
      <c r="L218" s="124"/>
      <c r="M218" s="125"/>
    </row>
    <row r="219" spans="1:13" ht="18" customHeight="1" x14ac:dyDescent="0.2">
      <c r="A219" s="119"/>
      <c r="B219" s="221"/>
      <c r="C219" s="119"/>
      <c r="D219" s="221"/>
      <c r="E219" s="120"/>
      <c r="G219" s="132"/>
      <c r="H219" s="119"/>
      <c r="I219" s="127"/>
      <c r="J219" s="127"/>
      <c r="K219" s="128"/>
      <c r="L219" s="124"/>
      <c r="M219" s="125"/>
    </row>
    <row r="220" spans="1:13" ht="18" customHeight="1" x14ac:dyDescent="0.2">
      <c r="A220" s="119"/>
      <c r="B220" s="221"/>
      <c r="C220" s="119"/>
      <c r="D220" s="221"/>
      <c r="E220" s="120"/>
      <c r="G220" s="132"/>
      <c r="H220" s="119"/>
      <c r="I220" s="127"/>
      <c r="J220" s="127"/>
      <c r="K220" s="128"/>
      <c r="L220" s="124"/>
      <c r="M220" s="125"/>
    </row>
    <row r="221" spans="1:13" ht="18" customHeight="1" x14ac:dyDescent="0.2">
      <c r="A221" s="119"/>
      <c r="B221" s="221"/>
      <c r="C221" s="119"/>
      <c r="D221" s="221"/>
      <c r="E221" s="120"/>
      <c r="G221" s="132"/>
      <c r="H221" s="119"/>
      <c r="I221" s="127"/>
      <c r="J221" s="127"/>
      <c r="K221" s="128"/>
      <c r="L221" s="124"/>
      <c r="M221" s="125"/>
    </row>
    <row r="222" spans="1:13" ht="18" customHeight="1" x14ac:dyDescent="0.2">
      <c r="A222" s="119"/>
      <c r="B222" s="221"/>
      <c r="C222" s="119"/>
      <c r="D222" s="221"/>
      <c r="E222" s="120"/>
      <c r="G222" s="132"/>
      <c r="H222" s="119"/>
      <c r="I222" s="127"/>
      <c r="J222" s="127"/>
      <c r="K222" s="128"/>
      <c r="L222" s="124"/>
      <c r="M222" s="125"/>
    </row>
    <row r="223" spans="1:13" ht="18" customHeight="1" x14ac:dyDescent="0.2">
      <c r="A223" s="119"/>
      <c r="B223" s="221"/>
      <c r="C223" s="119"/>
      <c r="D223" s="221"/>
      <c r="E223" s="120"/>
      <c r="G223" s="132"/>
      <c r="H223" s="119"/>
      <c r="I223" s="127"/>
      <c r="J223" s="127"/>
      <c r="K223" s="128"/>
      <c r="L223" s="124"/>
      <c r="M223" s="125"/>
    </row>
    <row r="224" spans="1:13" ht="18" customHeight="1" x14ac:dyDescent="0.2">
      <c r="A224" s="119"/>
      <c r="B224" s="221"/>
      <c r="C224" s="119"/>
      <c r="D224" s="221"/>
      <c r="E224" s="120"/>
      <c r="G224" s="132"/>
      <c r="H224" s="119"/>
      <c r="I224" s="127"/>
      <c r="J224" s="127"/>
      <c r="K224" s="128"/>
      <c r="L224" s="124"/>
      <c r="M224" s="125"/>
    </row>
    <row r="225" spans="1:13" ht="18" customHeight="1" x14ac:dyDescent="0.2">
      <c r="A225" s="119"/>
      <c r="B225" s="221"/>
      <c r="C225" s="119"/>
      <c r="D225" s="221"/>
      <c r="E225" s="120"/>
      <c r="G225" s="132"/>
      <c r="H225" s="119"/>
      <c r="I225" s="127"/>
      <c r="J225" s="127"/>
      <c r="K225" s="128"/>
      <c r="L225" s="124"/>
      <c r="M225" s="125"/>
    </row>
    <row r="226" spans="1:13" ht="18" customHeight="1" x14ac:dyDescent="0.2">
      <c r="A226" s="119"/>
      <c r="B226" s="221"/>
      <c r="C226" s="119"/>
      <c r="D226" s="221"/>
      <c r="E226" s="120"/>
      <c r="G226" s="132"/>
      <c r="H226" s="119"/>
      <c r="I226" s="127"/>
      <c r="J226" s="127"/>
      <c r="K226" s="128"/>
      <c r="L226" s="124"/>
      <c r="M226" s="125"/>
    </row>
    <row r="227" spans="1:13" ht="18" customHeight="1" x14ac:dyDescent="0.2">
      <c r="A227" s="119"/>
      <c r="B227" s="221"/>
      <c r="C227" s="119"/>
      <c r="D227" s="221"/>
      <c r="E227" s="120"/>
      <c r="G227" s="132"/>
      <c r="H227" s="119"/>
      <c r="I227" s="127"/>
      <c r="J227" s="127"/>
      <c r="K227" s="128"/>
      <c r="L227" s="124"/>
      <c r="M227" s="125"/>
    </row>
    <row r="228" spans="1:13" ht="18" customHeight="1" x14ac:dyDescent="0.2">
      <c r="A228" s="119"/>
      <c r="B228" s="221"/>
      <c r="C228" s="119"/>
      <c r="D228" s="221"/>
      <c r="E228" s="120"/>
      <c r="G228" s="132"/>
      <c r="H228" s="119"/>
      <c r="I228" s="127"/>
      <c r="J228" s="127"/>
      <c r="K228" s="128"/>
      <c r="L228" s="124"/>
      <c r="M228" s="125"/>
    </row>
    <row r="229" spans="1:13" ht="18" customHeight="1" x14ac:dyDescent="0.2">
      <c r="A229" s="119"/>
      <c r="B229" s="221"/>
      <c r="C229" s="119"/>
      <c r="D229" s="221"/>
      <c r="E229" s="120"/>
      <c r="G229" s="132"/>
      <c r="H229" s="119"/>
      <c r="I229" s="127"/>
      <c r="J229" s="127"/>
      <c r="K229" s="128"/>
      <c r="L229" s="124"/>
      <c r="M229" s="125"/>
    </row>
    <row r="230" spans="1:13" ht="18" customHeight="1" x14ac:dyDescent="0.2">
      <c r="A230" s="119"/>
      <c r="B230" s="221"/>
      <c r="C230" s="119"/>
      <c r="D230" s="221"/>
      <c r="E230" s="120"/>
      <c r="G230" s="132"/>
      <c r="H230" s="119"/>
      <c r="I230" s="127"/>
      <c r="J230" s="127"/>
      <c r="K230" s="128"/>
      <c r="L230" s="124"/>
      <c r="M230" s="125"/>
    </row>
    <row r="231" spans="1:13" ht="18" customHeight="1" x14ac:dyDescent="0.2">
      <c r="A231" s="119"/>
      <c r="B231" s="221"/>
      <c r="C231" s="119"/>
      <c r="D231" s="221"/>
      <c r="E231" s="120"/>
      <c r="G231" s="132"/>
      <c r="H231" s="119"/>
      <c r="I231" s="127"/>
      <c r="J231" s="127"/>
      <c r="K231" s="128"/>
      <c r="L231" s="124"/>
      <c r="M231" s="125"/>
    </row>
    <row r="232" spans="1:13" ht="18" customHeight="1" x14ac:dyDescent="0.2">
      <c r="A232" s="119"/>
      <c r="B232" s="221"/>
      <c r="C232" s="119"/>
      <c r="D232" s="221"/>
      <c r="E232" s="120"/>
      <c r="G232" s="132"/>
      <c r="H232" s="119"/>
      <c r="I232" s="127"/>
      <c r="J232" s="127"/>
      <c r="K232" s="128"/>
      <c r="L232" s="124"/>
      <c r="M232" s="125"/>
    </row>
    <row r="233" spans="1:13" ht="18" customHeight="1" x14ac:dyDescent="0.2">
      <c r="A233" s="119"/>
      <c r="B233" s="221"/>
      <c r="C233" s="119"/>
      <c r="D233" s="221"/>
      <c r="E233" s="120"/>
      <c r="G233" s="132"/>
      <c r="H233" s="119"/>
      <c r="I233" s="127"/>
      <c r="J233" s="127"/>
      <c r="K233" s="128"/>
      <c r="L233" s="124"/>
      <c r="M233" s="125"/>
    </row>
    <row r="234" spans="1:13" ht="18" customHeight="1" x14ac:dyDescent="0.2">
      <c r="A234" s="119"/>
      <c r="B234" s="221"/>
      <c r="C234" s="119"/>
      <c r="D234" s="221"/>
      <c r="E234" s="120"/>
      <c r="G234" s="132"/>
      <c r="H234" s="119"/>
      <c r="I234" s="127"/>
      <c r="J234" s="127"/>
      <c r="K234" s="128"/>
      <c r="L234" s="124"/>
      <c r="M234" s="125"/>
    </row>
    <row r="235" spans="1:13" ht="18" customHeight="1" x14ac:dyDescent="0.2">
      <c r="A235" s="119"/>
      <c r="B235" s="221"/>
      <c r="C235" s="119"/>
      <c r="D235" s="221"/>
      <c r="E235" s="120"/>
      <c r="G235" s="132"/>
      <c r="H235" s="119"/>
      <c r="I235" s="127"/>
      <c r="J235" s="127"/>
      <c r="K235" s="128"/>
      <c r="L235" s="124"/>
      <c r="M235" s="125"/>
    </row>
    <row r="236" spans="1:13" ht="18" customHeight="1" x14ac:dyDescent="0.2">
      <c r="A236" s="119"/>
      <c r="B236" s="221"/>
      <c r="C236" s="119"/>
      <c r="D236" s="221"/>
      <c r="E236" s="120"/>
      <c r="G236" s="132"/>
      <c r="H236" s="119"/>
      <c r="I236" s="127"/>
      <c r="J236" s="127"/>
      <c r="K236" s="128"/>
      <c r="L236" s="124"/>
      <c r="M236" s="125"/>
    </row>
    <row r="237" spans="1:13" ht="18" customHeight="1" x14ac:dyDescent="0.2">
      <c r="A237" s="119"/>
      <c r="B237" s="221"/>
      <c r="C237" s="119"/>
      <c r="D237" s="221"/>
      <c r="E237" s="120"/>
      <c r="G237" s="132"/>
      <c r="H237" s="119"/>
      <c r="I237" s="127"/>
      <c r="J237" s="127"/>
      <c r="K237" s="128"/>
      <c r="L237" s="124"/>
      <c r="M237" s="125"/>
    </row>
    <row r="238" spans="1:13" ht="18" customHeight="1" x14ac:dyDescent="0.2">
      <c r="A238" s="119"/>
      <c r="B238" s="221"/>
      <c r="C238" s="119"/>
      <c r="D238" s="221"/>
      <c r="E238" s="120"/>
      <c r="G238" s="132"/>
      <c r="H238" s="119"/>
      <c r="I238" s="127"/>
      <c r="J238" s="127"/>
      <c r="K238" s="128"/>
      <c r="L238" s="124"/>
      <c r="M238" s="125"/>
    </row>
    <row r="239" spans="1:13" ht="18" customHeight="1" x14ac:dyDescent="0.2">
      <c r="A239" s="119"/>
      <c r="B239" s="221"/>
      <c r="C239" s="119"/>
      <c r="D239" s="221"/>
      <c r="E239" s="120"/>
      <c r="G239" s="132"/>
      <c r="H239" s="119"/>
      <c r="I239" s="127"/>
      <c r="J239" s="127"/>
      <c r="K239" s="128"/>
      <c r="L239" s="124"/>
      <c r="M239" s="125"/>
    </row>
    <row r="240" spans="1:13" ht="18" customHeight="1" x14ac:dyDescent="0.2">
      <c r="A240" s="119"/>
      <c r="B240" s="221"/>
      <c r="C240" s="119"/>
      <c r="D240" s="221"/>
      <c r="E240" s="120"/>
      <c r="G240" s="132"/>
      <c r="H240" s="119"/>
      <c r="I240" s="127"/>
      <c r="J240" s="127"/>
      <c r="K240" s="128"/>
      <c r="L240" s="124"/>
      <c r="M240" s="125"/>
    </row>
    <row r="241" spans="1:13" ht="18" customHeight="1" x14ac:dyDescent="0.2">
      <c r="A241" s="119"/>
      <c r="B241" s="221"/>
      <c r="C241" s="119"/>
      <c r="D241" s="221"/>
      <c r="E241" s="120"/>
      <c r="G241" s="132"/>
      <c r="H241" s="119"/>
      <c r="I241" s="127"/>
      <c r="J241" s="127"/>
      <c r="K241" s="128"/>
      <c r="L241" s="124"/>
      <c r="M241" s="125"/>
    </row>
    <row r="242" spans="1:13" ht="18" customHeight="1" x14ac:dyDescent="0.2">
      <c r="A242" s="119"/>
      <c r="B242" s="221"/>
      <c r="C242" s="119"/>
      <c r="D242" s="221"/>
      <c r="E242" s="120"/>
      <c r="G242" s="132"/>
      <c r="H242" s="119"/>
      <c r="I242" s="127"/>
      <c r="J242" s="127"/>
      <c r="K242" s="128"/>
      <c r="L242" s="124"/>
      <c r="M242" s="125"/>
    </row>
    <row r="243" spans="1:13" ht="18" customHeight="1" x14ac:dyDescent="0.2">
      <c r="A243" s="119"/>
      <c r="B243" s="221"/>
      <c r="C243" s="119"/>
      <c r="D243" s="221"/>
      <c r="E243" s="120"/>
      <c r="G243" s="132"/>
      <c r="H243" s="119"/>
      <c r="I243" s="127"/>
      <c r="J243" s="127"/>
      <c r="K243" s="128"/>
      <c r="L243" s="124"/>
      <c r="M243" s="125"/>
    </row>
    <row r="244" spans="1:13" ht="18" customHeight="1" x14ac:dyDescent="0.2">
      <c r="A244" s="119"/>
      <c r="B244" s="221"/>
      <c r="C244" s="119"/>
      <c r="D244" s="221"/>
      <c r="E244" s="120"/>
      <c r="G244" s="132"/>
      <c r="H244" s="119"/>
      <c r="I244" s="127"/>
      <c r="J244" s="127"/>
      <c r="K244" s="128"/>
      <c r="L244" s="124"/>
      <c r="M244" s="125"/>
    </row>
    <row r="245" spans="1:13" ht="18" customHeight="1" x14ac:dyDescent="0.2">
      <c r="A245" s="119"/>
      <c r="B245" s="221"/>
      <c r="C245" s="119"/>
      <c r="D245" s="221"/>
      <c r="E245" s="120"/>
      <c r="G245" s="132"/>
      <c r="H245" s="119"/>
      <c r="I245" s="127"/>
      <c r="J245" s="127"/>
      <c r="K245" s="128"/>
      <c r="L245" s="124"/>
      <c r="M245" s="125"/>
    </row>
    <row r="246" spans="1:13" ht="18" customHeight="1" x14ac:dyDescent="0.2">
      <c r="A246" s="119"/>
      <c r="B246" s="221"/>
      <c r="C246" s="119"/>
      <c r="D246" s="221"/>
      <c r="E246" s="120"/>
      <c r="G246" s="132"/>
      <c r="H246" s="119"/>
      <c r="I246" s="127"/>
      <c r="J246" s="127"/>
      <c r="K246" s="128"/>
      <c r="L246" s="124"/>
      <c r="M246" s="125"/>
    </row>
    <row r="247" spans="1:13" ht="18" customHeight="1" x14ac:dyDescent="0.2">
      <c r="A247" s="119"/>
      <c r="B247" s="221"/>
      <c r="C247" s="119"/>
      <c r="D247" s="221"/>
      <c r="E247" s="120"/>
      <c r="G247" s="132"/>
      <c r="H247" s="119"/>
      <c r="I247" s="127"/>
      <c r="J247" s="127"/>
      <c r="K247" s="128"/>
      <c r="L247" s="124"/>
      <c r="M247" s="125"/>
    </row>
    <row r="248" spans="1:13" ht="18" customHeight="1" x14ac:dyDescent="0.2">
      <c r="A248" s="119"/>
      <c r="B248" s="221"/>
      <c r="C248" s="119"/>
      <c r="D248" s="221"/>
      <c r="E248" s="120"/>
      <c r="G248" s="132"/>
      <c r="H248" s="119"/>
      <c r="I248" s="127"/>
      <c r="J248" s="127"/>
      <c r="K248" s="128"/>
      <c r="L248" s="124"/>
      <c r="M248" s="125"/>
    </row>
    <row r="249" spans="1:13" ht="18" customHeight="1" x14ac:dyDescent="0.2">
      <c r="A249" s="119"/>
      <c r="B249" s="221"/>
      <c r="C249" s="119"/>
      <c r="D249" s="221"/>
      <c r="E249" s="120"/>
      <c r="G249" s="132"/>
      <c r="H249" s="119"/>
      <c r="I249" s="127"/>
      <c r="J249" s="127"/>
      <c r="K249" s="128"/>
      <c r="L249" s="124"/>
      <c r="M249" s="125"/>
    </row>
    <row r="250" spans="1:13" ht="18" customHeight="1" x14ac:dyDescent="0.2">
      <c r="A250" s="119"/>
      <c r="B250" s="221"/>
      <c r="C250" s="119"/>
      <c r="D250" s="221"/>
      <c r="E250" s="120"/>
      <c r="G250" s="132"/>
      <c r="H250" s="119"/>
      <c r="I250" s="127"/>
      <c r="J250" s="127"/>
      <c r="K250" s="128"/>
      <c r="L250" s="124"/>
      <c r="M250" s="125"/>
    </row>
    <row r="251" spans="1:13" ht="18" customHeight="1" x14ac:dyDescent="0.2">
      <c r="A251" s="119"/>
      <c r="B251" s="221"/>
      <c r="C251" s="119"/>
      <c r="D251" s="221"/>
      <c r="E251" s="120"/>
      <c r="G251" s="132"/>
      <c r="H251" s="119"/>
      <c r="I251" s="127"/>
      <c r="J251" s="127"/>
      <c r="K251" s="128"/>
      <c r="L251" s="124"/>
      <c r="M251" s="125"/>
    </row>
    <row r="252" spans="1:13" ht="18" customHeight="1" x14ac:dyDescent="0.2">
      <c r="A252" s="119"/>
      <c r="B252" s="221"/>
      <c r="C252" s="119"/>
      <c r="D252" s="221"/>
      <c r="E252" s="120"/>
      <c r="G252" s="132"/>
      <c r="H252" s="119"/>
      <c r="I252" s="127"/>
      <c r="J252" s="127"/>
      <c r="K252" s="128"/>
      <c r="L252" s="124"/>
      <c r="M252" s="125"/>
    </row>
    <row r="253" spans="1:13" ht="18" customHeight="1" x14ac:dyDescent="0.2">
      <c r="A253" s="119"/>
      <c r="B253" s="221"/>
      <c r="C253" s="119"/>
      <c r="D253" s="221"/>
      <c r="E253" s="120"/>
      <c r="G253" s="132"/>
      <c r="H253" s="119"/>
      <c r="I253" s="127"/>
      <c r="J253" s="127"/>
      <c r="K253" s="128"/>
      <c r="L253" s="124"/>
      <c r="M253" s="125"/>
    </row>
    <row r="254" spans="1:13" ht="18" customHeight="1" x14ac:dyDescent="0.2">
      <c r="A254" s="119"/>
      <c r="B254" s="221"/>
      <c r="C254" s="119"/>
      <c r="D254" s="221"/>
      <c r="E254" s="120"/>
      <c r="G254" s="132"/>
      <c r="H254" s="119"/>
      <c r="I254" s="127"/>
      <c r="J254" s="127"/>
      <c r="K254" s="128"/>
      <c r="L254" s="124"/>
      <c r="M254" s="125"/>
    </row>
    <row r="255" spans="1:13" ht="18" customHeight="1" x14ac:dyDescent="0.2">
      <c r="A255" s="119"/>
      <c r="B255" s="221"/>
      <c r="C255" s="119"/>
      <c r="D255" s="221"/>
      <c r="E255" s="120"/>
      <c r="G255" s="132"/>
      <c r="H255" s="119"/>
      <c r="I255" s="127"/>
      <c r="J255" s="127"/>
      <c r="K255" s="128"/>
      <c r="L255" s="124"/>
      <c r="M255" s="125"/>
    </row>
    <row r="256" spans="1:13" ht="18" customHeight="1" x14ac:dyDescent="0.2">
      <c r="A256" s="119"/>
      <c r="B256" s="221"/>
      <c r="C256" s="119"/>
      <c r="D256" s="221"/>
      <c r="E256" s="120"/>
      <c r="G256" s="132"/>
      <c r="H256" s="119"/>
      <c r="I256" s="127"/>
      <c r="J256" s="127"/>
      <c r="K256" s="128"/>
      <c r="L256" s="124"/>
      <c r="M256" s="125"/>
    </row>
    <row r="257" spans="1:13" ht="18" customHeight="1" x14ac:dyDescent="0.2">
      <c r="A257" s="119"/>
      <c r="B257" s="221"/>
      <c r="C257" s="119"/>
      <c r="D257" s="221"/>
      <c r="E257" s="120"/>
      <c r="G257" s="132"/>
      <c r="H257" s="119"/>
      <c r="I257" s="127"/>
      <c r="J257" s="127"/>
      <c r="K257" s="128"/>
      <c r="L257" s="124"/>
      <c r="M257" s="125"/>
    </row>
    <row r="258" spans="1:13" ht="18" customHeight="1" x14ac:dyDescent="0.2">
      <c r="A258" s="119"/>
      <c r="B258" s="221"/>
      <c r="C258" s="119"/>
      <c r="D258" s="221"/>
      <c r="E258" s="120"/>
      <c r="G258" s="132"/>
      <c r="H258" s="119"/>
      <c r="I258" s="127"/>
      <c r="J258" s="127"/>
      <c r="K258" s="128"/>
      <c r="L258" s="124"/>
      <c r="M258" s="125"/>
    </row>
    <row r="259" spans="1:13" ht="18" customHeight="1" x14ac:dyDescent="0.2">
      <c r="A259" s="119"/>
      <c r="B259" s="221"/>
      <c r="C259" s="119"/>
      <c r="D259" s="221"/>
      <c r="E259" s="120"/>
      <c r="G259" s="132"/>
      <c r="H259" s="119"/>
      <c r="I259" s="127"/>
      <c r="J259" s="127"/>
      <c r="K259" s="128"/>
      <c r="L259" s="124"/>
      <c r="M259" s="125"/>
    </row>
    <row r="260" spans="1:13" ht="18" customHeight="1" x14ac:dyDescent="0.2">
      <c r="A260" s="119"/>
      <c r="B260" s="221"/>
      <c r="C260" s="119"/>
      <c r="D260" s="221"/>
      <c r="E260" s="120"/>
      <c r="G260" s="132"/>
      <c r="H260" s="119"/>
      <c r="I260" s="127"/>
      <c r="J260" s="127"/>
      <c r="K260" s="128"/>
      <c r="L260" s="124"/>
      <c r="M260" s="125"/>
    </row>
    <row r="261" spans="1:13" ht="18" customHeight="1" x14ac:dyDescent="0.2">
      <c r="A261" s="135"/>
      <c r="B261" s="222"/>
      <c r="C261" s="135"/>
      <c r="D261" s="222"/>
      <c r="E261" s="136"/>
      <c r="G261" s="137"/>
      <c r="H261" s="135"/>
      <c r="I261" s="138"/>
      <c r="J261" s="138"/>
      <c r="K261" s="139"/>
      <c r="L261" s="140"/>
      <c r="M261" s="141"/>
    </row>
    <row r="262" spans="1:13" ht="18" customHeight="1" x14ac:dyDescent="0.2">
      <c r="A262" s="142"/>
      <c r="B262" s="149"/>
      <c r="C262" s="142"/>
      <c r="D262" s="149"/>
      <c r="E262" s="143"/>
      <c r="G262" s="144"/>
      <c r="H262" s="142"/>
      <c r="I262" s="145"/>
      <c r="J262" s="145"/>
      <c r="K262" s="146"/>
      <c r="L262" s="147"/>
      <c r="M262" s="148"/>
    </row>
    <row r="263" spans="1:13" ht="18" customHeight="1" x14ac:dyDescent="0.2">
      <c r="A263" s="142"/>
      <c r="B263" s="149"/>
      <c r="C263" s="142"/>
      <c r="D263" s="149"/>
      <c r="E263" s="143"/>
      <c r="G263" s="144"/>
      <c r="H263" s="142"/>
      <c r="I263" s="145"/>
      <c r="J263" s="145"/>
      <c r="K263" s="146"/>
      <c r="L263" s="147"/>
      <c r="M263" s="148"/>
    </row>
    <row r="264" spans="1:13" ht="18" customHeight="1" x14ac:dyDescent="0.2">
      <c r="A264" s="142"/>
      <c r="B264" s="149"/>
      <c r="C264" s="142"/>
      <c r="D264" s="149"/>
      <c r="E264" s="143"/>
      <c r="G264" s="144"/>
      <c r="H264" s="142"/>
      <c r="I264" s="145"/>
      <c r="J264" s="145"/>
      <c r="K264" s="146"/>
      <c r="L264" s="147"/>
      <c r="M264" s="148"/>
    </row>
    <row r="265" spans="1:13" ht="18" customHeight="1" x14ac:dyDescent="0.2">
      <c r="A265" s="142"/>
      <c r="B265" s="149"/>
      <c r="C265" s="142"/>
      <c r="D265" s="149"/>
      <c r="E265" s="143"/>
      <c r="G265" s="144"/>
      <c r="H265" s="142"/>
      <c r="I265" s="145"/>
      <c r="J265" s="145"/>
      <c r="K265" s="146"/>
      <c r="L265" s="147"/>
      <c r="M265" s="148"/>
    </row>
    <row r="266" spans="1:13" ht="18" customHeight="1" x14ac:dyDescent="0.2">
      <c r="A266" s="142"/>
      <c r="B266" s="149"/>
      <c r="C266" s="142"/>
      <c r="D266" s="149"/>
      <c r="E266" s="143"/>
      <c r="G266" s="144"/>
      <c r="H266" s="142"/>
      <c r="I266" s="145"/>
      <c r="J266" s="145"/>
      <c r="K266" s="146"/>
      <c r="L266" s="147"/>
      <c r="M266" s="148"/>
    </row>
    <row r="267" spans="1:13" ht="18" customHeight="1" x14ac:dyDescent="0.2">
      <c r="A267" s="142"/>
      <c r="B267" s="149"/>
      <c r="C267" s="142"/>
      <c r="D267" s="149"/>
      <c r="E267" s="143"/>
      <c r="G267" s="144"/>
      <c r="H267" s="142"/>
      <c r="I267" s="145"/>
      <c r="J267" s="145"/>
      <c r="K267" s="146"/>
      <c r="L267" s="147"/>
      <c r="M267" s="148"/>
    </row>
    <row r="268" spans="1:13" ht="18" customHeight="1" x14ac:dyDescent="0.2">
      <c r="A268" s="142"/>
      <c r="B268" s="149"/>
      <c r="C268" s="142"/>
      <c r="D268" s="149"/>
      <c r="E268" s="143"/>
      <c r="G268" s="144"/>
      <c r="H268" s="142"/>
      <c r="I268" s="145"/>
      <c r="J268" s="145"/>
      <c r="K268" s="146"/>
      <c r="L268" s="147"/>
      <c r="M268" s="148"/>
    </row>
    <row r="269" spans="1:13" ht="18" customHeight="1" x14ac:dyDescent="0.2">
      <c r="A269" s="142"/>
      <c r="B269" s="149"/>
      <c r="C269" s="142"/>
      <c r="D269" s="149"/>
      <c r="E269" s="143"/>
      <c r="G269" s="144"/>
      <c r="H269" s="142"/>
      <c r="I269" s="145"/>
      <c r="J269" s="145"/>
      <c r="K269" s="146"/>
      <c r="L269" s="147"/>
      <c r="M269" s="148"/>
    </row>
    <row r="270" spans="1:13" ht="18" customHeight="1" x14ac:dyDescent="0.2">
      <c r="A270" s="142"/>
      <c r="B270" s="149"/>
      <c r="C270" s="142"/>
      <c r="D270" s="149"/>
      <c r="E270" s="143"/>
      <c r="G270" s="144"/>
      <c r="H270" s="142"/>
      <c r="I270" s="145"/>
      <c r="J270" s="145"/>
      <c r="K270" s="146"/>
      <c r="L270" s="147"/>
      <c r="M270" s="148"/>
    </row>
    <row r="271" spans="1:13" ht="18" customHeight="1" x14ac:dyDescent="0.2">
      <c r="A271" s="142"/>
      <c r="B271" s="149"/>
      <c r="C271" s="142"/>
      <c r="D271" s="149"/>
      <c r="E271" s="143"/>
      <c r="G271" s="144"/>
      <c r="H271" s="142"/>
      <c r="I271" s="145"/>
      <c r="J271" s="145"/>
      <c r="K271" s="146"/>
      <c r="L271" s="147"/>
      <c r="M271" s="148"/>
    </row>
    <row r="272" spans="1:13" ht="18" customHeight="1" x14ac:dyDescent="0.2">
      <c r="A272" s="142"/>
      <c r="B272" s="149"/>
      <c r="C272" s="142"/>
      <c r="D272" s="149"/>
      <c r="E272" s="143"/>
      <c r="G272" s="144"/>
      <c r="H272" s="142"/>
      <c r="I272" s="145"/>
      <c r="J272" s="145"/>
      <c r="K272" s="146"/>
      <c r="L272" s="147"/>
      <c r="M272" s="148"/>
    </row>
    <row r="273" spans="1:13" ht="18" customHeight="1" x14ac:dyDescent="0.2">
      <c r="A273" s="142"/>
      <c r="B273" s="149"/>
      <c r="C273" s="142"/>
      <c r="D273" s="149"/>
      <c r="E273" s="143"/>
      <c r="G273" s="144"/>
      <c r="H273" s="142"/>
      <c r="I273" s="145"/>
      <c r="J273" s="145"/>
      <c r="K273" s="146"/>
      <c r="L273" s="147"/>
      <c r="M273" s="148"/>
    </row>
    <row r="274" spans="1:13" ht="18" customHeight="1" x14ac:dyDescent="0.2">
      <c r="A274" s="142"/>
      <c r="B274" s="149"/>
      <c r="C274" s="142"/>
      <c r="D274" s="149"/>
      <c r="E274" s="143"/>
      <c r="G274" s="144"/>
      <c r="H274" s="142"/>
      <c r="I274" s="145"/>
      <c r="J274" s="145"/>
      <c r="K274" s="146"/>
      <c r="L274" s="147"/>
      <c r="M274" s="148"/>
    </row>
    <row r="275" spans="1:13" ht="18" customHeight="1" x14ac:dyDescent="0.2">
      <c r="A275" s="142"/>
      <c r="B275" s="149"/>
      <c r="C275" s="142"/>
      <c r="D275" s="149"/>
      <c r="E275" s="143"/>
      <c r="G275" s="144"/>
      <c r="H275" s="142"/>
      <c r="I275" s="145"/>
      <c r="J275" s="145"/>
      <c r="K275" s="146"/>
      <c r="L275" s="147"/>
      <c r="M275" s="148"/>
    </row>
    <row r="276" spans="1:13" ht="18" customHeight="1" x14ac:dyDescent="0.2">
      <c r="A276" s="142"/>
      <c r="B276" s="149"/>
      <c r="C276" s="142"/>
      <c r="D276" s="149"/>
      <c r="E276" s="143"/>
      <c r="G276" s="144"/>
      <c r="H276" s="142"/>
      <c r="I276" s="145"/>
      <c r="J276" s="145"/>
      <c r="K276" s="146"/>
      <c r="L276" s="147"/>
      <c r="M276" s="148"/>
    </row>
    <row r="277" spans="1:13" ht="18" customHeight="1" x14ac:dyDescent="0.2">
      <c r="A277" s="142"/>
      <c r="B277" s="149"/>
      <c r="C277" s="142"/>
      <c r="D277" s="149"/>
      <c r="E277" s="143"/>
      <c r="G277" s="144"/>
      <c r="H277" s="142"/>
      <c r="I277" s="145"/>
      <c r="J277" s="145"/>
      <c r="K277" s="146"/>
      <c r="L277" s="147"/>
      <c r="M277" s="148"/>
    </row>
    <row r="278" spans="1:13" ht="18" customHeight="1" x14ac:dyDescent="0.2">
      <c r="A278" s="142"/>
      <c r="B278" s="149"/>
      <c r="C278" s="142"/>
      <c r="D278" s="149"/>
      <c r="E278" s="143"/>
      <c r="G278" s="144"/>
      <c r="H278" s="142"/>
      <c r="I278" s="145"/>
      <c r="J278" s="145"/>
      <c r="K278" s="146"/>
      <c r="L278" s="147"/>
      <c r="M278" s="148"/>
    </row>
    <row r="279" spans="1:13" ht="18" customHeight="1" x14ac:dyDescent="0.2">
      <c r="A279" s="142"/>
      <c r="B279" s="149"/>
      <c r="C279" s="142"/>
      <c r="D279" s="149"/>
      <c r="E279" s="143"/>
      <c r="G279" s="144"/>
      <c r="H279" s="142"/>
      <c r="I279" s="145"/>
      <c r="J279" s="145"/>
      <c r="K279" s="146"/>
      <c r="L279" s="147"/>
      <c r="M279" s="148"/>
    </row>
    <row r="280" spans="1:13" x14ac:dyDescent="0.2">
      <c r="A280" s="142"/>
      <c r="B280" s="149"/>
      <c r="C280" s="142"/>
      <c r="D280" s="149"/>
      <c r="E280" s="143"/>
      <c r="G280" s="144"/>
      <c r="H280" s="142"/>
      <c r="I280" s="145"/>
      <c r="J280" s="145"/>
      <c r="K280" s="146"/>
      <c r="L280" s="147"/>
      <c r="M280" s="148"/>
    </row>
    <row r="281" spans="1:13" x14ac:dyDescent="0.2">
      <c r="A281" s="142"/>
      <c r="B281" s="149"/>
      <c r="C281" s="142"/>
      <c r="D281" s="149"/>
      <c r="E281" s="143"/>
      <c r="G281" s="144"/>
      <c r="H281" s="142"/>
      <c r="I281" s="145"/>
      <c r="J281" s="145"/>
      <c r="K281" s="146"/>
      <c r="L281" s="147"/>
      <c r="M281" s="148"/>
    </row>
    <row r="282" spans="1:13" x14ac:dyDescent="0.2">
      <c r="A282" s="142"/>
      <c r="B282" s="149"/>
      <c r="C282" s="142"/>
      <c r="D282" s="149"/>
      <c r="E282" s="143"/>
      <c r="G282" s="144"/>
      <c r="H282" s="142"/>
      <c r="I282" s="145"/>
      <c r="J282" s="145"/>
      <c r="K282" s="146"/>
      <c r="L282" s="147"/>
      <c r="M282" s="148"/>
    </row>
    <row r="283" spans="1:13" x14ac:dyDescent="0.2">
      <c r="A283" s="142"/>
      <c r="B283" s="149"/>
      <c r="C283" s="142"/>
      <c r="D283" s="149"/>
      <c r="E283" s="143"/>
      <c r="G283" s="144"/>
      <c r="H283" s="142"/>
      <c r="I283" s="145"/>
      <c r="J283" s="145"/>
      <c r="K283" s="146"/>
      <c r="L283" s="147"/>
      <c r="M283" s="148"/>
    </row>
    <row r="284" spans="1:13" x14ac:dyDescent="0.2">
      <c r="A284" s="142"/>
      <c r="B284" s="149"/>
      <c r="C284" s="142"/>
      <c r="D284" s="149"/>
      <c r="E284" s="143"/>
      <c r="G284" s="144"/>
      <c r="H284" s="142"/>
      <c r="I284" s="145"/>
      <c r="J284" s="145"/>
      <c r="K284" s="146"/>
      <c r="L284" s="147"/>
      <c r="M284" s="148"/>
    </row>
    <row r="285" spans="1:13" x14ac:dyDescent="0.2">
      <c r="A285" s="142"/>
      <c r="B285" s="149"/>
      <c r="C285" s="142"/>
      <c r="D285" s="149"/>
      <c r="E285" s="143"/>
      <c r="G285" s="144"/>
      <c r="H285" s="142"/>
      <c r="I285" s="145"/>
      <c r="J285" s="145"/>
      <c r="K285" s="146"/>
      <c r="L285" s="147"/>
      <c r="M285" s="148"/>
    </row>
    <row r="286" spans="1:13" x14ac:dyDescent="0.2">
      <c r="A286" s="142"/>
      <c r="B286" s="149"/>
      <c r="C286" s="142"/>
      <c r="D286" s="149"/>
      <c r="E286" s="143"/>
      <c r="G286" s="144"/>
      <c r="H286" s="142"/>
      <c r="I286" s="145"/>
      <c r="J286" s="145"/>
      <c r="K286" s="146"/>
      <c r="L286" s="147"/>
      <c r="M286" s="148"/>
    </row>
    <row r="287" spans="1:13" x14ac:dyDescent="0.2">
      <c r="A287" s="142"/>
      <c r="B287" s="149"/>
      <c r="C287" s="142"/>
      <c r="D287" s="149"/>
      <c r="E287" s="143"/>
      <c r="G287" s="144"/>
      <c r="H287" s="142"/>
      <c r="I287" s="145"/>
      <c r="J287" s="145"/>
      <c r="K287" s="146"/>
      <c r="L287" s="147"/>
      <c r="M287" s="148"/>
    </row>
    <row r="288" spans="1:13" x14ac:dyDescent="0.2">
      <c r="A288" s="142"/>
      <c r="B288" s="149"/>
      <c r="C288" s="142"/>
      <c r="D288" s="149"/>
      <c r="E288" s="143"/>
      <c r="G288" s="144"/>
      <c r="H288" s="142"/>
      <c r="I288" s="145"/>
      <c r="J288" s="145"/>
      <c r="K288" s="146"/>
      <c r="L288" s="147"/>
      <c r="M288" s="148"/>
    </row>
    <row r="289" spans="1:13" x14ac:dyDescent="0.2">
      <c r="A289" s="142"/>
      <c r="B289" s="149"/>
      <c r="C289" s="142"/>
      <c r="D289" s="149"/>
      <c r="E289" s="143"/>
      <c r="G289" s="144"/>
      <c r="H289" s="142"/>
      <c r="I289" s="145"/>
      <c r="J289" s="145"/>
      <c r="K289" s="146"/>
      <c r="L289" s="147"/>
      <c r="M289" s="148"/>
    </row>
    <row r="290" spans="1:13" x14ac:dyDescent="0.2">
      <c r="A290" s="142"/>
      <c r="B290" s="149"/>
      <c r="C290" s="142"/>
      <c r="D290" s="149"/>
      <c r="E290" s="143"/>
      <c r="G290" s="144"/>
      <c r="H290" s="142"/>
      <c r="I290" s="145"/>
      <c r="J290" s="145"/>
      <c r="K290" s="146"/>
      <c r="L290" s="147"/>
      <c r="M290" s="148"/>
    </row>
    <row r="291" spans="1:13" x14ac:dyDescent="0.2">
      <c r="A291" s="142"/>
      <c r="B291" s="149"/>
      <c r="C291" s="142"/>
      <c r="D291" s="149"/>
      <c r="E291" s="143"/>
      <c r="G291" s="144"/>
      <c r="H291" s="142"/>
      <c r="I291" s="145"/>
      <c r="J291" s="145"/>
      <c r="K291" s="146"/>
      <c r="L291" s="147"/>
      <c r="M291" s="148"/>
    </row>
    <row r="292" spans="1:13" x14ac:dyDescent="0.2">
      <c r="A292" s="142"/>
      <c r="B292" s="149"/>
      <c r="C292" s="142"/>
      <c r="D292" s="149"/>
      <c r="E292" s="143"/>
      <c r="G292" s="144"/>
      <c r="H292" s="142"/>
      <c r="I292" s="145"/>
      <c r="J292" s="145"/>
      <c r="K292" s="146"/>
      <c r="L292" s="147"/>
      <c r="M292" s="148"/>
    </row>
    <row r="293" spans="1:13" x14ac:dyDescent="0.2">
      <c r="A293" s="142"/>
      <c r="B293" s="149"/>
      <c r="C293" s="142"/>
      <c r="D293" s="149"/>
      <c r="E293" s="143"/>
      <c r="G293" s="144"/>
      <c r="H293" s="142"/>
      <c r="I293" s="145"/>
      <c r="J293" s="145"/>
      <c r="K293" s="146"/>
      <c r="L293" s="147"/>
      <c r="M293" s="148"/>
    </row>
    <row r="294" spans="1:13" x14ac:dyDescent="0.2">
      <c r="A294" s="142"/>
      <c r="B294" s="149"/>
      <c r="C294" s="142"/>
      <c r="D294" s="149"/>
      <c r="E294" s="143"/>
      <c r="G294" s="144"/>
      <c r="H294" s="142"/>
      <c r="I294" s="145"/>
      <c r="J294" s="145"/>
      <c r="K294" s="146"/>
      <c r="L294" s="147"/>
      <c r="M294" s="148"/>
    </row>
    <row r="295" spans="1:13" x14ac:dyDescent="0.2">
      <c r="A295" s="142"/>
      <c r="B295" s="149"/>
      <c r="C295" s="142"/>
      <c r="D295" s="149"/>
      <c r="E295" s="143"/>
      <c r="G295" s="144"/>
      <c r="H295" s="142"/>
      <c r="I295" s="145"/>
      <c r="J295" s="145"/>
      <c r="K295" s="146"/>
      <c r="L295" s="147"/>
      <c r="M295" s="148"/>
    </row>
    <row r="296" spans="1:13" x14ac:dyDescent="0.2">
      <c r="A296" s="142"/>
      <c r="B296" s="149"/>
      <c r="C296" s="142"/>
      <c r="D296" s="149"/>
      <c r="E296" s="143"/>
      <c r="G296" s="144"/>
      <c r="H296" s="142"/>
      <c r="I296" s="145"/>
      <c r="J296" s="145"/>
      <c r="K296" s="146"/>
      <c r="L296" s="147"/>
      <c r="M296" s="148"/>
    </row>
    <row r="297" spans="1:13" x14ac:dyDescent="0.2">
      <c r="A297" s="142"/>
      <c r="B297" s="149"/>
      <c r="C297" s="142"/>
      <c r="D297" s="149"/>
      <c r="E297" s="143"/>
      <c r="G297" s="144"/>
      <c r="H297" s="142"/>
      <c r="I297" s="145"/>
      <c r="J297" s="145"/>
      <c r="K297" s="146"/>
      <c r="L297" s="147"/>
      <c r="M297" s="148"/>
    </row>
    <row r="298" spans="1:13" x14ac:dyDescent="0.2">
      <c r="A298" s="142"/>
      <c r="B298" s="149"/>
      <c r="C298" s="142"/>
      <c r="D298" s="149"/>
      <c r="E298" s="143"/>
      <c r="G298" s="144"/>
      <c r="H298" s="142"/>
      <c r="I298" s="145"/>
      <c r="J298" s="145"/>
      <c r="K298" s="146"/>
      <c r="L298" s="147"/>
      <c r="M298" s="148"/>
    </row>
    <row r="299" spans="1:13" x14ac:dyDescent="0.2">
      <c r="A299" s="142"/>
      <c r="B299" s="149"/>
      <c r="C299" s="142"/>
      <c r="D299" s="149"/>
      <c r="E299" s="143"/>
      <c r="G299" s="144"/>
      <c r="H299" s="142"/>
      <c r="I299" s="145"/>
      <c r="J299" s="145"/>
      <c r="K299" s="146"/>
      <c r="L299" s="147"/>
      <c r="M299" s="148"/>
    </row>
    <row r="300" spans="1:13" x14ac:dyDescent="0.2">
      <c r="A300" s="142"/>
      <c r="B300" s="149"/>
      <c r="C300" s="142"/>
      <c r="D300" s="149"/>
      <c r="E300" s="143"/>
      <c r="G300" s="144"/>
      <c r="H300" s="142"/>
      <c r="I300" s="145"/>
      <c r="J300" s="145"/>
      <c r="K300" s="146"/>
      <c r="L300" s="147"/>
      <c r="M300" s="148"/>
    </row>
    <row r="301" spans="1:13" x14ac:dyDescent="0.2">
      <c r="A301" s="142"/>
      <c r="B301" s="149"/>
      <c r="C301" s="142"/>
      <c r="D301" s="149"/>
      <c r="E301" s="143"/>
      <c r="G301" s="144"/>
      <c r="H301" s="142"/>
      <c r="I301" s="145"/>
      <c r="J301" s="145"/>
      <c r="K301" s="146"/>
      <c r="L301" s="147"/>
      <c r="M301" s="148"/>
    </row>
    <row r="302" spans="1:13" x14ac:dyDescent="0.2">
      <c r="A302" s="142"/>
      <c r="B302" s="149"/>
      <c r="C302" s="142"/>
      <c r="D302" s="149"/>
      <c r="E302" s="143"/>
      <c r="G302" s="144"/>
      <c r="H302" s="142"/>
      <c r="I302" s="145"/>
      <c r="J302" s="145"/>
      <c r="K302" s="146"/>
      <c r="L302" s="147"/>
      <c r="M302" s="148"/>
    </row>
    <row r="303" spans="1:13" x14ac:dyDescent="0.2">
      <c r="A303" s="142"/>
      <c r="B303" s="149"/>
      <c r="C303" s="142"/>
      <c r="D303" s="149"/>
      <c r="E303" s="143"/>
      <c r="G303" s="144"/>
      <c r="H303" s="142"/>
      <c r="I303" s="145"/>
      <c r="J303" s="145"/>
      <c r="K303" s="146"/>
      <c r="L303" s="147"/>
      <c r="M303" s="148"/>
    </row>
    <row r="304" spans="1:13" x14ac:dyDescent="0.2">
      <c r="A304" s="142"/>
      <c r="B304" s="149"/>
      <c r="C304" s="142"/>
      <c r="D304" s="149"/>
      <c r="E304" s="143"/>
      <c r="G304" s="144"/>
      <c r="H304" s="142"/>
      <c r="I304" s="145"/>
      <c r="J304" s="145"/>
      <c r="K304" s="146"/>
      <c r="L304" s="147"/>
      <c r="M304" s="148"/>
    </row>
    <row r="305" spans="1:13" x14ac:dyDescent="0.2">
      <c r="A305" s="142"/>
      <c r="B305" s="149"/>
      <c r="C305" s="142"/>
      <c r="D305" s="149"/>
      <c r="E305" s="143"/>
      <c r="G305" s="144"/>
      <c r="H305" s="142"/>
      <c r="I305" s="149"/>
      <c r="J305" s="149"/>
      <c r="K305" s="142"/>
      <c r="L305" s="147"/>
      <c r="M305" s="148"/>
    </row>
    <row r="306" spans="1:13" x14ac:dyDescent="0.2">
      <c r="A306" s="142"/>
      <c r="B306" s="149"/>
      <c r="C306" s="142"/>
      <c r="D306" s="149"/>
      <c r="E306" s="143"/>
      <c r="G306" s="144"/>
      <c r="H306" s="142"/>
      <c r="I306" s="149"/>
      <c r="J306" s="149"/>
      <c r="K306" s="142"/>
      <c r="L306" s="147"/>
      <c r="M306" s="148"/>
    </row>
    <row r="307" spans="1:13" x14ac:dyDescent="0.2">
      <c r="A307" s="142"/>
      <c r="B307" s="149"/>
      <c r="C307" s="142"/>
      <c r="D307" s="149"/>
      <c r="E307" s="143"/>
      <c r="G307" s="144"/>
      <c r="H307" s="142"/>
      <c r="I307" s="149"/>
      <c r="J307" s="149"/>
      <c r="K307" s="142"/>
      <c r="L307" s="147"/>
      <c r="M307" s="148"/>
    </row>
    <row r="308" spans="1:13" x14ac:dyDescent="0.2">
      <c r="A308" s="142"/>
      <c r="B308" s="149"/>
      <c r="C308" s="142"/>
      <c r="D308" s="149"/>
      <c r="E308" s="143"/>
      <c r="G308" s="144"/>
      <c r="H308" s="142"/>
      <c r="I308" s="149"/>
      <c r="J308" s="149"/>
      <c r="K308" s="142"/>
      <c r="L308" s="147"/>
      <c r="M308" s="148"/>
    </row>
    <row r="309" spans="1:13" x14ac:dyDescent="0.2">
      <c r="A309" s="142"/>
      <c r="B309" s="149"/>
      <c r="C309" s="142"/>
      <c r="D309" s="149"/>
      <c r="E309" s="143"/>
      <c r="G309" s="144"/>
      <c r="H309" s="142"/>
      <c r="I309" s="149"/>
      <c r="J309" s="149"/>
      <c r="K309" s="142"/>
      <c r="L309" s="147"/>
      <c r="M309" s="148"/>
    </row>
    <row r="310" spans="1:13" x14ac:dyDescent="0.2">
      <c r="A310" s="142"/>
      <c r="B310" s="149"/>
      <c r="C310" s="142"/>
      <c r="D310" s="149"/>
      <c r="E310" s="143"/>
      <c r="G310" s="144"/>
      <c r="H310" s="142"/>
      <c r="I310" s="149"/>
      <c r="J310" s="149"/>
      <c r="K310" s="142"/>
      <c r="L310" s="147"/>
      <c r="M310" s="148"/>
    </row>
    <row r="311" spans="1:13" x14ac:dyDescent="0.2">
      <c r="A311" s="142"/>
      <c r="B311" s="149"/>
      <c r="C311" s="142"/>
      <c r="D311" s="149"/>
      <c r="E311" s="143"/>
      <c r="G311" s="144"/>
      <c r="H311" s="142"/>
      <c r="I311" s="149"/>
      <c r="J311" s="149"/>
      <c r="K311" s="142"/>
      <c r="L311" s="147"/>
      <c r="M311" s="148"/>
    </row>
    <row r="312" spans="1:13" x14ac:dyDescent="0.2">
      <c r="A312" s="142"/>
      <c r="B312" s="149"/>
      <c r="C312" s="142"/>
      <c r="D312" s="149"/>
      <c r="E312" s="143"/>
      <c r="G312" s="144"/>
      <c r="H312" s="142"/>
      <c r="I312" s="149"/>
      <c r="J312" s="149"/>
      <c r="K312" s="142"/>
      <c r="L312" s="147"/>
      <c r="M312" s="148"/>
    </row>
    <row r="313" spans="1:13" x14ac:dyDescent="0.2">
      <c r="A313" s="142"/>
      <c r="B313" s="149"/>
      <c r="C313" s="142"/>
      <c r="D313" s="149"/>
      <c r="E313" s="143"/>
      <c r="G313" s="144"/>
      <c r="H313" s="142"/>
      <c r="I313" s="149"/>
      <c r="J313" s="149"/>
      <c r="K313" s="142"/>
      <c r="L313" s="147"/>
      <c r="M313" s="148"/>
    </row>
    <row r="314" spans="1:13" x14ac:dyDescent="0.2">
      <c r="A314" s="142"/>
      <c r="B314" s="149"/>
      <c r="C314" s="142"/>
      <c r="D314" s="149"/>
      <c r="E314" s="143"/>
      <c r="G314" s="144"/>
      <c r="H314" s="142"/>
      <c r="I314" s="149"/>
      <c r="J314" s="149"/>
      <c r="K314" s="142"/>
      <c r="L314" s="147"/>
      <c r="M314" s="148"/>
    </row>
    <row r="315" spans="1:13" x14ac:dyDescent="0.2">
      <c r="A315" s="142"/>
      <c r="B315" s="149"/>
      <c r="C315" s="142"/>
      <c r="D315" s="149"/>
      <c r="E315" s="143"/>
      <c r="G315" s="144"/>
      <c r="H315" s="142"/>
      <c r="I315" s="149"/>
      <c r="J315" s="149"/>
      <c r="K315" s="142"/>
      <c r="L315" s="147"/>
      <c r="M315" s="148"/>
    </row>
    <row r="316" spans="1:13" x14ac:dyDescent="0.2">
      <c r="A316" s="142"/>
      <c r="B316" s="149"/>
      <c r="C316" s="142"/>
      <c r="D316" s="149"/>
      <c r="E316" s="143"/>
      <c r="G316" s="144"/>
      <c r="H316" s="142"/>
      <c r="I316" s="149"/>
      <c r="J316" s="149"/>
      <c r="K316" s="142"/>
      <c r="L316" s="147"/>
      <c r="M316" s="148"/>
    </row>
    <row r="317" spans="1:13" x14ac:dyDescent="0.2">
      <c r="A317" s="142"/>
      <c r="B317" s="149"/>
      <c r="C317" s="142"/>
      <c r="D317" s="149"/>
      <c r="E317" s="143"/>
      <c r="G317" s="144"/>
      <c r="H317" s="142"/>
      <c r="I317" s="149"/>
      <c r="J317" s="149"/>
      <c r="K317" s="142"/>
      <c r="L317" s="147"/>
      <c r="M317" s="148"/>
    </row>
    <row r="318" spans="1:13" x14ac:dyDescent="0.2">
      <c r="A318" s="142"/>
      <c r="B318" s="149"/>
      <c r="C318" s="142"/>
      <c r="D318" s="149"/>
      <c r="E318" s="143"/>
      <c r="G318" s="144"/>
      <c r="H318" s="142"/>
      <c r="I318" s="149"/>
      <c r="J318" s="149"/>
      <c r="K318" s="142"/>
      <c r="L318" s="147"/>
      <c r="M318" s="148"/>
    </row>
    <row r="319" spans="1:13" x14ac:dyDescent="0.2">
      <c r="A319" s="142"/>
      <c r="B319" s="149"/>
      <c r="C319" s="142"/>
      <c r="D319" s="149"/>
      <c r="E319" s="143"/>
      <c r="G319" s="144"/>
      <c r="H319" s="142"/>
      <c r="I319" s="149"/>
      <c r="J319" s="149"/>
      <c r="K319" s="142"/>
      <c r="L319" s="147"/>
      <c r="M319" s="148"/>
    </row>
    <row r="320" spans="1:13" x14ac:dyDescent="0.2">
      <c r="A320" s="142"/>
      <c r="B320" s="149"/>
      <c r="C320" s="142"/>
      <c r="D320" s="149"/>
      <c r="E320" s="143"/>
      <c r="G320" s="144"/>
      <c r="H320" s="142"/>
      <c r="I320" s="149"/>
      <c r="J320" s="149"/>
      <c r="K320" s="142"/>
      <c r="L320" s="147"/>
      <c r="M320" s="148"/>
    </row>
    <row r="321" spans="1:13" x14ac:dyDescent="0.2">
      <c r="A321" s="142"/>
      <c r="B321" s="149"/>
      <c r="C321" s="142"/>
      <c r="D321" s="149"/>
      <c r="E321" s="143"/>
      <c r="G321" s="144"/>
      <c r="H321" s="142"/>
      <c r="I321" s="149"/>
      <c r="J321" s="149"/>
      <c r="K321" s="142"/>
      <c r="L321" s="147"/>
      <c r="M321" s="148"/>
    </row>
    <row r="322" spans="1:13" x14ac:dyDescent="0.2">
      <c r="A322" s="142"/>
      <c r="B322" s="149"/>
      <c r="C322" s="142"/>
      <c r="D322" s="149"/>
      <c r="E322" s="143"/>
      <c r="G322" s="144"/>
      <c r="H322" s="142"/>
      <c r="I322" s="149"/>
      <c r="J322" s="149"/>
      <c r="K322" s="142"/>
      <c r="L322" s="147"/>
      <c r="M322" s="148"/>
    </row>
    <row r="323" spans="1:13" x14ac:dyDescent="0.2">
      <c r="A323" s="142"/>
      <c r="B323" s="149"/>
      <c r="C323" s="142"/>
      <c r="D323" s="149"/>
      <c r="E323" s="143"/>
      <c r="G323" s="144"/>
      <c r="H323" s="142"/>
      <c r="I323" s="149"/>
      <c r="J323" s="149"/>
      <c r="K323" s="142"/>
      <c r="L323" s="147"/>
      <c r="M323" s="148"/>
    </row>
    <row r="324" spans="1:13" x14ac:dyDescent="0.2">
      <c r="E324" s="150"/>
      <c r="L324" s="153"/>
    </row>
    <row r="325" spans="1:13" x14ac:dyDescent="0.2">
      <c r="E325" s="150"/>
      <c r="L325" s="153"/>
    </row>
    <row r="326" spans="1:13" x14ac:dyDescent="0.2">
      <c r="E326" s="150"/>
      <c r="L326" s="153"/>
    </row>
    <row r="327" spans="1:13" x14ac:dyDescent="0.2">
      <c r="E327" s="150"/>
      <c r="L327" s="153"/>
    </row>
    <row r="328" spans="1:13" x14ac:dyDescent="0.2">
      <c r="E328" s="150"/>
      <c r="L328" s="153"/>
    </row>
    <row r="329" spans="1:13" x14ac:dyDescent="0.2">
      <c r="E329" s="150"/>
      <c r="L329" s="153"/>
    </row>
    <row r="330" spans="1:13" x14ac:dyDescent="0.2">
      <c r="E330" s="150"/>
      <c r="L330" s="153"/>
    </row>
    <row r="331" spans="1:13" x14ac:dyDescent="0.2">
      <c r="E331" s="150"/>
      <c r="L331" s="153"/>
    </row>
    <row r="332" spans="1:13" x14ac:dyDescent="0.2">
      <c r="E332" s="150"/>
      <c r="L332" s="153"/>
    </row>
    <row r="333" spans="1:13" x14ac:dyDescent="0.2">
      <c r="E333" s="150"/>
      <c r="L333" s="153"/>
    </row>
    <row r="334" spans="1:13" x14ac:dyDescent="0.2">
      <c r="E334" s="150"/>
      <c r="L334" s="153"/>
    </row>
    <row r="335" spans="1:13" x14ac:dyDescent="0.2">
      <c r="E335" s="150"/>
      <c r="L335" s="153"/>
    </row>
    <row r="336" spans="1:13" x14ac:dyDescent="0.2">
      <c r="E336" s="150"/>
      <c r="L336" s="153"/>
    </row>
    <row r="337" spans="5:12" x14ac:dyDescent="0.2">
      <c r="E337" s="150"/>
      <c r="L337" s="153"/>
    </row>
    <row r="338" spans="5:12" x14ac:dyDescent="0.2">
      <c r="E338" s="150"/>
      <c r="L338" s="153"/>
    </row>
    <row r="339" spans="5:12" x14ac:dyDescent="0.2">
      <c r="E339" s="150"/>
      <c r="L339" s="153"/>
    </row>
    <row r="340" spans="5:12" x14ac:dyDescent="0.2">
      <c r="E340" s="150"/>
      <c r="L340" s="153"/>
    </row>
    <row r="341" spans="5:12" x14ac:dyDescent="0.2">
      <c r="E341" s="150"/>
      <c r="L341" s="153"/>
    </row>
    <row r="342" spans="5:12" x14ac:dyDescent="0.2">
      <c r="E342" s="150"/>
      <c r="L342" s="153"/>
    </row>
    <row r="343" spans="5:12" x14ac:dyDescent="0.2">
      <c r="E343" s="150"/>
      <c r="L343" s="153"/>
    </row>
    <row r="344" spans="5:12" x14ac:dyDescent="0.2">
      <c r="E344" s="150"/>
      <c r="L344" s="153"/>
    </row>
    <row r="345" spans="5:12" x14ac:dyDescent="0.2">
      <c r="E345" s="150"/>
      <c r="L345" s="153"/>
    </row>
    <row r="346" spans="5:12" x14ac:dyDescent="0.2">
      <c r="E346" s="150"/>
      <c r="L346" s="153"/>
    </row>
    <row r="347" spans="5:12" x14ac:dyDescent="0.2">
      <c r="E347" s="150"/>
      <c r="L347" s="153"/>
    </row>
    <row r="348" spans="5:12" x14ac:dyDescent="0.2">
      <c r="E348" s="150"/>
      <c r="L348" s="153"/>
    </row>
    <row r="349" spans="5:12" x14ac:dyDescent="0.2">
      <c r="E349" s="150"/>
      <c r="L349" s="153"/>
    </row>
    <row r="350" spans="5:12" x14ac:dyDescent="0.2">
      <c r="E350" s="150"/>
      <c r="L350" s="153"/>
    </row>
    <row r="351" spans="5:12" x14ac:dyDescent="0.2">
      <c r="E351" s="150"/>
      <c r="L351" s="153"/>
    </row>
    <row r="352" spans="5:12" x14ac:dyDescent="0.2">
      <c r="E352" s="150"/>
      <c r="L352" s="153"/>
    </row>
    <row r="353" spans="5:12" x14ac:dyDescent="0.2">
      <c r="E353" s="150"/>
      <c r="L353" s="153"/>
    </row>
    <row r="354" spans="5:12" x14ac:dyDescent="0.2">
      <c r="E354" s="150"/>
      <c r="L354" s="153"/>
    </row>
    <row r="355" spans="5:12" x14ac:dyDescent="0.2">
      <c r="E355" s="150"/>
      <c r="L355" s="153"/>
    </row>
    <row r="356" spans="5:12" x14ac:dyDescent="0.2">
      <c r="E356" s="150"/>
      <c r="L356" s="153"/>
    </row>
    <row r="357" spans="5:12" x14ac:dyDescent="0.2">
      <c r="E357" s="150"/>
      <c r="L357" s="153"/>
    </row>
    <row r="358" spans="5:12" x14ac:dyDescent="0.2">
      <c r="E358" s="150"/>
    </row>
    <row r="359" spans="5:12" x14ac:dyDescent="0.2">
      <c r="E359" s="150"/>
    </row>
    <row r="360" spans="5:12" x14ac:dyDescent="0.2">
      <c r="E360" s="150"/>
    </row>
    <row r="361" spans="5:12" x14ac:dyDescent="0.2">
      <c r="E361" s="150"/>
    </row>
    <row r="362" spans="5:12" x14ac:dyDescent="0.2">
      <c r="E362" s="150"/>
    </row>
    <row r="363" spans="5:12" x14ac:dyDescent="0.2">
      <c r="E363" s="150"/>
    </row>
  </sheetData>
  <conditionalFormatting sqref="D161:D185 D157:D158 A142 D136 B133:C138 A157:C185 D108 A93:D106 A107:C108 A90:A91 B90:C92 B186:C191 A48:D48 C47:D47 C45:D45 C46 A45:B47 E90:E108 E157:E185 A109:E132 E45:E47 A38:E44 A3:E5 A49:E53 A66:E89 A54:A65 E54:E65 A6:D37 E3:E41">
    <cfRule type="expression" dxfId="8" priority="8">
      <formula xml:space="preserve"> SEARCH($B$1,A3)&gt;0</formula>
    </cfRule>
  </conditionalFormatting>
  <conditionalFormatting sqref="B143:C155">
    <cfRule type="expression" dxfId="7" priority="7">
      <formula xml:space="preserve"> SEARCH($B$1,B143)&gt;0</formula>
    </cfRule>
  </conditionalFormatting>
  <conditionalFormatting sqref="D46">
    <cfRule type="expression" dxfId="6" priority="6">
      <formula xml:space="preserve"> SEARCH($B$1,D46)&gt;0</formula>
    </cfRule>
  </conditionalFormatting>
  <conditionalFormatting sqref="G157:M185 G140:H140 G143:H155 G133:H138 K45:M47 G48:M132 G45:I47 G3:M44">
    <cfRule type="expression" dxfId="5" priority="5">
      <formula xml:space="preserve"> SEARCH($B$1,G3)&gt;0</formula>
    </cfRule>
  </conditionalFormatting>
  <conditionalFormatting sqref="G184:M185">
    <cfRule type="expression" dxfId="4" priority="4">
      <formula xml:space="preserve"> SEARCH($B$1,G184)&gt;0</formula>
    </cfRule>
  </conditionalFormatting>
  <conditionalFormatting sqref="G186:H191">
    <cfRule type="expression" dxfId="3" priority="3">
      <formula xml:space="preserve"> SEARCH($B$1,G186)&gt;0</formula>
    </cfRule>
  </conditionalFormatting>
  <conditionalFormatting sqref="J45:J47">
    <cfRule type="expression" dxfId="2" priority="2">
      <formula xml:space="preserve"> SEARCH($B$1,J45)&gt;0</formula>
    </cfRule>
  </conditionalFormatting>
  <conditionalFormatting sqref="B54:D55 B56:C58 B61:D65 B60:C60 B59:D59">
    <cfRule type="expression" dxfId="1" priority="1">
      <formula xml:space="preserve"> SEARCH($B$1,B54)&gt;0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13"/>
  <sheetViews>
    <sheetView workbookViewId="0">
      <selection activeCell="K42" sqref="K42"/>
    </sheetView>
  </sheetViews>
  <sheetFormatPr baseColWidth="10" defaultRowHeight="10.5" x14ac:dyDescent="0.15"/>
  <sheetData>
    <row r="1" spans="2:4" x14ac:dyDescent="0.15">
      <c r="B1">
        <f>DATE!B2</f>
        <v>2018</v>
      </c>
    </row>
    <row r="3" spans="2:4" x14ac:dyDescent="0.15">
      <c r="B3" s="6">
        <f>DATE(B1,1,1)</f>
        <v>43101</v>
      </c>
      <c r="D3" s="7">
        <f>ROUND(DATE(B1,4,MOD(234-11*MOD(B1,19),30))/7,0)*7-6</f>
        <v>43191</v>
      </c>
    </row>
    <row r="4" spans="2:4" x14ac:dyDescent="0.15">
      <c r="B4" s="6">
        <f>DATE(B1,5,1)</f>
        <v>43221</v>
      </c>
    </row>
    <row r="5" spans="2:4" x14ac:dyDescent="0.15">
      <c r="B5" s="6">
        <f>DATE(B1,5,8)</f>
        <v>43228</v>
      </c>
    </row>
    <row r="6" spans="2:4" x14ac:dyDescent="0.15">
      <c r="B6" s="6">
        <f>DATE(B1,7,14)</f>
        <v>43295</v>
      </c>
    </row>
    <row r="7" spans="2:4" x14ac:dyDescent="0.15">
      <c r="B7" s="6">
        <f>DATE(B1,8,15)</f>
        <v>43327</v>
      </c>
    </row>
    <row r="8" spans="2:4" x14ac:dyDescent="0.15">
      <c r="B8" s="6">
        <f>DATE(B1,11,1)</f>
        <v>43405</v>
      </c>
    </row>
    <row r="9" spans="2:4" x14ac:dyDescent="0.15">
      <c r="B9" s="6">
        <f>DATE(B1,11,11)</f>
        <v>43415</v>
      </c>
    </row>
    <row r="10" spans="2:4" x14ac:dyDescent="0.15">
      <c r="B10" s="6">
        <f>DATE(B1,12,25)</f>
        <v>43459</v>
      </c>
    </row>
    <row r="11" spans="2:4" x14ac:dyDescent="0.15">
      <c r="B11" s="8">
        <f>D3+1</f>
        <v>43192</v>
      </c>
    </row>
    <row r="12" spans="2:4" x14ac:dyDescent="0.15">
      <c r="B12" s="8">
        <f>D3+39</f>
        <v>43230</v>
      </c>
    </row>
    <row r="13" spans="2:4" x14ac:dyDescent="0.15">
      <c r="B13" s="8">
        <f>D3+50</f>
        <v>43241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DATE</vt:lpstr>
      <vt:lpstr>C.E PERM</vt:lpstr>
      <vt:lpstr>CALENDRIER</vt:lpstr>
      <vt:lpstr>DÉCHARGE</vt:lpstr>
      <vt:lpstr>Base_utilisateurs</vt:lpstr>
      <vt:lpstr>fériés</vt:lpstr>
      <vt:lpstr>MAIL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R.S</cp:lastModifiedBy>
  <cp:lastPrinted>2018-01-14T17:46:00Z</cp:lastPrinted>
  <dcterms:created xsi:type="dcterms:W3CDTF">2001-05-09T18:43:09Z</dcterms:created>
  <dcterms:modified xsi:type="dcterms:W3CDTF">2018-01-24T17:56:02Z</dcterms:modified>
</cp:coreProperties>
</file>