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updateLinks="never" codeName="ThisWorkbook" defaultThemeVersion="124226"/>
  <bookViews>
    <workbookView xWindow="3750" yWindow="510" windowWidth="20730" windowHeight="11760" tabRatio="790" firstSheet="1" activeTab="11"/>
  </bookViews>
  <sheets>
    <sheet name="pour formules master" sheetId="93" state="hidden" r:id="rId1"/>
    <sheet name="ANNÉE" sheetId="107" r:id="rId2"/>
    <sheet name="Liste des Équipes" sheetId="96" r:id="rId3"/>
    <sheet name="AOÜT" sheetId="91" r:id="rId4"/>
    <sheet name="SEPTEMBRE" sheetId="98" r:id="rId5"/>
    <sheet name="OCTOBRE" sheetId="99" r:id="rId6"/>
    <sheet name="NOVEMBRE" sheetId="100" r:id="rId7"/>
    <sheet name="DÉCEMBRE" sheetId="101" r:id="rId8"/>
    <sheet name="JANVIER" sheetId="102" r:id="rId9"/>
    <sheet name="FÉVRIER" sheetId="103" r:id="rId10"/>
    <sheet name="MARS" sheetId="104" r:id="rId11"/>
    <sheet name="AVRIL" sheetId="105" r:id="rId12"/>
    <sheet name="MAI" sheetId="106" r:id="rId13"/>
    <sheet name="Feuil1" sheetId="95" state="hidden" r:id="rId14"/>
  </sheets>
  <definedNames>
    <definedName name="code5" localSheetId="0">'pour formules master'!$A$10:$F$40</definedName>
    <definedName name="USCL" localSheetId="0">#REF!</definedName>
  </definedNames>
  <calcPr calcId="144525"/>
</workbook>
</file>

<file path=xl/calcChain.xml><?xml version="1.0" encoding="utf-8"?>
<calcChain xmlns="http://schemas.openxmlformats.org/spreadsheetml/2006/main">
  <c r="B10" i="106" l="1"/>
  <c r="B9" i="106"/>
  <c r="R4" i="104" l="1"/>
  <c r="R2" i="104"/>
  <c r="R4" i="106"/>
  <c r="R4" i="105"/>
  <c r="P7" i="105"/>
  <c r="R2" i="105" l="1"/>
  <c r="P6" i="105" l="1"/>
  <c r="P2" i="105"/>
  <c r="P2" i="103"/>
  <c r="P7" i="104"/>
  <c r="P6" i="104" s="1"/>
  <c r="P2" i="104"/>
  <c r="R2" i="106"/>
  <c r="Q2" i="106" s="1"/>
  <c r="B4" i="107"/>
  <c r="P4" i="105" l="1"/>
  <c r="P5" i="105"/>
  <c r="P4" i="104"/>
  <c r="P5" i="104"/>
  <c r="P7" i="106"/>
  <c r="P4" i="106" s="1"/>
  <c r="A422" i="106"/>
  <c r="A421" i="106"/>
  <c r="A420" i="106"/>
  <c r="A419" i="106"/>
  <c r="A418" i="106"/>
  <c r="A417" i="106"/>
  <c r="A416" i="106"/>
  <c r="A415" i="106"/>
  <c r="A414" i="106"/>
  <c r="A413" i="106"/>
  <c r="A412" i="106"/>
  <c r="A411" i="106"/>
  <c r="A410" i="106"/>
  <c r="A409" i="106"/>
  <c r="A408" i="106"/>
  <c r="A407" i="106"/>
  <c r="A406" i="106"/>
  <c r="A405" i="106"/>
  <c r="A404" i="106"/>
  <c r="A403" i="106"/>
  <c r="K9" i="106"/>
  <c r="K10" i="106"/>
  <c r="K11" i="106"/>
  <c r="K12" i="106"/>
  <c r="K13" i="106"/>
  <c r="K14" i="106"/>
  <c r="K15" i="106"/>
  <c r="K16" i="106"/>
  <c r="K17" i="106"/>
  <c r="K18" i="106"/>
  <c r="K19" i="106"/>
  <c r="K20" i="106"/>
  <c r="K21" i="106"/>
  <c r="K22" i="106"/>
  <c r="K23" i="106"/>
  <c r="K24" i="106"/>
  <c r="K25" i="106"/>
  <c r="K26" i="106"/>
  <c r="K27" i="106"/>
  <c r="K28" i="106"/>
  <c r="K29" i="106"/>
  <c r="K30" i="106"/>
  <c r="K31" i="106"/>
  <c r="K32" i="106"/>
  <c r="K33" i="106"/>
  <c r="K34" i="106"/>
  <c r="K35" i="106"/>
  <c r="K36" i="106"/>
  <c r="K37" i="106"/>
  <c r="K38" i="106"/>
  <c r="K39" i="106"/>
  <c r="F9" i="106"/>
  <c r="F10" i="106"/>
  <c r="F11" i="106"/>
  <c r="F12" i="106"/>
  <c r="F13" i="106"/>
  <c r="F14" i="106"/>
  <c r="F15" i="106"/>
  <c r="F16" i="106"/>
  <c r="F17" i="106"/>
  <c r="F18" i="106"/>
  <c r="F19" i="106"/>
  <c r="F20" i="106"/>
  <c r="F21" i="106"/>
  <c r="F22" i="106"/>
  <c r="F23" i="106"/>
  <c r="F24" i="106"/>
  <c r="F25" i="106"/>
  <c r="F26" i="106"/>
  <c r="F27" i="106"/>
  <c r="F28" i="106"/>
  <c r="F29" i="106"/>
  <c r="F30" i="106"/>
  <c r="F31" i="106"/>
  <c r="F32" i="106"/>
  <c r="F33" i="106"/>
  <c r="F34" i="106"/>
  <c r="F35" i="106"/>
  <c r="F36" i="106"/>
  <c r="F37" i="106"/>
  <c r="F38" i="106"/>
  <c r="F39" i="106"/>
  <c r="B11" i="106"/>
  <c r="B12" i="106" s="1"/>
  <c r="B13" i="106" s="1"/>
  <c r="B14" i="106" s="1"/>
  <c r="B15" i="106" s="1"/>
  <c r="B16" i="106" s="1"/>
  <c r="B17" i="106" s="1"/>
  <c r="B18" i="106" s="1"/>
  <c r="B19" i="106" s="1"/>
  <c r="B20" i="106" s="1"/>
  <c r="B21" i="106" s="1"/>
  <c r="B22" i="106" s="1"/>
  <c r="B23" i="106" s="1"/>
  <c r="B24" i="106" s="1"/>
  <c r="B25" i="106" s="1"/>
  <c r="B26" i="106" s="1"/>
  <c r="B27" i="106" s="1"/>
  <c r="B28" i="106" s="1"/>
  <c r="B29" i="106" s="1"/>
  <c r="B30" i="106" s="1"/>
  <c r="B31" i="106" s="1"/>
  <c r="B32" i="106" s="1"/>
  <c r="B33" i="106" s="1"/>
  <c r="B34" i="106" s="1"/>
  <c r="B35" i="106" s="1"/>
  <c r="B36" i="106" s="1"/>
  <c r="A422" i="105"/>
  <c r="A421" i="105"/>
  <c r="A420" i="105"/>
  <c r="A419" i="105"/>
  <c r="A418" i="105"/>
  <c r="A417" i="105"/>
  <c r="A416" i="105"/>
  <c r="A415" i="105"/>
  <c r="A414" i="105"/>
  <c r="A413" i="105"/>
  <c r="A412" i="105"/>
  <c r="A411" i="105"/>
  <c r="A410" i="105"/>
  <c r="A409" i="105"/>
  <c r="A408" i="105"/>
  <c r="A407" i="105"/>
  <c r="A406" i="105"/>
  <c r="A405" i="105"/>
  <c r="A404" i="105"/>
  <c r="A403" i="105"/>
  <c r="K9" i="105"/>
  <c r="K10" i="105"/>
  <c r="K11" i="105"/>
  <c r="K12" i="105"/>
  <c r="K13" i="105"/>
  <c r="K14" i="105"/>
  <c r="K15" i="105"/>
  <c r="K16" i="105"/>
  <c r="K17" i="105"/>
  <c r="K18" i="105"/>
  <c r="K19" i="105"/>
  <c r="K20" i="105"/>
  <c r="K21" i="105"/>
  <c r="K22" i="105"/>
  <c r="K23" i="105"/>
  <c r="K24" i="105"/>
  <c r="K25" i="105"/>
  <c r="K26" i="105"/>
  <c r="K27" i="105"/>
  <c r="K28" i="105"/>
  <c r="K29" i="105"/>
  <c r="K30" i="105"/>
  <c r="K31" i="105"/>
  <c r="K32" i="105"/>
  <c r="K33" i="105"/>
  <c r="K34" i="105"/>
  <c r="K35" i="105"/>
  <c r="K36" i="105"/>
  <c r="K37" i="105"/>
  <c r="K38" i="105"/>
  <c r="K39" i="105"/>
  <c r="F9" i="105"/>
  <c r="F10" i="105"/>
  <c r="F11" i="105"/>
  <c r="F12" i="105"/>
  <c r="F13" i="105"/>
  <c r="F14" i="105"/>
  <c r="F15" i="105"/>
  <c r="F16" i="105"/>
  <c r="F17" i="105"/>
  <c r="F18" i="105"/>
  <c r="F19" i="105"/>
  <c r="F20" i="105"/>
  <c r="F21" i="105"/>
  <c r="F22" i="105"/>
  <c r="F23" i="105"/>
  <c r="F24" i="105"/>
  <c r="F25" i="105"/>
  <c r="F26" i="105"/>
  <c r="F27" i="105"/>
  <c r="F28" i="105"/>
  <c r="F29" i="105"/>
  <c r="F30" i="105"/>
  <c r="F31" i="105"/>
  <c r="F32" i="105"/>
  <c r="F33" i="105"/>
  <c r="F34" i="105"/>
  <c r="F35" i="105"/>
  <c r="F36" i="105"/>
  <c r="F37" i="105"/>
  <c r="F38" i="105"/>
  <c r="F39" i="105"/>
  <c r="B9" i="105"/>
  <c r="B10" i="105"/>
  <c r="B11" i="105"/>
  <c r="B12" i="105"/>
  <c r="B13" i="105"/>
  <c r="B14" i="105"/>
  <c r="B15" i="105"/>
  <c r="B16" i="105"/>
  <c r="B17" i="105"/>
  <c r="B18" i="105"/>
  <c r="B19" i="105"/>
  <c r="B20" i="105"/>
  <c r="B21" i="105"/>
  <c r="B22" i="105"/>
  <c r="B23" i="105"/>
  <c r="B24" i="105"/>
  <c r="B25" i="105"/>
  <c r="B26" i="105"/>
  <c r="B27" i="105"/>
  <c r="B28" i="105"/>
  <c r="B29" i="105"/>
  <c r="B30" i="105"/>
  <c r="B31" i="105"/>
  <c r="B32" i="105"/>
  <c r="B33" i="105"/>
  <c r="B34" i="105"/>
  <c r="B35" i="105"/>
  <c r="B36" i="105"/>
  <c r="B37" i="105"/>
  <c r="B38" i="105"/>
  <c r="B39" i="105"/>
  <c r="A422" i="104"/>
  <c r="A421" i="104"/>
  <c r="A420" i="104"/>
  <c r="A419" i="104"/>
  <c r="A418" i="104"/>
  <c r="A417" i="104"/>
  <c r="A416" i="104"/>
  <c r="A415" i="104"/>
  <c r="A414" i="104"/>
  <c r="A413" i="104"/>
  <c r="A412" i="104"/>
  <c r="A411" i="104"/>
  <c r="A410" i="104"/>
  <c r="A409" i="104"/>
  <c r="A408" i="104"/>
  <c r="A407" i="104"/>
  <c r="A406" i="104"/>
  <c r="A405" i="104"/>
  <c r="A404" i="104"/>
  <c r="A403" i="104"/>
  <c r="K9" i="104"/>
  <c r="K10" i="104"/>
  <c r="K11" i="104"/>
  <c r="K12" i="104"/>
  <c r="K13" i="104"/>
  <c r="K14" i="104"/>
  <c r="K15" i="104"/>
  <c r="K16" i="104"/>
  <c r="K17" i="104"/>
  <c r="K18" i="104"/>
  <c r="K19" i="104"/>
  <c r="K20" i="104"/>
  <c r="K21" i="104"/>
  <c r="K22" i="104"/>
  <c r="K23" i="104"/>
  <c r="K24" i="104"/>
  <c r="K25" i="104"/>
  <c r="K26" i="104"/>
  <c r="K27" i="104"/>
  <c r="K28" i="104"/>
  <c r="K29" i="104"/>
  <c r="K30" i="104"/>
  <c r="K31" i="104"/>
  <c r="K32" i="104"/>
  <c r="K33" i="104"/>
  <c r="K34" i="104"/>
  <c r="K35" i="104"/>
  <c r="K36" i="104"/>
  <c r="K37" i="104"/>
  <c r="K38" i="104"/>
  <c r="K39" i="104"/>
  <c r="F9" i="104"/>
  <c r="F10" i="104"/>
  <c r="F11" i="104"/>
  <c r="F12" i="104"/>
  <c r="F13" i="104"/>
  <c r="F14" i="104"/>
  <c r="F15" i="104"/>
  <c r="F16" i="104"/>
  <c r="F17" i="104"/>
  <c r="F18" i="104"/>
  <c r="F19" i="104"/>
  <c r="F20" i="104"/>
  <c r="F21" i="104"/>
  <c r="F22" i="104"/>
  <c r="F23" i="104"/>
  <c r="F24" i="104"/>
  <c r="F25" i="104"/>
  <c r="F26" i="104"/>
  <c r="F27" i="104"/>
  <c r="F28" i="104"/>
  <c r="F29" i="104"/>
  <c r="F30" i="104"/>
  <c r="F31" i="104"/>
  <c r="F32" i="104"/>
  <c r="F33" i="104"/>
  <c r="F34" i="104"/>
  <c r="F35" i="104"/>
  <c r="F36" i="104"/>
  <c r="F37" i="104"/>
  <c r="F38" i="104"/>
  <c r="F39" i="104"/>
  <c r="B9" i="104"/>
  <c r="B10" i="104"/>
  <c r="B11" i="104"/>
  <c r="B12" i="104"/>
  <c r="B13" i="104"/>
  <c r="B14" i="104"/>
  <c r="B15" i="104"/>
  <c r="B16" i="104"/>
  <c r="B17" i="104"/>
  <c r="B18" i="104"/>
  <c r="B19" i="104"/>
  <c r="B20" i="104"/>
  <c r="B21" i="104"/>
  <c r="B22" i="104"/>
  <c r="B23" i="104"/>
  <c r="B24" i="104"/>
  <c r="B25" i="104"/>
  <c r="B26" i="104"/>
  <c r="B27" i="104"/>
  <c r="B28" i="104"/>
  <c r="B29" i="104"/>
  <c r="B30" i="104"/>
  <c r="B31" i="104"/>
  <c r="B32" i="104"/>
  <c r="B33" i="104"/>
  <c r="B34" i="104"/>
  <c r="B35" i="104"/>
  <c r="B36" i="104"/>
  <c r="B37" i="104"/>
  <c r="B38" i="104"/>
  <c r="B39" i="104"/>
  <c r="A422" i="103"/>
  <c r="A421" i="103"/>
  <c r="A420" i="103"/>
  <c r="A419" i="103"/>
  <c r="A418" i="103"/>
  <c r="A417" i="103"/>
  <c r="A416" i="103"/>
  <c r="A415" i="103"/>
  <c r="A414" i="103"/>
  <c r="A413" i="103"/>
  <c r="A412" i="103"/>
  <c r="A411" i="103"/>
  <c r="A410" i="103"/>
  <c r="A409" i="103"/>
  <c r="A408" i="103"/>
  <c r="A407" i="103"/>
  <c r="A406" i="103"/>
  <c r="A405" i="103"/>
  <c r="A404" i="103"/>
  <c r="A403" i="103"/>
  <c r="K9" i="103"/>
  <c r="K10" i="103"/>
  <c r="K11" i="103"/>
  <c r="K12" i="103"/>
  <c r="K13" i="103"/>
  <c r="K14" i="103"/>
  <c r="K15" i="103"/>
  <c r="K16" i="103"/>
  <c r="K17" i="103"/>
  <c r="K18" i="103"/>
  <c r="K19" i="103"/>
  <c r="K20" i="103"/>
  <c r="K21" i="103"/>
  <c r="K22" i="103"/>
  <c r="K23" i="103"/>
  <c r="K24" i="103"/>
  <c r="K25" i="103"/>
  <c r="K26" i="103"/>
  <c r="K27" i="103"/>
  <c r="K28" i="103"/>
  <c r="K29" i="103"/>
  <c r="K30" i="103"/>
  <c r="K31" i="103"/>
  <c r="K32" i="103"/>
  <c r="K33" i="103"/>
  <c r="K34" i="103"/>
  <c r="K35" i="103"/>
  <c r="K36" i="103"/>
  <c r="K37" i="103"/>
  <c r="K38" i="103"/>
  <c r="K39" i="103"/>
  <c r="F9" i="103"/>
  <c r="F10" i="103"/>
  <c r="F11" i="103"/>
  <c r="F12" i="103"/>
  <c r="F13" i="103"/>
  <c r="F14" i="103"/>
  <c r="F15" i="103"/>
  <c r="F16" i="103"/>
  <c r="F17" i="103"/>
  <c r="F18" i="103"/>
  <c r="F19" i="103"/>
  <c r="F20" i="103"/>
  <c r="F21" i="103"/>
  <c r="F22" i="103"/>
  <c r="F23" i="103"/>
  <c r="F24" i="103"/>
  <c r="F25" i="103"/>
  <c r="F26" i="103"/>
  <c r="F27" i="103"/>
  <c r="F28" i="103"/>
  <c r="F29" i="103"/>
  <c r="F30" i="103"/>
  <c r="F31" i="103"/>
  <c r="F32" i="103"/>
  <c r="F33" i="103"/>
  <c r="F34" i="103"/>
  <c r="F35" i="103"/>
  <c r="F36" i="103"/>
  <c r="F37" i="103"/>
  <c r="F38" i="103"/>
  <c r="F39" i="103"/>
  <c r="B9" i="103"/>
  <c r="B10" i="103"/>
  <c r="B11" i="103"/>
  <c r="B12" i="103"/>
  <c r="B13" i="103"/>
  <c r="B14" i="103"/>
  <c r="B15" i="103"/>
  <c r="B16" i="103"/>
  <c r="B17" i="103"/>
  <c r="B18" i="103"/>
  <c r="B19" i="103"/>
  <c r="B20" i="103"/>
  <c r="B21" i="103"/>
  <c r="B22" i="103"/>
  <c r="B23" i="103"/>
  <c r="B24" i="103"/>
  <c r="B25" i="103"/>
  <c r="B26" i="103"/>
  <c r="B27" i="103"/>
  <c r="B28" i="103"/>
  <c r="B29" i="103"/>
  <c r="B30" i="103"/>
  <c r="B31" i="103"/>
  <c r="B32" i="103"/>
  <c r="B33" i="103"/>
  <c r="B34" i="103"/>
  <c r="B35" i="103"/>
  <c r="B36" i="103"/>
  <c r="B37" i="103"/>
  <c r="B38" i="103"/>
  <c r="B39" i="103"/>
  <c r="A422" i="102"/>
  <c r="A421" i="102"/>
  <c r="A420" i="102"/>
  <c r="A419" i="102"/>
  <c r="A418" i="102"/>
  <c r="A417" i="102"/>
  <c r="A416" i="102"/>
  <c r="A415" i="102"/>
  <c r="A414" i="102"/>
  <c r="A413" i="102"/>
  <c r="A412" i="102"/>
  <c r="A411" i="102"/>
  <c r="A410" i="102"/>
  <c r="A409" i="102"/>
  <c r="A408" i="102"/>
  <c r="A407" i="102"/>
  <c r="A406" i="102"/>
  <c r="A405" i="102"/>
  <c r="A404" i="102"/>
  <c r="A403" i="102"/>
  <c r="K9" i="102"/>
  <c r="K10" i="102"/>
  <c r="K11" i="102"/>
  <c r="K12" i="102"/>
  <c r="K13" i="102"/>
  <c r="K14" i="102"/>
  <c r="K15" i="102"/>
  <c r="K16" i="102"/>
  <c r="K17" i="102"/>
  <c r="K18" i="102"/>
  <c r="K19" i="102"/>
  <c r="K20" i="102"/>
  <c r="K21" i="102"/>
  <c r="K22" i="102"/>
  <c r="K23" i="102"/>
  <c r="K24" i="102"/>
  <c r="K25" i="102"/>
  <c r="K26" i="102"/>
  <c r="K27" i="102"/>
  <c r="K28" i="102"/>
  <c r="K29" i="102"/>
  <c r="K30" i="102"/>
  <c r="K31" i="102"/>
  <c r="K32" i="102"/>
  <c r="K33" i="102"/>
  <c r="K34" i="102"/>
  <c r="K35" i="102"/>
  <c r="K36" i="102"/>
  <c r="K37" i="102"/>
  <c r="K38" i="102"/>
  <c r="K39" i="102"/>
  <c r="F9" i="102"/>
  <c r="F10" i="102"/>
  <c r="F11" i="102"/>
  <c r="F12" i="102"/>
  <c r="F13" i="102"/>
  <c r="F14" i="102"/>
  <c r="F15" i="102"/>
  <c r="F16" i="102"/>
  <c r="F17" i="102"/>
  <c r="F18" i="102"/>
  <c r="F19" i="102"/>
  <c r="F20" i="102"/>
  <c r="F21" i="102"/>
  <c r="F22" i="102"/>
  <c r="F23" i="102"/>
  <c r="F24" i="102"/>
  <c r="F25" i="102"/>
  <c r="F26" i="102"/>
  <c r="F27" i="102"/>
  <c r="F28" i="102"/>
  <c r="F29" i="102"/>
  <c r="F30" i="102"/>
  <c r="F31" i="102"/>
  <c r="F32" i="102"/>
  <c r="F33" i="102"/>
  <c r="F34" i="102"/>
  <c r="F35" i="102"/>
  <c r="F36" i="102"/>
  <c r="F37" i="102"/>
  <c r="F38" i="102"/>
  <c r="F39" i="102"/>
  <c r="B9" i="102"/>
  <c r="B10" i="102"/>
  <c r="B11" i="102"/>
  <c r="B12" i="102"/>
  <c r="B13" i="102"/>
  <c r="B14" i="102"/>
  <c r="B15" i="102"/>
  <c r="B16" i="102"/>
  <c r="B17" i="102"/>
  <c r="B18" i="102"/>
  <c r="B19" i="102"/>
  <c r="B20" i="102"/>
  <c r="B21" i="102"/>
  <c r="B22" i="102"/>
  <c r="B23" i="102"/>
  <c r="B24" i="102"/>
  <c r="B25" i="102"/>
  <c r="B26" i="102"/>
  <c r="B27" i="102"/>
  <c r="B28" i="102"/>
  <c r="B29" i="102"/>
  <c r="B30" i="102"/>
  <c r="B31" i="102"/>
  <c r="B32" i="102"/>
  <c r="B33" i="102"/>
  <c r="B34" i="102"/>
  <c r="B35" i="102"/>
  <c r="B36" i="102"/>
  <c r="B37" i="102"/>
  <c r="B38" i="102"/>
  <c r="B39" i="102"/>
  <c r="A422" i="101"/>
  <c r="A421" i="101"/>
  <c r="A420" i="101"/>
  <c r="A419" i="101"/>
  <c r="A418" i="101"/>
  <c r="A417" i="101"/>
  <c r="A416" i="101"/>
  <c r="A415" i="101"/>
  <c r="A414" i="101"/>
  <c r="A413" i="101"/>
  <c r="A412" i="101"/>
  <c r="A411" i="101"/>
  <c r="A410" i="101"/>
  <c r="A409" i="101"/>
  <c r="A408" i="101"/>
  <c r="A407" i="101"/>
  <c r="A406" i="101"/>
  <c r="A405" i="101"/>
  <c r="A404" i="101"/>
  <c r="A403" i="101"/>
  <c r="K9" i="101"/>
  <c r="K10" i="101"/>
  <c r="K11" i="101"/>
  <c r="K12" i="101"/>
  <c r="K13" i="101"/>
  <c r="K14" i="101"/>
  <c r="K15" i="101"/>
  <c r="K16" i="101"/>
  <c r="K17" i="101"/>
  <c r="K18" i="101"/>
  <c r="K19" i="101"/>
  <c r="K20" i="101"/>
  <c r="K21" i="101"/>
  <c r="K22" i="101"/>
  <c r="K23" i="101"/>
  <c r="K24" i="101"/>
  <c r="K25" i="101"/>
  <c r="K26" i="101"/>
  <c r="K27" i="101"/>
  <c r="K28" i="101"/>
  <c r="K29" i="101"/>
  <c r="K30" i="101"/>
  <c r="K31" i="101"/>
  <c r="K32" i="101"/>
  <c r="K33" i="101"/>
  <c r="K34" i="101"/>
  <c r="K35" i="101"/>
  <c r="K36" i="101"/>
  <c r="K37" i="101"/>
  <c r="K38" i="101"/>
  <c r="K39" i="101"/>
  <c r="F9" i="101"/>
  <c r="F10" i="101"/>
  <c r="F11" i="101"/>
  <c r="F12" i="101"/>
  <c r="F13" i="101"/>
  <c r="F14" i="101"/>
  <c r="F15" i="101"/>
  <c r="F16" i="101"/>
  <c r="F17" i="101"/>
  <c r="F18" i="101"/>
  <c r="F19" i="101"/>
  <c r="F20" i="101"/>
  <c r="F21" i="101"/>
  <c r="F22" i="101"/>
  <c r="F23" i="101"/>
  <c r="F24" i="101"/>
  <c r="F25" i="101"/>
  <c r="F26" i="101"/>
  <c r="F27" i="101"/>
  <c r="F28" i="101"/>
  <c r="F29" i="101"/>
  <c r="F30" i="101"/>
  <c r="F31" i="101"/>
  <c r="F32" i="101"/>
  <c r="F33" i="101"/>
  <c r="F34" i="101"/>
  <c r="F35" i="101"/>
  <c r="F36" i="101"/>
  <c r="F37" i="101"/>
  <c r="F38" i="101"/>
  <c r="F39" i="101"/>
  <c r="B9" i="101"/>
  <c r="B10" i="101"/>
  <c r="B11" i="101"/>
  <c r="B12" i="101"/>
  <c r="B13" i="101"/>
  <c r="B14" i="101"/>
  <c r="B15" i="101"/>
  <c r="B16" i="101"/>
  <c r="B17" i="101"/>
  <c r="B18" i="101"/>
  <c r="B19" i="101"/>
  <c r="B20" i="101"/>
  <c r="B21" i="101"/>
  <c r="B22" i="101"/>
  <c r="B23" i="101"/>
  <c r="B24" i="101"/>
  <c r="B25" i="101"/>
  <c r="B26" i="101"/>
  <c r="B27" i="101"/>
  <c r="B28" i="101"/>
  <c r="B29" i="101"/>
  <c r="B30" i="101"/>
  <c r="B31" i="101"/>
  <c r="B32" i="101"/>
  <c r="B33" i="101"/>
  <c r="B34" i="101"/>
  <c r="B35" i="101"/>
  <c r="B36" i="101"/>
  <c r="B37" i="101"/>
  <c r="B38" i="101"/>
  <c r="B39" i="101"/>
  <c r="A422" i="100"/>
  <c r="A421" i="100"/>
  <c r="A420" i="100"/>
  <c r="A419" i="100"/>
  <c r="A418" i="100"/>
  <c r="A417" i="100"/>
  <c r="A416" i="100"/>
  <c r="A415" i="100"/>
  <c r="A414" i="100"/>
  <c r="A413" i="100"/>
  <c r="A412" i="100"/>
  <c r="A411" i="100"/>
  <c r="A410" i="100"/>
  <c r="A409" i="100"/>
  <c r="A408" i="100"/>
  <c r="A407" i="100"/>
  <c r="A406" i="100"/>
  <c r="A405" i="100"/>
  <c r="A404" i="100"/>
  <c r="A403" i="100"/>
  <c r="K9" i="100"/>
  <c r="K10" i="100"/>
  <c r="K11" i="100"/>
  <c r="K12" i="100"/>
  <c r="K13" i="100"/>
  <c r="K14" i="100"/>
  <c r="K15" i="100"/>
  <c r="K16" i="100"/>
  <c r="K17" i="100"/>
  <c r="K18" i="100"/>
  <c r="K19" i="100"/>
  <c r="K20" i="100"/>
  <c r="K21" i="100"/>
  <c r="K22" i="100"/>
  <c r="K23" i="100"/>
  <c r="K24" i="100"/>
  <c r="K25" i="100"/>
  <c r="K26" i="100"/>
  <c r="K27" i="100"/>
  <c r="K28" i="100"/>
  <c r="K29" i="100"/>
  <c r="K30" i="100"/>
  <c r="K31" i="100"/>
  <c r="K32" i="100"/>
  <c r="K33" i="100"/>
  <c r="K34" i="100"/>
  <c r="K35" i="100"/>
  <c r="K36" i="100"/>
  <c r="K37" i="100"/>
  <c r="K38" i="100"/>
  <c r="K39" i="100"/>
  <c r="F9" i="100"/>
  <c r="F10" i="100"/>
  <c r="F11" i="100"/>
  <c r="F12" i="100"/>
  <c r="F13" i="100"/>
  <c r="F14" i="100"/>
  <c r="F15" i="100"/>
  <c r="F16" i="100"/>
  <c r="F17" i="100"/>
  <c r="F18" i="100"/>
  <c r="F19" i="100"/>
  <c r="F20" i="100"/>
  <c r="F21" i="100"/>
  <c r="F22" i="100"/>
  <c r="F23" i="100"/>
  <c r="F24" i="100"/>
  <c r="F25" i="100"/>
  <c r="F26" i="100"/>
  <c r="F27" i="100"/>
  <c r="F28" i="100"/>
  <c r="F29" i="100"/>
  <c r="F30" i="100"/>
  <c r="F31" i="100"/>
  <c r="F32" i="100"/>
  <c r="F33" i="100"/>
  <c r="F34" i="100"/>
  <c r="F35" i="100"/>
  <c r="F36" i="100"/>
  <c r="F37" i="100"/>
  <c r="F38" i="100"/>
  <c r="F39" i="100"/>
  <c r="B9" i="100"/>
  <c r="B10" i="100"/>
  <c r="B11" i="100"/>
  <c r="B12" i="100"/>
  <c r="B13" i="100"/>
  <c r="B14" i="100"/>
  <c r="B15" i="100"/>
  <c r="B16" i="100"/>
  <c r="B17" i="100"/>
  <c r="B18" i="100"/>
  <c r="B19" i="100"/>
  <c r="B20" i="100"/>
  <c r="B21" i="100"/>
  <c r="B22" i="100"/>
  <c r="B23" i="100"/>
  <c r="B24" i="100"/>
  <c r="B25" i="100"/>
  <c r="B26" i="100"/>
  <c r="B27" i="100"/>
  <c r="B28" i="100"/>
  <c r="B29" i="100"/>
  <c r="B30" i="100"/>
  <c r="B31" i="100"/>
  <c r="B32" i="100"/>
  <c r="B33" i="100"/>
  <c r="B34" i="100"/>
  <c r="B35" i="100"/>
  <c r="B36" i="100"/>
  <c r="B37" i="100"/>
  <c r="B38" i="100"/>
  <c r="B39" i="100"/>
  <c r="A422" i="99"/>
  <c r="A421" i="99"/>
  <c r="A420" i="99"/>
  <c r="A419" i="99"/>
  <c r="A418" i="99"/>
  <c r="A417" i="99"/>
  <c r="A416" i="99"/>
  <c r="A415" i="99"/>
  <c r="A414" i="99"/>
  <c r="A413" i="99"/>
  <c r="A412" i="99"/>
  <c r="A411" i="99"/>
  <c r="A410" i="99"/>
  <c r="A409" i="99"/>
  <c r="A408" i="99"/>
  <c r="A407" i="99"/>
  <c r="A406" i="99"/>
  <c r="A405" i="99"/>
  <c r="A404" i="99"/>
  <c r="A403" i="99"/>
  <c r="K9" i="99"/>
  <c r="K10" i="99" s="1"/>
  <c r="K11" i="99" s="1"/>
  <c r="K12" i="99" s="1"/>
  <c r="K13" i="99" s="1"/>
  <c r="K14" i="99" s="1"/>
  <c r="K15" i="99" s="1"/>
  <c r="K16" i="99" s="1"/>
  <c r="K17" i="99" s="1"/>
  <c r="K18" i="99" s="1"/>
  <c r="K19" i="99" s="1"/>
  <c r="K20" i="99" s="1"/>
  <c r="K21" i="99" s="1"/>
  <c r="K22" i="99" s="1"/>
  <c r="K23" i="99" s="1"/>
  <c r="K24" i="99" s="1"/>
  <c r="K25" i="99" s="1"/>
  <c r="K26" i="99" s="1"/>
  <c r="K27" i="99" s="1"/>
  <c r="K28" i="99" s="1"/>
  <c r="K29" i="99" s="1"/>
  <c r="K30" i="99" s="1"/>
  <c r="K31" i="99" s="1"/>
  <c r="K32" i="99" s="1"/>
  <c r="K33" i="99" s="1"/>
  <c r="K34" i="99" s="1"/>
  <c r="K35" i="99" s="1"/>
  <c r="K36" i="99" s="1"/>
  <c r="F9" i="99"/>
  <c r="F10" i="99" s="1"/>
  <c r="F11" i="99" s="1"/>
  <c r="F12" i="99" s="1"/>
  <c r="F13" i="99" s="1"/>
  <c r="F14" i="99" s="1"/>
  <c r="F15" i="99" s="1"/>
  <c r="F16" i="99" s="1"/>
  <c r="F17" i="99" s="1"/>
  <c r="F18" i="99" s="1"/>
  <c r="F19" i="99" s="1"/>
  <c r="F20" i="99" s="1"/>
  <c r="F21" i="99" s="1"/>
  <c r="F22" i="99" s="1"/>
  <c r="F23" i="99" s="1"/>
  <c r="F24" i="99" s="1"/>
  <c r="F25" i="99" s="1"/>
  <c r="F26" i="99" s="1"/>
  <c r="F27" i="99" s="1"/>
  <c r="F28" i="99" s="1"/>
  <c r="F29" i="99" s="1"/>
  <c r="F30" i="99" s="1"/>
  <c r="F31" i="99" s="1"/>
  <c r="F32" i="99" s="1"/>
  <c r="F33" i="99" s="1"/>
  <c r="F34" i="99" s="1"/>
  <c r="F35" i="99" s="1"/>
  <c r="F36" i="99" s="1"/>
  <c r="B9" i="99"/>
  <c r="B10" i="99" s="1"/>
  <c r="B11" i="99" s="1"/>
  <c r="B12" i="99" s="1"/>
  <c r="B13" i="99" s="1"/>
  <c r="B14" i="99" s="1"/>
  <c r="B15" i="99" s="1"/>
  <c r="B16" i="99" s="1"/>
  <c r="B17" i="99" s="1"/>
  <c r="B18" i="99" s="1"/>
  <c r="B19" i="99" s="1"/>
  <c r="B20" i="99" s="1"/>
  <c r="B21" i="99" s="1"/>
  <c r="B22" i="99" s="1"/>
  <c r="B23" i="99" s="1"/>
  <c r="B24" i="99" s="1"/>
  <c r="B25" i="99" s="1"/>
  <c r="B26" i="99" s="1"/>
  <c r="B27" i="99" s="1"/>
  <c r="B28" i="99" s="1"/>
  <c r="B29" i="99" s="1"/>
  <c r="B30" i="99" s="1"/>
  <c r="B31" i="99" s="1"/>
  <c r="B32" i="99" s="1"/>
  <c r="B33" i="99" s="1"/>
  <c r="B34" i="99" s="1"/>
  <c r="B35" i="99" s="1"/>
  <c r="B36" i="99" s="1"/>
  <c r="A422" i="98"/>
  <c r="A421" i="98"/>
  <c r="A420" i="98"/>
  <c r="A419" i="98"/>
  <c r="A418" i="98"/>
  <c r="A417" i="98"/>
  <c r="A416" i="98"/>
  <c r="A415" i="98"/>
  <c r="A414" i="98"/>
  <c r="A413" i="98"/>
  <c r="A412" i="98"/>
  <c r="A411" i="98"/>
  <c r="A410" i="98"/>
  <c r="A409" i="98"/>
  <c r="A408" i="98"/>
  <c r="A407" i="98"/>
  <c r="A406" i="98"/>
  <c r="A405" i="98"/>
  <c r="A404" i="98"/>
  <c r="A403" i="98"/>
  <c r="K9" i="98"/>
  <c r="K10" i="98"/>
  <c r="K11" i="98"/>
  <c r="K12" i="98"/>
  <c r="K13" i="98"/>
  <c r="K14" i="98"/>
  <c r="K15" i="98"/>
  <c r="K16" i="98"/>
  <c r="K17" i="98"/>
  <c r="K18" i="98"/>
  <c r="K19" i="98"/>
  <c r="K20" i="98"/>
  <c r="K21" i="98"/>
  <c r="K22" i="98"/>
  <c r="K23" i="98"/>
  <c r="K24" i="98"/>
  <c r="K25" i="98"/>
  <c r="K26" i="98"/>
  <c r="K27" i="98"/>
  <c r="K28" i="98"/>
  <c r="K29" i="98"/>
  <c r="K30" i="98"/>
  <c r="K31" i="98"/>
  <c r="K32" i="98"/>
  <c r="K33" i="98"/>
  <c r="K34" i="98"/>
  <c r="K35" i="98"/>
  <c r="K36" i="98"/>
  <c r="K37" i="98"/>
  <c r="K38" i="98"/>
  <c r="K39" i="98"/>
  <c r="F9" i="98"/>
  <c r="F10" i="98"/>
  <c r="F11" i="98"/>
  <c r="F12" i="98"/>
  <c r="F13" i="98"/>
  <c r="F14" i="98"/>
  <c r="F15" i="98"/>
  <c r="F16" i="98"/>
  <c r="F17" i="98"/>
  <c r="F18" i="98"/>
  <c r="F19" i="98"/>
  <c r="F20" i="98"/>
  <c r="F21" i="98"/>
  <c r="F22" i="98"/>
  <c r="F23" i="98"/>
  <c r="F24" i="98"/>
  <c r="F25" i="98"/>
  <c r="F26" i="98"/>
  <c r="F27" i="98"/>
  <c r="F28" i="98"/>
  <c r="F29" i="98"/>
  <c r="F30" i="98"/>
  <c r="F31" i="98"/>
  <c r="F32" i="98"/>
  <c r="F33" i="98"/>
  <c r="F34" i="98"/>
  <c r="F35" i="98"/>
  <c r="F36" i="98"/>
  <c r="F37" i="98"/>
  <c r="F38" i="98"/>
  <c r="F39" i="98"/>
  <c r="B9" i="98"/>
  <c r="B10" i="98"/>
  <c r="B11" i="98"/>
  <c r="B12" i="98"/>
  <c r="B13" i="98"/>
  <c r="B14" i="98"/>
  <c r="B15" i="98"/>
  <c r="B16" i="98"/>
  <c r="B17" i="98"/>
  <c r="B18" i="98"/>
  <c r="B19" i="98"/>
  <c r="B20" i="98"/>
  <c r="B21" i="98"/>
  <c r="B22" i="98"/>
  <c r="B23" i="98"/>
  <c r="B24" i="98"/>
  <c r="B25" i="98"/>
  <c r="B26" i="98"/>
  <c r="B27" i="98"/>
  <c r="B28" i="98"/>
  <c r="B29" i="98"/>
  <c r="B30" i="98"/>
  <c r="B31" i="98"/>
  <c r="B32" i="98"/>
  <c r="B33" i="98"/>
  <c r="B34" i="98"/>
  <c r="B35" i="98"/>
  <c r="B36" i="98"/>
  <c r="B37" i="98"/>
  <c r="B38" i="98"/>
  <c r="B39" i="98"/>
  <c r="F9" i="91"/>
  <c r="F10" i="91"/>
  <c r="F11" i="91"/>
  <c r="F12" i="91"/>
  <c r="F13" i="91"/>
  <c r="F14" i="91"/>
  <c r="F15" i="91"/>
  <c r="F16" i="91"/>
  <c r="F17" i="91"/>
  <c r="F18" i="91"/>
  <c r="F19" i="91"/>
  <c r="F20" i="91"/>
  <c r="F21" i="91"/>
  <c r="F22" i="91"/>
  <c r="F23" i="91"/>
  <c r="F24" i="91"/>
  <c r="F25" i="91"/>
  <c r="F26" i="91"/>
  <c r="F27" i="91"/>
  <c r="F28" i="91"/>
  <c r="F29" i="91"/>
  <c r="F30" i="91"/>
  <c r="F31" i="91"/>
  <c r="F32" i="91"/>
  <c r="F33" i="91"/>
  <c r="F34" i="91"/>
  <c r="F35" i="91"/>
  <c r="F36" i="91"/>
  <c r="F37" i="91"/>
  <c r="F38" i="91"/>
  <c r="F39" i="91"/>
  <c r="K9" i="91"/>
  <c r="K10" i="91"/>
  <c r="K11" i="91"/>
  <c r="K12" i="91"/>
  <c r="K13" i="91"/>
  <c r="K14" i="91"/>
  <c r="K15" i="91"/>
  <c r="K16" i="91"/>
  <c r="K17" i="91"/>
  <c r="K18" i="91"/>
  <c r="K19" i="91"/>
  <c r="K20" i="91"/>
  <c r="K21" i="91"/>
  <c r="K22" i="91"/>
  <c r="K23" i="91"/>
  <c r="K24" i="91"/>
  <c r="K25" i="91"/>
  <c r="K26" i="91"/>
  <c r="K27" i="91"/>
  <c r="K28" i="91"/>
  <c r="K29" i="91"/>
  <c r="K30" i="91"/>
  <c r="K31" i="91"/>
  <c r="K32" i="91"/>
  <c r="K33" i="91"/>
  <c r="K34" i="91"/>
  <c r="K35" i="91"/>
  <c r="K36" i="91"/>
  <c r="K37" i="91"/>
  <c r="K38" i="91"/>
  <c r="K39" i="91"/>
  <c r="A404" i="91"/>
  <c r="A405" i="91"/>
  <c r="A406" i="91"/>
  <c r="A407" i="91"/>
  <c r="A408" i="91"/>
  <c r="A409" i="91"/>
  <c r="A410" i="91"/>
  <c r="A411" i="91"/>
  <c r="A412" i="91"/>
  <c r="A413" i="91"/>
  <c r="A414" i="91"/>
  <c r="A415" i="91"/>
  <c r="A416" i="91"/>
  <c r="A417" i="91"/>
  <c r="A418" i="91"/>
  <c r="A419" i="91"/>
  <c r="A420" i="91"/>
  <c r="A421" i="91"/>
  <c r="A422" i="91"/>
  <c r="A403" i="91"/>
  <c r="B9" i="91"/>
  <c r="B10" i="91"/>
  <c r="B11" i="91"/>
  <c r="B12" i="91"/>
  <c r="B13" i="91"/>
  <c r="B14" i="91"/>
  <c r="B15" i="91"/>
  <c r="B16" i="91"/>
  <c r="B17" i="91"/>
  <c r="B18" i="91"/>
  <c r="B19" i="91"/>
  <c r="B20" i="91"/>
  <c r="B21" i="91"/>
  <c r="B22" i="91"/>
  <c r="B23" i="91"/>
  <c r="B24" i="91"/>
  <c r="B25" i="91"/>
  <c r="B26" i="91"/>
  <c r="B27" i="91"/>
  <c r="B28" i="91"/>
  <c r="B29" i="91"/>
  <c r="B30" i="91"/>
  <c r="B31" i="91"/>
  <c r="B32" i="91"/>
  <c r="B33" i="91"/>
  <c r="B34" i="91"/>
  <c r="B35" i="91"/>
  <c r="B36" i="91"/>
  <c r="B37" i="91"/>
  <c r="A10" i="93"/>
  <c r="A11" i="93"/>
  <c r="A12" i="93"/>
  <c r="A13" i="93"/>
  <c r="A14" i="93"/>
  <c r="A15" i="93"/>
  <c r="A16" i="93"/>
  <c r="A17" i="93"/>
  <c r="A18" i="93"/>
  <c r="A19" i="93"/>
  <c r="A20" i="93"/>
  <c r="A21" i="93"/>
  <c r="A22" i="93"/>
  <c r="A23" i="93"/>
  <c r="A24" i="93"/>
  <c r="A25" i="93"/>
  <c r="A26" i="93"/>
  <c r="A27" i="93"/>
  <c r="A28" i="93"/>
  <c r="A29" i="93"/>
  <c r="A30" i="93"/>
  <c r="A31" i="93"/>
  <c r="A32" i="93"/>
  <c r="A33" i="93"/>
  <c r="A34" i="93"/>
  <c r="A35" i="93"/>
  <c r="A36" i="93"/>
  <c r="A37" i="93"/>
  <c r="C102" i="95"/>
  <c r="C101" i="95"/>
  <c r="C100" i="95"/>
  <c r="C99" i="95"/>
  <c r="C98" i="95"/>
  <c r="C97" i="95"/>
  <c r="C96" i="95"/>
  <c r="C95" i="95"/>
  <c r="C94" i="95"/>
  <c r="C93" i="95"/>
  <c r="C92" i="95"/>
  <c r="C91" i="95"/>
  <c r="C90" i="95"/>
  <c r="C89" i="95"/>
  <c r="C88" i="95"/>
  <c r="C87" i="95"/>
  <c r="C86" i="95"/>
  <c r="C85" i="95"/>
  <c r="C84" i="95"/>
  <c r="C83" i="95"/>
  <c r="C82" i="95"/>
  <c r="C81" i="95"/>
  <c r="C80" i="95"/>
  <c r="C79" i="95"/>
  <c r="C78" i="95"/>
  <c r="C77" i="95"/>
  <c r="C76" i="95"/>
  <c r="C75" i="95"/>
  <c r="C74" i="95"/>
  <c r="C73" i="95"/>
  <c r="C72" i="95"/>
  <c r="C71" i="95"/>
  <c r="C70" i="95"/>
  <c r="C69" i="95"/>
  <c r="C68" i="95"/>
  <c r="C67" i="95"/>
  <c r="C66" i="95"/>
  <c r="C65" i="95"/>
  <c r="C64" i="95"/>
  <c r="C63" i="95"/>
  <c r="C62" i="95"/>
  <c r="C61" i="95"/>
  <c r="C60" i="95"/>
  <c r="C59" i="95"/>
  <c r="C58" i="95"/>
  <c r="C57" i="95"/>
  <c r="C56" i="95"/>
  <c r="C55" i="95"/>
  <c r="C54" i="95"/>
  <c r="C53" i="95"/>
  <c r="C52" i="95"/>
  <c r="C51" i="95"/>
  <c r="C50" i="95"/>
  <c r="C49" i="95"/>
  <c r="C48" i="95"/>
  <c r="C47" i="95"/>
  <c r="C46" i="95"/>
  <c r="C45" i="95"/>
  <c r="C44" i="95"/>
  <c r="C43" i="95"/>
  <c r="C42" i="95"/>
  <c r="C41" i="95"/>
  <c r="C40" i="95"/>
  <c r="C39" i="95"/>
  <c r="C38" i="95"/>
  <c r="C37" i="95"/>
  <c r="C36" i="95"/>
  <c r="C35" i="95"/>
  <c r="C34" i="95"/>
  <c r="C33" i="95"/>
  <c r="C32" i="95"/>
  <c r="C31" i="95"/>
  <c r="C30" i="95"/>
  <c r="C29" i="95"/>
  <c r="C28" i="95"/>
  <c r="C27" i="95"/>
  <c r="C26" i="95"/>
  <c r="C25" i="95"/>
  <c r="C24" i="95"/>
  <c r="C23" i="95"/>
  <c r="C22" i="95"/>
  <c r="C21" i="95"/>
  <c r="C20" i="95"/>
  <c r="C19" i="95"/>
  <c r="C18" i="95"/>
  <c r="C17" i="95"/>
  <c r="C16" i="95"/>
  <c r="C15" i="95"/>
  <c r="C14" i="95"/>
  <c r="C13" i="95"/>
  <c r="C12" i="95"/>
  <c r="C11" i="95"/>
  <c r="C10" i="95"/>
  <c r="C9" i="95"/>
  <c r="C8" i="95"/>
  <c r="C7" i="95"/>
  <c r="C6" i="95"/>
  <c r="R5" i="95"/>
  <c r="C5" i="95"/>
  <c r="R4" i="95"/>
  <c r="C4" i="95"/>
  <c r="C3" i="95"/>
  <c r="R2" i="95"/>
  <c r="C2" i="95"/>
  <c r="A2" i="95"/>
  <c r="L2" i="95"/>
  <c r="R1" i="95"/>
  <c r="P1" i="95"/>
  <c r="P4" i="95"/>
  <c r="N1" i="95"/>
  <c r="K1" i="95"/>
  <c r="G1" i="95"/>
  <c r="P3" i="95"/>
  <c r="M2" i="95"/>
  <c r="B2" i="95"/>
  <c r="N2" i="95"/>
  <c r="F2" i="95"/>
  <c r="A3" i="95"/>
  <c r="P102" i="95"/>
  <c r="P101" i="95"/>
  <c r="P100" i="95"/>
  <c r="P99" i="95"/>
  <c r="P98" i="95"/>
  <c r="P97" i="95"/>
  <c r="P96" i="95"/>
  <c r="P95" i="95"/>
  <c r="P94" i="95"/>
  <c r="P93" i="95"/>
  <c r="P92" i="95"/>
  <c r="P91" i="95"/>
  <c r="P90" i="95"/>
  <c r="P89" i="95"/>
  <c r="P88" i="95"/>
  <c r="P87" i="95"/>
  <c r="P86" i="95"/>
  <c r="P85" i="95"/>
  <c r="P84" i="95"/>
  <c r="P83" i="95"/>
  <c r="P82" i="95"/>
  <c r="P81" i="95"/>
  <c r="P68" i="95"/>
  <c r="P67" i="95"/>
  <c r="P66" i="95"/>
  <c r="P65" i="95"/>
  <c r="P64" i="95"/>
  <c r="P63" i="95"/>
  <c r="P62" i="95"/>
  <c r="P61" i="95"/>
  <c r="P60" i="95"/>
  <c r="P59" i="95"/>
  <c r="P58" i="95"/>
  <c r="P57" i="95"/>
  <c r="P56" i="95"/>
  <c r="P55" i="95"/>
  <c r="P54" i="95"/>
  <c r="P53" i="95"/>
  <c r="P52" i="95"/>
  <c r="P51" i="95"/>
  <c r="P50" i="95"/>
  <c r="P49" i="95"/>
  <c r="P48" i="95"/>
  <c r="P47" i="95"/>
  <c r="P46" i="95"/>
  <c r="P45" i="95"/>
  <c r="P44" i="95"/>
  <c r="P43" i="95"/>
  <c r="P42" i="95"/>
  <c r="P41" i="95"/>
  <c r="P40" i="95"/>
  <c r="P39" i="95"/>
  <c r="P38" i="95"/>
  <c r="P37" i="95"/>
  <c r="P80" i="95"/>
  <c r="P79" i="95"/>
  <c r="P78" i="95"/>
  <c r="P77" i="95"/>
  <c r="P76" i="95"/>
  <c r="P75" i="95"/>
  <c r="P74" i="95"/>
  <c r="P73" i="95"/>
  <c r="P72" i="95"/>
  <c r="P71" i="95"/>
  <c r="P70" i="95"/>
  <c r="P69" i="95"/>
  <c r="P36" i="95"/>
  <c r="P35" i="95"/>
  <c r="P34" i="95"/>
  <c r="P33" i="95"/>
  <c r="P32" i="95"/>
  <c r="P31" i="95"/>
  <c r="P30" i="95"/>
  <c r="P29" i="95"/>
  <c r="P28" i="95"/>
  <c r="P27" i="95"/>
  <c r="P26" i="95"/>
  <c r="P25" i="95"/>
  <c r="P24" i="95"/>
  <c r="P23" i="95"/>
  <c r="P22" i="95"/>
  <c r="P21" i="95"/>
  <c r="P20" i="95"/>
  <c r="P19" i="95"/>
  <c r="P18" i="95"/>
  <c r="P17" i="95"/>
  <c r="P16" i="95"/>
  <c r="P15" i="95"/>
  <c r="P14" i="95"/>
  <c r="P13" i="95"/>
  <c r="P12" i="95"/>
  <c r="P11" i="95"/>
  <c r="G2" i="95"/>
  <c r="K2" i="95"/>
  <c r="O2" i="95"/>
  <c r="N3" i="95"/>
  <c r="P5" i="95"/>
  <c r="D2" i="95"/>
  <c r="P2" i="95"/>
  <c r="G3" i="95"/>
  <c r="P6" i="95"/>
  <c r="P7" i="95"/>
  <c r="P8" i="95"/>
  <c r="P9" i="95"/>
  <c r="P10" i="95"/>
  <c r="O3" i="95"/>
  <c r="K3" i="95"/>
  <c r="A4" i="95"/>
  <c r="F3" i="95"/>
  <c r="B3" i="95"/>
  <c r="M3" i="95"/>
  <c r="L3" i="95"/>
  <c r="D3" i="95"/>
  <c r="I2" i="95"/>
  <c r="J2" i="95"/>
  <c r="E2" i="95"/>
  <c r="H2" i="95"/>
  <c r="A5" i="95"/>
  <c r="F4" i="95"/>
  <c r="B4" i="95"/>
  <c r="M4" i="95"/>
  <c r="L4" i="95"/>
  <c r="D4" i="95"/>
  <c r="O4" i="95"/>
  <c r="K4" i="95"/>
  <c r="N4" i="95"/>
  <c r="G4" i="95"/>
  <c r="E3" i="95"/>
  <c r="H3" i="95"/>
  <c r="I3" i="95"/>
  <c r="J3" i="95"/>
  <c r="I4" i="95"/>
  <c r="J4" i="95"/>
  <c r="E4" i="95"/>
  <c r="H4" i="95"/>
  <c r="M5" i="95"/>
  <c r="L5" i="95"/>
  <c r="D5" i="95"/>
  <c r="O5" i="95"/>
  <c r="K5" i="95"/>
  <c r="A6" i="95"/>
  <c r="F5" i="95"/>
  <c r="B5" i="95"/>
  <c r="G5" i="95"/>
  <c r="N5" i="95"/>
  <c r="L6" i="95"/>
  <c r="D6" i="95"/>
  <c r="O6" i="95"/>
  <c r="K6" i="95"/>
  <c r="F6" i="95"/>
  <c r="B6" i="95"/>
  <c r="A7" i="95"/>
  <c r="M6" i="95"/>
  <c r="G6" i="95"/>
  <c r="N6" i="95"/>
  <c r="I5" i="95"/>
  <c r="J5" i="95"/>
  <c r="E5" i="95"/>
  <c r="H5" i="95"/>
  <c r="L7" i="95"/>
  <c r="D7" i="95"/>
  <c r="O7" i="95"/>
  <c r="K7" i="95"/>
  <c r="F7" i="95"/>
  <c r="B7" i="95"/>
  <c r="A8" i="95"/>
  <c r="M7" i="95"/>
  <c r="G7" i="95"/>
  <c r="N7" i="95"/>
  <c r="I6" i="95"/>
  <c r="J6" i="95"/>
  <c r="E6" i="95"/>
  <c r="H6" i="95"/>
  <c r="L8" i="95"/>
  <c r="D8" i="95"/>
  <c r="O8" i="95"/>
  <c r="K8" i="95"/>
  <c r="F8" i="95"/>
  <c r="B8" i="95"/>
  <c r="A9" i="95"/>
  <c r="M8" i="95"/>
  <c r="G8" i="95"/>
  <c r="N8" i="95"/>
  <c r="I7" i="95"/>
  <c r="J7" i="95"/>
  <c r="E7" i="95"/>
  <c r="H7" i="95"/>
  <c r="L9" i="95"/>
  <c r="D9" i="95"/>
  <c r="O9" i="95"/>
  <c r="K9" i="95"/>
  <c r="F9" i="95"/>
  <c r="B9" i="95"/>
  <c r="A10" i="95"/>
  <c r="M9" i="95"/>
  <c r="N9" i="95"/>
  <c r="G9" i="95"/>
  <c r="I8" i="95"/>
  <c r="J8" i="95"/>
  <c r="E8" i="95"/>
  <c r="H8" i="95"/>
  <c r="A53" i="93"/>
  <c r="D48" i="93"/>
  <c r="D43" i="93"/>
  <c r="N40" i="93"/>
  <c r="H40" i="93"/>
  <c r="B40" i="93"/>
  <c r="N39" i="93"/>
  <c r="E39" i="93"/>
  <c r="N38" i="93"/>
  <c r="H38" i="93"/>
  <c r="B38" i="93"/>
  <c r="N37" i="93"/>
  <c r="E37" i="93"/>
  <c r="N36" i="93"/>
  <c r="H36" i="93"/>
  <c r="B36" i="93"/>
  <c r="N35" i="93"/>
  <c r="E35" i="93"/>
  <c r="N34" i="93"/>
  <c r="N33" i="93"/>
  <c r="E33" i="93"/>
  <c r="N32" i="93"/>
  <c r="H32" i="93"/>
  <c r="B32" i="93"/>
  <c r="N31" i="93"/>
  <c r="E31" i="93"/>
  <c r="N30" i="93"/>
  <c r="H30" i="93"/>
  <c r="B30" i="93"/>
  <c r="N29" i="93"/>
  <c r="E29" i="93"/>
  <c r="N28" i="93"/>
  <c r="H28" i="93"/>
  <c r="B28" i="93"/>
  <c r="N27" i="93"/>
  <c r="E27" i="93"/>
  <c r="N26" i="93"/>
  <c r="H26" i="93"/>
  <c r="B26" i="93"/>
  <c r="N25" i="93"/>
  <c r="E25" i="93"/>
  <c r="N24" i="93"/>
  <c r="H24" i="93"/>
  <c r="B24" i="93"/>
  <c r="N23" i="93"/>
  <c r="E23" i="93"/>
  <c r="N22" i="93"/>
  <c r="H22" i="93"/>
  <c r="B22" i="93"/>
  <c r="N21" i="93"/>
  <c r="E21" i="93"/>
  <c r="N20" i="93"/>
  <c r="H20" i="93"/>
  <c r="B20" i="93"/>
  <c r="N19" i="93"/>
  <c r="E19" i="93"/>
  <c r="N18" i="93"/>
  <c r="H18" i="93"/>
  <c r="B18" i="93"/>
  <c r="N17" i="93"/>
  <c r="E17" i="93"/>
  <c r="N16" i="93"/>
  <c r="H16" i="93"/>
  <c r="B16" i="93"/>
  <c r="N15" i="93"/>
  <c r="E15" i="93"/>
  <c r="N14" i="93"/>
  <c r="H14" i="93"/>
  <c r="B14" i="93"/>
  <c r="N13" i="93"/>
  <c r="B13" i="93"/>
  <c r="D13" i="93"/>
  <c r="N12" i="93"/>
  <c r="E12" i="93"/>
  <c r="N11" i="93"/>
  <c r="H11" i="93"/>
  <c r="B11" i="93"/>
  <c r="N10" i="93"/>
  <c r="E10" i="93"/>
  <c r="B6" i="93"/>
  <c r="A4" i="93"/>
  <c r="K3" i="93"/>
  <c r="K2" i="93"/>
  <c r="K1" i="93"/>
  <c r="H34" i="93"/>
  <c r="B34" i="93"/>
  <c r="F34" i="93"/>
  <c r="E13" i="93"/>
  <c r="L10" i="95"/>
  <c r="D10" i="95"/>
  <c r="O10" i="95"/>
  <c r="K10" i="95"/>
  <c r="F10" i="95"/>
  <c r="B10" i="95"/>
  <c r="A11" i="95"/>
  <c r="M10" i="95"/>
  <c r="G10" i="95"/>
  <c r="N10" i="95"/>
  <c r="I9" i="95"/>
  <c r="J9" i="95"/>
  <c r="E9" i="95"/>
  <c r="H9" i="95"/>
  <c r="E36" i="93"/>
  <c r="H39" i="93"/>
  <c r="B39" i="93"/>
  <c r="D39" i="93"/>
  <c r="H31" i="93"/>
  <c r="B31" i="93"/>
  <c r="D31" i="93"/>
  <c r="E18" i="93"/>
  <c r="H15" i="93"/>
  <c r="B15" i="93"/>
  <c r="D15" i="93"/>
  <c r="H25" i="93"/>
  <c r="B25" i="93"/>
  <c r="F25" i="93"/>
  <c r="E20" i="93"/>
  <c r="E22" i="93"/>
  <c r="E14" i="93"/>
  <c r="H19" i="93"/>
  <c r="B19" i="93"/>
  <c r="F19" i="93"/>
  <c r="E24" i="93"/>
  <c r="E26" i="93"/>
  <c r="E32" i="93"/>
  <c r="H35" i="93"/>
  <c r="B35" i="93"/>
  <c r="D35" i="93"/>
  <c r="E40" i="93"/>
  <c r="H21" i="93"/>
  <c r="B21" i="93"/>
  <c r="D21" i="93"/>
  <c r="H17" i="93"/>
  <c r="B17" i="93"/>
  <c r="D17" i="93"/>
  <c r="E16" i="93"/>
  <c r="H23" i="93"/>
  <c r="B23" i="93"/>
  <c r="D23" i="93"/>
  <c r="D11" i="93"/>
  <c r="F11" i="93"/>
  <c r="E11" i="93"/>
  <c r="H27" i="93"/>
  <c r="B27" i="93"/>
  <c r="D27" i="93"/>
  <c r="E28" i="93"/>
  <c r="H29" i="93"/>
  <c r="B29" i="93"/>
  <c r="D29" i="93"/>
  <c r="E30" i="93"/>
  <c r="H33" i="93"/>
  <c r="B33" i="93"/>
  <c r="D33" i="93"/>
  <c r="E34" i="93"/>
  <c r="H37" i="93"/>
  <c r="B37" i="93"/>
  <c r="D37" i="93"/>
  <c r="E38" i="93"/>
  <c r="F13" i="93"/>
  <c r="F32" i="93"/>
  <c r="D32" i="93"/>
  <c r="F40" i="93"/>
  <c r="D40" i="93"/>
  <c r="F14" i="93"/>
  <c r="D14" i="93"/>
  <c r="F16" i="93"/>
  <c r="D16" i="93"/>
  <c r="F18" i="93"/>
  <c r="D18" i="93"/>
  <c r="F20" i="93"/>
  <c r="D20" i="93"/>
  <c r="F22" i="93"/>
  <c r="D22" i="93"/>
  <c r="F24" i="93"/>
  <c r="D24" i="93"/>
  <c r="F26" i="93"/>
  <c r="D26" i="93"/>
  <c r="F36" i="93"/>
  <c r="D36" i="93"/>
  <c r="F28" i="93"/>
  <c r="D28" i="93"/>
  <c r="F30" i="93"/>
  <c r="D30" i="93"/>
  <c r="F38" i="93"/>
  <c r="D38" i="93"/>
  <c r="H10" i="93"/>
  <c r="B10" i="93"/>
  <c r="H12" i="93"/>
  <c r="B12" i="93"/>
  <c r="D34" i="93"/>
  <c r="F15" i="93"/>
  <c r="F39" i="93"/>
  <c r="D25" i="93"/>
  <c r="F31" i="93"/>
  <c r="D19" i="93"/>
  <c r="L11" i="95"/>
  <c r="M11" i="95"/>
  <c r="D11" i="95"/>
  <c r="A12" i="95"/>
  <c r="K11" i="95"/>
  <c r="O11" i="95"/>
  <c r="F11" i="95"/>
  <c r="B11" i="95"/>
  <c r="N11" i="95"/>
  <c r="G11" i="95"/>
  <c r="I10" i="95"/>
  <c r="J10" i="95"/>
  <c r="E10" i="95"/>
  <c r="H10" i="95"/>
  <c r="F35" i="93"/>
  <c r="F21" i="93"/>
  <c r="F17" i="93"/>
  <c r="E41" i="93"/>
  <c r="F29" i="93"/>
  <c r="F23" i="93"/>
  <c r="F37" i="93"/>
  <c r="F33" i="93"/>
  <c r="F27" i="93"/>
  <c r="D12" i="93"/>
  <c r="F12" i="93"/>
  <c r="D10" i="93"/>
  <c r="F10" i="93"/>
  <c r="L12" i="95"/>
  <c r="D12" i="95"/>
  <c r="M12" i="95"/>
  <c r="B12" i="95"/>
  <c r="A13" i="95"/>
  <c r="K12" i="95"/>
  <c r="F12" i="95"/>
  <c r="O12" i="95"/>
  <c r="N12" i="95"/>
  <c r="G12" i="95"/>
  <c r="I11" i="95"/>
  <c r="J11" i="95"/>
  <c r="E11" i="95"/>
  <c r="H11" i="95"/>
  <c r="D41" i="93"/>
  <c r="F41" i="93"/>
  <c r="E12" i="95"/>
  <c r="H12" i="95"/>
  <c r="I12" i="95"/>
  <c r="J12" i="95"/>
  <c r="L13" i="95"/>
  <c r="D13" i="95"/>
  <c r="M13" i="95"/>
  <c r="B13" i="95"/>
  <c r="A14" i="95"/>
  <c r="K13" i="95"/>
  <c r="F13" i="95"/>
  <c r="O13" i="95"/>
  <c r="N13" i="95"/>
  <c r="G13" i="95"/>
  <c r="E13" i="95"/>
  <c r="H13" i="95"/>
  <c r="I13" i="95"/>
  <c r="J13" i="95"/>
  <c r="L14" i="95"/>
  <c r="D14" i="95"/>
  <c r="M14" i="95"/>
  <c r="B14" i="95"/>
  <c r="A15" i="95"/>
  <c r="K14" i="95"/>
  <c r="F14" i="95"/>
  <c r="O14" i="95"/>
  <c r="G14" i="95"/>
  <c r="N14" i="95"/>
  <c r="E14" i="95"/>
  <c r="H14" i="95"/>
  <c r="I14" i="95"/>
  <c r="J14" i="95"/>
  <c r="L15" i="95"/>
  <c r="D15" i="95"/>
  <c r="M15" i="95"/>
  <c r="B15" i="95"/>
  <c r="A16" i="95"/>
  <c r="K15" i="95"/>
  <c r="F15" i="95"/>
  <c r="O15" i="95"/>
  <c r="N15" i="95"/>
  <c r="G15" i="95"/>
  <c r="E15" i="95"/>
  <c r="H15" i="95"/>
  <c r="I15" i="95"/>
  <c r="J15" i="95"/>
  <c r="L16" i="95"/>
  <c r="D16" i="95"/>
  <c r="M16" i="95"/>
  <c r="B16" i="95"/>
  <c r="A17" i="95"/>
  <c r="K16" i="95"/>
  <c r="F16" i="95"/>
  <c r="O16" i="95"/>
  <c r="N16" i="95"/>
  <c r="G16" i="95"/>
  <c r="E16" i="95"/>
  <c r="H16" i="95"/>
  <c r="I16" i="95"/>
  <c r="J16" i="95"/>
  <c r="L17" i="95"/>
  <c r="D17" i="95"/>
  <c r="M17" i="95"/>
  <c r="B17" i="95"/>
  <c r="A18" i="95"/>
  <c r="K17" i="95"/>
  <c r="F17" i="95"/>
  <c r="O17" i="95"/>
  <c r="N17" i="95"/>
  <c r="G17" i="95"/>
  <c r="B38" i="91"/>
  <c r="E17" i="95"/>
  <c r="H17" i="95"/>
  <c r="I17" i="95"/>
  <c r="J17" i="95"/>
  <c r="L18" i="95"/>
  <c r="D18" i="95"/>
  <c r="M18" i="95"/>
  <c r="B18" i="95"/>
  <c r="A19" i="95"/>
  <c r="K18" i="95"/>
  <c r="F18" i="95"/>
  <c r="O18" i="95"/>
  <c r="G18" i="95"/>
  <c r="N18" i="95"/>
  <c r="E18" i="95"/>
  <c r="H18" i="95"/>
  <c r="I18" i="95"/>
  <c r="J18" i="95"/>
  <c r="L19" i="95"/>
  <c r="D19" i="95"/>
  <c r="M19" i="95"/>
  <c r="B19" i="95"/>
  <c r="A20" i="95"/>
  <c r="K19" i="95"/>
  <c r="F19" i="95"/>
  <c r="O19" i="95"/>
  <c r="N19" i="95"/>
  <c r="G19" i="95"/>
  <c r="E19" i="95"/>
  <c r="H19" i="95"/>
  <c r="I19" i="95"/>
  <c r="J19" i="95"/>
  <c r="L20" i="95"/>
  <c r="D20" i="95"/>
  <c r="M20" i="95"/>
  <c r="B20" i="95"/>
  <c r="A21" i="95"/>
  <c r="K20" i="95"/>
  <c r="F20" i="95"/>
  <c r="O20" i="95"/>
  <c r="N20" i="95"/>
  <c r="G20" i="95"/>
  <c r="E20" i="95"/>
  <c r="H20" i="95"/>
  <c r="I20" i="95"/>
  <c r="J20" i="95"/>
  <c r="L21" i="95"/>
  <c r="D21" i="95"/>
  <c r="M21" i="95"/>
  <c r="B21" i="95"/>
  <c r="A22" i="95"/>
  <c r="K21" i="95"/>
  <c r="F21" i="95"/>
  <c r="O21" i="95"/>
  <c r="N21" i="95"/>
  <c r="G21" i="95"/>
  <c r="D6" i="93"/>
  <c r="A38" i="93"/>
  <c r="A39" i="93"/>
  <c r="A40" i="93"/>
  <c r="E21" i="95"/>
  <c r="H21" i="95"/>
  <c r="I21" i="95"/>
  <c r="J21" i="95"/>
  <c r="L22" i="95"/>
  <c r="D22" i="95"/>
  <c r="M22" i="95"/>
  <c r="B22" i="95"/>
  <c r="A23" i="95"/>
  <c r="K22" i="95"/>
  <c r="F22" i="95"/>
  <c r="O22" i="95"/>
  <c r="G22" i="95"/>
  <c r="N22" i="95"/>
  <c r="B39" i="91"/>
  <c r="E22" i="95"/>
  <c r="H22" i="95"/>
  <c r="I22" i="95"/>
  <c r="J22" i="95"/>
  <c r="L23" i="95"/>
  <c r="D23" i="95"/>
  <c r="O23" i="95"/>
  <c r="A24" i="95"/>
  <c r="M23" i="95"/>
  <c r="B23" i="95"/>
  <c r="F23" i="95"/>
  <c r="K23" i="95"/>
  <c r="G23" i="95"/>
  <c r="N23" i="95"/>
  <c r="I23" i="95"/>
  <c r="J23" i="95"/>
  <c r="E23" i="95"/>
  <c r="H23" i="95"/>
  <c r="L24" i="95"/>
  <c r="D24" i="95"/>
  <c r="O24" i="95"/>
  <c r="K24" i="95"/>
  <c r="A25" i="95"/>
  <c r="M24" i="95"/>
  <c r="B24" i="95"/>
  <c r="F24" i="95"/>
  <c r="N24" i="95"/>
  <c r="G24" i="95"/>
  <c r="I24" i="95"/>
  <c r="J24" i="95"/>
  <c r="E24" i="95"/>
  <c r="H24" i="95"/>
  <c r="L25" i="95"/>
  <c r="D25" i="95"/>
  <c r="O25" i="95"/>
  <c r="K25" i="95"/>
  <c r="F25" i="95"/>
  <c r="B25" i="95"/>
  <c r="A26" i="95"/>
  <c r="M25" i="95"/>
  <c r="N25" i="95"/>
  <c r="G25" i="95"/>
  <c r="I25" i="95"/>
  <c r="J25" i="95"/>
  <c r="E25" i="95"/>
  <c r="H25" i="95"/>
  <c r="L26" i="95"/>
  <c r="D26" i="95"/>
  <c r="O26" i="95"/>
  <c r="K26" i="95"/>
  <c r="F26" i="95"/>
  <c r="B26" i="95"/>
  <c r="A27" i="95"/>
  <c r="M26" i="95"/>
  <c r="N26" i="95"/>
  <c r="G26" i="95"/>
  <c r="I26" i="95"/>
  <c r="J26" i="95"/>
  <c r="E26" i="95"/>
  <c r="H26" i="95"/>
  <c r="L27" i="95"/>
  <c r="D27" i="95"/>
  <c r="O27" i="95"/>
  <c r="K27" i="95"/>
  <c r="F27" i="95"/>
  <c r="B27" i="95"/>
  <c r="A28" i="95"/>
  <c r="M27" i="95"/>
  <c r="N27" i="95"/>
  <c r="G27" i="95"/>
  <c r="I27" i="95"/>
  <c r="J27" i="95"/>
  <c r="E27" i="95"/>
  <c r="H27" i="95"/>
  <c r="L28" i="95"/>
  <c r="D28" i="95"/>
  <c r="O28" i="95"/>
  <c r="K28" i="95"/>
  <c r="F28" i="95"/>
  <c r="B28" i="95"/>
  <c r="A29" i="95"/>
  <c r="M28" i="95"/>
  <c r="N28" i="95"/>
  <c r="G28" i="95"/>
  <c r="I28" i="95"/>
  <c r="J28" i="95"/>
  <c r="E28" i="95"/>
  <c r="H28" i="95"/>
  <c r="L29" i="95"/>
  <c r="D29" i="95"/>
  <c r="O29" i="95"/>
  <c r="K29" i="95"/>
  <c r="F29" i="95"/>
  <c r="B29" i="95"/>
  <c r="A30" i="95"/>
  <c r="M29" i="95"/>
  <c r="N29" i="95"/>
  <c r="G29" i="95"/>
  <c r="I29" i="95"/>
  <c r="J29" i="95"/>
  <c r="E29" i="95"/>
  <c r="H29" i="95"/>
  <c r="L30" i="95"/>
  <c r="D30" i="95"/>
  <c r="O30" i="95"/>
  <c r="K30" i="95"/>
  <c r="F30" i="95"/>
  <c r="B30" i="95"/>
  <c r="A31" i="95"/>
  <c r="M30" i="95"/>
  <c r="N30" i="95"/>
  <c r="G30" i="95"/>
  <c r="I30" i="95"/>
  <c r="J30" i="95"/>
  <c r="E30" i="95"/>
  <c r="H30" i="95"/>
  <c r="L31" i="95"/>
  <c r="D31" i="95"/>
  <c r="O31" i="95"/>
  <c r="K31" i="95"/>
  <c r="F31" i="95"/>
  <c r="B31" i="95"/>
  <c r="A32" i="95"/>
  <c r="M31" i="95"/>
  <c r="N31" i="95"/>
  <c r="G31" i="95"/>
  <c r="I31" i="95"/>
  <c r="J31" i="95"/>
  <c r="E31" i="95"/>
  <c r="H31" i="95"/>
  <c r="L32" i="95"/>
  <c r="D32" i="95"/>
  <c r="O32" i="95"/>
  <c r="K32" i="95"/>
  <c r="F32" i="95"/>
  <c r="B32" i="95"/>
  <c r="A33" i="95"/>
  <c r="M32" i="95"/>
  <c r="N32" i="95"/>
  <c r="G32" i="95"/>
  <c r="I32" i="95"/>
  <c r="J32" i="95"/>
  <c r="E32" i="95"/>
  <c r="H32" i="95"/>
  <c r="L33" i="95"/>
  <c r="D33" i="95"/>
  <c r="O33" i="95"/>
  <c r="K33" i="95"/>
  <c r="F33" i="95"/>
  <c r="B33" i="95"/>
  <c r="A34" i="95"/>
  <c r="M33" i="95"/>
  <c r="N33" i="95"/>
  <c r="G33" i="95"/>
  <c r="I33" i="95"/>
  <c r="J33" i="95"/>
  <c r="E33" i="95"/>
  <c r="H33" i="95"/>
  <c r="L34" i="95"/>
  <c r="D34" i="95"/>
  <c r="O34" i="95"/>
  <c r="K34" i="95"/>
  <c r="F34" i="95"/>
  <c r="B34" i="95"/>
  <c r="A35" i="95"/>
  <c r="M34" i="95"/>
  <c r="N34" i="95"/>
  <c r="G34" i="95"/>
  <c r="I34" i="95"/>
  <c r="J34" i="95"/>
  <c r="E34" i="95"/>
  <c r="H34" i="95"/>
  <c r="L35" i="95"/>
  <c r="D35" i="95"/>
  <c r="O35" i="95"/>
  <c r="K35" i="95"/>
  <c r="F35" i="95"/>
  <c r="B35" i="95"/>
  <c r="A36" i="95"/>
  <c r="M35" i="95"/>
  <c r="N35" i="95"/>
  <c r="G35" i="95"/>
  <c r="I35" i="95"/>
  <c r="J35" i="95"/>
  <c r="E35" i="95"/>
  <c r="H35" i="95"/>
  <c r="L36" i="95"/>
  <c r="D36" i="95"/>
  <c r="O36" i="95"/>
  <c r="K36" i="95"/>
  <c r="F36" i="95"/>
  <c r="B36" i="95"/>
  <c r="A37" i="95"/>
  <c r="M36" i="95"/>
  <c r="N36" i="95"/>
  <c r="G36" i="95"/>
  <c r="I36" i="95"/>
  <c r="J36" i="95"/>
  <c r="E36" i="95"/>
  <c r="H36" i="95"/>
  <c r="A38" i="95"/>
  <c r="L37" i="95"/>
  <c r="D37" i="95"/>
  <c r="O37" i="95"/>
  <c r="K37" i="95"/>
  <c r="F37" i="95"/>
  <c r="B37" i="95"/>
  <c r="M37" i="95"/>
  <c r="N37" i="95"/>
  <c r="G37" i="95"/>
  <c r="L38" i="95"/>
  <c r="D38" i="95"/>
  <c r="A39" i="95"/>
  <c r="K38" i="95"/>
  <c r="F38" i="95"/>
  <c r="O38" i="95"/>
  <c r="M38" i="95"/>
  <c r="B38" i="95"/>
  <c r="G38" i="95"/>
  <c r="N38" i="95"/>
  <c r="I37" i="95"/>
  <c r="J37" i="95"/>
  <c r="E37" i="95"/>
  <c r="H37" i="95"/>
  <c r="L39" i="95"/>
  <c r="D39" i="95"/>
  <c r="A40" i="95"/>
  <c r="K39" i="95"/>
  <c r="F39" i="95"/>
  <c r="O39" i="95"/>
  <c r="M39" i="95"/>
  <c r="B39" i="95"/>
  <c r="N39" i="95"/>
  <c r="G39" i="95"/>
  <c r="E38" i="95"/>
  <c r="H38" i="95"/>
  <c r="I38" i="95"/>
  <c r="J38" i="95"/>
  <c r="L40" i="95"/>
  <c r="D40" i="95"/>
  <c r="A41" i="95"/>
  <c r="K40" i="95"/>
  <c r="F40" i="95"/>
  <c r="O40" i="95"/>
  <c r="M40" i="95"/>
  <c r="B40" i="95"/>
  <c r="N40" i="95"/>
  <c r="G40" i="95"/>
  <c r="E39" i="95"/>
  <c r="H39" i="95"/>
  <c r="I39" i="95"/>
  <c r="J39" i="95"/>
  <c r="L41" i="95"/>
  <c r="D41" i="95"/>
  <c r="A42" i="95"/>
  <c r="K41" i="95"/>
  <c r="F41" i="95"/>
  <c r="O41" i="95"/>
  <c r="M41" i="95"/>
  <c r="B41" i="95"/>
  <c r="N41" i="95"/>
  <c r="G41" i="95"/>
  <c r="E40" i="95"/>
  <c r="H40" i="95"/>
  <c r="I40" i="95"/>
  <c r="J40" i="95"/>
  <c r="L42" i="95"/>
  <c r="D42" i="95"/>
  <c r="A43" i="95"/>
  <c r="K42" i="95"/>
  <c r="F42" i="95"/>
  <c r="O42" i="95"/>
  <c r="M42" i="95"/>
  <c r="B42" i="95"/>
  <c r="G42" i="95"/>
  <c r="N42" i="95"/>
  <c r="E41" i="95"/>
  <c r="H41" i="95"/>
  <c r="I41" i="95"/>
  <c r="J41" i="95"/>
  <c r="L43" i="95"/>
  <c r="D43" i="95"/>
  <c r="A44" i="95"/>
  <c r="K43" i="95"/>
  <c r="F43" i="95"/>
  <c r="O43" i="95"/>
  <c r="M43" i="95"/>
  <c r="B43" i="95"/>
  <c r="N43" i="95"/>
  <c r="G43" i="95"/>
  <c r="E42" i="95"/>
  <c r="H42" i="95"/>
  <c r="I42" i="95"/>
  <c r="J42" i="95"/>
  <c r="L44" i="95"/>
  <c r="D44" i="95"/>
  <c r="A45" i="95"/>
  <c r="K44" i="95"/>
  <c r="F44" i="95"/>
  <c r="O44" i="95"/>
  <c r="M44" i="95"/>
  <c r="B44" i="95"/>
  <c r="N44" i="95"/>
  <c r="G44" i="95"/>
  <c r="E43" i="95"/>
  <c r="H43" i="95"/>
  <c r="I43" i="95"/>
  <c r="J43" i="95"/>
  <c r="L45" i="95"/>
  <c r="D45" i="95"/>
  <c r="A46" i="95"/>
  <c r="K45" i="95"/>
  <c r="F45" i="95"/>
  <c r="O45" i="95"/>
  <c r="M45" i="95"/>
  <c r="B45" i="95"/>
  <c r="N45" i="95"/>
  <c r="G45" i="95"/>
  <c r="E44" i="95"/>
  <c r="H44" i="95"/>
  <c r="I44" i="95"/>
  <c r="J44" i="95"/>
  <c r="L46" i="95"/>
  <c r="D46" i="95"/>
  <c r="A47" i="95"/>
  <c r="K46" i="95"/>
  <c r="F46" i="95"/>
  <c r="O46" i="95"/>
  <c r="M46" i="95"/>
  <c r="B46" i="95"/>
  <c r="G46" i="95"/>
  <c r="N46" i="95"/>
  <c r="E45" i="95"/>
  <c r="H45" i="95"/>
  <c r="I45" i="95"/>
  <c r="J45" i="95"/>
  <c r="L47" i="95"/>
  <c r="D47" i="95"/>
  <c r="A48" i="95"/>
  <c r="K47" i="95"/>
  <c r="F47" i="95"/>
  <c r="O47" i="95"/>
  <c r="M47" i="95"/>
  <c r="B47" i="95"/>
  <c r="N47" i="95"/>
  <c r="G47" i="95"/>
  <c r="E46" i="95"/>
  <c r="H46" i="95"/>
  <c r="I46" i="95"/>
  <c r="J46" i="95"/>
  <c r="L48" i="95"/>
  <c r="D48" i="95"/>
  <c r="O48" i="95"/>
  <c r="K48" i="95"/>
  <c r="M48" i="95"/>
  <c r="F48" i="95"/>
  <c r="A49" i="95"/>
  <c r="B48" i="95"/>
  <c r="N48" i="95"/>
  <c r="G48" i="95"/>
  <c r="E47" i="95"/>
  <c r="H47" i="95"/>
  <c r="I47" i="95"/>
  <c r="J47" i="95"/>
  <c r="L49" i="95"/>
  <c r="D49" i="95"/>
  <c r="O49" i="95"/>
  <c r="K49" i="95"/>
  <c r="A50" i="95"/>
  <c r="B49" i="95"/>
  <c r="F49" i="95"/>
  <c r="M49" i="95"/>
  <c r="N49" i="95"/>
  <c r="G49" i="95"/>
  <c r="E48" i="95"/>
  <c r="H48" i="95"/>
  <c r="I48" i="95"/>
  <c r="J48" i="95"/>
  <c r="I49" i="95"/>
  <c r="J49" i="95"/>
  <c r="E49" i="95"/>
  <c r="H49" i="95"/>
  <c r="L50" i="95"/>
  <c r="D50" i="95"/>
  <c r="O50" i="95"/>
  <c r="K50" i="95"/>
  <c r="A51" i="95"/>
  <c r="B50" i="95"/>
  <c r="F50" i="95"/>
  <c r="M50" i="95"/>
  <c r="N50" i="95"/>
  <c r="G50" i="95"/>
  <c r="I50" i="95"/>
  <c r="J50" i="95"/>
  <c r="E50" i="95"/>
  <c r="H50" i="95"/>
  <c r="L51" i="95"/>
  <c r="D51" i="95"/>
  <c r="O51" i="95"/>
  <c r="K51" i="95"/>
  <c r="F51" i="95"/>
  <c r="M51" i="95"/>
  <c r="A52" i="95"/>
  <c r="B51" i="95"/>
  <c r="N51" i="95"/>
  <c r="G51" i="95"/>
  <c r="E51" i="95"/>
  <c r="H51" i="95"/>
  <c r="I51" i="95"/>
  <c r="J51" i="95"/>
  <c r="L52" i="95"/>
  <c r="D52" i="95"/>
  <c r="O52" i="95"/>
  <c r="K52" i="95"/>
  <c r="M52" i="95"/>
  <c r="A53" i="95"/>
  <c r="B52" i="95"/>
  <c r="F52" i="95"/>
  <c r="G52" i="95"/>
  <c r="N52" i="95"/>
  <c r="E52" i="95"/>
  <c r="H52" i="95"/>
  <c r="I52" i="95"/>
  <c r="J52" i="95"/>
  <c r="L53" i="95"/>
  <c r="D53" i="95"/>
  <c r="O53" i="95"/>
  <c r="K53" i="95"/>
  <c r="A54" i="95"/>
  <c r="M53" i="95"/>
  <c r="B53" i="95"/>
  <c r="F53" i="95"/>
  <c r="G53" i="95"/>
  <c r="N53" i="95"/>
  <c r="I53" i="95"/>
  <c r="J53" i="95"/>
  <c r="E53" i="95"/>
  <c r="H53" i="95"/>
  <c r="L54" i="95"/>
  <c r="D54" i="95"/>
  <c r="O54" i="95"/>
  <c r="K54" i="95"/>
  <c r="A55" i="95"/>
  <c r="M54" i="95"/>
  <c r="F54" i="95"/>
  <c r="B54" i="95"/>
  <c r="G54" i="95"/>
  <c r="N54" i="95"/>
  <c r="I54" i="95"/>
  <c r="J54" i="95"/>
  <c r="E54" i="95"/>
  <c r="H54" i="95"/>
  <c r="L55" i="95"/>
  <c r="D55" i="95"/>
  <c r="O55" i="95"/>
  <c r="K55" i="95"/>
  <c r="A56" i="95"/>
  <c r="M55" i="95"/>
  <c r="F55" i="95"/>
  <c r="B55" i="95"/>
  <c r="N55" i="95"/>
  <c r="G55" i="95"/>
  <c r="I55" i="95"/>
  <c r="J55" i="95"/>
  <c r="E55" i="95"/>
  <c r="H55" i="95"/>
  <c r="L56" i="95"/>
  <c r="D56" i="95"/>
  <c r="O56" i="95"/>
  <c r="K56" i="95"/>
  <c r="F56" i="95"/>
  <c r="B56" i="95"/>
  <c r="A57" i="95"/>
  <c r="M56" i="95"/>
  <c r="N56" i="95"/>
  <c r="G56" i="95"/>
  <c r="I56" i="95"/>
  <c r="J56" i="95"/>
  <c r="E56" i="95"/>
  <c r="H56" i="95"/>
  <c r="L57" i="95"/>
  <c r="D57" i="95"/>
  <c r="O57" i="95"/>
  <c r="K57" i="95"/>
  <c r="F57" i="95"/>
  <c r="B57" i="95"/>
  <c r="A58" i="95"/>
  <c r="M57" i="95"/>
  <c r="G57" i="95"/>
  <c r="N57" i="95"/>
  <c r="I57" i="95"/>
  <c r="J57" i="95"/>
  <c r="E57" i="95"/>
  <c r="H57" i="95"/>
  <c r="L58" i="95"/>
  <c r="D58" i="95"/>
  <c r="O58" i="95"/>
  <c r="K58" i="95"/>
  <c r="F58" i="95"/>
  <c r="B58" i="95"/>
  <c r="A59" i="95"/>
  <c r="M58" i="95"/>
  <c r="G58" i="95"/>
  <c r="N58" i="95"/>
  <c r="I58" i="95"/>
  <c r="J58" i="95"/>
  <c r="E58" i="95"/>
  <c r="H58" i="95"/>
  <c r="L59" i="95"/>
  <c r="D59" i="95"/>
  <c r="O59" i="95"/>
  <c r="K59" i="95"/>
  <c r="F59" i="95"/>
  <c r="B59" i="95"/>
  <c r="A60" i="95"/>
  <c r="M59" i="95"/>
  <c r="N59" i="95"/>
  <c r="G59" i="95"/>
  <c r="I59" i="95"/>
  <c r="J59" i="95"/>
  <c r="E59" i="95"/>
  <c r="H59" i="95"/>
  <c r="L60" i="95"/>
  <c r="D60" i="95"/>
  <c r="O60" i="95"/>
  <c r="K60" i="95"/>
  <c r="F60" i="95"/>
  <c r="B60" i="95"/>
  <c r="A61" i="95"/>
  <c r="M60" i="95"/>
  <c r="N60" i="95"/>
  <c r="G60" i="95"/>
  <c r="I60" i="95"/>
  <c r="J60" i="95"/>
  <c r="E60" i="95"/>
  <c r="H60" i="95"/>
  <c r="L61" i="95"/>
  <c r="D61" i="95"/>
  <c r="O61" i="95"/>
  <c r="K61" i="95"/>
  <c r="F61" i="95"/>
  <c r="B61" i="95"/>
  <c r="A62" i="95"/>
  <c r="M61" i="95"/>
  <c r="G61" i="95"/>
  <c r="N61" i="95"/>
  <c r="I61" i="95"/>
  <c r="J61" i="95"/>
  <c r="E61" i="95"/>
  <c r="H61" i="95"/>
  <c r="L62" i="95"/>
  <c r="D62" i="95"/>
  <c r="O62" i="95"/>
  <c r="K62" i="95"/>
  <c r="F62" i="95"/>
  <c r="B62" i="95"/>
  <c r="A63" i="95"/>
  <c r="M62" i="95"/>
  <c r="G62" i="95"/>
  <c r="N62" i="95"/>
  <c r="I62" i="95"/>
  <c r="J62" i="95"/>
  <c r="E62" i="95"/>
  <c r="H62" i="95"/>
  <c r="L63" i="95"/>
  <c r="D63" i="95"/>
  <c r="O63" i="95"/>
  <c r="K63" i="95"/>
  <c r="F63" i="95"/>
  <c r="B63" i="95"/>
  <c r="A64" i="95"/>
  <c r="M63" i="95"/>
  <c r="N63" i="95"/>
  <c r="G63" i="95"/>
  <c r="I63" i="95"/>
  <c r="J63" i="95"/>
  <c r="E63" i="95"/>
  <c r="H63" i="95"/>
  <c r="L64" i="95"/>
  <c r="D64" i="95"/>
  <c r="O64" i="95"/>
  <c r="K64" i="95"/>
  <c r="F64" i="95"/>
  <c r="B64" i="95"/>
  <c r="A65" i="95"/>
  <c r="M64" i="95"/>
  <c r="N64" i="95"/>
  <c r="G64" i="95"/>
  <c r="I64" i="95"/>
  <c r="J64" i="95"/>
  <c r="E64" i="95"/>
  <c r="H64" i="95"/>
  <c r="L65" i="95"/>
  <c r="D65" i="95"/>
  <c r="O65" i="95"/>
  <c r="K65" i="95"/>
  <c r="F65" i="95"/>
  <c r="B65" i="95"/>
  <c r="A66" i="95"/>
  <c r="M65" i="95"/>
  <c r="G65" i="95"/>
  <c r="N65" i="95"/>
  <c r="I65" i="95"/>
  <c r="J65" i="95"/>
  <c r="E65" i="95"/>
  <c r="H65" i="95"/>
  <c r="A67" i="95"/>
  <c r="L66" i="95"/>
  <c r="D66" i="95"/>
  <c r="O66" i="95"/>
  <c r="K66" i="95"/>
  <c r="F66" i="95"/>
  <c r="B66" i="95"/>
  <c r="M66" i="95"/>
  <c r="G66" i="95"/>
  <c r="N66" i="95"/>
  <c r="A68" i="95"/>
  <c r="M67" i="95"/>
  <c r="K67" i="95"/>
  <c r="F67" i="95"/>
  <c r="O67" i="95"/>
  <c r="D67" i="95"/>
  <c r="L67" i="95"/>
  <c r="B67" i="95"/>
  <c r="N67" i="95"/>
  <c r="G67" i="95"/>
  <c r="I66" i="95"/>
  <c r="J66" i="95"/>
  <c r="E66" i="95"/>
  <c r="H66" i="95"/>
  <c r="I67" i="95"/>
  <c r="J67" i="95"/>
  <c r="E67" i="95"/>
  <c r="H67" i="95"/>
  <c r="A69" i="95"/>
  <c r="M68" i="95"/>
  <c r="K68" i="95"/>
  <c r="F68" i="95"/>
  <c r="O68" i="95"/>
  <c r="D68" i="95"/>
  <c r="L68" i="95"/>
  <c r="B68" i="95"/>
  <c r="N68" i="95"/>
  <c r="G68" i="95"/>
  <c r="I68" i="95"/>
  <c r="J68" i="95"/>
  <c r="E68" i="95"/>
  <c r="H68" i="95"/>
  <c r="F69" i="95"/>
  <c r="A70" i="95"/>
  <c r="M69" i="95"/>
  <c r="O69" i="95"/>
  <c r="L69" i="95"/>
  <c r="D69" i="95"/>
  <c r="K69" i="95"/>
  <c r="B69" i="95"/>
  <c r="N69" i="95"/>
  <c r="G69" i="95"/>
  <c r="F70" i="95"/>
  <c r="B70" i="95"/>
  <c r="A71" i="95"/>
  <c r="M70" i="95"/>
  <c r="O70" i="95"/>
  <c r="L70" i="95"/>
  <c r="D70" i="95"/>
  <c r="K70" i="95"/>
  <c r="N70" i="95"/>
  <c r="G70" i="95"/>
  <c r="I69" i="95"/>
  <c r="J69" i="95"/>
  <c r="E69" i="95"/>
  <c r="H69" i="95"/>
  <c r="I70" i="95"/>
  <c r="J70" i="95"/>
  <c r="E70" i="95"/>
  <c r="H70" i="95"/>
  <c r="F71" i="95"/>
  <c r="B71" i="95"/>
  <c r="A72" i="95"/>
  <c r="M71" i="95"/>
  <c r="O71" i="95"/>
  <c r="L71" i="95"/>
  <c r="D71" i="95"/>
  <c r="K71" i="95"/>
  <c r="N71" i="95"/>
  <c r="G71" i="95"/>
  <c r="I71" i="95"/>
  <c r="J71" i="95"/>
  <c r="E71" i="95"/>
  <c r="H71" i="95"/>
  <c r="F72" i="95"/>
  <c r="B72" i="95"/>
  <c r="A73" i="95"/>
  <c r="M72" i="95"/>
  <c r="O72" i="95"/>
  <c r="L72" i="95"/>
  <c r="D72" i="95"/>
  <c r="K72" i="95"/>
  <c r="N72" i="95"/>
  <c r="G72" i="95"/>
  <c r="I72" i="95"/>
  <c r="J72" i="95"/>
  <c r="E72" i="95"/>
  <c r="H72" i="95"/>
  <c r="F73" i="95"/>
  <c r="B73" i="95"/>
  <c r="A74" i="95"/>
  <c r="M73" i="95"/>
  <c r="O73" i="95"/>
  <c r="L73" i="95"/>
  <c r="D73" i="95"/>
  <c r="K73" i="95"/>
  <c r="N73" i="95"/>
  <c r="G73" i="95"/>
  <c r="I73" i="95"/>
  <c r="J73" i="95"/>
  <c r="E73" i="95"/>
  <c r="H73" i="95"/>
  <c r="F74" i="95"/>
  <c r="B74" i="95"/>
  <c r="A75" i="95"/>
  <c r="M74" i="95"/>
  <c r="O74" i="95"/>
  <c r="L74" i="95"/>
  <c r="D74" i="95"/>
  <c r="K74" i="95"/>
  <c r="N74" i="95"/>
  <c r="G74" i="95"/>
  <c r="I74" i="95"/>
  <c r="J74" i="95"/>
  <c r="E74" i="95"/>
  <c r="H74" i="95"/>
  <c r="F75" i="95"/>
  <c r="B75" i="95"/>
  <c r="A76" i="95"/>
  <c r="M75" i="95"/>
  <c r="O75" i="95"/>
  <c r="L75" i="95"/>
  <c r="D75" i="95"/>
  <c r="K75" i="95"/>
  <c r="N75" i="95"/>
  <c r="G75" i="95"/>
  <c r="I75" i="95"/>
  <c r="J75" i="95"/>
  <c r="E75" i="95"/>
  <c r="H75" i="95"/>
  <c r="F76" i="95"/>
  <c r="B76" i="95"/>
  <c r="A77" i="95"/>
  <c r="M76" i="95"/>
  <c r="O76" i="95"/>
  <c r="L76" i="95"/>
  <c r="D76" i="95"/>
  <c r="K76" i="95"/>
  <c r="N76" i="95"/>
  <c r="G76" i="95"/>
  <c r="I76" i="95"/>
  <c r="J76" i="95"/>
  <c r="E76" i="95"/>
  <c r="H76" i="95"/>
  <c r="F77" i="95"/>
  <c r="B77" i="95"/>
  <c r="A78" i="95"/>
  <c r="M77" i="95"/>
  <c r="O77" i="95"/>
  <c r="L77" i="95"/>
  <c r="D77" i="95"/>
  <c r="K77" i="95"/>
  <c r="N77" i="95"/>
  <c r="G77" i="95"/>
  <c r="I77" i="95"/>
  <c r="J77" i="95"/>
  <c r="E77" i="95"/>
  <c r="H77" i="95"/>
  <c r="F78" i="95"/>
  <c r="B78" i="95"/>
  <c r="A79" i="95"/>
  <c r="M78" i="95"/>
  <c r="O78" i="95"/>
  <c r="L78" i="95"/>
  <c r="D78" i="95"/>
  <c r="K78" i="95"/>
  <c r="N78" i="95"/>
  <c r="G78" i="95"/>
  <c r="I78" i="95"/>
  <c r="J78" i="95"/>
  <c r="E78" i="95"/>
  <c r="H78" i="95"/>
  <c r="O79" i="95"/>
  <c r="K79" i="95"/>
  <c r="F79" i="95"/>
  <c r="B79" i="95"/>
  <c r="A80" i="95"/>
  <c r="M79" i="95"/>
  <c r="D79" i="95"/>
  <c r="L79" i="95"/>
  <c r="N79" i="95"/>
  <c r="G79" i="95"/>
  <c r="O80" i="95"/>
  <c r="K80" i="95"/>
  <c r="F80" i="95"/>
  <c r="B80" i="95"/>
  <c r="A81" i="95"/>
  <c r="M80" i="95"/>
  <c r="D80" i="95"/>
  <c r="L80" i="95"/>
  <c r="N80" i="95"/>
  <c r="G80" i="95"/>
  <c r="I79" i="95"/>
  <c r="J79" i="95"/>
  <c r="E79" i="95"/>
  <c r="H79" i="95"/>
  <c r="I80" i="95"/>
  <c r="J80" i="95"/>
  <c r="E80" i="95"/>
  <c r="H80" i="95"/>
  <c r="A82" i="95"/>
  <c r="O81" i="95"/>
  <c r="K81" i="95"/>
  <c r="F81" i="95"/>
  <c r="B81" i="95"/>
  <c r="M81" i="95"/>
  <c r="L81" i="95"/>
  <c r="D81" i="95"/>
  <c r="G81" i="95"/>
  <c r="N81" i="95"/>
  <c r="L82" i="95"/>
  <c r="D82" i="95"/>
  <c r="M82" i="95"/>
  <c r="F82" i="95"/>
  <c r="K82" i="95"/>
  <c r="A83" i="95"/>
  <c r="O82" i="95"/>
  <c r="B82" i="95"/>
  <c r="G82" i="95"/>
  <c r="N82" i="95"/>
  <c r="I81" i="95"/>
  <c r="J81" i="95"/>
  <c r="E81" i="95"/>
  <c r="H81" i="95"/>
  <c r="L83" i="95"/>
  <c r="D83" i="95"/>
  <c r="F83" i="95"/>
  <c r="B83" i="95"/>
  <c r="M83" i="95"/>
  <c r="K83" i="95"/>
  <c r="A84" i="95"/>
  <c r="O83" i="95"/>
  <c r="G83" i="95"/>
  <c r="N83" i="95"/>
  <c r="E82" i="95"/>
  <c r="H82" i="95"/>
  <c r="I82" i="95"/>
  <c r="J82" i="95"/>
  <c r="L84" i="95"/>
  <c r="D84" i="95"/>
  <c r="F84" i="95"/>
  <c r="B84" i="95"/>
  <c r="M84" i="95"/>
  <c r="K84" i="95"/>
  <c r="A85" i="95"/>
  <c r="O84" i="95"/>
  <c r="N84" i="95"/>
  <c r="G84" i="95"/>
  <c r="E83" i="95"/>
  <c r="H83" i="95"/>
  <c r="I83" i="95"/>
  <c r="J83" i="95"/>
  <c r="L85" i="95"/>
  <c r="D85" i="95"/>
  <c r="F85" i="95"/>
  <c r="B85" i="95"/>
  <c r="M85" i="95"/>
  <c r="K85" i="95"/>
  <c r="A86" i="95"/>
  <c r="O85" i="95"/>
  <c r="G85" i="95"/>
  <c r="N85" i="95"/>
  <c r="E84" i="95"/>
  <c r="H84" i="95"/>
  <c r="I84" i="95"/>
  <c r="J84" i="95"/>
  <c r="L86" i="95"/>
  <c r="D86" i="95"/>
  <c r="F86" i="95"/>
  <c r="B86" i="95"/>
  <c r="M86" i="95"/>
  <c r="K86" i="95"/>
  <c r="A87" i="95"/>
  <c r="O86" i="95"/>
  <c r="G86" i="95"/>
  <c r="N86" i="95"/>
  <c r="E85" i="95"/>
  <c r="H85" i="95"/>
  <c r="I85" i="95"/>
  <c r="J85" i="95"/>
  <c r="L87" i="95"/>
  <c r="D87" i="95"/>
  <c r="F87" i="95"/>
  <c r="B87" i="95"/>
  <c r="M87" i="95"/>
  <c r="K87" i="95"/>
  <c r="A88" i="95"/>
  <c r="O87" i="95"/>
  <c r="G87" i="95"/>
  <c r="N87" i="95"/>
  <c r="E86" i="95"/>
  <c r="H86" i="95"/>
  <c r="I86" i="95"/>
  <c r="J86" i="95"/>
  <c r="L88" i="95"/>
  <c r="D88" i="95"/>
  <c r="F88" i="95"/>
  <c r="B88" i="95"/>
  <c r="A89" i="95"/>
  <c r="M88" i="95"/>
  <c r="O88" i="95"/>
  <c r="K88" i="95"/>
  <c r="N88" i="95"/>
  <c r="G88" i="95"/>
  <c r="E87" i="95"/>
  <c r="H87" i="95"/>
  <c r="I87" i="95"/>
  <c r="J87" i="95"/>
  <c r="I88" i="95"/>
  <c r="J88" i="95"/>
  <c r="E88" i="95"/>
  <c r="H88" i="95"/>
  <c r="L89" i="95"/>
  <c r="D89" i="95"/>
  <c r="F89" i="95"/>
  <c r="B89" i="95"/>
  <c r="A90" i="95"/>
  <c r="M89" i="95"/>
  <c r="O89" i="95"/>
  <c r="K89" i="95"/>
  <c r="G89" i="95"/>
  <c r="N89" i="95"/>
  <c r="I89" i="95"/>
  <c r="J89" i="95"/>
  <c r="E89" i="95"/>
  <c r="H89" i="95"/>
  <c r="L90" i="95"/>
  <c r="D90" i="95"/>
  <c r="F90" i="95"/>
  <c r="B90" i="95"/>
  <c r="A91" i="95"/>
  <c r="M90" i="95"/>
  <c r="O90" i="95"/>
  <c r="K90" i="95"/>
  <c r="G90" i="95"/>
  <c r="N90" i="95"/>
  <c r="I90" i="95"/>
  <c r="J90" i="95"/>
  <c r="E90" i="95"/>
  <c r="H90" i="95"/>
  <c r="L91" i="95"/>
  <c r="D91" i="95"/>
  <c r="F91" i="95"/>
  <c r="B91" i="95"/>
  <c r="A92" i="95"/>
  <c r="M91" i="95"/>
  <c r="O91" i="95"/>
  <c r="K91" i="95"/>
  <c r="G91" i="95"/>
  <c r="N91" i="95"/>
  <c r="I91" i="95"/>
  <c r="J91" i="95"/>
  <c r="E91" i="95"/>
  <c r="H91" i="95"/>
  <c r="L92" i="95"/>
  <c r="D92" i="95"/>
  <c r="F92" i="95"/>
  <c r="B92" i="95"/>
  <c r="A93" i="95"/>
  <c r="M92" i="95"/>
  <c r="O92" i="95"/>
  <c r="K92" i="95"/>
  <c r="N92" i="95"/>
  <c r="G92" i="95"/>
  <c r="I92" i="95"/>
  <c r="J92" i="95"/>
  <c r="E92" i="95"/>
  <c r="H92" i="95"/>
  <c r="L93" i="95"/>
  <c r="D93" i="95"/>
  <c r="F93" i="95"/>
  <c r="B93" i="95"/>
  <c r="A94" i="95"/>
  <c r="M93" i="95"/>
  <c r="O93" i="95"/>
  <c r="K93" i="95"/>
  <c r="G93" i="95"/>
  <c r="N93" i="95"/>
  <c r="I93" i="95"/>
  <c r="J93" i="95"/>
  <c r="E93" i="95"/>
  <c r="H93" i="95"/>
  <c r="L94" i="95"/>
  <c r="D94" i="95"/>
  <c r="F94" i="95"/>
  <c r="B94" i="95"/>
  <c r="A95" i="95"/>
  <c r="M94" i="95"/>
  <c r="O94" i="95"/>
  <c r="K94" i="95"/>
  <c r="G94" i="95"/>
  <c r="N94" i="95"/>
  <c r="I94" i="95"/>
  <c r="J94" i="95"/>
  <c r="E94" i="95"/>
  <c r="H94" i="95"/>
  <c r="L95" i="95"/>
  <c r="D95" i="95"/>
  <c r="F95" i="95"/>
  <c r="B95" i="95"/>
  <c r="A96" i="95"/>
  <c r="M95" i="95"/>
  <c r="O95" i="95"/>
  <c r="K95" i="95"/>
  <c r="G95" i="95"/>
  <c r="N95" i="95"/>
  <c r="I95" i="95"/>
  <c r="J95" i="95"/>
  <c r="E95" i="95"/>
  <c r="H95" i="95"/>
  <c r="L96" i="95"/>
  <c r="D96" i="95"/>
  <c r="F96" i="95"/>
  <c r="B96" i="95"/>
  <c r="A97" i="95"/>
  <c r="M96" i="95"/>
  <c r="O96" i="95"/>
  <c r="K96" i="95"/>
  <c r="N96" i="95"/>
  <c r="G96" i="95"/>
  <c r="I96" i="95"/>
  <c r="J96" i="95"/>
  <c r="E96" i="95"/>
  <c r="H96" i="95"/>
  <c r="L97" i="95"/>
  <c r="D97" i="95"/>
  <c r="F97" i="95"/>
  <c r="B97" i="95"/>
  <c r="A98" i="95"/>
  <c r="M97" i="95"/>
  <c r="O97" i="95"/>
  <c r="K97" i="95"/>
  <c r="G97" i="95"/>
  <c r="N97" i="95"/>
  <c r="I97" i="95"/>
  <c r="J97" i="95"/>
  <c r="E97" i="95"/>
  <c r="H97" i="95"/>
  <c r="L98" i="95"/>
  <c r="D98" i="95"/>
  <c r="F98" i="95"/>
  <c r="B98" i="95"/>
  <c r="A99" i="95"/>
  <c r="M98" i="95"/>
  <c r="O98" i="95"/>
  <c r="K98" i="95"/>
  <c r="G98" i="95"/>
  <c r="N98" i="95"/>
  <c r="I98" i="95"/>
  <c r="J98" i="95"/>
  <c r="E98" i="95"/>
  <c r="H98" i="95"/>
  <c r="L99" i="95"/>
  <c r="D99" i="95"/>
  <c r="O99" i="95"/>
  <c r="K99" i="95"/>
  <c r="F99" i="95"/>
  <c r="B99" i="95"/>
  <c r="A100" i="95"/>
  <c r="M99" i="95"/>
  <c r="G99" i="95"/>
  <c r="N99" i="95"/>
  <c r="I99" i="95"/>
  <c r="J99" i="95"/>
  <c r="E99" i="95"/>
  <c r="H99" i="95"/>
  <c r="L100" i="95"/>
  <c r="D100" i="95"/>
  <c r="O100" i="95"/>
  <c r="K100" i="95"/>
  <c r="F100" i="95"/>
  <c r="B100" i="95"/>
  <c r="A101" i="95"/>
  <c r="M100" i="95"/>
  <c r="N100" i="95"/>
  <c r="G100" i="95"/>
  <c r="I100" i="95"/>
  <c r="J100" i="95"/>
  <c r="E100" i="95"/>
  <c r="H100" i="95"/>
  <c r="L101" i="95"/>
  <c r="D101" i="95"/>
  <c r="O101" i="95"/>
  <c r="K101" i="95"/>
  <c r="F101" i="95"/>
  <c r="B101" i="95"/>
  <c r="A102" i="95"/>
  <c r="M101" i="95"/>
  <c r="N101" i="95"/>
  <c r="G101" i="95"/>
  <c r="I101" i="95"/>
  <c r="J101" i="95"/>
  <c r="E101" i="95"/>
  <c r="H101" i="95"/>
  <c r="L102" i="95"/>
  <c r="D102" i="95"/>
  <c r="O102" i="95"/>
  <c r="K102" i="95"/>
  <c r="F102" i="95"/>
  <c r="B102" i="95"/>
  <c r="M102" i="95"/>
  <c r="N102" i="95"/>
  <c r="G102" i="95"/>
  <c r="R3" i="95"/>
  <c r="I102" i="95"/>
  <c r="J102" i="95"/>
  <c r="E102" i="95"/>
  <c r="H102" i="95"/>
  <c r="B37" i="106" l="1"/>
  <c r="B38" i="106" s="1"/>
  <c r="B39" i="106" s="1"/>
  <c r="P5" i="106"/>
  <c r="P6" i="106"/>
  <c r="K37" i="99"/>
  <c r="K38" i="99" s="1"/>
  <c r="K39" i="99" s="1"/>
  <c r="B37" i="99"/>
  <c r="B38" i="99" s="1"/>
  <c r="B39" i="99" s="1"/>
  <c r="F37" i="99"/>
  <c r="F38" i="99" s="1"/>
  <c r="F39" i="99" s="1"/>
</calcChain>
</file>

<file path=xl/comments1.xml><?xml version="1.0" encoding="utf-8"?>
<comments xmlns="http://schemas.openxmlformats.org/spreadsheetml/2006/main">
  <authors>
    <author>Esposito Didier</author>
  </authors>
  <commentList>
    <comment ref="R4" authorId="0">
      <text>
        <r>
          <rPr>
            <b/>
            <sz val="9"/>
            <color indexed="81"/>
            <rFont val="Tahoma"/>
            <family val="2"/>
          </rPr>
          <t>=DATE($R$2;4;1)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Esposito Didier</author>
  </authors>
  <commentList>
    <comment ref="R4" authorId="0">
      <text>
        <r>
          <rPr>
            <b/>
            <sz val="9"/>
            <color indexed="81"/>
            <rFont val="Tahoma"/>
            <family val="2"/>
          </rPr>
          <t>=DATE($R$2;5;1)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J-Marc Stoeffler</author>
  </authors>
  <commentList>
    <comment ref="C1" authorId="0">
      <text>
        <r>
          <rPr>
            <b/>
            <sz val="8"/>
            <color indexed="81"/>
            <rFont val="Tahoma"/>
            <family val="2"/>
          </rPr>
          <t>J-Marc Stoeffler:</t>
        </r>
        <r>
          <rPr>
            <sz val="8"/>
            <color indexed="81"/>
            <rFont val="Tahoma"/>
            <family val="2"/>
          </rPr>
          <t xml:space="preserve">
les jours fériés sont dans la zone nomée "fériés"
Pour la détecter :
1) appuyer sur F5
2) inscrire fériés
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8 Mai 1945</t>
        </r>
      </text>
    </comment>
    <comment ref="K1" authorId="0">
      <text>
        <r>
          <rPr>
            <b/>
            <sz val="8"/>
            <color indexed="81"/>
            <rFont val="Tahoma"/>
            <family val="2"/>
          </rPr>
          <t>pour modifier la fête nationale :
inscrire ici la date de votre choix (quelque soit l'année)</t>
        </r>
      </text>
    </comment>
    <comment ref="N1" authorId="0">
      <text>
        <r>
          <rPr>
            <b/>
            <sz val="8"/>
            <color indexed="81"/>
            <rFont val="Tahoma"/>
            <family val="2"/>
          </rPr>
          <t>11 novembre</t>
        </r>
      </text>
    </comment>
    <comment ref="P1" authorId="0">
      <text>
        <r>
          <rPr>
            <b/>
            <sz val="8"/>
            <color indexed="81"/>
            <rFont val="Tahoma"/>
            <family val="2"/>
          </rPr>
          <t>26 décembre
St  Etienne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 xml:space="preserve">
Merci Lionel pour avoir signalé le  décalage d'une année qui nous privait de ce lundi...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<sst xmlns="http://schemas.openxmlformats.org/spreadsheetml/2006/main" count="370" uniqueCount="81">
  <si>
    <t>ETAT DES HEURES SUPPLEMENTAIRES</t>
  </si>
  <si>
    <t>DATES</t>
  </si>
  <si>
    <t>NATURE DU SERVICE</t>
  </si>
  <si>
    <t>NORMALES</t>
  </si>
  <si>
    <t>DIMANCHE</t>
  </si>
  <si>
    <t>ET FERIES</t>
  </si>
  <si>
    <t>NUITS</t>
  </si>
  <si>
    <t>TOTAL</t>
  </si>
  <si>
    <t>Dépassement Week-end</t>
  </si>
  <si>
    <t>Renfort Week-end</t>
  </si>
  <si>
    <t>Permanence</t>
  </si>
  <si>
    <t>Auteur : M. Esposito Didier</t>
  </si>
  <si>
    <t>AGENT:</t>
  </si>
  <si>
    <t xml:space="preserve"> NOM DES RESPONSABLES :   </t>
  </si>
  <si>
    <t>Entrainement de l'équipe 1</t>
  </si>
  <si>
    <t xml:space="preserve">CFA2 / </t>
  </si>
  <si>
    <t>Week-end</t>
  </si>
  <si>
    <t xml:space="preserve">USCL / </t>
  </si>
  <si>
    <t>USCL</t>
  </si>
  <si>
    <t>Master</t>
  </si>
  <si>
    <t>MATCH USCL</t>
  </si>
  <si>
    <t>WK</t>
  </si>
  <si>
    <t>Pâques</t>
  </si>
  <si>
    <t>Week</t>
  </si>
  <si>
    <t>1er janvier</t>
  </si>
  <si>
    <t>vendredi saint</t>
  </si>
  <si>
    <t>Lundi de paques</t>
  </si>
  <si>
    <t>1er mai</t>
  </si>
  <si>
    <t>ascension</t>
  </si>
  <si>
    <t>Pentecôte</t>
  </si>
  <si>
    <t>Lundi de pentecote</t>
  </si>
  <si>
    <t>15 août</t>
  </si>
  <si>
    <t>1er novembre (toussaint)</t>
  </si>
  <si>
    <t>noël</t>
  </si>
  <si>
    <t>annee_1</t>
  </si>
  <si>
    <t>annee_z</t>
  </si>
  <si>
    <t>décalage pour l'année 1</t>
  </si>
  <si>
    <t>nb_fériés</t>
  </si>
  <si>
    <t>formule nom fériés</t>
  </si>
  <si>
    <t>sans fériés</t>
  </si>
  <si>
    <t>NAT 3</t>
  </si>
  <si>
    <t>ENTRAINEMENT</t>
  </si>
  <si>
    <t>MATIN</t>
  </si>
  <si>
    <t>SOIR</t>
  </si>
  <si>
    <t>MATCH</t>
  </si>
  <si>
    <t>AMICAL</t>
  </si>
  <si>
    <t>HEURES</t>
  </si>
  <si>
    <t>CHAMPIONNAT</t>
  </si>
  <si>
    <t>SAISON 2017 - 2018</t>
  </si>
  <si>
    <t>SAISON 2018 - 2019</t>
  </si>
  <si>
    <t>SAISON 2019 - 2020</t>
  </si>
  <si>
    <t>SAISON 2020 - 2021</t>
  </si>
  <si>
    <t>SAISON 2021 - 2022</t>
  </si>
  <si>
    <t>SAISON 2022 - 2023</t>
  </si>
  <si>
    <t>SAISON 2023 - 2024</t>
  </si>
  <si>
    <t>SAISON 2024 - 2025</t>
  </si>
  <si>
    <t>SAISON 2025 - 2026</t>
  </si>
  <si>
    <t>SAISON 2026 - 2027</t>
  </si>
  <si>
    <t>SAISON 2027 - 2028</t>
  </si>
  <si>
    <t>SAISON 2028 - 2029</t>
  </si>
  <si>
    <t>SAISON 2029 - 2030</t>
  </si>
  <si>
    <t>NOISY</t>
  </si>
  <si>
    <t>AUBERVILLIERS</t>
  </si>
  <si>
    <t>BLANC MESNIL</t>
  </si>
  <si>
    <t>BOBIGNY</t>
  </si>
  <si>
    <t>GOBELINS</t>
  </si>
  <si>
    <t>IVRY</t>
  </si>
  <si>
    <t>LES LILAS</t>
  </si>
  <si>
    <t>LES MUREAUX</t>
  </si>
  <si>
    <t>LES ULIS</t>
  </si>
  <si>
    <t>PARIS FC</t>
  </si>
  <si>
    <t>RACING COLOMBES</t>
  </si>
  <si>
    <t>SÉNART-MOISSY</t>
  </si>
  <si>
    <t>VERSAILLES</t>
  </si>
  <si>
    <t>TERRAIN</t>
  </si>
  <si>
    <t xml:space="preserve">Synthé Est    </t>
  </si>
  <si>
    <t xml:space="preserve">Synthé Ouest </t>
  </si>
  <si>
    <t xml:space="preserve">Honneur   </t>
  </si>
  <si>
    <t>=(H21&amp;"/ "&amp;I21)</t>
  </si>
  <si>
    <t>MEAUX à Créteil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</si>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</sst>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164" formatCode="h:mm;@"/>
    <numFmt numFmtId="165" formatCode="[$-40C]mmmm\ yyyy;@"/>
    <numFmt numFmtId="166" formatCode="[h]:mm"/>
    <numFmt numFmtId="167" formatCode="mmmm\ yyyy"/>
    <numFmt numFmtId="168" formatCode="ddd\ d"/>
    <numFmt numFmtId="169" formatCode="dd\ mmmm\ yyyy;&quot;???&quot;;&quot;-&quot;"/>
    <numFmt numFmtId="170" formatCode="dd\ mmmm\ yyyy"/>
    <numFmt numFmtId="171" formatCode="dddd\ d\ mmmm\ yyyy;General;&quot;-&quot;"/>
    <numFmt numFmtId="172" formatCode="dddd\ d\ mmmm\ yyyy;;&quot;-&quot;"/>
    <numFmt numFmtId="173" formatCode="&quot;SAISON&quot;\ General"/>
    <numFmt numFmtId="174" formatCode="&quot;Nat3 /  &quot;\ General"/>
    <numFmt numFmtId="175" formatCode="ddd\ "/>
    <numFmt numFmtId="176" formatCode="\ yyyy"/>
    <numFmt numFmtId="177" formatCode="ddd\ dd\ mmm\ "/>
    <numFmt numFmtId="178" formatCode="ddd\ dd\ mmm\ yyyy"/>
    <numFmt numFmtId="180" formatCode="[$-40C]d\-mmm;@"/>
    <numFmt numFmtId="182" formatCode="\ mmmm\ "/>
  </numFmts>
  <fonts count="40" x14ac:knownFonts="1">
    <font>
      <sz val="10"/>
      <name val="Arial"/>
    </font>
    <font>
      <b/>
      <sz val="10"/>
      <name val="Arial"/>
      <family val="2"/>
    </font>
    <font>
      <b/>
      <sz val="14"/>
      <name val="MS Serif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Engravers MT"/>
      <family val="1"/>
    </font>
    <font>
      <b/>
      <sz val="14"/>
      <name val="Engravers MT"/>
      <family val="1"/>
    </font>
    <font>
      <sz val="10"/>
      <color indexed="9"/>
      <name val="Arial"/>
      <family val="2"/>
    </font>
    <font>
      <sz val="6"/>
      <color indexed="9"/>
      <name val="Arial"/>
      <family val="2"/>
    </font>
    <font>
      <sz val="6"/>
      <name val="Arial"/>
      <family val="2"/>
    </font>
    <font>
      <b/>
      <sz val="10"/>
      <name val="Engravers MT"/>
      <family val="1"/>
    </font>
    <font>
      <sz val="8"/>
      <name val="Arial"/>
      <family val="2"/>
    </font>
    <font>
      <sz val="7"/>
      <name val="Arial"/>
      <family val="2"/>
    </font>
    <font>
      <sz val="9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b/>
      <sz val="11"/>
      <name val="Calibri"/>
      <family val="2"/>
      <scheme val="minor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9"/>
      <color rgb="FF1F1F1F"/>
      <name val="Arial"/>
      <family val="2"/>
    </font>
    <font>
      <sz val="9"/>
      <color rgb="FF1F1F1F"/>
      <name val="Arial"/>
      <family val="2"/>
    </font>
    <font>
      <sz val="10"/>
      <color rgb="FF1F1F1F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theme="0"/>
      <name val="Arial"/>
      <family val="2"/>
    </font>
    <font>
      <b/>
      <sz val="11"/>
      <name val="Arial"/>
      <family val="2"/>
    </font>
    <font>
      <b/>
      <sz val="18"/>
      <name val="Engravers MT"/>
      <family val="1"/>
    </font>
    <font>
      <b/>
      <sz val="28"/>
      <name val="Arial"/>
      <family val="2"/>
    </font>
    <font>
      <b/>
      <sz val="8"/>
      <color rgb="FFFF0000"/>
      <name val="Verdana"/>
      <family val="2"/>
    </font>
    <font>
      <sz val="8"/>
      <name val="Verdana"/>
      <family val="2"/>
    </font>
    <font>
      <b/>
      <sz val="8"/>
      <color indexed="9"/>
      <name val="Verdana"/>
      <family val="2"/>
    </font>
    <font>
      <i/>
      <sz val="8"/>
      <color rgb="FFFF0000"/>
      <name val="Verdana"/>
      <family val="2"/>
    </font>
    <font>
      <sz val="8"/>
      <color rgb="FFFF0000"/>
      <name val="Verdana"/>
      <family val="2"/>
    </font>
    <font>
      <sz val="72"/>
      <name val="Verdana"/>
      <family val="2"/>
    </font>
    <font>
      <sz val="8"/>
      <color theme="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5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32" fillId="0" borderId="0"/>
  </cellStyleXfs>
  <cellXfs count="217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10" fillId="2" borderId="0" xfId="0" applyFont="1" applyFill="1"/>
    <xf numFmtId="14" fontId="11" fillId="2" borderId="0" xfId="0" applyNumberFormat="1" applyFont="1" applyFill="1"/>
    <xf numFmtId="14" fontId="10" fillId="2" borderId="0" xfId="0" applyNumberFormat="1" applyFont="1" applyFill="1"/>
    <xf numFmtId="164" fontId="11" fillId="2" borderId="0" xfId="0" applyNumberFormat="1" applyFont="1" applyFill="1"/>
    <xf numFmtId="0" fontId="11" fillId="2" borderId="0" xfId="0" applyFont="1" applyFill="1" applyBorder="1" applyAlignment="1" applyProtection="1">
      <alignment horizontal="left"/>
      <protection locked="0"/>
    </xf>
    <xf numFmtId="164" fontId="11" fillId="2" borderId="0" xfId="0" applyNumberFormat="1" applyFont="1" applyFill="1" applyAlignment="1">
      <alignment shrinkToFit="1"/>
    </xf>
    <xf numFmtId="0" fontId="11" fillId="2" borderId="0" xfId="0" applyFont="1" applyFill="1" applyBorder="1" applyAlignment="1" applyProtection="1">
      <alignment horizontal="left" vertical="center"/>
      <protection locked="0"/>
    </xf>
    <xf numFmtId="20" fontId="10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15" fillId="2" borderId="0" xfId="0" applyFont="1" applyFill="1" applyBorder="1" applyAlignment="1">
      <alignment horizontal="left"/>
    </xf>
    <xf numFmtId="14" fontId="14" fillId="2" borderId="0" xfId="0" applyNumberFormat="1" applyFont="1" applyFill="1" applyAlignment="1">
      <alignment horizontal="left"/>
    </xf>
    <xf numFmtId="0" fontId="17" fillId="3" borderId="0" xfId="0" quotePrefix="1" applyFont="1" applyFill="1"/>
    <xf numFmtId="0" fontId="3" fillId="4" borderId="13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166" fontId="0" fillId="0" borderId="2" xfId="0" applyNumberFormat="1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166" fontId="0" fillId="0" borderId="4" xfId="0" applyNumberFormat="1" applyBorder="1" applyAlignment="1" applyProtection="1">
      <alignment horizontal="center"/>
      <protection locked="0"/>
    </xf>
    <xf numFmtId="166" fontId="0" fillId="0" borderId="5" xfId="0" applyNumberFormat="1" applyBorder="1" applyAlignment="1" applyProtection="1">
      <alignment horizontal="center"/>
      <protection locked="0"/>
    </xf>
    <xf numFmtId="166" fontId="18" fillId="3" borderId="6" xfId="0" applyNumberFormat="1" applyFont="1" applyFill="1" applyBorder="1" applyAlignment="1">
      <alignment horizontal="center" vertical="center"/>
    </xf>
    <xf numFmtId="166" fontId="18" fillId="3" borderId="7" xfId="0" applyNumberFormat="1" applyFont="1" applyFill="1" applyBorder="1" applyAlignment="1">
      <alignment horizontal="center" vertical="center"/>
    </xf>
    <xf numFmtId="0" fontId="16" fillId="2" borderId="0" xfId="0" applyFont="1" applyFill="1" applyAlignment="1">
      <alignment vertical="top"/>
    </xf>
    <xf numFmtId="0" fontId="6" fillId="2" borderId="0" xfId="0" applyFont="1" applyFill="1"/>
    <xf numFmtId="0" fontId="0" fillId="3" borderId="0" xfId="0" applyFill="1" applyAlignment="1">
      <alignment horizontal="center"/>
    </xf>
    <xf numFmtId="166" fontId="0" fillId="0" borderId="37" xfId="0" applyNumberFormat="1" applyBorder="1" applyAlignment="1" applyProtection="1">
      <alignment horizontal="center"/>
      <protection locked="0"/>
    </xf>
    <xf numFmtId="0" fontId="7" fillId="2" borderId="0" xfId="1" applyFill="1" applyBorder="1" applyAlignment="1" applyProtection="1">
      <alignment horizontal="center"/>
    </xf>
    <xf numFmtId="20" fontId="6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4" fontId="6" fillId="2" borderId="0" xfId="0" applyNumberFormat="1" applyFont="1" applyFill="1" applyAlignment="1">
      <alignment horizontal="center"/>
    </xf>
    <xf numFmtId="0" fontId="0" fillId="2" borderId="8" xfId="0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164" fontId="7" fillId="2" borderId="0" xfId="1" applyNumberFormat="1" applyFill="1" applyAlignment="1" applyProtection="1">
      <alignment horizontal="center" shrinkToFit="1"/>
    </xf>
    <xf numFmtId="0" fontId="6" fillId="2" borderId="0" xfId="0" applyFont="1" applyFill="1" applyAlignment="1">
      <alignment horizontal="left"/>
    </xf>
    <xf numFmtId="0" fontId="1" fillId="2" borderId="0" xfId="0" applyFont="1" applyFill="1" applyAlignment="1">
      <alignment horizontal="right"/>
    </xf>
    <xf numFmtId="0" fontId="19" fillId="2" borderId="0" xfId="0" applyFont="1" applyFill="1" applyBorder="1" applyAlignment="1" applyProtection="1">
      <alignment horizontal="left"/>
    </xf>
    <xf numFmtId="0" fontId="21" fillId="2" borderId="0" xfId="0" applyFont="1" applyFill="1"/>
    <xf numFmtId="0" fontId="0" fillId="0" borderId="0" xfId="0" applyBorder="1"/>
    <xf numFmtId="15" fontId="22" fillId="3" borderId="0" xfId="0" applyNumberFormat="1" applyFont="1" applyFill="1" applyBorder="1" applyAlignment="1">
      <alignment horizontal="center" vertical="center"/>
    </xf>
    <xf numFmtId="15" fontId="23" fillId="3" borderId="0" xfId="0" applyNumberFormat="1" applyFont="1" applyFill="1" applyBorder="1" applyAlignment="1">
      <alignment horizontal="center" vertical="center"/>
    </xf>
    <xf numFmtId="164" fontId="5" fillId="2" borderId="0" xfId="0" applyNumberFormat="1" applyFont="1" applyFill="1" applyBorder="1" applyAlignment="1">
      <alignment horizontal="center" shrinkToFit="1"/>
    </xf>
    <xf numFmtId="0" fontId="6" fillId="2" borderId="0" xfId="0" applyNumberFormat="1" applyFont="1" applyFill="1" applyBorder="1" applyAlignment="1">
      <alignment horizontal="center" shrinkToFit="1"/>
    </xf>
    <xf numFmtId="14" fontId="12" fillId="2" borderId="0" xfId="0" applyNumberFormat="1" applyFont="1" applyFill="1"/>
    <xf numFmtId="0" fontId="7" fillId="2" borderId="0" xfId="1" applyFill="1" applyAlignment="1" applyProtection="1">
      <alignment horizontal="center"/>
    </xf>
    <xf numFmtId="164" fontId="6" fillId="2" borderId="41" xfId="0" applyNumberFormat="1" applyFont="1" applyFill="1" applyBorder="1" applyAlignment="1">
      <alignment horizontal="center" shrinkToFit="1"/>
    </xf>
    <xf numFmtId="164" fontId="6" fillId="2" borderId="40" xfId="0" applyNumberFormat="1" applyFont="1" applyFill="1" applyBorder="1" applyAlignment="1">
      <alignment horizontal="center" shrinkToFit="1"/>
    </xf>
    <xf numFmtId="164" fontId="6" fillId="2" borderId="42" xfId="0" applyNumberFormat="1" applyFont="1" applyFill="1" applyBorder="1" applyAlignment="1">
      <alignment horizontal="center" shrinkToFit="1"/>
    </xf>
    <xf numFmtId="0" fontId="0" fillId="0" borderId="0" xfId="0"/>
    <xf numFmtId="0" fontId="1" fillId="6" borderId="0" xfId="0" quotePrefix="1" applyFont="1" applyFill="1" applyAlignment="1"/>
    <xf numFmtId="0" fontId="1" fillId="5" borderId="11" xfId="0" applyFont="1" applyFill="1" applyBorder="1" applyAlignment="1">
      <alignment wrapText="1"/>
    </xf>
    <xf numFmtId="16" fontId="1" fillId="6" borderId="11" xfId="0" applyNumberFormat="1" applyFont="1" applyFill="1" applyBorder="1" applyAlignment="1">
      <alignment horizontal="center" wrapText="1"/>
    </xf>
    <xf numFmtId="0" fontId="1" fillId="6" borderId="11" xfId="0" applyFont="1" applyFill="1" applyBorder="1" applyAlignment="1">
      <alignment horizontal="center" wrapText="1"/>
    </xf>
    <xf numFmtId="0" fontId="1" fillId="5" borderId="11" xfId="0" applyFont="1" applyFill="1" applyBorder="1" applyAlignment="1">
      <alignment horizontal="center" wrapText="1"/>
    </xf>
    <xf numFmtId="169" fontId="1" fillId="5" borderId="11" xfId="0" applyNumberFormat="1" applyFont="1" applyFill="1" applyBorder="1" applyAlignment="1">
      <alignment horizontal="center" wrapText="1"/>
    </xf>
    <xf numFmtId="16" fontId="1" fillId="6" borderId="11" xfId="0" quotePrefix="1" applyNumberFormat="1" applyFont="1" applyFill="1" applyBorder="1" applyAlignment="1">
      <alignment horizontal="center" wrapText="1"/>
    </xf>
    <xf numFmtId="170" fontId="1" fillId="5" borderId="11" xfId="0" applyNumberFormat="1" applyFont="1" applyFill="1" applyBorder="1" applyAlignment="1">
      <alignment horizontal="center" vertical="center" wrapText="1" shrinkToFit="1"/>
    </xf>
    <xf numFmtId="0" fontId="1" fillId="6" borderId="11" xfId="0" quotePrefix="1" applyFont="1" applyFill="1" applyBorder="1" applyAlignment="1">
      <alignment horizontal="center" wrapText="1"/>
    </xf>
    <xf numFmtId="0" fontId="1" fillId="5" borderId="11" xfId="0" quotePrefix="1" applyFont="1" applyFill="1" applyBorder="1" applyAlignment="1">
      <alignment horizontal="center" wrapText="1"/>
    </xf>
    <xf numFmtId="169" fontId="1" fillId="7" borderId="11" xfId="0" applyNumberFormat="1" applyFont="1" applyFill="1" applyBorder="1" applyAlignment="1">
      <alignment horizontal="center" wrapText="1"/>
    </xf>
    <xf numFmtId="0" fontId="1" fillId="8" borderId="0" xfId="0" applyFont="1" applyFill="1" applyAlignment="1">
      <alignment horizontal="right" shrinkToFit="1"/>
    </xf>
    <xf numFmtId="0" fontId="0" fillId="8" borderId="0" xfId="0" applyFill="1"/>
    <xf numFmtId="16" fontId="1" fillId="6" borderId="0" xfId="0" applyNumberFormat="1" applyFont="1" applyFill="1" applyAlignment="1">
      <alignment horizontal="center" shrinkToFit="1"/>
    </xf>
    <xf numFmtId="0" fontId="1" fillId="6" borderId="32" xfId="0" applyFont="1" applyFill="1" applyBorder="1" applyAlignment="1">
      <alignment horizontal="center"/>
    </xf>
    <xf numFmtId="171" fontId="0" fillId="0" borderId="32" xfId="0" applyNumberFormat="1" applyFill="1" applyBorder="1" applyAlignment="1">
      <alignment horizontal="center" shrinkToFit="1"/>
    </xf>
    <xf numFmtId="0" fontId="0" fillId="8" borderId="0" xfId="0" applyFill="1" applyAlignment="1">
      <alignment horizontal="right"/>
    </xf>
    <xf numFmtId="172" fontId="0" fillId="0" borderId="32" xfId="0" applyNumberFormat="1" applyFill="1" applyBorder="1" applyAlignment="1">
      <alignment horizontal="center" shrinkToFit="1"/>
    </xf>
    <xf numFmtId="0" fontId="0" fillId="8" borderId="0" xfId="0" applyNumberFormat="1" applyFill="1"/>
    <xf numFmtId="168" fontId="6" fillId="3" borderId="40" xfId="0" applyNumberFormat="1" applyFont="1" applyFill="1" applyBorder="1" applyAlignment="1">
      <alignment horizontal="center" vertical="center" shrinkToFit="1"/>
    </xf>
    <xf numFmtId="168" fontId="6" fillId="0" borderId="41" xfId="0" applyNumberFormat="1" applyFont="1" applyFill="1" applyBorder="1" applyAlignment="1">
      <alignment horizontal="center" vertical="center" shrinkToFit="1"/>
    </xf>
    <xf numFmtId="168" fontId="6" fillId="3" borderId="41" xfId="0" applyNumberFormat="1" applyFont="1" applyFill="1" applyBorder="1" applyAlignment="1">
      <alignment horizontal="center" vertical="center" shrinkToFit="1"/>
    </xf>
    <xf numFmtId="168" fontId="6" fillId="0" borderId="41" xfId="0" applyNumberFormat="1" applyFont="1" applyFill="1" applyBorder="1" applyAlignment="1">
      <alignment horizontal="center" vertical="center"/>
    </xf>
    <xf numFmtId="168" fontId="6" fillId="0" borderId="42" xfId="0" applyNumberFormat="1" applyFont="1" applyFill="1" applyBorder="1" applyAlignment="1">
      <alignment horizontal="center" vertical="center"/>
    </xf>
    <xf numFmtId="0" fontId="0" fillId="0" borderId="0" xfId="0"/>
    <xf numFmtId="165" fontId="20" fillId="3" borderId="0" xfId="0" applyNumberFormat="1" applyFont="1" applyFill="1" applyAlignment="1">
      <alignment horizontal="left"/>
    </xf>
    <xf numFmtId="0" fontId="20" fillId="3" borderId="0" xfId="0" applyFont="1" applyFill="1" applyAlignment="1">
      <alignment horizontal="left"/>
    </xf>
    <xf numFmtId="0" fontId="17" fillId="3" borderId="0" xfId="0" applyFont="1" applyFill="1" applyAlignment="1">
      <alignment horizontal="center"/>
    </xf>
    <xf numFmtId="15" fontId="27" fillId="3" borderId="0" xfId="0" applyNumberFormat="1" applyFont="1" applyFill="1" applyBorder="1" applyAlignment="1" applyProtection="1">
      <alignment horizontal="center" vertical="center"/>
    </xf>
    <xf numFmtId="0" fontId="17" fillId="3" borderId="0" xfId="0" applyFont="1" applyFill="1" applyAlignment="1" applyProtection="1">
      <alignment horizont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6" fillId="3" borderId="0" xfId="0" applyFont="1" applyFill="1" applyBorder="1" applyAlignment="1">
      <alignment horizontal="center"/>
    </xf>
    <xf numFmtId="0" fontId="17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7" fillId="3" borderId="0" xfId="0" applyFont="1" applyFill="1" applyBorder="1" applyAlignment="1" applyProtection="1">
      <alignment horizontal="center"/>
    </xf>
    <xf numFmtId="0" fontId="0" fillId="0" borderId="0" xfId="0" applyAlignment="1"/>
    <xf numFmtId="0" fontId="20" fillId="0" borderId="0" xfId="0" applyFont="1" applyAlignment="1">
      <alignment horizontal="center"/>
    </xf>
    <xf numFmtId="168" fontId="6" fillId="3" borderId="8" xfId="0" applyNumberFormat="1" applyFont="1" applyFill="1" applyBorder="1" applyAlignment="1">
      <alignment horizontal="center" vertical="center" shrinkToFit="1"/>
    </xf>
    <xf numFmtId="168" fontId="6" fillId="0" borderId="1" xfId="0" applyNumberFormat="1" applyFont="1" applyFill="1" applyBorder="1" applyAlignment="1">
      <alignment horizontal="center" vertical="center" shrinkToFit="1"/>
    </xf>
    <xf numFmtId="168" fontId="6" fillId="3" borderId="1" xfId="0" applyNumberFormat="1" applyFont="1" applyFill="1" applyBorder="1" applyAlignment="1">
      <alignment horizontal="center" vertical="center" shrinkToFit="1"/>
    </xf>
    <xf numFmtId="168" fontId="6" fillId="0" borderId="1" xfId="0" applyNumberFormat="1" applyFont="1" applyFill="1" applyBorder="1" applyAlignment="1">
      <alignment horizontal="center" vertical="center"/>
    </xf>
    <xf numFmtId="168" fontId="6" fillId="0" borderId="33" xfId="0" applyNumberFormat="1" applyFont="1" applyFill="1" applyBorder="1" applyAlignment="1">
      <alignment horizontal="center" vertical="center"/>
    </xf>
    <xf numFmtId="164" fontId="0" fillId="0" borderId="34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164" fontId="0" fillId="9" borderId="34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33" xfId="0" applyNumberFormat="1" applyFill="1" applyBorder="1" applyAlignment="1">
      <alignment horizontal="center"/>
    </xf>
    <xf numFmtId="0" fontId="6" fillId="0" borderId="41" xfId="0" applyFont="1" applyBorder="1" applyAlignment="1" applyProtection="1">
      <alignment horizontal="left"/>
      <protection locked="0"/>
    </xf>
    <xf numFmtId="0" fontId="6" fillId="3" borderId="41" xfId="0" applyFont="1" applyFill="1" applyBorder="1" applyAlignment="1" applyProtection="1">
      <alignment horizontal="left"/>
      <protection locked="0"/>
    </xf>
    <xf numFmtId="0" fontId="6" fillId="0" borderId="42" xfId="0" applyFont="1" applyBorder="1" applyAlignment="1" applyProtection="1">
      <alignment horizontal="left"/>
      <protection locked="0"/>
    </xf>
    <xf numFmtId="0" fontId="20" fillId="3" borderId="38" xfId="0" applyFont="1" applyFill="1" applyBorder="1" applyAlignment="1">
      <alignment horizontal="left"/>
    </xf>
    <xf numFmtId="0" fontId="20" fillId="3" borderId="45" xfId="0" applyFont="1" applyFill="1" applyBorder="1" applyAlignment="1">
      <alignment horizontal="left"/>
    </xf>
    <xf numFmtId="0" fontId="20" fillId="3" borderId="39" xfId="0" applyFont="1" applyFill="1" applyBorder="1" applyAlignment="1">
      <alignment horizontal="left"/>
    </xf>
    <xf numFmtId="20" fontId="20" fillId="3" borderId="0" xfId="0" applyNumberFormat="1" applyFont="1" applyFill="1" applyAlignment="1">
      <alignment horizontal="left"/>
    </xf>
    <xf numFmtId="0" fontId="28" fillId="3" borderId="36" xfId="0" applyFont="1" applyFill="1" applyBorder="1" applyAlignment="1">
      <alignment horizontal="left" vertical="center"/>
    </xf>
    <xf numFmtId="0" fontId="28" fillId="3" borderId="0" xfId="0" applyFont="1" applyFill="1" applyBorder="1" applyAlignment="1">
      <alignment horizontal="left" vertical="center"/>
    </xf>
    <xf numFmtId="0" fontId="20" fillId="0" borderId="46" xfId="0" applyFont="1" applyBorder="1" applyAlignment="1">
      <alignment horizontal="center"/>
    </xf>
    <xf numFmtId="0" fontId="6" fillId="0" borderId="0" xfId="0" quotePrefix="1" applyFont="1" applyAlignment="1">
      <alignment horizontal="left"/>
    </xf>
    <xf numFmtId="0" fontId="0" fillId="0" borderId="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174" fontId="0" fillId="9" borderId="1" xfId="0" applyNumberFormat="1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0" fillId="9" borderId="33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0" fontId="6" fillId="9" borderId="1" xfId="0" applyFont="1" applyFill="1" applyBorder="1" applyAlignment="1">
      <alignment horizontal="center"/>
    </xf>
    <xf numFmtId="175" fontId="6" fillId="3" borderId="8" xfId="0" applyNumberFormat="1" applyFont="1" applyFill="1" applyBorder="1" applyAlignment="1">
      <alignment horizontal="center" vertical="center" shrinkToFit="1"/>
    </xf>
    <xf numFmtId="175" fontId="6" fillId="0" borderId="1" xfId="0" applyNumberFormat="1" applyFont="1" applyFill="1" applyBorder="1" applyAlignment="1">
      <alignment horizontal="center" vertical="center" shrinkToFit="1"/>
    </xf>
    <xf numFmtId="175" fontId="6" fillId="3" borderId="1" xfId="0" applyNumberFormat="1" applyFont="1" applyFill="1" applyBorder="1" applyAlignment="1">
      <alignment horizontal="center" vertical="center" shrinkToFit="1"/>
    </xf>
    <xf numFmtId="175" fontId="6" fillId="0" borderId="1" xfId="0" applyNumberFormat="1" applyFont="1" applyFill="1" applyBorder="1" applyAlignment="1">
      <alignment horizontal="center" vertical="center"/>
    </xf>
    <xf numFmtId="175" fontId="6" fillId="0" borderId="33" xfId="0" applyNumberFormat="1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4" fontId="0" fillId="3" borderId="35" xfId="0" applyNumberFormat="1" applyFill="1" applyBorder="1" applyAlignment="1">
      <alignment horizontal="center"/>
    </xf>
    <xf numFmtId="175" fontId="6" fillId="9" borderId="8" xfId="0" applyNumberFormat="1" applyFont="1" applyFill="1" applyBorder="1" applyAlignment="1">
      <alignment horizontal="center" vertical="center" shrinkToFit="1"/>
    </xf>
    <xf numFmtId="175" fontId="6" fillId="9" borderId="1" xfId="0" applyNumberFormat="1" applyFont="1" applyFill="1" applyBorder="1" applyAlignment="1">
      <alignment horizontal="center" vertical="center" shrinkToFit="1"/>
    </xf>
    <xf numFmtId="175" fontId="6" fillId="9" borderId="1" xfId="0" applyNumberFormat="1" applyFont="1" applyFill="1" applyBorder="1" applyAlignment="1">
      <alignment horizontal="center" vertical="center"/>
    </xf>
    <xf numFmtId="175" fontId="6" fillId="9" borderId="33" xfId="0" applyNumberFormat="1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/>
    </xf>
    <xf numFmtId="168" fontId="1" fillId="10" borderId="8" xfId="0" applyNumberFormat="1" applyFont="1" applyFill="1" applyBorder="1" applyAlignment="1">
      <alignment horizontal="center" vertical="center" shrinkToFit="1"/>
    </xf>
    <xf numFmtId="168" fontId="1" fillId="10" borderId="1" xfId="0" applyNumberFormat="1" applyFont="1" applyFill="1" applyBorder="1" applyAlignment="1">
      <alignment horizontal="center" vertical="center" shrinkToFit="1"/>
    </xf>
    <xf numFmtId="175" fontId="1" fillId="10" borderId="1" xfId="0" applyNumberFormat="1" applyFont="1" applyFill="1" applyBorder="1" applyAlignment="1">
      <alignment horizontal="center" vertical="center" shrinkToFit="1"/>
    </xf>
    <xf numFmtId="175" fontId="1" fillId="10" borderId="8" xfId="0" applyNumberFormat="1" applyFont="1" applyFill="1" applyBorder="1" applyAlignment="1">
      <alignment horizontal="center" vertical="center" shrinkToFit="1"/>
    </xf>
    <xf numFmtId="0" fontId="1" fillId="0" borderId="28" xfId="0" applyFont="1" applyBorder="1" applyAlignment="1">
      <alignment horizontal="left"/>
    </xf>
    <xf numFmtId="0" fontId="1" fillId="0" borderId="29" xfId="0" applyFont="1" applyBorder="1" applyAlignment="1">
      <alignment horizontal="left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9" borderId="28" xfId="0" applyFont="1" applyFill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1" fillId="9" borderId="28" xfId="0" applyFont="1" applyFill="1" applyBorder="1" applyAlignment="1">
      <alignment horizontal="left"/>
    </xf>
    <xf numFmtId="0" fontId="1" fillId="9" borderId="29" xfId="0" applyFont="1" applyFill="1" applyBorder="1" applyAlignment="1">
      <alignment horizontal="left"/>
    </xf>
    <xf numFmtId="0" fontId="24" fillId="0" borderId="41" xfId="0" applyFont="1" applyBorder="1" applyAlignment="1" applyProtection="1">
      <alignment horizontal="left"/>
      <protection locked="0"/>
    </xf>
    <xf numFmtId="0" fontId="6" fillId="0" borderId="40" xfId="0" applyFont="1" applyBorder="1" applyAlignment="1" applyProtection="1">
      <alignment horizontal="left"/>
      <protection locked="0"/>
    </xf>
    <xf numFmtId="0" fontId="1" fillId="0" borderId="43" xfId="0" applyFont="1" applyBorder="1" applyAlignment="1" applyProtection="1">
      <alignment horizontal="center"/>
      <protection locked="0"/>
    </xf>
    <xf numFmtId="0" fontId="6" fillId="3" borderId="9" xfId="0" applyFont="1" applyFill="1" applyBorder="1" applyAlignment="1" applyProtection="1">
      <alignment horizontal="left"/>
      <protection locked="0"/>
    </xf>
    <xf numFmtId="0" fontId="0" fillId="3" borderId="10" xfId="0" applyFill="1" applyBorder="1" applyAlignment="1" applyProtection="1">
      <alignment horizontal="left"/>
      <protection locked="0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13" fillId="2" borderId="0" xfId="0" applyFont="1" applyFill="1" applyAlignment="1">
      <alignment horizontal="left"/>
    </xf>
    <xf numFmtId="0" fontId="6" fillId="0" borderId="0" xfId="0" applyFont="1" applyAlignment="1">
      <alignment horizontal="left"/>
    </xf>
    <xf numFmtId="0" fontId="13" fillId="2" borderId="0" xfId="0" applyFont="1" applyFill="1" applyAlignment="1"/>
    <xf numFmtId="0" fontId="6" fillId="2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8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165" fontId="19" fillId="2" borderId="0" xfId="0" applyNumberFormat="1" applyFont="1" applyFill="1" applyBorder="1" applyAlignment="1" applyProtection="1">
      <alignment horizontal="left"/>
      <protection locked="0"/>
    </xf>
    <xf numFmtId="0" fontId="21" fillId="0" borderId="0" xfId="0" applyFont="1" applyAlignment="1">
      <alignment horizontal="left"/>
    </xf>
    <xf numFmtId="0" fontId="3" fillId="4" borderId="18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73" fontId="3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167" fontId="29" fillId="0" borderId="15" xfId="0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/>
    <xf numFmtId="0" fontId="0" fillId="0" borderId="44" xfId="0" applyBorder="1" applyAlignment="1"/>
    <xf numFmtId="0" fontId="3" fillId="4" borderId="31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/>
    </xf>
    <xf numFmtId="0" fontId="1" fillId="4" borderId="30" xfId="0" applyFont="1" applyFill="1" applyBorder="1" applyAlignment="1">
      <alignment horizontal="center"/>
    </xf>
    <xf numFmtId="0" fontId="6" fillId="0" borderId="3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6" fillId="9" borderId="31" xfId="0" applyFont="1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33" fillId="2" borderId="0" xfId="3" applyFont="1" applyFill="1" applyBorder="1" applyAlignment="1" applyProtection="1">
      <alignment horizontal="center"/>
    </xf>
    <xf numFmtId="0" fontId="34" fillId="0" borderId="0" xfId="3" applyFont="1" applyAlignment="1" applyProtection="1">
      <alignment horizontal="left"/>
    </xf>
    <xf numFmtId="177" fontId="35" fillId="3" borderId="0" xfId="3" applyNumberFormat="1" applyFont="1" applyFill="1" applyBorder="1" applyAlignment="1" applyProtection="1">
      <alignment horizontal="left"/>
    </xf>
    <xf numFmtId="0" fontId="32" fillId="0" borderId="0" xfId="3" applyAlignment="1" applyProtection="1">
      <alignment horizontal="center"/>
    </xf>
    <xf numFmtId="178" fontId="35" fillId="0" borderId="0" xfId="3" applyNumberFormat="1" applyFont="1" applyAlignment="1" applyProtection="1">
      <alignment horizontal="left"/>
    </xf>
    <xf numFmtId="0" fontId="32" fillId="0" borderId="0" xfId="3" applyBorder="1" applyAlignment="1" applyProtection="1">
      <alignment horizontal="center"/>
    </xf>
    <xf numFmtId="176" fontId="33" fillId="2" borderId="0" xfId="3" applyNumberFormat="1" applyFont="1" applyFill="1" applyBorder="1" applyAlignment="1" applyProtection="1">
      <alignment horizontal="center"/>
    </xf>
    <xf numFmtId="0" fontId="36" fillId="11" borderId="43" xfId="0" applyFont="1" applyFill="1" applyBorder="1" applyAlignment="1">
      <alignment horizontal="center"/>
    </xf>
    <xf numFmtId="180" fontId="31" fillId="0" borderId="0" xfId="0" applyNumberFormat="1" applyFont="1" applyAlignment="1" applyProtection="1">
      <alignment horizontal="left"/>
    </xf>
    <xf numFmtId="0" fontId="37" fillId="3" borderId="0" xfId="0" applyFont="1" applyFill="1" applyAlignment="1">
      <alignment horizontal="center"/>
    </xf>
    <xf numFmtId="0" fontId="20" fillId="0" borderId="0" xfId="0" applyNumberFormat="1" applyFont="1" applyAlignment="1">
      <alignment horizontal="center"/>
    </xf>
    <xf numFmtId="182" fontId="20" fillId="0" borderId="46" xfId="0" applyNumberFormat="1" applyFont="1" applyBorder="1" applyAlignment="1">
      <alignment horizontal="center"/>
    </xf>
    <xf numFmtId="0" fontId="6" fillId="0" borderId="0" xfId="0" quotePrefix="1" applyFont="1"/>
    <xf numFmtId="0" fontId="31" fillId="0" borderId="0" xfId="0" applyNumberFormat="1" applyFont="1" applyAlignment="1" applyProtection="1">
      <alignment horizontal="left"/>
    </xf>
    <xf numFmtId="0" fontId="20" fillId="5" borderId="0" xfId="0" applyNumberFormat="1" applyFont="1" applyFill="1" applyAlignment="1">
      <alignment horizontal="center"/>
    </xf>
    <xf numFmtId="177" fontId="35" fillId="5" borderId="0" xfId="3" applyNumberFormat="1" applyFont="1" applyFill="1" applyBorder="1" applyAlignment="1" applyProtection="1">
      <alignment horizontal="left"/>
    </xf>
    <xf numFmtId="178" fontId="35" fillId="5" borderId="0" xfId="3" applyNumberFormat="1" applyFont="1" applyFill="1" applyAlignment="1" applyProtection="1">
      <alignment horizontal="left"/>
    </xf>
    <xf numFmtId="0" fontId="31" fillId="5" borderId="0" xfId="0" applyNumberFormat="1" applyFont="1" applyFill="1" applyAlignment="1" applyProtection="1">
      <alignment horizontal="left"/>
    </xf>
    <xf numFmtId="0" fontId="34" fillId="5" borderId="0" xfId="3" applyFont="1" applyFill="1" applyAlignment="1" applyProtection="1">
      <alignment horizontal="left"/>
    </xf>
  </cellXfs>
  <cellStyles count="4">
    <cellStyle name="Lien hypertexte" xfId="1" builtinId="8"/>
    <cellStyle name="Normal" xfId="0" builtinId="0"/>
    <cellStyle name="Normal 2" xfId="2"/>
    <cellStyle name="Normal_FormatConditionnelExemples" xfId="3"/>
  </cellStyles>
  <dxfs count="80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rgb="FF00B0F0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11"/>
        </patternFill>
      </fill>
    </dxf>
    <dxf>
      <font>
        <b val="0"/>
        <i val="0"/>
        <condense val="0"/>
        <extend val="0"/>
        <color indexed="55"/>
      </font>
    </dxf>
    <dxf>
      <fill>
        <patternFill>
          <bgColor indexed="42"/>
        </patternFill>
      </fill>
    </dxf>
    <dxf>
      <fill>
        <patternFill>
          <bgColor indexed="47"/>
        </patternFill>
      </fill>
    </dxf>
    <dxf>
      <fill>
        <patternFill>
          <bgColor indexed="5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ill>
        <patternFill>
          <bgColor indexed="55"/>
        </patternFill>
      </fill>
    </dxf>
    <dxf>
      <font>
        <color theme="0"/>
      </font>
    </dxf>
    <dxf>
      <font>
        <color theme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16" fmlaLink="$B$2" max="2100" min="2014" noThreeD="1" page="10" val="2017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342900</xdr:colOff>
      <xdr:row>1</xdr:row>
      <xdr:rowOff>57150</xdr:rowOff>
    </xdr:from>
    <xdr:ext cx="1752600" cy="400050"/>
    <xdr:sp macro="" textlink="#REF!">
      <xdr:nvSpPr>
        <xdr:cNvPr id="2" name="Rectangle 1"/>
        <xdr:cNvSpPr/>
      </xdr:nvSpPr>
      <xdr:spPr>
        <a:xfrm>
          <a:off x="6181725" y="219075"/>
          <a:ext cx="1752600" cy="400050"/>
        </a:xfrm>
        <a:prstGeom prst="rect">
          <a:avLst/>
        </a:prstGeom>
        <a:noFill/>
        <a:ln>
          <a:noFill/>
        </a:ln>
      </xdr:spPr>
      <xdr:txBody>
        <a:bodyPr wrap="square" lIns="91440" tIns="45720" rIns="91440" bIns="45720">
          <a:noAutofit/>
        </a:bodyPr>
        <a:lstStyle/>
        <a:p>
          <a:pPr algn="ctr"/>
          <a:fld id="{9143622B-3488-45F8-B374-8FDBD4C252F3}" type="TxLink">
            <a:rPr lang="fr-FR" sz="1400" b="1" cap="none" spc="0">
              <a:ln w="10541" cmpd="sng">
                <a:noFill/>
                <a:prstDash val="solid"/>
              </a:ln>
              <a:solidFill>
                <a:srgbClr val="FF0000"/>
              </a:solidFill>
              <a:effectLst/>
            </a:rPr>
            <a:pPr algn="ctr"/>
            <a:t>janvier 2018</a:t>
          </a:fld>
          <a:endParaRPr lang="fr-FR" sz="1400" b="1" cap="none" spc="0">
            <a:ln w="10541" cmpd="sng">
              <a:noFill/>
              <a:prstDash val="solid"/>
            </a:ln>
            <a:solidFill>
              <a:srgbClr val="FF0000"/>
            </a:solidFill>
            <a:effectLst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4781550</xdr:colOff>
          <xdr:row>0</xdr:row>
          <xdr:rowOff>161925</xdr:rowOff>
        </xdr:from>
        <xdr:to>
          <xdr:col>2</xdr:col>
          <xdr:colOff>0</xdr:colOff>
          <xdr:row>2</xdr:row>
          <xdr:rowOff>0</xdr:rowOff>
        </xdr:to>
        <xdr:sp macro="" textlink="">
          <xdr:nvSpPr>
            <xdr:cNvPr id="52225" name="Spinner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92D050"/>
  </sheetPr>
  <dimension ref="A1:N64"/>
  <sheetViews>
    <sheetView showZeros="0" workbookViewId="0">
      <pane ySplit="9" topLeftCell="A10" activePane="bottomLeft" state="frozen"/>
      <selection activeCell="H40" sqref="H40"/>
      <selection pane="bottomLeft" activeCell="E21" sqref="E21"/>
    </sheetView>
  </sheetViews>
  <sheetFormatPr baseColWidth="10" defaultRowHeight="12.75" x14ac:dyDescent="0.2"/>
  <cols>
    <col min="1" max="2" width="11" style="12" customWidth="1"/>
    <col min="3" max="3" width="32.5703125" style="2" customWidth="1"/>
    <col min="4" max="6" width="11" style="2" customWidth="1"/>
    <col min="7" max="7" width="11.42578125" style="12"/>
    <col min="8" max="8" width="11.42578125" style="7"/>
    <col min="9" max="11" width="11.42578125" style="4"/>
    <col min="12" max="12" width="11.42578125" style="6"/>
    <col min="13" max="13" width="11.42578125" style="2"/>
    <col min="14" max="14" width="6" style="2" customWidth="1"/>
    <col min="15" max="16384" width="11.42578125" style="2"/>
  </cols>
  <sheetData>
    <row r="1" spans="1:14" x14ac:dyDescent="0.2">
      <c r="A1" s="11">
        <v>0</v>
      </c>
      <c r="B1" s="11"/>
      <c r="C1" s="1"/>
      <c r="D1" s="1"/>
      <c r="E1" s="1"/>
      <c r="G1" s="29" t="s">
        <v>19</v>
      </c>
      <c r="H1" s="46" t="s">
        <v>23</v>
      </c>
      <c r="I1" s="35" t="s">
        <v>20</v>
      </c>
      <c r="J1" s="8" t="s">
        <v>17</v>
      </c>
      <c r="K1" s="30" t="e">
        <f>#REF!</f>
        <v>#REF!</v>
      </c>
      <c r="L1" s="32" t="s">
        <v>18</v>
      </c>
      <c r="M1" s="30">
        <v>0</v>
      </c>
    </row>
    <row r="2" spans="1:14" ht="15.75" x14ac:dyDescent="0.25">
      <c r="A2" s="166" t="s">
        <v>0</v>
      </c>
      <c r="B2" s="166"/>
      <c r="C2" s="166"/>
      <c r="D2" s="166"/>
      <c r="E2" s="166"/>
      <c r="F2" s="166"/>
      <c r="H2" s="9"/>
      <c r="J2" s="4" t="s">
        <v>15</v>
      </c>
      <c r="K2" s="30" t="e">
        <f>#REF!</f>
        <v>#REF!</v>
      </c>
      <c r="L2" s="45"/>
      <c r="M2" s="26"/>
    </row>
    <row r="3" spans="1:14" x14ac:dyDescent="0.2">
      <c r="A3" s="15"/>
      <c r="B3" s="15"/>
      <c r="C3" s="1"/>
      <c r="D3" s="1"/>
      <c r="E3" s="1"/>
      <c r="H3" s="9"/>
      <c r="J3" s="8" t="s">
        <v>8</v>
      </c>
      <c r="K3" s="30" t="e">
        <f>#REF!</f>
        <v>#REF!</v>
      </c>
      <c r="L3" s="45"/>
      <c r="M3" s="26"/>
    </row>
    <row r="4" spans="1:14" ht="18" x14ac:dyDescent="0.25">
      <c r="A4" s="167" t="e">
        <f>(#REF!)</f>
        <v>#REF!</v>
      </c>
      <c r="B4" s="167"/>
      <c r="C4" s="167"/>
      <c r="D4" s="167"/>
      <c r="E4" s="167"/>
      <c r="F4" s="167"/>
      <c r="H4" s="9"/>
      <c r="J4" s="8" t="s">
        <v>14</v>
      </c>
      <c r="K4" s="36"/>
      <c r="L4" s="45"/>
      <c r="M4" s="26"/>
    </row>
    <row r="5" spans="1:14" ht="18" x14ac:dyDescent="0.3">
      <c r="A5" s="3"/>
      <c r="B5" s="3"/>
      <c r="C5" s="3"/>
      <c r="D5" s="3"/>
      <c r="E5" s="3"/>
      <c r="F5" s="3"/>
      <c r="H5" s="9"/>
      <c r="J5" s="10" t="s">
        <v>10</v>
      </c>
      <c r="L5" s="5"/>
    </row>
    <row r="6" spans="1:14" ht="15" x14ac:dyDescent="0.25">
      <c r="A6" s="38" t="s">
        <v>12</v>
      </c>
      <c r="B6" s="38" t="e">
        <f>(#REF!)</f>
        <v>#REF!</v>
      </c>
      <c r="C6" s="39"/>
      <c r="D6" s="168" t="e">
        <f>#REF!</f>
        <v>#REF!</v>
      </c>
      <c r="E6" s="169"/>
      <c r="F6" s="169"/>
      <c r="H6" s="9"/>
      <c r="J6" s="8" t="s">
        <v>9</v>
      </c>
      <c r="L6" s="5"/>
    </row>
    <row r="7" spans="1:14" ht="13.5" thickBot="1" x14ac:dyDescent="0.25">
      <c r="A7" s="13"/>
      <c r="B7" s="13"/>
      <c r="C7" s="1"/>
      <c r="D7" s="1"/>
      <c r="E7" s="1"/>
      <c r="F7" s="1"/>
      <c r="H7" s="9"/>
      <c r="J7" s="8" t="s">
        <v>16</v>
      </c>
      <c r="L7" s="5"/>
    </row>
    <row r="8" spans="1:14" x14ac:dyDescent="0.2">
      <c r="A8" s="170" t="s">
        <v>1</v>
      </c>
      <c r="B8" s="172" t="s">
        <v>2</v>
      </c>
      <c r="C8" s="173"/>
      <c r="D8" s="176" t="s">
        <v>3</v>
      </c>
      <c r="E8" s="16" t="s">
        <v>4</v>
      </c>
      <c r="F8" s="178" t="s">
        <v>6</v>
      </c>
      <c r="H8" s="9"/>
      <c r="L8" s="5"/>
    </row>
    <row r="9" spans="1:14" ht="16.5" thickBot="1" x14ac:dyDescent="0.3">
      <c r="A9" s="171"/>
      <c r="B9" s="174"/>
      <c r="C9" s="175"/>
      <c r="D9" s="177"/>
      <c r="E9" s="17" t="s">
        <v>5</v>
      </c>
      <c r="F9" s="179"/>
      <c r="J9" s="43"/>
      <c r="L9" s="5"/>
      <c r="N9" s="31" t="s">
        <v>21</v>
      </c>
    </row>
    <row r="10" spans="1:14" x14ac:dyDescent="0.2">
      <c r="A10" s="70" t="e">
        <f>#REF!</f>
        <v>#REF!</v>
      </c>
      <c r="B10" s="156" t="e">
        <f>IF(H10&lt;&gt;"",VLOOKUP(H10,#REF!,2,FALSE),"")</f>
        <v>#REF!</v>
      </c>
      <c r="C10" s="157"/>
      <c r="D10" s="18">
        <f t="shared" ref="D10:D40" si="0">IF(ISERROR(SEARCH($L$1,B10)),$M$1,$K$2)</f>
        <v>0</v>
      </c>
      <c r="E10" s="18" t="e">
        <f>IF(N10="X",$K$1,"")</f>
        <v>#REF!</v>
      </c>
      <c r="F10" s="19">
        <f>IF(ISERROR(SEARCH($L$1,B10)),$M$1,$K$3)</f>
        <v>0</v>
      </c>
      <c r="H10" s="48" t="e">
        <f>IF(N10="X",$K$1,"")</f>
        <v>#REF!</v>
      </c>
      <c r="J10" s="44"/>
      <c r="L10" s="5"/>
      <c r="N10" s="33" t="e">
        <f>(AOÜT!#REF!)</f>
        <v>#REF!</v>
      </c>
    </row>
    <row r="11" spans="1:14" x14ac:dyDescent="0.2">
      <c r="A11" s="71" t="e">
        <f>DATE(YEAR(A10),MONTH(A10),2)</f>
        <v>#REF!</v>
      </c>
      <c r="B11" s="156" t="e">
        <f>IF(H11&lt;&gt;"",VLOOKUP(H11,#REF!,2,FALSE),"")</f>
        <v>#REF!</v>
      </c>
      <c r="C11" s="157"/>
      <c r="D11" s="20">
        <f t="shared" si="0"/>
        <v>0</v>
      </c>
      <c r="E11" s="20" t="e">
        <f t="shared" ref="E11:E40" si="1">IF(N11="X",$K$1,"")</f>
        <v>#REF!</v>
      </c>
      <c r="F11" s="21">
        <f t="shared" ref="F11:F40" si="2">IF(ISERROR(SEARCH($L$1,B11)),$M$1,$K$3)</f>
        <v>0</v>
      </c>
      <c r="H11" s="47" t="e">
        <f>IF(N11="X",$K$1,"")</f>
        <v>#REF!</v>
      </c>
      <c r="J11" s="44"/>
      <c r="L11" s="5"/>
      <c r="N11" s="33" t="e">
        <f>(AOÜT!#REF!)</f>
        <v>#REF!</v>
      </c>
    </row>
    <row r="12" spans="1:14" x14ac:dyDescent="0.2">
      <c r="A12" s="71" t="e">
        <f t="shared" ref="A12:A37" si="3">A11+1</f>
        <v>#REF!</v>
      </c>
      <c r="B12" s="156" t="e">
        <f>IF(H12&lt;&gt;"",VLOOKUP(H12,#REF!,2,FALSE),"")</f>
        <v>#REF!</v>
      </c>
      <c r="C12" s="157"/>
      <c r="D12" s="20">
        <f t="shared" si="0"/>
        <v>0</v>
      </c>
      <c r="E12" s="20" t="e">
        <f t="shared" si="1"/>
        <v>#REF!</v>
      </c>
      <c r="F12" s="21">
        <f t="shared" si="2"/>
        <v>0</v>
      </c>
      <c r="H12" s="47" t="e">
        <f t="shared" ref="H12:H40" si="4">IF(N12="X",$K$1,"")</f>
        <v>#REF!</v>
      </c>
      <c r="J12" s="44"/>
      <c r="L12" s="5"/>
      <c r="N12" s="33" t="e">
        <f>(AOÜT!#REF!)</f>
        <v>#REF!</v>
      </c>
    </row>
    <row r="13" spans="1:14" x14ac:dyDescent="0.2">
      <c r="A13" s="71" t="e">
        <f t="shared" si="3"/>
        <v>#REF!</v>
      </c>
      <c r="B13" s="156" t="str">
        <f>IF(H13&lt;&gt;"",VLOOKUP(H13,#REF!,2,FALSE),"")</f>
        <v/>
      </c>
      <c r="C13" s="157"/>
      <c r="D13" s="20">
        <f t="shared" si="0"/>
        <v>0</v>
      </c>
      <c r="E13" s="20" t="e">
        <f t="shared" si="1"/>
        <v>#REF!</v>
      </c>
      <c r="F13" s="21">
        <f t="shared" si="2"/>
        <v>0</v>
      </c>
      <c r="H13" s="47"/>
      <c r="J13" s="44"/>
      <c r="L13" s="5"/>
      <c r="N13" s="33" t="e">
        <f>(AOÜT!#REF!)</f>
        <v>#REF!</v>
      </c>
    </row>
    <row r="14" spans="1:14" x14ac:dyDescent="0.2">
      <c r="A14" s="71" t="e">
        <f t="shared" si="3"/>
        <v>#REF!</v>
      </c>
      <c r="B14" s="156" t="e">
        <f>IF(H14&lt;&gt;"",VLOOKUP(H14,#REF!,2,FALSE),"")</f>
        <v>#REF!</v>
      </c>
      <c r="C14" s="157"/>
      <c r="D14" s="20">
        <f t="shared" si="0"/>
        <v>0</v>
      </c>
      <c r="E14" s="20" t="e">
        <f t="shared" si="1"/>
        <v>#REF!</v>
      </c>
      <c r="F14" s="21">
        <f t="shared" si="2"/>
        <v>0</v>
      </c>
      <c r="H14" s="47" t="e">
        <f t="shared" si="4"/>
        <v>#REF!</v>
      </c>
      <c r="J14" s="44"/>
      <c r="L14" s="5"/>
      <c r="N14" s="33" t="e">
        <f>(AOÜT!#REF!)</f>
        <v>#REF!</v>
      </c>
    </row>
    <row r="15" spans="1:14" x14ac:dyDescent="0.2">
      <c r="A15" s="71" t="e">
        <f t="shared" si="3"/>
        <v>#REF!</v>
      </c>
      <c r="B15" s="156" t="e">
        <f>IF(H15&lt;&gt;"",VLOOKUP(H15,#REF!,2,FALSE),"")</f>
        <v>#REF!</v>
      </c>
      <c r="C15" s="157"/>
      <c r="D15" s="20">
        <f t="shared" si="0"/>
        <v>0</v>
      </c>
      <c r="E15" s="20" t="e">
        <f t="shared" si="1"/>
        <v>#REF!</v>
      </c>
      <c r="F15" s="21">
        <f t="shared" si="2"/>
        <v>0</v>
      </c>
      <c r="H15" s="47" t="e">
        <f t="shared" si="4"/>
        <v>#REF!</v>
      </c>
      <c r="J15" s="44"/>
      <c r="L15" s="5"/>
      <c r="N15" s="33" t="e">
        <f>(AOÜT!#REF!)</f>
        <v>#REF!</v>
      </c>
    </row>
    <row r="16" spans="1:14" x14ac:dyDescent="0.2">
      <c r="A16" s="72" t="e">
        <f t="shared" si="3"/>
        <v>#REF!</v>
      </c>
      <c r="B16" s="156" t="e">
        <f>IF(H16&lt;&gt;"",VLOOKUP(H16,#REF!,2,FALSE),"")</f>
        <v>#REF!</v>
      </c>
      <c r="C16" s="157"/>
      <c r="D16" s="20">
        <f t="shared" si="0"/>
        <v>0</v>
      </c>
      <c r="E16" s="20" t="e">
        <f t="shared" si="1"/>
        <v>#REF!</v>
      </c>
      <c r="F16" s="21">
        <f t="shared" si="2"/>
        <v>0</v>
      </c>
      <c r="H16" s="47" t="e">
        <f t="shared" si="4"/>
        <v>#REF!</v>
      </c>
      <c r="J16" s="44"/>
      <c r="L16" s="5"/>
      <c r="N16" s="33" t="e">
        <f>(AOÜT!#REF!)</f>
        <v>#REF!</v>
      </c>
    </row>
    <row r="17" spans="1:14" x14ac:dyDescent="0.2">
      <c r="A17" s="71" t="e">
        <f t="shared" si="3"/>
        <v>#REF!</v>
      </c>
      <c r="B17" s="156" t="e">
        <f>IF(H17&lt;&gt;"",VLOOKUP(H17,#REF!,2,FALSE),"")</f>
        <v>#REF!</v>
      </c>
      <c r="C17" s="157"/>
      <c r="D17" s="20">
        <f t="shared" si="0"/>
        <v>0</v>
      </c>
      <c r="E17" s="20" t="e">
        <f t="shared" si="1"/>
        <v>#REF!</v>
      </c>
      <c r="F17" s="21">
        <f t="shared" si="2"/>
        <v>0</v>
      </c>
      <c r="H17" s="47" t="e">
        <f t="shared" si="4"/>
        <v>#REF!</v>
      </c>
      <c r="J17" s="44"/>
      <c r="L17" s="5"/>
      <c r="N17" s="33" t="e">
        <f>(AOÜT!#REF!)</f>
        <v>#REF!</v>
      </c>
    </row>
    <row r="18" spans="1:14" x14ac:dyDescent="0.2">
      <c r="A18" s="71" t="e">
        <f t="shared" si="3"/>
        <v>#REF!</v>
      </c>
      <c r="B18" s="156" t="e">
        <f>IF(H18&lt;&gt;"",VLOOKUP(H18,#REF!,2,FALSE),"")</f>
        <v>#REF!</v>
      </c>
      <c r="C18" s="157"/>
      <c r="D18" s="20">
        <f t="shared" si="0"/>
        <v>0</v>
      </c>
      <c r="E18" s="20" t="e">
        <f t="shared" si="1"/>
        <v>#REF!</v>
      </c>
      <c r="F18" s="21">
        <f t="shared" si="2"/>
        <v>0</v>
      </c>
      <c r="H18" s="47" t="e">
        <f t="shared" si="4"/>
        <v>#REF!</v>
      </c>
      <c r="J18" s="44"/>
      <c r="L18" s="5"/>
      <c r="N18" s="33" t="e">
        <f>(AOÜT!#REF!)</f>
        <v>#REF!</v>
      </c>
    </row>
    <row r="19" spans="1:14" x14ac:dyDescent="0.2">
      <c r="A19" s="71" t="e">
        <f t="shared" si="3"/>
        <v>#REF!</v>
      </c>
      <c r="B19" s="156" t="e">
        <f>IF(H19&lt;&gt;"",VLOOKUP(H19,#REF!,2,FALSE),"")</f>
        <v>#REF!</v>
      </c>
      <c r="C19" s="157"/>
      <c r="D19" s="20">
        <f t="shared" si="0"/>
        <v>0</v>
      </c>
      <c r="E19" s="20" t="e">
        <f t="shared" si="1"/>
        <v>#REF!</v>
      </c>
      <c r="F19" s="21">
        <f t="shared" si="2"/>
        <v>0</v>
      </c>
      <c r="H19" s="47" t="e">
        <f t="shared" si="4"/>
        <v>#REF!</v>
      </c>
      <c r="J19" s="44"/>
      <c r="L19" s="5"/>
      <c r="N19" s="33" t="e">
        <f>(AOÜT!#REF!)</f>
        <v>#REF!</v>
      </c>
    </row>
    <row r="20" spans="1:14" x14ac:dyDescent="0.2">
      <c r="A20" s="71" t="e">
        <f t="shared" si="3"/>
        <v>#REF!</v>
      </c>
      <c r="B20" s="156" t="e">
        <f>IF(H20&lt;&gt;"",VLOOKUP(H20,#REF!,2,FALSE),"")</f>
        <v>#REF!</v>
      </c>
      <c r="C20" s="157"/>
      <c r="D20" s="20">
        <f t="shared" si="0"/>
        <v>0</v>
      </c>
      <c r="E20" s="20" t="e">
        <f t="shared" si="1"/>
        <v>#REF!</v>
      </c>
      <c r="F20" s="21">
        <f t="shared" si="2"/>
        <v>0</v>
      </c>
      <c r="H20" s="47" t="e">
        <f t="shared" si="4"/>
        <v>#REF!</v>
      </c>
      <c r="J20" s="44"/>
      <c r="L20" s="5"/>
      <c r="N20" s="33" t="e">
        <f>(AOÜT!#REF!)</f>
        <v>#REF!</v>
      </c>
    </row>
    <row r="21" spans="1:14" x14ac:dyDescent="0.2">
      <c r="A21" s="71" t="e">
        <f t="shared" si="3"/>
        <v>#REF!</v>
      </c>
      <c r="B21" s="156" t="e">
        <f>IF(H21&lt;&gt;"",VLOOKUP(H21,#REF!,2,FALSE),"")</f>
        <v>#REF!</v>
      </c>
      <c r="C21" s="157"/>
      <c r="D21" s="20">
        <f t="shared" si="0"/>
        <v>0</v>
      </c>
      <c r="E21" s="20" t="e">
        <f t="shared" si="1"/>
        <v>#REF!</v>
      </c>
      <c r="F21" s="21">
        <f t="shared" si="2"/>
        <v>0</v>
      </c>
      <c r="H21" s="47" t="e">
        <f t="shared" si="4"/>
        <v>#REF!</v>
      </c>
      <c r="J21" s="44"/>
      <c r="L21" s="5"/>
      <c r="N21" s="34" t="e">
        <f>(AOÜT!#REF!)</f>
        <v>#REF!</v>
      </c>
    </row>
    <row r="22" spans="1:14" x14ac:dyDescent="0.2">
      <c r="A22" s="71" t="e">
        <f t="shared" si="3"/>
        <v>#REF!</v>
      </c>
      <c r="B22" s="156" t="e">
        <f>IF(H22&lt;&gt;"",VLOOKUP(H22,#REF!,2,FALSE),"")</f>
        <v>#REF!</v>
      </c>
      <c r="C22" s="157"/>
      <c r="D22" s="20">
        <f t="shared" si="0"/>
        <v>0</v>
      </c>
      <c r="E22" s="20" t="e">
        <f t="shared" si="1"/>
        <v>#REF!</v>
      </c>
      <c r="F22" s="21">
        <f t="shared" si="2"/>
        <v>0</v>
      </c>
      <c r="H22" s="47" t="e">
        <f t="shared" si="4"/>
        <v>#REF!</v>
      </c>
      <c r="J22" s="44"/>
      <c r="L22" s="5"/>
      <c r="N22" s="33" t="e">
        <f>(AOÜT!#REF!)</f>
        <v>#REF!</v>
      </c>
    </row>
    <row r="23" spans="1:14" x14ac:dyDescent="0.2">
      <c r="A23" s="71" t="e">
        <f t="shared" si="3"/>
        <v>#REF!</v>
      </c>
      <c r="B23" s="156" t="e">
        <f>IF(H23&lt;&gt;"",VLOOKUP(H23,#REF!,2,FALSE),"")</f>
        <v>#REF!</v>
      </c>
      <c r="C23" s="157"/>
      <c r="D23" s="20">
        <f t="shared" si="0"/>
        <v>0</v>
      </c>
      <c r="E23" s="20" t="e">
        <f t="shared" si="1"/>
        <v>#REF!</v>
      </c>
      <c r="F23" s="21">
        <f t="shared" si="2"/>
        <v>0</v>
      </c>
      <c r="H23" s="47" t="e">
        <f t="shared" si="4"/>
        <v>#REF!</v>
      </c>
      <c r="J23" s="44"/>
      <c r="L23" s="5"/>
      <c r="N23" s="33" t="e">
        <f>(AOÜT!#REF!)</f>
        <v>#REF!</v>
      </c>
    </row>
    <row r="24" spans="1:14" x14ac:dyDescent="0.2">
      <c r="A24" s="71" t="e">
        <f t="shared" si="3"/>
        <v>#REF!</v>
      </c>
      <c r="B24" s="156" t="e">
        <f>IF(H24&lt;&gt;"",VLOOKUP(H24,#REF!,2,FALSE),"")</f>
        <v>#REF!</v>
      </c>
      <c r="C24" s="157"/>
      <c r="D24" s="20">
        <f t="shared" si="0"/>
        <v>0</v>
      </c>
      <c r="E24" s="20" t="e">
        <f t="shared" si="1"/>
        <v>#REF!</v>
      </c>
      <c r="F24" s="21">
        <f t="shared" si="2"/>
        <v>0</v>
      </c>
      <c r="H24" s="47" t="e">
        <f t="shared" si="4"/>
        <v>#REF!</v>
      </c>
      <c r="J24" s="44"/>
      <c r="L24" s="5"/>
      <c r="N24" s="33" t="e">
        <f>(AOÜT!#REF!)</f>
        <v>#REF!</v>
      </c>
    </row>
    <row r="25" spans="1:14" x14ac:dyDescent="0.2">
      <c r="A25" s="71" t="e">
        <f t="shared" si="3"/>
        <v>#REF!</v>
      </c>
      <c r="B25" s="156" t="e">
        <f>IF(H25&lt;&gt;"",VLOOKUP(H25,#REF!,2,FALSE),"")</f>
        <v>#REF!</v>
      </c>
      <c r="C25" s="157"/>
      <c r="D25" s="20">
        <f t="shared" si="0"/>
        <v>0</v>
      </c>
      <c r="E25" s="20" t="e">
        <f t="shared" si="1"/>
        <v>#REF!</v>
      </c>
      <c r="F25" s="21">
        <f t="shared" si="2"/>
        <v>0</v>
      </c>
      <c r="H25" s="47" t="e">
        <f t="shared" si="4"/>
        <v>#REF!</v>
      </c>
      <c r="J25" s="44"/>
      <c r="L25" s="5"/>
      <c r="N25" s="33" t="e">
        <f>(AOÜT!#REF!)</f>
        <v>#REF!</v>
      </c>
    </row>
    <row r="26" spans="1:14" x14ac:dyDescent="0.2">
      <c r="A26" s="71" t="e">
        <f t="shared" si="3"/>
        <v>#REF!</v>
      </c>
      <c r="B26" s="156" t="e">
        <f>IF(H26&lt;&gt;"",VLOOKUP(H26,#REF!,2,FALSE),"")</f>
        <v>#REF!</v>
      </c>
      <c r="C26" s="157"/>
      <c r="D26" s="20">
        <f t="shared" si="0"/>
        <v>0</v>
      </c>
      <c r="E26" s="20" t="e">
        <f t="shared" si="1"/>
        <v>#REF!</v>
      </c>
      <c r="F26" s="21">
        <f t="shared" si="2"/>
        <v>0</v>
      </c>
      <c r="H26" s="47" t="e">
        <f t="shared" si="4"/>
        <v>#REF!</v>
      </c>
      <c r="J26" s="44"/>
      <c r="L26" s="5"/>
      <c r="N26" s="33" t="e">
        <f>(AOÜT!#REF!)</f>
        <v>#REF!</v>
      </c>
    </row>
    <row r="27" spans="1:14" x14ac:dyDescent="0.2">
      <c r="A27" s="71" t="e">
        <f t="shared" si="3"/>
        <v>#REF!</v>
      </c>
      <c r="B27" s="156" t="e">
        <f>IF(H27&lt;&gt;"",VLOOKUP(H27,#REF!,2,FALSE),"")</f>
        <v>#REF!</v>
      </c>
      <c r="C27" s="157"/>
      <c r="D27" s="20">
        <f t="shared" si="0"/>
        <v>0</v>
      </c>
      <c r="E27" s="20" t="e">
        <f t="shared" si="1"/>
        <v>#REF!</v>
      </c>
      <c r="F27" s="21">
        <f t="shared" si="2"/>
        <v>0</v>
      </c>
      <c r="H27" s="47" t="e">
        <f t="shared" si="4"/>
        <v>#REF!</v>
      </c>
      <c r="J27" s="44"/>
      <c r="L27" s="5"/>
      <c r="N27" s="33" t="e">
        <f>(AOÜT!#REF!)</f>
        <v>#REF!</v>
      </c>
    </row>
    <row r="28" spans="1:14" x14ac:dyDescent="0.2">
      <c r="A28" s="71" t="e">
        <f t="shared" si="3"/>
        <v>#REF!</v>
      </c>
      <c r="B28" s="156" t="e">
        <f>IF(H28&lt;&gt;"",VLOOKUP(H28,#REF!,2,FALSE),"")</f>
        <v>#REF!</v>
      </c>
      <c r="C28" s="157"/>
      <c r="D28" s="20">
        <f t="shared" si="0"/>
        <v>0</v>
      </c>
      <c r="E28" s="20" t="e">
        <f t="shared" si="1"/>
        <v>#REF!</v>
      </c>
      <c r="F28" s="21">
        <f t="shared" si="2"/>
        <v>0</v>
      </c>
      <c r="H28" s="47" t="e">
        <f t="shared" si="4"/>
        <v>#REF!</v>
      </c>
      <c r="J28" s="44"/>
      <c r="L28" s="5"/>
      <c r="N28" s="33" t="e">
        <f>(AOÜT!#REF!)</f>
        <v>#REF!</v>
      </c>
    </row>
    <row r="29" spans="1:14" x14ac:dyDescent="0.2">
      <c r="A29" s="71" t="e">
        <f t="shared" si="3"/>
        <v>#REF!</v>
      </c>
      <c r="B29" s="156" t="e">
        <f>IF(H29&lt;&gt;"",VLOOKUP(H29,#REF!,2,FALSE),"")</f>
        <v>#REF!</v>
      </c>
      <c r="C29" s="157"/>
      <c r="D29" s="20">
        <f t="shared" si="0"/>
        <v>0</v>
      </c>
      <c r="E29" s="20" t="e">
        <f t="shared" si="1"/>
        <v>#REF!</v>
      </c>
      <c r="F29" s="21">
        <f t="shared" si="2"/>
        <v>0</v>
      </c>
      <c r="H29" s="47" t="e">
        <f t="shared" si="4"/>
        <v>#REF!</v>
      </c>
      <c r="J29" s="44"/>
      <c r="L29" s="5"/>
      <c r="N29" s="33" t="e">
        <f>(AOÜT!#REF!)</f>
        <v>#REF!</v>
      </c>
    </row>
    <row r="30" spans="1:14" x14ac:dyDescent="0.2">
      <c r="A30" s="71" t="e">
        <f t="shared" si="3"/>
        <v>#REF!</v>
      </c>
      <c r="B30" s="156" t="e">
        <f>IF(H30&lt;&gt;"",VLOOKUP(H30,#REF!,2,FALSE),"")</f>
        <v>#REF!</v>
      </c>
      <c r="C30" s="157"/>
      <c r="D30" s="20">
        <f t="shared" si="0"/>
        <v>0</v>
      </c>
      <c r="E30" s="20" t="e">
        <f t="shared" si="1"/>
        <v>#REF!</v>
      </c>
      <c r="F30" s="21">
        <f t="shared" si="2"/>
        <v>0</v>
      </c>
      <c r="H30" s="47" t="e">
        <f t="shared" si="4"/>
        <v>#REF!</v>
      </c>
      <c r="J30" s="44"/>
      <c r="L30" s="5"/>
      <c r="N30" s="33" t="e">
        <f>(AOÜT!#REF!)</f>
        <v>#REF!</v>
      </c>
    </row>
    <row r="31" spans="1:14" x14ac:dyDescent="0.2">
      <c r="A31" s="71" t="e">
        <f t="shared" si="3"/>
        <v>#REF!</v>
      </c>
      <c r="B31" s="156" t="e">
        <f>IF(H31&lt;&gt;"",VLOOKUP(H31,#REF!,2,FALSE),"")</f>
        <v>#REF!</v>
      </c>
      <c r="C31" s="157"/>
      <c r="D31" s="20">
        <f t="shared" si="0"/>
        <v>0</v>
      </c>
      <c r="E31" s="20" t="e">
        <f t="shared" si="1"/>
        <v>#REF!</v>
      </c>
      <c r="F31" s="21">
        <f t="shared" si="2"/>
        <v>0</v>
      </c>
      <c r="H31" s="47" t="e">
        <f t="shared" si="4"/>
        <v>#REF!</v>
      </c>
      <c r="J31" s="44"/>
      <c r="L31" s="5"/>
      <c r="N31" s="33" t="e">
        <f>(AOÜT!#REF!)</f>
        <v>#REF!</v>
      </c>
    </row>
    <row r="32" spans="1:14" x14ac:dyDescent="0.2">
      <c r="A32" s="71" t="e">
        <f t="shared" si="3"/>
        <v>#REF!</v>
      </c>
      <c r="B32" s="156" t="e">
        <f>IF(H32&lt;&gt;"",VLOOKUP(H32,#REF!,2,FALSE),"")</f>
        <v>#REF!</v>
      </c>
      <c r="C32" s="157"/>
      <c r="D32" s="20">
        <f t="shared" si="0"/>
        <v>0</v>
      </c>
      <c r="E32" s="20" t="e">
        <f t="shared" si="1"/>
        <v>#REF!</v>
      </c>
      <c r="F32" s="21">
        <f t="shared" si="2"/>
        <v>0</v>
      </c>
      <c r="H32" s="47" t="e">
        <f t="shared" si="4"/>
        <v>#REF!</v>
      </c>
      <c r="J32" s="44"/>
      <c r="L32" s="5"/>
      <c r="N32" s="33" t="e">
        <f>(AOÜT!#REF!)</f>
        <v>#REF!</v>
      </c>
    </row>
    <row r="33" spans="1:14" x14ac:dyDescent="0.2">
      <c r="A33" s="71" t="e">
        <f t="shared" si="3"/>
        <v>#REF!</v>
      </c>
      <c r="B33" s="156" t="e">
        <f>IF(H33&lt;&gt;"",VLOOKUP(H33,#REF!,2,FALSE),"")</f>
        <v>#REF!</v>
      </c>
      <c r="C33" s="157"/>
      <c r="D33" s="20">
        <f t="shared" si="0"/>
        <v>0</v>
      </c>
      <c r="E33" s="20" t="e">
        <f t="shared" si="1"/>
        <v>#REF!</v>
      </c>
      <c r="F33" s="21">
        <f t="shared" si="2"/>
        <v>0</v>
      </c>
      <c r="H33" s="47" t="e">
        <f t="shared" si="4"/>
        <v>#REF!</v>
      </c>
      <c r="J33" s="44"/>
      <c r="L33" s="5"/>
      <c r="N33" s="33" t="e">
        <f>(AOÜT!#REF!)</f>
        <v>#REF!</v>
      </c>
    </row>
    <row r="34" spans="1:14" x14ac:dyDescent="0.2">
      <c r="A34" s="71" t="e">
        <f t="shared" si="3"/>
        <v>#REF!</v>
      </c>
      <c r="B34" s="156" t="e">
        <f>IF(H34&lt;&gt;"",VLOOKUP(H34,#REF!,2,FALSE),"")</f>
        <v>#REF!</v>
      </c>
      <c r="C34" s="157"/>
      <c r="D34" s="20">
        <f t="shared" si="0"/>
        <v>0</v>
      </c>
      <c r="E34" s="20" t="e">
        <f t="shared" si="1"/>
        <v>#REF!</v>
      </c>
      <c r="F34" s="21">
        <f t="shared" si="2"/>
        <v>0</v>
      </c>
      <c r="H34" s="47" t="e">
        <f t="shared" si="4"/>
        <v>#REF!</v>
      </c>
      <c r="J34" s="44"/>
      <c r="L34" s="5"/>
      <c r="N34" s="33" t="e">
        <f>(AOÜT!#REF!)</f>
        <v>#REF!</v>
      </c>
    </row>
    <row r="35" spans="1:14" x14ac:dyDescent="0.2">
      <c r="A35" s="71" t="e">
        <f t="shared" si="3"/>
        <v>#REF!</v>
      </c>
      <c r="B35" s="156" t="e">
        <f>IF(H35&lt;&gt;"",VLOOKUP(H35,#REF!,2,FALSE),"")</f>
        <v>#REF!</v>
      </c>
      <c r="C35" s="157"/>
      <c r="D35" s="20">
        <f t="shared" si="0"/>
        <v>0</v>
      </c>
      <c r="E35" s="20" t="e">
        <f t="shared" si="1"/>
        <v>#REF!</v>
      </c>
      <c r="F35" s="21">
        <f t="shared" si="2"/>
        <v>0</v>
      </c>
      <c r="H35" s="47" t="e">
        <f t="shared" si="4"/>
        <v>#REF!</v>
      </c>
      <c r="J35" s="44"/>
      <c r="L35" s="5"/>
      <c r="N35" s="33" t="e">
        <f>(AOÜT!#REF!)</f>
        <v>#REF!</v>
      </c>
    </row>
    <row r="36" spans="1:14" x14ac:dyDescent="0.2">
      <c r="A36" s="71" t="e">
        <f t="shared" si="3"/>
        <v>#REF!</v>
      </c>
      <c r="B36" s="156" t="e">
        <f>IF(H36&lt;&gt;"",VLOOKUP(H36,#REF!,2,FALSE),"")</f>
        <v>#REF!</v>
      </c>
      <c r="C36" s="157"/>
      <c r="D36" s="20">
        <f t="shared" si="0"/>
        <v>0</v>
      </c>
      <c r="E36" s="20" t="e">
        <f t="shared" si="1"/>
        <v>#REF!</v>
      </c>
      <c r="F36" s="21">
        <f t="shared" si="2"/>
        <v>0</v>
      </c>
      <c r="H36" s="47" t="e">
        <f t="shared" si="4"/>
        <v>#REF!</v>
      </c>
      <c r="J36" s="44"/>
      <c r="L36" s="5"/>
      <c r="N36" s="33" t="e">
        <f>(AOÜT!#REF!)</f>
        <v>#REF!</v>
      </c>
    </row>
    <row r="37" spans="1:14" x14ac:dyDescent="0.2">
      <c r="A37" s="71" t="e">
        <f t="shared" si="3"/>
        <v>#REF!</v>
      </c>
      <c r="B37" s="156" t="e">
        <f>IF(H37&lt;&gt;"",VLOOKUP(H37,#REF!,2,FALSE),"")</f>
        <v>#REF!</v>
      </c>
      <c r="C37" s="157"/>
      <c r="D37" s="20">
        <f t="shared" si="0"/>
        <v>0</v>
      </c>
      <c r="E37" s="20" t="e">
        <f t="shared" si="1"/>
        <v>#REF!</v>
      </c>
      <c r="F37" s="21">
        <f t="shared" si="2"/>
        <v>0</v>
      </c>
      <c r="H37" s="47" t="e">
        <f t="shared" si="4"/>
        <v>#REF!</v>
      </c>
      <c r="J37" s="44"/>
      <c r="L37" s="5"/>
      <c r="N37" s="33" t="e">
        <f>(AOÜT!#REF!)</f>
        <v>#REF!</v>
      </c>
    </row>
    <row r="38" spans="1:14" x14ac:dyDescent="0.2">
      <c r="A38" s="73" t="e">
        <f>IF(OR(MONTH(A37)&lt;&gt;MONTH(A37+1),$D$6=59),REPT("",100),A37+1)</f>
        <v>#REF!</v>
      </c>
      <c r="B38" s="156" t="e">
        <f>IF(H38&lt;&gt;"",VLOOKUP(H38,#REF!,2,FALSE),"")</f>
        <v>#REF!</v>
      </c>
      <c r="C38" s="157"/>
      <c r="D38" s="20">
        <f t="shared" si="0"/>
        <v>0</v>
      </c>
      <c r="E38" s="20" t="e">
        <f t="shared" si="1"/>
        <v>#REF!</v>
      </c>
      <c r="F38" s="21">
        <f t="shared" si="2"/>
        <v>0</v>
      </c>
      <c r="H38" s="47" t="e">
        <f t="shared" si="4"/>
        <v>#REF!</v>
      </c>
      <c r="J38" s="44"/>
      <c r="L38" s="5"/>
      <c r="N38" s="33" t="e">
        <f>(AOÜT!#REF!)</f>
        <v>#REF!</v>
      </c>
    </row>
    <row r="39" spans="1:14" x14ac:dyDescent="0.2">
      <c r="A39" s="73" t="e">
        <f>IF(MONTH(A37)&lt;&gt;MONTH(A37+2),REPT("",100),A38+1)</f>
        <v>#REF!</v>
      </c>
      <c r="B39" s="156" t="e">
        <f>IF(H39&lt;&gt;"",VLOOKUP(H39,#REF!,2,FALSE),"")</f>
        <v>#REF!</v>
      </c>
      <c r="C39" s="157"/>
      <c r="D39" s="20">
        <f t="shared" si="0"/>
        <v>0</v>
      </c>
      <c r="E39" s="20" t="e">
        <f t="shared" si="1"/>
        <v>#REF!</v>
      </c>
      <c r="F39" s="21">
        <f t="shared" si="2"/>
        <v>0</v>
      </c>
      <c r="H39" s="47" t="e">
        <f t="shared" si="4"/>
        <v>#REF!</v>
      </c>
      <c r="J39" s="44"/>
      <c r="L39" s="5"/>
      <c r="N39" s="33" t="e">
        <f>(AOÜT!#REF!)</f>
        <v>#REF!</v>
      </c>
    </row>
    <row r="40" spans="1:14" ht="13.5" thickBot="1" x14ac:dyDescent="0.25">
      <c r="A40" s="74" t="e">
        <f>IF(MONTH(A37)&lt;&gt;MONTH(A37+3),REPT("",100),A39+1)</f>
        <v>#REF!</v>
      </c>
      <c r="B40" s="156" t="e">
        <f>IF(H40&lt;&gt;"",VLOOKUP(H40,#REF!,2,FALSE),"")</f>
        <v>#REF!</v>
      </c>
      <c r="C40" s="157"/>
      <c r="D40" s="22">
        <f t="shared" si="0"/>
        <v>0</v>
      </c>
      <c r="E40" s="22" t="e">
        <f t="shared" si="1"/>
        <v>#REF!</v>
      </c>
      <c r="F40" s="28">
        <f t="shared" si="2"/>
        <v>0</v>
      </c>
      <c r="H40" s="49" t="e">
        <f t="shared" si="4"/>
        <v>#REF!</v>
      </c>
      <c r="J40" s="44"/>
      <c r="L40" s="5"/>
      <c r="N40" s="33" t="e">
        <f>(AOÜT!#REF!)</f>
        <v>#REF!</v>
      </c>
    </row>
    <row r="41" spans="1:14" ht="24" customHeight="1" thickBot="1" x14ac:dyDescent="0.25">
      <c r="A41" s="158" t="s">
        <v>7</v>
      </c>
      <c r="B41" s="159"/>
      <c r="C41" s="160"/>
      <c r="D41" s="23">
        <f>SUM(D10:D40)</f>
        <v>0</v>
      </c>
      <c r="E41" s="23" t="e">
        <f>SUM(E10:E40)</f>
        <v>#REF!</v>
      </c>
      <c r="F41" s="24">
        <f>SUM(F10:F40)</f>
        <v>0</v>
      </c>
      <c r="H41" s="9"/>
      <c r="L41" s="5"/>
    </row>
    <row r="42" spans="1:14" ht="24" customHeight="1" x14ac:dyDescent="0.2">
      <c r="H42" s="9"/>
      <c r="L42" s="5"/>
    </row>
    <row r="43" spans="1:14" ht="12.75" customHeight="1" x14ac:dyDescent="0.2">
      <c r="C43" s="37" t="s">
        <v>13</v>
      </c>
      <c r="D43" s="161" t="e">
        <f>(#REF!)</f>
        <v>#REF!</v>
      </c>
      <c r="E43" s="162"/>
      <c r="F43" s="162"/>
      <c r="H43" s="9"/>
      <c r="L43" s="5"/>
    </row>
    <row r="44" spans="1:14" ht="12.75" customHeight="1" x14ac:dyDescent="0.2">
      <c r="D44" s="25"/>
      <c r="H44" s="9"/>
      <c r="L44" s="5"/>
    </row>
    <row r="45" spans="1:14" ht="12.75" customHeight="1" x14ac:dyDescent="0.2">
      <c r="B45" s="14"/>
      <c r="H45" s="9"/>
      <c r="L45" s="5"/>
    </row>
    <row r="46" spans="1:14" ht="12.75" customHeight="1" x14ac:dyDescent="0.2">
      <c r="H46" s="9"/>
      <c r="L46" s="5"/>
    </row>
    <row r="47" spans="1:14" ht="12.75" customHeight="1" x14ac:dyDescent="0.2">
      <c r="H47" s="9"/>
      <c r="L47" s="5"/>
    </row>
    <row r="48" spans="1:14" ht="12.75" customHeight="1" x14ac:dyDescent="0.2">
      <c r="A48" s="14" t="s">
        <v>11</v>
      </c>
      <c r="D48" s="163" t="e">
        <f>(#REF!)</f>
        <v>#REF!</v>
      </c>
      <c r="E48" s="163"/>
      <c r="F48" s="163"/>
      <c r="H48" s="9"/>
      <c r="L48" s="5"/>
    </row>
    <row r="49" spans="1:12" ht="12.75" customHeight="1" x14ac:dyDescent="0.2">
      <c r="H49" s="9"/>
      <c r="L49" s="5"/>
    </row>
    <row r="50" spans="1:12" ht="12.75" customHeight="1" x14ac:dyDescent="0.2">
      <c r="H50" s="9"/>
      <c r="L50" s="5"/>
    </row>
    <row r="51" spans="1:12" ht="12.75" customHeight="1" x14ac:dyDescent="0.2">
      <c r="H51" s="9"/>
      <c r="L51" s="5"/>
    </row>
    <row r="52" spans="1:12" ht="12.75" customHeight="1" x14ac:dyDescent="0.2">
      <c r="H52" s="9"/>
      <c r="L52" s="5"/>
    </row>
    <row r="53" spans="1:12" ht="12.75" customHeight="1" x14ac:dyDescent="0.2">
      <c r="A53" s="164" t="e">
        <f>(#REF!)</f>
        <v>#REF!</v>
      </c>
      <c r="B53" s="165"/>
      <c r="C53" s="165"/>
      <c r="D53" s="165"/>
      <c r="E53" s="165"/>
      <c r="F53" s="165"/>
      <c r="H53" s="9"/>
      <c r="L53" s="5"/>
    </row>
    <row r="54" spans="1:12" x14ac:dyDescent="0.2">
      <c r="H54" s="9"/>
      <c r="L54" s="5"/>
    </row>
    <row r="55" spans="1:12" x14ac:dyDescent="0.2">
      <c r="H55" s="9"/>
      <c r="L55" s="5"/>
    </row>
    <row r="56" spans="1:12" x14ac:dyDescent="0.2">
      <c r="H56" s="9"/>
      <c r="L56" s="5"/>
    </row>
    <row r="57" spans="1:12" x14ac:dyDescent="0.2">
      <c r="H57" s="9"/>
      <c r="L57" s="5"/>
    </row>
    <row r="58" spans="1:12" x14ac:dyDescent="0.2">
      <c r="H58" s="9"/>
      <c r="L58" s="5"/>
    </row>
    <row r="59" spans="1:12" x14ac:dyDescent="0.2">
      <c r="H59" s="9"/>
      <c r="L59" s="5"/>
    </row>
    <row r="60" spans="1:12" x14ac:dyDescent="0.2">
      <c r="H60" s="9"/>
    </row>
    <row r="61" spans="1:12" x14ac:dyDescent="0.2">
      <c r="H61" s="9"/>
    </row>
    <row r="62" spans="1:12" x14ac:dyDescent="0.2">
      <c r="H62" s="9"/>
    </row>
    <row r="63" spans="1:12" x14ac:dyDescent="0.2">
      <c r="H63" s="9"/>
    </row>
    <row r="64" spans="1:12" x14ac:dyDescent="0.2">
      <c r="H64" s="9"/>
    </row>
  </sheetData>
  <sheetProtection selectLockedCells="1"/>
  <mergeCells count="42">
    <mergeCell ref="B15:C15"/>
    <mergeCell ref="A2:F2"/>
    <mergeCell ref="A4:F4"/>
    <mergeCell ref="D6:F6"/>
    <mergeCell ref="A8:A9"/>
    <mergeCell ref="B8:C9"/>
    <mergeCell ref="D8:D9"/>
    <mergeCell ref="F8:F9"/>
    <mergeCell ref="B10:C10"/>
    <mergeCell ref="B11:C11"/>
    <mergeCell ref="B12:C12"/>
    <mergeCell ref="B13:C13"/>
    <mergeCell ref="B14:C14"/>
    <mergeCell ref="B27:C27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39:C39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40:C40"/>
    <mergeCell ref="A41:C41"/>
    <mergeCell ref="D43:F43"/>
    <mergeCell ref="D48:F48"/>
    <mergeCell ref="A53:F53"/>
  </mergeCells>
  <conditionalFormatting sqref="D41:F41">
    <cfRule type="cellIs" dxfId="79" priority="4" stopIfTrue="1" operator="greaterThan">
      <formula>$A$1</formula>
    </cfRule>
  </conditionalFormatting>
  <conditionalFormatting sqref="B10:C40">
    <cfRule type="containsErrors" dxfId="78" priority="3">
      <formula>ISERROR(B10)</formula>
    </cfRule>
  </conditionalFormatting>
  <conditionalFormatting sqref="A38:A40">
    <cfRule type="expression" dxfId="77" priority="2" stopIfTrue="1">
      <formula>AND(MOD(MAX(38:38),7)=1,MAX(38:38)&gt;30000)</formula>
    </cfRule>
  </conditionalFormatting>
  <conditionalFormatting sqref="A10:A37">
    <cfRule type="expression" dxfId="76" priority="1" stopIfTrue="1">
      <formula>MOD(MAX(10:10),7)=1</formula>
    </cfRule>
  </conditionalFormatting>
  <dataValidations count="3">
    <dataValidation type="list" allowBlank="1" showInputMessage="1" sqref="B10:C40">
      <formula1>$J$1:$J$7</formula1>
    </dataValidation>
    <dataValidation allowBlank="1" showInputMessage="1" showErrorMessage="1" sqref="D10:F40"/>
    <dataValidation allowBlank="1" showInputMessage="1" sqref="H2"/>
  </dataValidations>
  <hyperlinks>
    <hyperlink ref="G1" location="master!A1" display="Master"/>
    <hyperlink ref="I1" location="Worksheet2!A1" display="MATCH USCL"/>
    <hyperlink ref="H1" location="Feuil4!A1" display="Week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B4"/>
  <sheetViews>
    <sheetView showGridLines="0" workbookViewId="0">
      <selection activeCell="B4" sqref="B4"/>
    </sheetView>
  </sheetViews>
  <sheetFormatPr baseColWidth="10" defaultRowHeight="12.75" x14ac:dyDescent="0.2"/>
  <cols>
    <col min="2" max="2" width="77.42578125" customWidth="1"/>
  </cols>
  <sheetData>
    <row r="1" spans="2:2" ht="13.5" thickBot="1" x14ac:dyDescent="0.25"/>
    <row r="2" spans="2:2" ht="78.75" customHeight="1" thickBot="1" x14ac:dyDescent="1.1000000000000001">
      <c r="B2" s="205">
        <v>2017</v>
      </c>
    </row>
    <row r="4" spans="2:2" x14ac:dyDescent="0.2">
      <c r="B4" s="207">
        <f>SUM(B2+1)</f>
        <v>2018</v>
      </c>
    </row>
  </sheetData>
  <dataValidations count="1">
    <dataValidation type="list" allowBlank="1" showInputMessage="1" showErrorMessage="1" sqref="B2">
      <formula1>$A$1:$A$37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3" name="Spinner 1">
              <controlPr defaultSize="0" autoPict="0">
                <anchor moveWithCells="1" sizeWithCells="1">
                  <from>
                    <xdr:col>1</xdr:col>
                    <xdr:colOff>4781550</xdr:colOff>
                    <xdr:row>0</xdr:row>
                    <xdr:rowOff>161925</xdr:rowOff>
                  </from>
                  <to>
                    <xdr:col>2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32"/>
  <sheetViews>
    <sheetView showGridLines="0" zoomScale="120" zoomScaleNormal="120" workbookViewId="0">
      <selection activeCell="B15" sqref="B15"/>
    </sheetView>
  </sheetViews>
  <sheetFormatPr baseColWidth="10" defaultRowHeight="12.75" x14ac:dyDescent="0.2"/>
  <cols>
    <col min="1" max="1" width="41.7109375" style="86" customWidth="1"/>
  </cols>
  <sheetData>
    <row r="1" spans="1:1" ht="24" customHeight="1" thickBot="1" x14ac:dyDescent="0.25">
      <c r="A1" s="155" t="s">
        <v>40</v>
      </c>
    </row>
    <row r="2" spans="1:1" ht="23.25" customHeight="1" x14ac:dyDescent="0.2">
      <c r="A2" s="154" t="s">
        <v>62</v>
      </c>
    </row>
    <row r="3" spans="1:1" ht="23.25" customHeight="1" x14ac:dyDescent="0.2">
      <c r="A3" s="103" t="s">
        <v>63</v>
      </c>
    </row>
    <row r="4" spans="1:1" ht="23.25" customHeight="1" x14ac:dyDescent="0.2">
      <c r="A4" s="103" t="s">
        <v>64</v>
      </c>
    </row>
    <row r="5" spans="1:1" ht="23.25" customHeight="1" x14ac:dyDescent="0.2">
      <c r="A5" s="103" t="s">
        <v>65</v>
      </c>
    </row>
    <row r="6" spans="1:1" ht="23.25" customHeight="1" x14ac:dyDescent="0.2">
      <c r="A6" s="104" t="s">
        <v>66</v>
      </c>
    </row>
    <row r="7" spans="1:1" ht="23.25" customHeight="1" x14ac:dyDescent="0.2">
      <c r="A7" s="103" t="s">
        <v>67</v>
      </c>
    </row>
    <row r="8" spans="1:1" ht="23.25" customHeight="1" x14ac:dyDescent="0.2">
      <c r="A8" s="103" t="s">
        <v>68</v>
      </c>
    </row>
    <row r="9" spans="1:1" ht="23.25" customHeight="1" x14ac:dyDescent="0.2">
      <c r="A9" s="103" t="s">
        <v>69</v>
      </c>
    </row>
    <row r="10" spans="1:1" ht="23.25" customHeight="1" x14ac:dyDescent="0.2">
      <c r="A10" s="153" t="s">
        <v>61</v>
      </c>
    </row>
    <row r="11" spans="1:1" ht="23.25" customHeight="1" x14ac:dyDescent="0.2">
      <c r="A11" s="103" t="s">
        <v>70</v>
      </c>
    </row>
    <row r="12" spans="1:1" ht="23.25" customHeight="1" x14ac:dyDescent="0.2">
      <c r="A12" s="103" t="s">
        <v>71</v>
      </c>
    </row>
    <row r="13" spans="1:1" ht="23.25" customHeight="1" x14ac:dyDescent="0.2">
      <c r="A13" s="103" t="s">
        <v>72</v>
      </c>
    </row>
    <row r="14" spans="1:1" ht="23.25" customHeight="1" thickBot="1" x14ac:dyDescent="0.25">
      <c r="A14" s="105" t="s">
        <v>73</v>
      </c>
    </row>
    <row r="15" spans="1:1" ht="23.25" customHeight="1" x14ac:dyDescent="0.2"/>
    <row r="16" spans="1:1" ht="23.25" customHeight="1" x14ac:dyDescent="0.2"/>
    <row r="17" ht="23.25" customHeight="1" x14ac:dyDescent="0.2"/>
    <row r="18" ht="23.25" customHeight="1" x14ac:dyDescent="0.2"/>
    <row r="19" ht="23.25" customHeight="1" x14ac:dyDescent="0.2"/>
    <row r="20" ht="23.25" customHeight="1" x14ac:dyDescent="0.2"/>
    <row r="21" ht="23.25" customHeight="1" x14ac:dyDescent="0.2"/>
    <row r="22" ht="23.25" customHeight="1" x14ac:dyDescent="0.2"/>
    <row r="23" ht="23.25" customHeight="1" x14ac:dyDescent="0.2"/>
    <row r="24" ht="23.25" customHeight="1" x14ac:dyDescent="0.2"/>
    <row r="25" ht="23.25" customHeight="1" x14ac:dyDescent="0.2"/>
    <row r="26" ht="23.25" customHeight="1" x14ac:dyDescent="0.2"/>
    <row r="27" ht="23.25" customHeight="1" x14ac:dyDescent="0.2"/>
    <row r="28" ht="23.25" customHeight="1" x14ac:dyDescent="0.2"/>
    <row r="29" ht="23.25" customHeight="1" x14ac:dyDescent="0.2"/>
    <row r="30" ht="23.25" customHeight="1" x14ac:dyDescent="0.2"/>
    <row r="31" ht="23.25" customHeight="1" x14ac:dyDescent="0.2"/>
    <row r="32" ht="23.25" customHeight="1" x14ac:dyDescent="0.2"/>
  </sheetData>
  <sortState ref="A1:A14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P477"/>
  <sheetViews>
    <sheetView showGridLines="0" showZeros="0" topLeftCell="B1" zoomScale="95" zoomScaleNormal="95" workbookViewId="0">
      <selection activeCell="P2" sqref="P2:R8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customWidth="1"/>
    <col min="11" max="11" width="5.140625" customWidth="1"/>
    <col min="12" max="12" width="27.85546875" customWidth="1"/>
    <col min="13" max="14" width="13.28515625" customWidth="1"/>
  </cols>
  <sheetData>
    <row r="1" spans="1:16" s="83" customFormat="1" ht="3" customHeight="1" x14ac:dyDescent="0.2">
      <c r="A1" s="113" t="s">
        <v>78</v>
      </c>
      <c r="B1" s="86"/>
      <c r="C1" s="86"/>
      <c r="D1" s="86"/>
      <c r="E1" s="86"/>
      <c r="F1" s="86"/>
      <c r="G1" s="86"/>
      <c r="H1" s="86"/>
      <c r="I1" s="86"/>
    </row>
    <row r="2" spans="1:16" s="83" customFormat="1" ht="32.25" customHeight="1" x14ac:dyDescent="0.2">
      <c r="A2" s="82"/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06"/>
    </row>
    <row r="3" spans="1:16" s="83" customFormat="1" ht="7.5" customHeight="1" thickBot="1" x14ac:dyDescent="0.25">
      <c r="A3" s="82"/>
      <c r="B3" s="86"/>
      <c r="C3" s="86"/>
      <c r="D3" s="86"/>
      <c r="E3" s="86"/>
      <c r="F3" s="86"/>
      <c r="G3" s="86"/>
      <c r="H3" s="86"/>
      <c r="I3" s="86"/>
      <c r="J3" s="89"/>
      <c r="P3" s="206"/>
    </row>
    <row r="4" spans="1:16" s="83" customFormat="1" ht="27" customHeight="1" thickBot="1" x14ac:dyDescent="0.25">
      <c r="A4" s="82"/>
      <c r="B4" s="184">
        <v>42948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06"/>
    </row>
    <row r="5" spans="1:16" s="83" customFormat="1" ht="9.75" customHeight="1" x14ac:dyDescent="0.2">
      <c r="A5" s="82"/>
      <c r="B5" s="90"/>
      <c r="C5" s="86"/>
      <c r="D5" s="86"/>
      <c r="E5" s="27"/>
      <c r="F5" s="86"/>
      <c r="G5" s="86"/>
      <c r="H5" s="86"/>
      <c r="I5" s="86"/>
      <c r="P5" s="206"/>
    </row>
    <row r="6" spans="1:16" s="83" customFormat="1" ht="9.75" customHeight="1" x14ac:dyDescent="0.2">
      <c r="A6" s="111" t="s">
        <v>76</v>
      </c>
      <c r="B6" s="112"/>
      <c r="C6" s="86"/>
      <c r="D6" s="86"/>
      <c r="E6" s="27"/>
      <c r="F6" s="86"/>
      <c r="G6" s="86"/>
      <c r="H6" s="86"/>
      <c r="I6" s="86"/>
      <c r="P6" s="206"/>
    </row>
    <row r="7" spans="1:16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06"/>
    </row>
    <row r="8" spans="1:16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6" ht="15.75" customHeight="1" x14ac:dyDescent="0.2">
      <c r="A9" s="76">
        <v>42917</v>
      </c>
      <c r="B9" s="91">
        <f>B4</f>
        <v>42948</v>
      </c>
      <c r="C9" s="96"/>
      <c r="D9" s="96">
        <v>0.79166666666666696</v>
      </c>
      <c r="E9" s="135"/>
      <c r="F9" s="136">
        <f>$B$4</f>
        <v>42948</v>
      </c>
      <c r="G9" s="119"/>
      <c r="H9" s="100"/>
      <c r="I9" s="119"/>
      <c r="K9" s="127">
        <f>$B$4</f>
        <v>42948</v>
      </c>
      <c r="L9" s="114"/>
      <c r="M9" s="96"/>
      <c r="N9" s="118"/>
    </row>
    <row r="10" spans="1:16" ht="15.75" customHeight="1" x14ac:dyDescent="0.2">
      <c r="A10" s="76">
        <v>42948</v>
      </c>
      <c r="B10" s="92">
        <f>DATE(YEAR(B9),MONTH(B9),2)</f>
        <v>42949</v>
      </c>
      <c r="C10" s="97"/>
      <c r="D10" s="97"/>
      <c r="E10" s="135"/>
      <c r="F10" s="137">
        <f>DATE(YEAR(F9),MONTH(F9),2)</f>
        <v>42949</v>
      </c>
      <c r="G10" s="121"/>
      <c r="H10" s="101"/>
      <c r="I10" s="121"/>
      <c r="K10" s="128">
        <f>DATE(YEAR(K9),MONTH(K9),2)</f>
        <v>42949</v>
      </c>
      <c r="L10" s="115" t="s">
        <v>66</v>
      </c>
      <c r="M10" s="97">
        <v>0.75</v>
      </c>
      <c r="N10" s="120"/>
    </row>
    <row r="11" spans="1:16" ht="15" customHeight="1" x14ac:dyDescent="0.2">
      <c r="A11" s="76">
        <v>42979</v>
      </c>
      <c r="B11" s="92">
        <f t="shared" ref="B11:B36" si="0">B10+1</f>
        <v>42950</v>
      </c>
      <c r="C11" s="97"/>
      <c r="D11" s="97">
        <v>0.79166666666666696</v>
      </c>
      <c r="E11" s="135"/>
      <c r="F11" s="137">
        <f t="shared" ref="F11:F36" si="1">F10+1</f>
        <v>42950</v>
      </c>
      <c r="G11" s="121"/>
      <c r="H11" s="101"/>
      <c r="I11" s="121"/>
      <c r="K11" s="128">
        <f t="shared" ref="K11:K36" si="2">K10+1</f>
        <v>42950</v>
      </c>
      <c r="L11" s="116"/>
      <c r="M11" s="97"/>
      <c r="N11" s="120"/>
    </row>
    <row r="12" spans="1:16" ht="15" customHeight="1" x14ac:dyDescent="0.2">
      <c r="A12" s="76">
        <v>43009</v>
      </c>
      <c r="B12" s="92">
        <f t="shared" si="0"/>
        <v>42951</v>
      </c>
      <c r="C12" s="98"/>
      <c r="D12" s="97">
        <v>0.79166666666666696</v>
      </c>
      <c r="E12" s="133"/>
      <c r="F12" s="137">
        <f t="shared" si="1"/>
        <v>42951</v>
      </c>
      <c r="G12" s="121"/>
      <c r="H12" s="101"/>
      <c r="I12" s="121"/>
      <c r="K12" s="128">
        <f t="shared" si="2"/>
        <v>42951</v>
      </c>
      <c r="L12" s="116"/>
      <c r="M12" s="97"/>
      <c r="N12" s="120"/>
    </row>
    <row r="13" spans="1:16" ht="15" customHeight="1" x14ac:dyDescent="0.2">
      <c r="A13" s="76">
        <v>43040</v>
      </c>
      <c r="B13" s="92">
        <f t="shared" si="0"/>
        <v>42952</v>
      </c>
      <c r="C13" s="97"/>
      <c r="D13" s="97"/>
      <c r="E13" s="133"/>
      <c r="F13" s="137">
        <f t="shared" si="1"/>
        <v>42952</v>
      </c>
      <c r="G13" s="121"/>
      <c r="H13" s="101"/>
      <c r="I13" s="121"/>
      <c r="K13" s="128">
        <f t="shared" si="2"/>
        <v>42952</v>
      </c>
      <c r="L13" s="115" t="s">
        <v>44</v>
      </c>
      <c r="M13" s="97"/>
      <c r="N13" s="120"/>
    </row>
    <row r="14" spans="1:16" ht="15" customHeight="1" x14ac:dyDescent="0.2">
      <c r="A14" s="76">
        <v>43070</v>
      </c>
      <c r="B14" s="92">
        <f t="shared" si="0"/>
        <v>42953</v>
      </c>
      <c r="C14" s="97"/>
      <c r="D14" s="97"/>
      <c r="E14" s="133"/>
      <c r="F14" s="137">
        <f t="shared" si="1"/>
        <v>42953</v>
      </c>
      <c r="G14" s="121"/>
      <c r="H14" s="101"/>
      <c r="I14" s="121"/>
      <c r="K14" s="128">
        <f t="shared" si="2"/>
        <v>42953</v>
      </c>
      <c r="L14" s="116"/>
      <c r="M14" s="97"/>
      <c r="N14" s="120"/>
    </row>
    <row r="15" spans="1:16" ht="15" customHeight="1" x14ac:dyDescent="0.2">
      <c r="A15" s="76">
        <v>43101</v>
      </c>
      <c r="B15" s="93">
        <f t="shared" si="0"/>
        <v>42954</v>
      </c>
      <c r="C15" s="97"/>
      <c r="D15" s="97">
        <v>0.79166666666666696</v>
      </c>
      <c r="E15" s="133"/>
      <c r="F15" s="137">
        <f t="shared" si="1"/>
        <v>42954</v>
      </c>
      <c r="G15" s="121"/>
      <c r="H15" s="101"/>
      <c r="I15" s="121"/>
      <c r="K15" s="129">
        <f t="shared" si="2"/>
        <v>42954</v>
      </c>
      <c r="L15" s="116"/>
      <c r="M15" s="97"/>
      <c r="N15" s="120"/>
    </row>
    <row r="16" spans="1:16" ht="15" customHeight="1" x14ac:dyDescent="0.2">
      <c r="A16" s="76">
        <v>43132</v>
      </c>
      <c r="B16" s="92">
        <f t="shared" si="0"/>
        <v>42955</v>
      </c>
      <c r="C16" s="97"/>
      <c r="D16" s="97">
        <v>0.79166666666666696</v>
      </c>
      <c r="E16" s="133"/>
      <c r="F16" s="137">
        <f t="shared" si="1"/>
        <v>42955</v>
      </c>
      <c r="G16" s="121"/>
      <c r="H16" s="101"/>
      <c r="I16" s="121"/>
      <c r="K16" s="128">
        <f t="shared" si="2"/>
        <v>42955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42956</v>
      </c>
      <c r="C17" s="97"/>
      <c r="D17" s="97">
        <v>0.79166666666666696</v>
      </c>
      <c r="E17" s="133"/>
      <c r="F17" s="137">
        <f t="shared" si="1"/>
        <v>42956</v>
      </c>
      <c r="G17" s="121"/>
      <c r="H17" s="101"/>
      <c r="I17" s="121"/>
      <c r="K17" s="128">
        <f t="shared" si="2"/>
        <v>42956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42957</v>
      </c>
      <c r="C18" s="97"/>
      <c r="D18" s="97"/>
      <c r="E18" s="133"/>
      <c r="F18" s="137">
        <f t="shared" si="1"/>
        <v>42957</v>
      </c>
      <c r="G18" s="121"/>
      <c r="H18" s="101"/>
      <c r="I18" s="121"/>
      <c r="K18" s="128">
        <f t="shared" si="2"/>
        <v>42957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42958</v>
      </c>
      <c r="C19" s="97"/>
      <c r="D19" s="97">
        <v>0.75</v>
      </c>
      <c r="E19" s="133"/>
      <c r="F19" s="137">
        <f t="shared" si="1"/>
        <v>42958</v>
      </c>
      <c r="G19" s="122"/>
      <c r="H19" s="101"/>
      <c r="I19" s="121"/>
      <c r="K19" s="128">
        <f t="shared" si="2"/>
        <v>42958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42959</v>
      </c>
      <c r="C20" s="97"/>
      <c r="D20" s="97"/>
      <c r="E20" s="133"/>
      <c r="F20" s="137">
        <f t="shared" si="1"/>
        <v>42959</v>
      </c>
      <c r="G20" s="121"/>
      <c r="H20" s="101"/>
      <c r="I20" s="121"/>
      <c r="K20" s="128">
        <f t="shared" si="2"/>
        <v>42959</v>
      </c>
      <c r="L20" s="115" t="s">
        <v>79</v>
      </c>
      <c r="M20" s="97">
        <v>0.75</v>
      </c>
      <c r="N20" s="120"/>
    </row>
    <row r="21" spans="1:14" ht="15" customHeight="1" x14ac:dyDescent="0.2">
      <c r="A21" s="76">
        <v>43282</v>
      </c>
      <c r="B21" s="92">
        <f t="shared" si="0"/>
        <v>42960</v>
      </c>
      <c r="C21" s="97"/>
      <c r="D21" s="97"/>
      <c r="E21" s="133"/>
      <c r="F21" s="137">
        <f t="shared" si="1"/>
        <v>42960</v>
      </c>
      <c r="G21" s="121"/>
      <c r="H21" s="101"/>
      <c r="I21" s="121"/>
      <c r="K21" s="128">
        <f t="shared" si="2"/>
        <v>42960</v>
      </c>
      <c r="L21" s="116"/>
      <c r="M21" s="97"/>
      <c r="N21" s="120"/>
    </row>
    <row r="22" spans="1:14" ht="15" customHeight="1" x14ac:dyDescent="0.2">
      <c r="A22" s="76">
        <v>43313</v>
      </c>
      <c r="B22" s="93">
        <f t="shared" si="0"/>
        <v>42961</v>
      </c>
      <c r="C22" s="97"/>
      <c r="D22" s="97">
        <v>0.79166666666666696</v>
      </c>
      <c r="E22" s="133"/>
      <c r="F22" s="137">
        <f t="shared" si="1"/>
        <v>42961</v>
      </c>
      <c r="G22" s="121"/>
      <c r="H22" s="101"/>
      <c r="I22" s="121"/>
      <c r="K22" s="129">
        <f t="shared" si="2"/>
        <v>42961</v>
      </c>
      <c r="L22" s="116"/>
      <c r="M22" s="97"/>
      <c r="N22" s="120"/>
    </row>
    <row r="23" spans="1:14" ht="15" customHeight="1" x14ac:dyDescent="0.2">
      <c r="A23" s="76">
        <v>43344</v>
      </c>
      <c r="B23" s="142">
        <f t="shared" si="0"/>
        <v>42962</v>
      </c>
      <c r="C23" s="97"/>
      <c r="D23" s="97">
        <v>0.79166666666666696</v>
      </c>
      <c r="E23" s="133"/>
      <c r="F23" s="143">
        <f t="shared" si="1"/>
        <v>42962</v>
      </c>
      <c r="G23" s="121"/>
      <c r="H23" s="101"/>
      <c r="I23" s="121"/>
      <c r="K23" s="143">
        <f t="shared" si="2"/>
        <v>42962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42963</v>
      </c>
      <c r="C24" s="97"/>
      <c r="D24" s="97">
        <v>0.79166666666666696</v>
      </c>
      <c r="E24" s="133"/>
      <c r="F24" s="137">
        <f t="shared" si="1"/>
        <v>42963</v>
      </c>
      <c r="G24" s="121"/>
      <c r="H24" s="101"/>
      <c r="I24" s="121"/>
      <c r="K24" s="128">
        <f t="shared" si="2"/>
        <v>42963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42964</v>
      </c>
      <c r="C25" s="97"/>
      <c r="D25" s="97"/>
      <c r="E25" s="133"/>
      <c r="F25" s="137">
        <f t="shared" si="1"/>
        <v>42964</v>
      </c>
      <c r="G25" s="121"/>
      <c r="H25" s="101"/>
      <c r="I25" s="121"/>
      <c r="K25" s="128">
        <f t="shared" si="2"/>
        <v>42964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42965</v>
      </c>
      <c r="C26" s="97"/>
      <c r="D26" s="97">
        <v>0.75</v>
      </c>
      <c r="E26" s="133"/>
      <c r="F26" s="137">
        <f t="shared" si="1"/>
        <v>42965</v>
      </c>
      <c r="G26" s="121"/>
      <c r="H26" s="101"/>
      <c r="I26" s="121"/>
      <c r="K26" s="128">
        <f t="shared" si="2"/>
        <v>42965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42966</v>
      </c>
      <c r="C27" s="97"/>
      <c r="D27" s="97"/>
      <c r="E27" s="133"/>
      <c r="F27" s="137">
        <f t="shared" si="1"/>
        <v>42966</v>
      </c>
      <c r="G27" s="126" t="s">
        <v>44</v>
      </c>
      <c r="H27" s="101"/>
      <c r="I27" s="121"/>
      <c r="K27" s="128">
        <f t="shared" si="2"/>
        <v>42966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42967</v>
      </c>
      <c r="C28" s="97"/>
      <c r="D28" s="97"/>
      <c r="E28" s="133"/>
      <c r="F28" s="137">
        <f t="shared" si="1"/>
        <v>42967</v>
      </c>
      <c r="G28" s="121"/>
      <c r="H28" s="101"/>
      <c r="I28" s="121"/>
      <c r="K28" s="128">
        <f t="shared" si="2"/>
        <v>42967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42968</v>
      </c>
      <c r="C29" s="97"/>
      <c r="D29" s="97">
        <v>0.79166666666666696</v>
      </c>
      <c r="E29" s="133"/>
      <c r="F29" s="137">
        <f t="shared" si="1"/>
        <v>42968</v>
      </c>
      <c r="G29" s="121"/>
      <c r="H29" s="101"/>
      <c r="I29" s="121"/>
      <c r="K29" s="128">
        <f t="shared" si="2"/>
        <v>42968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42969</v>
      </c>
      <c r="C30" s="97"/>
      <c r="D30" s="97">
        <v>0.79166666666666696</v>
      </c>
      <c r="E30" s="133"/>
      <c r="F30" s="137">
        <f t="shared" si="1"/>
        <v>42969</v>
      </c>
      <c r="G30" s="121"/>
      <c r="H30" s="101"/>
      <c r="I30" s="121"/>
      <c r="K30" s="128">
        <f t="shared" si="2"/>
        <v>42969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42970</v>
      </c>
      <c r="C31" s="97"/>
      <c r="D31" s="97">
        <v>0.79166666666666696</v>
      </c>
      <c r="E31" s="133"/>
      <c r="F31" s="137">
        <f t="shared" si="1"/>
        <v>42970</v>
      </c>
      <c r="G31" s="121"/>
      <c r="H31" s="101"/>
      <c r="I31" s="121"/>
      <c r="K31" s="128">
        <f t="shared" si="2"/>
        <v>42970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42971</v>
      </c>
      <c r="C32" s="97"/>
      <c r="D32" s="97"/>
      <c r="E32" s="133"/>
      <c r="F32" s="137">
        <f t="shared" si="1"/>
        <v>42971</v>
      </c>
      <c r="G32" s="121"/>
      <c r="H32" s="101"/>
      <c r="I32" s="121"/>
      <c r="K32" s="128">
        <f t="shared" si="2"/>
        <v>42971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42972</v>
      </c>
      <c r="C33" s="97"/>
      <c r="D33" s="97">
        <v>0.75</v>
      </c>
      <c r="E33" s="133"/>
      <c r="F33" s="137">
        <f t="shared" si="1"/>
        <v>42972</v>
      </c>
      <c r="G33" s="121"/>
      <c r="H33" s="101"/>
      <c r="I33" s="121"/>
      <c r="K33" s="128">
        <f t="shared" si="2"/>
        <v>42972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42973</v>
      </c>
      <c r="C34" s="97"/>
      <c r="D34" s="97"/>
      <c r="E34" s="133"/>
      <c r="F34" s="137">
        <f t="shared" si="1"/>
        <v>42973</v>
      </c>
      <c r="G34" s="126" t="s">
        <v>44</v>
      </c>
      <c r="H34" s="101"/>
      <c r="I34" s="121"/>
      <c r="K34" s="128">
        <f t="shared" si="2"/>
        <v>42973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42974</v>
      </c>
      <c r="C35" s="97"/>
      <c r="D35" s="97"/>
      <c r="E35" s="133"/>
      <c r="F35" s="137">
        <f t="shared" si="1"/>
        <v>42974</v>
      </c>
      <c r="G35" s="121"/>
      <c r="H35" s="101"/>
      <c r="I35" s="121"/>
      <c r="K35" s="128">
        <f t="shared" si="2"/>
        <v>42974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42975</v>
      </c>
      <c r="C36" s="97"/>
      <c r="D36" s="97">
        <v>0.79166666666666696</v>
      </c>
      <c r="E36" s="133"/>
      <c r="F36" s="137">
        <f t="shared" si="1"/>
        <v>42975</v>
      </c>
      <c r="G36" s="121"/>
      <c r="H36" s="101"/>
      <c r="I36" s="121"/>
      <c r="K36" s="128">
        <f t="shared" si="2"/>
        <v>42975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42976</v>
      </c>
      <c r="C37" s="97"/>
      <c r="D37" s="97">
        <v>0.79166666666666696</v>
      </c>
      <c r="E37" s="133"/>
      <c r="F37" s="138">
        <f>IF(OR(MONTH(F36)&lt;&gt;MONTH(F36+1),$B$4=59),REPT("",100),F36+1)</f>
        <v>42976</v>
      </c>
      <c r="G37" s="121"/>
      <c r="H37" s="101"/>
      <c r="I37" s="121"/>
      <c r="K37" s="130">
        <f>IF(OR(MONTH(K36)&lt;&gt;MONTH(K36+1),$B$4=59),REPT("",100),K36+1)</f>
        <v>42976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42977</v>
      </c>
      <c r="C38" s="97"/>
      <c r="D38" s="97">
        <v>0.79166666666666696</v>
      </c>
      <c r="E38" s="133"/>
      <c r="F38" s="138">
        <f>IF(MONTH(F36)&lt;&gt;MONTH(F36+2),REPT("",100),F37+1)</f>
        <v>42977</v>
      </c>
      <c r="G38" s="121"/>
      <c r="H38" s="101"/>
      <c r="I38" s="121"/>
      <c r="K38" s="130">
        <f>IF(MONTH(K36)&lt;&gt;MONTH(K36+2),REPT("",100),K37+1)</f>
        <v>42977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42978</v>
      </c>
      <c r="C39" s="99"/>
      <c r="D39" s="99"/>
      <c r="E39" s="133"/>
      <c r="F39" s="139">
        <f>IF(MONTH(F36)&lt;&gt;MONTH(F36+3),REPT("",100),F38+1)</f>
        <v>42978</v>
      </c>
      <c r="G39" s="124"/>
      <c r="H39" s="102"/>
      <c r="I39" s="124"/>
      <c r="K39" s="131">
        <f>IF(MONTH(K36)&lt;&gt;MONTH(K36+3),REPT("",100),K38+1)</f>
        <v>42978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s="75" customFormat="1" ht="15.75" customHeight="1" x14ac:dyDescent="0.2">
      <c r="A41" s="76">
        <v>43891</v>
      </c>
      <c r="B41" s="86"/>
      <c r="C41" s="180"/>
      <c r="D41" s="180"/>
      <c r="E41" s="132"/>
      <c r="F41" s="86"/>
      <c r="G41" s="86"/>
      <c r="H41" s="86"/>
      <c r="I41" s="86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s="75" customFormat="1" ht="15" customHeight="1" x14ac:dyDescent="0.2">
      <c r="A47" s="76">
        <v>44075</v>
      </c>
      <c r="B47" s="42"/>
      <c r="C47" s="86"/>
      <c r="D47" s="86"/>
      <c r="E47" s="87"/>
      <c r="F47" s="86"/>
      <c r="G47" s="86"/>
      <c r="H47" s="86"/>
      <c r="I47" s="86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M7:M8"/>
    <mergeCell ref="H7:H8"/>
    <mergeCell ref="I7:I8"/>
    <mergeCell ref="N7:N8"/>
  </mergeCells>
  <conditionalFormatting sqref="B9:B36">
    <cfRule type="expression" dxfId="75" priority="15" stopIfTrue="1">
      <formula>MOD(MAX(B9),7)=1</formula>
    </cfRule>
  </conditionalFormatting>
  <conditionalFormatting sqref="B37:B39">
    <cfRule type="expression" dxfId="74" priority="29" stopIfTrue="1">
      <formula>AND(MOD(MAX(B37:B37),7)=1,MAX(B37:B37)&gt;30000)</formula>
    </cfRule>
  </conditionalFormatting>
  <conditionalFormatting sqref="K9:K36">
    <cfRule type="expression" dxfId="73" priority="3" stopIfTrue="1">
      <formula>MOD(MAX(K9),7)=1</formula>
    </cfRule>
  </conditionalFormatting>
  <conditionalFormatting sqref="K37:K39">
    <cfRule type="expression" dxfId="72" priority="4" stopIfTrue="1">
      <formula>AND(MOD(MAX(K37:K37),7)=1,MAX(K37:K37)&gt;30000)</formula>
    </cfRule>
  </conditionalFormatting>
  <conditionalFormatting sqref="F9:F36">
    <cfRule type="expression" dxfId="71" priority="1" stopIfTrue="1">
      <formula>MOD(MAX(F9),7)=1</formula>
    </cfRule>
  </conditionalFormatting>
  <conditionalFormatting sqref="F37:F39">
    <cfRule type="expression" dxfId="70" priority="2" stopIfTrue="1">
      <formula>AND(MOD(MAX(F37:F37),7)=1,MAX(F37:F37)&gt;30000)</formula>
    </cfRule>
  </conditionalFormatting>
  <dataValidations count="6">
    <dataValidation type="list" allowBlank="1" showInputMessage="1" sqref="B4">
      <formula1>$A$9:$A$386</formula1>
    </dataValidation>
    <dataValidation type="list" allowBlank="1" showInputMessage="1" sqref="G9:G39">
      <formula1>$A$403:$A$417</formula1>
    </dataValidation>
    <dataValidation type="list" allowBlank="1" showInputMessage="1" sqref="I9:I39 N9:N39">
      <formula1>$A$6:$A$8</formula1>
    </dataValidation>
    <dataValidation type="list" allowBlank="1" showInputMessage="1" sqref="C9 H9:H39 E9:E39">
      <formula1>$A$423:$A$449</formula1>
    </dataValidation>
    <dataValidation type="list" allowBlank="1" showInputMessage="1" sqref="B2:H2">
      <formula1>$A$389:$A$401</formula1>
    </dataValidation>
    <dataValidation type="list" allowBlank="1" showInputMessage="1" sqref="M9:M39 D9:D39">
      <formula1>$A$437:$A$448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477"/>
  <sheetViews>
    <sheetView showGridLines="0" showZeros="0" topLeftCell="B1" zoomScale="95" zoomScaleNormal="95" workbookViewId="0">
      <selection activeCell="P2" sqref="P2:R8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4" ht="3" customHeight="1" x14ac:dyDescent="0.2">
      <c r="A1" s="113" t="s">
        <v>78</v>
      </c>
    </row>
    <row r="2" spans="1:14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</row>
    <row r="3" spans="1:14" ht="7.5" customHeight="1" thickBot="1" x14ac:dyDescent="0.25">
      <c r="J3" s="89"/>
    </row>
    <row r="4" spans="1:14" ht="27" customHeight="1" thickBot="1" x14ac:dyDescent="0.25">
      <c r="B4" s="184">
        <v>42979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</row>
    <row r="5" spans="1:14" ht="9.75" customHeight="1" x14ac:dyDescent="0.2">
      <c r="B5" s="90"/>
      <c r="E5" s="27"/>
    </row>
    <row r="6" spans="1:14" ht="9.75" customHeight="1" x14ac:dyDescent="0.2">
      <c r="A6" s="111" t="s">
        <v>76</v>
      </c>
      <c r="B6" s="112"/>
      <c r="E6" s="27"/>
    </row>
    <row r="7" spans="1:14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</row>
    <row r="8" spans="1:14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4" ht="15.75" customHeight="1" x14ac:dyDescent="0.2">
      <c r="A9" s="76">
        <v>42917</v>
      </c>
      <c r="B9" s="91">
        <f>B4</f>
        <v>42979</v>
      </c>
      <c r="C9" s="96"/>
      <c r="D9" s="96">
        <v>0.75</v>
      </c>
      <c r="E9" s="135"/>
      <c r="F9" s="136">
        <f>$B$4</f>
        <v>42979</v>
      </c>
      <c r="G9" s="119"/>
      <c r="H9" s="100"/>
      <c r="I9" s="119"/>
      <c r="K9" s="127">
        <f>$B$4</f>
        <v>42979</v>
      </c>
      <c r="L9" s="114"/>
      <c r="M9" s="96"/>
      <c r="N9" s="118"/>
    </row>
    <row r="10" spans="1:14" ht="15.75" customHeight="1" x14ac:dyDescent="0.2">
      <c r="A10" s="76">
        <v>42948</v>
      </c>
      <c r="B10" s="92">
        <f>DATE(YEAR(B9),MONTH(B9),2)</f>
        <v>42980</v>
      </c>
      <c r="C10" s="97"/>
      <c r="D10" s="97"/>
      <c r="E10" s="135"/>
      <c r="F10" s="137">
        <f>DATE(YEAR(F9),MONTH(F9),2)</f>
        <v>42980</v>
      </c>
      <c r="G10" s="126" t="s">
        <v>44</v>
      </c>
      <c r="H10" s="101"/>
      <c r="I10" s="121"/>
      <c r="K10" s="128">
        <f>DATE(YEAR(K9),MONTH(K9),2)</f>
        <v>42980</v>
      </c>
      <c r="L10" s="115"/>
      <c r="M10" s="97"/>
      <c r="N10" s="120"/>
    </row>
    <row r="11" spans="1:14" ht="15" customHeight="1" x14ac:dyDescent="0.2">
      <c r="A11" s="76">
        <v>42979</v>
      </c>
      <c r="B11" s="92">
        <f t="shared" ref="B11:B36" si="0">B10+1</f>
        <v>42981</v>
      </c>
      <c r="C11" s="97"/>
      <c r="D11" s="97"/>
      <c r="E11" s="135"/>
      <c r="F11" s="137">
        <f t="shared" ref="F11:F36" si="1">F10+1</f>
        <v>42981</v>
      </c>
      <c r="G11" s="121"/>
      <c r="H11" s="101"/>
      <c r="I11" s="121"/>
      <c r="K11" s="128">
        <f t="shared" ref="K11:K36" si="2">K10+1</f>
        <v>42981</v>
      </c>
      <c r="L11" s="116"/>
      <c r="M11" s="97"/>
      <c r="N11" s="120"/>
    </row>
    <row r="12" spans="1:14" ht="15" customHeight="1" x14ac:dyDescent="0.2">
      <c r="A12" s="76">
        <v>43009</v>
      </c>
      <c r="B12" s="92">
        <f t="shared" si="0"/>
        <v>42982</v>
      </c>
      <c r="C12" s="97"/>
      <c r="D12" s="97">
        <v>0.79166666666666696</v>
      </c>
      <c r="E12" s="133"/>
      <c r="F12" s="137">
        <f t="shared" si="1"/>
        <v>42982</v>
      </c>
      <c r="G12" s="121"/>
      <c r="H12" s="101"/>
      <c r="I12" s="121"/>
      <c r="K12" s="128">
        <f t="shared" si="2"/>
        <v>42982</v>
      </c>
      <c r="L12" s="116"/>
      <c r="M12" s="97"/>
      <c r="N12" s="120"/>
    </row>
    <row r="13" spans="1:14" ht="15" customHeight="1" x14ac:dyDescent="0.2">
      <c r="A13" s="76">
        <v>43040</v>
      </c>
      <c r="B13" s="92">
        <f t="shared" si="0"/>
        <v>42983</v>
      </c>
      <c r="C13" s="97"/>
      <c r="D13" s="97">
        <v>0.79166666666666696</v>
      </c>
      <c r="E13" s="133"/>
      <c r="F13" s="137">
        <f t="shared" si="1"/>
        <v>42983</v>
      </c>
      <c r="G13" s="121"/>
      <c r="H13" s="101"/>
      <c r="I13" s="121"/>
      <c r="K13" s="128">
        <f t="shared" si="2"/>
        <v>42983</v>
      </c>
      <c r="L13" s="115"/>
      <c r="M13" s="97"/>
      <c r="N13" s="120"/>
    </row>
    <row r="14" spans="1:14" ht="15" customHeight="1" x14ac:dyDescent="0.2">
      <c r="A14" s="76">
        <v>43070</v>
      </c>
      <c r="B14" s="92">
        <f t="shared" si="0"/>
        <v>42984</v>
      </c>
      <c r="C14" s="97"/>
      <c r="D14" s="97">
        <v>0.85416666666666696</v>
      </c>
      <c r="E14" s="133"/>
      <c r="F14" s="137">
        <f t="shared" si="1"/>
        <v>42984</v>
      </c>
      <c r="G14" s="121"/>
      <c r="H14" s="101"/>
      <c r="I14" s="121"/>
      <c r="K14" s="128">
        <f t="shared" si="2"/>
        <v>42984</v>
      </c>
      <c r="L14" s="116"/>
      <c r="M14" s="97"/>
      <c r="N14" s="120"/>
    </row>
    <row r="15" spans="1:14" ht="15" customHeight="1" x14ac:dyDescent="0.2">
      <c r="A15" s="76">
        <v>43101</v>
      </c>
      <c r="B15" s="93">
        <f t="shared" si="0"/>
        <v>42985</v>
      </c>
      <c r="C15" s="97"/>
      <c r="D15" s="97"/>
      <c r="E15" s="133"/>
      <c r="F15" s="137">
        <f t="shared" si="1"/>
        <v>42985</v>
      </c>
      <c r="G15" s="121"/>
      <c r="H15" s="101"/>
      <c r="I15" s="121"/>
      <c r="K15" s="129">
        <f t="shared" si="2"/>
        <v>42985</v>
      </c>
      <c r="L15" s="116"/>
      <c r="M15" s="97"/>
      <c r="N15" s="120"/>
    </row>
    <row r="16" spans="1:14" ht="15" customHeight="1" x14ac:dyDescent="0.2">
      <c r="A16" s="76">
        <v>43132</v>
      </c>
      <c r="B16" s="92">
        <f t="shared" si="0"/>
        <v>42986</v>
      </c>
      <c r="C16" s="97"/>
      <c r="D16" s="96">
        <v>0.75</v>
      </c>
      <c r="E16" s="133"/>
      <c r="F16" s="137">
        <f t="shared" si="1"/>
        <v>42986</v>
      </c>
      <c r="G16" s="121"/>
      <c r="H16" s="101"/>
      <c r="I16" s="121"/>
      <c r="K16" s="128">
        <f t="shared" si="2"/>
        <v>42986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42987</v>
      </c>
      <c r="C17" s="97"/>
      <c r="D17" s="97"/>
      <c r="E17" s="133"/>
      <c r="F17" s="137">
        <f t="shared" si="1"/>
        <v>42987</v>
      </c>
      <c r="G17" s="126" t="s">
        <v>44</v>
      </c>
      <c r="H17" s="101"/>
      <c r="I17" s="121"/>
      <c r="K17" s="128">
        <f t="shared" si="2"/>
        <v>42987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42988</v>
      </c>
      <c r="C18" s="97"/>
      <c r="D18" s="97"/>
      <c r="E18" s="133"/>
      <c r="F18" s="137">
        <f t="shared" si="1"/>
        <v>42988</v>
      </c>
      <c r="G18" s="121"/>
      <c r="H18" s="101"/>
      <c r="I18" s="121"/>
      <c r="K18" s="128">
        <f t="shared" si="2"/>
        <v>42988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42989</v>
      </c>
      <c r="C19" s="97"/>
      <c r="D19" s="97">
        <v>0.79166666666666696</v>
      </c>
      <c r="E19" s="133"/>
      <c r="F19" s="137">
        <f t="shared" si="1"/>
        <v>42989</v>
      </c>
      <c r="G19" s="122"/>
      <c r="H19" s="101"/>
      <c r="I19" s="121"/>
      <c r="K19" s="128">
        <f t="shared" si="2"/>
        <v>42989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42990</v>
      </c>
      <c r="C20" s="97"/>
      <c r="D20" s="97">
        <v>0.79166666666666696</v>
      </c>
      <c r="E20" s="133"/>
      <c r="F20" s="137">
        <f t="shared" si="1"/>
        <v>42990</v>
      </c>
      <c r="G20" s="121"/>
      <c r="H20" s="101"/>
      <c r="I20" s="121"/>
      <c r="K20" s="128">
        <f t="shared" si="2"/>
        <v>42990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42991</v>
      </c>
      <c r="C21" s="97"/>
      <c r="D21" s="97">
        <v>0.85416666666666696</v>
      </c>
      <c r="E21" s="133"/>
      <c r="F21" s="137">
        <f t="shared" si="1"/>
        <v>42991</v>
      </c>
      <c r="G21" s="121"/>
      <c r="H21" s="101"/>
      <c r="I21" s="121"/>
      <c r="K21" s="128">
        <f t="shared" si="2"/>
        <v>42991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42992</v>
      </c>
      <c r="C22" s="97"/>
      <c r="D22" s="97"/>
      <c r="E22" s="133"/>
      <c r="F22" s="137">
        <f t="shared" si="1"/>
        <v>42992</v>
      </c>
      <c r="G22" s="121"/>
      <c r="H22" s="101"/>
      <c r="I22" s="121"/>
      <c r="K22" s="128">
        <f t="shared" si="2"/>
        <v>42992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42993</v>
      </c>
      <c r="C23" s="97"/>
      <c r="D23" s="96">
        <v>0.75</v>
      </c>
      <c r="E23" s="133"/>
      <c r="F23" s="137">
        <f t="shared" si="1"/>
        <v>42993</v>
      </c>
      <c r="G23" s="121"/>
      <c r="H23" s="101"/>
      <c r="I23" s="121"/>
      <c r="K23" s="128">
        <f t="shared" si="2"/>
        <v>42993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42994</v>
      </c>
      <c r="C24" s="97"/>
      <c r="D24" s="97"/>
      <c r="E24" s="133"/>
      <c r="F24" s="137">
        <f t="shared" si="1"/>
        <v>42994</v>
      </c>
      <c r="G24" s="126" t="s">
        <v>44</v>
      </c>
      <c r="H24" s="101"/>
      <c r="I24" s="121"/>
      <c r="K24" s="128">
        <f t="shared" si="2"/>
        <v>42994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42995</v>
      </c>
      <c r="C25" s="97"/>
      <c r="D25" s="97"/>
      <c r="E25" s="133"/>
      <c r="F25" s="137">
        <f t="shared" si="1"/>
        <v>42995</v>
      </c>
      <c r="G25" s="121"/>
      <c r="H25" s="101"/>
      <c r="I25" s="121"/>
      <c r="K25" s="128">
        <f t="shared" si="2"/>
        <v>42995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42996</v>
      </c>
      <c r="C26" s="97"/>
      <c r="D26" s="97">
        <v>0.79166666666666696</v>
      </c>
      <c r="E26" s="133"/>
      <c r="F26" s="137">
        <f t="shared" si="1"/>
        <v>42996</v>
      </c>
      <c r="G26" s="121"/>
      <c r="H26" s="101"/>
      <c r="I26" s="121"/>
      <c r="K26" s="128">
        <f t="shared" si="2"/>
        <v>42996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42997</v>
      </c>
      <c r="C27" s="97"/>
      <c r="D27" s="97">
        <v>0.79166666666666696</v>
      </c>
      <c r="E27" s="133"/>
      <c r="F27" s="137">
        <f t="shared" si="1"/>
        <v>42997</v>
      </c>
      <c r="G27" s="126"/>
      <c r="H27" s="101"/>
      <c r="I27" s="121"/>
      <c r="K27" s="128">
        <f t="shared" si="2"/>
        <v>42997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42998</v>
      </c>
      <c r="C28" s="97"/>
      <c r="D28" s="97">
        <v>0.85416666666666696</v>
      </c>
      <c r="E28" s="133"/>
      <c r="F28" s="137">
        <f t="shared" si="1"/>
        <v>42998</v>
      </c>
      <c r="G28" s="121"/>
      <c r="H28" s="101"/>
      <c r="I28" s="121"/>
      <c r="K28" s="128">
        <f t="shared" si="2"/>
        <v>42998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42999</v>
      </c>
      <c r="C29" s="97"/>
      <c r="D29" s="97"/>
      <c r="E29" s="133"/>
      <c r="F29" s="137">
        <f t="shared" si="1"/>
        <v>42999</v>
      </c>
      <c r="G29" s="121"/>
      <c r="H29" s="101"/>
      <c r="I29" s="121"/>
      <c r="K29" s="128">
        <f t="shared" si="2"/>
        <v>42999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43000</v>
      </c>
      <c r="C30" s="97"/>
      <c r="D30" s="96">
        <v>0.75</v>
      </c>
      <c r="E30" s="133"/>
      <c r="F30" s="137">
        <f t="shared" si="1"/>
        <v>43000</v>
      </c>
      <c r="G30" s="121"/>
      <c r="H30" s="101"/>
      <c r="I30" s="121"/>
      <c r="K30" s="128">
        <f t="shared" si="2"/>
        <v>43000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43001</v>
      </c>
      <c r="C31" s="97"/>
      <c r="D31" s="97"/>
      <c r="E31" s="133"/>
      <c r="F31" s="137">
        <f t="shared" si="1"/>
        <v>43001</v>
      </c>
      <c r="G31" s="126" t="s">
        <v>44</v>
      </c>
      <c r="H31" s="101"/>
      <c r="I31" s="121"/>
      <c r="K31" s="128">
        <f t="shared" si="2"/>
        <v>43001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43002</v>
      </c>
      <c r="C32" s="97"/>
      <c r="D32" s="97"/>
      <c r="E32" s="133"/>
      <c r="F32" s="137">
        <f t="shared" si="1"/>
        <v>43002</v>
      </c>
      <c r="G32" s="121"/>
      <c r="H32" s="101"/>
      <c r="I32" s="121"/>
      <c r="K32" s="128">
        <f t="shared" si="2"/>
        <v>43002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43003</v>
      </c>
      <c r="C33" s="97"/>
      <c r="D33" s="97">
        <v>0.79166666666666696</v>
      </c>
      <c r="E33" s="133"/>
      <c r="F33" s="137">
        <f t="shared" si="1"/>
        <v>43003</v>
      </c>
      <c r="G33" s="121"/>
      <c r="H33" s="101"/>
      <c r="I33" s="121"/>
      <c r="K33" s="128">
        <f t="shared" si="2"/>
        <v>43003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43004</v>
      </c>
      <c r="C34" s="97"/>
      <c r="D34" s="97">
        <v>0.79166666666666696</v>
      </c>
      <c r="E34" s="133"/>
      <c r="F34" s="137">
        <f t="shared" si="1"/>
        <v>43004</v>
      </c>
      <c r="G34" s="126"/>
      <c r="H34" s="101"/>
      <c r="I34" s="121"/>
      <c r="K34" s="128">
        <f t="shared" si="2"/>
        <v>43004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43005</v>
      </c>
      <c r="C35" s="97"/>
      <c r="D35" s="97">
        <v>0.85416666666666696</v>
      </c>
      <c r="E35" s="133"/>
      <c r="F35" s="137">
        <f t="shared" si="1"/>
        <v>43005</v>
      </c>
      <c r="G35" s="121"/>
      <c r="H35" s="101"/>
      <c r="I35" s="121"/>
      <c r="K35" s="128">
        <f t="shared" si="2"/>
        <v>43005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43006</v>
      </c>
      <c r="C36" s="97"/>
      <c r="D36" s="97"/>
      <c r="E36" s="133"/>
      <c r="F36" s="137">
        <f t="shared" si="1"/>
        <v>43006</v>
      </c>
      <c r="G36" s="121"/>
      <c r="H36" s="101"/>
      <c r="I36" s="121"/>
      <c r="K36" s="128">
        <f t="shared" si="2"/>
        <v>43006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43007</v>
      </c>
      <c r="C37" s="97"/>
      <c r="D37" s="96">
        <v>0.75</v>
      </c>
      <c r="E37" s="133"/>
      <c r="F37" s="138">
        <f>IF(OR(MONTH(F36)&lt;&gt;MONTH(F36+1),$B$4=59),REPT("",100),F36+1)</f>
        <v>43007</v>
      </c>
      <c r="G37" s="121"/>
      <c r="H37" s="101"/>
      <c r="I37" s="121"/>
      <c r="K37" s="130">
        <f>IF(OR(MONTH(K36)&lt;&gt;MONTH(K36+1),$B$4=59),REPT("",100),K36+1)</f>
        <v>43007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43008</v>
      </c>
      <c r="C38" s="97"/>
      <c r="D38" s="97"/>
      <c r="E38" s="133"/>
      <c r="F38" s="138">
        <f>IF(MONTH(F36)&lt;&gt;MONTH(F36+2),REPT("",100),F37+1)</f>
        <v>43008</v>
      </c>
      <c r="G38" s="126" t="s">
        <v>44</v>
      </c>
      <c r="H38" s="101"/>
      <c r="I38" s="121"/>
      <c r="K38" s="130">
        <f>IF(MONTH(K36)&lt;&gt;MONTH(K36+2),REPT("",100),K37+1)</f>
        <v>43008</v>
      </c>
      <c r="L38" s="116"/>
      <c r="M38" s="97"/>
      <c r="N38" s="120"/>
    </row>
    <row r="39" spans="1:14" ht="15" customHeight="1" x14ac:dyDescent="0.2">
      <c r="A39" s="76">
        <v>43831</v>
      </c>
      <c r="B39" s="95" t="str">
        <f>IF(MONTH(B36)&lt;&gt;MONTH(B36+3),REPT("",100),B38+1)</f>
        <v/>
      </c>
      <c r="C39" s="99"/>
      <c r="D39" s="99"/>
      <c r="E39" s="133"/>
      <c r="F39" s="139" t="str">
        <f>IF(MONTH(F36)&lt;&gt;MONTH(F36+3),REPT("",100),F38+1)</f>
        <v/>
      </c>
      <c r="G39" s="124"/>
      <c r="H39" s="102"/>
      <c r="I39" s="124"/>
      <c r="K39" s="131" t="str">
        <f>IF(MONTH(K36)&lt;&gt;MONTH(K36+3),REPT("",100),K38+1)</f>
        <v/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69" priority="5" stopIfTrue="1">
      <formula>MOD(MAX(B9),7)=1</formula>
    </cfRule>
  </conditionalFormatting>
  <conditionalFormatting sqref="B37:B39">
    <cfRule type="expression" dxfId="68" priority="6" stopIfTrue="1">
      <formula>AND(MOD(MAX(B37:B37),7)=1,MAX(B37:B37)&gt;30000)</formula>
    </cfRule>
  </conditionalFormatting>
  <conditionalFormatting sqref="K9:K36">
    <cfRule type="expression" dxfId="67" priority="3" stopIfTrue="1">
      <formula>MOD(MAX(K9),7)=1</formula>
    </cfRule>
  </conditionalFormatting>
  <conditionalFormatting sqref="K37:K39">
    <cfRule type="expression" dxfId="66" priority="4" stopIfTrue="1">
      <formula>AND(MOD(MAX(K37:K37),7)=1,MAX(K37:K37)&gt;30000)</formula>
    </cfRule>
  </conditionalFormatting>
  <conditionalFormatting sqref="F9:F36">
    <cfRule type="expression" dxfId="65" priority="1" stopIfTrue="1">
      <formula>MOD(MAX(F9),7)=1</formula>
    </cfRule>
  </conditionalFormatting>
  <conditionalFormatting sqref="F37:F39">
    <cfRule type="expression" dxfId="64" priority="2" stopIfTrue="1">
      <formula>AND(MOD(MAX(F37:F37),7)=1,MAX(F37:F37)&gt;30000)</formula>
    </cfRule>
  </conditionalFormatting>
  <dataValidations count="6">
    <dataValidation type="list" allowBlank="1" showInputMessage="1" sqref="B2:H2">
      <formula1>$A$389:$A$401</formula1>
    </dataValidation>
    <dataValidation type="list" allowBlank="1" showInputMessage="1" sqref="E9:E39 C9:C39">
      <formula1>$A$423:$A$449</formula1>
    </dataValidation>
    <dataValidation type="list" allowBlank="1" showInputMessage="1" sqref="I9:I39 N9:N39">
      <formula1>$A$6:$A$8</formula1>
    </dataValidation>
    <dataValidation type="list" allowBlank="1" showInputMessage="1" sqref="G9:G39">
      <formula1>$A$403:$A$417</formula1>
    </dataValidation>
    <dataValidation type="list" allowBlank="1" showInputMessage="1" sqref="B4">
      <formula1>$A$9:$A$386</formula1>
    </dataValidation>
    <dataValidation type="list" allowBlank="1" showInputMessage="1" sqref="M9:M39 H9:H39 D9:D39">
      <formula1>$A$437:$A$448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77"/>
  <sheetViews>
    <sheetView showGridLines="0" showZeros="0" topLeftCell="B1" zoomScale="95" zoomScaleNormal="95" workbookViewId="0">
      <selection activeCell="P2" sqref="P2:R8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4" ht="3" customHeight="1" x14ac:dyDescent="0.2">
      <c r="A1" s="113" t="s">
        <v>78</v>
      </c>
    </row>
    <row r="2" spans="1:14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</row>
    <row r="3" spans="1:14" ht="7.5" customHeight="1" thickBot="1" x14ac:dyDescent="0.25">
      <c r="J3" s="89"/>
    </row>
    <row r="4" spans="1:14" ht="27" customHeight="1" thickBot="1" x14ac:dyDescent="0.25">
      <c r="B4" s="184">
        <v>43009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</row>
    <row r="5" spans="1:14" ht="9.75" customHeight="1" x14ac:dyDescent="0.2">
      <c r="B5" s="90"/>
      <c r="E5" s="27"/>
    </row>
    <row r="6" spans="1:14" ht="9.75" customHeight="1" x14ac:dyDescent="0.2">
      <c r="A6" s="111" t="s">
        <v>76</v>
      </c>
      <c r="B6" s="112"/>
      <c r="E6" s="27"/>
    </row>
    <row r="7" spans="1:14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</row>
    <row r="8" spans="1:14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4" ht="15.75" customHeight="1" x14ac:dyDescent="0.2">
      <c r="A9" s="76">
        <v>42917</v>
      </c>
      <c r="B9" s="91">
        <f>B4</f>
        <v>43009</v>
      </c>
      <c r="C9" s="96"/>
      <c r="D9" s="96"/>
      <c r="E9" s="135"/>
      <c r="F9" s="136">
        <f>$B$4</f>
        <v>43009</v>
      </c>
      <c r="G9" s="119"/>
      <c r="H9" s="100"/>
      <c r="I9" s="119"/>
      <c r="K9" s="127">
        <f>$B$4</f>
        <v>43009</v>
      </c>
      <c r="L9" s="114"/>
      <c r="M9" s="96"/>
      <c r="N9" s="118"/>
    </row>
    <row r="10" spans="1:14" ht="15.75" customHeight="1" x14ac:dyDescent="0.2">
      <c r="A10" s="76">
        <v>42948</v>
      </c>
      <c r="B10" s="92">
        <f>DATE(YEAR(B9),MONTH(B9),2)</f>
        <v>43010</v>
      </c>
      <c r="C10" s="97"/>
      <c r="D10" s="97">
        <v>0.79166666666666696</v>
      </c>
      <c r="E10" s="135"/>
      <c r="F10" s="137">
        <f>DATE(YEAR(F9),MONTH(F9),2)</f>
        <v>43010</v>
      </c>
      <c r="G10" s="126"/>
      <c r="H10" s="101"/>
      <c r="I10" s="121"/>
      <c r="K10" s="128">
        <f>DATE(YEAR(K9),MONTH(K9),2)</f>
        <v>43010</v>
      </c>
      <c r="L10" s="115"/>
      <c r="M10" s="97"/>
      <c r="N10" s="120"/>
    </row>
    <row r="11" spans="1:14" ht="15" customHeight="1" x14ac:dyDescent="0.2">
      <c r="A11" s="76">
        <v>42979</v>
      </c>
      <c r="B11" s="92">
        <f t="shared" ref="B11:B36" si="0">B10+1</f>
        <v>43011</v>
      </c>
      <c r="C11" s="97"/>
      <c r="D11" s="97">
        <v>0.79166666666666696</v>
      </c>
      <c r="E11" s="135"/>
      <c r="F11" s="137">
        <f t="shared" ref="F11:F36" si="1">F10+1</f>
        <v>43011</v>
      </c>
      <c r="G11" s="121"/>
      <c r="H11" s="101"/>
      <c r="I11" s="121"/>
      <c r="K11" s="128">
        <f t="shared" ref="K11:K36" si="2">K10+1</f>
        <v>43011</v>
      </c>
      <c r="L11" s="116"/>
      <c r="M11" s="97"/>
      <c r="N11" s="120"/>
    </row>
    <row r="12" spans="1:14" ht="15" customHeight="1" x14ac:dyDescent="0.2">
      <c r="A12" s="76">
        <v>43009</v>
      </c>
      <c r="B12" s="92">
        <f t="shared" si="0"/>
        <v>43012</v>
      </c>
      <c r="C12" s="97"/>
      <c r="D12" s="97">
        <v>0.85416666666666696</v>
      </c>
      <c r="E12" s="133"/>
      <c r="F12" s="137">
        <f t="shared" si="1"/>
        <v>43012</v>
      </c>
      <c r="G12" s="121"/>
      <c r="H12" s="101"/>
      <c r="I12" s="121"/>
      <c r="K12" s="128">
        <f t="shared" si="2"/>
        <v>43012</v>
      </c>
      <c r="L12" s="116"/>
      <c r="M12" s="97"/>
      <c r="N12" s="120"/>
    </row>
    <row r="13" spans="1:14" ht="15" customHeight="1" x14ac:dyDescent="0.2">
      <c r="A13" s="76">
        <v>43040</v>
      </c>
      <c r="B13" s="92">
        <f t="shared" si="0"/>
        <v>43013</v>
      </c>
      <c r="C13" s="97"/>
      <c r="D13" s="97"/>
      <c r="E13" s="133"/>
      <c r="F13" s="137">
        <f t="shared" si="1"/>
        <v>43013</v>
      </c>
      <c r="G13" s="121"/>
      <c r="H13" s="101"/>
      <c r="I13" s="121"/>
      <c r="K13" s="128">
        <f t="shared" si="2"/>
        <v>43013</v>
      </c>
      <c r="L13" s="115"/>
      <c r="M13" s="97"/>
      <c r="N13" s="120"/>
    </row>
    <row r="14" spans="1:14" ht="15" customHeight="1" x14ac:dyDescent="0.2">
      <c r="A14" s="76">
        <v>43070</v>
      </c>
      <c r="B14" s="92">
        <f t="shared" si="0"/>
        <v>43014</v>
      </c>
      <c r="C14" s="97"/>
      <c r="D14" s="96">
        <v>0.75</v>
      </c>
      <c r="E14" s="133"/>
      <c r="F14" s="137">
        <f t="shared" si="1"/>
        <v>43014</v>
      </c>
      <c r="G14" s="121"/>
      <c r="H14" s="101"/>
      <c r="I14" s="121"/>
      <c r="K14" s="128">
        <f t="shared" si="2"/>
        <v>43014</v>
      </c>
      <c r="L14" s="116"/>
      <c r="M14" s="97"/>
      <c r="N14" s="120"/>
    </row>
    <row r="15" spans="1:14" ht="15" customHeight="1" x14ac:dyDescent="0.2">
      <c r="A15" s="76">
        <v>43101</v>
      </c>
      <c r="B15" s="93">
        <f t="shared" si="0"/>
        <v>43015</v>
      </c>
      <c r="C15" s="97"/>
      <c r="D15" s="97"/>
      <c r="E15" s="133"/>
      <c r="F15" s="137">
        <f t="shared" si="1"/>
        <v>43015</v>
      </c>
      <c r="G15" s="126" t="s">
        <v>44</v>
      </c>
      <c r="H15" s="101"/>
      <c r="I15" s="121"/>
      <c r="K15" s="129">
        <f t="shared" si="2"/>
        <v>43015</v>
      </c>
      <c r="L15" s="116"/>
      <c r="M15" s="97"/>
      <c r="N15" s="120"/>
    </row>
    <row r="16" spans="1:14" ht="15" customHeight="1" x14ac:dyDescent="0.2">
      <c r="A16" s="76">
        <v>43132</v>
      </c>
      <c r="B16" s="92">
        <f t="shared" si="0"/>
        <v>43016</v>
      </c>
      <c r="C16" s="97"/>
      <c r="D16" s="96"/>
      <c r="E16" s="133"/>
      <c r="F16" s="137">
        <f t="shared" si="1"/>
        <v>43016</v>
      </c>
      <c r="G16" s="121"/>
      <c r="H16" s="101"/>
      <c r="I16" s="121"/>
      <c r="K16" s="128">
        <f t="shared" si="2"/>
        <v>43016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43017</v>
      </c>
      <c r="C17" s="97"/>
      <c r="D17" s="97">
        <v>0.79166666666666696</v>
      </c>
      <c r="E17" s="133"/>
      <c r="F17" s="137">
        <f t="shared" si="1"/>
        <v>43017</v>
      </c>
      <c r="G17" s="126"/>
      <c r="H17" s="101"/>
      <c r="I17" s="121"/>
      <c r="K17" s="128">
        <f t="shared" si="2"/>
        <v>43017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43018</v>
      </c>
      <c r="C18" s="97"/>
      <c r="D18" s="97">
        <v>0.79166666666666696</v>
      </c>
      <c r="E18" s="133"/>
      <c r="F18" s="137">
        <f t="shared" si="1"/>
        <v>43018</v>
      </c>
      <c r="G18" s="121"/>
      <c r="H18" s="101"/>
      <c r="I18" s="121"/>
      <c r="K18" s="128">
        <f t="shared" si="2"/>
        <v>43018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43019</v>
      </c>
      <c r="C19" s="97"/>
      <c r="D19" s="97">
        <v>0.85416666666666696</v>
      </c>
      <c r="E19" s="133"/>
      <c r="F19" s="137">
        <f t="shared" si="1"/>
        <v>43019</v>
      </c>
      <c r="G19" s="122"/>
      <c r="H19" s="101"/>
      <c r="I19" s="121"/>
      <c r="K19" s="128">
        <f t="shared" si="2"/>
        <v>43019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43020</v>
      </c>
      <c r="C20" s="97"/>
      <c r="D20" s="97"/>
      <c r="E20" s="133"/>
      <c r="F20" s="137">
        <f t="shared" si="1"/>
        <v>43020</v>
      </c>
      <c r="G20" s="121"/>
      <c r="H20" s="101"/>
      <c r="I20" s="121"/>
      <c r="K20" s="128">
        <f t="shared" si="2"/>
        <v>43020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43021</v>
      </c>
      <c r="C21" s="97"/>
      <c r="D21" s="96">
        <v>0.75</v>
      </c>
      <c r="E21" s="133"/>
      <c r="F21" s="137">
        <f t="shared" si="1"/>
        <v>43021</v>
      </c>
      <c r="G21" s="121"/>
      <c r="H21" s="101"/>
      <c r="I21" s="121"/>
      <c r="K21" s="128">
        <f t="shared" si="2"/>
        <v>43021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43022</v>
      </c>
      <c r="C22" s="97"/>
      <c r="D22" s="97"/>
      <c r="E22" s="133"/>
      <c r="F22" s="137">
        <f t="shared" si="1"/>
        <v>43022</v>
      </c>
      <c r="G22" s="126" t="s">
        <v>44</v>
      </c>
      <c r="H22" s="101"/>
      <c r="I22" s="121"/>
      <c r="K22" s="128">
        <f t="shared" si="2"/>
        <v>43022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43023</v>
      </c>
      <c r="C23" s="97"/>
      <c r="D23" s="96"/>
      <c r="E23" s="133"/>
      <c r="F23" s="137">
        <f t="shared" si="1"/>
        <v>43023</v>
      </c>
      <c r="G23" s="121"/>
      <c r="H23" s="101"/>
      <c r="I23" s="121"/>
      <c r="K23" s="128">
        <f t="shared" si="2"/>
        <v>43023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43024</v>
      </c>
      <c r="C24" s="97"/>
      <c r="D24" s="97">
        <v>0.79166666666666696</v>
      </c>
      <c r="E24" s="133"/>
      <c r="F24" s="137">
        <f t="shared" si="1"/>
        <v>43024</v>
      </c>
      <c r="G24" s="126"/>
      <c r="H24" s="101"/>
      <c r="I24" s="121"/>
      <c r="K24" s="128">
        <f t="shared" si="2"/>
        <v>43024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43025</v>
      </c>
      <c r="C25" s="97"/>
      <c r="D25" s="97">
        <v>0.79166666666666696</v>
      </c>
      <c r="E25" s="133"/>
      <c r="F25" s="137">
        <f t="shared" si="1"/>
        <v>43025</v>
      </c>
      <c r="G25" s="121"/>
      <c r="H25" s="101"/>
      <c r="I25" s="121"/>
      <c r="K25" s="128">
        <f t="shared" si="2"/>
        <v>43025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43026</v>
      </c>
      <c r="C26" s="97"/>
      <c r="D26" s="97">
        <v>0.85416666666666696</v>
      </c>
      <c r="E26" s="133"/>
      <c r="F26" s="137">
        <f t="shared" si="1"/>
        <v>43026</v>
      </c>
      <c r="G26" s="121"/>
      <c r="H26" s="101"/>
      <c r="I26" s="121"/>
      <c r="K26" s="128">
        <f t="shared" si="2"/>
        <v>43026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43027</v>
      </c>
      <c r="C27" s="97"/>
      <c r="D27" s="97"/>
      <c r="E27" s="133"/>
      <c r="F27" s="137">
        <f t="shared" si="1"/>
        <v>43027</v>
      </c>
      <c r="G27" s="126"/>
      <c r="H27" s="101"/>
      <c r="I27" s="121"/>
      <c r="K27" s="128">
        <f t="shared" si="2"/>
        <v>43027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43028</v>
      </c>
      <c r="C28" s="97"/>
      <c r="D28" s="96">
        <v>0.75</v>
      </c>
      <c r="E28" s="133"/>
      <c r="F28" s="137">
        <f t="shared" si="1"/>
        <v>43028</v>
      </c>
      <c r="G28" s="121"/>
      <c r="H28" s="101"/>
      <c r="I28" s="121"/>
      <c r="K28" s="128">
        <f t="shared" si="2"/>
        <v>43028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43029</v>
      </c>
      <c r="C29" s="97"/>
      <c r="D29" s="97"/>
      <c r="E29" s="133"/>
      <c r="F29" s="137">
        <f t="shared" si="1"/>
        <v>43029</v>
      </c>
      <c r="G29" s="126" t="s">
        <v>44</v>
      </c>
      <c r="H29" s="101"/>
      <c r="I29" s="121"/>
      <c r="K29" s="128">
        <f t="shared" si="2"/>
        <v>43029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43030</v>
      </c>
      <c r="C30" s="97"/>
      <c r="D30" s="96"/>
      <c r="E30" s="133"/>
      <c r="F30" s="137">
        <f t="shared" si="1"/>
        <v>43030</v>
      </c>
      <c r="G30" s="121"/>
      <c r="H30" s="101"/>
      <c r="I30" s="121"/>
      <c r="K30" s="128">
        <f t="shared" si="2"/>
        <v>43030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43031</v>
      </c>
      <c r="C31" s="97"/>
      <c r="D31" s="97">
        <v>0.79166666666666696</v>
      </c>
      <c r="E31" s="133"/>
      <c r="F31" s="137">
        <f t="shared" si="1"/>
        <v>43031</v>
      </c>
      <c r="G31" s="126"/>
      <c r="H31" s="101"/>
      <c r="I31" s="121"/>
      <c r="K31" s="128">
        <f t="shared" si="2"/>
        <v>43031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43032</v>
      </c>
      <c r="C32" s="97"/>
      <c r="D32" s="97">
        <v>0.79166666666666696</v>
      </c>
      <c r="E32" s="133"/>
      <c r="F32" s="137">
        <f t="shared" si="1"/>
        <v>43032</v>
      </c>
      <c r="G32" s="121"/>
      <c r="H32" s="101"/>
      <c r="I32" s="121"/>
      <c r="K32" s="128">
        <f t="shared" si="2"/>
        <v>43032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43033</v>
      </c>
      <c r="C33" s="97"/>
      <c r="D33" s="97">
        <v>0.85416666666666696</v>
      </c>
      <c r="E33" s="133"/>
      <c r="F33" s="137">
        <f t="shared" si="1"/>
        <v>43033</v>
      </c>
      <c r="G33" s="121"/>
      <c r="H33" s="101"/>
      <c r="I33" s="121"/>
      <c r="K33" s="128">
        <f t="shared" si="2"/>
        <v>43033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43034</v>
      </c>
      <c r="C34" s="97"/>
      <c r="D34" s="97"/>
      <c r="E34" s="133"/>
      <c r="F34" s="137">
        <f t="shared" si="1"/>
        <v>43034</v>
      </c>
      <c r="G34" s="126"/>
      <c r="H34" s="101"/>
      <c r="I34" s="121"/>
      <c r="K34" s="128">
        <f t="shared" si="2"/>
        <v>43034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43035</v>
      </c>
      <c r="C35" s="97"/>
      <c r="D35" s="96">
        <v>0.75</v>
      </c>
      <c r="E35" s="133"/>
      <c r="F35" s="137">
        <f t="shared" si="1"/>
        <v>43035</v>
      </c>
      <c r="G35" s="121"/>
      <c r="H35" s="101"/>
      <c r="I35" s="121"/>
      <c r="K35" s="128">
        <f t="shared" si="2"/>
        <v>43035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43036</v>
      </c>
      <c r="C36" s="97"/>
      <c r="D36" s="97"/>
      <c r="E36" s="133"/>
      <c r="F36" s="137">
        <f t="shared" si="1"/>
        <v>43036</v>
      </c>
      <c r="G36" s="126" t="s">
        <v>44</v>
      </c>
      <c r="H36" s="101"/>
      <c r="I36" s="121"/>
      <c r="K36" s="128">
        <f t="shared" si="2"/>
        <v>43036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43037</v>
      </c>
      <c r="C37" s="97"/>
      <c r="D37" s="96"/>
      <c r="E37" s="133"/>
      <c r="F37" s="138">
        <f>IF(OR(MONTH(F36)&lt;&gt;MONTH(F36+1),$B$4=59),REPT("",100),F36+1)</f>
        <v>43037</v>
      </c>
      <c r="G37" s="121"/>
      <c r="H37" s="101"/>
      <c r="I37" s="121"/>
      <c r="K37" s="130">
        <f>IF(OR(MONTH(K36)&lt;&gt;MONTH(K36+1),$B$4=59),REPT("",100),K36+1)</f>
        <v>43037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43038</v>
      </c>
      <c r="C38" s="97"/>
      <c r="D38" s="97">
        <v>0.79166666666666696</v>
      </c>
      <c r="E38" s="133"/>
      <c r="F38" s="138">
        <f>IF(MONTH(F36)&lt;&gt;MONTH(F36+2),REPT("",100),F37+1)</f>
        <v>43038</v>
      </c>
      <c r="G38" s="126"/>
      <c r="H38" s="101"/>
      <c r="I38" s="121"/>
      <c r="K38" s="130">
        <f>IF(MONTH(K36)&lt;&gt;MONTH(K36+2),REPT("",100),K37+1)</f>
        <v>43038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43039</v>
      </c>
      <c r="C39" s="99"/>
      <c r="D39" s="99">
        <v>0.79166666666666696</v>
      </c>
      <c r="E39" s="133"/>
      <c r="F39" s="139">
        <f>IF(MONTH(F36)&lt;&gt;MONTH(F36+3),REPT("",100),F38+1)</f>
        <v>43039</v>
      </c>
      <c r="G39" s="124"/>
      <c r="H39" s="102"/>
      <c r="I39" s="124"/>
      <c r="K39" s="131">
        <f>IF(MONTH(K36)&lt;&gt;MONTH(K36+3),REPT("",100),K38+1)</f>
        <v>43039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63" priority="5" stopIfTrue="1">
      <formula>MOD(MAX(B9),7)=1</formula>
    </cfRule>
  </conditionalFormatting>
  <conditionalFormatting sqref="B37:B39">
    <cfRule type="expression" dxfId="62" priority="6" stopIfTrue="1">
      <formula>AND(MOD(MAX(B37:B37),7)=1,MAX(B37:B37)&gt;30000)</formula>
    </cfRule>
  </conditionalFormatting>
  <conditionalFormatting sqref="K9:K36">
    <cfRule type="expression" dxfId="61" priority="3" stopIfTrue="1">
      <formula>MOD(MAX(K9),7)=1</formula>
    </cfRule>
  </conditionalFormatting>
  <conditionalFormatting sqref="K37:K39">
    <cfRule type="expression" dxfId="60" priority="4" stopIfTrue="1">
      <formula>AND(MOD(MAX(K37:K37),7)=1,MAX(K37:K37)&gt;30000)</formula>
    </cfRule>
  </conditionalFormatting>
  <conditionalFormatting sqref="F9:F36">
    <cfRule type="expression" dxfId="59" priority="1" stopIfTrue="1">
      <formula>MOD(MAX(F9),7)=1</formula>
    </cfRule>
  </conditionalFormatting>
  <conditionalFormatting sqref="F37:F39">
    <cfRule type="expression" dxfId="58" priority="2" stopIfTrue="1">
      <formula>AND(MOD(MAX(F37:F37),7)=1,MAX(F37:F37)&gt;30000)</formula>
    </cfRule>
  </conditionalFormatting>
  <dataValidations count="6">
    <dataValidation type="list" allowBlank="1" showInputMessage="1" sqref="B4">
      <formula1>$A$9:$A$386</formula1>
    </dataValidation>
    <dataValidation type="list" allowBlank="1" showInputMessage="1" sqref="G9:G39">
      <formula1>$A$403:$A$417</formula1>
    </dataValidation>
    <dataValidation type="list" allowBlank="1" showInputMessage="1" sqref="I9:I39 N9:N39">
      <formula1>$A$6:$A$8</formula1>
    </dataValidation>
    <dataValidation type="list" allowBlank="1" showInputMessage="1" sqref="E9:E39 C9:C39">
      <formula1>$A$423:$A$449</formula1>
    </dataValidation>
    <dataValidation type="list" allowBlank="1" showInputMessage="1" sqref="B2:H2">
      <formula1>$A$389:$A$401</formula1>
    </dataValidation>
    <dataValidation type="list" allowBlank="1" showInputMessage="1" sqref="M9:M39 H9:H39 D9:D39">
      <formula1>$A$437:$A$448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477"/>
  <sheetViews>
    <sheetView showGridLines="0" showZeros="0" topLeftCell="B1" zoomScale="95" zoomScaleNormal="95" workbookViewId="0">
      <selection activeCell="B5" sqref="B5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4" ht="3" customHeight="1" x14ac:dyDescent="0.2">
      <c r="A1" s="113" t="s">
        <v>78</v>
      </c>
    </row>
    <row r="2" spans="1:14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</row>
    <row r="3" spans="1:14" ht="7.5" customHeight="1" thickBot="1" x14ac:dyDescent="0.25">
      <c r="J3" s="89"/>
    </row>
    <row r="4" spans="1:14" ht="27" customHeight="1" thickBot="1" x14ac:dyDescent="0.25">
      <c r="B4" s="184">
        <v>43040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</row>
    <row r="5" spans="1:14" ht="9.75" customHeight="1" x14ac:dyDescent="0.2">
      <c r="B5" s="90"/>
      <c r="E5" s="27"/>
    </row>
    <row r="6" spans="1:14" ht="9.75" customHeight="1" x14ac:dyDescent="0.2">
      <c r="A6" s="111" t="s">
        <v>76</v>
      </c>
      <c r="B6" s="112"/>
      <c r="E6" s="27"/>
    </row>
    <row r="7" spans="1:14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</row>
    <row r="8" spans="1:14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4" ht="15.75" customHeight="1" x14ac:dyDescent="0.2">
      <c r="A9" s="76">
        <v>42917</v>
      </c>
      <c r="B9" s="141">
        <f>B4</f>
        <v>43040</v>
      </c>
      <c r="C9" s="96"/>
      <c r="D9" s="96"/>
      <c r="E9" s="135"/>
      <c r="F9" s="136">
        <f>$B$4</f>
        <v>43040</v>
      </c>
      <c r="G9" s="119"/>
      <c r="H9" s="100"/>
      <c r="I9" s="119"/>
      <c r="K9" s="127">
        <f>$B$4</f>
        <v>43040</v>
      </c>
      <c r="L9" s="114"/>
      <c r="M9" s="96"/>
      <c r="N9" s="118"/>
    </row>
    <row r="10" spans="1:14" ht="15.75" customHeight="1" x14ac:dyDescent="0.2">
      <c r="A10" s="76">
        <v>42948</v>
      </c>
      <c r="B10" s="92">
        <f>DATE(YEAR(B9),MONTH(B9),2)</f>
        <v>43041</v>
      </c>
      <c r="C10" s="97"/>
      <c r="D10" s="97"/>
      <c r="E10" s="135"/>
      <c r="F10" s="137">
        <f>DATE(YEAR(F9),MONTH(F9),2)</f>
        <v>43041</v>
      </c>
      <c r="G10" s="126"/>
      <c r="H10" s="101"/>
      <c r="I10" s="121"/>
      <c r="K10" s="128">
        <f>DATE(YEAR(K9),MONTH(K9),2)</f>
        <v>43041</v>
      </c>
      <c r="L10" s="115"/>
      <c r="M10" s="97"/>
      <c r="N10" s="120"/>
    </row>
    <row r="11" spans="1:14" ht="15" customHeight="1" x14ac:dyDescent="0.2">
      <c r="A11" s="76">
        <v>42979</v>
      </c>
      <c r="B11" s="92">
        <f t="shared" ref="B11:B36" si="0">B10+1</f>
        <v>43042</v>
      </c>
      <c r="C11" s="97"/>
      <c r="D11" s="97"/>
      <c r="E11" s="135"/>
      <c r="F11" s="137">
        <f t="shared" ref="F11:F36" si="1">F10+1</f>
        <v>43042</v>
      </c>
      <c r="G11" s="121"/>
      <c r="H11" s="101"/>
      <c r="I11" s="121"/>
      <c r="K11" s="128">
        <f t="shared" ref="K11:K36" si="2">K10+1</f>
        <v>43042</v>
      </c>
      <c r="L11" s="116"/>
      <c r="M11" s="97"/>
      <c r="N11" s="120"/>
    </row>
    <row r="12" spans="1:14" ht="15" customHeight="1" x14ac:dyDescent="0.2">
      <c r="A12" s="76">
        <v>43009</v>
      </c>
      <c r="B12" s="92">
        <f t="shared" si="0"/>
        <v>43043</v>
      </c>
      <c r="C12" s="97"/>
      <c r="D12" s="97"/>
      <c r="E12" s="133"/>
      <c r="F12" s="137">
        <f t="shared" si="1"/>
        <v>43043</v>
      </c>
      <c r="G12" s="121"/>
      <c r="H12" s="101"/>
      <c r="I12" s="121"/>
      <c r="K12" s="128">
        <f t="shared" si="2"/>
        <v>43043</v>
      </c>
      <c r="L12" s="116"/>
      <c r="M12" s="97"/>
      <c r="N12" s="120"/>
    </row>
    <row r="13" spans="1:14" ht="15" customHeight="1" x14ac:dyDescent="0.2">
      <c r="A13" s="76">
        <v>43040</v>
      </c>
      <c r="B13" s="92">
        <f t="shared" si="0"/>
        <v>43044</v>
      </c>
      <c r="C13" s="97"/>
      <c r="D13" s="97"/>
      <c r="E13" s="133"/>
      <c r="F13" s="137">
        <f t="shared" si="1"/>
        <v>43044</v>
      </c>
      <c r="G13" s="121"/>
      <c r="H13" s="101"/>
      <c r="I13" s="121"/>
      <c r="K13" s="128">
        <f t="shared" si="2"/>
        <v>43044</v>
      </c>
      <c r="L13" s="115"/>
      <c r="M13" s="97"/>
      <c r="N13" s="120"/>
    </row>
    <row r="14" spans="1:14" ht="15" customHeight="1" x14ac:dyDescent="0.2">
      <c r="A14" s="76">
        <v>43070</v>
      </c>
      <c r="B14" s="92">
        <f t="shared" si="0"/>
        <v>43045</v>
      </c>
      <c r="C14" s="97"/>
      <c r="D14" s="96"/>
      <c r="E14" s="133"/>
      <c r="F14" s="137">
        <f t="shared" si="1"/>
        <v>43045</v>
      </c>
      <c r="G14" s="121"/>
      <c r="H14" s="101"/>
      <c r="I14" s="121"/>
      <c r="K14" s="128">
        <f t="shared" si="2"/>
        <v>43045</v>
      </c>
      <c r="L14" s="116"/>
      <c r="M14" s="97"/>
      <c r="N14" s="120"/>
    </row>
    <row r="15" spans="1:14" ht="15" customHeight="1" x14ac:dyDescent="0.2">
      <c r="A15" s="76">
        <v>43101</v>
      </c>
      <c r="B15" s="93">
        <f t="shared" si="0"/>
        <v>43046</v>
      </c>
      <c r="C15" s="97"/>
      <c r="D15" s="97"/>
      <c r="E15" s="133"/>
      <c r="F15" s="137">
        <f t="shared" si="1"/>
        <v>43046</v>
      </c>
      <c r="G15" s="126"/>
      <c r="H15" s="101"/>
      <c r="I15" s="121"/>
      <c r="K15" s="129">
        <f t="shared" si="2"/>
        <v>43046</v>
      </c>
      <c r="L15" s="116"/>
      <c r="M15" s="97"/>
      <c r="N15" s="120"/>
    </row>
    <row r="16" spans="1:14" ht="15" customHeight="1" x14ac:dyDescent="0.2">
      <c r="A16" s="76">
        <v>43132</v>
      </c>
      <c r="B16" s="92">
        <f t="shared" si="0"/>
        <v>43047</v>
      </c>
      <c r="C16" s="97"/>
      <c r="D16" s="96"/>
      <c r="E16" s="133"/>
      <c r="F16" s="137">
        <f t="shared" si="1"/>
        <v>43047</v>
      </c>
      <c r="G16" s="121"/>
      <c r="H16" s="101"/>
      <c r="I16" s="121"/>
      <c r="K16" s="128">
        <f t="shared" si="2"/>
        <v>43047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43048</v>
      </c>
      <c r="C17" s="97"/>
      <c r="D17" s="97"/>
      <c r="E17" s="133"/>
      <c r="F17" s="137">
        <f t="shared" si="1"/>
        <v>43048</v>
      </c>
      <c r="G17" s="126"/>
      <c r="H17" s="101"/>
      <c r="I17" s="121"/>
      <c r="K17" s="128">
        <f t="shared" si="2"/>
        <v>43048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43049</v>
      </c>
      <c r="C18" s="97"/>
      <c r="D18" s="97"/>
      <c r="E18" s="133"/>
      <c r="F18" s="137">
        <f t="shared" si="1"/>
        <v>43049</v>
      </c>
      <c r="G18" s="121"/>
      <c r="H18" s="101"/>
      <c r="I18" s="121"/>
      <c r="K18" s="128">
        <f t="shared" si="2"/>
        <v>43049</v>
      </c>
      <c r="L18" s="116"/>
      <c r="M18" s="97"/>
      <c r="N18" s="120"/>
    </row>
    <row r="19" spans="1:14" ht="15" customHeight="1" x14ac:dyDescent="0.2">
      <c r="A19" s="76">
        <v>43221</v>
      </c>
      <c r="B19" s="142">
        <f t="shared" si="0"/>
        <v>43050</v>
      </c>
      <c r="C19" s="97"/>
      <c r="D19" s="97"/>
      <c r="E19" s="133"/>
      <c r="F19" s="143">
        <f t="shared" si="1"/>
        <v>43050</v>
      </c>
      <c r="G19" s="122"/>
      <c r="H19" s="101"/>
      <c r="I19" s="121"/>
      <c r="K19" s="143">
        <f t="shared" si="2"/>
        <v>43050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43051</v>
      </c>
      <c r="C20" s="97"/>
      <c r="D20" s="97"/>
      <c r="E20" s="133"/>
      <c r="F20" s="137">
        <f t="shared" si="1"/>
        <v>43051</v>
      </c>
      <c r="G20" s="121"/>
      <c r="H20" s="101"/>
      <c r="I20" s="121"/>
      <c r="K20" s="128">
        <f t="shared" si="2"/>
        <v>43051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43052</v>
      </c>
      <c r="C21" s="97"/>
      <c r="D21" s="96"/>
      <c r="E21" s="133"/>
      <c r="F21" s="137">
        <f t="shared" si="1"/>
        <v>43052</v>
      </c>
      <c r="G21" s="121"/>
      <c r="H21" s="101"/>
      <c r="I21" s="121"/>
      <c r="K21" s="128">
        <f t="shared" si="2"/>
        <v>43052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43053</v>
      </c>
      <c r="C22" s="97"/>
      <c r="D22" s="97"/>
      <c r="E22" s="133"/>
      <c r="F22" s="137">
        <f t="shared" si="1"/>
        <v>43053</v>
      </c>
      <c r="G22" s="126"/>
      <c r="H22" s="101"/>
      <c r="I22" s="121"/>
      <c r="K22" s="128">
        <f t="shared" si="2"/>
        <v>43053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43054</v>
      </c>
      <c r="C23" s="97"/>
      <c r="D23" s="96"/>
      <c r="E23" s="133"/>
      <c r="F23" s="137">
        <f t="shared" si="1"/>
        <v>43054</v>
      </c>
      <c r="G23" s="121"/>
      <c r="H23" s="101"/>
      <c r="I23" s="121"/>
      <c r="K23" s="128">
        <f t="shared" si="2"/>
        <v>43054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43055</v>
      </c>
      <c r="C24" s="97"/>
      <c r="D24" s="97"/>
      <c r="E24" s="133"/>
      <c r="F24" s="137">
        <f t="shared" si="1"/>
        <v>43055</v>
      </c>
      <c r="G24" s="126"/>
      <c r="H24" s="101"/>
      <c r="I24" s="121"/>
      <c r="K24" s="128">
        <f t="shared" si="2"/>
        <v>43055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43056</v>
      </c>
      <c r="C25" s="97"/>
      <c r="D25" s="97"/>
      <c r="E25" s="133"/>
      <c r="F25" s="137">
        <f t="shared" si="1"/>
        <v>43056</v>
      </c>
      <c r="G25" s="121"/>
      <c r="H25" s="101"/>
      <c r="I25" s="121"/>
      <c r="K25" s="128">
        <f t="shared" si="2"/>
        <v>43056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43057</v>
      </c>
      <c r="C26" s="97"/>
      <c r="D26" s="97"/>
      <c r="E26" s="133"/>
      <c r="F26" s="137">
        <f t="shared" si="1"/>
        <v>43057</v>
      </c>
      <c r="G26" s="121"/>
      <c r="H26" s="101"/>
      <c r="I26" s="121"/>
      <c r="K26" s="128">
        <f t="shared" si="2"/>
        <v>43057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43058</v>
      </c>
      <c r="C27" s="97"/>
      <c r="D27" s="97"/>
      <c r="E27" s="133"/>
      <c r="F27" s="137">
        <f t="shared" si="1"/>
        <v>43058</v>
      </c>
      <c r="G27" s="126"/>
      <c r="H27" s="101"/>
      <c r="I27" s="121"/>
      <c r="K27" s="128">
        <f t="shared" si="2"/>
        <v>43058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43059</v>
      </c>
      <c r="C28" s="97"/>
      <c r="D28" s="96"/>
      <c r="E28" s="133"/>
      <c r="F28" s="137">
        <f t="shared" si="1"/>
        <v>43059</v>
      </c>
      <c r="G28" s="121"/>
      <c r="H28" s="101"/>
      <c r="I28" s="121"/>
      <c r="K28" s="128">
        <f t="shared" si="2"/>
        <v>43059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43060</v>
      </c>
      <c r="C29" s="97"/>
      <c r="D29" s="97"/>
      <c r="E29" s="133"/>
      <c r="F29" s="137">
        <f t="shared" si="1"/>
        <v>43060</v>
      </c>
      <c r="G29" s="126"/>
      <c r="H29" s="101"/>
      <c r="I29" s="121"/>
      <c r="K29" s="128">
        <f t="shared" si="2"/>
        <v>43060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43061</v>
      </c>
      <c r="C30" s="97"/>
      <c r="D30" s="96"/>
      <c r="E30" s="133"/>
      <c r="F30" s="137">
        <f t="shared" si="1"/>
        <v>43061</v>
      </c>
      <c r="G30" s="121"/>
      <c r="H30" s="101"/>
      <c r="I30" s="121"/>
      <c r="K30" s="128">
        <f t="shared" si="2"/>
        <v>43061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43062</v>
      </c>
      <c r="C31" s="97"/>
      <c r="D31" s="97"/>
      <c r="E31" s="133"/>
      <c r="F31" s="137">
        <f t="shared" si="1"/>
        <v>43062</v>
      </c>
      <c r="G31" s="126"/>
      <c r="H31" s="101"/>
      <c r="I31" s="121"/>
      <c r="K31" s="128">
        <f t="shared" si="2"/>
        <v>43062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43063</v>
      </c>
      <c r="C32" s="97"/>
      <c r="D32" s="97"/>
      <c r="E32" s="133"/>
      <c r="F32" s="137">
        <f t="shared" si="1"/>
        <v>43063</v>
      </c>
      <c r="G32" s="121"/>
      <c r="H32" s="101"/>
      <c r="I32" s="121"/>
      <c r="K32" s="128">
        <f t="shared" si="2"/>
        <v>43063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43064</v>
      </c>
      <c r="C33" s="97"/>
      <c r="D33" s="97"/>
      <c r="E33" s="133"/>
      <c r="F33" s="137">
        <f t="shared" si="1"/>
        <v>43064</v>
      </c>
      <c r="G33" s="121"/>
      <c r="H33" s="101"/>
      <c r="I33" s="121"/>
      <c r="K33" s="128">
        <f t="shared" si="2"/>
        <v>43064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43065</v>
      </c>
      <c r="C34" s="97"/>
      <c r="D34" s="97"/>
      <c r="E34" s="133"/>
      <c r="F34" s="137">
        <f t="shared" si="1"/>
        <v>43065</v>
      </c>
      <c r="G34" s="126"/>
      <c r="H34" s="101"/>
      <c r="I34" s="121"/>
      <c r="K34" s="128">
        <f t="shared" si="2"/>
        <v>43065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43066</v>
      </c>
      <c r="C35" s="97"/>
      <c r="D35" s="96"/>
      <c r="E35" s="133"/>
      <c r="F35" s="137">
        <f t="shared" si="1"/>
        <v>43066</v>
      </c>
      <c r="G35" s="121"/>
      <c r="H35" s="101"/>
      <c r="I35" s="121"/>
      <c r="K35" s="128">
        <f t="shared" si="2"/>
        <v>43066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43067</v>
      </c>
      <c r="C36" s="97"/>
      <c r="D36" s="97"/>
      <c r="E36" s="133"/>
      <c r="F36" s="137">
        <f t="shared" si="1"/>
        <v>43067</v>
      </c>
      <c r="G36" s="126"/>
      <c r="H36" s="101"/>
      <c r="I36" s="121"/>
      <c r="K36" s="128">
        <f t="shared" si="2"/>
        <v>43067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43068</v>
      </c>
      <c r="C37" s="97"/>
      <c r="D37" s="96"/>
      <c r="E37" s="133"/>
      <c r="F37" s="138">
        <f>IF(OR(MONTH(F36)&lt;&gt;MONTH(F36+1),$B$4=59),REPT("",100),F36+1)</f>
        <v>43068</v>
      </c>
      <c r="G37" s="121"/>
      <c r="H37" s="101"/>
      <c r="I37" s="121"/>
      <c r="K37" s="130">
        <f>IF(OR(MONTH(K36)&lt;&gt;MONTH(K36+1),$B$4=59),REPT("",100),K36+1)</f>
        <v>43068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43069</v>
      </c>
      <c r="C38" s="97"/>
      <c r="D38" s="97"/>
      <c r="E38" s="133"/>
      <c r="F38" s="138">
        <f>IF(MONTH(F36)&lt;&gt;MONTH(F36+2),REPT("",100),F37+1)</f>
        <v>43069</v>
      </c>
      <c r="G38" s="126"/>
      <c r="H38" s="101"/>
      <c r="I38" s="121"/>
      <c r="K38" s="130">
        <f>IF(MONTH(K36)&lt;&gt;MONTH(K36+2),REPT("",100),K37+1)</f>
        <v>43069</v>
      </c>
      <c r="L38" s="116"/>
      <c r="M38" s="97"/>
      <c r="N38" s="120"/>
    </row>
    <row r="39" spans="1:14" ht="15" customHeight="1" x14ac:dyDescent="0.2">
      <c r="A39" s="76">
        <v>43831</v>
      </c>
      <c r="B39" s="95" t="str">
        <f>IF(MONTH(B36)&lt;&gt;MONTH(B36+3),REPT("",100),B38+1)</f>
        <v/>
      </c>
      <c r="C39" s="99"/>
      <c r="D39" s="99"/>
      <c r="E39" s="133"/>
      <c r="F39" s="139" t="str">
        <f>IF(MONTH(F36)&lt;&gt;MONTH(F36+3),REPT("",100),F38+1)</f>
        <v/>
      </c>
      <c r="G39" s="124"/>
      <c r="H39" s="102"/>
      <c r="I39" s="124"/>
      <c r="K39" s="131" t="str">
        <f>IF(MONTH(K36)&lt;&gt;MONTH(K36+3),REPT("",100),K38+1)</f>
        <v/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57" priority="5" stopIfTrue="1">
      <formula>MOD(MAX(B9),7)=1</formula>
    </cfRule>
  </conditionalFormatting>
  <conditionalFormatting sqref="B37:B39">
    <cfRule type="expression" dxfId="56" priority="6" stopIfTrue="1">
      <formula>AND(MOD(MAX(B37:B37),7)=1,MAX(B37:B37)&gt;30000)</formula>
    </cfRule>
  </conditionalFormatting>
  <conditionalFormatting sqref="K9:K36">
    <cfRule type="expression" dxfId="55" priority="3" stopIfTrue="1">
      <formula>MOD(MAX(K9),7)=1</formula>
    </cfRule>
  </conditionalFormatting>
  <conditionalFormatting sqref="K37:K39">
    <cfRule type="expression" dxfId="54" priority="4" stopIfTrue="1">
      <formula>AND(MOD(MAX(K37:K37),7)=1,MAX(K37:K37)&gt;30000)</formula>
    </cfRule>
  </conditionalFormatting>
  <conditionalFormatting sqref="F9:F36">
    <cfRule type="expression" dxfId="53" priority="1" stopIfTrue="1">
      <formula>MOD(MAX(F9),7)=1</formula>
    </cfRule>
  </conditionalFormatting>
  <conditionalFormatting sqref="F37:F39">
    <cfRule type="expression" dxfId="52" priority="2" stopIfTrue="1">
      <formula>AND(MOD(MAX(F37:F37),7)=1,MAX(F37:F37)&gt;30000)</formula>
    </cfRule>
  </conditionalFormatting>
  <dataValidations count="6">
    <dataValidation type="list" allowBlank="1" showInputMessage="1" sqref="M9:M39 H9:H39 D9:D39">
      <formula1>$A$437:$A$448</formula1>
    </dataValidation>
    <dataValidation type="list" allowBlank="1" showInputMessage="1" sqref="B2:H2">
      <formula1>$A$389:$A$401</formula1>
    </dataValidation>
    <dataValidation type="list" allowBlank="1" showInputMessage="1" sqref="E9:E39 C9:C39">
      <formula1>$A$423:$A$449</formula1>
    </dataValidation>
    <dataValidation type="list" allowBlank="1" showInputMessage="1" sqref="I9:I39 N9:N39">
      <formula1>$A$6:$A$8</formula1>
    </dataValidation>
    <dataValidation type="list" allowBlank="1" showInputMessage="1" sqref="G9:G39">
      <formula1>$A$403:$A$417</formula1>
    </dataValidation>
    <dataValidation type="list" allowBlank="1" showInputMessage="1" sqref="B4">
      <formula1>$A$9:$A$386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77"/>
  <sheetViews>
    <sheetView showGridLines="0" showZeros="0" topLeftCell="B1" zoomScale="95" zoomScaleNormal="95" workbookViewId="0">
      <selection activeCell="B5" sqref="B5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4" ht="3" customHeight="1" x14ac:dyDescent="0.2">
      <c r="A1" s="113" t="s">
        <v>78</v>
      </c>
    </row>
    <row r="2" spans="1:14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</row>
    <row r="3" spans="1:14" ht="7.5" customHeight="1" thickBot="1" x14ac:dyDescent="0.25">
      <c r="J3" s="89"/>
    </row>
    <row r="4" spans="1:14" ht="27" customHeight="1" thickBot="1" x14ac:dyDescent="0.25">
      <c r="B4" s="184">
        <v>43070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</row>
    <row r="5" spans="1:14" ht="9.75" customHeight="1" x14ac:dyDescent="0.2">
      <c r="B5" s="90"/>
      <c r="E5" s="27"/>
    </row>
    <row r="6" spans="1:14" ht="9.75" customHeight="1" x14ac:dyDescent="0.2">
      <c r="A6" s="111" t="s">
        <v>76</v>
      </c>
      <c r="B6" s="112"/>
      <c r="E6" s="27"/>
    </row>
    <row r="7" spans="1:14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</row>
    <row r="8" spans="1:14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4" ht="15.75" customHeight="1" x14ac:dyDescent="0.2">
      <c r="A9" s="76">
        <v>42917</v>
      </c>
      <c r="B9" s="91">
        <f>B4</f>
        <v>43070</v>
      </c>
      <c r="C9" s="96"/>
      <c r="D9" s="96"/>
      <c r="E9" s="135"/>
      <c r="F9" s="136">
        <f>$B$4</f>
        <v>43070</v>
      </c>
      <c r="G9" s="119"/>
      <c r="H9" s="100"/>
      <c r="I9" s="119"/>
      <c r="K9" s="127">
        <f>$B$4</f>
        <v>43070</v>
      </c>
      <c r="L9" s="114"/>
      <c r="M9" s="96"/>
      <c r="N9" s="118"/>
    </row>
    <row r="10" spans="1:14" ht="15.75" customHeight="1" x14ac:dyDescent="0.2">
      <c r="A10" s="76">
        <v>42948</v>
      </c>
      <c r="B10" s="92">
        <f>DATE(YEAR(B9),MONTH(B9),2)</f>
        <v>43071</v>
      </c>
      <c r="C10" s="97"/>
      <c r="D10" s="97"/>
      <c r="E10" s="135"/>
      <c r="F10" s="137">
        <f>DATE(YEAR(F9),MONTH(F9),2)</f>
        <v>43071</v>
      </c>
      <c r="G10" s="126"/>
      <c r="H10" s="101"/>
      <c r="I10" s="121"/>
      <c r="K10" s="128">
        <f>DATE(YEAR(K9),MONTH(K9),2)</f>
        <v>43071</v>
      </c>
      <c r="L10" s="115"/>
      <c r="M10" s="97"/>
      <c r="N10" s="120"/>
    </row>
    <row r="11" spans="1:14" ht="15" customHeight="1" x14ac:dyDescent="0.2">
      <c r="A11" s="76">
        <v>42979</v>
      </c>
      <c r="B11" s="92">
        <f t="shared" ref="B11:B36" si="0">B10+1</f>
        <v>43072</v>
      </c>
      <c r="C11" s="97"/>
      <c r="D11" s="97"/>
      <c r="E11" s="135"/>
      <c r="F11" s="137">
        <f t="shared" ref="F11:F36" si="1">F10+1</f>
        <v>43072</v>
      </c>
      <c r="G11" s="121"/>
      <c r="H11" s="101"/>
      <c r="I11" s="121"/>
      <c r="K11" s="128">
        <f t="shared" ref="K11:K36" si="2">K10+1</f>
        <v>43072</v>
      </c>
      <c r="L11" s="116"/>
      <c r="M11" s="97"/>
      <c r="N11" s="120"/>
    </row>
    <row r="12" spans="1:14" ht="15" customHeight="1" x14ac:dyDescent="0.2">
      <c r="A12" s="76">
        <v>43009</v>
      </c>
      <c r="B12" s="92">
        <f t="shared" si="0"/>
        <v>43073</v>
      </c>
      <c r="C12" s="97"/>
      <c r="D12" s="97"/>
      <c r="E12" s="133"/>
      <c r="F12" s="137">
        <f t="shared" si="1"/>
        <v>43073</v>
      </c>
      <c r="G12" s="121"/>
      <c r="H12" s="101"/>
      <c r="I12" s="121"/>
      <c r="K12" s="128">
        <f t="shared" si="2"/>
        <v>43073</v>
      </c>
      <c r="L12" s="116"/>
      <c r="M12" s="97"/>
      <c r="N12" s="120"/>
    </row>
    <row r="13" spans="1:14" ht="15" customHeight="1" x14ac:dyDescent="0.2">
      <c r="A13" s="76">
        <v>43040</v>
      </c>
      <c r="B13" s="92">
        <f t="shared" si="0"/>
        <v>43074</v>
      </c>
      <c r="C13" s="97"/>
      <c r="D13" s="97"/>
      <c r="E13" s="133"/>
      <c r="F13" s="137">
        <f t="shared" si="1"/>
        <v>43074</v>
      </c>
      <c r="G13" s="121"/>
      <c r="H13" s="101"/>
      <c r="I13" s="121"/>
      <c r="K13" s="128">
        <f t="shared" si="2"/>
        <v>43074</v>
      </c>
      <c r="L13" s="115"/>
      <c r="M13" s="97"/>
      <c r="N13" s="120"/>
    </row>
    <row r="14" spans="1:14" ht="15" customHeight="1" x14ac:dyDescent="0.2">
      <c r="A14" s="76">
        <v>43070</v>
      </c>
      <c r="B14" s="92">
        <f t="shared" si="0"/>
        <v>43075</v>
      </c>
      <c r="C14" s="97"/>
      <c r="D14" s="96"/>
      <c r="E14" s="133"/>
      <c r="F14" s="137">
        <f t="shared" si="1"/>
        <v>43075</v>
      </c>
      <c r="G14" s="121"/>
      <c r="H14" s="101"/>
      <c r="I14" s="121"/>
      <c r="K14" s="128">
        <f t="shared" si="2"/>
        <v>43075</v>
      </c>
      <c r="L14" s="116"/>
      <c r="M14" s="97"/>
      <c r="N14" s="120"/>
    </row>
    <row r="15" spans="1:14" ht="15" customHeight="1" x14ac:dyDescent="0.2">
      <c r="A15" s="76">
        <v>43101</v>
      </c>
      <c r="B15" s="93">
        <f t="shared" si="0"/>
        <v>43076</v>
      </c>
      <c r="C15" s="97"/>
      <c r="D15" s="97"/>
      <c r="E15" s="133"/>
      <c r="F15" s="137">
        <f t="shared" si="1"/>
        <v>43076</v>
      </c>
      <c r="G15" s="126"/>
      <c r="H15" s="101"/>
      <c r="I15" s="121"/>
      <c r="K15" s="129">
        <f t="shared" si="2"/>
        <v>43076</v>
      </c>
      <c r="L15" s="116"/>
      <c r="M15" s="97"/>
      <c r="N15" s="120"/>
    </row>
    <row r="16" spans="1:14" ht="15" customHeight="1" x14ac:dyDescent="0.2">
      <c r="A16" s="76">
        <v>43132</v>
      </c>
      <c r="B16" s="92">
        <f t="shared" si="0"/>
        <v>43077</v>
      </c>
      <c r="C16" s="97"/>
      <c r="D16" s="96"/>
      <c r="E16" s="133"/>
      <c r="F16" s="137">
        <f t="shared" si="1"/>
        <v>43077</v>
      </c>
      <c r="G16" s="121"/>
      <c r="H16" s="101"/>
      <c r="I16" s="121"/>
      <c r="K16" s="128">
        <f t="shared" si="2"/>
        <v>43077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43078</v>
      </c>
      <c r="C17" s="97"/>
      <c r="D17" s="97"/>
      <c r="E17" s="133"/>
      <c r="F17" s="137">
        <f t="shared" si="1"/>
        <v>43078</v>
      </c>
      <c r="G17" s="126"/>
      <c r="H17" s="101"/>
      <c r="I17" s="121"/>
      <c r="K17" s="128">
        <f t="shared" si="2"/>
        <v>43078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43079</v>
      </c>
      <c r="C18" s="97"/>
      <c r="D18" s="97"/>
      <c r="E18" s="133"/>
      <c r="F18" s="137">
        <f t="shared" si="1"/>
        <v>43079</v>
      </c>
      <c r="G18" s="121"/>
      <c r="H18" s="101"/>
      <c r="I18" s="121"/>
      <c r="K18" s="128">
        <f t="shared" si="2"/>
        <v>43079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43080</v>
      </c>
      <c r="C19" s="97"/>
      <c r="D19" s="97"/>
      <c r="E19" s="133"/>
      <c r="F19" s="137">
        <f t="shared" si="1"/>
        <v>43080</v>
      </c>
      <c r="G19" s="122"/>
      <c r="H19" s="101"/>
      <c r="I19" s="121"/>
      <c r="K19" s="128">
        <f t="shared" si="2"/>
        <v>43080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43081</v>
      </c>
      <c r="C20" s="97"/>
      <c r="D20" s="97"/>
      <c r="E20" s="133"/>
      <c r="F20" s="137">
        <f t="shared" si="1"/>
        <v>43081</v>
      </c>
      <c r="G20" s="121"/>
      <c r="H20" s="101"/>
      <c r="I20" s="121"/>
      <c r="K20" s="128">
        <f t="shared" si="2"/>
        <v>43081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43082</v>
      </c>
      <c r="C21" s="97"/>
      <c r="D21" s="96"/>
      <c r="E21" s="133"/>
      <c r="F21" s="137">
        <f t="shared" si="1"/>
        <v>43082</v>
      </c>
      <c r="G21" s="121"/>
      <c r="H21" s="101"/>
      <c r="I21" s="121"/>
      <c r="K21" s="128">
        <f t="shared" si="2"/>
        <v>43082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43083</v>
      </c>
      <c r="C22" s="97"/>
      <c r="D22" s="97"/>
      <c r="E22" s="133"/>
      <c r="F22" s="137">
        <f t="shared" si="1"/>
        <v>43083</v>
      </c>
      <c r="G22" s="126"/>
      <c r="H22" s="101"/>
      <c r="I22" s="121"/>
      <c r="K22" s="128">
        <f t="shared" si="2"/>
        <v>43083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43084</v>
      </c>
      <c r="C23" s="97"/>
      <c r="D23" s="96"/>
      <c r="E23" s="133"/>
      <c r="F23" s="137">
        <f t="shared" si="1"/>
        <v>43084</v>
      </c>
      <c r="G23" s="121"/>
      <c r="H23" s="101"/>
      <c r="I23" s="121"/>
      <c r="K23" s="128">
        <f t="shared" si="2"/>
        <v>43084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43085</v>
      </c>
      <c r="C24" s="97"/>
      <c r="D24" s="97"/>
      <c r="E24" s="133"/>
      <c r="F24" s="137">
        <f t="shared" si="1"/>
        <v>43085</v>
      </c>
      <c r="G24" s="126"/>
      <c r="H24" s="101"/>
      <c r="I24" s="121"/>
      <c r="K24" s="128">
        <f t="shared" si="2"/>
        <v>43085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43086</v>
      </c>
      <c r="C25" s="97"/>
      <c r="D25" s="97"/>
      <c r="E25" s="133"/>
      <c r="F25" s="137">
        <f t="shared" si="1"/>
        <v>43086</v>
      </c>
      <c r="G25" s="121"/>
      <c r="H25" s="101"/>
      <c r="I25" s="121"/>
      <c r="K25" s="128">
        <f t="shared" si="2"/>
        <v>43086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43087</v>
      </c>
      <c r="C26" s="97"/>
      <c r="D26" s="97"/>
      <c r="E26" s="133"/>
      <c r="F26" s="137">
        <f t="shared" si="1"/>
        <v>43087</v>
      </c>
      <c r="G26" s="121"/>
      <c r="H26" s="101"/>
      <c r="I26" s="121"/>
      <c r="K26" s="128">
        <f t="shared" si="2"/>
        <v>43087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43088</v>
      </c>
      <c r="C27" s="97"/>
      <c r="D27" s="97"/>
      <c r="E27" s="133"/>
      <c r="F27" s="137">
        <f t="shared" si="1"/>
        <v>43088</v>
      </c>
      <c r="G27" s="126"/>
      <c r="H27" s="101"/>
      <c r="I27" s="121"/>
      <c r="K27" s="128">
        <f t="shared" si="2"/>
        <v>43088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43089</v>
      </c>
      <c r="C28" s="97"/>
      <c r="D28" s="96"/>
      <c r="E28" s="133"/>
      <c r="F28" s="137">
        <f t="shared" si="1"/>
        <v>43089</v>
      </c>
      <c r="G28" s="121"/>
      <c r="H28" s="101"/>
      <c r="I28" s="121"/>
      <c r="K28" s="128">
        <f t="shared" si="2"/>
        <v>43089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43090</v>
      </c>
      <c r="C29" s="97"/>
      <c r="D29" s="97"/>
      <c r="E29" s="133"/>
      <c r="F29" s="137">
        <f t="shared" si="1"/>
        <v>43090</v>
      </c>
      <c r="G29" s="126"/>
      <c r="H29" s="101"/>
      <c r="I29" s="121"/>
      <c r="K29" s="128">
        <f t="shared" si="2"/>
        <v>43090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43091</v>
      </c>
      <c r="C30" s="97"/>
      <c r="D30" s="96"/>
      <c r="E30" s="133"/>
      <c r="F30" s="137">
        <f t="shared" si="1"/>
        <v>43091</v>
      </c>
      <c r="G30" s="121"/>
      <c r="H30" s="101"/>
      <c r="I30" s="121"/>
      <c r="K30" s="128">
        <f t="shared" si="2"/>
        <v>43091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43092</v>
      </c>
      <c r="C31" s="97"/>
      <c r="D31" s="97"/>
      <c r="E31" s="133"/>
      <c r="F31" s="137">
        <f t="shared" si="1"/>
        <v>43092</v>
      </c>
      <c r="G31" s="126"/>
      <c r="H31" s="101"/>
      <c r="I31" s="121"/>
      <c r="K31" s="128">
        <f t="shared" si="2"/>
        <v>43092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43093</v>
      </c>
      <c r="C32" s="97"/>
      <c r="D32" s="97"/>
      <c r="E32" s="133"/>
      <c r="F32" s="137">
        <f t="shared" si="1"/>
        <v>43093</v>
      </c>
      <c r="G32" s="121"/>
      <c r="H32" s="101"/>
      <c r="I32" s="121"/>
      <c r="K32" s="128">
        <f t="shared" si="2"/>
        <v>43093</v>
      </c>
      <c r="L32" s="116"/>
      <c r="M32" s="97"/>
      <c r="N32" s="120"/>
    </row>
    <row r="33" spans="1:14" ht="15" customHeight="1" x14ac:dyDescent="0.2">
      <c r="A33" s="76">
        <v>43647</v>
      </c>
      <c r="B33" s="142">
        <f t="shared" si="0"/>
        <v>43094</v>
      </c>
      <c r="C33" s="97"/>
      <c r="D33" s="97"/>
      <c r="E33" s="133"/>
      <c r="F33" s="143">
        <f t="shared" si="1"/>
        <v>43094</v>
      </c>
      <c r="G33" s="121"/>
      <c r="H33" s="101"/>
      <c r="I33" s="121"/>
      <c r="K33" s="143">
        <f t="shared" si="2"/>
        <v>43094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43095</v>
      </c>
      <c r="C34" s="97"/>
      <c r="D34" s="97"/>
      <c r="E34" s="133"/>
      <c r="F34" s="137">
        <f t="shared" si="1"/>
        <v>43095</v>
      </c>
      <c r="G34" s="126"/>
      <c r="H34" s="101"/>
      <c r="I34" s="121"/>
      <c r="K34" s="128">
        <f t="shared" si="2"/>
        <v>43095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43096</v>
      </c>
      <c r="C35" s="97"/>
      <c r="D35" s="96"/>
      <c r="E35" s="133"/>
      <c r="F35" s="137">
        <f t="shared" si="1"/>
        <v>43096</v>
      </c>
      <c r="G35" s="121"/>
      <c r="H35" s="101"/>
      <c r="I35" s="121"/>
      <c r="K35" s="128">
        <f t="shared" si="2"/>
        <v>43096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43097</v>
      </c>
      <c r="C36" s="97"/>
      <c r="D36" s="97"/>
      <c r="E36" s="133"/>
      <c r="F36" s="137">
        <f t="shared" si="1"/>
        <v>43097</v>
      </c>
      <c r="G36" s="126"/>
      <c r="H36" s="101"/>
      <c r="I36" s="121"/>
      <c r="K36" s="128">
        <f t="shared" si="2"/>
        <v>43097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43098</v>
      </c>
      <c r="C37" s="97"/>
      <c r="D37" s="96"/>
      <c r="E37" s="133"/>
      <c r="F37" s="138">
        <f>IF(OR(MONTH(F36)&lt;&gt;MONTH(F36+1),$B$4=59),REPT("",100),F36+1)</f>
        <v>43098</v>
      </c>
      <c r="G37" s="121"/>
      <c r="H37" s="101"/>
      <c r="I37" s="121"/>
      <c r="K37" s="130">
        <f>IF(OR(MONTH(K36)&lt;&gt;MONTH(K36+1),$B$4=59),REPT("",100),K36+1)</f>
        <v>43098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43099</v>
      </c>
      <c r="C38" s="97"/>
      <c r="D38" s="97"/>
      <c r="E38" s="133"/>
      <c r="F38" s="138">
        <f>IF(MONTH(F36)&lt;&gt;MONTH(F36+2),REPT("",100),F37+1)</f>
        <v>43099</v>
      </c>
      <c r="G38" s="126"/>
      <c r="H38" s="101"/>
      <c r="I38" s="121"/>
      <c r="K38" s="130">
        <f>IF(MONTH(K36)&lt;&gt;MONTH(K36+2),REPT("",100),K37+1)</f>
        <v>43099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43100</v>
      </c>
      <c r="C39" s="99"/>
      <c r="D39" s="99"/>
      <c r="E39" s="133"/>
      <c r="F39" s="139">
        <f>IF(MONTH(F36)&lt;&gt;MONTH(F36+3),REPT("",100),F38+1)</f>
        <v>43100</v>
      </c>
      <c r="G39" s="124"/>
      <c r="H39" s="102"/>
      <c r="I39" s="124"/>
      <c r="K39" s="131">
        <f>IF(MONTH(K36)&lt;&gt;MONTH(K36+3),REPT("",100),K38+1)</f>
        <v>43100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51" priority="5" stopIfTrue="1">
      <formula>MOD(MAX(B9),7)=1</formula>
    </cfRule>
  </conditionalFormatting>
  <conditionalFormatting sqref="B37:B39">
    <cfRule type="expression" dxfId="50" priority="6" stopIfTrue="1">
      <formula>AND(MOD(MAX(B37:B37),7)=1,MAX(B37:B37)&gt;30000)</formula>
    </cfRule>
  </conditionalFormatting>
  <conditionalFormatting sqref="K9:K36">
    <cfRule type="expression" dxfId="49" priority="3" stopIfTrue="1">
      <formula>MOD(MAX(K9),7)=1</formula>
    </cfRule>
  </conditionalFormatting>
  <conditionalFormatting sqref="K37:K39">
    <cfRule type="expression" dxfId="48" priority="4" stopIfTrue="1">
      <formula>AND(MOD(MAX(K37:K37),7)=1,MAX(K37:K37)&gt;30000)</formula>
    </cfRule>
  </conditionalFormatting>
  <conditionalFormatting sqref="F9:F36">
    <cfRule type="expression" dxfId="47" priority="1" stopIfTrue="1">
      <formula>MOD(MAX(F9),7)=1</formula>
    </cfRule>
  </conditionalFormatting>
  <conditionalFormatting sqref="F37:F39">
    <cfRule type="expression" dxfId="46" priority="2" stopIfTrue="1">
      <formula>AND(MOD(MAX(F37:F37),7)=1,MAX(F37:F37)&gt;30000)</formula>
    </cfRule>
  </conditionalFormatting>
  <dataValidations count="6">
    <dataValidation type="list" allowBlank="1" showInputMessage="1" sqref="B4">
      <formula1>$A$9:$A$386</formula1>
    </dataValidation>
    <dataValidation type="list" allowBlank="1" showInputMessage="1" sqref="G9:G39">
      <formula1>$A$403:$A$417</formula1>
    </dataValidation>
    <dataValidation type="list" allowBlank="1" showInputMessage="1" sqref="I9:I39 N9:N39">
      <formula1>$A$6:$A$8</formula1>
    </dataValidation>
    <dataValidation type="list" allowBlank="1" showInputMessage="1" sqref="E9:E39 C9:C39">
      <formula1>$A$423:$A$449</formula1>
    </dataValidation>
    <dataValidation type="list" allowBlank="1" showInputMessage="1" sqref="B2:H2">
      <formula1>$A$389:$A$401</formula1>
    </dataValidation>
    <dataValidation type="list" allowBlank="1" showInputMessage="1" sqref="M9:M39 H9:H39 D9:D39">
      <formula1>$A$437:$A$448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477"/>
  <sheetViews>
    <sheetView showGridLines="0" showZeros="0" topLeftCell="B1" zoomScale="95" zoomScaleNormal="95" workbookViewId="0">
      <selection activeCell="B5" sqref="B5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6" ht="3" customHeight="1" x14ac:dyDescent="0.2">
      <c r="A1" s="113" t="s">
        <v>78</v>
      </c>
    </row>
    <row r="2" spans="1:16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06"/>
    </row>
    <row r="3" spans="1:16" ht="7.5" customHeight="1" thickBot="1" x14ac:dyDescent="0.25">
      <c r="J3" s="89"/>
      <c r="P3" s="199"/>
    </row>
    <row r="4" spans="1:16" ht="27" customHeight="1" thickBot="1" x14ac:dyDescent="0.25">
      <c r="B4" s="184">
        <v>43101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00"/>
    </row>
    <row r="5" spans="1:16" ht="9.75" customHeight="1" x14ac:dyDescent="0.2">
      <c r="B5" s="208"/>
      <c r="E5" s="27"/>
      <c r="P5" s="200"/>
    </row>
    <row r="6" spans="1:16" ht="9.75" customHeight="1" x14ac:dyDescent="0.2">
      <c r="A6" s="111" t="s">
        <v>76</v>
      </c>
      <c r="B6" s="112"/>
      <c r="E6" s="27"/>
      <c r="P6" s="200"/>
    </row>
    <row r="7" spans="1:16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02"/>
    </row>
    <row r="8" spans="1:16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6" ht="15.75" customHeight="1" x14ac:dyDescent="0.2">
      <c r="A9" s="76">
        <v>42917</v>
      </c>
      <c r="B9" s="141">
        <f>B4</f>
        <v>43101</v>
      </c>
      <c r="C9" s="96"/>
      <c r="D9" s="96"/>
      <c r="E9" s="135"/>
      <c r="F9" s="144">
        <f>$B$4</f>
        <v>43101</v>
      </c>
      <c r="G9" s="119"/>
      <c r="H9" s="100"/>
      <c r="I9" s="119"/>
      <c r="K9" s="144">
        <f>$B$4</f>
        <v>43101</v>
      </c>
      <c r="L9" s="114"/>
      <c r="M9" s="96"/>
      <c r="N9" s="118"/>
    </row>
    <row r="10" spans="1:16" ht="15.75" customHeight="1" x14ac:dyDescent="0.2">
      <c r="A10" s="76">
        <v>42948</v>
      </c>
      <c r="B10" s="92">
        <f>DATE(YEAR(B9),MONTH(B9),2)</f>
        <v>43102</v>
      </c>
      <c r="C10" s="97"/>
      <c r="D10" s="97"/>
      <c r="E10" s="135"/>
      <c r="F10" s="137">
        <f>DATE(YEAR(F9),MONTH(F9),2)</f>
        <v>43102</v>
      </c>
      <c r="G10" s="126"/>
      <c r="H10" s="101"/>
      <c r="I10" s="121"/>
      <c r="K10" s="128">
        <f>DATE(YEAR(K9),MONTH(K9),2)</f>
        <v>43102</v>
      </c>
      <c r="L10" s="115"/>
      <c r="M10" s="97"/>
      <c r="N10" s="120"/>
    </row>
    <row r="11" spans="1:16" ht="15" customHeight="1" x14ac:dyDescent="0.2">
      <c r="A11" s="76">
        <v>42979</v>
      </c>
      <c r="B11" s="92">
        <f t="shared" ref="B11:B36" si="0">B10+1</f>
        <v>43103</v>
      </c>
      <c r="C11" s="97"/>
      <c r="D11" s="97"/>
      <c r="E11" s="135"/>
      <c r="F11" s="137">
        <f t="shared" ref="F11:F36" si="1">F10+1</f>
        <v>43103</v>
      </c>
      <c r="G11" s="121"/>
      <c r="H11" s="101"/>
      <c r="I11" s="121"/>
      <c r="K11" s="128">
        <f t="shared" ref="K11:K36" si="2">K10+1</f>
        <v>43103</v>
      </c>
      <c r="L11" s="116"/>
      <c r="M11" s="97"/>
      <c r="N11" s="120"/>
    </row>
    <row r="12" spans="1:16" ht="15" customHeight="1" x14ac:dyDescent="0.2">
      <c r="A12" s="76">
        <v>43009</v>
      </c>
      <c r="B12" s="92">
        <f t="shared" si="0"/>
        <v>43104</v>
      </c>
      <c r="C12" s="97"/>
      <c r="D12" s="97"/>
      <c r="E12" s="133"/>
      <c r="F12" s="137">
        <f t="shared" si="1"/>
        <v>43104</v>
      </c>
      <c r="G12" s="121"/>
      <c r="H12" s="101"/>
      <c r="I12" s="121"/>
      <c r="K12" s="128">
        <f t="shared" si="2"/>
        <v>43104</v>
      </c>
      <c r="L12" s="116"/>
      <c r="M12" s="97"/>
      <c r="N12" s="120"/>
    </row>
    <row r="13" spans="1:16" ht="15" customHeight="1" x14ac:dyDescent="0.2">
      <c r="A13" s="76">
        <v>43040</v>
      </c>
      <c r="B13" s="92">
        <f t="shared" si="0"/>
        <v>43105</v>
      </c>
      <c r="C13" s="97"/>
      <c r="D13" s="97"/>
      <c r="E13" s="133"/>
      <c r="F13" s="137">
        <f t="shared" si="1"/>
        <v>43105</v>
      </c>
      <c r="G13" s="121"/>
      <c r="H13" s="101"/>
      <c r="I13" s="121"/>
      <c r="K13" s="128">
        <f t="shared" si="2"/>
        <v>43105</v>
      </c>
      <c r="L13" s="115"/>
      <c r="M13" s="97"/>
      <c r="N13" s="120"/>
    </row>
    <row r="14" spans="1:16" ht="15" customHeight="1" x14ac:dyDescent="0.2">
      <c r="A14" s="76">
        <v>43070</v>
      </c>
      <c r="B14" s="92">
        <f t="shared" si="0"/>
        <v>43106</v>
      </c>
      <c r="C14" s="97"/>
      <c r="D14" s="96"/>
      <c r="E14" s="133"/>
      <c r="F14" s="137">
        <f t="shared" si="1"/>
        <v>43106</v>
      </c>
      <c r="G14" s="121"/>
      <c r="H14" s="101"/>
      <c r="I14" s="121"/>
      <c r="K14" s="128">
        <f t="shared" si="2"/>
        <v>43106</v>
      </c>
      <c r="L14" s="116"/>
      <c r="M14" s="97"/>
      <c r="N14" s="120"/>
    </row>
    <row r="15" spans="1:16" ht="15" customHeight="1" x14ac:dyDescent="0.2">
      <c r="A15" s="76">
        <v>43101</v>
      </c>
      <c r="B15" s="93">
        <f t="shared" si="0"/>
        <v>43107</v>
      </c>
      <c r="C15" s="97"/>
      <c r="D15" s="97"/>
      <c r="E15" s="133"/>
      <c r="F15" s="137">
        <f t="shared" si="1"/>
        <v>43107</v>
      </c>
      <c r="G15" s="126"/>
      <c r="H15" s="101"/>
      <c r="I15" s="121"/>
      <c r="K15" s="129">
        <f t="shared" si="2"/>
        <v>43107</v>
      </c>
      <c r="L15" s="116"/>
      <c r="M15" s="97"/>
      <c r="N15" s="120"/>
    </row>
    <row r="16" spans="1:16" ht="15" customHeight="1" x14ac:dyDescent="0.2">
      <c r="A16" s="76">
        <v>43132</v>
      </c>
      <c r="B16" s="92">
        <f t="shared" si="0"/>
        <v>43108</v>
      </c>
      <c r="C16" s="97"/>
      <c r="D16" s="96"/>
      <c r="E16" s="133"/>
      <c r="F16" s="137">
        <f t="shared" si="1"/>
        <v>43108</v>
      </c>
      <c r="G16" s="121"/>
      <c r="H16" s="101"/>
      <c r="I16" s="121"/>
      <c r="K16" s="128">
        <f t="shared" si="2"/>
        <v>43108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43109</v>
      </c>
      <c r="C17" s="97"/>
      <c r="D17" s="97"/>
      <c r="E17" s="133"/>
      <c r="F17" s="137">
        <f t="shared" si="1"/>
        <v>43109</v>
      </c>
      <c r="G17" s="126"/>
      <c r="H17" s="101"/>
      <c r="I17" s="121"/>
      <c r="K17" s="128">
        <f t="shared" si="2"/>
        <v>43109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43110</v>
      </c>
      <c r="C18" s="97"/>
      <c r="D18" s="97"/>
      <c r="E18" s="133"/>
      <c r="F18" s="137">
        <f t="shared" si="1"/>
        <v>43110</v>
      </c>
      <c r="G18" s="121"/>
      <c r="H18" s="101"/>
      <c r="I18" s="121"/>
      <c r="K18" s="128">
        <f t="shared" si="2"/>
        <v>43110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43111</v>
      </c>
      <c r="C19" s="97"/>
      <c r="D19" s="97"/>
      <c r="E19" s="133"/>
      <c r="F19" s="137">
        <f t="shared" si="1"/>
        <v>43111</v>
      </c>
      <c r="G19" s="122"/>
      <c r="H19" s="101"/>
      <c r="I19" s="121"/>
      <c r="K19" s="128">
        <f t="shared" si="2"/>
        <v>43111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43112</v>
      </c>
      <c r="C20" s="97"/>
      <c r="D20" s="97"/>
      <c r="E20" s="133"/>
      <c r="F20" s="137">
        <f t="shared" si="1"/>
        <v>43112</v>
      </c>
      <c r="G20" s="121"/>
      <c r="H20" s="101"/>
      <c r="I20" s="121"/>
      <c r="K20" s="128">
        <f t="shared" si="2"/>
        <v>43112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43113</v>
      </c>
      <c r="C21" s="97"/>
      <c r="D21" s="96"/>
      <c r="E21" s="133"/>
      <c r="F21" s="137">
        <f t="shared" si="1"/>
        <v>43113</v>
      </c>
      <c r="G21" s="121"/>
      <c r="H21" s="101"/>
      <c r="I21" s="121"/>
      <c r="K21" s="128">
        <f t="shared" si="2"/>
        <v>43113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43114</v>
      </c>
      <c r="C22" s="97"/>
      <c r="D22" s="97"/>
      <c r="E22" s="133"/>
      <c r="F22" s="137">
        <f t="shared" si="1"/>
        <v>43114</v>
      </c>
      <c r="G22" s="126"/>
      <c r="H22" s="101"/>
      <c r="I22" s="121"/>
      <c r="K22" s="128">
        <f t="shared" si="2"/>
        <v>43114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43115</v>
      </c>
      <c r="C23" s="97"/>
      <c r="D23" s="96"/>
      <c r="E23" s="133"/>
      <c r="F23" s="137">
        <f t="shared" si="1"/>
        <v>43115</v>
      </c>
      <c r="G23" s="121"/>
      <c r="H23" s="101"/>
      <c r="I23" s="121"/>
      <c r="K23" s="128">
        <f t="shared" si="2"/>
        <v>43115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43116</v>
      </c>
      <c r="C24" s="97"/>
      <c r="D24" s="97"/>
      <c r="E24" s="133"/>
      <c r="F24" s="137">
        <f t="shared" si="1"/>
        <v>43116</v>
      </c>
      <c r="G24" s="126"/>
      <c r="H24" s="101"/>
      <c r="I24" s="121"/>
      <c r="K24" s="128">
        <f t="shared" si="2"/>
        <v>43116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43117</v>
      </c>
      <c r="C25" s="97"/>
      <c r="D25" s="97"/>
      <c r="E25" s="133"/>
      <c r="F25" s="137">
        <f t="shared" si="1"/>
        <v>43117</v>
      </c>
      <c r="G25" s="121"/>
      <c r="H25" s="101"/>
      <c r="I25" s="121"/>
      <c r="K25" s="128">
        <f t="shared" si="2"/>
        <v>43117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43118</v>
      </c>
      <c r="C26" s="97"/>
      <c r="D26" s="97"/>
      <c r="E26" s="133"/>
      <c r="F26" s="137">
        <f t="shared" si="1"/>
        <v>43118</v>
      </c>
      <c r="G26" s="121"/>
      <c r="H26" s="101"/>
      <c r="I26" s="121"/>
      <c r="K26" s="128">
        <f t="shared" si="2"/>
        <v>43118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43119</v>
      </c>
      <c r="C27" s="97"/>
      <c r="D27" s="97"/>
      <c r="E27" s="133"/>
      <c r="F27" s="137">
        <f t="shared" si="1"/>
        <v>43119</v>
      </c>
      <c r="G27" s="126"/>
      <c r="H27" s="101"/>
      <c r="I27" s="121"/>
      <c r="K27" s="128">
        <f t="shared" si="2"/>
        <v>43119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43120</v>
      </c>
      <c r="C28" s="97"/>
      <c r="D28" s="96"/>
      <c r="E28" s="133"/>
      <c r="F28" s="137">
        <f t="shared" si="1"/>
        <v>43120</v>
      </c>
      <c r="G28" s="121"/>
      <c r="H28" s="101"/>
      <c r="I28" s="121"/>
      <c r="K28" s="128">
        <f t="shared" si="2"/>
        <v>43120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43121</v>
      </c>
      <c r="C29" s="97"/>
      <c r="D29" s="97"/>
      <c r="E29" s="133"/>
      <c r="F29" s="137">
        <f t="shared" si="1"/>
        <v>43121</v>
      </c>
      <c r="G29" s="126"/>
      <c r="H29" s="101"/>
      <c r="I29" s="121"/>
      <c r="K29" s="128">
        <f t="shared" si="2"/>
        <v>43121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43122</v>
      </c>
      <c r="C30" s="97"/>
      <c r="D30" s="96"/>
      <c r="E30" s="133"/>
      <c r="F30" s="137">
        <f t="shared" si="1"/>
        <v>43122</v>
      </c>
      <c r="G30" s="121"/>
      <c r="H30" s="101"/>
      <c r="I30" s="121"/>
      <c r="K30" s="128">
        <f t="shared" si="2"/>
        <v>43122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43123</v>
      </c>
      <c r="C31" s="97"/>
      <c r="D31" s="97"/>
      <c r="E31" s="133"/>
      <c r="F31" s="137">
        <f t="shared" si="1"/>
        <v>43123</v>
      </c>
      <c r="G31" s="126"/>
      <c r="H31" s="101"/>
      <c r="I31" s="121"/>
      <c r="K31" s="128">
        <f t="shared" si="2"/>
        <v>43123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43124</v>
      </c>
      <c r="C32" s="97"/>
      <c r="D32" s="97"/>
      <c r="E32" s="133"/>
      <c r="F32" s="137">
        <f t="shared" si="1"/>
        <v>43124</v>
      </c>
      <c r="G32" s="121"/>
      <c r="H32" s="101"/>
      <c r="I32" s="121"/>
      <c r="K32" s="128">
        <f t="shared" si="2"/>
        <v>43124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43125</v>
      </c>
      <c r="C33" s="97"/>
      <c r="D33" s="97"/>
      <c r="E33" s="133"/>
      <c r="F33" s="137">
        <f t="shared" si="1"/>
        <v>43125</v>
      </c>
      <c r="G33" s="121"/>
      <c r="H33" s="101"/>
      <c r="I33" s="121"/>
      <c r="K33" s="128">
        <f t="shared" si="2"/>
        <v>43125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43126</v>
      </c>
      <c r="C34" s="97"/>
      <c r="D34" s="97"/>
      <c r="E34" s="133"/>
      <c r="F34" s="137">
        <f t="shared" si="1"/>
        <v>43126</v>
      </c>
      <c r="G34" s="126"/>
      <c r="H34" s="101"/>
      <c r="I34" s="121"/>
      <c r="K34" s="128">
        <f t="shared" si="2"/>
        <v>43126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43127</v>
      </c>
      <c r="C35" s="97"/>
      <c r="D35" s="96"/>
      <c r="E35" s="133"/>
      <c r="F35" s="137">
        <f t="shared" si="1"/>
        <v>43127</v>
      </c>
      <c r="G35" s="121"/>
      <c r="H35" s="101"/>
      <c r="I35" s="121"/>
      <c r="K35" s="128">
        <f t="shared" si="2"/>
        <v>43127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43128</v>
      </c>
      <c r="C36" s="97"/>
      <c r="D36" s="97"/>
      <c r="E36" s="133"/>
      <c r="F36" s="137">
        <f t="shared" si="1"/>
        <v>43128</v>
      </c>
      <c r="G36" s="126"/>
      <c r="H36" s="101"/>
      <c r="I36" s="121"/>
      <c r="K36" s="128">
        <f t="shared" si="2"/>
        <v>43128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43129</v>
      </c>
      <c r="C37" s="97"/>
      <c r="D37" s="96"/>
      <c r="E37" s="133"/>
      <c r="F37" s="138">
        <f>IF(OR(MONTH(F36)&lt;&gt;MONTH(F36+1),$B$4=59),REPT("",100),F36+1)</f>
        <v>43129</v>
      </c>
      <c r="G37" s="121"/>
      <c r="H37" s="101"/>
      <c r="I37" s="121"/>
      <c r="K37" s="130">
        <f>IF(OR(MONTH(K36)&lt;&gt;MONTH(K36+1),$B$4=59),REPT("",100),K36+1)</f>
        <v>43129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43130</v>
      </c>
      <c r="C38" s="97"/>
      <c r="D38" s="97"/>
      <c r="E38" s="133"/>
      <c r="F38" s="138">
        <f>IF(MONTH(F36)&lt;&gt;MONTH(F36+2),REPT("",100),F37+1)</f>
        <v>43130</v>
      </c>
      <c r="G38" s="126"/>
      <c r="H38" s="101"/>
      <c r="I38" s="121"/>
      <c r="K38" s="130">
        <f>IF(MONTH(K36)&lt;&gt;MONTH(K36+2),REPT("",100),K37+1)</f>
        <v>43130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43131</v>
      </c>
      <c r="C39" s="99"/>
      <c r="D39" s="99"/>
      <c r="E39" s="133"/>
      <c r="F39" s="139">
        <f>IF(MONTH(F36)&lt;&gt;MONTH(F36+3),REPT("",100),F38+1)</f>
        <v>43131</v>
      </c>
      <c r="G39" s="124"/>
      <c r="H39" s="102"/>
      <c r="I39" s="124"/>
      <c r="K39" s="131">
        <f>IF(MONTH(K36)&lt;&gt;MONTH(K36+3),REPT("",100),K38+1)</f>
        <v>43131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45" priority="5" stopIfTrue="1">
      <formula>MOD(MAX(B9),7)=1</formula>
    </cfRule>
  </conditionalFormatting>
  <conditionalFormatting sqref="B37:B39">
    <cfRule type="expression" dxfId="44" priority="6" stopIfTrue="1">
      <formula>AND(MOD(MAX(B37:B37),7)=1,MAX(B37:B37)&gt;30000)</formula>
    </cfRule>
  </conditionalFormatting>
  <conditionalFormatting sqref="K9:K36">
    <cfRule type="expression" dxfId="43" priority="3" stopIfTrue="1">
      <formula>MOD(MAX(K9),7)=1</formula>
    </cfRule>
  </conditionalFormatting>
  <conditionalFormatting sqref="K37:K39">
    <cfRule type="expression" dxfId="42" priority="4" stopIfTrue="1">
      <formula>AND(MOD(MAX(K37:K37),7)=1,MAX(K37:K37)&gt;30000)</formula>
    </cfRule>
  </conditionalFormatting>
  <conditionalFormatting sqref="F9:F36">
    <cfRule type="expression" dxfId="41" priority="1" stopIfTrue="1">
      <formula>MOD(MAX(F9),7)=1</formula>
    </cfRule>
  </conditionalFormatting>
  <conditionalFormatting sqref="F37:F39">
    <cfRule type="expression" dxfId="40" priority="2" stopIfTrue="1">
      <formula>AND(MOD(MAX(F37:F37),7)=1,MAX(F37:F37)&gt;30000)</formula>
    </cfRule>
  </conditionalFormatting>
  <dataValidations count="6">
    <dataValidation type="list" allowBlank="1" showInputMessage="1" sqref="B4">
      <formula1>$A$9:$A$386</formula1>
    </dataValidation>
    <dataValidation type="list" allowBlank="1" showInputMessage="1" sqref="G9:G39">
      <formula1>$A$403:$A$417</formula1>
    </dataValidation>
    <dataValidation type="list" allowBlank="1" showInputMessage="1" sqref="I9:I39 N9:N39">
      <formula1>$A$6:$A$8</formula1>
    </dataValidation>
    <dataValidation type="list" allowBlank="1" showInputMessage="1" sqref="E9:E39 C9:C39">
      <formula1>$A$423:$A$449</formula1>
    </dataValidation>
    <dataValidation type="list" allowBlank="1" showInputMessage="1" sqref="B2:H2">
      <formula1>$A$389:$A$401</formula1>
    </dataValidation>
    <dataValidation type="list" allowBlank="1" showInputMessage="1" sqref="M9:M39 H9:H39 D9:D39">
      <formula1>$A$437:$A$448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477"/>
  <sheetViews>
    <sheetView showGridLines="0" showZeros="0" topLeftCell="B1" zoomScale="95" zoomScaleNormal="95" workbookViewId="0">
      <selection activeCell="P4" sqref="P4:P8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6" ht="3" customHeight="1" x14ac:dyDescent="0.2">
      <c r="A1" s="113" t="s">
        <v>78</v>
      </c>
    </row>
    <row r="2" spans="1:16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06">
        <f>B5</f>
        <v>0</v>
      </c>
    </row>
    <row r="3" spans="1:16" ht="7.5" customHeight="1" thickBot="1" x14ac:dyDescent="0.25">
      <c r="J3" s="89"/>
      <c r="P3" s="199"/>
    </row>
    <row r="4" spans="1:16" ht="27" customHeight="1" thickBot="1" x14ac:dyDescent="0.25">
      <c r="B4" s="184">
        <v>43132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00"/>
    </row>
    <row r="5" spans="1:16" ht="9.75" customHeight="1" x14ac:dyDescent="0.2">
      <c r="B5" s="208"/>
      <c r="E5" s="27"/>
      <c r="P5" s="200"/>
    </row>
    <row r="6" spans="1:16" ht="9.75" customHeight="1" x14ac:dyDescent="0.2">
      <c r="A6" s="111" t="s">
        <v>76</v>
      </c>
      <c r="B6" s="112"/>
      <c r="E6" s="27"/>
      <c r="P6" s="200"/>
    </row>
    <row r="7" spans="1:16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02"/>
    </row>
    <row r="8" spans="1:16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6" ht="15.75" customHeight="1" x14ac:dyDescent="0.2">
      <c r="A9" s="76">
        <v>42917</v>
      </c>
      <c r="B9" s="91">
        <f>B4</f>
        <v>43132</v>
      </c>
      <c r="C9" s="96"/>
      <c r="D9" s="96"/>
      <c r="E9" s="135"/>
      <c r="F9" s="136">
        <f>$B$4</f>
        <v>43132</v>
      </c>
      <c r="G9" s="119"/>
      <c r="H9" s="100"/>
      <c r="I9" s="119"/>
      <c r="K9" s="127">
        <f>$B$4</f>
        <v>43132</v>
      </c>
      <c r="L9" s="114"/>
      <c r="M9" s="96"/>
      <c r="N9" s="118"/>
    </row>
    <row r="10" spans="1:16" ht="15.75" customHeight="1" x14ac:dyDescent="0.2">
      <c r="A10" s="76">
        <v>42948</v>
      </c>
      <c r="B10" s="92">
        <f>DATE(YEAR(B9),MONTH(B9),2)</f>
        <v>43133</v>
      </c>
      <c r="C10" s="97"/>
      <c r="D10" s="97"/>
      <c r="E10" s="135"/>
      <c r="F10" s="137">
        <f>DATE(YEAR(F9),MONTH(F9),2)</f>
        <v>43133</v>
      </c>
      <c r="G10" s="126"/>
      <c r="H10" s="101"/>
      <c r="I10" s="121"/>
      <c r="K10" s="128">
        <f>DATE(YEAR(K9),MONTH(K9),2)</f>
        <v>43133</v>
      </c>
      <c r="L10" s="115"/>
      <c r="M10" s="97"/>
      <c r="N10" s="120"/>
    </row>
    <row r="11" spans="1:16" ht="15" customHeight="1" x14ac:dyDescent="0.2">
      <c r="A11" s="76">
        <v>42979</v>
      </c>
      <c r="B11" s="92">
        <f t="shared" ref="B11:B36" si="0">B10+1</f>
        <v>43134</v>
      </c>
      <c r="C11" s="97"/>
      <c r="D11" s="97"/>
      <c r="E11" s="135"/>
      <c r="F11" s="137">
        <f t="shared" ref="F11:F36" si="1">F10+1</f>
        <v>43134</v>
      </c>
      <c r="G11" s="121"/>
      <c r="H11" s="101"/>
      <c r="I11" s="121"/>
      <c r="K11" s="128">
        <f t="shared" ref="K11:K36" si="2">K10+1</f>
        <v>43134</v>
      </c>
      <c r="L11" s="116"/>
      <c r="M11" s="97"/>
      <c r="N11" s="120"/>
    </row>
    <row r="12" spans="1:16" ht="15" customHeight="1" x14ac:dyDescent="0.2">
      <c r="A12" s="76">
        <v>43009</v>
      </c>
      <c r="B12" s="92">
        <f t="shared" si="0"/>
        <v>43135</v>
      </c>
      <c r="C12" s="97"/>
      <c r="D12" s="97"/>
      <c r="E12" s="133"/>
      <c r="F12" s="137">
        <f t="shared" si="1"/>
        <v>43135</v>
      </c>
      <c r="G12" s="121"/>
      <c r="H12" s="101"/>
      <c r="I12" s="121"/>
      <c r="K12" s="128">
        <f t="shared" si="2"/>
        <v>43135</v>
      </c>
      <c r="L12" s="116"/>
      <c r="M12" s="97"/>
      <c r="N12" s="120"/>
    </row>
    <row r="13" spans="1:16" ht="15" customHeight="1" x14ac:dyDescent="0.2">
      <c r="A13" s="76">
        <v>43040</v>
      </c>
      <c r="B13" s="92">
        <f t="shared" si="0"/>
        <v>43136</v>
      </c>
      <c r="C13" s="97"/>
      <c r="D13" s="97"/>
      <c r="E13" s="133"/>
      <c r="F13" s="137">
        <f t="shared" si="1"/>
        <v>43136</v>
      </c>
      <c r="G13" s="121"/>
      <c r="H13" s="101"/>
      <c r="I13" s="121"/>
      <c r="K13" s="128">
        <f t="shared" si="2"/>
        <v>43136</v>
      </c>
      <c r="L13" s="115"/>
      <c r="M13" s="97"/>
      <c r="N13" s="120"/>
    </row>
    <row r="14" spans="1:16" ht="15" customHeight="1" x14ac:dyDescent="0.2">
      <c r="A14" s="76">
        <v>43070</v>
      </c>
      <c r="B14" s="92">
        <f t="shared" si="0"/>
        <v>43137</v>
      </c>
      <c r="C14" s="97"/>
      <c r="D14" s="96"/>
      <c r="E14" s="133"/>
      <c r="F14" s="137">
        <f t="shared" si="1"/>
        <v>43137</v>
      </c>
      <c r="G14" s="121"/>
      <c r="H14" s="101"/>
      <c r="I14" s="121"/>
      <c r="K14" s="128">
        <f t="shared" si="2"/>
        <v>43137</v>
      </c>
      <c r="L14" s="116"/>
      <c r="M14" s="97"/>
      <c r="N14" s="120"/>
    </row>
    <row r="15" spans="1:16" ht="15" customHeight="1" x14ac:dyDescent="0.2">
      <c r="A15" s="76">
        <v>43101</v>
      </c>
      <c r="B15" s="93">
        <f t="shared" si="0"/>
        <v>43138</v>
      </c>
      <c r="C15" s="97"/>
      <c r="D15" s="97"/>
      <c r="E15" s="133"/>
      <c r="F15" s="137">
        <f t="shared" si="1"/>
        <v>43138</v>
      </c>
      <c r="G15" s="126"/>
      <c r="H15" s="101"/>
      <c r="I15" s="121"/>
      <c r="K15" s="129">
        <f t="shared" si="2"/>
        <v>43138</v>
      </c>
      <c r="L15" s="116"/>
      <c r="M15" s="97"/>
      <c r="N15" s="120"/>
    </row>
    <row r="16" spans="1:16" ht="15" customHeight="1" x14ac:dyDescent="0.2">
      <c r="A16" s="76">
        <v>43132</v>
      </c>
      <c r="B16" s="92">
        <f t="shared" si="0"/>
        <v>43139</v>
      </c>
      <c r="C16" s="97"/>
      <c r="D16" s="96"/>
      <c r="E16" s="133"/>
      <c r="F16" s="137">
        <f t="shared" si="1"/>
        <v>43139</v>
      </c>
      <c r="G16" s="121"/>
      <c r="H16" s="101"/>
      <c r="I16" s="121"/>
      <c r="K16" s="128">
        <f t="shared" si="2"/>
        <v>43139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43140</v>
      </c>
      <c r="C17" s="97"/>
      <c r="D17" s="97"/>
      <c r="E17" s="133"/>
      <c r="F17" s="137">
        <f t="shared" si="1"/>
        <v>43140</v>
      </c>
      <c r="G17" s="126"/>
      <c r="H17" s="101"/>
      <c r="I17" s="121"/>
      <c r="K17" s="128">
        <f t="shared" si="2"/>
        <v>43140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43141</v>
      </c>
      <c r="C18" s="97"/>
      <c r="D18" s="97"/>
      <c r="E18" s="133"/>
      <c r="F18" s="137">
        <f t="shared" si="1"/>
        <v>43141</v>
      </c>
      <c r="G18" s="121"/>
      <c r="H18" s="101"/>
      <c r="I18" s="121"/>
      <c r="K18" s="128">
        <f t="shared" si="2"/>
        <v>43141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43142</v>
      </c>
      <c r="C19" s="97"/>
      <c r="D19" s="97"/>
      <c r="E19" s="133"/>
      <c r="F19" s="137">
        <f t="shared" si="1"/>
        <v>43142</v>
      </c>
      <c r="G19" s="122"/>
      <c r="H19" s="101"/>
      <c r="I19" s="121"/>
      <c r="K19" s="128">
        <f t="shared" si="2"/>
        <v>43142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43143</v>
      </c>
      <c r="C20" s="97"/>
      <c r="D20" s="97"/>
      <c r="E20" s="133"/>
      <c r="F20" s="137">
        <f t="shared" si="1"/>
        <v>43143</v>
      </c>
      <c r="G20" s="121"/>
      <c r="H20" s="101"/>
      <c r="I20" s="121"/>
      <c r="K20" s="128">
        <f t="shared" si="2"/>
        <v>43143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43144</v>
      </c>
      <c r="C21" s="97"/>
      <c r="D21" s="96"/>
      <c r="E21" s="133"/>
      <c r="F21" s="137">
        <f t="shared" si="1"/>
        <v>43144</v>
      </c>
      <c r="G21" s="121"/>
      <c r="H21" s="101"/>
      <c r="I21" s="121"/>
      <c r="K21" s="128">
        <f t="shared" si="2"/>
        <v>43144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43145</v>
      </c>
      <c r="C22" s="97"/>
      <c r="D22" s="97"/>
      <c r="E22" s="133"/>
      <c r="F22" s="137">
        <f t="shared" si="1"/>
        <v>43145</v>
      </c>
      <c r="G22" s="126"/>
      <c r="H22" s="101"/>
      <c r="I22" s="121"/>
      <c r="K22" s="128">
        <f t="shared" si="2"/>
        <v>43145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43146</v>
      </c>
      <c r="C23" s="97"/>
      <c r="D23" s="96"/>
      <c r="E23" s="133"/>
      <c r="F23" s="137">
        <f t="shared" si="1"/>
        <v>43146</v>
      </c>
      <c r="G23" s="121"/>
      <c r="H23" s="101"/>
      <c r="I23" s="121"/>
      <c r="K23" s="128">
        <f t="shared" si="2"/>
        <v>43146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43147</v>
      </c>
      <c r="C24" s="97"/>
      <c r="D24" s="97"/>
      <c r="E24" s="133"/>
      <c r="F24" s="137">
        <f t="shared" si="1"/>
        <v>43147</v>
      </c>
      <c r="G24" s="126"/>
      <c r="H24" s="101"/>
      <c r="I24" s="121"/>
      <c r="K24" s="128">
        <f t="shared" si="2"/>
        <v>43147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43148</v>
      </c>
      <c r="C25" s="97"/>
      <c r="D25" s="97"/>
      <c r="E25" s="133"/>
      <c r="F25" s="137">
        <f t="shared" si="1"/>
        <v>43148</v>
      </c>
      <c r="G25" s="121"/>
      <c r="H25" s="101"/>
      <c r="I25" s="121"/>
      <c r="K25" s="128">
        <f t="shared" si="2"/>
        <v>43148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43149</v>
      </c>
      <c r="C26" s="97"/>
      <c r="D26" s="97"/>
      <c r="E26" s="133"/>
      <c r="F26" s="137">
        <f t="shared" si="1"/>
        <v>43149</v>
      </c>
      <c r="G26" s="121"/>
      <c r="H26" s="101"/>
      <c r="I26" s="121"/>
      <c r="K26" s="128">
        <f t="shared" si="2"/>
        <v>43149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43150</v>
      </c>
      <c r="C27" s="97"/>
      <c r="D27" s="97"/>
      <c r="E27" s="133"/>
      <c r="F27" s="137">
        <f t="shared" si="1"/>
        <v>43150</v>
      </c>
      <c r="G27" s="126"/>
      <c r="H27" s="101"/>
      <c r="I27" s="121"/>
      <c r="K27" s="128">
        <f t="shared" si="2"/>
        <v>43150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43151</v>
      </c>
      <c r="C28" s="97"/>
      <c r="D28" s="96"/>
      <c r="E28" s="133"/>
      <c r="F28" s="137">
        <f t="shared" si="1"/>
        <v>43151</v>
      </c>
      <c r="G28" s="121"/>
      <c r="H28" s="101"/>
      <c r="I28" s="121"/>
      <c r="K28" s="128">
        <f t="shared" si="2"/>
        <v>43151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43152</v>
      </c>
      <c r="C29" s="97"/>
      <c r="D29" s="97"/>
      <c r="E29" s="133"/>
      <c r="F29" s="137">
        <f t="shared" si="1"/>
        <v>43152</v>
      </c>
      <c r="G29" s="126"/>
      <c r="H29" s="101"/>
      <c r="I29" s="121"/>
      <c r="K29" s="128">
        <f t="shared" si="2"/>
        <v>43152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43153</v>
      </c>
      <c r="C30" s="97"/>
      <c r="D30" s="96"/>
      <c r="E30" s="133"/>
      <c r="F30" s="137">
        <f t="shared" si="1"/>
        <v>43153</v>
      </c>
      <c r="G30" s="121"/>
      <c r="H30" s="101"/>
      <c r="I30" s="121"/>
      <c r="K30" s="128">
        <f t="shared" si="2"/>
        <v>43153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43154</v>
      </c>
      <c r="C31" s="97"/>
      <c r="D31" s="97"/>
      <c r="E31" s="133"/>
      <c r="F31" s="137">
        <f t="shared" si="1"/>
        <v>43154</v>
      </c>
      <c r="G31" s="126"/>
      <c r="H31" s="101"/>
      <c r="I31" s="121"/>
      <c r="K31" s="128">
        <f t="shared" si="2"/>
        <v>43154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43155</v>
      </c>
      <c r="C32" s="97"/>
      <c r="D32" s="97"/>
      <c r="E32" s="133"/>
      <c r="F32" s="137">
        <f t="shared" si="1"/>
        <v>43155</v>
      </c>
      <c r="G32" s="121"/>
      <c r="H32" s="101"/>
      <c r="I32" s="121"/>
      <c r="K32" s="128">
        <f t="shared" si="2"/>
        <v>43155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43156</v>
      </c>
      <c r="C33" s="97"/>
      <c r="D33" s="97"/>
      <c r="E33" s="133"/>
      <c r="F33" s="137">
        <f t="shared" si="1"/>
        <v>43156</v>
      </c>
      <c r="G33" s="121"/>
      <c r="H33" s="101"/>
      <c r="I33" s="121"/>
      <c r="K33" s="128">
        <f t="shared" si="2"/>
        <v>43156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43157</v>
      </c>
      <c r="C34" s="97"/>
      <c r="D34" s="97"/>
      <c r="E34" s="133"/>
      <c r="F34" s="137">
        <f t="shared" si="1"/>
        <v>43157</v>
      </c>
      <c r="G34" s="126"/>
      <c r="H34" s="101"/>
      <c r="I34" s="121"/>
      <c r="K34" s="128">
        <f t="shared" si="2"/>
        <v>43157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43158</v>
      </c>
      <c r="C35" s="97"/>
      <c r="D35" s="96"/>
      <c r="E35" s="133"/>
      <c r="F35" s="137">
        <f t="shared" si="1"/>
        <v>43158</v>
      </c>
      <c r="G35" s="121"/>
      <c r="H35" s="101"/>
      <c r="I35" s="121"/>
      <c r="K35" s="128">
        <f t="shared" si="2"/>
        <v>43158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43159</v>
      </c>
      <c r="C36" s="97"/>
      <c r="D36" s="97"/>
      <c r="E36" s="133"/>
      <c r="F36" s="137">
        <f t="shared" si="1"/>
        <v>43159</v>
      </c>
      <c r="G36" s="126"/>
      <c r="H36" s="101"/>
      <c r="I36" s="121"/>
      <c r="K36" s="128">
        <f t="shared" si="2"/>
        <v>43159</v>
      </c>
      <c r="L36" s="116"/>
      <c r="M36" s="97"/>
      <c r="N36" s="120"/>
    </row>
    <row r="37" spans="1:14" ht="15" customHeight="1" x14ac:dyDescent="0.2">
      <c r="A37" s="76">
        <v>43770</v>
      </c>
      <c r="B37" s="94" t="str">
        <f>IF(OR(MONTH(B36)&lt;&gt;MONTH(B36+1),B4=59),REPT("",100),B36+1)</f>
        <v/>
      </c>
      <c r="C37" s="97"/>
      <c r="D37" s="96"/>
      <c r="E37" s="133"/>
      <c r="F37" s="138" t="str">
        <f>IF(OR(MONTH(F36)&lt;&gt;MONTH(F36+1),$B$4=59),REPT("",100),F36+1)</f>
        <v/>
      </c>
      <c r="G37" s="121"/>
      <c r="H37" s="101"/>
      <c r="I37" s="121"/>
      <c r="K37" s="130" t="str">
        <f>IF(OR(MONTH(K36)&lt;&gt;MONTH(K36+1),$B$4=59),REPT("",100),K36+1)</f>
        <v/>
      </c>
      <c r="L37" s="116"/>
      <c r="M37" s="97"/>
      <c r="N37" s="120"/>
    </row>
    <row r="38" spans="1:14" ht="15" customHeight="1" x14ac:dyDescent="0.2">
      <c r="A38" s="76">
        <v>43800</v>
      </c>
      <c r="B38" s="94" t="str">
        <f>IF(MONTH(B36)&lt;&gt;MONTH(B36+2),REPT("",100),B37+1)</f>
        <v/>
      </c>
      <c r="C38" s="97"/>
      <c r="D38" s="97"/>
      <c r="E38" s="133"/>
      <c r="F38" s="138" t="str">
        <f>IF(MONTH(F36)&lt;&gt;MONTH(F36+2),REPT("",100),F37+1)</f>
        <v/>
      </c>
      <c r="G38" s="126"/>
      <c r="H38" s="101"/>
      <c r="I38" s="121"/>
      <c r="K38" s="130" t="str">
        <f>IF(MONTH(K36)&lt;&gt;MONTH(K36+2),REPT("",100),K37+1)</f>
        <v/>
      </c>
      <c r="L38" s="116"/>
      <c r="M38" s="97"/>
      <c r="N38" s="120"/>
    </row>
    <row r="39" spans="1:14" ht="15" customHeight="1" x14ac:dyDescent="0.2">
      <c r="A39" s="76">
        <v>43831</v>
      </c>
      <c r="B39" s="95" t="str">
        <f>IF(MONTH(B36)&lt;&gt;MONTH(B36+3),REPT("",100),B38+1)</f>
        <v/>
      </c>
      <c r="C39" s="99"/>
      <c r="D39" s="99"/>
      <c r="E39" s="133"/>
      <c r="F39" s="139" t="str">
        <f>IF(MONTH(F36)&lt;&gt;MONTH(F36+3),REPT("",100),F38+1)</f>
        <v/>
      </c>
      <c r="G39" s="124"/>
      <c r="H39" s="102"/>
      <c r="I39" s="124"/>
      <c r="K39" s="131" t="str">
        <f>IF(MONTH(K36)&lt;&gt;MONTH(K36+3),REPT("",100),K38+1)</f>
        <v/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39" priority="5" stopIfTrue="1">
      <formula>MOD(MAX(B9),7)=1</formula>
    </cfRule>
  </conditionalFormatting>
  <conditionalFormatting sqref="B37:B39">
    <cfRule type="expression" dxfId="38" priority="6" stopIfTrue="1">
      <formula>AND(MOD(MAX(B37:B37),7)=1,MAX(B37:B37)&gt;30000)</formula>
    </cfRule>
  </conditionalFormatting>
  <conditionalFormatting sqref="K9:K36">
    <cfRule type="expression" dxfId="37" priority="3" stopIfTrue="1">
      <formula>MOD(MAX(K9),7)=1</formula>
    </cfRule>
  </conditionalFormatting>
  <conditionalFormatting sqref="K37:K39">
    <cfRule type="expression" dxfId="36" priority="4" stopIfTrue="1">
      <formula>AND(MOD(MAX(K37:K37),7)=1,MAX(K37:K37)&gt;30000)</formula>
    </cfRule>
  </conditionalFormatting>
  <conditionalFormatting sqref="F9:F36">
    <cfRule type="expression" dxfId="35" priority="1" stopIfTrue="1">
      <formula>MOD(MAX(F9),7)=1</formula>
    </cfRule>
  </conditionalFormatting>
  <conditionalFormatting sqref="F37:F39">
    <cfRule type="expression" dxfId="34" priority="2" stopIfTrue="1">
      <formula>AND(MOD(MAX(F37:F37),7)=1,MAX(F37:F37)&gt;30000)</formula>
    </cfRule>
  </conditionalFormatting>
  <dataValidations count="6">
    <dataValidation type="list" allowBlank="1" showInputMessage="1" sqref="M9:M39 H9:H39 D9:D39">
      <formula1>$A$437:$A$448</formula1>
    </dataValidation>
    <dataValidation type="list" allowBlank="1" showInputMessage="1" sqref="B2:H2">
      <formula1>$A$389:$A$401</formula1>
    </dataValidation>
    <dataValidation type="list" allowBlank="1" showInputMessage="1" sqref="E9:E39 C9:C39">
      <formula1>$A$423:$A$449</formula1>
    </dataValidation>
    <dataValidation type="list" allowBlank="1" showInputMessage="1" sqref="I9:I39 N9:N39">
      <formula1>$A$6:$A$8</formula1>
    </dataValidation>
    <dataValidation type="list" allowBlank="1" showInputMessage="1" sqref="G9:G39">
      <formula1>$A$403:$A$417</formula1>
    </dataValidation>
    <dataValidation type="list" allowBlank="1" showInputMessage="1" sqref="B4">
      <formula1>$A$9:$A$386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477"/>
  <sheetViews>
    <sheetView showGridLines="0" showZeros="0" topLeftCell="B1" zoomScale="95" zoomScaleNormal="95" workbookViewId="0">
      <selection activeCell="R4" sqref="R4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8" ht="3" customHeight="1" x14ac:dyDescent="0.2">
      <c r="A1" s="113" t="s">
        <v>78</v>
      </c>
    </row>
    <row r="2" spans="1:18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11">
        <f>R2</f>
        <v>2018</v>
      </c>
      <c r="R2" s="208">
        <f>SUM(ANNÉE!B4)</f>
        <v>2018</v>
      </c>
    </row>
    <row r="3" spans="1:18" ht="7.5" customHeight="1" thickBot="1" x14ac:dyDescent="0.25">
      <c r="J3" s="89"/>
      <c r="P3" s="199"/>
    </row>
    <row r="4" spans="1:18" ht="27" customHeight="1" thickBot="1" x14ac:dyDescent="0.25">
      <c r="B4" s="184">
        <v>43160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00">
        <f>P7+1</f>
        <v>43192</v>
      </c>
      <c r="R4" s="209">
        <f>DATE($R$2,3,1)</f>
        <v>43160</v>
      </c>
    </row>
    <row r="5" spans="1:18" ht="9.75" customHeight="1" x14ac:dyDescent="0.2">
      <c r="E5" s="27"/>
      <c r="P5" s="200">
        <f>P7+39</f>
        <v>43230</v>
      </c>
    </row>
    <row r="6" spans="1:18" ht="9.75" customHeight="1" x14ac:dyDescent="0.2">
      <c r="A6" s="111" t="s">
        <v>76</v>
      </c>
      <c r="E6" s="27"/>
      <c r="P6" s="200">
        <f>P7+50</f>
        <v>43241</v>
      </c>
    </row>
    <row r="7" spans="1:18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02">
        <f>ROUND(DATE(R2,4,MOD(234-11*MOD(R2,19),30))/7,0)*7-6</f>
        <v>43191</v>
      </c>
    </row>
    <row r="8" spans="1:18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8" ht="15.75" customHeight="1" x14ac:dyDescent="0.2">
      <c r="A9" s="76">
        <v>42917</v>
      </c>
      <c r="B9" s="91">
        <f>B4</f>
        <v>43160</v>
      </c>
      <c r="C9" s="96"/>
      <c r="D9" s="96"/>
      <c r="E9" s="135"/>
      <c r="F9" s="136">
        <f>$B$4</f>
        <v>43160</v>
      </c>
      <c r="G9" s="119"/>
      <c r="H9" s="100"/>
      <c r="I9" s="119"/>
      <c r="K9" s="127">
        <f>$B$4</f>
        <v>43160</v>
      </c>
      <c r="L9" s="114"/>
      <c r="M9" s="96"/>
      <c r="N9" s="118"/>
    </row>
    <row r="10" spans="1:18" ht="15.75" customHeight="1" x14ac:dyDescent="0.2">
      <c r="A10" s="76">
        <v>42948</v>
      </c>
      <c r="B10" s="92">
        <f>DATE(YEAR(B9),MONTH(B9),2)</f>
        <v>43161</v>
      </c>
      <c r="C10" s="97"/>
      <c r="D10" s="97"/>
      <c r="E10" s="135"/>
      <c r="F10" s="137">
        <f>DATE(YEAR(F9),MONTH(F9),2)</f>
        <v>43161</v>
      </c>
      <c r="G10" s="126"/>
      <c r="H10" s="101"/>
      <c r="I10" s="121"/>
      <c r="K10" s="128">
        <f>DATE(YEAR(K9),MONTH(K9),2)</f>
        <v>43161</v>
      </c>
      <c r="L10" s="115"/>
      <c r="M10" s="97"/>
      <c r="N10" s="120"/>
    </row>
    <row r="11" spans="1:18" ht="15" customHeight="1" x14ac:dyDescent="0.2">
      <c r="A11" s="76">
        <v>42979</v>
      </c>
      <c r="B11" s="92">
        <f t="shared" ref="B11:B36" si="0">B10+1</f>
        <v>43162</v>
      </c>
      <c r="C11" s="97"/>
      <c r="D11" s="97"/>
      <c r="E11" s="135"/>
      <c r="F11" s="137">
        <f t="shared" ref="F11:F36" si="1">F10+1</f>
        <v>43162</v>
      </c>
      <c r="G11" s="121"/>
      <c r="H11" s="101"/>
      <c r="I11" s="121"/>
      <c r="K11" s="128">
        <f t="shared" ref="K11:K36" si="2">K10+1</f>
        <v>43162</v>
      </c>
      <c r="L11" s="116"/>
      <c r="M11" s="97"/>
      <c r="N11" s="120"/>
    </row>
    <row r="12" spans="1:18" ht="15" customHeight="1" x14ac:dyDescent="0.2">
      <c r="A12" s="76">
        <v>43009</v>
      </c>
      <c r="B12" s="92">
        <f t="shared" si="0"/>
        <v>43163</v>
      </c>
      <c r="C12" s="97"/>
      <c r="D12" s="97"/>
      <c r="E12" s="133"/>
      <c r="F12" s="137">
        <f t="shared" si="1"/>
        <v>43163</v>
      </c>
      <c r="G12" s="121"/>
      <c r="H12" s="101"/>
      <c r="I12" s="121"/>
      <c r="K12" s="128">
        <f t="shared" si="2"/>
        <v>43163</v>
      </c>
      <c r="L12" s="116"/>
      <c r="M12" s="97"/>
      <c r="N12" s="120"/>
    </row>
    <row r="13" spans="1:18" ht="15" customHeight="1" x14ac:dyDescent="0.2">
      <c r="A13" s="76">
        <v>43040</v>
      </c>
      <c r="B13" s="92">
        <f t="shared" si="0"/>
        <v>43164</v>
      </c>
      <c r="C13" s="97"/>
      <c r="D13" s="97"/>
      <c r="E13" s="133"/>
      <c r="F13" s="137">
        <f t="shared" si="1"/>
        <v>43164</v>
      </c>
      <c r="G13" s="121"/>
      <c r="H13" s="101"/>
      <c r="I13" s="121"/>
      <c r="K13" s="128">
        <f t="shared" si="2"/>
        <v>43164</v>
      </c>
      <c r="L13" s="115"/>
      <c r="M13" s="97"/>
      <c r="N13" s="120"/>
    </row>
    <row r="14" spans="1:18" ht="15" customHeight="1" x14ac:dyDescent="0.2">
      <c r="A14" s="76">
        <v>43070</v>
      </c>
      <c r="B14" s="92">
        <f t="shared" si="0"/>
        <v>43165</v>
      </c>
      <c r="C14" s="97"/>
      <c r="D14" s="96"/>
      <c r="E14" s="133"/>
      <c r="F14" s="137">
        <f t="shared" si="1"/>
        <v>43165</v>
      </c>
      <c r="G14" s="121"/>
      <c r="H14" s="101"/>
      <c r="I14" s="121"/>
      <c r="K14" s="128">
        <f t="shared" si="2"/>
        <v>43165</v>
      </c>
      <c r="L14" s="116"/>
      <c r="M14" s="97"/>
      <c r="N14" s="120"/>
    </row>
    <row r="15" spans="1:18" ht="15" customHeight="1" x14ac:dyDescent="0.2">
      <c r="A15" s="76">
        <v>43101</v>
      </c>
      <c r="B15" s="93">
        <f t="shared" si="0"/>
        <v>43166</v>
      </c>
      <c r="C15" s="97"/>
      <c r="D15" s="97"/>
      <c r="E15" s="133"/>
      <c r="F15" s="137">
        <f t="shared" si="1"/>
        <v>43166</v>
      </c>
      <c r="G15" s="126"/>
      <c r="H15" s="101"/>
      <c r="I15" s="121"/>
      <c r="K15" s="129">
        <f t="shared" si="2"/>
        <v>43166</v>
      </c>
      <c r="L15" s="116"/>
      <c r="M15" s="97"/>
      <c r="N15" s="120"/>
    </row>
    <row r="16" spans="1:18" ht="15" customHeight="1" x14ac:dyDescent="0.2">
      <c r="A16" s="76">
        <v>43132</v>
      </c>
      <c r="B16" s="92">
        <f t="shared" si="0"/>
        <v>43167</v>
      </c>
      <c r="C16" s="97"/>
      <c r="D16" s="96"/>
      <c r="E16" s="133"/>
      <c r="F16" s="137">
        <f t="shared" si="1"/>
        <v>43167</v>
      </c>
      <c r="G16" s="121"/>
      <c r="H16" s="101"/>
      <c r="I16" s="121"/>
      <c r="K16" s="128">
        <f t="shared" si="2"/>
        <v>43167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43168</v>
      </c>
      <c r="C17" s="97"/>
      <c r="D17" s="97"/>
      <c r="E17" s="133"/>
      <c r="F17" s="137">
        <f t="shared" si="1"/>
        <v>43168</v>
      </c>
      <c r="G17" s="126"/>
      <c r="H17" s="101"/>
      <c r="I17" s="121"/>
      <c r="K17" s="128">
        <f t="shared" si="2"/>
        <v>43168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43169</v>
      </c>
      <c r="C18" s="97"/>
      <c r="D18" s="97"/>
      <c r="E18" s="133"/>
      <c r="F18" s="137">
        <f t="shared" si="1"/>
        <v>43169</v>
      </c>
      <c r="G18" s="121"/>
      <c r="H18" s="101"/>
      <c r="I18" s="121"/>
      <c r="K18" s="128">
        <f t="shared" si="2"/>
        <v>43169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43170</v>
      </c>
      <c r="C19" s="97"/>
      <c r="D19" s="97"/>
      <c r="E19" s="133"/>
      <c r="F19" s="137">
        <f t="shared" si="1"/>
        <v>43170</v>
      </c>
      <c r="G19" s="122"/>
      <c r="H19" s="101"/>
      <c r="I19" s="121"/>
      <c r="K19" s="128">
        <f t="shared" si="2"/>
        <v>43170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43171</v>
      </c>
      <c r="C20" s="97"/>
      <c r="D20" s="97"/>
      <c r="E20" s="133"/>
      <c r="F20" s="137">
        <f t="shared" si="1"/>
        <v>43171</v>
      </c>
      <c r="G20" s="121"/>
      <c r="H20" s="101"/>
      <c r="I20" s="121"/>
      <c r="K20" s="128">
        <f t="shared" si="2"/>
        <v>43171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43172</v>
      </c>
      <c r="C21" s="97"/>
      <c r="D21" s="96"/>
      <c r="E21" s="133"/>
      <c r="F21" s="137">
        <f t="shared" si="1"/>
        <v>43172</v>
      </c>
      <c r="G21" s="121"/>
      <c r="H21" s="101"/>
      <c r="I21" s="121"/>
      <c r="K21" s="128">
        <f t="shared" si="2"/>
        <v>43172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43173</v>
      </c>
      <c r="C22" s="97"/>
      <c r="D22" s="97"/>
      <c r="E22" s="133"/>
      <c r="F22" s="137">
        <f t="shared" si="1"/>
        <v>43173</v>
      </c>
      <c r="G22" s="126"/>
      <c r="H22" s="101"/>
      <c r="I22" s="121"/>
      <c r="K22" s="128">
        <f t="shared" si="2"/>
        <v>43173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43174</v>
      </c>
      <c r="C23" s="97"/>
      <c r="D23" s="96"/>
      <c r="E23" s="133"/>
      <c r="F23" s="137">
        <f t="shared" si="1"/>
        <v>43174</v>
      </c>
      <c r="G23" s="121"/>
      <c r="H23" s="101"/>
      <c r="I23" s="121"/>
      <c r="K23" s="128">
        <f t="shared" si="2"/>
        <v>43174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43175</v>
      </c>
      <c r="C24" s="97"/>
      <c r="D24" s="97"/>
      <c r="E24" s="133"/>
      <c r="F24" s="137">
        <f t="shared" si="1"/>
        <v>43175</v>
      </c>
      <c r="G24" s="126"/>
      <c r="H24" s="101"/>
      <c r="I24" s="121"/>
      <c r="K24" s="128">
        <f t="shared" si="2"/>
        <v>43175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43176</v>
      </c>
      <c r="C25" s="97"/>
      <c r="D25" s="97"/>
      <c r="E25" s="133"/>
      <c r="F25" s="137">
        <f t="shared" si="1"/>
        <v>43176</v>
      </c>
      <c r="G25" s="121"/>
      <c r="H25" s="101"/>
      <c r="I25" s="121"/>
      <c r="K25" s="128">
        <f t="shared" si="2"/>
        <v>43176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43177</v>
      </c>
      <c r="C26" s="97"/>
      <c r="D26" s="97"/>
      <c r="E26" s="133"/>
      <c r="F26" s="137">
        <f t="shared" si="1"/>
        <v>43177</v>
      </c>
      <c r="G26" s="121"/>
      <c r="H26" s="101"/>
      <c r="I26" s="121"/>
      <c r="K26" s="128">
        <f t="shared" si="2"/>
        <v>43177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43178</v>
      </c>
      <c r="C27" s="97"/>
      <c r="D27" s="97"/>
      <c r="E27" s="133"/>
      <c r="F27" s="137">
        <f t="shared" si="1"/>
        <v>43178</v>
      </c>
      <c r="G27" s="126"/>
      <c r="H27" s="101"/>
      <c r="I27" s="121"/>
      <c r="K27" s="128">
        <f t="shared" si="2"/>
        <v>43178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43179</v>
      </c>
      <c r="C28" s="97"/>
      <c r="D28" s="96"/>
      <c r="E28" s="133"/>
      <c r="F28" s="137">
        <f t="shared" si="1"/>
        <v>43179</v>
      </c>
      <c r="G28" s="121"/>
      <c r="H28" s="101"/>
      <c r="I28" s="121"/>
      <c r="K28" s="128">
        <f t="shared" si="2"/>
        <v>43179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43180</v>
      </c>
      <c r="C29" s="97"/>
      <c r="D29" s="97"/>
      <c r="E29" s="133"/>
      <c r="F29" s="137">
        <f t="shared" si="1"/>
        <v>43180</v>
      </c>
      <c r="G29" s="126"/>
      <c r="H29" s="101"/>
      <c r="I29" s="121"/>
      <c r="K29" s="128">
        <f t="shared" si="2"/>
        <v>43180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43181</v>
      </c>
      <c r="C30" s="97"/>
      <c r="D30" s="96"/>
      <c r="E30" s="133"/>
      <c r="F30" s="137">
        <f t="shared" si="1"/>
        <v>43181</v>
      </c>
      <c r="G30" s="121"/>
      <c r="H30" s="101"/>
      <c r="I30" s="121"/>
      <c r="K30" s="128">
        <f t="shared" si="2"/>
        <v>43181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43182</v>
      </c>
      <c r="C31" s="97"/>
      <c r="D31" s="97"/>
      <c r="E31" s="133"/>
      <c r="F31" s="137">
        <f t="shared" si="1"/>
        <v>43182</v>
      </c>
      <c r="G31" s="126"/>
      <c r="H31" s="101"/>
      <c r="I31" s="121"/>
      <c r="K31" s="128">
        <f t="shared" si="2"/>
        <v>43182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43183</v>
      </c>
      <c r="C32" s="97"/>
      <c r="D32" s="97"/>
      <c r="E32" s="133"/>
      <c r="F32" s="137">
        <f t="shared" si="1"/>
        <v>43183</v>
      </c>
      <c r="G32" s="121"/>
      <c r="H32" s="101"/>
      <c r="I32" s="121"/>
      <c r="K32" s="128">
        <f t="shared" si="2"/>
        <v>43183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43184</v>
      </c>
      <c r="C33" s="97"/>
      <c r="D33" s="97"/>
      <c r="E33" s="133"/>
      <c r="F33" s="137">
        <f t="shared" si="1"/>
        <v>43184</v>
      </c>
      <c r="G33" s="121"/>
      <c r="H33" s="101"/>
      <c r="I33" s="121"/>
      <c r="K33" s="128">
        <f t="shared" si="2"/>
        <v>43184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43185</v>
      </c>
      <c r="C34" s="97"/>
      <c r="D34" s="97"/>
      <c r="E34" s="133"/>
      <c r="F34" s="137">
        <f t="shared" si="1"/>
        <v>43185</v>
      </c>
      <c r="G34" s="126"/>
      <c r="H34" s="101"/>
      <c r="I34" s="121"/>
      <c r="K34" s="128">
        <f t="shared" si="2"/>
        <v>43185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43186</v>
      </c>
      <c r="C35" s="97"/>
      <c r="D35" s="96"/>
      <c r="E35" s="133"/>
      <c r="F35" s="137">
        <f t="shared" si="1"/>
        <v>43186</v>
      </c>
      <c r="G35" s="121"/>
      <c r="H35" s="101"/>
      <c r="I35" s="121"/>
      <c r="K35" s="128">
        <f t="shared" si="2"/>
        <v>43186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43187</v>
      </c>
      <c r="C36" s="97"/>
      <c r="D36" s="97"/>
      <c r="E36" s="133"/>
      <c r="F36" s="137">
        <f t="shared" si="1"/>
        <v>43187</v>
      </c>
      <c r="G36" s="126"/>
      <c r="H36" s="101"/>
      <c r="I36" s="121"/>
      <c r="K36" s="128">
        <f t="shared" si="2"/>
        <v>43187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43188</v>
      </c>
      <c r="C37" s="97"/>
      <c r="D37" s="96"/>
      <c r="E37" s="133"/>
      <c r="F37" s="138">
        <f>IF(OR(MONTH(F36)&lt;&gt;MONTH(F36+1),$B$4=59),REPT("",100),F36+1)</f>
        <v>43188</v>
      </c>
      <c r="G37" s="121"/>
      <c r="H37" s="101"/>
      <c r="I37" s="121"/>
      <c r="K37" s="130">
        <f>IF(OR(MONTH(K36)&lt;&gt;MONTH(K36+1),$B$4=59),REPT("",100),K36+1)</f>
        <v>43188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43189</v>
      </c>
      <c r="C38" s="97"/>
      <c r="D38" s="97"/>
      <c r="E38" s="133"/>
      <c r="F38" s="138">
        <f>IF(MONTH(F36)&lt;&gt;MONTH(F36+2),REPT("",100),F37+1)</f>
        <v>43189</v>
      </c>
      <c r="G38" s="126"/>
      <c r="H38" s="101"/>
      <c r="I38" s="121"/>
      <c r="K38" s="130">
        <f>IF(MONTH(K36)&lt;&gt;MONTH(K36+2),REPT("",100),K37+1)</f>
        <v>43189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43190</v>
      </c>
      <c r="C39" s="99"/>
      <c r="D39" s="99"/>
      <c r="E39" s="133"/>
      <c r="F39" s="139">
        <f>IF(MONTH(F36)&lt;&gt;MONTH(F36+3),REPT("",100),F38+1)</f>
        <v>43190</v>
      </c>
      <c r="G39" s="124"/>
      <c r="H39" s="102"/>
      <c r="I39" s="124"/>
      <c r="K39" s="131">
        <f>IF(MONTH(K36)&lt;&gt;MONTH(K36+3),REPT("",100),K38+1)</f>
        <v>43190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33" priority="5" stopIfTrue="1">
      <formula>MOD(MAX(B9),7)=1</formula>
    </cfRule>
  </conditionalFormatting>
  <conditionalFormatting sqref="B37:B39">
    <cfRule type="expression" dxfId="32" priority="6" stopIfTrue="1">
      <formula>AND(MOD(MAX(B37:B37),7)=1,MAX(B37:B37)&gt;30000)</formula>
    </cfRule>
  </conditionalFormatting>
  <conditionalFormatting sqref="K9:K36">
    <cfRule type="expression" dxfId="31" priority="3" stopIfTrue="1">
      <formula>MOD(MAX(K9),7)=1</formula>
    </cfRule>
  </conditionalFormatting>
  <conditionalFormatting sqref="K37:K39">
    <cfRule type="expression" dxfId="30" priority="4" stopIfTrue="1">
      <formula>AND(MOD(MAX(K37:K37),7)=1,MAX(K37:K37)&gt;30000)</formula>
    </cfRule>
  </conditionalFormatting>
  <conditionalFormatting sqref="F9:F36">
    <cfRule type="expression" dxfId="29" priority="1" stopIfTrue="1">
      <formula>MOD(MAX(F9),7)=1</formula>
    </cfRule>
  </conditionalFormatting>
  <conditionalFormatting sqref="F37:F39">
    <cfRule type="expression" dxfId="28" priority="2" stopIfTrue="1">
      <formula>AND(MOD(MAX(F37:F37),7)=1,MAX(F37:F37)&gt;30000)</formula>
    </cfRule>
  </conditionalFormatting>
  <dataValidations count="6">
    <dataValidation type="list" allowBlank="1" showInputMessage="1" sqref="M9:M39 H9:H39 D9:D39">
      <formula1>$A$437:$A$448</formula1>
    </dataValidation>
    <dataValidation type="list" allowBlank="1" showInputMessage="1" sqref="B2:H2">
      <formula1>$A$389:$A$401</formula1>
    </dataValidation>
    <dataValidation type="list" allowBlank="1" showInputMessage="1" sqref="E9:E39 C9:C39">
      <formula1>$A$423:$A$449</formula1>
    </dataValidation>
    <dataValidation type="list" allowBlank="1" showInputMessage="1" sqref="I9:I39 N9:N39">
      <formula1>$A$6:$A$8</formula1>
    </dataValidation>
    <dataValidation type="list" allowBlank="1" showInputMessage="1" sqref="G9:G39">
      <formula1>$A$403:$A$417</formula1>
    </dataValidation>
    <dataValidation type="list" allowBlank="1" showInputMessage="1" sqref="B4">
      <formula1>$A$9:$A$386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R477"/>
  <sheetViews>
    <sheetView showGridLines="0" showZeros="0" tabSelected="1" topLeftCell="B1" zoomScale="95" zoomScaleNormal="95" workbookViewId="0">
      <selection activeCell="P13" sqref="P13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6384" width="11.42578125" style="83"/>
  </cols>
  <sheetData>
    <row r="1" spans="1:18" ht="3" customHeight="1" x14ac:dyDescent="0.2">
      <c r="A1" s="113" t="s">
        <v>78</v>
      </c>
    </row>
    <row r="2" spans="1:18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15">
        <f>R2</f>
        <v>2018</v>
      </c>
      <c r="R2" s="212">
        <f>SUM(ANNÉE!B4)</f>
        <v>2018</v>
      </c>
    </row>
    <row r="3" spans="1:18" ht="7.5" customHeight="1" thickBot="1" x14ac:dyDescent="0.25">
      <c r="J3" s="89"/>
      <c r="P3" s="216"/>
    </row>
    <row r="4" spans="1:18" ht="27" customHeight="1" thickBot="1" x14ac:dyDescent="0.25">
      <c r="B4" s="184">
        <v>43191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13">
        <f>P7+1</f>
        <v>43192</v>
      </c>
      <c r="R4" s="209">
        <f>DATE($R$2,4,1)</f>
        <v>43191</v>
      </c>
    </row>
    <row r="5" spans="1:18" ht="9.75" customHeight="1" x14ac:dyDescent="0.2">
      <c r="E5" s="27"/>
      <c r="P5" s="213">
        <f>P7+39</f>
        <v>43230</v>
      </c>
    </row>
    <row r="6" spans="1:18" ht="9.75" customHeight="1" x14ac:dyDescent="0.2">
      <c r="A6" s="111" t="s">
        <v>76</v>
      </c>
      <c r="E6" s="27"/>
      <c r="P6" s="213">
        <f>P7+50</f>
        <v>43241</v>
      </c>
    </row>
    <row r="7" spans="1:18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14">
        <f>ROUND(DATE(R2,4,MOD(234-11*MOD(R2,19),30))/7,0)*7-6</f>
        <v>43191</v>
      </c>
    </row>
    <row r="8" spans="1:18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8" ht="15.75" customHeight="1" x14ac:dyDescent="0.2">
      <c r="A9" s="76">
        <v>42917</v>
      </c>
      <c r="B9" s="91">
        <f>B4</f>
        <v>43191</v>
      </c>
      <c r="C9" s="96"/>
      <c r="D9" s="96"/>
      <c r="E9" s="135"/>
      <c r="F9" s="136">
        <f>$B$4</f>
        <v>43191</v>
      </c>
      <c r="G9" s="119"/>
      <c r="H9" s="100"/>
      <c r="I9" s="119"/>
      <c r="K9" s="127">
        <f>$B$4</f>
        <v>43191</v>
      </c>
      <c r="L9" s="114"/>
      <c r="M9" s="96"/>
      <c r="N9" s="118"/>
    </row>
    <row r="10" spans="1:18" ht="15.75" customHeight="1" x14ac:dyDescent="0.2">
      <c r="A10" s="76">
        <v>42948</v>
      </c>
      <c r="B10" s="92">
        <f>DATE(YEAR(B9),MONTH(B9),2)</f>
        <v>43192</v>
      </c>
      <c r="C10" s="97"/>
      <c r="D10" s="97"/>
      <c r="E10" s="135"/>
      <c r="F10" s="137">
        <f>DATE(YEAR(F9),MONTH(F9),2)</f>
        <v>43192</v>
      </c>
      <c r="G10" s="126"/>
      <c r="H10" s="101"/>
      <c r="I10" s="121"/>
      <c r="K10" s="128">
        <f>DATE(YEAR(K9),MONTH(K9),2)</f>
        <v>43192</v>
      </c>
      <c r="L10" s="115"/>
      <c r="M10" s="97"/>
      <c r="N10" s="120"/>
    </row>
    <row r="11" spans="1:18" ht="15" customHeight="1" x14ac:dyDescent="0.2">
      <c r="A11" s="76">
        <v>42979</v>
      </c>
      <c r="B11" s="92">
        <f t="shared" ref="B11:B36" si="0">B10+1</f>
        <v>43193</v>
      </c>
      <c r="C11" s="97"/>
      <c r="D11" s="97"/>
      <c r="E11" s="135"/>
      <c r="F11" s="137">
        <f t="shared" ref="F11:F36" si="1">F10+1</f>
        <v>43193</v>
      </c>
      <c r="G11" s="121"/>
      <c r="H11" s="101"/>
      <c r="I11" s="121"/>
      <c r="K11" s="128">
        <f t="shared" ref="K11:K36" si="2">K10+1</f>
        <v>43193</v>
      </c>
      <c r="L11" s="116"/>
      <c r="M11" s="97"/>
      <c r="N11" s="120"/>
    </row>
    <row r="12" spans="1:18" ht="15" customHeight="1" x14ac:dyDescent="0.2">
      <c r="A12" s="76">
        <v>43009</v>
      </c>
      <c r="B12" s="92">
        <f t="shared" si="0"/>
        <v>43194</v>
      </c>
      <c r="C12" s="97"/>
      <c r="D12" s="97"/>
      <c r="E12" s="133"/>
      <c r="F12" s="137">
        <f t="shared" si="1"/>
        <v>43194</v>
      </c>
      <c r="G12" s="121"/>
      <c r="H12" s="101"/>
      <c r="I12" s="121"/>
      <c r="K12" s="128">
        <f t="shared" si="2"/>
        <v>43194</v>
      </c>
      <c r="L12" s="116"/>
      <c r="M12" s="97"/>
      <c r="N12" s="120"/>
    </row>
    <row r="13" spans="1:18" ht="15" customHeight="1" x14ac:dyDescent="0.2">
      <c r="A13" s="76">
        <v>43040</v>
      </c>
      <c r="B13" s="92">
        <f t="shared" si="0"/>
        <v>43195</v>
      </c>
      <c r="C13" s="97"/>
      <c r="D13" s="97"/>
      <c r="E13" s="133"/>
      <c r="F13" s="137">
        <f t="shared" si="1"/>
        <v>43195</v>
      </c>
      <c r="G13" s="121"/>
      <c r="H13" s="101"/>
      <c r="I13" s="121"/>
      <c r="K13" s="128">
        <f t="shared" si="2"/>
        <v>43195</v>
      </c>
      <c r="L13" s="115"/>
      <c r="M13" s="97"/>
      <c r="N13" s="120"/>
      <c r="P13" s="210"/>
    </row>
    <row r="14" spans="1:18" ht="15" customHeight="1" x14ac:dyDescent="0.2">
      <c r="A14" s="76">
        <v>43070</v>
      </c>
      <c r="B14" s="92">
        <f t="shared" si="0"/>
        <v>43196</v>
      </c>
      <c r="C14" s="97"/>
      <c r="D14" s="96"/>
      <c r="E14" s="133"/>
      <c r="F14" s="137">
        <f t="shared" si="1"/>
        <v>43196</v>
      </c>
      <c r="G14" s="121"/>
      <c r="H14" s="101"/>
      <c r="I14" s="121"/>
      <c r="K14" s="128">
        <f t="shared" si="2"/>
        <v>43196</v>
      </c>
      <c r="L14" s="116"/>
      <c r="M14" s="97"/>
      <c r="N14" s="120"/>
    </row>
    <row r="15" spans="1:18" ht="15" customHeight="1" x14ac:dyDescent="0.2">
      <c r="A15" s="76">
        <v>43101</v>
      </c>
      <c r="B15" s="93">
        <f t="shared" si="0"/>
        <v>43197</v>
      </c>
      <c r="C15" s="97"/>
      <c r="D15" s="97"/>
      <c r="E15" s="133"/>
      <c r="F15" s="137">
        <f t="shared" si="1"/>
        <v>43197</v>
      </c>
      <c r="G15" s="126"/>
      <c r="H15" s="101"/>
      <c r="I15" s="121"/>
      <c r="K15" s="129">
        <f t="shared" si="2"/>
        <v>43197</v>
      </c>
      <c r="L15" s="116"/>
      <c r="M15" s="97"/>
      <c r="N15" s="120"/>
    </row>
    <row r="16" spans="1:18" ht="15" customHeight="1" x14ac:dyDescent="0.2">
      <c r="A16" s="76">
        <v>43132</v>
      </c>
      <c r="B16" s="92">
        <f t="shared" si="0"/>
        <v>43198</v>
      </c>
      <c r="C16" s="97"/>
      <c r="D16" s="96"/>
      <c r="E16" s="133"/>
      <c r="F16" s="137">
        <f t="shared" si="1"/>
        <v>43198</v>
      </c>
      <c r="G16" s="121"/>
      <c r="H16" s="101"/>
      <c r="I16" s="121"/>
      <c r="K16" s="128">
        <f t="shared" si="2"/>
        <v>43198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43199</v>
      </c>
      <c r="C17" s="97"/>
      <c r="D17" s="97"/>
      <c r="E17" s="133"/>
      <c r="F17" s="137">
        <f t="shared" si="1"/>
        <v>43199</v>
      </c>
      <c r="G17" s="126"/>
      <c r="H17" s="101"/>
      <c r="I17" s="121"/>
      <c r="K17" s="128">
        <f t="shared" si="2"/>
        <v>43199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43200</v>
      </c>
      <c r="C18" s="97"/>
      <c r="D18" s="97"/>
      <c r="E18" s="133"/>
      <c r="F18" s="137">
        <f t="shared" si="1"/>
        <v>43200</v>
      </c>
      <c r="G18" s="121"/>
      <c r="H18" s="101"/>
      <c r="I18" s="121"/>
      <c r="K18" s="128">
        <f t="shared" si="2"/>
        <v>43200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43201</v>
      </c>
      <c r="C19" s="97"/>
      <c r="D19" s="97"/>
      <c r="E19" s="133"/>
      <c r="F19" s="137">
        <f t="shared" si="1"/>
        <v>43201</v>
      </c>
      <c r="G19" s="122"/>
      <c r="H19" s="101"/>
      <c r="I19" s="121"/>
      <c r="K19" s="128">
        <f t="shared" si="2"/>
        <v>43201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43202</v>
      </c>
      <c r="C20" s="97"/>
      <c r="D20" s="97"/>
      <c r="E20" s="133"/>
      <c r="F20" s="137">
        <f t="shared" si="1"/>
        <v>43202</v>
      </c>
      <c r="G20" s="121"/>
      <c r="H20" s="101"/>
      <c r="I20" s="121"/>
      <c r="K20" s="128">
        <f t="shared" si="2"/>
        <v>43202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43203</v>
      </c>
      <c r="C21" s="97"/>
      <c r="D21" s="96"/>
      <c r="E21" s="133"/>
      <c r="F21" s="137">
        <f t="shared" si="1"/>
        <v>43203</v>
      </c>
      <c r="G21" s="121"/>
      <c r="H21" s="101"/>
      <c r="I21" s="121"/>
      <c r="K21" s="128">
        <f t="shared" si="2"/>
        <v>43203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43204</v>
      </c>
      <c r="C22" s="97"/>
      <c r="D22" s="97"/>
      <c r="E22" s="133"/>
      <c r="F22" s="137">
        <f t="shared" si="1"/>
        <v>43204</v>
      </c>
      <c r="G22" s="126"/>
      <c r="H22" s="101"/>
      <c r="I22" s="121"/>
      <c r="K22" s="128">
        <f t="shared" si="2"/>
        <v>43204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43205</v>
      </c>
      <c r="C23" s="97"/>
      <c r="D23" s="96"/>
      <c r="E23" s="133"/>
      <c r="F23" s="137">
        <f t="shared" si="1"/>
        <v>43205</v>
      </c>
      <c r="G23" s="121"/>
      <c r="H23" s="101"/>
      <c r="I23" s="121"/>
      <c r="K23" s="128">
        <f t="shared" si="2"/>
        <v>43205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43206</v>
      </c>
      <c r="C24" s="97"/>
      <c r="D24" s="97"/>
      <c r="E24" s="133"/>
      <c r="F24" s="137">
        <f t="shared" si="1"/>
        <v>43206</v>
      </c>
      <c r="G24" s="126"/>
      <c r="H24" s="101"/>
      <c r="I24" s="121"/>
      <c r="K24" s="128">
        <f t="shared" si="2"/>
        <v>43206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43207</v>
      </c>
      <c r="C25" s="97"/>
      <c r="D25" s="97"/>
      <c r="E25" s="133"/>
      <c r="F25" s="137">
        <f t="shared" si="1"/>
        <v>43207</v>
      </c>
      <c r="G25" s="121"/>
      <c r="H25" s="101"/>
      <c r="I25" s="121"/>
      <c r="K25" s="128">
        <f t="shared" si="2"/>
        <v>43207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43208</v>
      </c>
      <c r="C26" s="97"/>
      <c r="D26" s="97"/>
      <c r="E26" s="133"/>
      <c r="F26" s="137">
        <f t="shared" si="1"/>
        <v>43208</v>
      </c>
      <c r="G26" s="121"/>
      <c r="H26" s="101"/>
      <c r="I26" s="121"/>
      <c r="K26" s="128">
        <f t="shared" si="2"/>
        <v>43208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43209</v>
      </c>
      <c r="C27" s="97"/>
      <c r="D27" s="97"/>
      <c r="E27" s="133"/>
      <c r="F27" s="137">
        <f t="shared" si="1"/>
        <v>43209</v>
      </c>
      <c r="G27" s="126"/>
      <c r="H27" s="101"/>
      <c r="I27" s="121"/>
      <c r="K27" s="128">
        <f t="shared" si="2"/>
        <v>43209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43210</v>
      </c>
      <c r="C28" s="97"/>
      <c r="D28" s="96"/>
      <c r="E28" s="133"/>
      <c r="F28" s="137">
        <f t="shared" si="1"/>
        <v>43210</v>
      </c>
      <c r="G28" s="121"/>
      <c r="H28" s="101"/>
      <c r="I28" s="121"/>
      <c r="K28" s="128">
        <f t="shared" si="2"/>
        <v>43210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43211</v>
      </c>
      <c r="C29" s="97"/>
      <c r="D29" s="97"/>
      <c r="E29" s="133"/>
      <c r="F29" s="137">
        <f t="shared" si="1"/>
        <v>43211</v>
      </c>
      <c r="G29" s="126"/>
      <c r="H29" s="101"/>
      <c r="I29" s="121"/>
      <c r="K29" s="128">
        <f t="shared" si="2"/>
        <v>43211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43212</v>
      </c>
      <c r="C30" s="97"/>
      <c r="D30" s="96"/>
      <c r="E30" s="133"/>
      <c r="F30" s="137">
        <f t="shared" si="1"/>
        <v>43212</v>
      </c>
      <c r="G30" s="121"/>
      <c r="H30" s="101"/>
      <c r="I30" s="121"/>
      <c r="K30" s="128">
        <f t="shared" si="2"/>
        <v>43212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43213</v>
      </c>
      <c r="C31" s="97"/>
      <c r="D31" s="97"/>
      <c r="E31" s="133"/>
      <c r="F31" s="137">
        <f t="shared" si="1"/>
        <v>43213</v>
      </c>
      <c r="G31" s="126"/>
      <c r="H31" s="101"/>
      <c r="I31" s="121"/>
      <c r="K31" s="128">
        <f t="shared" si="2"/>
        <v>43213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43214</v>
      </c>
      <c r="C32" s="97"/>
      <c r="D32" s="97"/>
      <c r="E32" s="133"/>
      <c r="F32" s="137">
        <f t="shared" si="1"/>
        <v>43214</v>
      </c>
      <c r="G32" s="121"/>
      <c r="H32" s="101"/>
      <c r="I32" s="121"/>
      <c r="K32" s="128">
        <f t="shared" si="2"/>
        <v>43214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43215</v>
      </c>
      <c r="C33" s="97"/>
      <c r="D33" s="97"/>
      <c r="E33" s="133"/>
      <c r="F33" s="137">
        <f t="shared" si="1"/>
        <v>43215</v>
      </c>
      <c r="G33" s="121"/>
      <c r="H33" s="101"/>
      <c r="I33" s="121"/>
      <c r="K33" s="128">
        <f t="shared" si="2"/>
        <v>43215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43216</v>
      </c>
      <c r="C34" s="97"/>
      <c r="D34" s="97"/>
      <c r="E34" s="133"/>
      <c r="F34" s="137">
        <f t="shared" si="1"/>
        <v>43216</v>
      </c>
      <c r="G34" s="126"/>
      <c r="H34" s="101"/>
      <c r="I34" s="121"/>
      <c r="K34" s="128">
        <f t="shared" si="2"/>
        <v>43216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43217</v>
      </c>
      <c r="C35" s="97"/>
      <c r="D35" s="96"/>
      <c r="E35" s="133"/>
      <c r="F35" s="137">
        <f t="shared" si="1"/>
        <v>43217</v>
      </c>
      <c r="G35" s="121"/>
      <c r="H35" s="101"/>
      <c r="I35" s="121"/>
      <c r="K35" s="128">
        <f t="shared" si="2"/>
        <v>43217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43218</v>
      </c>
      <c r="C36" s="97"/>
      <c r="D36" s="97"/>
      <c r="E36" s="133"/>
      <c r="F36" s="137">
        <f t="shared" si="1"/>
        <v>43218</v>
      </c>
      <c r="G36" s="126"/>
      <c r="H36" s="101"/>
      <c r="I36" s="121"/>
      <c r="K36" s="128">
        <f t="shared" si="2"/>
        <v>43218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43219</v>
      </c>
      <c r="C37" s="97"/>
      <c r="D37" s="96"/>
      <c r="E37" s="133"/>
      <c r="F37" s="138">
        <f>IF(OR(MONTH(F36)&lt;&gt;MONTH(F36+1),$B$4=59),REPT("",100),F36+1)</f>
        <v>43219</v>
      </c>
      <c r="G37" s="121"/>
      <c r="H37" s="101"/>
      <c r="I37" s="121"/>
      <c r="K37" s="130">
        <f>IF(OR(MONTH(K36)&lt;&gt;MONTH(K36+1),$B$4=59),REPT("",100),K36+1)</f>
        <v>43219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43220</v>
      </c>
      <c r="C38" s="97"/>
      <c r="D38" s="97"/>
      <c r="E38" s="133"/>
      <c r="F38" s="138">
        <f>IF(MONTH(F36)&lt;&gt;MONTH(F36+2),REPT("",100),F37+1)</f>
        <v>43220</v>
      </c>
      <c r="G38" s="126"/>
      <c r="H38" s="101"/>
      <c r="I38" s="121"/>
      <c r="K38" s="130">
        <f>IF(MONTH(K36)&lt;&gt;MONTH(K36+2),REPT("",100),K37+1)</f>
        <v>43220</v>
      </c>
      <c r="L38" s="116"/>
      <c r="M38" s="97"/>
      <c r="N38" s="120"/>
    </row>
    <row r="39" spans="1:14" ht="15" customHeight="1" x14ac:dyDescent="0.2">
      <c r="A39" s="76">
        <v>43831</v>
      </c>
      <c r="B39" s="95" t="str">
        <f>IF(MONTH(B36)&lt;&gt;MONTH(B36+3),REPT("",100),B38+1)</f>
        <v/>
      </c>
      <c r="C39" s="99"/>
      <c r="D39" s="99"/>
      <c r="E39" s="133"/>
      <c r="F39" s="139" t="str">
        <f>IF(MONTH(F36)&lt;&gt;MONTH(F36+3),REPT("",100),F38+1)</f>
        <v/>
      </c>
      <c r="G39" s="124"/>
      <c r="H39" s="102"/>
      <c r="I39" s="124"/>
      <c r="K39" s="131" t="str">
        <f>IF(MONTH(K36)&lt;&gt;MONTH(K36+3),REPT("",100),K38+1)</f>
        <v/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14" priority="7" stopIfTrue="1">
      <formula>MOD(MAX(B9),7)=1</formula>
    </cfRule>
  </conditionalFormatting>
  <conditionalFormatting sqref="B37:B39">
    <cfRule type="expression" dxfId="13" priority="8" stopIfTrue="1">
      <formula>AND(MOD(MAX(B37:B37),7)=1,MAX(B37:B37)&gt;30000)</formula>
    </cfRule>
  </conditionalFormatting>
  <conditionalFormatting sqref="K9:K36">
    <cfRule type="expression" dxfId="12" priority="5" stopIfTrue="1">
      <formula>MOD(MAX(K9),7)=1</formula>
    </cfRule>
  </conditionalFormatting>
  <conditionalFormatting sqref="K37:K39">
    <cfRule type="expression" dxfId="11" priority="6" stopIfTrue="1">
      <formula>AND(MOD(MAX(K37:K37),7)=1,MAX(K37:K37)&gt;30000)</formula>
    </cfRule>
  </conditionalFormatting>
  <conditionalFormatting sqref="F9:F36">
    <cfRule type="expression" dxfId="10" priority="3" stopIfTrue="1">
      <formula>MOD(MAX(F9),7)=1</formula>
    </cfRule>
  </conditionalFormatting>
  <conditionalFormatting sqref="F37:F39">
    <cfRule type="expression" dxfId="9" priority="4" stopIfTrue="1">
      <formula>AND(MOD(MAX(F37:F37),7)=1,MAX(F37:F37)&gt;30000)</formula>
    </cfRule>
  </conditionalFormatting>
  <conditionalFormatting sqref="B9:B39">
    <cfRule type="expression" dxfId="8" priority="35">
      <formula>COUNTIF(fere,$R$4+COLUMN($B$9)-3)&gt;0</formula>
    </cfRule>
  </conditionalFormatting>
  <dataValidations count="6">
    <dataValidation type="list" allowBlank="1" showInputMessage="1" sqref="M9:M39 H9:H39 D9:D39">
      <formula1>$A$437:$A$448</formula1>
    </dataValidation>
    <dataValidation type="list" allowBlank="1" showInputMessage="1" sqref="B2:H2">
      <formula1>$A$389:$A$401</formula1>
    </dataValidation>
    <dataValidation type="list" allowBlank="1" showInputMessage="1" sqref="E9:E39 C9:C39">
      <formula1>$A$423:$A$449</formula1>
    </dataValidation>
    <dataValidation type="list" allowBlank="1" showInputMessage="1" sqref="I9:I39 N9:N39">
      <formula1>$A$6:$A$8</formula1>
    </dataValidation>
    <dataValidation type="list" allowBlank="1" showInputMessage="1" sqref="G9:G39">
      <formula1>$A$403:$A$417</formula1>
    </dataValidation>
    <dataValidation type="list" allowBlank="1" showInputMessage="1" sqref="B4">
      <formula1>$A$9:$A$386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R477"/>
  <sheetViews>
    <sheetView showGridLines="0" showZeros="0" topLeftCell="B1" zoomScale="95" zoomScaleNormal="95" workbookViewId="0">
      <selection activeCell="O22" sqref="O22"/>
    </sheetView>
  </sheetViews>
  <sheetFormatPr baseColWidth="10" defaultRowHeight="12.75" x14ac:dyDescent="0.2"/>
  <cols>
    <col min="1" max="1" width="16.5703125" style="82" hidden="1" customWidth="1"/>
    <col min="2" max="2" width="13.42578125" style="86" customWidth="1"/>
    <col min="3" max="4" width="12.85546875" style="86" customWidth="1"/>
    <col min="5" max="5" width="1.7109375" style="86" customWidth="1"/>
    <col min="6" max="6" width="5.140625" style="86" customWidth="1"/>
    <col min="7" max="7" width="28" style="86" customWidth="1"/>
    <col min="8" max="9" width="13.28515625" style="86" customWidth="1"/>
    <col min="10" max="10" width="1.7109375" style="83" customWidth="1"/>
    <col min="11" max="11" width="5.140625" style="83" customWidth="1"/>
    <col min="12" max="12" width="27.85546875" style="83" customWidth="1"/>
    <col min="13" max="14" width="13.28515625" style="83" customWidth="1"/>
    <col min="15" max="15" width="11.42578125" style="83"/>
    <col min="16" max="16" width="26.28515625" style="83" customWidth="1"/>
    <col min="17" max="16384" width="11.42578125" style="83"/>
  </cols>
  <sheetData>
    <row r="1" spans="1:18" ht="3" customHeight="1" x14ac:dyDescent="0.2">
      <c r="A1" s="113" t="s">
        <v>78</v>
      </c>
    </row>
    <row r="2" spans="1:18" ht="32.25" customHeight="1" x14ac:dyDescent="0.2">
      <c r="B2" s="181" t="s">
        <v>48</v>
      </c>
      <c r="C2" s="181"/>
      <c r="D2" s="181"/>
      <c r="E2" s="181"/>
      <c r="F2" s="181"/>
      <c r="G2" s="181"/>
      <c r="H2" s="181"/>
      <c r="I2" s="182"/>
      <c r="J2" s="183"/>
      <c r="K2" s="183"/>
      <c r="L2" s="183"/>
      <c r="M2" s="183"/>
      <c r="N2" s="183"/>
      <c r="P2" s="211" t="s">
        <v>80</v>
      </c>
      <c r="Q2" s="204">
        <f>(R2)</f>
        <v>2018</v>
      </c>
      <c r="R2" s="212">
        <f>SUM(ANNÉE!B4)</f>
        <v>2018</v>
      </c>
    </row>
    <row r="3" spans="1:18" ht="7.5" customHeight="1" thickBot="1" x14ac:dyDescent="0.25">
      <c r="J3" s="89"/>
      <c r="P3" s="199"/>
      <c r="Q3" s="198"/>
    </row>
    <row r="4" spans="1:18" ht="27" customHeight="1" thickBot="1" x14ac:dyDescent="0.25">
      <c r="B4" s="184">
        <v>43221</v>
      </c>
      <c r="C4" s="185"/>
      <c r="D4" s="185"/>
      <c r="E4" s="185"/>
      <c r="F4" s="185"/>
      <c r="G4" s="185"/>
      <c r="H4" s="185"/>
      <c r="I4" s="185"/>
      <c r="J4" s="186"/>
      <c r="K4" s="186"/>
      <c r="L4" s="186"/>
      <c r="M4" s="186"/>
      <c r="N4" s="187"/>
      <c r="P4" s="213">
        <f>P7+1</f>
        <v>43192</v>
      </c>
      <c r="Q4" s="198"/>
      <c r="R4" s="209">
        <f>DATE($R$2,5,1)</f>
        <v>43221</v>
      </c>
    </row>
    <row r="5" spans="1:18" ht="9.75" customHeight="1" x14ac:dyDescent="0.2">
      <c r="E5" s="27"/>
      <c r="P5" s="213">
        <f>P7+39</f>
        <v>43230</v>
      </c>
      <c r="Q5" s="198"/>
    </row>
    <row r="6" spans="1:18" ht="9.75" customHeight="1" x14ac:dyDescent="0.2">
      <c r="A6" s="111" t="s">
        <v>76</v>
      </c>
      <c r="E6" s="27"/>
      <c r="P6" s="213">
        <f>P7+50</f>
        <v>43241</v>
      </c>
      <c r="Q6" s="201"/>
    </row>
    <row r="7" spans="1:18" ht="18" customHeight="1" x14ac:dyDescent="0.2">
      <c r="A7" s="110" t="s">
        <v>75</v>
      </c>
      <c r="B7" s="188" t="s">
        <v>1</v>
      </c>
      <c r="C7" s="190" t="s">
        <v>41</v>
      </c>
      <c r="D7" s="191"/>
      <c r="E7" s="134"/>
      <c r="F7" s="151"/>
      <c r="G7" s="149" t="s">
        <v>44</v>
      </c>
      <c r="H7" s="194" t="s">
        <v>46</v>
      </c>
      <c r="I7" s="194" t="s">
        <v>74</v>
      </c>
      <c r="K7" s="145"/>
      <c r="L7" s="147" t="s">
        <v>44</v>
      </c>
      <c r="M7" s="192" t="s">
        <v>46</v>
      </c>
      <c r="N7" s="196" t="s">
        <v>74</v>
      </c>
      <c r="P7" s="214">
        <f>ROUND(DATE(R2,4,MOD(234-11*MOD(R2,19),30))/7,0)*7-6</f>
        <v>43191</v>
      </c>
      <c r="Q7" s="203"/>
    </row>
    <row r="8" spans="1:18" ht="18" customHeight="1" x14ac:dyDescent="0.2">
      <c r="A8" s="110" t="s">
        <v>77</v>
      </c>
      <c r="B8" s="189"/>
      <c r="C8" s="140" t="s">
        <v>42</v>
      </c>
      <c r="D8" s="140" t="s">
        <v>43</v>
      </c>
      <c r="E8" s="84"/>
      <c r="F8" s="152"/>
      <c r="G8" s="150" t="s">
        <v>47</v>
      </c>
      <c r="H8" s="195"/>
      <c r="I8" s="195"/>
      <c r="K8" s="146"/>
      <c r="L8" s="148" t="s">
        <v>45</v>
      </c>
      <c r="M8" s="193"/>
      <c r="N8" s="197"/>
    </row>
    <row r="9" spans="1:18" ht="15.75" customHeight="1" x14ac:dyDescent="0.2">
      <c r="A9" s="76">
        <v>42917</v>
      </c>
      <c r="B9" s="141">
        <f>R4</f>
        <v>43221</v>
      </c>
      <c r="C9" s="96"/>
      <c r="D9" s="96"/>
      <c r="E9" s="135"/>
      <c r="F9" s="144">
        <f>$B$4</f>
        <v>43221</v>
      </c>
      <c r="G9" s="119"/>
      <c r="H9" s="100"/>
      <c r="I9" s="119"/>
      <c r="K9" s="144">
        <f>$B$4</f>
        <v>43221</v>
      </c>
      <c r="L9" s="114"/>
      <c r="M9" s="96"/>
      <c r="N9" s="118"/>
    </row>
    <row r="10" spans="1:18" ht="15.75" customHeight="1" x14ac:dyDescent="0.2">
      <c r="A10" s="76">
        <v>42948</v>
      </c>
      <c r="B10" s="92">
        <f>DATE(YEAR(B9),MONTH(B9),2)</f>
        <v>43222</v>
      </c>
      <c r="C10" s="97"/>
      <c r="D10" s="97"/>
      <c r="E10" s="135"/>
      <c r="F10" s="137">
        <f>DATE(YEAR(F9),MONTH(F9),2)</f>
        <v>43222</v>
      </c>
      <c r="G10" s="126"/>
      <c r="H10" s="101"/>
      <c r="I10" s="121"/>
      <c r="K10" s="128">
        <f>DATE(YEAR(K9),MONTH(K9),2)</f>
        <v>43222</v>
      </c>
      <c r="L10" s="115"/>
      <c r="M10" s="97"/>
      <c r="N10" s="120"/>
    </row>
    <row r="11" spans="1:18" ht="15" customHeight="1" x14ac:dyDescent="0.2">
      <c r="A11" s="76">
        <v>42979</v>
      </c>
      <c r="B11" s="92">
        <f t="shared" ref="B11:B36" si="0">B10+1</f>
        <v>43223</v>
      </c>
      <c r="C11" s="97"/>
      <c r="D11" s="97"/>
      <c r="E11" s="135"/>
      <c r="F11" s="137">
        <f t="shared" ref="F11:F36" si="1">F10+1</f>
        <v>43223</v>
      </c>
      <c r="G11" s="121"/>
      <c r="H11" s="101"/>
      <c r="I11" s="121"/>
      <c r="K11" s="128">
        <f t="shared" ref="K11:K36" si="2">K10+1</f>
        <v>43223</v>
      </c>
      <c r="L11" s="116"/>
      <c r="M11" s="97"/>
      <c r="N11" s="120"/>
    </row>
    <row r="12" spans="1:18" ht="15" customHeight="1" x14ac:dyDescent="0.2">
      <c r="A12" s="76">
        <v>43009</v>
      </c>
      <c r="B12" s="92">
        <f t="shared" si="0"/>
        <v>43224</v>
      </c>
      <c r="C12" s="97"/>
      <c r="D12" s="97"/>
      <c r="E12" s="133"/>
      <c r="F12" s="137">
        <f t="shared" si="1"/>
        <v>43224</v>
      </c>
      <c r="G12" s="121"/>
      <c r="H12" s="101"/>
      <c r="I12" s="121"/>
      <c r="K12" s="128">
        <f t="shared" si="2"/>
        <v>43224</v>
      </c>
      <c r="L12" s="116"/>
      <c r="M12" s="97"/>
      <c r="N12" s="120"/>
    </row>
    <row r="13" spans="1:18" ht="15" customHeight="1" x14ac:dyDescent="0.2">
      <c r="A13" s="76">
        <v>43040</v>
      </c>
      <c r="B13" s="92">
        <f t="shared" si="0"/>
        <v>43225</v>
      </c>
      <c r="C13" s="97"/>
      <c r="D13" s="97"/>
      <c r="E13" s="133"/>
      <c r="F13" s="137">
        <f t="shared" si="1"/>
        <v>43225</v>
      </c>
      <c r="G13" s="121"/>
      <c r="H13" s="101"/>
      <c r="I13" s="121"/>
      <c r="K13" s="128">
        <f t="shared" si="2"/>
        <v>43225</v>
      </c>
      <c r="L13" s="115"/>
      <c r="M13" s="97"/>
      <c r="N13" s="120"/>
    </row>
    <row r="14" spans="1:18" ht="15" customHeight="1" x14ac:dyDescent="0.2">
      <c r="A14" s="76">
        <v>43070</v>
      </c>
      <c r="B14" s="92">
        <f t="shared" si="0"/>
        <v>43226</v>
      </c>
      <c r="C14" s="97"/>
      <c r="D14" s="96"/>
      <c r="E14" s="133"/>
      <c r="F14" s="137">
        <f t="shared" si="1"/>
        <v>43226</v>
      </c>
      <c r="G14" s="121"/>
      <c r="H14" s="101"/>
      <c r="I14" s="121"/>
      <c r="K14" s="128">
        <f t="shared" si="2"/>
        <v>43226</v>
      </c>
      <c r="L14" s="116"/>
      <c r="M14" s="97"/>
      <c r="N14" s="120"/>
    </row>
    <row r="15" spans="1:18" ht="15" customHeight="1" x14ac:dyDescent="0.2">
      <c r="A15" s="76">
        <v>43101</v>
      </c>
      <c r="B15" s="93">
        <f t="shared" si="0"/>
        <v>43227</v>
      </c>
      <c r="C15" s="97"/>
      <c r="D15" s="97"/>
      <c r="E15" s="133"/>
      <c r="F15" s="137">
        <f t="shared" si="1"/>
        <v>43227</v>
      </c>
      <c r="G15" s="126"/>
      <c r="H15" s="101"/>
      <c r="I15" s="121"/>
      <c r="K15" s="129">
        <f t="shared" si="2"/>
        <v>43227</v>
      </c>
      <c r="L15" s="116"/>
      <c r="M15" s="97"/>
      <c r="N15" s="120"/>
    </row>
    <row r="16" spans="1:18" ht="15" customHeight="1" x14ac:dyDescent="0.2">
      <c r="A16" s="76">
        <v>43132</v>
      </c>
      <c r="B16" s="142">
        <f t="shared" si="0"/>
        <v>43228</v>
      </c>
      <c r="C16" s="97"/>
      <c r="D16" s="96"/>
      <c r="E16" s="133"/>
      <c r="F16" s="143">
        <f t="shared" si="1"/>
        <v>43228</v>
      </c>
      <c r="G16" s="121"/>
      <c r="H16" s="101"/>
      <c r="I16" s="121"/>
      <c r="K16" s="143">
        <f t="shared" si="2"/>
        <v>43228</v>
      </c>
      <c r="L16" s="116"/>
      <c r="M16" s="97"/>
      <c r="N16" s="120"/>
    </row>
    <row r="17" spans="1:14" ht="15" customHeight="1" x14ac:dyDescent="0.2">
      <c r="A17" s="76">
        <v>43160</v>
      </c>
      <c r="B17" s="92">
        <f t="shared" si="0"/>
        <v>43229</v>
      </c>
      <c r="C17" s="97"/>
      <c r="D17" s="97"/>
      <c r="E17" s="133"/>
      <c r="F17" s="137">
        <f t="shared" si="1"/>
        <v>43229</v>
      </c>
      <c r="G17" s="126"/>
      <c r="H17" s="101"/>
      <c r="I17" s="121"/>
      <c r="K17" s="128">
        <f t="shared" si="2"/>
        <v>43229</v>
      </c>
      <c r="L17" s="116"/>
      <c r="M17" s="97"/>
      <c r="N17" s="120"/>
    </row>
    <row r="18" spans="1:14" ht="15" customHeight="1" x14ac:dyDescent="0.2">
      <c r="A18" s="76">
        <v>43191</v>
      </c>
      <c r="B18" s="92">
        <f t="shared" si="0"/>
        <v>43230</v>
      </c>
      <c r="C18" s="97"/>
      <c r="D18" s="97"/>
      <c r="E18" s="133"/>
      <c r="F18" s="137">
        <f t="shared" si="1"/>
        <v>43230</v>
      </c>
      <c r="G18" s="121"/>
      <c r="H18" s="101"/>
      <c r="I18" s="121"/>
      <c r="K18" s="128">
        <f t="shared" si="2"/>
        <v>43230</v>
      </c>
      <c r="L18" s="116"/>
      <c r="M18" s="97"/>
      <c r="N18" s="120"/>
    </row>
    <row r="19" spans="1:14" ht="15" customHeight="1" x14ac:dyDescent="0.2">
      <c r="A19" s="76">
        <v>43221</v>
      </c>
      <c r="B19" s="92">
        <f t="shared" si="0"/>
        <v>43231</v>
      </c>
      <c r="C19" s="97"/>
      <c r="D19" s="97"/>
      <c r="E19" s="133"/>
      <c r="F19" s="137">
        <f t="shared" si="1"/>
        <v>43231</v>
      </c>
      <c r="G19" s="122"/>
      <c r="H19" s="101"/>
      <c r="I19" s="121"/>
      <c r="K19" s="128">
        <f t="shared" si="2"/>
        <v>43231</v>
      </c>
      <c r="L19" s="116"/>
      <c r="M19" s="97"/>
      <c r="N19" s="120"/>
    </row>
    <row r="20" spans="1:14" ht="15" customHeight="1" x14ac:dyDescent="0.2">
      <c r="A20" s="76">
        <v>43252</v>
      </c>
      <c r="B20" s="92">
        <f t="shared" si="0"/>
        <v>43232</v>
      </c>
      <c r="C20" s="97"/>
      <c r="D20" s="97"/>
      <c r="E20" s="133"/>
      <c r="F20" s="137">
        <f t="shared" si="1"/>
        <v>43232</v>
      </c>
      <c r="G20" s="121"/>
      <c r="H20" s="101"/>
      <c r="I20" s="121"/>
      <c r="K20" s="128">
        <f t="shared" si="2"/>
        <v>43232</v>
      </c>
      <c r="L20" s="116"/>
      <c r="M20" s="97"/>
      <c r="N20" s="120"/>
    </row>
    <row r="21" spans="1:14" ht="15" customHeight="1" x14ac:dyDescent="0.2">
      <c r="A21" s="76">
        <v>43282</v>
      </c>
      <c r="B21" s="92">
        <f t="shared" si="0"/>
        <v>43233</v>
      </c>
      <c r="C21" s="97"/>
      <c r="D21" s="96"/>
      <c r="E21" s="133"/>
      <c r="F21" s="137">
        <f t="shared" si="1"/>
        <v>43233</v>
      </c>
      <c r="G21" s="121"/>
      <c r="H21" s="101"/>
      <c r="I21" s="121"/>
      <c r="K21" s="128">
        <f t="shared" si="2"/>
        <v>43233</v>
      </c>
      <c r="L21" s="116"/>
      <c r="M21" s="97"/>
      <c r="N21" s="120"/>
    </row>
    <row r="22" spans="1:14" ht="15" customHeight="1" x14ac:dyDescent="0.2">
      <c r="A22" s="76">
        <v>43313</v>
      </c>
      <c r="B22" s="92">
        <f t="shared" si="0"/>
        <v>43234</v>
      </c>
      <c r="C22" s="97"/>
      <c r="D22" s="97"/>
      <c r="E22" s="133"/>
      <c r="F22" s="137">
        <f t="shared" si="1"/>
        <v>43234</v>
      </c>
      <c r="G22" s="126"/>
      <c r="H22" s="101"/>
      <c r="I22" s="121"/>
      <c r="K22" s="128">
        <f t="shared" si="2"/>
        <v>43234</v>
      </c>
      <c r="L22" s="116"/>
      <c r="M22" s="97"/>
      <c r="N22" s="120"/>
    </row>
    <row r="23" spans="1:14" ht="15" customHeight="1" x14ac:dyDescent="0.2">
      <c r="A23" s="76">
        <v>43344</v>
      </c>
      <c r="B23" s="92">
        <f t="shared" si="0"/>
        <v>43235</v>
      </c>
      <c r="C23" s="97"/>
      <c r="D23" s="96"/>
      <c r="E23" s="133"/>
      <c r="F23" s="137">
        <f t="shared" si="1"/>
        <v>43235</v>
      </c>
      <c r="G23" s="121"/>
      <c r="H23" s="101"/>
      <c r="I23" s="121"/>
      <c r="K23" s="128">
        <f t="shared" si="2"/>
        <v>43235</v>
      </c>
      <c r="L23" s="116"/>
      <c r="M23" s="97"/>
      <c r="N23" s="120"/>
    </row>
    <row r="24" spans="1:14" ht="15" customHeight="1" x14ac:dyDescent="0.2">
      <c r="A24" s="76">
        <v>43374</v>
      </c>
      <c r="B24" s="92">
        <f t="shared" si="0"/>
        <v>43236</v>
      </c>
      <c r="C24" s="97"/>
      <c r="D24" s="97"/>
      <c r="E24" s="133"/>
      <c r="F24" s="137">
        <f t="shared" si="1"/>
        <v>43236</v>
      </c>
      <c r="G24" s="126"/>
      <c r="H24" s="101"/>
      <c r="I24" s="121"/>
      <c r="K24" s="128">
        <f t="shared" si="2"/>
        <v>43236</v>
      </c>
      <c r="L24" s="116"/>
      <c r="M24" s="97"/>
      <c r="N24" s="120"/>
    </row>
    <row r="25" spans="1:14" ht="15" customHeight="1" x14ac:dyDescent="0.2">
      <c r="A25" s="76">
        <v>43405</v>
      </c>
      <c r="B25" s="92">
        <f t="shared" si="0"/>
        <v>43237</v>
      </c>
      <c r="C25" s="97"/>
      <c r="D25" s="97"/>
      <c r="E25" s="133"/>
      <c r="F25" s="137">
        <f t="shared" si="1"/>
        <v>43237</v>
      </c>
      <c r="G25" s="121"/>
      <c r="H25" s="101"/>
      <c r="I25" s="121"/>
      <c r="K25" s="128">
        <f t="shared" si="2"/>
        <v>43237</v>
      </c>
      <c r="L25" s="116"/>
      <c r="M25" s="97"/>
      <c r="N25" s="120"/>
    </row>
    <row r="26" spans="1:14" ht="15" customHeight="1" x14ac:dyDescent="0.2">
      <c r="A26" s="76">
        <v>43435</v>
      </c>
      <c r="B26" s="92">
        <f t="shared" si="0"/>
        <v>43238</v>
      </c>
      <c r="C26" s="97"/>
      <c r="D26" s="97"/>
      <c r="E26" s="133"/>
      <c r="F26" s="137">
        <f t="shared" si="1"/>
        <v>43238</v>
      </c>
      <c r="G26" s="121"/>
      <c r="H26" s="101"/>
      <c r="I26" s="121"/>
      <c r="K26" s="128">
        <f t="shared" si="2"/>
        <v>43238</v>
      </c>
      <c r="L26" s="116"/>
      <c r="M26" s="97"/>
      <c r="N26" s="120"/>
    </row>
    <row r="27" spans="1:14" ht="15" customHeight="1" x14ac:dyDescent="0.2">
      <c r="A27" s="76">
        <v>43466</v>
      </c>
      <c r="B27" s="92">
        <f t="shared" si="0"/>
        <v>43239</v>
      </c>
      <c r="C27" s="97"/>
      <c r="D27" s="97"/>
      <c r="E27" s="133"/>
      <c r="F27" s="137">
        <f t="shared" si="1"/>
        <v>43239</v>
      </c>
      <c r="G27" s="126"/>
      <c r="H27" s="101"/>
      <c r="I27" s="121"/>
      <c r="K27" s="128">
        <f t="shared" si="2"/>
        <v>43239</v>
      </c>
      <c r="L27" s="116"/>
      <c r="M27" s="97"/>
      <c r="N27" s="120"/>
    </row>
    <row r="28" spans="1:14" ht="15" customHeight="1" x14ac:dyDescent="0.2">
      <c r="A28" s="76">
        <v>43497</v>
      </c>
      <c r="B28" s="92">
        <f t="shared" si="0"/>
        <v>43240</v>
      </c>
      <c r="C28" s="97"/>
      <c r="D28" s="96"/>
      <c r="E28" s="133"/>
      <c r="F28" s="137">
        <f t="shared" si="1"/>
        <v>43240</v>
      </c>
      <c r="G28" s="121"/>
      <c r="H28" s="101"/>
      <c r="I28" s="121"/>
      <c r="K28" s="128">
        <f t="shared" si="2"/>
        <v>43240</v>
      </c>
      <c r="L28" s="116"/>
      <c r="M28" s="97"/>
      <c r="N28" s="120"/>
    </row>
    <row r="29" spans="1:14" ht="15" customHeight="1" x14ac:dyDescent="0.2">
      <c r="A29" s="76">
        <v>43525</v>
      </c>
      <c r="B29" s="92">
        <f t="shared" si="0"/>
        <v>43241</v>
      </c>
      <c r="C29" s="97"/>
      <c r="D29" s="97"/>
      <c r="E29" s="133"/>
      <c r="F29" s="137">
        <f t="shared" si="1"/>
        <v>43241</v>
      </c>
      <c r="G29" s="126"/>
      <c r="H29" s="101"/>
      <c r="I29" s="121"/>
      <c r="K29" s="128">
        <f t="shared" si="2"/>
        <v>43241</v>
      </c>
      <c r="L29" s="116"/>
      <c r="M29" s="97"/>
      <c r="N29" s="120"/>
    </row>
    <row r="30" spans="1:14" ht="15" customHeight="1" x14ac:dyDescent="0.2">
      <c r="A30" s="76">
        <v>43556</v>
      </c>
      <c r="B30" s="92">
        <f t="shared" si="0"/>
        <v>43242</v>
      </c>
      <c r="C30" s="97"/>
      <c r="D30" s="96"/>
      <c r="E30" s="133"/>
      <c r="F30" s="137">
        <f t="shared" si="1"/>
        <v>43242</v>
      </c>
      <c r="G30" s="121"/>
      <c r="H30" s="101"/>
      <c r="I30" s="121"/>
      <c r="K30" s="128">
        <f t="shared" si="2"/>
        <v>43242</v>
      </c>
      <c r="L30" s="116"/>
      <c r="M30" s="97"/>
      <c r="N30" s="120"/>
    </row>
    <row r="31" spans="1:14" ht="15" customHeight="1" x14ac:dyDescent="0.2">
      <c r="A31" s="76">
        <v>43586</v>
      </c>
      <c r="B31" s="92">
        <f t="shared" si="0"/>
        <v>43243</v>
      </c>
      <c r="C31" s="97"/>
      <c r="D31" s="97"/>
      <c r="E31" s="133"/>
      <c r="F31" s="137">
        <f t="shared" si="1"/>
        <v>43243</v>
      </c>
      <c r="G31" s="126"/>
      <c r="H31" s="101"/>
      <c r="I31" s="121"/>
      <c r="K31" s="128">
        <f t="shared" si="2"/>
        <v>43243</v>
      </c>
      <c r="L31" s="116"/>
      <c r="M31" s="97"/>
      <c r="N31" s="120"/>
    </row>
    <row r="32" spans="1:14" ht="15" customHeight="1" x14ac:dyDescent="0.2">
      <c r="A32" s="76">
        <v>43617</v>
      </c>
      <c r="B32" s="92">
        <f t="shared" si="0"/>
        <v>43244</v>
      </c>
      <c r="C32" s="97"/>
      <c r="D32" s="97"/>
      <c r="E32" s="133"/>
      <c r="F32" s="137">
        <f t="shared" si="1"/>
        <v>43244</v>
      </c>
      <c r="G32" s="121"/>
      <c r="H32" s="101"/>
      <c r="I32" s="121"/>
      <c r="K32" s="128">
        <f t="shared" si="2"/>
        <v>43244</v>
      </c>
      <c r="L32" s="116"/>
      <c r="M32" s="97"/>
      <c r="N32" s="120"/>
    </row>
    <row r="33" spans="1:14" ht="15" customHeight="1" x14ac:dyDescent="0.2">
      <c r="A33" s="76">
        <v>43647</v>
      </c>
      <c r="B33" s="92">
        <f t="shared" si="0"/>
        <v>43245</v>
      </c>
      <c r="C33" s="97"/>
      <c r="D33" s="97"/>
      <c r="E33" s="133"/>
      <c r="F33" s="137">
        <f t="shared" si="1"/>
        <v>43245</v>
      </c>
      <c r="G33" s="121"/>
      <c r="H33" s="101"/>
      <c r="I33" s="121"/>
      <c r="K33" s="128">
        <f t="shared" si="2"/>
        <v>43245</v>
      </c>
      <c r="L33" s="116"/>
      <c r="M33" s="97"/>
      <c r="N33" s="120"/>
    </row>
    <row r="34" spans="1:14" ht="15" customHeight="1" x14ac:dyDescent="0.2">
      <c r="A34" s="76">
        <v>43678</v>
      </c>
      <c r="B34" s="92">
        <f t="shared" si="0"/>
        <v>43246</v>
      </c>
      <c r="C34" s="97"/>
      <c r="D34" s="97"/>
      <c r="E34" s="133"/>
      <c r="F34" s="137">
        <f t="shared" si="1"/>
        <v>43246</v>
      </c>
      <c r="G34" s="126"/>
      <c r="H34" s="101"/>
      <c r="I34" s="121"/>
      <c r="K34" s="128">
        <f t="shared" si="2"/>
        <v>43246</v>
      </c>
      <c r="L34" s="116"/>
      <c r="M34" s="97"/>
      <c r="N34" s="120"/>
    </row>
    <row r="35" spans="1:14" ht="15" customHeight="1" x14ac:dyDescent="0.2">
      <c r="A35" s="76">
        <v>43709</v>
      </c>
      <c r="B35" s="92">
        <f t="shared" si="0"/>
        <v>43247</v>
      </c>
      <c r="C35" s="97"/>
      <c r="D35" s="96"/>
      <c r="E35" s="133"/>
      <c r="F35" s="137">
        <f t="shared" si="1"/>
        <v>43247</v>
      </c>
      <c r="G35" s="121"/>
      <c r="H35" s="101"/>
      <c r="I35" s="121"/>
      <c r="K35" s="128">
        <f t="shared" si="2"/>
        <v>43247</v>
      </c>
      <c r="L35" s="116"/>
      <c r="M35" s="97"/>
      <c r="N35" s="120"/>
    </row>
    <row r="36" spans="1:14" ht="15" customHeight="1" x14ac:dyDescent="0.2">
      <c r="A36" s="76">
        <v>43739</v>
      </c>
      <c r="B36" s="92">
        <f t="shared" si="0"/>
        <v>43248</v>
      </c>
      <c r="C36" s="97"/>
      <c r="D36" s="97"/>
      <c r="E36" s="133"/>
      <c r="F36" s="137">
        <f t="shared" si="1"/>
        <v>43248</v>
      </c>
      <c r="G36" s="126"/>
      <c r="H36" s="101"/>
      <c r="I36" s="121"/>
      <c r="K36" s="128">
        <f t="shared" si="2"/>
        <v>43248</v>
      </c>
      <c r="L36" s="116"/>
      <c r="M36" s="97"/>
      <c r="N36" s="120"/>
    </row>
    <row r="37" spans="1:14" ht="15" customHeight="1" x14ac:dyDescent="0.2">
      <c r="A37" s="76">
        <v>43770</v>
      </c>
      <c r="B37" s="94">
        <f>IF(OR(MONTH(B36)&lt;&gt;MONTH(B36+1),B4=59),REPT("",100),B36+1)</f>
        <v>43249</v>
      </c>
      <c r="C37" s="97"/>
      <c r="D37" s="96"/>
      <c r="E37" s="133"/>
      <c r="F37" s="138">
        <f>IF(OR(MONTH(F36)&lt;&gt;MONTH(F36+1),$B$4=59),REPT("",100),F36+1)</f>
        <v>43249</v>
      </c>
      <c r="G37" s="121"/>
      <c r="H37" s="101"/>
      <c r="I37" s="121"/>
      <c r="K37" s="130">
        <f>IF(OR(MONTH(K36)&lt;&gt;MONTH(K36+1),$B$4=59),REPT("",100),K36+1)</f>
        <v>43249</v>
      </c>
      <c r="L37" s="116"/>
      <c r="M37" s="97"/>
      <c r="N37" s="120"/>
    </row>
    <row r="38" spans="1:14" ht="15" customHeight="1" x14ac:dyDescent="0.2">
      <c r="A38" s="76">
        <v>43800</v>
      </c>
      <c r="B38" s="94">
        <f>IF(MONTH(B36)&lt;&gt;MONTH(B36+2),REPT("",100),B37+1)</f>
        <v>43250</v>
      </c>
      <c r="C38" s="97"/>
      <c r="D38" s="97"/>
      <c r="E38" s="133"/>
      <c r="F38" s="138">
        <f>IF(MONTH(F36)&lt;&gt;MONTH(F36+2),REPT("",100),F37+1)</f>
        <v>43250</v>
      </c>
      <c r="G38" s="126"/>
      <c r="H38" s="101"/>
      <c r="I38" s="121"/>
      <c r="K38" s="130">
        <f>IF(MONTH(K36)&lt;&gt;MONTH(K36+2),REPT("",100),K37+1)</f>
        <v>43250</v>
      </c>
      <c r="L38" s="116"/>
      <c r="M38" s="97"/>
      <c r="N38" s="120"/>
    </row>
    <row r="39" spans="1:14" ht="15" customHeight="1" x14ac:dyDescent="0.2">
      <c r="A39" s="76">
        <v>43831</v>
      </c>
      <c r="B39" s="95">
        <f>IF(MONTH(B36)&lt;&gt;MONTH(B36+3),REPT("",100),B38+1)</f>
        <v>43251</v>
      </c>
      <c r="C39" s="99"/>
      <c r="D39" s="99"/>
      <c r="E39" s="133"/>
      <c r="F39" s="139">
        <f>IF(MONTH(F36)&lt;&gt;MONTH(F36+3),REPT("",100),F38+1)</f>
        <v>43251</v>
      </c>
      <c r="G39" s="124"/>
      <c r="H39" s="102"/>
      <c r="I39" s="124"/>
      <c r="K39" s="131">
        <f>IF(MONTH(K36)&lt;&gt;MONTH(K36+3),REPT("",100),K38+1)</f>
        <v>43251</v>
      </c>
      <c r="L39" s="117"/>
      <c r="M39" s="99"/>
      <c r="N39" s="123"/>
    </row>
    <row r="40" spans="1:14" ht="23.25" customHeight="1" x14ac:dyDescent="0.2">
      <c r="A40" s="76">
        <v>43862</v>
      </c>
      <c r="C40" s="125"/>
      <c r="D40" s="125"/>
      <c r="E40" s="132"/>
    </row>
    <row r="41" spans="1:14" ht="15.75" customHeight="1" x14ac:dyDescent="0.2">
      <c r="A41" s="76">
        <v>43891</v>
      </c>
      <c r="C41" s="180"/>
      <c r="D41" s="180"/>
      <c r="E41" s="132"/>
    </row>
    <row r="42" spans="1:14" ht="14.25" customHeight="1" x14ac:dyDescent="0.2">
      <c r="A42" s="76">
        <v>43922</v>
      </c>
      <c r="E42" s="87"/>
    </row>
    <row r="43" spans="1:14" x14ac:dyDescent="0.2">
      <c r="A43" s="76">
        <v>43952</v>
      </c>
      <c r="E43" s="87"/>
    </row>
    <row r="44" spans="1:14" ht="9" customHeight="1" x14ac:dyDescent="0.2">
      <c r="A44" s="76">
        <v>43983</v>
      </c>
      <c r="E44" s="87"/>
    </row>
    <row r="45" spans="1:14" x14ac:dyDescent="0.2">
      <c r="A45" s="76">
        <v>44013</v>
      </c>
      <c r="B45" s="41"/>
      <c r="E45" s="87"/>
    </row>
    <row r="46" spans="1:14" ht="15" customHeight="1" x14ac:dyDescent="0.2">
      <c r="A46" s="76">
        <v>44044</v>
      </c>
      <c r="B46" s="42"/>
      <c r="E46" s="87"/>
    </row>
    <row r="47" spans="1:14" ht="15" customHeight="1" x14ac:dyDescent="0.2">
      <c r="A47" s="76">
        <v>44075</v>
      </c>
      <c r="B47" s="42"/>
      <c r="E47" s="87"/>
    </row>
    <row r="48" spans="1:14" x14ac:dyDescent="0.2">
      <c r="A48" s="76">
        <v>44105</v>
      </c>
      <c r="B48" s="41"/>
      <c r="E48" s="87"/>
    </row>
    <row r="49" spans="1:5" x14ac:dyDescent="0.2">
      <c r="A49" s="76">
        <v>44136</v>
      </c>
      <c r="B49" s="42"/>
      <c r="E49" s="87"/>
    </row>
    <row r="50" spans="1:5" x14ac:dyDescent="0.2">
      <c r="A50" s="76">
        <v>44166</v>
      </c>
      <c r="B50" s="79"/>
      <c r="E50" s="87"/>
    </row>
    <row r="51" spans="1:5" x14ac:dyDescent="0.2">
      <c r="A51" s="76">
        <v>44197</v>
      </c>
      <c r="B51" s="79"/>
      <c r="E51" s="87"/>
    </row>
    <row r="52" spans="1:5" x14ac:dyDescent="0.2">
      <c r="A52" s="76">
        <v>44228</v>
      </c>
      <c r="B52" s="79"/>
      <c r="E52" s="87"/>
    </row>
    <row r="53" spans="1:5" x14ac:dyDescent="0.2">
      <c r="A53" s="76">
        <v>44256</v>
      </c>
      <c r="B53" s="79"/>
      <c r="E53" s="87"/>
    </row>
    <row r="54" spans="1:5" ht="7.5" customHeight="1" x14ac:dyDescent="0.2">
      <c r="A54" s="76">
        <v>44287</v>
      </c>
      <c r="B54" s="79"/>
      <c r="E54" s="87"/>
    </row>
    <row r="55" spans="1:5" x14ac:dyDescent="0.2">
      <c r="A55" s="76">
        <v>44317</v>
      </c>
      <c r="B55" s="79"/>
      <c r="E55" s="87"/>
    </row>
    <row r="56" spans="1:5" x14ac:dyDescent="0.2">
      <c r="A56" s="76">
        <v>44348</v>
      </c>
      <c r="B56" s="79"/>
      <c r="E56" s="87"/>
    </row>
    <row r="57" spans="1:5" x14ac:dyDescent="0.2">
      <c r="A57" s="76">
        <v>44378</v>
      </c>
      <c r="B57" s="79"/>
      <c r="E57" s="87"/>
    </row>
    <row r="58" spans="1:5" x14ac:dyDescent="0.2">
      <c r="A58" s="76">
        <v>44409</v>
      </c>
      <c r="B58" s="79"/>
      <c r="E58" s="87"/>
    </row>
    <row r="59" spans="1:5" x14ac:dyDescent="0.2">
      <c r="A59" s="76">
        <v>44440</v>
      </c>
      <c r="B59" s="79"/>
      <c r="E59" s="87"/>
    </row>
    <row r="60" spans="1:5" x14ac:dyDescent="0.2">
      <c r="A60" s="76">
        <v>44470</v>
      </c>
      <c r="B60" s="79"/>
      <c r="E60" s="87"/>
    </row>
    <row r="61" spans="1:5" x14ac:dyDescent="0.2">
      <c r="A61" s="76">
        <v>44501</v>
      </c>
      <c r="B61" s="79"/>
      <c r="E61" s="87"/>
    </row>
    <row r="62" spans="1:5" x14ac:dyDescent="0.2">
      <c r="A62" s="76">
        <v>44531</v>
      </c>
      <c r="B62" s="79"/>
      <c r="E62" s="87"/>
    </row>
    <row r="63" spans="1:5" x14ac:dyDescent="0.2">
      <c r="A63" s="76">
        <v>44562</v>
      </c>
      <c r="B63" s="80"/>
      <c r="E63" s="87"/>
    </row>
    <row r="64" spans="1:5" x14ac:dyDescent="0.2">
      <c r="A64" s="76">
        <v>44593</v>
      </c>
      <c r="B64" s="80"/>
      <c r="E64" s="87"/>
    </row>
    <row r="65" spans="1:5" x14ac:dyDescent="0.2">
      <c r="A65" s="76">
        <v>44621</v>
      </c>
      <c r="B65" s="80"/>
      <c r="E65" s="87"/>
    </row>
    <row r="66" spans="1:5" x14ac:dyDescent="0.2">
      <c r="A66" s="76">
        <v>44652</v>
      </c>
      <c r="B66" s="80"/>
      <c r="E66" s="87"/>
    </row>
    <row r="67" spans="1:5" x14ac:dyDescent="0.2">
      <c r="A67" s="76">
        <v>44682</v>
      </c>
      <c r="B67" s="80"/>
      <c r="E67" s="87"/>
    </row>
    <row r="68" spans="1:5" x14ac:dyDescent="0.2">
      <c r="A68" s="76">
        <v>44713</v>
      </c>
      <c r="B68" s="80"/>
      <c r="E68" s="87"/>
    </row>
    <row r="69" spans="1:5" x14ac:dyDescent="0.2">
      <c r="A69" s="76">
        <v>44743</v>
      </c>
      <c r="B69" s="80"/>
      <c r="E69" s="87"/>
    </row>
    <row r="70" spans="1:5" x14ac:dyDescent="0.2">
      <c r="A70" s="76">
        <v>44774</v>
      </c>
      <c r="B70" s="80"/>
      <c r="E70" s="87"/>
    </row>
    <row r="71" spans="1:5" x14ac:dyDescent="0.2">
      <c r="A71" s="76">
        <v>44805</v>
      </c>
      <c r="B71" s="80"/>
      <c r="E71" s="87"/>
    </row>
    <row r="72" spans="1:5" x14ac:dyDescent="0.2">
      <c r="A72" s="76">
        <v>44835</v>
      </c>
      <c r="B72" s="80"/>
      <c r="E72" s="87"/>
    </row>
    <row r="73" spans="1:5" x14ac:dyDescent="0.2">
      <c r="A73" s="76">
        <v>44866</v>
      </c>
      <c r="B73" s="80"/>
      <c r="E73" s="87"/>
    </row>
    <row r="74" spans="1:5" x14ac:dyDescent="0.2">
      <c r="A74" s="76">
        <v>44896</v>
      </c>
      <c r="B74" s="80"/>
      <c r="E74" s="87"/>
    </row>
    <row r="75" spans="1:5" x14ac:dyDescent="0.2">
      <c r="A75" s="76">
        <v>44927</v>
      </c>
      <c r="B75" s="80"/>
      <c r="E75" s="87"/>
    </row>
    <row r="76" spans="1:5" x14ac:dyDescent="0.2">
      <c r="A76" s="76">
        <v>44958</v>
      </c>
      <c r="B76" s="80"/>
      <c r="E76" s="87"/>
    </row>
    <row r="77" spans="1:5" x14ac:dyDescent="0.2">
      <c r="A77" s="76">
        <v>44986</v>
      </c>
      <c r="B77" s="80"/>
      <c r="E77" s="87"/>
    </row>
    <row r="78" spans="1:5" x14ac:dyDescent="0.2">
      <c r="A78" s="76">
        <v>45017</v>
      </c>
      <c r="B78" s="80"/>
      <c r="E78" s="87"/>
    </row>
    <row r="79" spans="1:5" x14ac:dyDescent="0.2">
      <c r="A79" s="76">
        <v>45047</v>
      </c>
      <c r="B79" s="80"/>
      <c r="E79" s="87"/>
    </row>
    <row r="80" spans="1:5" x14ac:dyDescent="0.2">
      <c r="A80" s="76">
        <v>45078</v>
      </c>
      <c r="B80" s="80"/>
      <c r="E80" s="87"/>
    </row>
    <row r="81" spans="1:5" x14ac:dyDescent="0.2">
      <c r="A81" s="76">
        <v>45108</v>
      </c>
      <c r="B81" s="80"/>
      <c r="E81" s="87"/>
    </row>
    <row r="82" spans="1:5" x14ac:dyDescent="0.2">
      <c r="A82" s="76">
        <v>45139</v>
      </c>
      <c r="B82" s="80"/>
      <c r="E82" s="87"/>
    </row>
    <row r="83" spans="1:5" x14ac:dyDescent="0.2">
      <c r="A83" s="76">
        <v>45170</v>
      </c>
      <c r="B83" s="80"/>
      <c r="E83" s="87"/>
    </row>
    <row r="84" spans="1:5" x14ac:dyDescent="0.2">
      <c r="A84" s="76">
        <v>45200</v>
      </c>
      <c r="B84" s="80"/>
      <c r="E84" s="87"/>
    </row>
    <row r="85" spans="1:5" x14ac:dyDescent="0.2">
      <c r="A85" s="76">
        <v>45231</v>
      </c>
      <c r="B85" s="80"/>
      <c r="E85" s="87"/>
    </row>
    <row r="86" spans="1:5" x14ac:dyDescent="0.2">
      <c r="A86" s="76">
        <v>45261</v>
      </c>
      <c r="B86" s="80"/>
      <c r="E86" s="87"/>
    </row>
    <row r="87" spans="1:5" x14ac:dyDescent="0.2">
      <c r="A87" s="76">
        <v>45292</v>
      </c>
      <c r="B87" s="80"/>
      <c r="E87" s="87"/>
    </row>
    <row r="88" spans="1:5" x14ac:dyDescent="0.2">
      <c r="A88" s="76">
        <v>45323</v>
      </c>
      <c r="B88" s="80"/>
      <c r="E88" s="87"/>
    </row>
    <row r="89" spans="1:5" x14ac:dyDescent="0.2">
      <c r="A89" s="76">
        <v>45352</v>
      </c>
      <c r="B89" s="80"/>
      <c r="E89" s="87"/>
    </row>
    <row r="90" spans="1:5" x14ac:dyDescent="0.2">
      <c r="A90" s="76">
        <v>45383</v>
      </c>
      <c r="B90" s="80"/>
      <c r="E90" s="87"/>
    </row>
    <row r="91" spans="1:5" x14ac:dyDescent="0.2">
      <c r="A91" s="76">
        <v>45413</v>
      </c>
      <c r="B91" s="80"/>
      <c r="E91" s="87"/>
    </row>
    <row r="92" spans="1:5" x14ac:dyDescent="0.2">
      <c r="A92" s="76">
        <v>45444</v>
      </c>
      <c r="B92" s="80"/>
      <c r="E92" s="87"/>
    </row>
    <row r="93" spans="1:5" x14ac:dyDescent="0.2">
      <c r="A93" s="76">
        <v>45474</v>
      </c>
      <c r="B93" s="80"/>
      <c r="E93" s="87"/>
    </row>
    <row r="94" spans="1:5" x14ac:dyDescent="0.2">
      <c r="A94" s="76">
        <v>45505</v>
      </c>
      <c r="B94" s="80"/>
      <c r="E94" s="87"/>
    </row>
    <row r="95" spans="1:5" x14ac:dyDescent="0.2">
      <c r="A95" s="76">
        <v>45536</v>
      </c>
      <c r="B95" s="80"/>
      <c r="E95" s="87"/>
    </row>
    <row r="96" spans="1:5" x14ac:dyDescent="0.2">
      <c r="A96" s="76">
        <v>45566</v>
      </c>
      <c r="B96" s="80"/>
      <c r="E96" s="87"/>
    </row>
    <row r="97" spans="1:9" x14ac:dyDescent="0.2">
      <c r="A97" s="76">
        <v>45597</v>
      </c>
      <c r="B97" s="80"/>
      <c r="E97" s="87"/>
    </row>
    <row r="98" spans="1:9" x14ac:dyDescent="0.2">
      <c r="A98" s="76">
        <v>45627</v>
      </c>
      <c r="B98" s="80"/>
      <c r="E98" s="87"/>
    </row>
    <row r="99" spans="1:9" x14ac:dyDescent="0.2">
      <c r="A99" s="76">
        <v>45658</v>
      </c>
      <c r="B99" s="80"/>
      <c r="E99" s="87"/>
    </row>
    <row r="100" spans="1:9" s="40" customFormat="1" x14ac:dyDescent="0.2">
      <c r="A100" s="76">
        <v>45689</v>
      </c>
      <c r="B100" s="88"/>
      <c r="C100" s="87"/>
      <c r="D100" s="87"/>
      <c r="E100" s="87"/>
      <c r="F100" s="87"/>
      <c r="G100" s="87"/>
      <c r="H100" s="87"/>
      <c r="I100" s="87"/>
    </row>
    <row r="101" spans="1:9" s="40" customFormat="1" x14ac:dyDescent="0.2">
      <c r="A101" s="76">
        <v>45717</v>
      </c>
      <c r="B101" s="88"/>
      <c r="C101" s="87"/>
      <c r="D101" s="87"/>
      <c r="E101" s="87"/>
      <c r="F101" s="87"/>
      <c r="G101" s="87"/>
      <c r="H101" s="87"/>
      <c r="I101" s="87"/>
    </row>
    <row r="102" spans="1:9" s="40" customFormat="1" x14ac:dyDescent="0.2">
      <c r="A102" s="76">
        <v>45748</v>
      </c>
      <c r="B102" s="85"/>
      <c r="C102" s="87"/>
      <c r="D102" s="87"/>
      <c r="E102" s="87"/>
      <c r="F102" s="87"/>
      <c r="G102" s="87"/>
      <c r="H102" s="87"/>
      <c r="I102" s="87"/>
    </row>
    <row r="103" spans="1:9" s="40" customFormat="1" x14ac:dyDescent="0.2">
      <c r="A103" s="76">
        <v>45778</v>
      </c>
      <c r="B103" s="85"/>
      <c r="C103" s="87"/>
      <c r="D103" s="87"/>
      <c r="E103" s="87"/>
      <c r="F103" s="87"/>
      <c r="G103" s="87"/>
      <c r="H103" s="87"/>
      <c r="I103" s="87"/>
    </row>
    <row r="104" spans="1:9" s="40" customFormat="1" x14ac:dyDescent="0.2">
      <c r="A104" s="76">
        <v>45809</v>
      </c>
      <c r="B104" s="85"/>
      <c r="C104" s="87"/>
      <c r="D104" s="87"/>
      <c r="E104" s="87"/>
      <c r="F104" s="87"/>
      <c r="G104" s="87"/>
      <c r="H104" s="87"/>
      <c r="I104" s="87"/>
    </row>
    <row r="105" spans="1:9" s="40" customFormat="1" x14ac:dyDescent="0.2">
      <c r="A105" s="76">
        <v>45839</v>
      </c>
      <c r="B105" s="85"/>
      <c r="C105" s="87"/>
      <c r="D105" s="87"/>
      <c r="E105" s="87"/>
      <c r="F105" s="87"/>
      <c r="G105" s="87"/>
      <c r="H105" s="87"/>
      <c r="I105" s="87"/>
    </row>
    <row r="106" spans="1:9" x14ac:dyDescent="0.2">
      <c r="A106" s="76">
        <v>45870</v>
      </c>
      <c r="B106" s="78"/>
      <c r="E106" s="87"/>
    </row>
    <row r="107" spans="1:9" x14ac:dyDescent="0.2">
      <c r="A107" s="76">
        <v>45901</v>
      </c>
      <c r="E107" s="87"/>
    </row>
    <row r="108" spans="1:9" x14ac:dyDescent="0.2">
      <c r="A108" s="76">
        <v>45931</v>
      </c>
      <c r="E108" s="87"/>
    </row>
    <row r="109" spans="1:9" x14ac:dyDescent="0.2">
      <c r="A109" s="76">
        <v>45962</v>
      </c>
      <c r="E109" s="87"/>
    </row>
    <row r="110" spans="1:9" x14ac:dyDescent="0.2">
      <c r="A110" s="76">
        <v>45992</v>
      </c>
      <c r="E110" s="87"/>
    </row>
    <row r="111" spans="1:9" x14ac:dyDescent="0.2">
      <c r="A111" s="76">
        <v>46023</v>
      </c>
      <c r="E111" s="87"/>
    </row>
    <row r="112" spans="1:9" x14ac:dyDescent="0.2">
      <c r="A112" s="76">
        <v>46054</v>
      </c>
      <c r="E112" s="87"/>
    </row>
    <row r="113" spans="1:5" x14ac:dyDescent="0.2">
      <c r="A113" s="76">
        <v>46082</v>
      </c>
      <c r="E113" s="87"/>
    </row>
    <row r="114" spans="1:5" x14ac:dyDescent="0.2">
      <c r="A114" s="76">
        <v>46113</v>
      </c>
      <c r="E114" s="87"/>
    </row>
    <row r="115" spans="1:5" x14ac:dyDescent="0.2">
      <c r="A115" s="76">
        <v>46143</v>
      </c>
      <c r="E115" s="87"/>
    </row>
    <row r="116" spans="1:5" x14ac:dyDescent="0.2">
      <c r="A116" s="76">
        <v>46174</v>
      </c>
      <c r="E116" s="87"/>
    </row>
    <row r="117" spans="1:5" x14ac:dyDescent="0.2">
      <c r="A117" s="76">
        <v>46204</v>
      </c>
      <c r="E117" s="87"/>
    </row>
    <row r="118" spans="1:5" x14ac:dyDescent="0.2">
      <c r="A118" s="76">
        <v>46235</v>
      </c>
      <c r="E118" s="87"/>
    </row>
    <row r="119" spans="1:5" x14ac:dyDescent="0.2">
      <c r="A119" s="76">
        <v>46266</v>
      </c>
      <c r="E119" s="87"/>
    </row>
    <row r="120" spans="1:5" x14ac:dyDescent="0.2">
      <c r="A120" s="76">
        <v>46296</v>
      </c>
      <c r="E120" s="87"/>
    </row>
    <row r="121" spans="1:5" x14ac:dyDescent="0.2">
      <c r="A121" s="76">
        <v>46327</v>
      </c>
      <c r="E121" s="87"/>
    </row>
    <row r="122" spans="1:5" x14ac:dyDescent="0.2">
      <c r="A122" s="76">
        <v>46357</v>
      </c>
    </row>
    <row r="123" spans="1:5" x14ac:dyDescent="0.2">
      <c r="A123" s="76">
        <v>46388</v>
      </c>
    </row>
    <row r="124" spans="1:5" x14ac:dyDescent="0.2">
      <c r="A124" s="76">
        <v>46419</v>
      </c>
    </row>
    <row r="125" spans="1:5" x14ac:dyDescent="0.2">
      <c r="A125" s="76">
        <v>46447</v>
      </c>
    </row>
    <row r="126" spans="1:5" x14ac:dyDescent="0.2">
      <c r="A126" s="76">
        <v>46478</v>
      </c>
    </row>
    <row r="127" spans="1:5" x14ac:dyDescent="0.2">
      <c r="A127" s="76">
        <v>46508</v>
      </c>
    </row>
    <row r="128" spans="1:5" x14ac:dyDescent="0.2">
      <c r="A128" s="76">
        <v>46539</v>
      </c>
    </row>
    <row r="129" spans="1:1" x14ac:dyDescent="0.2">
      <c r="A129" s="76">
        <v>46569</v>
      </c>
    </row>
    <row r="130" spans="1:1" x14ac:dyDescent="0.2">
      <c r="A130" s="76">
        <v>46600</v>
      </c>
    </row>
    <row r="131" spans="1:1" x14ac:dyDescent="0.2">
      <c r="A131" s="76">
        <v>46631</v>
      </c>
    </row>
    <row r="132" spans="1:1" x14ac:dyDescent="0.2">
      <c r="A132" s="76">
        <v>46661</v>
      </c>
    </row>
    <row r="133" spans="1:1" x14ac:dyDescent="0.2">
      <c r="A133" s="76">
        <v>46692</v>
      </c>
    </row>
    <row r="134" spans="1:1" x14ac:dyDescent="0.2">
      <c r="A134" s="76">
        <v>46722</v>
      </c>
    </row>
    <row r="135" spans="1:1" x14ac:dyDescent="0.2">
      <c r="A135" s="76">
        <v>46753</v>
      </c>
    </row>
    <row r="136" spans="1:1" x14ac:dyDescent="0.2">
      <c r="A136" s="76">
        <v>46784</v>
      </c>
    </row>
    <row r="137" spans="1:1" x14ac:dyDescent="0.2">
      <c r="A137" s="76">
        <v>46813</v>
      </c>
    </row>
    <row r="138" spans="1:1" x14ac:dyDescent="0.2">
      <c r="A138" s="76">
        <v>46844</v>
      </c>
    </row>
    <row r="139" spans="1:1" x14ac:dyDescent="0.2">
      <c r="A139" s="76">
        <v>46874</v>
      </c>
    </row>
    <row r="140" spans="1:1" x14ac:dyDescent="0.2">
      <c r="A140" s="76">
        <v>46905</v>
      </c>
    </row>
    <row r="141" spans="1:1" x14ac:dyDescent="0.2">
      <c r="A141" s="76">
        <v>46935</v>
      </c>
    </row>
    <row r="142" spans="1:1" x14ac:dyDescent="0.2">
      <c r="A142" s="76">
        <v>46966</v>
      </c>
    </row>
    <row r="143" spans="1:1" x14ac:dyDescent="0.2">
      <c r="A143" s="76">
        <v>46997</v>
      </c>
    </row>
    <row r="144" spans="1:1" x14ac:dyDescent="0.2">
      <c r="A144" s="76">
        <v>47027</v>
      </c>
    </row>
    <row r="145" spans="1:1" x14ac:dyDescent="0.2">
      <c r="A145" s="76">
        <v>47058</v>
      </c>
    </row>
    <row r="146" spans="1:1" x14ac:dyDescent="0.2">
      <c r="A146" s="76">
        <v>47088</v>
      </c>
    </row>
    <row r="147" spans="1:1" x14ac:dyDescent="0.2">
      <c r="A147" s="76">
        <v>47119</v>
      </c>
    </row>
    <row r="148" spans="1:1" x14ac:dyDescent="0.2">
      <c r="A148" s="76">
        <v>47150</v>
      </c>
    </row>
    <row r="149" spans="1:1" x14ac:dyDescent="0.2">
      <c r="A149" s="76">
        <v>47178</v>
      </c>
    </row>
    <row r="150" spans="1:1" x14ac:dyDescent="0.2">
      <c r="A150" s="76">
        <v>47209</v>
      </c>
    </row>
    <row r="151" spans="1:1" x14ac:dyDescent="0.2">
      <c r="A151" s="76">
        <v>47239</v>
      </c>
    </row>
    <row r="152" spans="1:1" x14ac:dyDescent="0.2">
      <c r="A152" s="76">
        <v>47270</v>
      </c>
    </row>
    <row r="153" spans="1:1" x14ac:dyDescent="0.2">
      <c r="A153" s="76">
        <v>47300</v>
      </c>
    </row>
    <row r="154" spans="1:1" x14ac:dyDescent="0.2">
      <c r="A154" s="76">
        <v>47331</v>
      </c>
    </row>
    <row r="155" spans="1:1" x14ac:dyDescent="0.2">
      <c r="A155" s="76">
        <v>47362</v>
      </c>
    </row>
    <row r="156" spans="1:1" x14ac:dyDescent="0.2">
      <c r="A156" s="76">
        <v>47392</v>
      </c>
    </row>
    <row r="157" spans="1:1" x14ac:dyDescent="0.2">
      <c r="A157" s="76">
        <v>47423</v>
      </c>
    </row>
    <row r="158" spans="1:1" x14ac:dyDescent="0.2">
      <c r="A158" s="76">
        <v>47453</v>
      </c>
    </row>
    <row r="159" spans="1:1" x14ac:dyDescent="0.2">
      <c r="A159" s="76">
        <v>47484</v>
      </c>
    </row>
    <row r="160" spans="1:1" x14ac:dyDescent="0.2">
      <c r="A160" s="76">
        <v>47515</v>
      </c>
    </row>
    <row r="161" spans="1:1" x14ac:dyDescent="0.2">
      <c r="A161" s="76">
        <v>47543</v>
      </c>
    </row>
    <row r="162" spans="1:1" x14ac:dyDescent="0.2">
      <c r="A162" s="76">
        <v>47574</v>
      </c>
    </row>
    <row r="163" spans="1:1" x14ac:dyDescent="0.2">
      <c r="A163" s="76">
        <v>47604</v>
      </c>
    </row>
    <row r="164" spans="1:1" x14ac:dyDescent="0.2">
      <c r="A164" s="76">
        <v>47635</v>
      </c>
    </row>
    <row r="165" spans="1:1" x14ac:dyDescent="0.2">
      <c r="A165" s="76">
        <v>47665</v>
      </c>
    </row>
    <row r="166" spans="1:1" x14ac:dyDescent="0.2">
      <c r="A166" s="76">
        <v>47696</v>
      </c>
    </row>
    <row r="167" spans="1:1" x14ac:dyDescent="0.2">
      <c r="A167" s="76">
        <v>47727</v>
      </c>
    </row>
    <row r="168" spans="1:1" x14ac:dyDescent="0.2">
      <c r="A168" s="76">
        <v>47757</v>
      </c>
    </row>
    <row r="169" spans="1:1" x14ac:dyDescent="0.2">
      <c r="A169" s="76">
        <v>47788</v>
      </c>
    </row>
    <row r="170" spans="1:1" x14ac:dyDescent="0.2">
      <c r="A170" s="76">
        <v>47818</v>
      </c>
    </row>
    <row r="171" spans="1:1" x14ac:dyDescent="0.2">
      <c r="A171" s="76">
        <v>47849</v>
      </c>
    </row>
    <row r="172" spans="1:1" x14ac:dyDescent="0.2">
      <c r="A172" s="76">
        <v>47880</v>
      </c>
    </row>
    <row r="173" spans="1:1" x14ac:dyDescent="0.2">
      <c r="A173" s="76">
        <v>47908</v>
      </c>
    </row>
    <row r="174" spans="1:1" x14ac:dyDescent="0.2">
      <c r="A174" s="76">
        <v>47939</v>
      </c>
    </row>
    <row r="175" spans="1:1" x14ac:dyDescent="0.2">
      <c r="A175" s="76">
        <v>47969</v>
      </c>
    </row>
    <row r="176" spans="1:1" x14ac:dyDescent="0.2">
      <c r="A176" s="76">
        <v>48000</v>
      </c>
    </row>
    <row r="177" spans="1:1" x14ac:dyDescent="0.2">
      <c r="A177" s="76">
        <v>48030</v>
      </c>
    </row>
    <row r="178" spans="1:1" x14ac:dyDescent="0.2">
      <c r="A178" s="76">
        <v>48061</v>
      </c>
    </row>
    <row r="179" spans="1:1" x14ac:dyDescent="0.2">
      <c r="A179" s="76">
        <v>48092</v>
      </c>
    </row>
    <row r="180" spans="1:1" x14ac:dyDescent="0.2">
      <c r="A180" s="76">
        <v>48122</v>
      </c>
    </row>
    <row r="181" spans="1:1" x14ac:dyDescent="0.2">
      <c r="A181" s="76">
        <v>48153</v>
      </c>
    </row>
    <row r="182" spans="1:1" x14ac:dyDescent="0.2">
      <c r="A182" s="76">
        <v>48183</v>
      </c>
    </row>
    <row r="183" spans="1:1" x14ac:dyDescent="0.2">
      <c r="A183" s="76">
        <v>48214</v>
      </c>
    </row>
    <row r="184" spans="1:1" x14ac:dyDescent="0.2">
      <c r="A184" s="76">
        <v>48245</v>
      </c>
    </row>
    <row r="185" spans="1:1" x14ac:dyDescent="0.2">
      <c r="A185" s="76">
        <v>48274</v>
      </c>
    </row>
    <row r="186" spans="1:1" x14ac:dyDescent="0.2">
      <c r="A186" s="76">
        <v>48305</v>
      </c>
    </row>
    <row r="187" spans="1:1" x14ac:dyDescent="0.2">
      <c r="A187" s="76">
        <v>48335</v>
      </c>
    </row>
    <row r="188" spans="1:1" x14ac:dyDescent="0.2">
      <c r="A188" s="76">
        <v>48366</v>
      </c>
    </row>
    <row r="189" spans="1:1" x14ac:dyDescent="0.2">
      <c r="A189" s="76">
        <v>48396</v>
      </c>
    </row>
    <row r="190" spans="1:1" x14ac:dyDescent="0.2">
      <c r="A190" s="76">
        <v>48427</v>
      </c>
    </row>
    <row r="191" spans="1:1" x14ac:dyDescent="0.2">
      <c r="A191" s="76">
        <v>48458</v>
      </c>
    </row>
    <row r="192" spans="1:1" x14ac:dyDescent="0.2">
      <c r="A192" s="76">
        <v>48488</v>
      </c>
    </row>
    <row r="193" spans="1:1" x14ac:dyDescent="0.2">
      <c r="A193" s="76">
        <v>48519</v>
      </c>
    </row>
    <row r="194" spans="1:1" x14ac:dyDescent="0.2">
      <c r="A194" s="76">
        <v>48549</v>
      </c>
    </row>
    <row r="195" spans="1:1" x14ac:dyDescent="0.2">
      <c r="A195" s="76">
        <v>48580</v>
      </c>
    </row>
    <row r="196" spans="1:1" x14ac:dyDescent="0.2">
      <c r="A196" s="76">
        <v>48611</v>
      </c>
    </row>
    <row r="197" spans="1:1" x14ac:dyDescent="0.2">
      <c r="A197" s="76">
        <v>48639</v>
      </c>
    </row>
    <row r="198" spans="1:1" x14ac:dyDescent="0.2">
      <c r="A198" s="76">
        <v>48670</v>
      </c>
    </row>
    <row r="199" spans="1:1" x14ac:dyDescent="0.2">
      <c r="A199" s="76">
        <v>48700</v>
      </c>
    </row>
    <row r="200" spans="1:1" x14ac:dyDescent="0.2">
      <c r="A200" s="76">
        <v>48731</v>
      </c>
    </row>
    <row r="201" spans="1:1" x14ac:dyDescent="0.2">
      <c r="A201" s="76">
        <v>48761</v>
      </c>
    </row>
    <row r="202" spans="1:1" x14ac:dyDescent="0.2">
      <c r="A202" s="76">
        <v>48792</v>
      </c>
    </row>
    <row r="203" spans="1:1" x14ac:dyDescent="0.2">
      <c r="A203" s="76">
        <v>48823</v>
      </c>
    </row>
    <row r="204" spans="1:1" x14ac:dyDescent="0.2">
      <c r="A204" s="76">
        <v>48853</v>
      </c>
    </row>
    <row r="205" spans="1:1" x14ac:dyDescent="0.2">
      <c r="A205" s="76">
        <v>48884</v>
      </c>
    </row>
    <row r="206" spans="1:1" x14ac:dyDescent="0.2">
      <c r="A206" s="76">
        <v>48914</v>
      </c>
    </row>
    <row r="207" spans="1:1" x14ac:dyDescent="0.2">
      <c r="A207" s="76">
        <v>48945</v>
      </c>
    </row>
    <row r="208" spans="1:1" x14ac:dyDescent="0.2">
      <c r="A208" s="76">
        <v>48976</v>
      </c>
    </row>
    <row r="209" spans="1:1" x14ac:dyDescent="0.2">
      <c r="A209" s="76">
        <v>49004</v>
      </c>
    </row>
    <row r="210" spans="1:1" x14ac:dyDescent="0.2">
      <c r="A210" s="76">
        <v>49035</v>
      </c>
    </row>
    <row r="211" spans="1:1" x14ac:dyDescent="0.2">
      <c r="A211" s="76">
        <v>49065</v>
      </c>
    </row>
    <row r="212" spans="1:1" x14ac:dyDescent="0.2">
      <c r="A212" s="76">
        <v>49096</v>
      </c>
    </row>
    <row r="213" spans="1:1" x14ac:dyDescent="0.2">
      <c r="A213" s="76">
        <v>49126</v>
      </c>
    </row>
    <row r="214" spans="1:1" x14ac:dyDescent="0.2">
      <c r="A214" s="76">
        <v>49157</v>
      </c>
    </row>
    <row r="215" spans="1:1" x14ac:dyDescent="0.2">
      <c r="A215" s="76">
        <v>49188</v>
      </c>
    </row>
    <row r="216" spans="1:1" x14ac:dyDescent="0.2">
      <c r="A216" s="76">
        <v>49218</v>
      </c>
    </row>
    <row r="217" spans="1:1" x14ac:dyDescent="0.2">
      <c r="A217" s="76">
        <v>49249</v>
      </c>
    </row>
    <row r="218" spans="1:1" x14ac:dyDescent="0.2">
      <c r="A218" s="76">
        <v>49279</v>
      </c>
    </row>
    <row r="219" spans="1:1" x14ac:dyDescent="0.2">
      <c r="A219" s="76">
        <v>49310</v>
      </c>
    </row>
    <row r="220" spans="1:1" x14ac:dyDescent="0.2">
      <c r="A220" s="76">
        <v>49341</v>
      </c>
    </row>
    <row r="221" spans="1:1" x14ac:dyDescent="0.2">
      <c r="A221" s="76">
        <v>49369</v>
      </c>
    </row>
    <row r="222" spans="1:1" x14ac:dyDescent="0.2">
      <c r="A222" s="76">
        <v>49400</v>
      </c>
    </row>
    <row r="223" spans="1:1" x14ac:dyDescent="0.2">
      <c r="A223" s="76">
        <v>49430</v>
      </c>
    </row>
    <row r="224" spans="1:1" x14ac:dyDescent="0.2">
      <c r="A224" s="76">
        <v>49461</v>
      </c>
    </row>
    <row r="225" spans="1:1" x14ac:dyDescent="0.2">
      <c r="A225" s="76">
        <v>49491</v>
      </c>
    </row>
    <row r="226" spans="1:1" x14ac:dyDescent="0.2">
      <c r="A226" s="76">
        <v>49522</v>
      </c>
    </row>
    <row r="227" spans="1:1" x14ac:dyDescent="0.2">
      <c r="A227" s="76">
        <v>49553</v>
      </c>
    </row>
    <row r="228" spans="1:1" x14ac:dyDescent="0.2">
      <c r="A228" s="76">
        <v>49583</v>
      </c>
    </row>
    <row r="229" spans="1:1" x14ac:dyDescent="0.2">
      <c r="A229" s="76">
        <v>49614</v>
      </c>
    </row>
    <row r="230" spans="1:1" x14ac:dyDescent="0.2">
      <c r="A230" s="76">
        <v>49644</v>
      </c>
    </row>
    <row r="231" spans="1:1" x14ac:dyDescent="0.2">
      <c r="A231" s="76">
        <v>49675</v>
      </c>
    </row>
    <row r="232" spans="1:1" x14ac:dyDescent="0.2">
      <c r="A232" s="76">
        <v>49706</v>
      </c>
    </row>
    <row r="233" spans="1:1" x14ac:dyDescent="0.2">
      <c r="A233" s="76">
        <v>49735</v>
      </c>
    </row>
    <row r="234" spans="1:1" x14ac:dyDescent="0.2">
      <c r="A234" s="76">
        <v>49766</v>
      </c>
    </row>
    <row r="235" spans="1:1" x14ac:dyDescent="0.2">
      <c r="A235" s="76">
        <v>49796</v>
      </c>
    </row>
    <row r="236" spans="1:1" x14ac:dyDescent="0.2">
      <c r="A236" s="76">
        <v>49827</v>
      </c>
    </row>
    <row r="237" spans="1:1" x14ac:dyDescent="0.2">
      <c r="A237" s="76">
        <v>49857</v>
      </c>
    </row>
    <row r="238" spans="1:1" x14ac:dyDescent="0.2">
      <c r="A238" s="76">
        <v>49888</v>
      </c>
    </row>
    <row r="239" spans="1:1" x14ac:dyDescent="0.2">
      <c r="A239" s="76">
        <v>49919</v>
      </c>
    </row>
    <row r="240" spans="1:1" x14ac:dyDescent="0.2">
      <c r="A240" s="76">
        <v>49949</v>
      </c>
    </row>
    <row r="241" spans="1:1" x14ac:dyDescent="0.2">
      <c r="A241" s="76">
        <v>49980</v>
      </c>
    </row>
    <row r="242" spans="1:1" x14ac:dyDescent="0.2">
      <c r="A242" s="76">
        <v>50010</v>
      </c>
    </row>
    <row r="243" spans="1:1" x14ac:dyDescent="0.2">
      <c r="A243" s="76">
        <v>50041</v>
      </c>
    </row>
    <row r="244" spans="1:1" x14ac:dyDescent="0.2">
      <c r="A244" s="76">
        <v>50072</v>
      </c>
    </row>
    <row r="245" spans="1:1" x14ac:dyDescent="0.2">
      <c r="A245" s="76">
        <v>50100</v>
      </c>
    </row>
    <row r="246" spans="1:1" x14ac:dyDescent="0.2">
      <c r="A246" s="76">
        <v>50131</v>
      </c>
    </row>
    <row r="247" spans="1:1" x14ac:dyDescent="0.2">
      <c r="A247" s="76">
        <v>50161</v>
      </c>
    </row>
    <row r="248" spans="1:1" x14ac:dyDescent="0.2">
      <c r="A248" s="76">
        <v>50192</v>
      </c>
    </row>
    <row r="249" spans="1:1" x14ac:dyDescent="0.2">
      <c r="A249" s="76">
        <v>50222</v>
      </c>
    </row>
    <row r="250" spans="1:1" x14ac:dyDescent="0.2">
      <c r="A250" s="76">
        <v>50253</v>
      </c>
    </row>
    <row r="251" spans="1:1" x14ac:dyDescent="0.2">
      <c r="A251" s="76">
        <v>50284</v>
      </c>
    </row>
    <row r="252" spans="1:1" x14ac:dyDescent="0.2">
      <c r="A252" s="76">
        <v>50314</v>
      </c>
    </row>
    <row r="253" spans="1:1" x14ac:dyDescent="0.2">
      <c r="A253" s="76">
        <v>50345</v>
      </c>
    </row>
    <row r="254" spans="1:1" x14ac:dyDescent="0.2">
      <c r="A254" s="76">
        <v>50375</v>
      </c>
    </row>
    <row r="255" spans="1:1" x14ac:dyDescent="0.2">
      <c r="A255" s="76">
        <v>50406</v>
      </c>
    </row>
    <row r="256" spans="1:1" x14ac:dyDescent="0.2">
      <c r="A256" s="76">
        <v>50437</v>
      </c>
    </row>
    <row r="257" spans="1:1" x14ac:dyDescent="0.2">
      <c r="A257" s="76">
        <v>50465</v>
      </c>
    </row>
    <row r="258" spans="1:1" x14ac:dyDescent="0.2">
      <c r="A258" s="76">
        <v>50496</v>
      </c>
    </row>
    <row r="259" spans="1:1" x14ac:dyDescent="0.2">
      <c r="A259" s="76">
        <v>50526</v>
      </c>
    </row>
    <row r="260" spans="1:1" x14ac:dyDescent="0.2">
      <c r="A260" s="76">
        <v>50557</v>
      </c>
    </row>
    <row r="261" spans="1:1" x14ac:dyDescent="0.2">
      <c r="A261" s="76">
        <v>50587</v>
      </c>
    </row>
    <row r="262" spans="1:1" x14ac:dyDescent="0.2">
      <c r="A262" s="76">
        <v>50618</v>
      </c>
    </row>
    <row r="263" spans="1:1" x14ac:dyDescent="0.2">
      <c r="A263" s="76">
        <v>50649</v>
      </c>
    </row>
    <row r="264" spans="1:1" x14ac:dyDescent="0.2">
      <c r="A264" s="76">
        <v>50679</v>
      </c>
    </row>
    <row r="265" spans="1:1" x14ac:dyDescent="0.2">
      <c r="A265" s="76">
        <v>50710</v>
      </c>
    </row>
    <row r="266" spans="1:1" x14ac:dyDescent="0.2">
      <c r="A266" s="76">
        <v>50740</v>
      </c>
    </row>
    <row r="267" spans="1:1" x14ac:dyDescent="0.2">
      <c r="A267" s="76">
        <v>50771</v>
      </c>
    </row>
    <row r="268" spans="1:1" x14ac:dyDescent="0.2">
      <c r="A268" s="76">
        <v>50802</v>
      </c>
    </row>
    <row r="269" spans="1:1" x14ac:dyDescent="0.2">
      <c r="A269" s="76">
        <v>50830</v>
      </c>
    </row>
    <row r="270" spans="1:1" x14ac:dyDescent="0.2">
      <c r="A270" s="76">
        <v>50861</v>
      </c>
    </row>
    <row r="271" spans="1:1" x14ac:dyDescent="0.2">
      <c r="A271" s="76">
        <v>50891</v>
      </c>
    </row>
    <row r="272" spans="1:1" x14ac:dyDescent="0.2">
      <c r="A272" s="76">
        <v>50922</v>
      </c>
    </row>
    <row r="273" spans="1:1" x14ac:dyDescent="0.2">
      <c r="A273" s="76">
        <v>50952</v>
      </c>
    </row>
    <row r="274" spans="1:1" x14ac:dyDescent="0.2">
      <c r="A274" s="76">
        <v>50983</v>
      </c>
    </row>
    <row r="275" spans="1:1" x14ac:dyDescent="0.2">
      <c r="A275" s="76">
        <v>51014</v>
      </c>
    </row>
    <row r="276" spans="1:1" x14ac:dyDescent="0.2">
      <c r="A276" s="76">
        <v>51044</v>
      </c>
    </row>
    <row r="277" spans="1:1" x14ac:dyDescent="0.2">
      <c r="A277" s="76">
        <v>51075</v>
      </c>
    </row>
    <row r="278" spans="1:1" x14ac:dyDescent="0.2">
      <c r="A278" s="76">
        <v>51105</v>
      </c>
    </row>
    <row r="279" spans="1:1" x14ac:dyDescent="0.2">
      <c r="A279" s="76">
        <v>51136</v>
      </c>
    </row>
    <row r="280" spans="1:1" x14ac:dyDescent="0.2">
      <c r="A280" s="76">
        <v>51167</v>
      </c>
    </row>
    <row r="281" spans="1:1" x14ac:dyDescent="0.2">
      <c r="A281" s="76">
        <v>51196</v>
      </c>
    </row>
    <row r="282" spans="1:1" x14ac:dyDescent="0.2">
      <c r="A282" s="76">
        <v>51227</v>
      </c>
    </row>
    <row r="283" spans="1:1" x14ac:dyDescent="0.2">
      <c r="A283" s="76">
        <v>51257</v>
      </c>
    </row>
    <row r="284" spans="1:1" x14ac:dyDescent="0.2">
      <c r="A284" s="76">
        <v>51288</v>
      </c>
    </row>
    <row r="285" spans="1:1" x14ac:dyDescent="0.2">
      <c r="A285" s="76">
        <v>51318</v>
      </c>
    </row>
    <row r="286" spans="1:1" x14ac:dyDescent="0.2">
      <c r="A286" s="76">
        <v>51349</v>
      </c>
    </row>
    <row r="287" spans="1:1" x14ac:dyDescent="0.2">
      <c r="A287" s="76">
        <v>51380</v>
      </c>
    </row>
    <row r="288" spans="1:1" x14ac:dyDescent="0.2">
      <c r="A288" s="76">
        <v>51410</v>
      </c>
    </row>
    <row r="289" spans="1:1" x14ac:dyDescent="0.2">
      <c r="A289" s="76">
        <v>51441</v>
      </c>
    </row>
    <row r="290" spans="1:1" x14ac:dyDescent="0.2">
      <c r="A290" s="76">
        <v>51471</v>
      </c>
    </row>
    <row r="291" spans="1:1" x14ac:dyDescent="0.2">
      <c r="A291" s="76">
        <v>51502</v>
      </c>
    </row>
    <row r="292" spans="1:1" x14ac:dyDescent="0.2">
      <c r="A292" s="76">
        <v>51533</v>
      </c>
    </row>
    <row r="293" spans="1:1" x14ac:dyDescent="0.2">
      <c r="A293" s="76">
        <v>51561</v>
      </c>
    </row>
    <row r="294" spans="1:1" x14ac:dyDescent="0.2">
      <c r="A294" s="76">
        <v>51592</v>
      </c>
    </row>
    <row r="295" spans="1:1" x14ac:dyDescent="0.2">
      <c r="A295" s="76">
        <v>51622</v>
      </c>
    </row>
    <row r="296" spans="1:1" x14ac:dyDescent="0.2">
      <c r="A296" s="76">
        <v>51653</v>
      </c>
    </row>
    <row r="297" spans="1:1" x14ac:dyDescent="0.2">
      <c r="A297" s="76">
        <v>51683</v>
      </c>
    </row>
    <row r="298" spans="1:1" x14ac:dyDescent="0.2">
      <c r="A298" s="76">
        <v>51714</v>
      </c>
    </row>
    <row r="299" spans="1:1" x14ac:dyDescent="0.2">
      <c r="A299" s="76">
        <v>51745</v>
      </c>
    </row>
    <row r="300" spans="1:1" x14ac:dyDescent="0.2">
      <c r="A300" s="76">
        <v>51775</v>
      </c>
    </row>
    <row r="301" spans="1:1" x14ac:dyDescent="0.2">
      <c r="A301" s="76">
        <v>51806</v>
      </c>
    </row>
    <row r="302" spans="1:1" x14ac:dyDescent="0.2">
      <c r="A302" s="76">
        <v>51836</v>
      </c>
    </row>
    <row r="303" spans="1:1" x14ac:dyDescent="0.2">
      <c r="A303" s="76">
        <v>51867</v>
      </c>
    </row>
    <row r="304" spans="1:1" x14ac:dyDescent="0.2">
      <c r="A304" s="76">
        <v>51898</v>
      </c>
    </row>
    <row r="305" spans="1:1" x14ac:dyDescent="0.2">
      <c r="A305" s="76">
        <v>51926</v>
      </c>
    </row>
    <row r="306" spans="1:1" x14ac:dyDescent="0.2">
      <c r="A306" s="76">
        <v>51957</v>
      </c>
    </row>
    <row r="307" spans="1:1" x14ac:dyDescent="0.2">
      <c r="A307" s="76">
        <v>51987</v>
      </c>
    </row>
    <row r="308" spans="1:1" x14ac:dyDescent="0.2">
      <c r="A308" s="76">
        <v>52018</v>
      </c>
    </row>
    <row r="309" spans="1:1" x14ac:dyDescent="0.2">
      <c r="A309" s="76">
        <v>52048</v>
      </c>
    </row>
    <row r="310" spans="1:1" x14ac:dyDescent="0.2">
      <c r="A310" s="76">
        <v>52079</v>
      </c>
    </row>
    <row r="311" spans="1:1" x14ac:dyDescent="0.2">
      <c r="A311" s="76">
        <v>52110</v>
      </c>
    </row>
    <row r="312" spans="1:1" x14ac:dyDescent="0.2">
      <c r="A312" s="76">
        <v>52140</v>
      </c>
    </row>
    <row r="313" spans="1:1" x14ac:dyDescent="0.2">
      <c r="A313" s="76">
        <v>52171</v>
      </c>
    </row>
    <row r="314" spans="1:1" x14ac:dyDescent="0.2">
      <c r="A314" s="76">
        <v>52201</v>
      </c>
    </row>
    <row r="315" spans="1:1" x14ac:dyDescent="0.2">
      <c r="A315" s="76">
        <v>52232</v>
      </c>
    </row>
    <row r="316" spans="1:1" x14ac:dyDescent="0.2">
      <c r="A316" s="76">
        <v>52263</v>
      </c>
    </row>
    <row r="317" spans="1:1" x14ac:dyDescent="0.2">
      <c r="A317" s="76">
        <v>52291</v>
      </c>
    </row>
    <row r="318" spans="1:1" x14ac:dyDescent="0.2">
      <c r="A318" s="76">
        <v>52322</v>
      </c>
    </row>
    <row r="319" spans="1:1" x14ac:dyDescent="0.2">
      <c r="A319" s="76">
        <v>52352</v>
      </c>
    </row>
    <row r="320" spans="1:1" x14ac:dyDescent="0.2">
      <c r="A320" s="76">
        <v>52383</v>
      </c>
    </row>
    <row r="321" spans="1:1" x14ac:dyDescent="0.2">
      <c r="A321" s="76">
        <v>52413</v>
      </c>
    </row>
    <row r="322" spans="1:1" x14ac:dyDescent="0.2">
      <c r="A322" s="76">
        <v>52444</v>
      </c>
    </row>
    <row r="323" spans="1:1" x14ac:dyDescent="0.2">
      <c r="A323" s="76">
        <v>52475</v>
      </c>
    </row>
    <row r="324" spans="1:1" x14ac:dyDescent="0.2">
      <c r="A324" s="76">
        <v>52505</v>
      </c>
    </row>
    <row r="325" spans="1:1" x14ac:dyDescent="0.2">
      <c r="A325" s="76">
        <v>52536</v>
      </c>
    </row>
    <row r="326" spans="1:1" x14ac:dyDescent="0.2">
      <c r="A326" s="76">
        <v>52566</v>
      </c>
    </row>
    <row r="327" spans="1:1" x14ac:dyDescent="0.2">
      <c r="A327" s="76">
        <v>52597</v>
      </c>
    </row>
    <row r="328" spans="1:1" x14ac:dyDescent="0.2">
      <c r="A328" s="76">
        <v>52628</v>
      </c>
    </row>
    <row r="329" spans="1:1" x14ac:dyDescent="0.2">
      <c r="A329" s="76">
        <v>52657</v>
      </c>
    </row>
    <row r="330" spans="1:1" x14ac:dyDescent="0.2">
      <c r="A330" s="76">
        <v>52688</v>
      </c>
    </row>
    <row r="331" spans="1:1" x14ac:dyDescent="0.2">
      <c r="A331" s="76">
        <v>52718</v>
      </c>
    </row>
    <row r="332" spans="1:1" x14ac:dyDescent="0.2">
      <c r="A332" s="76">
        <v>52749</v>
      </c>
    </row>
    <row r="333" spans="1:1" x14ac:dyDescent="0.2">
      <c r="A333" s="76">
        <v>52779</v>
      </c>
    </row>
    <row r="334" spans="1:1" x14ac:dyDescent="0.2">
      <c r="A334" s="76">
        <v>52810</v>
      </c>
    </row>
    <row r="335" spans="1:1" x14ac:dyDescent="0.2">
      <c r="A335" s="76">
        <v>52841</v>
      </c>
    </row>
    <row r="336" spans="1:1" x14ac:dyDescent="0.2">
      <c r="A336" s="76">
        <v>52871</v>
      </c>
    </row>
    <row r="337" spans="1:1" x14ac:dyDescent="0.2">
      <c r="A337" s="76">
        <v>52902</v>
      </c>
    </row>
    <row r="338" spans="1:1" x14ac:dyDescent="0.2">
      <c r="A338" s="76">
        <v>52932</v>
      </c>
    </row>
    <row r="339" spans="1:1" x14ac:dyDescent="0.2">
      <c r="A339" s="76">
        <v>52963</v>
      </c>
    </row>
    <row r="340" spans="1:1" x14ac:dyDescent="0.2">
      <c r="A340" s="76">
        <v>52994</v>
      </c>
    </row>
    <row r="341" spans="1:1" x14ac:dyDescent="0.2">
      <c r="A341" s="76">
        <v>53022</v>
      </c>
    </row>
    <row r="342" spans="1:1" x14ac:dyDescent="0.2">
      <c r="A342" s="76">
        <v>53053</v>
      </c>
    </row>
    <row r="343" spans="1:1" x14ac:dyDescent="0.2">
      <c r="A343" s="76">
        <v>53083</v>
      </c>
    </row>
    <row r="344" spans="1:1" x14ac:dyDescent="0.2">
      <c r="A344" s="76">
        <v>53114</v>
      </c>
    </row>
    <row r="345" spans="1:1" x14ac:dyDescent="0.2">
      <c r="A345" s="76">
        <v>53144</v>
      </c>
    </row>
    <row r="346" spans="1:1" x14ac:dyDescent="0.2">
      <c r="A346" s="76">
        <v>53175</v>
      </c>
    </row>
    <row r="347" spans="1:1" x14ac:dyDescent="0.2">
      <c r="A347" s="76">
        <v>53206</v>
      </c>
    </row>
    <row r="348" spans="1:1" x14ac:dyDescent="0.2">
      <c r="A348" s="76">
        <v>53236</v>
      </c>
    </row>
    <row r="349" spans="1:1" x14ac:dyDescent="0.2">
      <c r="A349" s="76">
        <v>53267</v>
      </c>
    </row>
    <row r="350" spans="1:1" x14ac:dyDescent="0.2">
      <c r="A350" s="76">
        <v>53297</v>
      </c>
    </row>
    <row r="351" spans="1:1" x14ac:dyDescent="0.2">
      <c r="A351" s="76">
        <v>53328</v>
      </c>
    </row>
    <row r="352" spans="1:1" x14ac:dyDescent="0.2">
      <c r="A352" s="76">
        <v>53359</v>
      </c>
    </row>
    <row r="353" spans="1:1" x14ac:dyDescent="0.2">
      <c r="A353" s="76">
        <v>53387</v>
      </c>
    </row>
    <row r="354" spans="1:1" x14ac:dyDescent="0.2">
      <c r="A354" s="76">
        <v>53418</v>
      </c>
    </row>
    <row r="355" spans="1:1" x14ac:dyDescent="0.2">
      <c r="A355" s="76">
        <v>53448</v>
      </c>
    </row>
    <row r="356" spans="1:1" x14ac:dyDescent="0.2">
      <c r="A356" s="76">
        <v>53479</v>
      </c>
    </row>
    <row r="357" spans="1:1" x14ac:dyDescent="0.2">
      <c r="A357" s="76">
        <v>53509</v>
      </c>
    </row>
    <row r="358" spans="1:1" x14ac:dyDescent="0.2">
      <c r="A358" s="76">
        <v>53540</v>
      </c>
    </row>
    <row r="359" spans="1:1" x14ac:dyDescent="0.2">
      <c r="A359" s="76">
        <v>53571</v>
      </c>
    </row>
    <row r="360" spans="1:1" x14ac:dyDescent="0.2">
      <c r="A360" s="76">
        <v>53601</v>
      </c>
    </row>
    <row r="361" spans="1:1" x14ac:dyDescent="0.2">
      <c r="A361" s="76">
        <v>53632</v>
      </c>
    </row>
    <row r="362" spans="1:1" x14ac:dyDescent="0.2">
      <c r="A362" s="76">
        <v>53662</v>
      </c>
    </row>
    <row r="363" spans="1:1" x14ac:dyDescent="0.2">
      <c r="A363" s="76">
        <v>53693</v>
      </c>
    </row>
    <row r="364" spans="1:1" x14ac:dyDescent="0.2">
      <c r="A364" s="76">
        <v>53724</v>
      </c>
    </row>
    <row r="365" spans="1:1" x14ac:dyDescent="0.2">
      <c r="A365" s="76">
        <v>53752</v>
      </c>
    </row>
    <row r="366" spans="1:1" x14ac:dyDescent="0.2">
      <c r="A366" s="76">
        <v>53783</v>
      </c>
    </row>
    <row r="367" spans="1:1" x14ac:dyDescent="0.2">
      <c r="A367" s="76">
        <v>53813</v>
      </c>
    </row>
    <row r="368" spans="1:1" x14ac:dyDescent="0.2">
      <c r="A368" s="76">
        <v>53844</v>
      </c>
    </row>
    <row r="369" spans="1:1" x14ac:dyDescent="0.2">
      <c r="A369" s="76">
        <v>53874</v>
      </c>
    </row>
    <row r="370" spans="1:1" x14ac:dyDescent="0.2">
      <c r="A370" s="76">
        <v>53905</v>
      </c>
    </row>
    <row r="371" spans="1:1" x14ac:dyDescent="0.2">
      <c r="A371" s="76">
        <v>53936</v>
      </c>
    </row>
    <row r="372" spans="1:1" x14ac:dyDescent="0.2">
      <c r="A372" s="76">
        <v>53966</v>
      </c>
    </row>
    <row r="373" spans="1:1" x14ac:dyDescent="0.2">
      <c r="A373" s="76">
        <v>53997</v>
      </c>
    </row>
    <row r="374" spans="1:1" x14ac:dyDescent="0.2">
      <c r="A374" s="76">
        <v>54027</v>
      </c>
    </row>
    <row r="375" spans="1:1" x14ac:dyDescent="0.2">
      <c r="A375" s="76">
        <v>54058</v>
      </c>
    </row>
    <row r="376" spans="1:1" x14ac:dyDescent="0.2">
      <c r="A376" s="76">
        <v>54089</v>
      </c>
    </row>
    <row r="377" spans="1:1" x14ac:dyDescent="0.2">
      <c r="A377" s="76">
        <v>54118</v>
      </c>
    </row>
    <row r="378" spans="1:1" x14ac:dyDescent="0.2">
      <c r="A378" s="76">
        <v>54149</v>
      </c>
    </row>
    <row r="379" spans="1:1" x14ac:dyDescent="0.2">
      <c r="A379" s="76">
        <v>54179</v>
      </c>
    </row>
    <row r="380" spans="1:1" x14ac:dyDescent="0.2">
      <c r="A380" s="76">
        <v>54210</v>
      </c>
    </row>
    <row r="381" spans="1:1" x14ac:dyDescent="0.2">
      <c r="A381" s="76">
        <v>54240</v>
      </c>
    </row>
    <row r="382" spans="1:1" x14ac:dyDescent="0.2">
      <c r="A382" s="76">
        <v>54271</v>
      </c>
    </row>
    <row r="383" spans="1:1" x14ac:dyDescent="0.2">
      <c r="A383" s="76">
        <v>54302</v>
      </c>
    </row>
    <row r="384" spans="1:1" x14ac:dyDescent="0.2">
      <c r="A384" s="76">
        <v>54332</v>
      </c>
    </row>
    <row r="385" spans="1:1" x14ac:dyDescent="0.2">
      <c r="A385" s="76">
        <v>54363</v>
      </c>
    </row>
    <row r="386" spans="1:1" x14ac:dyDescent="0.2">
      <c r="A386" s="76">
        <v>54393</v>
      </c>
    </row>
    <row r="387" spans="1:1" x14ac:dyDescent="0.2">
      <c r="A387" s="77"/>
    </row>
    <row r="388" spans="1:1" x14ac:dyDescent="0.2">
      <c r="A388" s="77"/>
    </row>
    <row r="389" spans="1:1" x14ac:dyDescent="0.2">
      <c r="A389" s="81" t="s">
        <v>48</v>
      </c>
    </row>
    <row r="390" spans="1:1" x14ac:dyDescent="0.2">
      <c r="A390" s="81" t="s">
        <v>49</v>
      </c>
    </row>
    <row r="391" spans="1:1" x14ac:dyDescent="0.2">
      <c r="A391" s="81" t="s">
        <v>50</v>
      </c>
    </row>
    <row r="392" spans="1:1" x14ac:dyDescent="0.2">
      <c r="A392" s="81" t="s">
        <v>51</v>
      </c>
    </row>
    <row r="393" spans="1:1" x14ac:dyDescent="0.2">
      <c r="A393" s="81" t="s">
        <v>52</v>
      </c>
    </row>
    <row r="394" spans="1:1" x14ac:dyDescent="0.2">
      <c r="A394" s="81" t="s">
        <v>53</v>
      </c>
    </row>
    <row r="395" spans="1:1" x14ac:dyDescent="0.2">
      <c r="A395" s="81" t="s">
        <v>54</v>
      </c>
    </row>
    <row r="396" spans="1:1" x14ac:dyDescent="0.2">
      <c r="A396" s="81" t="s">
        <v>55</v>
      </c>
    </row>
    <row r="397" spans="1:1" x14ac:dyDescent="0.2">
      <c r="A397" s="81" t="s">
        <v>56</v>
      </c>
    </row>
    <row r="398" spans="1:1" x14ac:dyDescent="0.2">
      <c r="A398" s="81" t="s">
        <v>57</v>
      </c>
    </row>
    <row r="399" spans="1:1" x14ac:dyDescent="0.2">
      <c r="A399" s="81" t="s">
        <v>58</v>
      </c>
    </row>
    <row r="400" spans="1:1" x14ac:dyDescent="0.2">
      <c r="A400" s="81" t="s">
        <v>59</v>
      </c>
    </row>
    <row r="401" spans="1:1" x14ac:dyDescent="0.2">
      <c r="A401" s="81" t="s">
        <v>60</v>
      </c>
    </row>
    <row r="402" spans="1:1" ht="13.5" thickBot="1" x14ac:dyDescent="0.25">
      <c r="A402" s="77"/>
    </row>
    <row r="403" spans="1:1" x14ac:dyDescent="0.2">
      <c r="A403" s="106" t="str">
        <f>'Liste des Équipes'!A2</f>
        <v>AUBERVILLIERS</v>
      </c>
    </row>
    <row r="404" spans="1:1" x14ac:dyDescent="0.2">
      <c r="A404" s="107" t="str">
        <f>'Liste des Équipes'!A3</f>
        <v>BLANC MESNIL</v>
      </c>
    </row>
    <row r="405" spans="1:1" x14ac:dyDescent="0.2">
      <c r="A405" s="107" t="str">
        <f>'Liste des Équipes'!A4</f>
        <v>BOBIGNY</v>
      </c>
    </row>
    <row r="406" spans="1:1" x14ac:dyDescent="0.2">
      <c r="A406" s="107" t="str">
        <f>'Liste des Équipes'!A5</f>
        <v>GOBELINS</v>
      </c>
    </row>
    <row r="407" spans="1:1" x14ac:dyDescent="0.2">
      <c r="A407" s="107" t="str">
        <f>'Liste des Équipes'!A6</f>
        <v>IVRY</v>
      </c>
    </row>
    <row r="408" spans="1:1" x14ac:dyDescent="0.2">
      <c r="A408" s="107" t="str">
        <f>'Liste des Équipes'!A7</f>
        <v>LES LILAS</v>
      </c>
    </row>
    <row r="409" spans="1:1" x14ac:dyDescent="0.2">
      <c r="A409" s="107" t="str">
        <f>'Liste des Équipes'!A8</f>
        <v>LES MUREAUX</v>
      </c>
    </row>
    <row r="410" spans="1:1" x14ac:dyDescent="0.2">
      <c r="A410" s="107" t="str">
        <f>'Liste des Équipes'!A9</f>
        <v>LES ULIS</v>
      </c>
    </row>
    <row r="411" spans="1:1" x14ac:dyDescent="0.2">
      <c r="A411" s="107" t="str">
        <f>'Liste des Équipes'!A10</f>
        <v>NOISY</v>
      </c>
    </row>
    <row r="412" spans="1:1" x14ac:dyDescent="0.2">
      <c r="A412" s="107" t="str">
        <f>'Liste des Équipes'!A11</f>
        <v>PARIS FC</v>
      </c>
    </row>
    <row r="413" spans="1:1" x14ac:dyDescent="0.2">
      <c r="A413" s="107" t="str">
        <f>'Liste des Équipes'!A12</f>
        <v>RACING COLOMBES</v>
      </c>
    </row>
    <row r="414" spans="1:1" x14ac:dyDescent="0.2">
      <c r="A414" s="107" t="str">
        <f>'Liste des Équipes'!A13</f>
        <v>SÉNART-MOISSY</v>
      </c>
    </row>
    <row r="415" spans="1:1" x14ac:dyDescent="0.2">
      <c r="A415" s="107" t="str">
        <f>'Liste des Équipes'!A14</f>
        <v>VERSAILLES</v>
      </c>
    </row>
    <row r="416" spans="1:1" x14ac:dyDescent="0.2">
      <c r="A416" s="107">
        <f>'Liste des Équipes'!A15</f>
        <v>0</v>
      </c>
    </row>
    <row r="417" spans="1:1" x14ac:dyDescent="0.2">
      <c r="A417" s="107">
        <f>'Liste des Équipes'!A16</f>
        <v>0</v>
      </c>
    </row>
    <row r="418" spans="1:1" x14ac:dyDescent="0.2">
      <c r="A418" s="107">
        <f>'Liste des Équipes'!A17</f>
        <v>0</v>
      </c>
    </row>
    <row r="419" spans="1:1" x14ac:dyDescent="0.2">
      <c r="A419" s="107">
        <f>'Liste des Équipes'!A18</f>
        <v>0</v>
      </c>
    </row>
    <row r="420" spans="1:1" x14ac:dyDescent="0.2">
      <c r="A420" s="107">
        <f>'Liste des Équipes'!A19</f>
        <v>0</v>
      </c>
    </row>
    <row r="421" spans="1:1" ht="13.5" thickBot="1" x14ac:dyDescent="0.25">
      <c r="A421" s="108">
        <f>'Liste des Équipes'!A20</f>
        <v>0</v>
      </c>
    </row>
    <row r="422" spans="1:1" x14ac:dyDescent="0.2">
      <c r="A422" s="77">
        <f>'Liste des Équipes'!A21</f>
        <v>0</v>
      </c>
    </row>
    <row r="423" spans="1:1" x14ac:dyDescent="0.2">
      <c r="A423" s="109">
        <v>0.33333333333333331</v>
      </c>
    </row>
    <row r="424" spans="1:1" x14ac:dyDescent="0.2">
      <c r="A424" s="109">
        <v>0.35416666666666669</v>
      </c>
    </row>
    <row r="425" spans="1:1" x14ac:dyDescent="0.2">
      <c r="A425" s="109">
        <v>0.375</v>
      </c>
    </row>
    <row r="426" spans="1:1" x14ac:dyDescent="0.2">
      <c r="A426" s="109">
        <v>0.39583333333333331</v>
      </c>
    </row>
    <row r="427" spans="1:1" x14ac:dyDescent="0.2">
      <c r="A427" s="109">
        <v>0.41666666666666702</v>
      </c>
    </row>
    <row r="428" spans="1:1" x14ac:dyDescent="0.2">
      <c r="A428" s="109">
        <v>0.4375</v>
      </c>
    </row>
    <row r="429" spans="1:1" x14ac:dyDescent="0.2">
      <c r="A429" s="109">
        <v>0.45833333333333298</v>
      </c>
    </row>
    <row r="430" spans="1:1" x14ac:dyDescent="0.2">
      <c r="A430" s="109">
        <v>0.47916666666666702</v>
      </c>
    </row>
    <row r="431" spans="1:1" x14ac:dyDescent="0.2">
      <c r="A431" s="109">
        <v>0.5</v>
      </c>
    </row>
    <row r="432" spans="1:1" x14ac:dyDescent="0.2">
      <c r="A432" s="109">
        <v>0.52083333333333304</v>
      </c>
    </row>
    <row r="433" spans="1:1" x14ac:dyDescent="0.2">
      <c r="A433" s="109">
        <v>0.54166666666666696</v>
      </c>
    </row>
    <row r="434" spans="1:1" x14ac:dyDescent="0.2">
      <c r="A434" s="109">
        <v>0.5625</v>
      </c>
    </row>
    <row r="435" spans="1:1" x14ac:dyDescent="0.2">
      <c r="A435" s="109">
        <v>0.58333333333333304</v>
      </c>
    </row>
    <row r="436" spans="1:1" x14ac:dyDescent="0.2">
      <c r="A436" s="109">
        <v>0.60416666666666696</v>
      </c>
    </row>
    <row r="437" spans="1:1" x14ac:dyDescent="0.2">
      <c r="A437" s="109">
        <v>0.625</v>
      </c>
    </row>
    <row r="438" spans="1:1" x14ac:dyDescent="0.2">
      <c r="A438" s="109">
        <v>0.64583333333333404</v>
      </c>
    </row>
    <row r="439" spans="1:1" x14ac:dyDescent="0.2">
      <c r="A439" s="109">
        <v>0.66666666666666696</v>
      </c>
    </row>
    <row r="440" spans="1:1" x14ac:dyDescent="0.2">
      <c r="A440" s="109">
        <v>0.6875</v>
      </c>
    </row>
    <row r="441" spans="1:1" x14ac:dyDescent="0.2">
      <c r="A441" s="109">
        <v>0.70833333333333404</v>
      </c>
    </row>
    <row r="442" spans="1:1" x14ac:dyDescent="0.2">
      <c r="A442" s="109">
        <v>0.72916666666666696</v>
      </c>
    </row>
    <row r="443" spans="1:1" x14ac:dyDescent="0.2">
      <c r="A443" s="109">
        <v>0.75</v>
      </c>
    </row>
    <row r="444" spans="1:1" x14ac:dyDescent="0.2">
      <c r="A444" s="109">
        <v>0.77083333333333404</v>
      </c>
    </row>
    <row r="445" spans="1:1" x14ac:dyDescent="0.2">
      <c r="A445" s="109">
        <v>0.79166666666666696</v>
      </c>
    </row>
    <row r="446" spans="1:1" x14ac:dyDescent="0.2">
      <c r="A446" s="109">
        <v>0.812500000000001</v>
      </c>
    </row>
    <row r="447" spans="1:1" x14ac:dyDescent="0.2">
      <c r="A447" s="109">
        <v>0.83333333333333404</v>
      </c>
    </row>
    <row r="448" spans="1:1" x14ac:dyDescent="0.2">
      <c r="A448" s="109">
        <v>0.85416666666666696</v>
      </c>
    </row>
    <row r="449" spans="1:1" x14ac:dyDescent="0.2">
      <c r="A449" s="109">
        <v>0.875000000000001</v>
      </c>
    </row>
    <row r="450" spans="1:1" x14ac:dyDescent="0.2">
      <c r="A450" s="77"/>
    </row>
    <row r="451" spans="1:1" x14ac:dyDescent="0.2">
      <c r="A451" s="77"/>
    </row>
    <row r="452" spans="1:1" x14ac:dyDescent="0.2">
      <c r="A452" s="77"/>
    </row>
    <row r="453" spans="1:1" x14ac:dyDescent="0.2">
      <c r="A453" s="77"/>
    </row>
    <row r="454" spans="1:1" x14ac:dyDescent="0.2">
      <c r="A454" s="77"/>
    </row>
    <row r="455" spans="1:1" x14ac:dyDescent="0.2">
      <c r="A455" s="77"/>
    </row>
    <row r="456" spans="1:1" x14ac:dyDescent="0.2">
      <c r="A456" s="77"/>
    </row>
    <row r="457" spans="1:1" x14ac:dyDescent="0.2">
      <c r="A457" s="77"/>
    </row>
    <row r="458" spans="1:1" x14ac:dyDescent="0.2">
      <c r="A458" s="77"/>
    </row>
    <row r="459" spans="1:1" x14ac:dyDescent="0.2">
      <c r="A459" s="77"/>
    </row>
    <row r="460" spans="1:1" x14ac:dyDescent="0.2">
      <c r="A460" s="77"/>
    </row>
    <row r="461" spans="1:1" x14ac:dyDescent="0.2">
      <c r="A461" s="77"/>
    </row>
    <row r="462" spans="1:1" x14ac:dyDescent="0.2">
      <c r="A462" s="77"/>
    </row>
    <row r="463" spans="1:1" x14ac:dyDescent="0.2">
      <c r="A463" s="77"/>
    </row>
    <row r="464" spans="1:1" x14ac:dyDescent="0.2">
      <c r="A464" s="77"/>
    </row>
    <row r="465" spans="1:1" x14ac:dyDescent="0.2">
      <c r="A465" s="77"/>
    </row>
    <row r="466" spans="1:1" x14ac:dyDescent="0.2">
      <c r="A466" s="77"/>
    </row>
    <row r="467" spans="1:1" x14ac:dyDescent="0.2">
      <c r="A467" s="77"/>
    </row>
    <row r="468" spans="1:1" x14ac:dyDescent="0.2">
      <c r="A468" s="77"/>
    </row>
    <row r="469" spans="1:1" x14ac:dyDescent="0.2">
      <c r="A469" s="77"/>
    </row>
    <row r="470" spans="1:1" x14ac:dyDescent="0.2">
      <c r="A470" s="77"/>
    </row>
    <row r="471" spans="1:1" x14ac:dyDescent="0.2">
      <c r="A471" s="77"/>
    </row>
    <row r="472" spans="1:1" x14ac:dyDescent="0.2">
      <c r="A472" s="77"/>
    </row>
    <row r="473" spans="1:1" x14ac:dyDescent="0.2">
      <c r="A473" s="77"/>
    </row>
    <row r="474" spans="1:1" x14ac:dyDescent="0.2">
      <c r="A474" s="77"/>
    </row>
    <row r="475" spans="1:1" x14ac:dyDescent="0.2">
      <c r="A475" s="77"/>
    </row>
    <row r="476" spans="1:1" x14ac:dyDescent="0.2">
      <c r="A476" s="77"/>
    </row>
    <row r="477" spans="1:1" x14ac:dyDescent="0.2">
      <c r="A477" s="77"/>
    </row>
  </sheetData>
  <mergeCells count="9">
    <mergeCell ref="C41:D41"/>
    <mergeCell ref="B2:N2"/>
    <mergeCell ref="B4:N4"/>
    <mergeCell ref="B7:B8"/>
    <mergeCell ref="C7:D7"/>
    <mergeCell ref="H7:H8"/>
    <mergeCell ref="I7:I8"/>
    <mergeCell ref="M7:M8"/>
    <mergeCell ref="N7:N8"/>
  </mergeCells>
  <conditionalFormatting sqref="B9:B36">
    <cfRule type="expression" dxfId="27" priority="6" stopIfTrue="1">
      <formula>MOD(MAX(B9),7)=1</formula>
    </cfRule>
  </conditionalFormatting>
  <conditionalFormatting sqref="B37:B39">
    <cfRule type="expression" dxfId="26" priority="7" stopIfTrue="1">
      <formula>AND(MOD(MAX(B37:B37),7)=1,MAX(B37:B37)&gt;30000)</formula>
    </cfRule>
  </conditionalFormatting>
  <conditionalFormatting sqref="K9:K36">
    <cfRule type="expression" dxfId="25" priority="4" stopIfTrue="1">
      <formula>MOD(MAX(K9),7)=1</formula>
    </cfRule>
  </conditionalFormatting>
  <conditionalFormatting sqref="K37:K39">
    <cfRule type="expression" dxfId="24" priority="5" stopIfTrue="1">
      <formula>AND(MOD(MAX(K37:K37),7)=1,MAX(K37:K37)&gt;30000)</formula>
    </cfRule>
  </conditionalFormatting>
  <conditionalFormatting sqref="F9:F36">
    <cfRule type="expression" dxfId="23" priority="2" stopIfTrue="1">
      <formula>MOD(MAX(F9),7)=1</formula>
    </cfRule>
  </conditionalFormatting>
  <conditionalFormatting sqref="F37:F39">
    <cfRule type="expression" dxfId="22" priority="3" stopIfTrue="1">
      <formula>AND(MOD(MAX(F37:F37),7)=1,MAX(F37:F37)&gt;30000)</formula>
    </cfRule>
  </conditionalFormatting>
  <conditionalFormatting sqref="B10:B39">
    <cfRule type="expression" dxfId="21" priority="1">
      <formula>COUNTIF(férié,$B7($B$9:$B$39)-3)&gt;0</formula>
    </cfRule>
  </conditionalFormatting>
  <conditionalFormatting sqref="B9">
    <cfRule type="expression" dxfId="20" priority="32">
      <formula>COUNTIF(férié,$R4($B$9:$B$39)-3)&gt;0</formula>
    </cfRule>
  </conditionalFormatting>
  <dataValidations count="6">
    <dataValidation type="list" allowBlank="1" showInputMessage="1" sqref="B4">
      <formula1>$A$9:$A$386</formula1>
    </dataValidation>
    <dataValidation type="list" allowBlank="1" showInputMessage="1" sqref="G9:G39">
      <formula1>$A$403:$A$417</formula1>
    </dataValidation>
    <dataValidation type="list" allowBlank="1" showInputMessage="1" sqref="I9:I39 N9:N39">
      <formula1>$A$6:$A$8</formula1>
    </dataValidation>
    <dataValidation type="list" allowBlank="1" showInputMessage="1" sqref="E9:E39 C9:C39">
      <formula1>$A$423:$A$449</formula1>
    </dataValidation>
    <dataValidation type="list" allowBlank="1" showInputMessage="1" sqref="B2:H2">
      <formula1>$A$389:$A$401</formula1>
    </dataValidation>
    <dataValidation type="list" allowBlank="1" showInputMessage="1" sqref="M9:M39 H9:H39 D9:D39">
      <formula1>$A$437:$A$448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/>
  <dimension ref="A1:T224"/>
  <sheetViews>
    <sheetView zoomScale="130" zoomScaleNormal="130" workbookViewId="0">
      <pane ySplit="1" topLeftCell="A19" activePane="bottomLeft" state="frozen"/>
      <selection pane="bottomLeft" activeCell="A2" sqref="A2"/>
    </sheetView>
  </sheetViews>
  <sheetFormatPr baseColWidth="10" defaultRowHeight="12.75" x14ac:dyDescent="0.2"/>
  <cols>
    <col min="1" max="1" width="11.42578125" style="50"/>
    <col min="2" max="2" width="12.140625" style="50" customWidth="1"/>
    <col min="3" max="4" width="12.140625" style="50" hidden="1" customWidth="1"/>
    <col min="5" max="10" width="12.140625" style="50" customWidth="1"/>
    <col min="11" max="11" width="17.5703125" style="50" customWidth="1"/>
    <col min="12" max="12" width="12.140625" style="50" customWidth="1"/>
    <col min="13" max="13" width="16.85546875" style="50" customWidth="1"/>
    <col min="14" max="14" width="17.5703125" style="50" customWidth="1"/>
    <col min="15" max="15" width="12.140625" style="50" customWidth="1"/>
    <col min="16" max="16" width="18.85546875" style="50" hidden="1" customWidth="1"/>
    <col min="17" max="18" width="5.42578125" style="50" hidden="1" customWidth="1"/>
    <col min="19" max="19" width="11.42578125" style="50"/>
    <col min="20" max="20" width="14.5703125" style="50" customWidth="1"/>
    <col min="21" max="257" width="11.42578125" style="50"/>
    <col min="258" max="266" width="12.140625" style="50" customWidth="1"/>
    <col min="267" max="267" width="17.5703125" style="50" customWidth="1"/>
    <col min="268" max="268" width="12.140625" style="50" customWidth="1"/>
    <col min="269" max="269" width="16.85546875" style="50" customWidth="1"/>
    <col min="270" max="270" width="17.5703125" style="50" customWidth="1"/>
    <col min="271" max="271" width="12.140625" style="50" customWidth="1"/>
    <col min="272" max="272" width="18.85546875" style="50" customWidth="1"/>
    <col min="273" max="273" width="16.42578125" style="50" customWidth="1"/>
    <col min="274" max="274" width="22.140625" style="50" bestFit="1" customWidth="1"/>
    <col min="275" max="275" width="11.42578125" style="50"/>
    <col min="276" max="276" width="14.5703125" style="50" customWidth="1"/>
    <col min="277" max="513" width="11.42578125" style="50"/>
    <col min="514" max="522" width="12.140625" style="50" customWidth="1"/>
    <col min="523" max="523" width="17.5703125" style="50" customWidth="1"/>
    <col min="524" max="524" width="12.140625" style="50" customWidth="1"/>
    <col min="525" max="525" width="16.85546875" style="50" customWidth="1"/>
    <col min="526" max="526" width="17.5703125" style="50" customWidth="1"/>
    <col min="527" max="527" width="12.140625" style="50" customWidth="1"/>
    <col min="528" max="528" width="18.85546875" style="50" customWidth="1"/>
    <col min="529" max="529" width="16.42578125" style="50" customWidth="1"/>
    <col min="530" max="530" width="22.140625" style="50" bestFit="1" customWidth="1"/>
    <col min="531" max="531" width="11.42578125" style="50"/>
    <col min="532" max="532" width="14.5703125" style="50" customWidth="1"/>
    <col min="533" max="769" width="11.42578125" style="50"/>
    <col min="770" max="778" width="12.140625" style="50" customWidth="1"/>
    <col min="779" max="779" width="17.5703125" style="50" customWidth="1"/>
    <col min="780" max="780" width="12.140625" style="50" customWidth="1"/>
    <col min="781" max="781" width="16.85546875" style="50" customWidth="1"/>
    <col min="782" max="782" width="17.5703125" style="50" customWidth="1"/>
    <col min="783" max="783" width="12.140625" style="50" customWidth="1"/>
    <col min="784" max="784" width="18.85546875" style="50" customWidth="1"/>
    <col min="785" max="785" width="16.42578125" style="50" customWidth="1"/>
    <col min="786" max="786" width="22.140625" style="50" bestFit="1" customWidth="1"/>
    <col min="787" max="787" width="11.42578125" style="50"/>
    <col min="788" max="788" width="14.5703125" style="50" customWidth="1"/>
    <col min="789" max="1025" width="11.42578125" style="50"/>
    <col min="1026" max="1034" width="12.140625" style="50" customWidth="1"/>
    <col min="1035" max="1035" width="17.5703125" style="50" customWidth="1"/>
    <col min="1036" max="1036" width="12.140625" style="50" customWidth="1"/>
    <col min="1037" max="1037" width="16.85546875" style="50" customWidth="1"/>
    <col min="1038" max="1038" width="17.5703125" style="50" customWidth="1"/>
    <col min="1039" max="1039" width="12.140625" style="50" customWidth="1"/>
    <col min="1040" max="1040" width="18.85546875" style="50" customWidth="1"/>
    <col min="1041" max="1041" width="16.42578125" style="50" customWidth="1"/>
    <col min="1042" max="1042" width="22.140625" style="50" bestFit="1" customWidth="1"/>
    <col min="1043" max="1043" width="11.42578125" style="50"/>
    <col min="1044" max="1044" width="14.5703125" style="50" customWidth="1"/>
    <col min="1045" max="1281" width="11.42578125" style="50"/>
    <col min="1282" max="1290" width="12.140625" style="50" customWidth="1"/>
    <col min="1291" max="1291" width="17.5703125" style="50" customWidth="1"/>
    <col min="1292" max="1292" width="12.140625" style="50" customWidth="1"/>
    <col min="1293" max="1293" width="16.85546875" style="50" customWidth="1"/>
    <col min="1294" max="1294" width="17.5703125" style="50" customWidth="1"/>
    <col min="1295" max="1295" width="12.140625" style="50" customWidth="1"/>
    <col min="1296" max="1296" width="18.85546875" style="50" customWidth="1"/>
    <col min="1297" max="1297" width="16.42578125" style="50" customWidth="1"/>
    <col min="1298" max="1298" width="22.140625" style="50" bestFit="1" customWidth="1"/>
    <col min="1299" max="1299" width="11.42578125" style="50"/>
    <col min="1300" max="1300" width="14.5703125" style="50" customWidth="1"/>
    <col min="1301" max="1537" width="11.42578125" style="50"/>
    <col min="1538" max="1546" width="12.140625" style="50" customWidth="1"/>
    <col min="1547" max="1547" width="17.5703125" style="50" customWidth="1"/>
    <col min="1548" max="1548" width="12.140625" style="50" customWidth="1"/>
    <col min="1549" max="1549" width="16.85546875" style="50" customWidth="1"/>
    <col min="1550" max="1550" width="17.5703125" style="50" customWidth="1"/>
    <col min="1551" max="1551" width="12.140625" style="50" customWidth="1"/>
    <col min="1552" max="1552" width="18.85546875" style="50" customWidth="1"/>
    <col min="1553" max="1553" width="16.42578125" style="50" customWidth="1"/>
    <col min="1554" max="1554" width="22.140625" style="50" bestFit="1" customWidth="1"/>
    <col min="1555" max="1555" width="11.42578125" style="50"/>
    <col min="1556" max="1556" width="14.5703125" style="50" customWidth="1"/>
    <col min="1557" max="1793" width="11.42578125" style="50"/>
    <col min="1794" max="1802" width="12.140625" style="50" customWidth="1"/>
    <col min="1803" max="1803" width="17.5703125" style="50" customWidth="1"/>
    <col min="1804" max="1804" width="12.140625" style="50" customWidth="1"/>
    <col min="1805" max="1805" width="16.85546875" style="50" customWidth="1"/>
    <col min="1806" max="1806" width="17.5703125" style="50" customWidth="1"/>
    <col min="1807" max="1807" width="12.140625" style="50" customWidth="1"/>
    <col min="1808" max="1808" width="18.85546875" style="50" customWidth="1"/>
    <col min="1809" max="1809" width="16.42578125" style="50" customWidth="1"/>
    <col min="1810" max="1810" width="22.140625" style="50" bestFit="1" customWidth="1"/>
    <col min="1811" max="1811" width="11.42578125" style="50"/>
    <col min="1812" max="1812" width="14.5703125" style="50" customWidth="1"/>
    <col min="1813" max="2049" width="11.42578125" style="50"/>
    <col min="2050" max="2058" width="12.140625" style="50" customWidth="1"/>
    <col min="2059" max="2059" width="17.5703125" style="50" customWidth="1"/>
    <col min="2060" max="2060" width="12.140625" style="50" customWidth="1"/>
    <col min="2061" max="2061" width="16.85546875" style="50" customWidth="1"/>
    <col min="2062" max="2062" width="17.5703125" style="50" customWidth="1"/>
    <col min="2063" max="2063" width="12.140625" style="50" customWidth="1"/>
    <col min="2064" max="2064" width="18.85546875" style="50" customWidth="1"/>
    <col min="2065" max="2065" width="16.42578125" style="50" customWidth="1"/>
    <col min="2066" max="2066" width="22.140625" style="50" bestFit="1" customWidth="1"/>
    <col min="2067" max="2067" width="11.42578125" style="50"/>
    <col min="2068" max="2068" width="14.5703125" style="50" customWidth="1"/>
    <col min="2069" max="2305" width="11.42578125" style="50"/>
    <col min="2306" max="2314" width="12.140625" style="50" customWidth="1"/>
    <col min="2315" max="2315" width="17.5703125" style="50" customWidth="1"/>
    <col min="2316" max="2316" width="12.140625" style="50" customWidth="1"/>
    <col min="2317" max="2317" width="16.85546875" style="50" customWidth="1"/>
    <col min="2318" max="2318" width="17.5703125" style="50" customWidth="1"/>
    <col min="2319" max="2319" width="12.140625" style="50" customWidth="1"/>
    <col min="2320" max="2320" width="18.85546875" style="50" customWidth="1"/>
    <col min="2321" max="2321" width="16.42578125" style="50" customWidth="1"/>
    <col min="2322" max="2322" width="22.140625" style="50" bestFit="1" customWidth="1"/>
    <col min="2323" max="2323" width="11.42578125" style="50"/>
    <col min="2324" max="2324" width="14.5703125" style="50" customWidth="1"/>
    <col min="2325" max="2561" width="11.42578125" style="50"/>
    <col min="2562" max="2570" width="12.140625" style="50" customWidth="1"/>
    <col min="2571" max="2571" width="17.5703125" style="50" customWidth="1"/>
    <col min="2572" max="2572" width="12.140625" style="50" customWidth="1"/>
    <col min="2573" max="2573" width="16.85546875" style="50" customWidth="1"/>
    <col min="2574" max="2574" width="17.5703125" style="50" customWidth="1"/>
    <col min="2575" max="2575" width="12.140625" style="50" customWidth="1"/>
    <col min="2576" max="2576" width="18.85546875" style="50" customWidth="1"/>
    <col min="2577" max="2577" width="16.42578125" style="50" customWidth="1"/>
    <col min="2578" max="2578" width="22.140625" style="50" bestFit="1" customWidth="1"/>
    <col min="2579" max="2579" width="11.42578125" style="50"/>
    <col min="2580" max="2580" width="14.5703125" style="50" customWidth="1"/>
    <col min="2581" max="2817" width="11.42578125" style="50"/>
    <col min="2818" max="2826" width="12.140625" style="50" customWidth="1"/>
    <col min="2827" max="2827" width="17.5703125" style="50" customWidth="1"/>
    <col min="2828" max="2828" width="12.140625" style="50" customWidth="1"/>
    <col min="2829" max="2829" width="16.85546875" style="50" customWidth="1"/>
    <col min="2830" max="2830" width="17.5703125" style="50" customWidth="1"/>
    <col min="2831" max="2831" width="12.140625" style="50" customWidth="1"/>
    <col min="2832" max="2832" width="18.85546875" style="50" customWidth="1"/>
    <col min="2833" max="2833" width="16.42578125" style="50" customWidth="1"/>
    <col min="2834" max="2834" width="22.140625" style="50" bestFit="1" customWidth="1"/>
    <col min="2835" max="2835" width="11.42578125" style="50"/>
    <col min="2836" max="2836" width="14.5703125" style="50" customWidth="1"/>
    <col min="2837" max="3073" width="11.42578125" style="50"/>
    <col min="3074" max="3082" width="12.140625" style="50" customWidth="1"/>
    <col min="3083" max="3083" width="17.5703125" style="50" customWidth="1"/>
    <col min="3084" max="3084" width="12.140625" style="50" customWidth="1"/>
    <col min="3085" max="3085" width="16.85546875" style="50" customWidth="1"/>
    <col min="3086" max="3086" width="17.5703125" style="50" customWidth="1"/>
    <col min="3087" max="3087" width="12.140625" style="50" customWidth="1"/>
    <col min="3088" max="3088" width="18.85546875" style="50" customWidth="1"/>
    <col min="3089" max="3089" width="16.42578125" style="50" customWidth="1"/>
    <col min="3090" max="3090" width="22.140625" style="50" bestFit="1" customWidth="1"/>
    <col min="3091" max="3091" width="11.42578125" style="50"/>
    <col min="3092" max="3092" width="14.5703125" style="50" customWidth="1"/>
    <col min="3093" max="3329" width="11.42578125" style="50"/>
    <col min="3330" max="3338" width="12.140625" style="50" customWidth="1"/>
    <col min="3339" max="3339" width="17.5703125" style="50" customWidth="1"/>
    <col min="3340" max="3340" width="12.140625" style="50" customWidth="1"/>
    <col min="3341" max="3341" width="16.85546875" style="50" customWidth="1"/>
    <col min="3342" max="3342" width="17.5703125" style="50" customWidth="1"/>
    <col min="3343" max="3343" width="12.140625" style="50" customWidth="1"/>
    <col min="3344" max="3344" width="18.85546875" style="50" customWidth="1"/>
    <col min="3345" max="3345" width="16.42578125" style="50" customWidth="1"/>
    <col min="3346" max="3346" width="22.140625" style="50" bestFit="1" customWidth="1"/>
    <col min="3347" max="3347" width="11.42578125" style="50"/>
    <col min="3348" max="3348" width="14.5703125" style="50" customWidth="1"/>
    <col min="3349" max="3585" width="11.42578125" style="50"/>
    <col min="3586" max="3594" width="12.140625" style="50" customWidth="1"/>
    <col min="3595" max="3595" width="17.5703125" style="50" customWidth="1"/>
    <col min="3596" max="3596" width="12.140625" style="50" customWidth="1"/>
    <col min="3597" max="3597" width="16.85546875" style="50" customWidth="1"/>
    <col min="3598" max="3598" width="17.5703125" style="50" customWidth="1"/>
    <col min="3599" max="3599" width="12.140625" style="50" customWidth="1"/>
    <col min="3600" max="3600" width="18.85546875" style="50" customWidth="1"/>
    <col min="3601" max="3601" width="16.42578125" style="50" customWidth="1"/>
    <col min="3602" max="3602" width="22.140625" style="50" bestFit="1" customWidth="1"/>
    <col min="3603" max="3603" width="11.42578125" style="50"/>
    <col min="3604" max="3604" width="14.5703125" style="50" customWidth="1"/>
    <col min="3605" max="3841" width="11.42578125" style="50"/>
    <col min="3842" max="3850" width="12.140625" style="50" customWidth="1"/>
    <col min="3851" max="3851" width="17.5703125" style="50" customWidth="1"/>
    <col min="3852" max="3852" width="12.140625" style="50" customWidth="1"/>
    <col min="3853" max="3853" width="16.85546875" style="50" customWidth="1"/>
    <col min="3854" max="3854" width="17.5703125" style="50" customWidth="1"/>
    <col min="3855" max="3855" width="12.140625" style="50" customWidth="1"/>
    <col min="3856" max="3856" width="18.85546875" style="50" customWidth="1"/>
    <col min="3857" max="3857" width="16.42578125" style="50" customWidth="1"/>
    <col min="3858" max="3858" width="22.140625" style="50" bestFit="1" customWidth="1"/>
    <col min="3859" max="3859" width="11.42578125" style="50"/>
    <col min="3860" max="3860" width="14.5703125" style="50" customWidth="1"/>
    <col min="3861" max="4097" width="11.42578125" style="50"/>
    <col min="4098" max="4106" width="12.140625" style="50" customWidth="1"/>
    <col min="4107" max="4107" width="17.5703125" style="50" customWidth="1"/>
    <col min="4108" max="4108" width="12.140625" style="50" customWidth="1"/>
    <col min="4109" max="4109" width="16.85546875" style="50" customWidth="1"/>
    <col min="4110" max="4110" width="17.5703125" style="50" customWidth="1"/>
    <col min="4111" max="4111" width="12.140625" style="50" customWidth="1"/>
    <col min="4112" max="4112" width="18.85546875" style="50" customWidth="1"/>
    <col min="4113" max="4113" width="16.42578125" style="50" customWidth="1"/>
    <col min="4114" max="4114" width="22.140625" style="50" bestFit="1" customWidth="1"/>
    <col min="4115" max="4115" width="11.42578125" style="50"/>
    <col min="4116" max="4116" width="14.5703125" style="50" customWidth="1"/>
    <col min="4117" max="4353" width="11.42578125" style="50"/>
    <col min="4354" max="4362" width="12.140625" style="50" customWidth="1"/>
    <col min="4363" max="4363" width="17.5703125" style="50" customWidth="1"/>
    <col min="4364" max="4364" width="12.140625" style="50" customWidth="1"/>
    <col min="4365" max="4365" width="16.85546875" style="50" customWidth="1"/>
    <col min="4366" max="4366" width="17.5703125" style="50" customWidth="1"/>
    <col min="4367" max="4367" width="12.140625" style="50" customWidth="1"/>
    <col min="4368" max="4368" width="18.85546875" style="50" customWidth="1"/>
    <col min="4369" max="4369" width="16.42578125" style="50" customWidth="1"/>
    <col min="4370" max="4370" width="22.140625" style="50" bestFit="1" customWidth="1"/>
    <col min="4371" max="4371" width="11.42578125" style="50"/>
    <col min="4372" max="4372" width="14.5703125" style="50" customWidth="1"/>
    <col min="4373" max="4609" width="11.42578125" style="50"/>
    <col min="4610" max="4618" width="12.140625" style="50" customWidth="1"/>
    <col min="4619" max="4619" width="17.5703125" style="50" customWidth="1"/>
    <col min="4620" max="4620" width="12.140625" style="50" customWidth="1"/>
    <col min="4621" max="4621" width="16.85546875" style="50" customWidth="1"/>
    <col min="4622" max="4622" width="17.5703125" style="50" customWidth="1"/>
    <col min="4623" max="4623" width="12.140625" style="50" customWidth="1"/>
    <col min="4624" max="4624" width="18.85546875" style="50" customWidth="1"/>
    <col min="4625" max="4625" width="16.42578125" style="50" customWidth="1"/>
    <col min="4626" max="4626" width="22.140625" style="50" bestFit="1" customWidth="1"/>
    <col min="4627" max="4627" width="11.42578125" style="50"/>
    <col min="4628" max="4628" width="14.5703125" style="50" customWidth="1"/>
    <col min="4629" max="4865" width="11.42578125" style="50"/>
    <col min="4866" max="4874" width="12.140625" style="50" customWidth="1"/>
    <col min="4875" max="4875" width="17.5703125" style="50" customWidth="1"/>
    <col min="4876" max="4876" width="12.140625" style="50" customWidth="1"/>
    <col min="4877" max="4877" width="16.85546875" style="50" customWidth="1"/>
    <col min="4878" max="4878" width="17.5703125" style="50" customWidth="1"/>
    <col min="4879" max="4879" width="12.140625" style="50" customWidth="1"/>
    <col min="4880" max="4880" width="18.85546875" style="50" customWidth="1"/>
    <col min="4881" max="4881" width="16.42578125" style="50" customWidth="1"/>
    <col min="4882" max="4882" width="22.140625" style="50" bestFit="1" customWidth="1"/>
    <col min="4883" max="4883" width="11.42578125" style="50"/>
    <col min="4884" max="4884" width="14.5703125" style="50" customWidth="1"/>
    <col min="4885" max="5121" width="11.42578125" style="50"/>
    <col min="5122" max="5130" width="12.140625" style="50" customWidth="1"/>
    <col min="5131" max="5131" width="17.5703125" style="50" customWidth="1"/>
    <col min="5132" max="5132" width="12.140625" style="50" customWidth="1"/>
    <col min="5133" max="5133" width="16.85546875" style="50" customWidth="1"/>
    <col min="5134" max="5134" width="17.5703125" style="50" customWidth="1"/>
    <col min="5135" max="5135" width="12.140625" style="50" customWidth="1"/>
    <col min="5136" max="5136" width="18.85546875" style="50" customWidth="1"/>
    <col min="5137" max="5137" width="16.42578125" style="50" customWidth="1"/>
    <col min="5138" max="5138" width="22.140625" style="50" bestFit="1" customWidth="1"/>
    <col min="5139" max="5139" width="11.42578125" style="50"/>
    <col min="5140" max="5140" width="14.5703125" style="50" customWidth="1"/>
    <col min="5141" max="5377" width="11.42578125" style="50"/>
    <col min="5378" max="5386" width="12.140625" style="50" customWidth="1"/>
    <col min="5387" max="5387" width="17.5703125" style="50" customWidth="1"/>
    <col min="5388" max="5388" width="12.140625" style="50" customWidth="1"/>
    <col min="5389" max="5389" width="16.85546875" style="50" customWidth="1"/>
    <col min="5390" max="5390" width="17.5703125" style="50" customWidth="1"/>
    <col min="5391" max="5391" width="12.140625" style="50" customWidth="1"/>
    <col min="5392" max="5392" width="18.85546875" style="50" customWidth="1"/>
    <col min="5393" max="5393" width="16.42578125" style="50" customWidth="1"/>
    <col min="5394" max="5394" width="22.140625" style="50" bestFit="1" customWidth="1"/>
    <col min="5395" max="5395" width="11.42578125" style="50"/>
    <col min="5396" max="5396" width="14.5703125" style="50" customWidth="1"/>
    <col min="5397" max="5633" width="11.42578125" style="50"/>
    <col min="5634" max="5642" width="12.140625" style="50" customWidth="1"/>
    <col min="5643" max="5643" width="17.5703125" style="50" customWidth="1"/>
    <col min="5644" max="5644" width="12.140625" style="50" customWidth="1"/>
    <col min="5645" max="5645" width="16.85546875" style="50" customWidth="1"/>
    <col min="5646" max="5646" width="17.5703125" style="50" customWidth="1"/>
    <col min="5647" max="5647" width="12.140625" style="50" customWidth="1"/>
    <col min="5648" max="5648" width="18.85546875" style="50" customWidth="1"/>
    <col min="5649" max="5649" width="16.42578125" style="50" customWidth="1"/>
    <col min="5650" max="5650" width="22.140625" style="50" bestFit="1" customWidth="1"/>
    <col min="5651" max="5651" width="11.42578125" style="50"/>
    <col min="5652" max="5652" width="14.5703125" style="50" customWidth="1"/>
    <col min="5653" max="5889" width="11.42578125" style="50"/>
    <col min="5890" max="5898" width="12.140625" style="50" customWidth="1"/>
    <col min="5899" max="5899" width="17.5703125" style="50" customWidth="1"/>
    <col min="5900" max="5900" width="12.140625" style="50" customWidth="1"/>
    <col min="5901" max="5901" width="16.85546875" style="50" customWidth="1"/>
    <col min="5902" max="5902" width="17.5703125" style="50" customWidth="1"/>
    <col min="5903" max="5903" width="12.140625" style="50" customWidth="1"/>
    <col min="5904" max="5904" width="18.85546875" style="50" customWidth="1"/>
    <col min="5905" max="5905" width="16.42578125" style="50" customWidth="1"/>
    <col min="5906" max="5906" width="22.140625" style="50" bestFit="1" customWidth="1"/>
    <col min="5907" max="5907" width="11.42578125" style="50"/>
    <col min="5908" max="5908" width="14.5703125" style="50" customWidth="1"/>
    <col min="5909" max="6145" width="11.42578125" style="50"/>
    <col min="6146" max="6154" width="12.140625" style="50" customWidth="1"/>
    <col min="6155" max="6155" width="17.5703125" style="50" customWidth="1"/>
    <col min="6156" max="6156" width="12.140625" style="50" customWidth="1"/>
    <col min="6157" max="6157" width="16.85546875" style="50" customWidth="1"/>
    <col min="6158" max="6158" width="17.5703125" style="50" customWidth="1"/>
    <col min="6159" max="6159" width="12.140625" style="50" customWidth="1"/>
    <col min="6160" max="6160" width="18.85546875" style="50" customWidth="1"/>
    <col min="6161" max="6161" width="16.42578125" style="50" customWidth="1"/>
    <col min="6162" max="6162" width="22.140625" style="50" bestFit="1" customWidth="1"/>
    <col min="6163" max="6163" width="11.42578125" style="50"/>
    <col min="6164" max="6164" width="14.5703125" style="50" customWidth="1"/>
    <col min="6165" max="6401" width="11.42578125" style="50"/>
    <col min="6402" max="6410" width="12.140625" style="50" customWidth="1"/>
    <col min="6411" max="6411" width="17.5703125" style="50" customWidth="1"/>
    <col min="6412" max="6412" width="12.140625" style="50" customWidth="1"/>
    <col min="6413" max="6413" width="16.85546875" style="50" customWidth="1"/>
    <col min="6414" max="6414" width="17.5703125" style="50" customWidth="1"/>
    <col min="6415" max="6415" width="12.140625" style="50" customWidth="1"/>
    <col min="6416" max="6416" width="18.85546875" style="50" customWidth="1"/>
    <col min="6417" max="6417" width="16.42578125" style="50" customWidth="1"/>
    <col min="6418" max="6418" width="22.140625" style="50" bestFit="1" customWidth="1"/>
    <col min="6419" max="6419" width="11.42578125" style="50"/>
    <col min="6420" max="6420" width="14.5703125" style="50" customWidth="1"/>
    <col min="6421" max="6657" width="11.42578125" style="50"/>
    <col min="6658" max="6666" width="12.140625" style="50" customWidth="1"/>
    <col min="6667" max="6667" width="17.5703125" style="50" customWidth="1"/>
    <col min="6668" max="6668" width="12.140625" style="50" customWidth="1"/>
    <col min="6669" max="6669" width="16.85546875" style="50" customWidth="1"/>
    <col min="6670" max="6670" width="17.5703125" style="50" customWidth="1"/>
    <col min="6671" max="6671" width="12.140625" style="50" customWidth="1"/>
    <col min="6672" max="6672" width="18.85546875" style="50" customWidth="1"/>
    <col min="6673" max="6673" width="16.42578125" style="50" customWidth="1"/>
    <col min="6674" max="6674" width="22.140625" style="50" bestFit="1" customWidth="1"/>
    <col min="6675" max="6675" width="11.42578125" style="50"/>
    <col min="6676" max="6676" width="14.5703125" style="50" customWidth="1"/>
    <col min="6677" max="6913" width="11.42578125" style="50"/>
    <col min="6914" max="6922" width="12.140625" style="50" customWidth="1"/>
    <col min="6923" max="6923" width="17.5703125" style="50" customWidth="1"/>
    <col min="6924" max="6924" width="12.140625" style="50" customWidth="1"/>
    <col min="6925" max="6925" width="16.85546875" style="50" customWidth="1"/>
    <col min="6926" max="6926" width="17.5703125" style="50" customWidth="1"/>
    <col min="6927" max="6927" width="12.140625" style="50" customWidth="1"/>
    <col min="6928" max="6928" width="18.85546875" style="50" customWidth="1"/>
    <col min="6929" max="6929" width="16.42578125" style="50" customWidth="1"/>
    <col min="6930" max="6930" width="22.140625" style="50" bestFit="1" customWidth="1"/>
    <col min="6931" max="6931" width="11.42578125" style="50"/>
    <col min="6932" max="6932" width="14.5703125" style="50" customWidth="1"/>
    <col min="6933" max="7169" width="11.42578125" style="50"/>
    <col min="7170" max="7178" width="12.140625" style="50" customWidth="1"/>
    <col min="7179" max="7179" width="17.5703125" style="50" customWidth="1"/>
    <col min="7180" max="7180" width="12.140625" style="50" customWidth="1"/>
    <col min="7181" max="7181" width="16.85546875" style="50" customWidth="1"/>
    <col min="7182" max="7182" width="17.5703125" style="50" customWidth="1"/>
    <col min="7183" max="7183" width="12.140625" style="50" customWidth="1"/>
    <col min="7184" max="7184" width="18.85546875" style="50" customWidth="1"/>
    <col min="7185" max="7185" width="16.42578125" style="50" customWidth="1"/>
    <col min="7186" max="7186" width="22.140625" style="50" bestFit="1" customWidth="1"/>
    <col min="7187" max="7187" width="11.42578125" style="50"/>
    <col min="7188" max="7188" width="14.5703125" style="50" customWidth="1"/>
    <col min="7189" max="7425" width="11.42578125" style="50"/>
    <col min="7426" max="7434" width="12.140625" style="50" customWidth="1"/>
    <col min="7435" max="7435" width="17.5703125" style="50" customWidth="1"/>
    <col min="7436" max="7436" width="12.140625" style="50" customWidth="1"/>
    <col min="7437" max="7437" width="16.85546875" style="50" customWidth="1"/>
    <col min="7438" max="7438" width="17.5703125" style="50" customWidth="1"/>
    <col min="7439" max="7439" width="12.140625" style="50" customWidth="1"/>
    <col min="7440" max="7440" width="18.85546875" style="50" customWidth="1"/>
    <col min="7441" max="7441" width="16.42578125" style="50" customWidth="1"/>
    <col min="7442" max="7442" width="22.140625" style="50" bestFit="1" customWidth="1"/>
    <col min="7443" max="7443" width="11.42578125" style="50"/>
    <col min="7444" max="7444" width="14.5703125" style="50" customWidth="1"/>
    <col min="7445" max="7681" width="11.42578125" style="50"/>
    <col min="7682" max="7690" width="12.140625" style="50" customWidth="1"/>
    <col min="7691" max="7691" width="17.5703125" style="50" customWidth="1"/>
    <col min="7692" max="7692" width="12.140625" style="50" customWidth="1"/>
    <col min="7693" max="7693" width="16.85546875" style="50" customWidth="1"/>
    <col min="7694" max="7694" width="17.5703125" style="50" customWidth="1"/>
    <col min="7695" max="7695" width="12.140625" style="50" customWidth="1"/>
    <col min="7696" max="7696" width="18.85546875" style="50" customWidth="1"/>
    <col min="7697" max="7697" width="16.42578125" style="50" customWidth="1"/>
    <col min="7698" max="7698" width="22.140625" style="50" bestFit="1" customWidth="1"/>
    <col min="7699" max="7699" width="11.42578125" style="50"/>
    <col min="7700" max="7700" width="14.5703125" style="50" customWidth="1"/>
    <col min="7701" max="7937" width="11.42578125" style="50"/>
    <col min="7938" max="7946" width="12.140625" style="50" customWidth="1"/>
    <col min="7947" max="7947" width="17.5703125" style="50" customWidth="1"/>
    <col min="7948" max="7948" width="12.140625" style="50" customWidth="1"/>
    <col min="7949" max="7949" width="16.85546875" style="50" customWidth="1"/>
    <col min="7950" max="7950" width="17.5703125" style="50" customWidth="1"/>
    <col min="7951" max="7951" width="12.140625" style="50" customWidth="1"/>
    <col min="7952" max="7952" width="18.85546875" style="50" customWidth="1"/>
    <col min="7953" max="7953" width="16.42578125" style="50" customWidth="1"/>
    <col min="7954" max="7954" width="22.140625" style="50" bestFit="1" customWidth="1"/>
    <col min="7955" max="7955" width="11.42578125" style="50"/>
    <col min="7956" max="7956" width="14.5703125" style="50" customWidth="1"/>
    <col min="7957" max="8193" width="11.42578125" style="50"/>
    <col min="8194" max="8202" width="12.140625" style="50" customWidth="1"/>
    <col min="8203" max="8203" width="17.5703125" style="50" customWidth="1"/>
    <col min="8204" max="8204" width="12.140625" style="50" customWidth="1"/>
    <col min="8205" max="8205" width="16.85546875" style="50" customWidth="1"/>
    <col min="8206" max="8206" width="17.5703125" style="50" customWidth="1"/>
    <col min="8207" max="8207" width="12.140625" style="50" customWidth="1"/>
    <col min="8208" max="8208" width="18.85546875" style="50" customWidth="1"/>
    <col min="8209" max="8209" width="16.42578125" style="50" customWidth="1"/>
    <col min="8210" max="8210" width="22.140625" style="50" bestFit="1" customWidth="1"/>
    <col min="8211" max="8211" width="11.42578125" style="50"/>
    <col min="8212" max="8212" width="14.5703125" style="50" customWidth="1"/>
    <col min="8213" max="8449" width="11.42578125" style="50"/>
    <col min="8450" max="8458" width="12.140625" style="50" customWidth="1"/>
    <col min="8459" max="8459" width="17.5703125" style="50" customWidth="1"/>
    <col min="8460" max="8460" width="12.140625" style="50" customWidth="1"/>
    <col min="8461" max="8461" width="16.85546875" style="50" customWidth="1"/>
    <col min="8462" max="8462" width="17.5703125" style="50" customWidth="1"/>
    <col min="8463" max="8463" width="12.140625" style="50" customWidth="1"/>
    <col min="8464" max="8464" width="18.85546875" style="50" customWidth="1"/>
    <col min="8465" max="8465" width="16.42578125" style="50" customWidth="1"/>
    <col min="8466" max="8466" width="22.140625" style="50" bestFit="1" customWidth="1"/>
    <col min="8467" max="8467" width="11.42578125" style="50"/>
    <col min="8468" max="8468" width="14.5703125" style="50" customWidth="1"/>
    <col min="8469" max="8705" width="11.42578125" style="50"/>
    <col min="8706" max="8714" width="12.140625" style="50" customWidth="1"/>
    <col min="8715" max="8715" width="17.5703125" style="50" customWidth="1"/>
    <col min="8716" max="8716" width="12.140625" style="50" customWidth="1"/>
    <col min="8717" max="8717" width="16.85546875" style="50" customWidth="1"/>
    <col min="8718" max="8718" width="17.5703125" style="50" customWidth="1"/>
    <col min="8719" max="8719" width="12.140625" style="50" customWidth="1"/>
    <col min="8720" max="8720" width="18.85546875" style="50" customWidth="1"/>
    <col min="8721" max="8721" width="16.42578125" style="50" customWidth="1"/>
    <col min="8722" max="8722" width="22.140625" style="50" bestFit="1" customWidth="1"/>
    <col min="8723" max="8723" width="11.42578125" style="50"/>
    <col min="8724" max="8724" width="14.5703125" style="50" customWidth="1"/>
    <col min="8725" max="8961" width="11.42578125" style="50"/>
    <col min="8962" max="8970" width="12.140625" style="50" customWidth="1"/>
    <col min="8971" max="8971" width="17.5703125" style="50" customWidth="1"/>
    <col min="8972" max="8972" width="12.140625" style="50" customWidth="1"/>
    <col min="8973" max="8973" width="16.85546875" style="50" customWidth="1"/>
    <col min="8974" max="8974" width="17.5703125" style="50" customWidth="1"/>
    <col min="8975" max="8975" width="12.140625" style="50" customWidth="1"/>
    <col min="8976" max="8976" width="18.85546875" style="50" customWidth="1"/>
    <col min="8977" max="8977" width="16.42578125" style="50" customWidth="1"/>
    <col min="8978" max="8978" width="22.140625" style="50" bestFit="1" customWidth="1"/>
    <col min="8979" max="8979" width="11.42578125" style="50"/>
    <col min="8980" max="8980" width="14.5703125" style="50" customWidth="1"/>
    <col min="8981" max="9217" width="11.42578125" style="50"/>
    <col min="9218" max="9226" width="12.140625" style="50" customWidth="1"/>
    <col min="9227" max="9227" width="17.5703125" style="50" customWidth="1"/>
    <col min="9228" max="9228" width="12.140625" style="50" customWidth="1"/>
    <col min="9229" max="9229" width="16.85546875" style="50" customWidth="1"/>
    <col min="9230" max="9230" width="17.5703125" style="50" customWidth="1"/>
    <col min="9231" max="9231" width="12.140625" style="50" customWidth="1"/>
    <col min="9232" max="9232" width="18.85546875" style="50" customWidth="1"/>
    <col min="9233" max="9233" width="16.42578125" style="50" customWidth="1"/>
    <col min="9234" max="9234" width="22.140625" style="50" bestFit="1" customWidth="1"/>
    <col min="9235" max="9235" width="11.42578125" style="50"/>
    <col min="9236" max="9236" width="14.5703125" style="50" customWidth="1"/>
    <col min="9237" max="9473" width="11.42578125" style="50"/>
    <col min="9474" max="9482" width="12.140625" style="50" customWidth="1"/>
    <col min="9483" max="9483" width="17.5703125" style="50" customWidth="1"/>
    <col min="9484" max="9484" width="12.140625" style="50" customWidth="1"/>
    <col min="9485" max="9485" width="16.85546875" style="50" customWidth="1"/>
    <col min="9486" max="9486" width="17.5703125" style="50" customWidth="1"/>
    <col min="9487" max="9487" width="12.140625" style="50" customWidth="1"/>
    <col min="9488" max="9488" width="18.85546875" style="50" customWidth="1"/>
    <col min="9489" max="9489" width="16.42578125" style="50" customWidth="1"/>
    <col min="9490" max="9490" width="22.140625" style="50" bestFit="1" customWidth="1"/>
    <col min="9491" max="9491" width="11.42578125" style="50"/>
    <col min="9492" max="9492" width="14.5703125" style="50" customWidth="1"/>
    <col min="9493" max="9729" width="11.42578125" style="50"/>
    <col min="9730" max="9738" width="12.140625" style="50" customWidth="1"/>
    <col min="9739" max="9739" width="17.5703125" style="50" customWidth="1"/>
    <col min="9740" max="9740" width="12.140625" style="50" customWidth="1"/>
    <col min="9741" max="9741" width="16.85546875" style="50" customWidth="1"/>
    <col min="9742" max="9742" width="17.5703125" style="50" customWidth="1"/>
    <col min="9743" max="9743" width="12.140625" style="50" customWidth="1"/>
    <col min="9744" max="9744" width="18.85546875" style="50" customWidth="1"/>
    <col min="9745" max="9745" width="16.42578125" style="50" customWidth="1"/>
    <col min="9746" max="9746" width="22.140625" style="50" bestFit="1" customWidth="1"/>
    <col min="9747" max="9747" width="11.42578125" style="50"/>
    <col min="9748" max="9748" width="14.5703125" style="50" customWidth="1"/>
    <col min="9749" max="9985" width="11.42578125" style="50"/>
    <col min="9986" max="9994" width="12.140625" style="50" customWidth="1"/>
    <col min="9995" max="9995" width="17.5703125" style="50" customWidth="1"/>
    <col min="9996" max="9996" width="12.140625" style="50" customWidth="1"/>
    <col min="9997" max="9997" width="16.85546875" style="50" customWidth="1"/>
    <col min="9998" max="9998" width="17.5703125" style="50" customWidth="1"/>
    <col min="9999" max="9999" width="12.140625" style="50" customWidth="1"/>
    <col min="10000" max="10000" width="18.85546875" style="50" customWidth="1"/>
    <col min="10001" max="10001" width="16.42578125" style="50" customWidth="1"/>
    <col min="10002" max="10002" width="22.140625" style="50" bestFit="1" customWidth="1"/>
    <col min="10003" max="10003" width="11.42578125" style="50"/>
    <col min="10004" max="10004" width="14.5703125" style="50" customWidth="1"/>
    <col min="10005" max="10241" width="11.42578125" style="50"/>
    <col min="10242" max="10250" width="12.140625" style="50" customWidth="1"/>
    <col min="10251" max="10251" width="17.5703125" style="50" customWidth="1"/>
    <col min="10252" max="10252" width="12.140625" style="50" customWidth="1"/>
    <col min="10253" max="10253" width="16.85546875" style="50" customWidth="1"/>
    <col min="10254" max="10254" width="17.5703125" style="50" customWidth="1"/>
    <col min="10255" max="10255" width="12.140625" style="50" customWidth="1"/>
    <col min="10256" max="10256" width="18.85546875" style="50" customWidth="1"/>
    <col min="10257" max="10257" width="16.42578125" style="50" customWidth="1"/>
    <col min="10258" max="10258" width="22.140625" style="50" bestFit="1" customWidth="1"/>
    <col min="10259" max="10259" width="11.42578125" style="50"/>
    <col min="10260" max="10260" width="14.5703125" style="50" customWidth="1"/>
    <col min="10261" max="10497" width="11.42578125" style="50"/>
    <col min="10498" max="10506" width="12.140625" style="50" customWidth="1"/>
    <col min="10507" max="10507" width="17.5703125" style="50" customWidth="1"/>
    <col min="10508" max="10508" width="12.140625" style="50" customWidth="1"/>
    <col min="10509" max="10509" width="16.85546875" style="50" customWidth="1"/>
    <col min="10510" max="10510" width="17.5703125" style="50" customWidth="1"/>
    <col min="10511" max="10511" width="12.140625" style="50" customWidth="1"/>
    <col min="10512" max="10512" width="18.85546875" style="50" customWidth="1"/>
    <col min="10513" max="10513" width="16.42578125" style="50" customWidth="1"/>
    <col min="10514" max="10514" width="22.140625" style="50" bestFit="1" customWidth="1"/>
    <col min="10515" max="10515" width="11.42578125" style="50"/>
    <col min="10516" max="10516" width="14.5703125" style="50" customWidth="1"/>
    <col min="10517" max="10753" width="11.42578125" style="50"/>
    <col min="10754" max="10762" width="12.140625" style="50" customWidth="1"/>
    <col min="10763" max="10763" width="17.5703125" style="50" customWidth="1"/>
    <col min="10764" max="10764" width="12.140625" style="50" customWidth="1"/>
    <col min="10765" max="10765" width="16.85546875" style="50" customWidth="1"/>
    <col min="10766" max="10766" width="17.5703125" style="50" customWidth="1"/>
    <col min="10767" max="10767" width="12.140625" style="50" customWidth="1"/>
    <col min="10768" max="10768" width="18.85546875" style="50" customWidth="1"/>
    <col min="10769" max="10769" width="16.42578125" style="50" customWidth="1"/>
    <col min="10770" max="10770" width="22.140625" style="50" bestFit="1" customWidth="1"/>
    <col min="10771" max="10771" width="11.42578125" style="50"/>
    <col min="10772" max="10772" width="14.5703125" style="50" customWidth="1"/>
    <col min="10773" max="11009" width="11.42578125" style="50"/>
    <col min="11010" max="11018" width="12.140625" style="50" customWidth="1"/>
    <col min="11019" max="11019" width="17.5703125" style="50" customWidth="1"/>
    <col min="11020" max="11020" width="12.140625" style="50" customWidth="1"/>
    <col min="11021" max="11021" width="16.85546875" style="50" customWidth="1"/>
    <col min="11022" max="11022" width="17.5703125" style="50" customWidth="1"/>
    <col min="11023" max="11023" width="12.140625" style="50" customWidth="1"/>
    <col min="11024" max="11024" width="18.85546875" style="50" customWidth="1"/>
    <col min="11025" max="11025" width="16.42578125" style="50" customWidth="1"/>
    <col min="11026" max="11026" width="22.140625" style="50" bestFit="1" customWidth="1"/>
    <col min="11027" max="11027" width="11.42578125" style="50"/>
    <col min="11028" max="11028" width="14.5703125" style="50" customWidth="1"/>
    <col min="11029" max="11265" width="11.42578125" style="50"/>
    <col min="11266" max="11274" width="12.140625" style="50" customWidth="1"/>
    <col min="11275" max="11275" width="17.5703125" style="50" customWidth="1"/>
    <col min="11276" max="11276" width="12.140625" style="50" customWidth="1"/>
    <col min="11277" max="11277" width="16.85546875" style="50" customWidth="1"/>
    <col min="11278" max="11278" width="17.5703125" style="50" customWidth="1"/>
    <col min="11279" max="11279" width="12.140625" style="50" customWidth="1"/>
    <col min="11280" max="11280" width="18.85546875" style="50" customWidth="1"/>
    <col min="11281" max="11281" width="16.42578125" style="50" customWidth="1"/>
    <col min="11282" max="11282" width="22.140625" style="50" bestFit="1" customWidth="1"/>
    <col min="11283" max="11283" width="11.42578125" style="50"/>
    <col min="11284" max="11284" width="14.5703125" style="50" customWidth="1"/>
    <col min="11285" max="11521" width="11.42578125" style="50"/>
    <col min="11522" max="11530" width="12.140625" style="50" customWidth="1"/>
    <col min="11531" max="11531" width="17.5703125" style="50" customWidth="1"/>
    <col min="11532" max="11532" width="12.140625" style="50" customWidth="1"/>
    <col min="11533" max="11533" width="16.85546875" style="50" customWidth="1"/>
    <col min="11534" max="11534" width="17.5703125" style="50" customWidth="1"/>
    <col min="11535" max="11535" width="12.140625" style="50" customWidth="1"/>
    <col min="11536" max="11536" width="18.85546875" style="50" customWidth="1"/>
    <col min="11537" max="11537" width="16.42578125" style="50" customWidth="1"/>
    <col min="11538" max="11538" width="22.140625" style="50" bestFit="1" customWidth="1"/>
    <col min="11539" max="11539" width="11.42578125" style="50"/>
    <col min="11540" max="11540" width="14.5703125" style="50" customWidth="1"/>
    <col min="11541" max="11777" width="11.42578125" style="50"/>
    <col min="11778" max="11786" width="12.140625" style="50" customWidth="1"/>
    <col min="11787" max="11787" width="17.5703125" style="50" customWidth="1"/>
    <col min="11788" max="11788" width="12.140625" style="50" customWidth="1"/>
    <col min="11789" max="11789" width="16.85546875" style="50" customWidth="1"/>
    <col min="11790" max="11790" width="17.5703125" style="50" customWidth="1"/>
    <col min="11791" max="11791" width="12.140625" style="50" customWidth="1"/>
    <col min="11792" max="11792" width="18.85546875" style="50" customWidth="1"/>
    <col min="11793" max="11793" width="16.42578125" style="50" customWidth="1"/>
    <col min="11794" max="11794" width="22.140625" style="50" bestFit="1" customWidth="1"/>
    <col min="11795" max="11795" width="11.42578125" style="50"/>
    <col min="11796" max="11796" width="14.5703125" style="50" customWidth="1"/>
    <col min="11797" max="12033" width="11.42578125" style="50"/>
    <col min="12034" max="12042" width="12.140625" style="50" customWidth="1"/>
    <col min="12043" max="12043" width="17.5703125" style="50" customWidth="1"/>
    <col min="12044" max="12044" width="12.140625" style="50" customWidth="1"/>
    <col min="12045" max="12045" width="16.85546875" style="50" customWidth="1"/>
    <col min="12046" max="12046" width="17.5703125" style="50" customWidth="1"/>
    <col min="12047" max="12047" width="12.140625" style="50" customWidth="1"/>
    <col min="12048" max="12048" width="18.85546875" style="50" customWidth="1"/>
    <col min="12049" max="12049" width="16.42578125" style="50" customWidth="1"/>
    <col min="12050" max="12050" width="22.140625" style="50" bestFit="1" customWidth="1"/>
    <col min="12051" max="12051" width="11.42578125" style="50"/>
    <col min="12052" max="12052" width="14.5703125" style="50" customWidth="1"/>
    <col min="12053" max="12289" width="11.42578125" style="50"/>
    <col min="12290" max="12298" width="12.140625" style="50" customWidth="1"/>
    <col min="12299" max="12299" width="17.5703125" style="50" customWidth="1"/>
    <col min="12300" max="12300" width="12.140625" style="50" customWidth="1"/>
    <col min="12301" max="12301" width="16.85546875" style="50" customWidth="1"/>
    <col min="12302" max="12302" width="17.5703125" style="50" customWidth="1"/>
    <col min="12303" max="12303" width="12.140625" style="50" customWidth="1"/>
    <col min="12304" max="12304" width="18.85546875" style="50" customWidth="1"/>
    <col min="12305" max="12305" width="16.42578125" style="50" customWidth="1"/>
    <col min="12306" max="12306" width="22.140625" style="50" bestFit="1" customWidth="1"/>
    <col min="12307" max="12307" width="11.42578125" style="50"/>
    <col min="12308" max="12308" width="14.5703125" style="50" customWidth="1"/>
    <col min="12309" max="12545" width="11.42578125" style="50"/>
    <col min="12546" max="12554" width="12.140625" style="50" customWidth="1"/>
    <col min="12555" max="12555" width="17.5703125" style="50" customWidth="1"/>
    <col min="12556" max="12556" width="12.140625" style="50" customWidth="1"/>
    <col min="12557" max="12557" width="16.85546875" style="50" customWidth="1"/>
    <col min="12558" max="12558" width="17.5703125" style="50" customWidth="1"/>
    <col min="12559" max="12559" width="12.140625" style="50" customWidth="1"/>
    <col min="12560" max="12560" width="18.85546875" style="50" customWidth="1"/>
    <col min="12561" max="12561" width="16.42578125" style="50" customWidth="1"/>
    <col min="12562" max="12562" width="22.140625" style="50" bestFit="1" customWidth="1"/>
    <col min="12563" max="12563" width="11.42578125" style="50"/>
    <col min="12564" max="12564" width="14.5703125" style="50" customWidth="1"/>
    <col min="12565" max="12801" width="11.42578125" style="50"/>
    <col min="12802" max="12810" width="12.140625" style="50" customWidth="1"/>
    <col min="12811" max="12811" width="17.5703125" style="50" customWidth="1"/>
    <col min="12812" max="12812" width="12.140625" style="50" customWidth="1"/>
    <col min="12813" max="12813" width="16.85546875" style="50" customWidth="1"/>
    <col min="12814" max="12814" width="17.5703125" style="50" customWidth="1"/>
    <col min="12815" max="12815" width="12.140625" style="50" customWidth="1"/>
    <col min="12816" max="12816" width="18.85546875" style="50" customWidth="1"/>
    <col min="12817" max="12817" width="16.42578125" style="50" customWidth="1"/>
    <col min="12818" max="12818" width="22.140625" style="50" bestFit="1" customWidth="1"/>
    <col min="12819" max="12819" width="11.42578125" style="50"/>
    <col min="12820" max="12820" width="14.5703125" style="50" customWidth="1"/>
    <col min="12821" max="13057" width="11.42578125" style="50"/>
    <col min="13058" max="13066" width="12.140625" style="50" customWidth="1"/>
    <col min="13067" max="13067" width="17.5703125" style="50" customWidth="1"/>
    <col min="13068" max="13068" width="12.140625" style="50" customWidth="1"/>
    <col min="13069" max="13069" width="16.85546875" style="50" customWidth="1"/>
    <col min="13070" max="13070" width="17.5703125" style="50" customWidth="1"/>
    <col min="13071" max="13071" width="12.140625" style="50" customWidth="1"/>
    <col min="13072" max="13072" width="18.85546875" style="50" customWidth="1"/>
    <col min="13073" max="13073" width="16.42578125" style="50" customWidth="1"/>
    <col min="13074" max="13074" width="22.140625" style="50" bestFit="1" customWidth="1"/>
    <col min="13075" max="13075" width="11.42578125" style="50"/>
    <col min="13076" max="13076" width="14.5703125" style="50" customWidth="1"/>
    <col min="13077" max="13313" width="11.42578125" style="50"/>
    <col min="13314" max="13322" width="12.140625" style="50" customWidth="1"/>
    <col min="13323" max="13323" width="17.5703125" style="50" customWidth="1"/>
    <col min="13324" max="13324" width="12.140625" style="50" customWidth="1"/>
    <col min="13325" max="13325" width="16.85546875" style="50" customWidth="1"/>
    <col min="13326" max="13326" width="17.5703125" style="50" customWidth="1"/>
    <col min="13327" max="13327" width="12.140625" style="50" customWidth="1"/>
    <col min="13328" max="13328" width="18.85546875" style="50" customWidth="1"/>
    <col min="13329" max="13329" width="16.42578125" style="50" customWidth="1"/>
    <col min="13330" max="13330" width="22.140625" style="50" bestFit="1" customWidth="1"/>
    <col min="13331" max="13331" width="11.42578125" style="50"/>
    <col min="13332" max="13332" width="14.5703125" style="50" customWidth="1"/>
    <col min="13333" max="13569" width="11.42578125" style="50"/>
    <col min="13570" max="13578" width="12.140625" style="50" customWidth="1"/>
    <col min="13579" max="13579" width="17.5703125" style="50" customWidth="1"/>
    <col min="13580" max="13580" width="12.140625" style="50" customWidth="1"/>
    <col min="13581" max="13581" width="16.85546875" style="50" customWidth="1"/>
    <col min="13582" max="13582" width="17.5703125" style="50" customWidth="1"/>
    <col min="13583" max="13583" width="12.140625" style="50" customWidth="1"/>
    <col min="13584" max="13584" width="18.85546875" style="50" customWidth="1"/>
    <col min="13585" max="13585" width="16.42578125" style="50" customWidth="1"/>
    <col min="13586" max="13586" width="22.140625" style="50" bestFit="1" customWidth="1"/>
    <col min="13587" max="13587" width="11.42578125" style="50"/>
    <col min="13588" max="13588" width="14.5703125" style="50" customWidth="1"/>
    <col min="13589" max="13825" width="11.42578125" style="50"/>
    <col min="13826" max="13834" width="12.140625" style="50" customWidth="1"/>
    <col min="13835" max="13835" width="17.5703125" style="50" customWidth="1"/>
    <col min="13836" max="13836" width="12.140625" style="50" customWidth="1"/>
    <col min="13837" max="13837" width="16.85546875" style="50" customWidth="1"/>
    <col min="13838" max="13838" width="17.5703125" style="50" customWidth="1"/>
    <col min="13839" max="13839" width="12.140625" style="50" customWidth="1"/>
    <col min="13840" max="13840" width="18.85546875" style="50" customWidth="1"/>
    <col min="13841" max="13841" width="16.42578125" style="50" customWidth="1"/>
    <col min="13842" max="13842" width="22.140625" style="50" bestFit="1" customWidth="1"/>
    <col min="13843" max="13843" width="11.42578125" style="50"/>
    <col min="13844" max="13844" width="14.5703125" style="50" customWidth="1"/>
    <col min="13845" max="14081" width="11.42578125" style="50"/>
    <col min="14082" max="14090" width="12.140625" style="50" customWidth="1"/>
    <col min="14091" max="14091" width="17.5703125" style="50" customWidth="1"/>
    <col min="14092" max="14092" width="12.140625" style="50" customWidth="1"/>
    <col min="14093" max="14093" width="16.85546875" style="50" customWidth="1"/>
    <col min="14094" max="14094" width="17.5703125" style="50" customWidth="1"/>
    <col min="14095" max="14095" width="12.140625" style="50" customWidth="1"/>
    <col min="14096" max="14096" width="18.85546875" style="50" customWidth="1"/>
    <col min="14097" max="14097" width="16.42578125" style="50" customWidth="1"/>
    <col min="14098" max="14098" width="22.140625" style="50" bestFit="1" customWidth="1"/>
    <col min="14099" max="14099" width="11.42578125" style="50"/>
    <col min="14100" max="14100" width="14.5703125" style="50" customWidth="1"/>
    <col min="14101" max="14337" width="11.42578125" style="50"/>
    <col min="14338" max="14346" width="12.140625" style="50" customWidth="1"/>
    <col min="14347" max="14347" width="17.5703125" style="50" customWidth="1"/>
    <col min="14348" max="14348" width="12.140625" style="50" customWidth="1"/>
    <col min="14349" max="14349" width="16.85546875" style="50" customWidth="1"/>
    <col min="14350" max="14350" width="17.5703125" style="50" customWidth="1"/>
    <col min="14351" max="14351" width="12.140625" style="50" customWidth="1"/>
    <col min="14352" max="14352" width="18.85546875" style="50" customWidth="1"/>
    <col min="14353" max="14353" width="16.42578125" style="50" customWidth="1"/>
    <col min="14354" max="14354" width="22.140625" style="50" bestFit="1" customWidth="1"/>
    <col min="14355" max="14355" width="11.42578125" style="50"/>
    <col min="14356" max="14356" width="14.5703125" style="50" customWidth="1"/>
    <col min="14357" max="14593" width="11.42578125" style="50"/>
    <col min="14594" max="14602" width="12.140625" style="50" customWidth="1"/>
    <col min="14603" max="14603" width="17.5703125" style="50" customWidth="1"/>
    <col min="14604" max="14604" width="12.140625" style="50" customWidth="1"/>
    <col min="14605" max="14605" width="16.85546875" style="50" customWidth="1"/>
    <col min="14606" max="14606" width="17.5703125" style="50" customWidth="1"/>
    <col min="14607" max="14607" width="12.140625" style="50" customWidth="1"/>
    <col min="14608" max="14608" width="18.85546875" style="50" customWidth="1"/>
    <col min="14609" max="14609" width="16.42578125" style="50" customWidth="1"/>
    <col min="14610" max="14610" width="22.140625" style="50" bestFit="1" customWidth="1"/>
    <col min="14611" max="14611" width="11.42578125" style="50"/>
    <col min="14612" max="14612" width="14.5703125" style="50" customWidth="1"/>
    <col min="14613" max="14849" width="11.42578125" style="50"/>
    <col min="14850" max="14858" width="12.140625" style="50" customWidth="1"/>
    <col min="14859" max="14859" width="17.5703125" style="50" customWidth="1"/>
    <col min="14860" max="14860" width="12.140625" style="50" customWidth="1"/>
    <col min="14861" max="14861" width="16.85546875" style="50" customWidth="1"/>
    <col min="14862" max="14862" width="17.5703125" style="50" customWidth="1"/>
    <col min="14863" max="14863" width="12.140625" style="50" customWidth="1"/>
    <col min="14864" max="14864" width="18.85546875" style="50" customWidth="1"/>
    <col min="14865" max="14865" width="16.42578125" style="50" customWidth="1"/>
    <col min="14866" max="14866" width="22.140625" style="50" bestFit="1" customWidth="1"/>
    <col min="14867" max="14867" width="11.42578125" style="50"/>
    <col min="14868" max="14868" width="14.5703125" style="50" customWidth="1"/>
    <col min="14869" max="15105" width="11.42578125" style="50"/>
    <col min="15106" max="15114" width="12.140625" style="50" customWidth="1"/>
    <col min="15115" max="15115" width="17.5703125" style="50" customWidth="1"/>
    <col min="15116" max="15116" width="12.140625" style="50" customWidth="1"/>
    <col min="15117" max="15117" width="16.85546875" style="50" customWidth="1"/>
    <col min="15118" max="15118" width="17.5703125" style="50" customWidth="1"/>
    <col min="15119" max="15119" width="12.140625" style="50" customWidth="1"/>
    <col min="15120" max="15120" width="18.85546875" style="50" customWidth="1"/>
    <col min="15121" max="15121" width="16.42578125" style="50" customWidth="1"/>
    <col min="15122" max="15122" width="22.140625" style="50" bestFit="1" customWidth="1"/>
    <col min="15123" max="15123" width="11.42578125" style="50"/>
    <col min="15124" max="15124" width="14.5703125" style="50" customWidth="1"/>
    <col min="15125" max="15361" width="11.42578125" style="50"/>
    <col min="15362" max="15370" width="12.140625" style="50" customWidth="1"/>
    <col min="15371" max="15371" width="17.5703125" style="50" customWidth="1"/>
    <col min="15372" max="15372" width="12.140625" style="50" customWidth="1"/>
    <col min="15373" max="15373" width="16.85546875" style="50" customWidth="1"/>
    <col min="15374" max="15374" width="17.5703125" style="50" customWidth="1"/>
    <col min="15375" max="15375" width="12.140625" style="50" customWidth="1"/>
    <col min="15376" max="15376" width="18.85546875" style="50" customWidth="1"/>
    <col min="15377" max="15377" width="16.42578125" style="50" customWidth="1"/>
    <col min="15378" max="15378" width="22.140625" style="50" bestFit="1" customWidth="1"/>
    <col min="15379" max="15379" width="11.42578125" style="50"/>
    <col min="15380" max="15380" width="14.5703125" style="50" customWidth="1"/>
    <col min="15381" max="15617" width="11.42578125" style="50"/>
    <col min="15618" max="15626" width="12.140625" style="50" customWidth="1"/>
    <col min="15627" max="15627" width="17.5703125" style="50" customWidth="1"/>
    <col min="15628" max="15628" width="12.140625" style="50" customWidth="1"/>
    <col min="15629" max="15629" width="16.85546875" style="50" customWidth="1"/>
    <col min="15630" max="15630" width="17.5703125" style="50" customWidth="1"/>
    <col min="15631" max="15631" width="12.140625" style="50" customWidth="1"/>
    <col min="15632" max="15632" width="18.85546875" style="50" customWidth="1"/>
    <col min="15633" max="15633" width="16.42578125" style="50" customWidth="1"/>
    <col min="15634" max="15634" width="22.140625" style="50" bestFit="1" customWidth="1"/>
    <col min="15635" max="15635" width="11.42578125" style="50"/>
    <col min="15636" max="15636" width="14.5703125" style="50" customWidth="1"/>
    <col min="15637" max="15873" width="11.42578125" style="50"/>
    <col min="15874" max="15882" width="12.140625" style="50" customWidth="1"/>
    <col min="15883" max="15883" width="17.5703125" style="50" customWidth="1"/>
    <col min="15884" max="15884" width="12.140625" style="50" customWidth="1"/>
    <col min="15885" max="15885" width="16.85546875" style="50" customWidth="1"/>
    <col min="15886" max="15886" width="17.5703125" style="50" customWidth="1"/>
    <col min="15887" max="15887" width="12.140625" style="50" customWidth="1"/>
    <col min="15888" max="15888" width="18.85546875" style="50" customWidth="1"/>
    <col min="15889" max="15889" width="16.42578125" style="50" customWidth="1"/>
    <col min="15890" max="15890" width="22.140625" style="50" bestFit="1" customWidth="1"/>
    <col min="15891" max="15891" width="11.42578125" style="50"/>
    <col min="15892" max="15892" width="14.5703125" style="50" customWidth="1"/>
    <col min="15893" max="16129" width="11.42578125" style="50"/>
    <col min="16130" max="16138" width="12.140625" style="50" customWidth="1"/>
    <col min="16139" max="16139" width="17.5703125" style="50" customWidth="1"/>
    <col min="16140" max="16140" width="12.140625" style="50" customWidth="1"/>
    <col min="16141" max="16141" width="16.85546875" style="50" customWidth="1"/>
    <col min="16142" max="16142" width="17.5703125" style="50" customWidth="1"/>
    <col min="16143" max="16143" width="12.140625" style="50" customWidth="1"/>
    <col min="16144" max="16144" width="18.85546875" style="50" customWidth="1"/>
    <col min="16145" max="16145" width="16.42578125" style="50" customWidth="1"/>
    <col min="16146" max="16146" width="22.140625" style="50" bestFit="1" customWidth="1"/>
    <col min="16147" max="16147" width="11.42578125" style="50"/>
    <col min="16148" max="16148" width="14.5703125" style="50" customWidth="1"/>
    <col min="16149" max="16384" width="11.42578125" style="50"/>
  </cols>
  <sheetData>
    <row r="1" spans="1:20" ht="45.75" customHeight="1" x14ac:dyDescent="0.2">
      <c r="A1" s="51"/>
      <c r="B1" s="52" t="s">
        <v>24</v>
      </c>
      <c r="C1" s="53" t="s">
        <v>25</v>
      </c>
      <c r="D1" s="53" t="s">
        <v>22</v>
      </c>
      <c r="E1" s="54" t="s">
        <v>26</v>
      </c>
      <c r="F1" s="55" t="s">
        <v>27</v>
      </c>
      <c r="G1" s="56" t="e">
        <f>VALUE(IF(mode_France,"8/5",0))</f>
        <v>#NAME?</v>
      </c>
      <c r="H1" s="53" t="s">
        <v>28</v>
      </c>
      <c r="I1" s="53" t="s">
        <v>29</v>
      </c>
      <c r="J1" s="57" t="s">
        <v>30</v>
      </c>
      <c r="K1" s="58" t="e">
        <f>VALUE(VLOOKUP(pays,fêtes_nat,2,0))</f>
        <v>#NAME?</v>
      </c>
      <c r="L1" s="59" t="s">
        <v>31</v>
      </c>
      <c r="M1" s="60" t="s">
        <v>32</v>
      </c>
      <c r="N1" s="56" t="e">
        <f>VALUE(IF(OR(mode_France,mode_Belgique),"11/11",0))</f>
        <v>#NAME?</v>
      </c>
      <c r="O1" s="60" t="s">
        <v>33</v>
      </c>
      <c r="P1" s="61" t="e">
        <f>VALUE(IF(OR(mode_luxembourg,AND(flag_alsace,mode_France)),"26/12",0))</f>
        <v>#NAME?</v>
      </c>
      <c r="Q1" s="62" t="s">
        <v>34</v>
      </c>
      <c r="R1" s="63" t="e">
        <f>YEAR(premier_jour)</f>
        <v>#NAME?</v>
      </c>
      <c r="S1" s="50">
        <v>0</v>
      </c>
      <c r="T1" s="64" t="s">
        <v>22</v>
      </c>
    </row>
    <row r="2" spans="1:20" x14ac:dyDescent="0.2">
      <c r="A2" s="65" t="e">
        <f>IF(sans_fériés,0,2000)</f>
        <v>#NAME?</v>
      </c>
      <c r="B2" s="66" t="e">
        <f>DATE(A2,1,1)</f>
        <v>#NAME?</v>
      </c>
      <c r="C2" s="66" t="e">
        <f t="shared" ref="C2:C33" si="0">IF(AND(mode_Alsace,mode_France),D2-2,0)</f>
        <v>#NAME?</v>
      </c>
      <c r="D2" s="66" t="e">
        <f t="shared" ref="D2:D33" si="1">VLOOKUP(A2,table_Paques,2,0)</f>
        <v>#NAME?</v>
      </c>
      <c r="E2" s="66" t="e">
        <f>D2+1</f>
        <v>#NAME?</v>
      </c>
      <c r="F2" s="66" t="e">
        <f>DATE(A2,5,1)</f>
        <v>#NAME?</v>
      </c>
      <c r="G2" s="66" t="e">
        <f>IF(G$1,DATE($A2,MONTH(G$1),DAY(G$1)),0)</f>
        <v>#NAME?</v>
      </c>
      <c r="H2" s="66" t="e">
        <f>E2+38</f>
        <v>#NAME?</v>
      </c>
      <c r="I2" s="66" t="e">
        <f>(D2+49)</f>
        <v>#NAME?</v>
      </c>
      <c r="J2" s="66" t="e">
        <f t="shared" ref="J2:J65" si="2">(I2+1)*NOT(sans_pentecote)</f>
        <v>#NAME?</v>
      </c>
      <c r="K2" s="66" t="e">
        <f t="shared" ref="K2:K33" si="3">DATE($A2,MONTH(fete_nat),DAY(fete_nat))</f>
        <v>#NAME?</v>
      </c>
      <c r="L2" s="66" t="e">
        <f>DATE($A2,8,15)</f>
        <v>#NAME?</v>
      </c>
      <c r="M2" s="66" t="e">
        <f>DATE($A2,11,1)</f>
        <v>#NAME?</v>
      </c>
      <c r="N2" s="66" t="e">
        <f>IF(N$1,DATE($A2,MONTH(N$1),DAY(N$1)),0)</f>
        <v>#NAME?</v>
      </c>
      <c r="O2" s="66" t="e">
        <f>DATE($A2,12,25)</f>
        <v>#NAME?</v>
      </c>
      <c r="P2" s="66" t="e">
        <f>IF(P$1,DATE($A2,MONTH(P$1),DAY(P$1)),0)</f>
        <v>#NAME?</v>
      </c>
      <c r="Q2" s="67" t="s">
        <v>35</v>
      </c>
      <c r="R2" s="63" t="e">
        <f>YEAR(MAX(derniers_jours))</f>
        <v>#NAME?</v>
      </c>
      <c r="S2" s="50">
        <v>1900</v>
      </c>
      <c r="T2" s="68">
        <v>106</v>
      </c>
    </row>
    <row r="3" spans="1:20" x14ac:dyDescent="0.2">
      <c r="A3" s="65" t="e">
        <f t="shared" ref="A3:A66" si="4">IF(sans_fériés,0,A2+1)</f>
        <v>#NAME?</v>
      </c>
      <c r="B3" s="66" t="e">
        <f t="shared" ref="B3:B66" si="5">DATE(A3,1,1)</f>
        <v>#NAME?</v>
      </c>
      <c r="C3" s="66" t="e">
        <f t="shared" si="0"/>
        <v>#NAME?</v>
      </c>
      <c r="D3" s="66" t="e">
        <f t="shared" si="1"/>
        <v>#NAME?</v>
      </c>
      <c r="E3" s="66" t="e">
        <f t="shared" ref="E3:E66" si="6">D3+1</f>
        <v>#NAME?</v>
      </c>
      <c r="F3" s="66" t="e">
        <f t="shared" ref="F3:F66" si="7">DATE(A3,5,1)</f>
        <v>#NAME?</v>
      </c>
      <c r="G3" s="66" t="e">
        <f t="shared" ref="G3:G66" si="8">IF(G$1,DATE($A3,MONTH(G$1),DAY(G$1)),0)</f>
        <v>#NAME?</v>
      </c>
      <c r="H3" s="66" t="e">
        <f t="shared" ref="H3:H66" si="9">E3+38</f>
        <v>#NAME?</v>
      </c>
      <c r="I3" s="66" t="e">
        <f t="shared" ref="I3:I66" si="10">(D3+49)</f>
        <v>#NAME?</v>
      </c>
      <c r="J3" s="66" t="e">
        <f t="shared" si="2"/>
        <v>#NAME?</v>
      </c>
      <c r="K3" s="66" t="e">
        <f t="shared" si="3"/>
        <v>#NAME?</v>
      </c>
      <c r="L3" s="66" t="e">
        <f t="shared" ref="L3:L66" si="11">DATE($A3,8,15)</f>
        <v>#NAME?</v>
      </c>
      <c r="M3" s="66" t="e">
        <f t="shared" ref="M3:M66" si="12">DATE($A3,11,1)</f>
        <v>#NAME?</v>
      </c>
      <c r="N3" s="66" t="e">
        <f t="shared" ref="N3:N66" si="13">IF(N$1,DATE($A3,MONTH(N$1),DAY(N$1)),0)</f>
        <v>#NAME?</v>
      </c>
      <c r="O3" s="66" t="e">
        <f t="shared" ref="O3:O66" si="14">DATE($A3,12,25)</f>
        <v>#NAME?</v>
      </c>
      <c r="P3" s="66" t="e">
        <f t="shared" ref="P3:P66" si="15">IF(P$1,DATE($A3,MONTH(P$1),DAY(P$1)),0)</f>
        <v>#NAME?</v>
      </c>
      <c r="Q3" s="63" t="s">
        <v>36</v>
      </c>
      <c r="R3" s="63" t="e">
        <f>MATCH(annee_1,années_fériés,0)-2</f>
        <v>#NAME?</v>
      </c>
      <c r="S3" s="50">
        <v>1901</v>
      </c>
      <c r="T3" s="68">
        <v>463</v>
      </c>
    </row>
    <row r="4" spans="1:20" x14ac:dyDescent="0.2">
      <c r="A4" s="65" t="e">
        <f t="shared" si="4"/>
        <v>#NAME?</v>
      </c>
      <c r="B4" s="66" t="e">
        <f t="shared" si="5"/>
        <v>#NAME?</v>
      </c>
      <c r="C4" s="66" t="e">
        <f t="shared" si="0"/>
        <v>#NAME?</v>
      </c>
      <c r="D4" s="66" t="e">
        <f t="shared" si="1"/>
        <v>#NAME?</v>
      </c>
      <c r="E4" s="66" t="e">
        <f t="shared" si="6"/>
        <v>#NAME?</v>
      </c>
      <c r="F4" s="66" t="e">
        <f t="shared" si="7"/>
        <v>#NAME?</v>
      </c>
      <c r="G4" s="66" t="e">
        <f t="shared" si="8"/>
        <v>#NAME?</v>
      </c>
      <c r="H4" s="66" t="e">
        <f t="shared" si="9"/>
        <v>#NAME?</v>
      </c>
      <c r="I4" s="66" t="e">
        <f t="shared" si="10"/>
        <v>#NAME?</v>
      </c>
      <c r="J4" s="66" t="e">
        <f t="shared" si="2"/>
        <v>#NAME?</v>
      </c>
      <c r="K4" s="66" t="e">
        <f t="shared" si="3"/>
        <v>#NAME?</v>
      </c>
      <c r="L4" s="66" t="e">
        <f t="shared" si="11"/>
        <v>#NAME?</v>
      </c>
      <c r="M4" s="66" t="e">
        <f t="shared" si="12"/>
        <v>#NAME?</v>
      </c>
      <c r="N4" s="66" t="e">
        <f t="shared" si="13"/>
        <v>#NAME?</v>
      </c>
      <c r="O4" s="66" t="e">
        <f t="shared" si="14"/>
        <v>#NAME?</v>
      </c>
      <c r="P4" s="66" t="e">
        <f t="shared" si="15"/>
        <v>#NAME?</v>
      </c>
      <c r="Q4" s="63" t="s">
        <v>37</v>
      </c>
      <c r="R4" s="69">
        <f>COLUMN(P4)-COLUMN(A4)</f>
        <v>15</v>
      </c>
      <c r="S4" s="50">
        <v>1902</v>
      </c>
      <c r="T4" s="68">
        <v>820</v>
      </c>
    </row>
    <row r="5" spans="1:20" x14ac:dyDescent="0.2">
      <c r="A5" s="65" t="e">
        <f t="shared" si="4"/>
        <v>#NAME?</v>
      </c>
      <c r="B5" s="66" t="e">
        <f t="shared" si="5"/>
        <v>#NAME?</v>
      </c>
      <c r="C5" s="66" t="e">
        <f t="shared" si="0"/>
        <v>#NAME?</v>
      </c>
      <c r="D5" s="66" t="e">
        <f t="shared" si="1"/>
        <v>#NAME?</v>
      </c>
      <c r="E5" s="66" t="e">
        <f t="shared" si="6"/>
        <v>#NAME?</v>
      </c>
      <c r="F5" s="66" t="e">
        <f t="shared" si="7"/>
        <v>#NAME?</v>
      </c>
      <c r="G5" s="66" t="e">
        <f t="shared" si="8"/>
        <v>#NAME?</v>
      </c>
      <c r="H5" s="66" t="e">
        <f t="shared" si="9"/>
        <v>#NAME?</v>
      </c>
      <c r="I5" s="66" t="e">
        <f t="shared" si="10"/>
        <v>#NAME?</v>
      </c>
      <c r="J5" s="66" t="e">
        <f t="shared" si="2"/>
        <v>#NAME?</v>
      </c>
      <c r="K5" s="66" t="e">
        <f t="shared" si="3"/>
        <v>#NAME?</v>
      </c>
      <c r="L5" s="66" t="e">
        <f t="shared" si="11"/>
        <v>#NAME?</v>
      </c>
      <c r="M5" s="66" t="e">
        <f t="shared" si="12"/>
        <v>#NAME?</v>
      </c>
      <c r="N5" s="66" t="e">
        <f t="shared" si="13"/>
        <v>#NAME?</v>
      </c>
      <c r="O5" s="66" t="e">
        <f t="shared" si="14"/>
        <v>#NAME?</v>
      </c>
      <c r="P5" s="66" t="e">
        <f t="shared" si="15"/>
        <v>#NAME?</v>
      </c>
      <c r="Q5" s="63" t="s">
        <v>38</v>
      </c>
      <c r="R5" s="63" t="e">
        <f ca="1">OFFSET(start_fériés,position_année,0,annee_z-annee_1+1,nb_fériés)</f>
        <v>#NAME?</v>
      </c>
      <c r="S5" s="50">
        <v>1903</v>
      </c>
      <c r="T5" s="68">
        <v>1198</v>
      </c>
    </row>
    <row r="6" spans="1:20" x14ac:dyDescent="0.2">
      <c r="A6" s="65" t="e">
        <f t="shared" si="4"/>
        <v>#NAME?</v>
      </c>
      <c r="B6" s="66" t="e">
        <f t="shared" si="5"/>
        <v>#NAME?</v>
      </c>
      <c r="C6" s="66" t="e">
        <f t="shared" si="0"/>
        <v>#NAME?</v>
      </c>
      <c r="D6" s="66" t="e">
        <f t="shared" si="1"/>
        <v>#NAME?</v>
      </c>
      <c r="E6" s="66" t="e">
        <f t="shared" si="6"/>
        <v>#NAME?</v>
      </c>
      <c r="F6" s="66" t="e">
        <f t="shared" si="7"/>
        <v>#NAME?</v>
      </c>
      <c r="G6" s="66" t="e">
        <f t="shared" si="8"/>
        <v>#NAME?</v>
      </c>
      <c r="H6" s="66" t="e">
        <f t="shared" si="9"/>
        <v>#NAME?</v>
      </c>
      <c r="I6" s="66" t="e">
        <f t="shared" si="10"/>
        <v>#NAME?</v>
      </c>
      <c r="J6" s="66" t="e">
        <f t="shared" si="2"/>
        <v>#NAME?</v>
      </c>
      <c r="K6" s="66" t="e">
        <f t="shared" si="3"/>
        <v>#NAME?</v>
      </c>
      <c r="L6" s="66" t="e">
        <f t="shared" si="11"/>
        <v>#NAME?</v>
      </c>
      <c r="M6" s="66" t="e">
        <f t="shared" si="12"/>
        <v>#NAME?</v>
      </c>
      <c r="N6" s="66" t="e">
        <f t="shared" si="13"/>
        <v>#NAME?</v>
      </c>
      <c r="O6" s="66" t="e">
        <f t="shared" si="14"/>
        <v>#NAME?</v>
      </c>
      <c r="P6" s="66" t="e">
        <f t="shared" si="15"/>
        <v>#NAME?</v>
      </c>
      <c r="Q6" s="63" t="s">
        <v>39</v>
      </c>
      <c r="R6" s="63" t="b">
        <v>0</v>
      </c>
      <c r="S6" s="50">
        <v>1904</v>
      </c>
      <c r="T6" s="68">
        <v>1555</v>
      </c>
    </row>
    <row r="7" spans="1:20" x14ac:dyDescent="0.2">
      <c r="A7" s="65" t="e">
        <f t="shared" si="4"/>
        <v>#NAME?</v>
      </c>
      <c r="B7" s="66" t="e">
        <f t="shared" si="5"/>
        <v>#NAME?</v>
      </c>
      <c r="C7" s="66" t="e">
        <f t="shared" si="0"/>
        <v>#NAME?</v>
      </c>
      <c r="D7" s="66" t="e">
        <f t="shared" si="1"/>
        <v>#NAME?</v>
      </c>
      <c r="E7" s="66" t="e">
        <f t="shared" si="6"/>
        <v>#NAME?</v>
      </c>
      <c r="F7" s="66" t="e">
        <f t="shared" si="7"/>
        <v>#NAME?</v>
      </c>
      <c r="G7" s="66" t="e">
        <f t="shared" si="8"/>
        <v>#NAME?</v>
      </c>
      <c r="H7" s="66" t="e">
        <f t="shared" si="9"/>
        <v>#NAME?</v>
      </c>
      <c r="I7" s="66" t="e">
        <f t="shared" si="10"/>
        <v>#NAME?</v>
      </c>
      <c r="J7" s="66" t="e">
        <f t="shared" si="2"/>
        <v>#NAME?</v>
      </c>
      <c r="K7" s="66" t="e">
        <f t="shared" si="3"/>
        <v>#NAME?</v>
      </c>
      <c r="L7" s="66" t="e">
        <f t="shared" si="11"/>
        <v>#NAME?</v>
      </c>
      <c r="M7" s="66" t="e">
        <f t="shared" si="12"/>
        <v>#NAME?</v>
      </c>
      <c r="N7" s="66" t="e">
        <f t="shared" si="13"/>
        <v>#NAME?</v>
      </c>
      <c r="O7" s="66" t="e">
        <f t="shared" si="14"/>
        <v>#NAME?</v>
      </c>
      <c r="P7" s="66" t="e">
        <f t="shared" si="15"/>
        <v>#NAME?</v>
      </c>
      <c r="S7" s="50">
        <v>1905</v>
      </c>
      <c r="T7" s="68">
        <v>1940</v>
      </c>
    </row>
    <row r="8" spans="1:20" x14ac:dyDescent="0.2">
      <c r="A8" s="65" t="e">
        <f t="shared" si="4"/>
        <v>#NAME?</v>
      </c>
      <c r="B8" s="66" t="e">
        <f t="shared" si="5"/>
        <v>#NAME?</v>
      </c>
      <c r="C8" s="66" t="e">
        <f t="shared" si="0"/>
        <v>#NAME?</v>
      </c>
      <c r="D8" s="66" t="e">
        <f t="shared" si="1"/>
        <v>#NAME?</v>
      </c>
      <c r="E8" s="66" t="e">
        <f t="shared" si="6"/>
        <v>#NAME?</v>
      </c>
      <c r="F8" s="66" t="e">
        <f t="shared" si="7"/>
        <v>#NAME?</v>
      </c>
      <c r="G8" s="66" t="e">
        <f t="shared" si="8"/>
        <v>#NAME?</v>
      </c>
      <c r="H8" s="66" t="e">
        <f t="shared" si="9"/>
        <v>#NAME?</v>
      </c>
      <c r="I8" s="66" t="e">
        <f t="shared" si="10"/>
        <v>#NAME?</v>
      </c>
      <c r="J8" s="66" t="e">
        <f t="shared" si="2"/>
        <v>#NAME?</v>
      </c>
      <c r="K8" s="66" t="e">
        <f t="shared" si="3"/>
        <v>#NAME?</v>
      </c>
      <c r="L8" s="66" t="e">
        <f t="shared" si="11"/>
        <v>#NAME?</v>
      </c>
      <c r="M8" s="66" t="e">
        <f t="shared" si="12"/>
        <v>#NAME?</v>
      </c>
      <c r="N8" s="66" t="e">
        <f t="shared" si="13"/>
        <v>#NAME?</v>
      </c>
      <c r="O8" s="66" t="e">
        <f t="shared" si="14"/>
        <v>#NAME?</v>
      </c>
      <c r="P8" s="66" t="e">
        <f t="shared" si="15"/>
        <v>#NAME?</v>
      </c>
      <c r="S8" s="50">
        <v>1906</v>
      </c>
      <c r="T8" s="68">
        <v>2297</v>
      </c>
    </row>
    <row r="9" spans="1:20" x14ac:dyDescent="0.2">
      <c r="A9" s="65" t="e">
        <f t="shared" si="4"/>
        <v>#NAME?</v>
      </c>
      <c r="B9" s="66" t="e">
        <f t="shared" si="5"/>
        <v>#NAME?</v>
      </c>
      <c r="C9" s="66" t="e">
        <f t="shared" si="0"/>
        <v>#NAME?</v>
      </c>
      <c r="D9" s="66" t="e">
        <f t="shared" si="1"/>
        <v>#NAME?</v>
      </c>
      <c r="E9" s="66" t="e">
        <f t="shared" si="6"/>
        <v>#NAME?</v>
      </c>
      <c r="F9" s="66" t="e">
        <f t="shared" si="7"/>
        <v>#NAME?</v>
      </c>
      <c r="G9" s="66" t="e">
        <f t="shared" si="8"/>
        <v>#NAME?</v>
      </c>
      <c r="H9" s="66" t="e">
        <f t="shared" si="9"/>
        <v>#NAME?</v>
      </c>
      <c r="I9" s="66" t="e">
        <f t="shared" si="10"/>
        <v>#NAME?</v>
      </c>
      <c r="J9" s="66" t="e">
        <f t="shared" si="2"/>
        <v>#NAME?</v>
      </c>
      <c r="K9" s="66" t="e">
        <f t="shared" si="3"/>
        <v>#NAME?</v>
      </c>
      <c r="L9" s="66" t="e">
        <f t="shared" si="11"/>
        <v>#NAME?</v>
      </c>
      <c r="M9" s="66" t="e">
        <f t="shared" si="12"/>
        <v>#NAME?</v>
      </c>
      <c r="N9" s="66" t="e">
        <f t="shared" si="13"/>
        <v>#NAME?</v>
      </c>
      <c r="O9" s="66" t="e">
        <f t="shared" si="14"/>
        <v>#NAME?</v>
      </c>
      <c r="P9" s="66" t="e">
        <f t="shared" si="15"/>
        <v>#NAME?</v>
      </c>
      <c r="S9" s="50">
        <v>1907</v>
      </c>
      <c r="T9" s="68">
        <v>2647</v>
      </c>
    </row>
    <row r="10" spans="1:20" x14ac:dyDescent="0.2">
      <c r="A10" s="65" t="e">
        <f t="shared" si="4"/>
        <v>#NAME?</v>
      </c>
      <c r="B10" s="66" t="e">
        <f t="shared" si="5"/>
        <v>#NAME?</v>
      </c>
      <c r="C10" s="66" t="e">
        <f t="shared" si="0"/>
        <v>#NAME?</v>
      </c>
      <c r="D10" s="66" t="e">
        <f t="shared" si="1"/>
        <v>#NAME?</v>
      </c>
      <c r="E10" s="66" t="e">
        <f t="shared" si="6"/>
        <v>#NAME?</v>
      </c>
      <c r="F10" s="66" t="e">
        <f t="shared" si="7"/>
        <v>#NAME?</v>
      </c>
      <c r="G10" s="66" t="e">
        <f t="shared" si="8"/>
        <v>#NAME?</v>
      </c>
      <c r="H10" s="66" t="e">
        <f t="shared" si="9"/>
        <v>#NAME?</v>
      </c>
      <c r="I10" s="66" t="e">
        <f t="shared" si="10"/>
        <v>#NAME?</v>
      </c>
      <c r="J10" s="66" t="e">
        <f t="shared" si="2"/>
        <v>#NAME?</v>
      </c>
      <c r="K10" s="66" t="e">
        <f t="shared" si="3"/>
        <v>#NAME?</v>
      </c>
      <c r="L10" s="66" t="e">
        <f t="shared" si="11"/>
        <v>#NAME?</v>
      </c>
      <c r="M10" s="66" t="e">
        <f t="shared" si="12"/>
        <v>#NAME?</v>
      </c>
      <c r="N10" s="66" t="e">
        <f t="shared" si="13"/>
        <v>#NAME?</v>
      </c>
      <c r="O10" s="66" t="e">
        <f t="shared" si="14"/>
        <v>#NAME?</v>
      </c>
      <c r="P10" s="66" t="e">
        <f t="shared" si="15"/>
        <v>#NAME?</v>
      </c>
      <c r="S10" s="50">
        <v>1908</v>
      </c>
      <c r="T10" s="68">
        <v>3032</v>
      </c>
    </row>
    <row r="11" spans="1:20" x14ac:dyDescent="0.2">
      <c r="A11" s="65" t="e">
        <f t="shared" si="4"/>
        <v>#NAME?</v>
      </c>
      <c r="B11" s="66" t="e">
        <f t="shared" si="5"/>
        <v>#NAME?</v>
      </c>
      <c r="C11" s="66" t="e">
        <f t="shared" si="0"/>
        <v>#NAME?</v>
      </c>
      <c r="D11" s="66" t="e">
        <f t="shared" si="1"/>
        <v>#NAME?</v>
      </c>
      <c r="E11" s="66" t="e">
        <f t="shared" si="6"/>
        <v>#NAME?</v>
      </c>
      <c r="F11" s="66" t="e">
        <f t="shared" si="7"/>
        <v>#NAME?</v>
      </c>
      <c r="G11" s="66" t="e">
        <f t="shared" si="8"/>
        <v>#NAME?</v>
      </c>
      <c r="H11" s="66" t="e">
        <f t="shared" si="9"/>
        <v>#NAME?</v>
      </c>
      <c r="I11" s="66" t="e">
        <f t="shared" si="10"/>
        <v>#NAME?</v>
      </c>
      <c r="J11" s="66" t="e">
        <f t="shared" si="2"/>
        <v>#NAME?</v>
      </c>
      <c r="K11" s="66" t="e">
        <f t="shared" si="3"/>
        <v>#NAME?</v>
      </c>
      <c r="L11" s="66" t="e">
        <f t="shared" si="11"/>
        <v>#NAME?</v>
      </c>
      <c r="M11" s="66" t="e">
        <f t="shared" si="12"/>
        <v>#NAME?</v>
      </c>
      <c r="N11" s="66" t="e">
        <f t="shared" si="13"/>
        <v>#NAME?</v>
      </c>
      <c r="O11" s="66" t="e">
        <f t="shared" si="14"/>
        <v>#NAME?</v>
      </c>
      <c r="P11" s="66" t="e">
        <f t="shared" si="15"/>
        <v>#NAME?</v>
      </c>
      <c r="S11" s="50">
        <v>1909</v>
      </c>
      <c r="T11" s="68">
        <v>3389</v>
      </c>
    </row>
    <row r="12" spans="1:20" x14ac:dyDescent="0.2">
      <c r="A12" s="65" t="e">
        <f t="shared" si="4"/>
        <v>#NAME?</v>
      </c>
      <c r="B12" s="66" t="e">
        <f t="shared" si="5"/>
        <v>#NAME?</v>
      </c>
      <c r="C12" s="66" t="e">
        <f t="shared" si="0"/>
        <v>#NAME?</v>
      </c>
      <c r="D12" s="66" t="e">
        <f t="shared" si="1"/>
        <v>#NAME?</v>
      </c>
      <c r="E12" s="66" t="e">
        <f t="shared" si="6"/>
        <v>#NAME?</v>
      </c>
      <c r="F12" s="66" t="e">
        <f t="shared" si="7"/>
        <v>#NAME?</v>
      </c>
      <c r="G12" s="66" t="e">
        <f t="shared" si="8"/>
        <v>#NAME?</v>
      </c>
      <c r="H12" s="66" t="e">
        <f t="shared" si="9"/>
        <v>#NAME?</v>
      </c>
      <c r="I12" s="66" t="e">
        <f t="shared" si="10"/>
        <v>#NAME?</v>
      </c>
      <c r="J12" s="66" t="e">
        <f t="shared" si="2"/>
        <v>#NAME?</v>
      </c>
      <c r="K12" s="66" t="e">
        <f t="shared" si="3"/>
        <v>#NAME?</v>
      </c>
      <c r="L12" s="66" t="e">
        <f t="shared" si="11"/>
        <v>#NAME?</v>
      </c>
      <c r="M12" s="66" t="e">
        <f t="shared" si="12"/>
        <v>#NAME?</v>
      </c>
      <c r="N12" s="66" t="e">
        <f t="shared" si="13"/>
        <v>#NAME?</v>
      </c>
      <c r="O12" s="66" t="e">
        <f t="shared" si="14"/>
        <v>#NAME?</v>
      </c>
      <c r="P12" s="66" t="e">
        <f t="shared" si="15"/>
        <v>#NAME?</v>
      </c>
      <c r="S12" s="50">
        <v>1910</v>
      </c>
      <c r="T12" s="68">
        <v>3739</v>
      </c>
    </row>
    <row r="13" spans="1:20" x14ac:dyDescent="0.2">
      <c r="A13" s="65" t="e">
        <f t="shared" si="4"/>
        <v>#NAME?</v>
      </c>
      <c r="B13" s="66" t="e">
        <f t="shared" si="5"/>
        <v>#NAME?</v>
      </c>
      <c r="C13" s="66" t="e">
        <f t="shared" si="0"/>
        <v>#NAME?</v>
      </c>
      <c r="D13" s="66" t="e">
        <f t="shared" si="1"/>
        <v>#NAME?</v>
      </c>
      <c r="E13" s="66" t="e">
        <f t="shared" si="6"/>
        <v>#NAME?</v>
      </c>
      <c r="F13" s="66" t="e">
        <f t="shared" si="7"/>
        <v>#NAME?</v>
      </c>
      <c r="G13" s="66" t="e">
        <f t="shared" si="8"/>
        <v>#NAME?</v>
      </c>
      <c r="H13" s="66" t="e">
        <f t="shared" si="9"/>
        <v>#NAME?</v>
      </c>
      <c r="I13" s="66" t="e">
        <f t="shared" si="10"/>
        <v>#NAME?</v>
      </c>
      <c r="J13" s="66" t="e">
        <f t="shared" si="2"/>
        <v>#NAME?</v>
      </c>
      <c r="K13" s="66" t="e">
        <f t="shared" si="3"/>
        <v>#NAME?</v>
      </c>
      <c r="L13" s="66" t="e">
        <f t="shared" si="11"/>
        <v>#NAME?</v>
      </c>
      <c r="M13" s="66" t="e">
        <f t="shared" si="12"/>
        <v>#NAME?</v>
      </c>
      <c r="N13" s="66" t="e">
        <f t="shared" si="13"/>
        <v>#NAME?</v>
      </c>
      <c r="O13" s="66" t="e">
        <f t="shared" si="14"/>
        <v>#NAME?</v>
      </c>
      <c r="P13" s="66" t="e">
        <f t="shared" si="15"/>
        <v>#NAME?</v>
      </c>
      <c r="S13" s="50">
        <v>1911</v>
      </c>
      <c r="T13" s="68">
        <v>4124</v>
      </c>
    </row>
    <row r="14" spans="1:20" x14ac:dyDescent="0.2">
      <c r="A14" s="65" t="e">
        <f t="shared" si="4"/>
        <v>#NAME?</v>
      </c>
      <c r="B14" s="66" t="e">
        <f t="shared" si="5"/>
        <v>#NAME?</v>
      </c>
      <c r="C14" s="66" t="e">
        <f t="shared" si="0"/>
        <v>#NAME?</v>
      </c>
      <c r="D14" s="66" t="e">
        <f t="shared" si="1"/>
        <v>#NAME?</v>
      </c>
      <c r="E14" s="66" t="e">
        <f t="shared" si="6"/>
        <v>#NAME?</v>
      </c>
      <c r="F14" s="66" t="e">
        <f t="shared" si="7"/>
        <v>#NAME?</v>
      </c>
      <c r="G14" s="66" t="e">
        <f t="shared" si="8"/>
        <v>#NAME?</v>
      </c>
      <c r="H14" s="66" t="e">
        <f t="shared" si="9"/>
        <v>#NAME?</v>
      </c>
      <c r="I14" s="66" t="e">
        <f t="shared" si="10"/>
        <v>#NAME?</v>
      </c>
      <c r="J14" s="66" t="e">
        <f t="shared" si="2"/>
        <v>#NAME?</v>
      </c>
      <c r="K14" s="66" t="e">
        <f t="shared" si="3"/>
        <v>#NAME?</v>
      </c>
      <c r="L14" s="66" t="e">
        <f t="shared" si="11"/>
        <v>#NAME?</v>
      </c>
      <c r="M14" s="66" t="e">
        <f t="shared" si="12"/>
        <v>#NAME?</v>
      </c>
      <c r="N14" s="66" t="e">
        <f t="shared" si="13"/>
        <v>#NAME?</v>
      </c>
      <c r="O14" s="66" t="e">
        <f t="shared" si="14"/>
        <v>#NAME?</v>
      </c>
      <c r="P14" s="66" t="e">
        <f t="shared" si="15"/>
        <v>#NAME?</v>
      </c>
      <c r="S14" s="50">
        <v>1912</v>
      </c>
      <c r="T14" s="68">
        <v>4481</v>
      </c>
    </row>
    <row r="15" spans="1:20" x14ac:dyDescent="0.2">
      <c r="A15" s="65" t="e">
        <f t="shared" si="4"/>
        <v>#NAME?</v>
      </c>
      <c r="B15" s="66" t="e">
        <f t="shared" si="5"/>
        <v>#NAME?</v>
      </c>
      <c r="C15" s="66" t="e">
        <f t="shared" si="0"/>
        <v>#NAME?</v>
      </c>
      <c r="D15" s="66" t="e">
        <f t="shared" si="1"/>
        <v>#NAME?</v>
      </c>
      <c r="E15" s="66" t="e">
        <f t="shared" si="6"/>
        <v>#NAME?</v>
      </c>
      <c r="F15" s="66" t="e">
        <f t="shared" si="7"/>
        <v>#NAME?</v>
      </c>
      <c r="G15" s="66" t="e">
        <f t="shared" si="8"/>
        <v>#NAME?</v>
      </c>
      <c r="H15" s="66" t="e">
        <f t="shared" si="9"/>
        <v>#NAME?</v>
      </c>
      <c r="I15" s="66" t="e">
        <f t="shared" si="10"/>
        <v>#NAME?</v>
      </c>
      <c r="J15" s="66" t="e">
        <f t="shared" si="2"/>
        <v>#NAME?</v>
      </c>
      <c r="K15" s="66" t="e">
        <f t="shared" si="3"/>
        <v>#NAME?</v>
      </c>
      <c r="L15" s="66" t="e">
        <f t="shared" si="11"/>
        <v>#NAME?</v>
      </c>
      <c r="M15" s="66" t="e">
        <f t="shared" si="12"/>
        <v>#NAME?</v>
      </c>
      <c r="N15" s="66" t="e">
        <f t="shared" si="13"/>
        <v>#NAME?</v>
      </c>
      <c r="O15" s="66" t="e">
        <f t="shared" si="14"/>
        <v>#NAME?</v>
      </c>
      <c r="P15" s="66" t="e">
        <f t="shared" si="15"/>
        <v>#NAME?</v>
      </c>
      <c r="S15" s="50">
        <v>1913</v>
      </c>
      <c r="T15" s="68">
        <v>4831</v>
      </c>
    </row>
    <row r="16" spans="1:20" x14ac:dyDescent="0.2">
      <c r="A16" s="65" t="e">
        <f t="shared" si="4"/>
        <v>#NAME?</v>
      </c>
      <c r="B16" s="66" t="e">
        <f t="shared" si="5"/>
        <v>#NAME?</v>
      </c>
      <c r="C16" s="66" t="e">
        <f t="shared" si="0"/>
        <v>#NAME?</v>
      </c>
      <c r="D16" s="66" t="e">
        <f t="shared" si="1"/>
        <v>#NAME?</v>
      </c>
      <c r="E16" s="66" t="e">
        <f t="shared" si="6"/>
        <v>#NAME?</v>
      </c>
      <c r="F16" s="66" t="e">
        <f t="shared" si="7"/>
        <v>#NAME?</v>
      </c>
      <c r="G16" s="66" t="e">
        <f t="shared" si="8"/>
        <v>#NAME?</v>
      </c>
      <c r="H16" s="66" t="e">
        <f t="shared" si="9"/>
        <v>#NAME?</v>
      </c>
      <c r="I16" s="66" t="e">
        <f t="shared" si="10"/>
        <v>#NAME?</v>
      </c>
      <c r="J16" s="66" t="e">
        <f t="shared" si="2"/>
        <v>#NAME?</v>
      </c>
      <c r="K16" s="66" t="e">
        <f t="shared" si="3"/>
        <v>#NAME?</v>
      </c>
      <c r="L16" s="66" t="e">
        <f t="shared" si="11"/>
        <v>#NAME?</v>
      </c>
      <c r="M16" s="66" t="e">
        <f t="shared" si="12"/>
        <v>#NAME?</v>
      </c>
      <c r="N16" s="66" t="e">
        <f t="shared" si="13"/>
        <v>#NAME?</v>
      </c>
      <c r="O16" s="66" t="e">
        <f t="shared" si="14"/>
        <v>#NAME?</v>
      </c>
      <c r="P16" s="66" t="e">
        <f t="shared" si="15"/>
        <v>#NAME?</v>
      </c>
      <c r="S16" s="50">
        <v>1914</v>
      </c>
      <c r="T16" s="68">
        <v>5216</v>
      </c>
    </row>
    <row r="17" spans="1:20" x14ac:dyDescent="0.2">
      <c r="A17" s="65" t="e">
        <f t="shared" si="4"/>
        <v>#NAME?</v>
      </c>
      <c r="B17" s="66" t="e">
        <f t="shared" si="5"/>
        <v>#NAME?</v>
      </c>
      <c r="C17" s="66" t="e">
        <f t="shared" si="0"/>
        <v>#NAME?</v>
      </c>
      <c r="D17" s="66" t="e">
        <f t="shared" si="1"/>
        <v>#NAME?</v>
      </c>
      <c r="E17" s="66" t="e">
        <f t="shared" si="6"/>
        <v>#NAME?</v>
      </c>
      <c r="F17" s="66" t="e">
        <f t="shared" si="7"/>
        <v>#NAME?</v>
      </c>
      <c r="G17" s="66" t="e">
        <f t="shared" si="8"/>
        <v>#NAME?</v>
      </c>
      <c r="H17" s="66" t="e">
        <f t="shared" si="9"/>
        <v>#NAME?</v>
      </c>
      <c r="I17" s="66" t="e">
        <f t="shared" si="10"/>
        <v>#NAME?</v>
      </c>
      <c r="J17" s="66" t="e">
        <f t="shared" si="2"/>
        <v>#NAME?</v>
      </c>
      <c r="K17" s="66" t="e">
        <f t="shared" si="3"/>
        <v>#NAME?</v>
      </c>
      <c r="L17" s="66" t="e">
        <f t="shared" si="11"/>
        <v>#NAME?</v>
      </c>
      <c r="M17" s="66" t="e">
        <f t="shared" si="12"/>
        <v>#NAME?</v>
      </c>
      <c r="N17" s="66" t="e">
        <f t="shared" si="13"/>
        <v>#NAME?</v>
      </c>
      <c r="O17" s="66" t="e">
        <f t="shared" si="14"/>
        <v>#NAME?</v>
      </c>
      <c r="P17" s="66" t="e">
        <f t="shared" si="15"/>
        <v>#NAME?</v>
      </c>
      <c r="S17" s="50">
        <v>1915</v>
      </c>
      <c r="T17" s="68">
        <v>5573</v>
      </c>
    </row>
    <row r="18" spans="1:20" x14ac:dyDescent="0.2">
      <c r="A18" s="65" t="e">
        <f t="shared" si="4"/>
        <v>#NAME?</v>
      </c>
      <c r="B18" s="66" t="e">
        <f t="shared" si="5"/>
        <v>#NAME?</v>
      </c>
      <c r="C18" s="66" t="e">
        <f t="shared" si="0"/>
        <v>#NAME?</v>
      </c>
      <c r="D18" s="66" t="e">
        <f t="shared" si="1"/>
        <v>#NAME?</v>
      </c>
      <c r="E18" s="66" t="e">
        <f t="shared" si="6"/>
        <v>#NAME?</v>
      </c>
      <c r="F18" s="66" t="e">
        <f t="shared" si="7"/>
        <v>#NAME?</v>
      </c>
      <c r="G18" s="66" t="e">
        <f t="shared" si="8"/>
        <v>#NAME?</v>
      </c>
      <c r="H18" s="66" t="e">
        <f t="shared" si="9"/>
        <v>#NAME?</v>
      </c>
      <c r="I18" s="66" t="e">
        <f t="shared" si="10"/>
        <v>#NAME?</v>
      </c>
      <c r="J18" s="66" t="e">
        <f t="shared" si="2"/>
        <v>#NAME?</v>
      </c>
      <c r="K18" s="66" t="e">
        <f t="shared" si="3"/>
        <v>#NAME?</v>
      </c>
      <c r="L18" s="66" t="e">
        <f t="shared" si="11"/>
        <v>#NAME?</v>
      </c>
      <c r="M18" s="66" t="e">
        <f t="shared" si="12"/>
        <v>#NAME?</v>
      </c>
      <c r="N18" s="66" t="e">
        <f t="shared" si="13"/>
        <v>#NAME?</v>
      </c>
      <c r="O18" s="66" t="e">
        <f t="shared" si="14"/>
        <v>#NAME?</v>
      </c>
      <c r="P18" s="66" t="e">
        <f t="shared" si="15"/>
        <v>#NAME?</v>
      </c>
      <c r="S18" s="50">
        <v>1916</v>
      </c>
      <c r="T18" s="68">
        <v>5958</v>
      </c>
    </row>
    <row r="19" spans="1:20" x14ac:dyDescent="0.2">
      <c r="A19" s="65" t="e">
        <f t="shared" si="4"/>
        <v>#NAME?</v>
      </c>
      <c r="B19" s="66" t="e">
        <f t="shared" si="5"/>
        <v>#NAME?</v>
      </c>
      <c r="C19" s="66" t="e">
        <f t="shared" si="0"/>
        <v>#NAME?</v>
      </c>
      <c r="D19" s="66" t="e">
        <f t="shared" si="1"/>
        <v>#NAME?</v>
      </c>
      <c r="E19" s="66" t="e">
        <f t="shared" si="6"/>
        <v>#NAME?</v>
      </c>
      <c r="F19" s="66" t="e">
        <f t="shared" si="7"/>
        <v>#NAME?</v>
      </c>
      <c r="G19" s="66" t="e">
        <f t="shared" si="8"/>
        <v>#NAME?</v>
      </c>
      <c r="H19" s="66" t="e">
        <f t="shared" si="9"/>
        <v>#NAME?</v>
      </c>
      <c r="I19" s="66" t="e">
        <f t="shared" si="10"/>
        <v>#NAME?</v>
      </c>
      <c r="J19" s="66" t="e">
        <f t="shared" si="2"/>
        <v>#NAME?</v>
      </c>
      <c r="K19" s="66" t="e">
        <f t="shared" si="3"/>
        <v>#NAME?</v>
      </c>
      <c r="L19" s="66" t="e">
        <f t="shared" si="11"/>
        <v>#NAME?</v>
      </c>
      <c r="M19" s="66" t="e">
        <f t="shared" si="12"/>
        <v>#NAME?</v>
      </c>
      <c r="N19" s="66" t="e">
        <f t="shared" si="13"/>
        <v>#NAME?</v>
      </c>
      <c r="O19" s="66" t="e">
        <f t="shared" si="14"/>
        <v>#NAME?</v>
      </c>
      <c r="P19" s="66" t="e">
        <f t="shared" si="15"/>
        <v>#NAME?</v>
      </c>
      <c r="S19" s="50">
        <v>1917</v>
      </c>
      <c r="T19" s="68">
        <v>6308</v>
      </c>
    </row>
    <row r="20" spans="1:20" x14ac:dyDescent="0.2">
      <c r="A20" s="65" t="e">
        <f t="shared" si="4"/>
        <v>#NAME?</v>
      </c>
      <c r="B20" s="66" t="e">
        <f t="shared" si="5"/>
        <v>#NAME?</v>
      </c>
      <c r="C20" s="66" t="e">
        <f t="shared" si="0"/>
        <v>#NAME?</v>
      </c>
      <c r="D20" s="66" t="e">
        <f t="shared" si="1"/>
        <v>#NAME?</v>
      </c>
      <c r="E20" s="66" t="e">
        <f t="shared" si="6"/>
        <v>#NAME?</v>
      </c>
      <c r="F20" s="66" t="e">
        <f t="shared" si="7"/>
        <v>#NAME?</v>
      </c>
      <c r="G20" s="66" t="e">
        <f t="shared" si="8"/>
        <v>#NAME?</v>
      </c>
      <c r="H20" s="66" t="e">
        <f t="shared" si="9"/>
        <v>#NAME?</v>
      </c>
      <c r="I20" s="66" t="e">
        <f t="shared" si="10"/>
        <v>#NAME?</v>
      </c>
      <c r="J20" s="66" t="e">
        <f t="shared" si="2"/>
        <v>#NAME?</v>
      </c>
      <c r="K20" s="66" t="e">
        <f t="shared" si="3"/>
        <v>#NAME?</v>
      </c>
      <c r="L20" s="66" t="e">
        <f t="shared" si="11"/>
        <v>#NAME?</v>
      </c>
      <c r="M20" s="66" t="e">
        <f t="shared" si="12"/>
        <v>#NAME?</v>
      </c>
      <c r="N20" s="66" t="e">
        <f t="shared" si="13"/>
        <v>#NAME?</v>
      </c>
      <c r="O20" s="66" t="e">
        <f t="shared" si="14"/>
        <v>#NAME?</v>
      </c>
      <c r="P20" s="66" t="e">
        <f t="shared" si="15"/>
        <v>#NAME?</v>
      </c>
      <c r="S20" s="50">
        <v>1918</v>
      </c>
      <c r="T20" s="68">
        <v>6665</v>
      </c>
    </row>
    <row r="21" spans="1:20" x14ac:dyDescent="0.2">
      <c r="A21" s="65" t="e">
        <f t="shared" si="4"/>
        <v>#NAME?</v>
      </c>
      <c r="B21" s="66" t="e">
        <f t="shared" si="5"/>
        <v>#NAME?</v>
      </c>
      <c r="C21" s="66" t="e">
        <f t="shared" si="0"/>
        <v>#NAME?</v>
      </c>
      <c r="D21" s="66" t="e">
        <f t="shared" si="1"/>
        <v>#NAME?</v>
      </c>
      <c r="E21" s="66" t="e">
        <f t="shared" si="6"/>
        <v>#NAME?</v>
      </c>
      <c r="F21" s="66" t="e">
        <f t="shared" si="7"/>
        <v>#NAME?</v>
      </c>
      <c r="G21" s="66" t="e">
        <f t="shared" si="8"/>
        <v>#NAME?</v>
      </c>
      <c r="H21" s="66" t="e">
        <f t="shared" si="9"/>
        <v>#NAME?</v>
      </c>
      <c r="I21" s="66" t="e">
        <f t="shared" si="10"/>
        <v>#NAME?</v>
      </c>
      <c r="J21" s="66" t="e">
        <f t="shared" si="2"/>
        <v>#NAME?</v>
      </c>
      <c r="K21" s="66" t="e">
        <f t="shared" si="3"/>
        <v>#NAME?</v>
      </c>
      <c r="L21" s="66" t="e">
        <f t="shared" si="11"/>
        <v>#NAME?</v>
      </c>
      <c r="M21" s="66" t="e">
        <f t="shared" si="12"/>
        <v>#NAME?</v>
      </c>
      <c r="N21" s="66" t="e">
        <f t="shared" si="13"/>
        <v>#NAME?</v>
      </c>
      <c r="O21" s="66" t="e">
        <f t="shared" si="14"/>
        <v>#NAME?</v>
      </c>
      <c r="P21" s="66" t="e">
        <f t="shared" si="15"/>
        <v>#NAME?</v>
      </c>
      <c r="S21" s="50">
        <v>1919</v>
      </c>
      <c r="T21" s="68">
        <v>7050</v>
      </c>
    </row>
    <row r="22" spans="1:20" x14ac:dyDescent="0.2">
      <c r="A22" s="65" t="e">
        <f t="shared" si="4"/>
        <v>#NAME?</v>
      </c>
      <c r="B22" s="66" t="e">
        <f t="shared" si="5"/>
        <v>#NAME?</v>
      </c>
      <c r="C22" s="66" t="e">
        <f t="shared" si="0"/>
        <v>#NAME?</v>
      </c>
      <c r="D22" s="66" t="e">
        <f t="shared" si="1"/>
        <v>#NAME?</v>
      </c>
      <c r="E22" s="66" t="e">
        <f t="shared" si="6"/>
        <v>#NAME?</v>
      </c>
      <c r="F22" s="66" t="e">
        <f t="shared" si="7"/>
        <v>#NAME?</v>
      </c>
      <c r="G22" s="66" t="e">
        <f t="shared" si="8"/>
        <v>#NAME?</v>
      </c>
      <c r="H22" s="66" t="e">
        <f t="shared" si="9"/>
        <v>#NAME?</v>
      </c>
      <c r="I22" s="66" t="e">
        <f t="shared" si="10"/>
        <v>#NAME?</v>
      </c>
      <c r="J22" s="66" t="e">
        <f t="shared" si="2"/>
        <v>#NAME?</v>
      </c>
      <c r="K22" s="66" t="e">
        <f t="shared" si="3"/>
        <v>#NAME?</v>
      </c>
      <c r="L22" s="66" t="e">
        <f t="shared" si="11"/>
        <v>#NAME?</v>
      </c>
      <c r="M22" s="66" t="e">
        <f t="shared" si="12"/>
        <v>#NAME?</v>
      </c>
      <c r="N22" s="66" t="e">
        <f t="shared" si="13"/>
        <v>#NAME?</v>
      </c>
      <c r="O22" s="66" t="e">
        <f t="shared" si="14"/>
        <v>#NAME?</v>
      </c>
      <c r="P22" s="66" t="e">
        <f t="shared" si="15"/>
        <v>#NAME?</v>
      </c>
      <c r="S22" s="50">
        <v>1920</v>
      </c>
      <c r="T22" s="68">
        <v>7400</v>
      </c>
    </row>
    <row r="23" spans="1:20" x14ac:dyDescent="0.2">
      <c r="A23" s="65" t="e">
        <f t="shared" si="4"/>
        <v>#NAME?</v>
      </c>
      <c r="B23" s="66" t="e">
        <f t="shared" si="5"/>
        <v>#NAME?</v>
      </c>
      <c r="C23" s="66" t="e">
        <f t="shared" si="0"/>
        <v>#NAME?</v>
      </c>
      <c r="D23" s="66" t="e">
        <f t="shared" si="1"/>
        <v>#NAME?</v>
      </c>
      <c r="E23" s="66" t="e">
        <f t="shared" si="6"/>
        <v>#NAME?</v>
      </c>
      <c r="F23" s="66" t="e">
        <f t="shared" si="7"/>
        <v>#NAME?</v>
      </c>
      <c r="G23" s="66" t="e">
        <f t="shared" si="8"/>
        <v>#NAME?</v>
      </c>
      <c r="H23" s="66" t="e">
        <f t="shared" si="9"/>
        <v>#NAME?</v>
      </c>
      <c r="I23" s="66" t="e">
        <f t="shared" si="10"/>
        <v>#NAME?</v>
      </c>
      <c r="J23" s="66" t="e">
        <f t="shared" si="2"/>
        <v>#NAME?</v>
      </c>
      <c r="K23" s="66" t="e">
        <f t="shared" si="3"/>
        <v>#NAME?</v>
      </c>
      <c r="L23" s="66" t="e">
        <f t="shared" si="11"/>
        <v>#NAME?</v>
      </c>
      <c r="M23" s="66" t="e">
        <f t="shared" si="12"/>
        <v>#NAME?</v>
      </c>
      <c r="N23" s="66" t="e">
        <f t="shared" si="13"/>
        <v>#NAME?</v>
      </c>
      <c r="O23" s="66" t="e">
        <f t="shared" si="14"/>
        <v>#NAME?</v>
      </c>
      <c r="P23" s="66" t="e">
        <f t="shared" si="15"/>
        <v>#NAME?</v>
      </c>
      <c r="S23" s="50">
        <v>1921</v>
      </c>
      <c r="T23" s="68">
        <v>7757</v>
      </c>
    </row>
    <row r="24" spans="1:20" x14ac:dyDescent="0.2">
      <c r="A24" s="65" t="e">
        <f t="shared" si="4"/>
        <v>#NAME?</v>
      </c>
      <c r="B24" s="66" t="e">
        <f t="shared" si="5"/>
        <v>#NAME?</v>
      </c>
      <c r="C24" s="66" t="e">
        <f t="shared" si="0"/>
        <v>#NAME?</v>
      </c>
      <c r="D24" s="66" t="e">
        <f t="shared" si="1"/>
        <v>#NAME?</v>
      </c>
      <c r="E24" s="66" t="e">
        <f t="shared" si="6"/>
        <v>#NAME?</v>
      </c>
      <c r="F24" s="66" t="e">
        <f t="shared" si="7"/>
        <v>#NAME?</v>
      </c>
      <c r="G24" s="66" t="e">
        <f t="shared" si="8"/>
        <v>#NAME?</v>
      </c>
      <c r="H24" s="66" t="e">
        <f t="shared" si="9"/>
        <v>#NAME?</v>
      </c>
      <c r="I24" s="66" t="e">
        <f t="shared" si="10"/>
        <v>#NAME?</v>
      </c>
      <c r="J24" s="66" t="e">
        <f t="shared" si="2"/>
        <v>#NAME?</v>
      </c>
      <c r="K24" s="66" t="e">
        <f t="shared" si="3"/>
        <v>#NAME?</v>
      </c>
      <c r="L24" s="66" t="e">
        <f t="shared" si="11"/>
        <v>#NAME?</v>
      </c>
      <c r="M24" s="66" t="e">
        <f t="shared" si="12"/>
        <v>#NAME?</v>
      </c>
      <c r="N24" s="66" t="e">
        <f t="shared" si="13"/>
        <v>#NAME?</v>
      </c>
      <c r="O24" s="66" t="e">
        <f t="shared" si="14"/>
        <v>#NAME?</v>
      </c>
      <c r="P24" s="66" t="e">
        <f t="shared" si="15"/>
        <v>#NAME?</v>
      </c>
      <c r="S24" s="50">
        <v>1922</v>
      </c>
      <c r="T24" s="68">
        <v>8142</v>
      </c>
    </row>
    <row r="25" spans="1:20" x14ac:dyDescent="0.2">
      <c r="A25" s="65" t="e">
        <f t="shared" si="4"/>
        <v>#NAME?</v>
      </c>
      <c r="B25" s="66" t="e">
        <f t="shared" si="5"/>
        <v>#NAME?</v>
      </c>
      <c r="C25" s="66" t="e">
        <f t="shared" si="0"/>
        <v>#NAME?</v>
      </c>
      <c r="D25" s="66" t="e">
        <f t="shared" si="1"/>
        <v>#NAME?</v>
      </c>
      <c r="E25" s="66" t="e">
        <f t="shared" si="6"/>
        <v>#NAME?</v>
      </c>
      <c r="F25" s="66" t="e">
        <f t="shared" si="7"/>
        <v>#NAME?</v>
      </c>
      <c r="G25" s="66" t="e">
        <f t="shared" si="8"/>
        <v>#NAME?</v>
      </c>
      <c r="H25" s="66" t="e">
        <f t="shared" si="9"/>
        <v>#NAME?</v>
      </c>
      <c r="I25" s="66" t="e">
        <f t="shared" si="10"/>
        <v>#NAME?</v>
      </c>
      <c r="J25" s="66" t="e">
        <f t="shared" si="2"/>
        <v>#NAME?</v>
      </c>
      <c r="K25" s="66" t="e">
        <f t="shared" si="3"/>
        <v>#NAME?</v>
      </c>
      <c r="L25" s="66" t="e">
        <f t="shared" si="11"/>
        <v>#NAME?</v>
      </c>
      <c r="M25" s="66" t="e">
        <f t="shared" si="12"/>
        <v>#NAME?</v>
      </c>
      <c r="N25" s="66" t="e">
        <f t="shared" si="13"/>
        <v>#NAME?</v>
      </c>
      <c r="O25" s="66" t="e">
        <f t="shared" si="14"/>
        <v>#NAME?</v>
      </c>
      <c r="P25" s="66" t="e">
        <f t="shared" si="15"/>
        <v>#NAME?</v>
      </c>
      <c r="S25" s="50">
        <v>1923</v>
      </c>
      <c r="T25" s="68">
        <v>8492</v>
      </c>
    </row>
    <row r="26" spans="1:20" x14ac:dyDescent="0.2">
      <c r="A26" s="65" t="e">
        <f t="shared" si="4"/>
        <v>#NAME?</v>
      </c>
      <c r="B26" s="66" t="e">
        <f t="shared" si="5"/>
        <v>#NAME?</v>
      </c>
      <c r="C26" s="66" t="e">
        <f t="shared" si="0"/>
        <v>#NAME?</v>
      </c>
      <c r="D26" s="66" t="e">
        <f t="shared" si="1"/>
        <v>#NAME?</v>
      </c>
      <c r="E26" s="66" t="e">
        <f t="shared" si="6"/>
        <v>#NAME?</v>
      </c>
      <c r="F26" s="66" t="e">
        <f t="shared" si="7"/>
        <v>#NAME?</v>
      </c>
      <c r="G26" s="66" t="e">
        <f t="shared" si="8"/>
        <v>#NAME?</v>
      </c>
      <c r="H26" s="66" t="e">
        <f t="shared" si="9"/>
        <v>#NAME?</v>
      </c>
      <c r="I26" s="66" t="e">
        <f t="shared" si="10"/>
        <v>#NAME?</v>
      </c>
      <c r="J26" s="66" t="e">
        <f t="shared" si="2"/>
        <v>#NAME?</v>
      </c>
      <c r="K26" s="66" t="e">
        <f t="shared" si="3"/>
        <v>#NAME?</v>
      </c>
      <c r="L26" s="66" t="e">
        <f t="shared" si="11"/>
        <v>#NAME?</v>
      </c>
      <c r="M26" s="66" t="e">
        <f t="shared" si="12"/>
        <v>#NAME?</v>
      </c>
      <c r="N26" s="66" t="e">
        <f t="shared" si="13"/>
        <v>#NAME?</v>
      </c>
      <c r="O26" s="66" t="e">
        <f t="shared" si="14"/>
        <v>#NAME?</v>
      </c>
      <c r="P26" s="66" t="e">
        <f t="shared" si="15"/>
        <v>#NAME?</v>
      </c>
      <c r="S26" s="50">
        <v>1924</v>
      </c>
      <c r="T26" s="68">
        <v>8877</v>
      </c>
    </row>
    <row r="27" spans="1:20" x14ac:dyDescent="0.2">
      <c r="A27" s="65" t="e">
        <f t="shared" si="4"/>
        <v>#NAME?</v>
      </c>
      <c r="B27" s="66" t="e">
        <f t="shared" si="5"/>
        <v>#NAME?</v>
      </c>
      <c r="C27" s="66" t="e">
        <f t="shared" si="0"/>
        <v>#NAME?</v>
      </c>
      <c r="D27" s="66" t="e">
        <f t="shared" si="1"/>
        <v>#NAME?</v>
      </c>
      <c r="E27" s="66" t="e">
        <f t="shared" si="6"/>
        <v>#NAME?</v>
      </c>
      <c r="F27" s="66" t="e">
        <f t="shared" si="7"/>
        <v>#NAME?</v>
      </c>
      <c r="G27" s="66" t="e">
        <f t="shared" si="8"/>
        <v>#NAME?</v>
      </c>
      <c r="H27" s="66" t="e">
        <f t="shared" si="9"/>
        <v>#NAME?</v>
      </c>
      <c r="I27" s="66" t="e">
        <f t="shared" si="10"/>
        <v>#NAME?</v>
      </c>
      <c r="J27" s="66" t="e">
        <f t="shared" si="2"/>
        <v>#NAME?</v>
      </c>
      <c r="K27" s="66" t="e">
        <f t="shared" si="3"/>
        <v>#NAME?</v>
      </c>
      <c r="L27" s="66" t="e">
        <f t="shared" si="11"/>
        <v>#NAME?</v>
      </c>
      <c r="M27" s="66" t="e">
        <f t="shared" si="12"/>
        <v>#NAME?</v>
      </c>
      <c r="N27" s="66" t="e">
        <f t="shared" si="13"/>
        <v>#NAME?</v>
      </c>
      <c r="O27" s="66" t="e">
        <f t="shared" si="14"/>
        <v>#NAME?</v>
      </c>
      <c r="P27" s="66" t="e">
        <f t="shared" si="15"/>
        <v>#NAME?</v>
      </c>
      <c r="S27" s="50">
        <v>1925</v>
      </c>
      <c r="T27" s="68">
        <v>9234</v>
      </c>
    </row>
    <row r="28" spans="1:20" x14ac:dyDescent="0.2">
      <c r="A28" s="65" t="e">
        <f t="shared" si="4"/>
        <v>#NAME?</v>
      </c>
      <c r="B28" s="66" t="e">
        <f t="shared" si="5"/>
        <v>#NAME?</v>
      </c>
      <c r="C28" s="66" t="e">
        <f t="shared" si="0"/>
        <v>#NAME?</v>
      </c>
      <c r="D28" s="66" t="e">
        <f t="shared" si="1"/>
        <v>#NAME?</v>
      </c>
      <c r="E28" s="66" t="e">
        <f t="shared" si="6"/>
        <v>#NAME?</v>
      </c>
      <c r="F28" s="66" t="e">
        <f t="shared" si="7"/>
        <v>#NAME?</v>
      </c>
      <c r="G28" s="66" t="e">
        <f t="shared" si="8"/>
        <v>#NAME?</v>
      </c>
      <c r="H28" s="66" t="e">
        <f t="shared" si="9"/>
        <v>#NAME?</v>
      </c>
      <c r="I28" s="66" t="e">
        <f t="shared" si="10"/>
        <v>#NAME?</v>
      </c>
      <c r="J28" s="66" t="e">
        <f t="shared" si="2"/>
        <v>#NAME?</v>
      </c>
      <c r="K28" s="66" t="e">
        <f t="shared" si="3"/>
        <v>#NAME?</v>
      </c>
      <c r="L28" s="66" t="e">
        <f t="shared" si="11"/>
        <v>#NAME?</v>
      </c>
      <c r="M28" s="66" t="e">
        <f t="shared" si="12"/>
        <v>#NAME?</v>
      </c>
      <c r="N28" s="66" t="e">
        <f t="shared" si="13"/>
        <v>#NAME?</v>
      </c>
      <c r="O28" s="66" t="e">
        <f t="shared" si="14"/>
        <v>#NAME?</v>
      </c>
      <c r="P28" s="66" t="e">
        <f t="shared" si="15"/>
        <v>#NAME?</v>
      </c>
      <c r="S28" s="50">
        <v>1926</v>
      </c>
      <c r="T28" s="68">
        <v>9591</v>
      </c>
    </row>
    <row r="29" spans="1:20" x14ac:dyDescent="0.2">
      <c r="A29" s="65" t="e">
        <f t="shared" si="4"/>
        <v>#NAME?</v>
      </c>
      <c r="B29" s="66" t="e">
        <f t="shared" si="5"/>
        <v>#NAME?</v>
      </c>
      <c r="C29" s="66" t="e">
        <f t="shared" si="0"/>
        <v>#NAME?</v>
      </c>
      <c r="D29" s="66" t="e">
        <f t="shared" si="1"/>
        <v>#NAME?</v>
      </c>
      <c r="E29" s="66" t="e">
        <f t="shared" si="6"/>
        <v>#NAME?</v>
      </c>
      <c r="F29" s="66" t="e">
        <f t="shared" si="7"/>
        <v>#NAME?</v>
      </c>
      <c r="G29" s="66" t="e">
        <f t="shared" si="8"/>
        <v>#NAME?</v>
      </c>
      <c r="H29" s="66" t="e">
        <f t="shared" si="9"/>
        <v>#NAME?</v>
      </c>
      <c r="I29" s="66" t="e">
        <f t="shared" si="10"/>
        <v>#NAME?</v>
      </c>
      <c r="J29" s="66" t="e">
        <f t="shared" si="2"/>
        <v>#NAME?</v>
      </c>
      <c r="K29" s="66" t="e">
        <f t="shared" si="3"/>
        <v>#NAME?</v>
      </c>
      <c r="L29" s="66" t="e">
        <f t="shared" si="11"/>
        <v>#NAME?</v>
      </c>
      <c r="M29" s="66" t="e">
        <f t="shared" si="12"/>
        <v>#NAME?</v>
      </c>
      <c r="N29" s="66" t="e">
        <f t="shared" si="13"/>
        <v>#NAME?</v>
      </c>
      <c r="O29" s="66" t="e">
        <f t="shared" si="14"/>
        <v>#NAME?</v>
      </c>
      <c r="P29" s="66" t="e">
        <f t="shared" si="15"/>
        <v>#NAME?</v>
      </c>
      <c r="S29" s="50">
        <v>1927</v>
      </c>
      <c r="T29" s="68">
        <v>9969</v>
      </c>
    </row>
    <row r="30" spans="1:20" x14ac:dyDescent="0.2">
      <c r="A30" s="65" t="e">
        <f t="shared" si="4"/>
        <v>#NAME?</v>
      </c>
      <c r="B30" s="66" t="e">
        <f t="shared" si="5"/>
        <v>#NAME?</v>
      </c>
      <c r="C30" s="66" t="e">
        <f t="shared" si="0"/>
        <v>#NAME?</v>
      </c>
      <c r="D30" s="66" t="e">
        <f t="shared" si="1"/>
        <v>#NAME?</v>
      </c>
      <c r="E30" s="66" t="e">
        <f t="shared" si="6"/>
        <v>#NAME?</v>
      </c>
      <c r="F30" s="66" t="e">
        <f t="shared" si="7"/>
        <v>#NAME?</v>
      </c>
      <c r="G30" s="66" t="e">
        <f t="shared" si="8"/>
        <v>#NAME?</v>
      </c>
      <c r="H30" s="66" t="e">
        <f t="shared" si="9"/>
        <v>#NAME?</v>
      </c>
      <c r="I30" s="66" t="e">
        <f t="shared" si="10"/>
        <v>#NAME?</v>
      </c>
      <c r="J30" s="66" t="e">
        <f t="shared" si="2"/>
        <v>#NAME?</v>
      </c>
      <c r="K30" s="66" t="e">
        <f t="shared" si="3"/>
        <v>#NAME?</v>
      </c>
      <c r="L30" s="66" t="e">
        <f t="shared" si="11"/>
        <v>#NAME?</v>
      </c>
      <c r="M30" s="66" t="e">
        <f t="shared" si="12"/>
        <v>#NAME?</v>
      </c>
      <c r="N30" s="66" t="e">
        <f t="shared" si="13"/>
        <v>#NAME?</v>
      </c>
      <c r="O30" s="66" t="e">
        <f t="shared" si="14"/>
        <v>#NAME?</v>
      </c>
      <c r="P30" s="66" t="e">
        <f t="shared" si="15"/>
        <v>#NAME?</v>
      </c>
      <c r="S30" s="50">
        <v>1928</v>
      </c>
      <c r="T30" s="68">
        <v>10326</v>
      </c>
    </row>
    <row r="31" spans="1:20" x14ac:dyDescent="0.2">
      <c r="A31" s="65" t="e">
        <f t="shared" si="4"/>
        <v>#NAME?</v>
      </c>
      <c r="B31" s="66" t="e">
        <f t="shared" si="5"/>
        <v>#NAME?</v>
      </c>
      <c r="C31" s="66" t="e">
        <f t="shared" si="0"/>
        <v>#NAME?</v>
      </c>
      <c r="D31" s="66" t="e">
        <f t="shared" si="1"/>
        <v>#NAME?</v>
      </c>
      <c r="E31" s="66" t="e">
        <f t="shared" si="6"/>
        <v>#NAME?</v>
      </c>
      <c r="F31" s="66" t="e">
        <f t="shared" si="7"/>
        <v>#NAME?</v>
      </c>
      <c r="G31" s="66" t="e">
        <f t="shared" si="8"/>
        <v>#NAME?</v>
      </c>
      <c r="H31" s="66" t="e">
        <f t="shared" si="9"/>
        <v>#NAME?</v>
      </c>
      <c r="I31" s="66" t="e">
        <f t="shared" si="10"/>
        <v>#NAME?</v>
      </c>
      <c r="J31" s="66" t="e">
        <f t="shared" si="2"/>
        <v>#NAME?</v>
      </c>
      <c r="K31" s="66" t="e">
        <f t="shared" si="3"/>
        <v>#NAME?</v>
      </c>
      <c r="L31" s="66" t="e">
        <f t="shared" si="11"/>
        <v>#NAME?</v>
      </c>
      <c r="M31" s="66" t="e">
        <f t="shared" si="12"/>
        <v>#NAME?</v>
      </c>
      <c r="N31" s="66" t="e">
        <f t="shared" si="13"/>
        <v>#NAME?</v>
      </c>
      <c r="O31" s="66" t="e">
        <f t="shared" si="14"/>
        <v>#NAME?</v>
      </c>
      <c r="P31" s="66" t="e">
        <f t="shared" si="15"/>
        <v>#NAME?</v>
      </c>
      <c r="S31" s="50">
        <v>1929</v>
      </c>
      <c r="T31" s="68">
        <v>10683</v>
      </c>
    </row>
    <row r="32" spans="1:20" x14ac:dyDescent="0.2">
      <c r="A32" s="65" t="e">
        <f t="shared" si="4"/>
        <v>#NAME?</v>
      </c>
      <c r="B32" s="66" t="e">
        <f t="shared" si="5"/>
        <v>#NAME?</v>
      </c>
      <c r="C32" s="66" t="e">
        <f t="shared" si="0"/>
        <v>#NAME?</v>
      </c>
      <c r="D32" s="66" t="e">
        <f t="shared" si="1"/>
        <v>#NAME?</v>
      </c>
      <c r="E32" s="66" t="e">
        <f t="shared" si="6"/>
        <v>#NAME?</v>
      </c>
      <c r="F32" s="66" t="e">
        <f t="shared" si="7"/>
        <v>#NAME?</v>
      </c>
      <c r="G32" s="66" t="e">
        <f t="shared" si="8"/>
        <v>#NAME?</v>
      </c>
      <c r="H32" s="66" t="e">
        <f t="shared" si="9"/>
        <v>#NAME?</v>
      </c>
      <c r="I32" s="66" t="e">
        <f t="shared" si="10"/>
        <v>#NAME?</v>
      </c>
      <c r="J32" s="66" t="e">
        <f t="shared" si="2"/>
        <v>#NAME?</v>
      </c>
      <c r="K32" s="66" t="e">
        <f t="shared" si="3"/>
        <v>#NAME?</v>
      </c>
      <c r="L32" s="66" t="e">
        <f t="shared" si="11"/>
        <v>#NAME?</v>
      </c>
      <c r="M32" s="66" t="e">
        <f t="shared" si="12"/>
        <v>#NAME?</v>
      </c>
      <c r="N32" s="66" t="e">
        <f t="shared" si="13"/>
        <v>#NAME?</v>
      </c>
      <c r="O32" s="66" t="e">
        <f t="shared" si="14"/>
        <v>#NAME?</v>
      </c>
      <c r="P32" s="66" t="e">
        <f t="shared" si="15"/>
        <v>#NAME?</v>
      </c>
      <c r="S32" s="50">
        <v>1930</v>
      </c>
      <c r="T32" s="68">
        <v>11068</v>
      </c>
    </row>
    <row r="33" spans="1:20" x14ac:dyDescent="0.2">
      <c r="A33" s="65" t="e">
        <f t="shared" si="4"/>
        <v>#NAME?</v>
      </c>
      <c r="B33" s="66" t="e">
        <f t="shared" si="5"/>
        <v>#NAME?</v>
      </c>
      <c r="C33" s="66" t="e">
        <f t="shared" si="0"/>
        <v>#NAME?</v>
      </c>
      <c r="D33" s="66" t="e">
        <f t="shared" si="1"/>
        <v>#NAME?</v>
      </c>
      <c r="E33" s="66" t="e">
        <f t="shared" si="6"/>
        <v>#NAME?</v>
      </c>
      <c r="F33" s="66" t="e">
        <f t="shared" si="7"/>
        <v>#NAME?</v>
      </c>
      <c r="G33" s="66" t="e">
        <f t="shared" si="8"/>
        <v>#NAME?</v>
      </c>
      <c r="H33" s="66" t="e">
        <f t="shared" si="9"/>
        <v>#NAME?</v>
      </c>
      <c r="I33" s="66" t="e">
        <f t="shared" si="10"/>
        <v>#NAME?</v>
      </c>
      <c r="J33" s="66" t="e">
        <f t="shared" si="2"/>
        <v>#NAME?</v>
      </c>
      <c r="K33" s="66" t="e">
        <f t="shared" si="3"/>
        <v>#NAME?</v>
      </c>
      <c r="L33" s="66" t="e">
        <f t="shared" si="11"/>
        <v>#NAME?</v>
      </c>
      <c r="M33" s="66" t="e">
        <f t="shared" si="12"/>
        <v>#NAME?</v>
      </c>
      <c r="N33" s="66" t="e">
        <f t="shared" si="13"/>
        <v>#NAME?</v>
      </c>
      <c r="O33" s="66" t="e">
        <f t="shared" si="14"/>
        <v>#NAME?</v>
      </c>
      <c r="P33" s="66" t="e">
        <f t="shared" si="15"/>
        <v>#NAME?</v>
      </c>
      <c r="S33" s="50">
        <v>1931</v>
      </c>
      <c r="T33" s="68">
        <v>11418</v>
      </c>
    </row>
    <row r="34" spans="1:20" x14ac:dyDescent="0.2">
      <c r="A34" s="65" t="e">
        <f t="shared" si="4"/>
        <v>#NAME?</v>
      </c>
      <c r="B34" s="66" t="e">
        <f t="shared" si="5"/>
        <v>#NAME?</v>
      </c>
      <c r="C34" s="66" t="e">
        <f t="shared" ref="C34:C65" si="16">IF(AND(mode_Alsace,mode_France),D34-2,0)</f>
        <v>#NAME?</v>
      </c>
      <c r="D34" s="66" t="e">
        <f t="shared" ref="D34:D65" si="17">VLOOKUP(A34,table_Paques,2,0)</f>
        <v>#NAME?</v>
      </c>
      <c r="E34" s="66" t="e">
        <f t="shared" si="6"/>
        <v>#NAME?</v>
      </c>
      <c r="F34" s="66" t="e">
        <f t="shared" si="7"/>
        <v>#NAME?</v>
      </c>
      <c r="G34" s="66" t="e">
        <f t="shared" si="8"/>
        <v>#NAME?</v>
      </c>
      <c r="H34" s="66" t="e">
        <f t="shared" si="9"/>
        <v>#NAME?</v>
      </c>
      <c r="I34" s="66" t="e">
        <f t="shared" si="10"/>
        <v>#NAME?</v>
      </c>
      <c r="J34" s="66" t="e">
        <f t="shared" si="2"/>
        <v>#NAME?</v>
      </c>
      <c r="K34" s="66" t="e">
        <f t="shared" ref="K34:K65" si="18">DATE($A34,MONTH(fete_nat),DAY(fete_nat))</f>
        <v>#NAME?</v>
      </c>
      <c r="L34" s="66" t="e">
        <f t="shared" si="11"/>
        <v>#NAME?</v>
      </c>
      <c r="M34" s="66" t="e">
        <f t="shared" si="12"/>
        <v>#NAME?</v>
      </c>
      <c r="N34" s="66" t="e">
        <f t="shared" si="13"/>
        <v>#NAME?</v>
      </c>
      <c r="O34" s="66" t="e">
        <f t="shared" si="14"/>
        <v>#NAME?</v>
      </c>
      <c r="P34" s="66" t="e">
        <f t="shared" si="15"/>
        <v>#NAME?</v>
      </c>
      <c r="S34" s="50">
        <v>1932</v>
      </c>
      <c r="T34" s="68">
        <v>11775</v>
      </c>
    </row>
    <row r="35" spans="1:20" x14ac:dyDescent="0.2">
      <c r="A35" s="65" t="e">
        <f t="shared" si="4"/>
        <v>#NAME?</v>
      </c>
      <c r="B35" s="66" t="e">
        <f t="shared" si="5"/>
        <v>#NAME?</v>
      </c>
      <c r="C35" s="66" t="e">
        <f t="shared" si="16"/>
        <v>#NAME?</v>
      </c>
      <c r="D35" s="66" t="e">
        <f t="shared" si="17"/>
        <v>#NAME?</v>
      </c>
      <c r="E35" s="66" t="e">
        <f t="shared" si="6"/>
        <v>#NAME?</v>
      </c>
      <c r="F35" s="66" t="e">
        <f t="shared" si="7"/>
        <v>#NAME?</v>
      </c>
      <c r="G35" s="66" t="e">
        <f t="shared" si="8"/>
        <v>#NAME?</v>
      </c>
      <c r="H35" s="66" t="e">
        <f t="shared" si="9"/>
        <v>#NAME?</v>
      </c>
      <c r="I35" s="66" t="e">
        <f t="shared" si="10"/>
        <v>#NAME?</v>
      </c>
      <c r="J35" s="66" t="e">
        <f t="shared" si="2"/>
        <v>#NAME?</v>
      </c>
      <c r="K35" s="66" t="e">
        <f t="shared" si="18"/>
        <v>#NAME?</v>
      </c>
      <c r="L35" s="66" t="e">
        <f t="shared" si="11"/>
        <v>#NAME?</v>
      </c>
      <c r="M35" s="66" t="e">
        <f t="shared" si="12"/>
        <v>#NAME?</v>
      </c>
      <c r="N35" s="66" t="e">
        <f t="shared" si="13"/>
        <v>#NAME?</v>
      </c>
      <c r="O35" s="66" t="e">
        <f t="shared" si="14"/>
        <v>#NAME?</v>
      </c>
      <c r="P35" s="66" t="e">
        <f t="shared" si="15"/>
        <v>#NAME?</v>
      </c>
      <c r="S35" s="50">
        <v>1933</v>
      </c>
      <c r="T35" s="68">
        <v>12160</v>
      </c>
    </row>
    <row r="36" spans="1:20" x14ac:dyDescent="0.2">
      <c r="A36" s="65" t="e">
        <f t="shared" si="4"/>
        <v>#NAME?</v>
      </c>
      <c r="B36" s="66" t="e">
        <f t="shared" si="5"/>
        <v>#NAME?</v>
      </c>
      <c r="C36" s="66" t="e">
        <f t="shared" si="16"/>
        <v>#NAME?</v>
      </c>
      <c r="D36" s="66" t="e">
        <f t="shared" si="17"/>
        <v>#NAME?</v>
      </c>
      <c r="E36" s="66" t="e">
        <f t="shared" si="6"/>
        <v>#NAME?</v>
      </c>
      <c r="F36" s="66" t="e">
        <f t="shared" si="7"/>
        <v>#NAME?</v>
      </c>
      <c r="G36" s="66" t="e">
        <f t="shared" si="8"/>
        <v>#NAME?</v>
      </c>
      <c r="H36" s="66" t="e">
        <f t="shared" si="9"/>
        <v>#NAME?</v>
      </c>
      <c r="I36" s="66" t="e">
        <f t="shared" si="10"/>
        <v>#NAME?</v>
      </c>
      <c r="J36" s="66" t="e">
        <f t="shared" si="2"/>
        <v>#NAME?</v>
      </c>
      <c r="K36" s="66" t="e">
        <f t="shared" si="18"/>
        <v>#NAME?</v>
      </c>
      <c r="L36" s="66" t="e">
        <f t="shared" si="11"/>
        <v>#NAME?</v>
      </c>
      <c r="M36" s="66" t="e">
        <f t="shared" si="12"/>
        <v>#NAME?</v>
      </c>
      <c r="N36" s="66" t="e">
        <f t="shared" si="13"/>
        <v>#NAME?</v>
      </c>
      <c r="O36" s="66" t="e">
        <f t="shared" si="14"/>
        <v>#NAME?</v>
      </c>
      <c r="P36" s="66" t="e">
        <f t="shared" si="15"/>
        <v>#NAME?</v>
      </c>
      <c r="S36" s="50">
        <v>1934</v>
      </c>
      <c r="T36" s="68">
        <v>12510</v>
      </c>
    </row>
    <row r="37" spans="1:20" x14ac:dyDescent="0.2">
      <c r="A37" s="65" t="e">
        <f t="shared" si="4"/>
        <v>#NAME?</v>
      </c>
      <c r="B37" s="66" t="e">
        <f t="shared" si="5"/>
        <v>#NAME?</v>
      </c>
      <c r="C37" s="66" t="e">
        <f t="shared" si="16"/>
        <v>#NAME?</v>
      </c>
      <c r="D37" s="66" t="e">
        <f t="shared" si="17"/>
        <v>#NAME?</v>
      </c>
      <c r="E37" s="66" t="e">
        <f t="shared" si="6"/>
        <v>#NAME?</v>
      </c>
      <c r="F37" s="66" t="e">
        <f t="shared" si="7"/>
        <v>#NAME?</v>
      </c>
      <c r="G37" s="66" t="e">
        <f t="shared" si="8"/>
        <v>#NAME?</v>
      </c>
      <c r="H37" s="66" t="e">
        <f t="shared" si="9"/>
        <v>#NAME?</v>
      </c>
      <c r="I37" s="66" t="e">
        <f t="shared" si="10"/>
        <v>#NAME?</v>
      </c>
      <c r="J37" s="66" t="e">
        <f t="shared" si="2"/>
        <v>#NAME?</v>
      </c>
      <c r="K37" s="66" t="e">
        <f t="shared" si="18"/>
        <v>#NAME?</v>
      </c>
      <c r="L37" s="66" t="e">
        <f t="shared" si="11"/>
        <v>#NAME?</v>
      </c>
      <c r="M37" s="66" t="e">
        <f t="shared" si="12"/>
        <v>#NAME?</v>
      </c>
      <c r="N37" s="66" t="e">
        <f t="shared" si="13"/>
        <v>#NAME?</v>
      </c>
      <c r="O37" s="66" t="e">
        <f t="shared" si="14"/>
        <v>#NAME?</v>
      </c>
      <c r="P37" s="66" t="e">
        <f t="shared" si="15"/>
        <v>#NAME?</v>
      </c>
      <c r="S37" s="50">
        <v>1935</v>
      </c>
      <c r="T37" s="68">
        <v>12895</v>
      </c>
    </row>
    <row r="38" spans="1:20" x14ac:dyDescent="0.2">
      <c r="A38" s="65" t="e">
        <f t="shared" si="4"/>
        <v>#NAME?</v>
      </c>
      <c r="B38" s="66" t="e">
        <f t="shared" si="5"/>
        <v>#NAME?</v>
      </c>
      <c r="C38" s="66" t="e">
        <f t="shared" si="16"/>
        <v>#NAME?</v>
      </c>
      <c r="D38" s="66" t="e">
        <f t="shared" si="17"/>
        <v>#NAME?</v>
      </c>
      <c r="E38" s="66" t="e">
        <f t="shared" si="6"/>
        <v>#NAME?</v>
      </c>
      <c r="F38" s="66" t="e">
        <f t="shared" si="7"/>
        <v>#NAME?</v>
      </c>
      <c r="G38" s="66" t="e">
        <f t="shared" si="8"/>
        <v>#NAME?</v>
      </c>
      <c r="H38" s="66" t="e">
        <f t="shared" si="9"/>
        <v>#NAME?</v>
      </c>
      <c r="I38" s="66" t="e">
        <f t="shared" si="10"/>
        <v>#NAME?</v>
      </c>
      <c r="J38" s="66" t="e">
        <f t="shared" si="2"/>
        <v>#NAME?</v>
      </c>
      <c r="K38" s="66" t="e">
        <f t="shared" si="18"/>
        <v>#NAME?</v>
      </c>
      <c r="L38" s="66" t="e">
        <f t="shared" si="11"/>
        <v>#NAME?</v>
      </c>
      <c r="M38" s="66" t="e">
        <f t="shared" si="12"/>
        <v>#NAME?</v>
      </c>
      <c r="N38" s="66" t="e">
        <f t="shared" si="13"/>
        <v>#NAME?</v>
      </c>
      <c r="O38" s="66" t="e">
        <f t="shared" si="14"/>
        <v>#NAME?</v>
      </c>
      <c r="P38" s="66" t="e">
        <f t="shared" si="15"/>
        <v>#NAME?</v>
      </c>
      <c r="S38" s="50">
        <v>1936</v>
      </c>
      <c r="T38" s="68">
        <v>13252</v>
      </c>
    </row>
    <row r="39" spans="1:20" x14ac:dyDescent="0.2">
      <c r="A39" s="65" t="e">
        <f t="shared" si="4"/>
        <v>#NAME?</v>
      </c>
      <c r="B39" s="66" t="e">
        <f t="shared" si="5"/>
        <v>#NAME?</v>
      </c>
      <c r="C39" s="66" t="e">
        <f t="shared" si="16"/>
        <v>#NAME?</v>
      </c>
      <c r="D39" s="66" t="e">
        <f t="shared" si="17"/>
        <v>#NAME?</v>
      </c>
      <c r="E39" s="66" t="e">
        <f t="shared" si="6"/>
        <v>#NAME?</v>
      </c>
      <c r="F39" s="66" t="e">
        <f t="shared" si="7"/>
        <v>#NAME?</v>
      </c>
      <c r="G39" s="66" t="e">
        <f t="shared" si="8"/>
        <v>#NAME?</v>
      </c>
      <c r="H39" s="66" t="e">
        <f t="shared" si="9"/>
        <v>#NAME?</v>
      </c>
      <c r="I39" s="66" t="e">
        <f t="shared" si="10"/>
        <v>#NAME?</v>
      </c>
      <c r="J39" s="66" t="e">
        <f t="shared" si="2"/>
        <v>#NAME?</v>
      </c>
      <c r="K39" s="66" t="e">
        <f t="shared" si="18"/>
        <v>#NAME?</v>
      </c>
      <c r="L39" s="66" t="e">
        <f t="shared" si="11"/>
        <v>#NAME?</v>
      </c>
      <c r="M39" s="66" t="e">
        <f t="shared" si="12"/>
        <v>#NAME?</v>
      </c>
      <c r="N39" s="66" t="e">
        <f t="shared" si="13"/>
        <v>#NAME?</v>
      </c>
      <c r="O39" s="66" t="e">
        <f t="shared" si="14"/>
        <v>#NAME?</v>
      </c>
      <c r="P39" s="66" t="e">
        <f t="shared" si="15"/>
        <v>#NAME?</v>
      </c>
      <c r="S39" s="50">
        <v>1937</v>
      </c>
      <c r="T39" s="68">
        <v>13602</v>
      </c>
    </row>
    <row r="40" spans="1:20" x14ac:dyDescent="0.2">
      <c r="A40" s="65" t="e">
        <f t="shared" si="4"/>
        <v>#NAME?</v>
      </c>
      <c r="B40" s="66" t="e">
        <f t="shared" si="5"/>
        <v>#NAME?</v>
      </c>
      <c r="C40" s="66" t="e">
        <f t="shared" si="16"/>
        <v>#NAME?</v>
      </c>
      <c r="D40" s="66" t="e">
        <f t="shared" si="17"/>
        <v>#NAME?</v>
      </c>
      <c r="E40" s="66" t="e">
        <f t="shared" si="6"/>
        <v>#NAME?</v>
      </c>
      <c r="F40" s="66" t="e">
        <f t="shared" si="7"/>
        <v>#NAME?</v>
      </c>
      <c r="G40" s="66" t="e">
        <f t="shared" si="8"/>
        <v>#NAME?</v>
      </c>
      <c r="H40" s="66" t="e">
        <f t="shared" si="9"/>
        <v>#NAME?</v>
      </c>
      <c r="I40" s="66" t="e">
        <f t="shared" si="10"/>
        <v>#NAME?</v>
      </c>
      <c r="J40" s="66" t="e">
        <f t="shared" si="2"/>
        <v>#NAME?</v>
      </c>
      <c r="K40" s="66" t="e">
        <f t="shared" si="18"/>
        <v>#NAME?</v>
      </c>
      <c r="L40" s="66" t="e">
        <f t="shared" si="11"/>
        <v>#NAME?</v>
      </c>
      <c r="M40" s="66" t="e">
        <f t="shared" si="12"/>
        <v>#NAME?</v>
      </c>
      <c r="N40" s="66" t="e">
        <f t="shared" si="13"/>
        <v>#NAME?</v>
      </c>
      <c r="O40" s="66" t="e">
        <f t="shared" si="14"/>
        <v>#NAME?</v>
      </c>
      <c r="P40" s="66" t="e">
        <f t="shared" si="15"/>
        <v>#NAME?</v>
      </c>
      <c r="S40" s="50">
        <v>1938</v>
      </c>
      <c r="T40" s="68">
        <v>13987</v>
      </c>
    </row>
    <row r="41" spans="1:20" x14ac:dyDescent="0.2">
      <c r="A41" s="65" t="e">
        <f t="shared" si="4"/>
        <v>#NAME?</v>
      </c>
      <c r="B41" s="66" t="e">
        <f t="shared" si="5"/>
        <v>#NAME?</v>
      </c>
      <c r="C41" s="66" t="e">
        <f t="shared" si="16"/>
        <v>#NAME?</v>
      </c>
      <c r="D41" s="66" t="e">
        <f t="shared" si="17"/>
        <v>#NAME?</v>
      </c>
      <c r="E41" s="66" t="e">
        <f t="shared" si="6"/>
        <v>#NAME?</v>
      </c>
      <c r="F41" s="66" t="e">
        <f t="shared" si="7"/>
        <v>#NAME?</v>
      </c>
      <c r="G41" s="66" t="e">
        <f t="shared" si="8"/>
        <v>#NAME?</v>
      </c>
      <c r="H41" s="66" t="e">
        <f t="shared" si="9"/>
        <v>#NAME?</v>
      </c>
      <c r="I41" s="66" t="e">
        <f t="shared" si="10"/>
        <v>#NAME?</v>
      </c>
      <c r="J41" s="66" t="e">
        <f t="shared" si="2"/>
        <v>#NAME?</v>
      </c>
      <c r="K41" s="66" t="e">
        <f t="shared" si="18"/>
        <v>#NAME?</v>
      </c>
      <c r="L41" s="66" t="e">
        <f t="shared" si="11"/>
        <v>#NAME?</v>
      </c>
      <c r="M41" s="66" t="e">
        <f t="shared" si="12"/>
        <v>#NAME?</v>
      </c>
      <c r="N41" s="66" t="e">
        <f t="shared" si="13"/>
        <v>#NAME?</v>
      </c>
      <c r="O41" s="66" t="e">
        <f t="shared" si="14"/>
        <v>#NAME?</v>
      </c>
      <c r="P41" s="66" t="e">
        <f t="shared" si="15"/>
        <v>#NAME?</v>
      </c>
      <c r="S41" s="50">
        <v>1939</v>
      </c>
      <c r="T41" s="68">
        <v>14344</v>
      </c>
    </row>
    <row r="42" spans="1:20" x14ac:dyDescent="0.2">
      <c r="A42" s="65" t="e">
        <f t="shared" si="4"/>
        <v>#NAME?</v>
      </c>
      <c r="B42" s="66" t="e">
        <f t="shared" si="5"/>
        <v>#NAME?</v>
      </c>
      <c r="C42" s="66" t="e">
        <f t="shared" si="16"/>
        <v>#NAME?</v>
      </c>
      <c r="D42" s="66" t="e">
        <f t="shared" si="17"/>
        <v>#NAME?</v>
      </c>
      <c r="E42" s="66" t="e">
        <f t="shared" si="6"/>
        <v>#NAME?</v>
      </c>
      <c r="F42" s="66" t="e">
        <f t="shared" si="7"/>
        <v>#NAME?</v>
      </c>
      <c r="G42" s="66" t="e">
        <f t="shared" si="8"/>
        <v>#NAME?</v>
      </c>
      <c r="H42" s="66" t="e">
        <f t="shared" si="9"/>
        <v>#NAME?</v>
      </c>
      <c r="I42" s="66" t="e">
        <f t="shared" si="10"/>
        <v>#NAME?</v>
      </c>
      <c r="J42" s="66" t="e">
        <f t="shared" si="2"/>
        <v>#NAME?</v>
      </c>
      <c r="K42" s="66" t="e">
        <f t="shared" si="18"/>
        <v>#NAME?</v>
      </c>
      <c r="L42" s="66" t="e">
        <f t="shared" si="11"/>
        <v>#NAME?</v>
      </c>
      <c r="M42" s="66" t="e">
        <f t="shared" si="12"/>
        <v>#NAME?</v>
      </c>
      <c r="N42" s="66" t="e">
        <f t="shared" si="13"/>
        <v>#NAME?</v>
      </c>
      <c r="O42" s="66" t="e">
        <f t="shared" si="14"/>
        <v>#NAME?</v>
      </c>
      <c r="P42" s="66" t="e">
        <f t="shared" si="15"/>
        <v>#NAME?</v>
      </c>
      <c r="S42" s="50">
        <v>1940</v>
      </c>
      <c r="T42" s="68">
        <v>14694</v>
      </c>
    </row>
    <row r="43" spans="1:20" x14ac:dyDescent="0.2">
      <c r="A43" s="65" t="e">
        <f t="shared" si="4"/>
        <v>#NAME?</v>
      </c>
      <c r="B43" s="66" t="e">
        <f t="shared" si="5"/>
        <v>#NAME?</v>
      </c>
      <c r="C43" s="66" t="e">
        <f t="shared" si="16"/>
        <v>#NAME?</v>
      </c>
      <c r="D43" s="66" t="e">
        <f t="shared" si="17"/>
        <v>#NAME?</v>
      </c>
      <c r="E43" s="66" t="e">
        <f t="shared" si="6"/>
        <v>#NAME?</v>
      </c>
      <c r="F43" s="66" t="e">
        <f t="shared" si="7"/>
        <v>#NAME?</v>
      </c>
      <c r="G43" s="66" t="e">
        <f t="shared" si="8"/>
        <v>#NAME?</v>
      </c>
      <c r="H43" s="66" t="e">
        <f t="shared" si="9"/>
        <v>#NAME?</v>
      </c>
      <c r="I43" s="66" t="e">
        <f t="shared" si="10"/>
        <v>#NAME?</v>
      </c>
      <c r="J43" s="66" t="e">
        <f t="shared" si="2"/>
        <v>#NAME?</v>
      </c>
      <c r="K43" s="66" t="e">
        <f t="shared" si="18"/>
        <v>#NAME?</v>
      </c>
      <c r="L43" s="66" t="e">
        <f t="shared" si="11"/>
        <v>#NAME?</v>
      </c>
      <c r="M43" s="66" t="e">
        <f t="shared" si="12"/>
        <v>#NAME?</v>
      </c>
      <c r="N43" s="66" t="e">
        <f t="shared" si="13"/>
        <v>#NAME?</v>
      </c>
      <c r="O43" s="66" t="e">
        <f t="shared" si="14"/>
        <v>#NAME?</v>
      </c>
      <c r="P43" s="66" t="e">
        <f t="shared" si="15"/>
        <v>#NAME?</v>
      </c>
      <c r="S43" s="50">
        <v>1941</v>
      </c>
      <c r="T43" s="68">
        <v>15079</v>
      </c>
    </row>
    <row r="44" spans="1:20" x14ac:dyDescent="0.2">
      <c r="A44" s="65" t="e">
        <f t="shared" si="4"/>
        <v>#NAME?</v>
      </c>
      <c r="B44" s="66" t="e">
        <f t="shared" si="5"/>
        <v>#NAME?</v>
      </c>
      <c r="C44" s="66" t="e">
        <f t="shared" si="16"/>
        <v>#NAME?</v>
      </c>
      <c r="D44" s="66" t="e">
        <f t="shared" si="17"/>
        <v>#NAME?</v>
      </c>
      <c r="E44" s="66" t="e">
        <f t="shared" si="6"/>
        <v>#NAME?</v>
      </c>
      <c r="F44" s="66" t="e">
        <f t="shared" si="7"/>
        <v>#NAME?</v>
      </c>
      <c r="G44" s="66" t="e">
        <f t="shared" si="8"/>
        <v>#NAME?</v>
      </c>
      <c r="H44" s="66" t="e">
        <f t="shared" si="9"/>
        <v>#NAME?</v>
      </c>
      <c r="I44" s="66" t="e">
        <f t="shared" si="10"/>
        <v>#NAME?</v>
      </c>
      <c r="J44" s="66" t="e">
        <f t="shared" si="2"/>
        <v>#NAME?</v>
      </c>
      <c r="K44" s="66" t="e">
        <f t="shared" si="18"/>
        <v>#NAME?</v>
      </c>
      <c r="L44" s="66" t="e">
        <f t="shared" si="11"/>
        <v>#NAME?</v>
      </c>
      <c r="M44" s="66" t="e">
        <f t="shared" si="12"/>
        <v>#NAME?</v>
      </c>
      <c r="N44" s="66" t="e">
        <f t="shared" si="13"/>
        <v>#NAME?</v>
      </c>
      <c r="O44" s="66" t="e">
        <f t="shared" si="14"/>
        <v>#NAME?</v>
      </c>
      <c r="P44" s="66" t="e">
        <f t="shared" si="15"/>
        <v>#NAME?</v>
      </c>
      <c r="S44" s="50">
        <v>1942</v>
      </c>
      <c r="T44" s="68">
        <v>15436</v>
      </c>
    </row>
    <row r="45" spans="1:20" x14ac:dyDescent="0.2">
      <c r="A45" s="65" t="e">
        <f t="shared" si="4"/>
        <v>#NAME?</v>
      </c>
      <c r="B45" s="66" t="e">
        <f t="shared" si="5"/>
        <v>#NAME?</v>
      </c>
      <c r="C45" s="66" t="e">
        <f t="shared" si="16"/>
        <v>#NAME?</v>
      </c>
      <c r="D45" s="66" t="e">
        <f t="shared" si="17"/>
        <v>#NAME?</v>
      </c>
      <c r="E45" s="66" t="e">
        <f t="shared" si="6"/>
        <v>#NAME?</v>
      </c>
      <c r="F45" s="66" t="e">
        <f t="shared" si="7"/>
        <v>#NAME?</v>
      </c>
      <c r="G45" s="66" t="e">
        <f t="shared" si="8"/>
        <v>#NAME?</v>
      </c>
      <c r="H45" s="66" t="e">
        <f t="shared" si="9"/>
        <v>#NAME?</v>
      </c>
      <c r="I45" s="66" t="e">
        <f t="shared" si="10"/>
        <v>#NAME?</v>
      </c>
      <c r="J45" s="66" t="e">
        <f t="shared" si="2"/>
        <v>#NAME?</v>
      </c>
      <c r="K45" s="66" t="e">
        <f t="shared" si="18"/>
        <v>#NAME?</v>
      </c>
      <c r="L45" s="66" t="e">
        <f t="shared" si="11"/>
        <v>#NAME?</v>
      </c>
      <c r="M45" s="66" t="e">
        <f t="shared" si="12"/>
        <v>#NAME?</v>
      </c>
      <c r="N45" s="66" t="e">
        <f t="shared" si="13"/>
        <v>#NAME?</v>
      </c>
      <c r="O45" s="66" t="e">
        <f t="shared" si="14"/>
        <v>#NAME?</v>
      </c>
      <c r="P45" s="66" t="e">
        <f t="shared" si="15"/>
        <v>#NAME?</v>
      </c>
      <c r="S45" s="50">
        <v>1943</v>
      </c>
      <c r="T45" s="68">
        <v>15821</v>
      </c>
    </row>
    <row r="46" spans="1:20" x14ac:dyDescent="0.2">
      <c r="A46" s="65" t="e">
        <f t="shared" si="4"/>
        <v>#NAME?</v>
      </c>
      <c r="B46" s="66" t="e">
        <f t="shared" si="5"/>
        <v>#NAME?</v>
      </c>
      <c r="C46" s="66" t="e">
        <f t="shared" si="16"/>
        <v>#NAME?</v>
      </c>
      <c r="D46" s="66" t="e">
        <f t="shared" si="17"/>
        <v>#NAME?</v>
      </c>
      <c r="E46" s="66" t="e">
        <f t="shared" si="6"/>
        <v>#NAME?</v>
      </c>
      <c r="F46" s="66" t="e">
        <f t="shared" si="7"/>
        <v>#NAME?</v>
      </c>
      <c r="G46" s="66" t="e">
        <f t="shared" si="8"/>
        <v>#NAME?</v>
      </c>
      <c r="H46" s="66" t="e">
        <f t="shared" si="9"/>
        <v>#NAME?</v>
      </c>
      <c r="I46" s="66" t="e">
        <f t="shared" si="10"/>
        <v>#NAME?</v>
      </c>
      <c r="J46" s="66" t="e">
        <f t="shared" si="2"/>
        <v>#NAME?</v>
      </c>
      <c r="K46" s="66" t="e">
        <f t="shared" si="18"/>
        <v>#NAME?</v>
      </c>
      <c r="L46" s="66" t="e">
        <f t="shared" si="11"/>
        <v>#NAME?</v>
      </c>
      <c r="M46" s="66" t="e">
        <f t="shared" si="12"/>
        <v>#NAME?</v>
      </c>
      <c r="N46" s="66" t="e">
        <f t="shared" si="13"/>
        <v>#NAME?</v>
      </c>
      <c r="O46" s="66" t="e">
        <f t="shared" si="14"/>
        <v>#NAME?</v>
      </c>
      <c r="P46" s="66" t="e">
        <f t="shared" si="15"/>
        <v>#NAME?</v>
      </c>
      <c r="S46" s="50">
        <v>1944</v>
      </c>
      <c r="T46" s="68">
        <v>16171</v>
      </c>
    </row>
    <row r="47" spans="1:20" x14ac:dyDescent="0.2">
      <c r="A47" s="65" t="e">
        <f t="shared" si="4"/>
        <v>#NAME?</v>
      </c>
      <c r="B47" s="66" t="e">
        <f t="shared" si="5"/>
        <v>#NAME?</v>
      </c>
      <c r="C47" s="66" t="e">
        <f t="shared" si="16"/>
        <v>#NAME?</v>
      </c>
      <c r="D47" s="66" t="e">
        <f t="shared" si="17"/>
        <v>#NAME?</v>
      </c>
      <c r="E47" s="66" t="e">
        <f t="shared" si="6"/>
        <v>#NAME?</v>
      </c>
      <c r="F47" s="66" t="e">
        <f t="shared" si="7"/>
        <v>#NAME?</v>
      </c>
      <c r="G47" s="66" t="e">
        <f t="shared" si="8"/>
        <v>#NAME?</v>
      </c>
      <c r="H47" s="66" t="e">
        <f t="shared" si="9"/>
        <v>#NAME?</v>
      </c>
      <c r="I47" s="66" t="e">
        <f t="shared" si="10"/>
        <v>#NAME?</v>
      </c>
      <c r="J47" s="66" t="e">
        <f t="shared" si="2"/>
        <v>#NAME?</v>
      </c>
      <c r="K47" s="66" t="e">
        <f t="shared" si="18"/>
        <v>#NAME?</v>
      </c>
      <c r="L47" s="66" t="e">
        <f t="shared" si="11"/>
        <v>#NAME?</v>
      </c>
      <c r="M47" s="66" t="e">
        <f t="shared" si="12"/>
        <v>#NAME?</v>
      </c>
      <c r="N47" s="66" t="e">
        <f t="shared" si="13"/>
        <v>#NAME?</v>
      </c>
      <c r="O47" s="66" t="e">
        <f t="shared" si="14"/>
        <v>#NAME?</v>
      </c>
      <c r="P47" s="66" t="e">
        <f t="shared" si="15"/>
        <v>#NAME?</v>
      </c>
      <c r="S47" s="50">
        <v>1945</v>
      </c>
      <c r="T47" s="68">
        <v>16528</v>
      </c>
    </row>
    <row r="48" spans="1:20" x14ac:dyDescent="0.2">
      <c r="A48" s="65" t="e">
        <f t="shared" si="4"/>
        <v>#NAME?</v>
      </c>
      <c r="B48" s="66" t="e">
        <f t="shared" si="5"/>
        <v>#NAME?</v>
      </c>
      <c r="C48" s="66" t="e">
        <f t="shared" si="16"/>
        <v>#NAME?</v>
      </c>
      <c r="D48" s="66" t="e">
        <f t="shared" si="17"/>
        <v>#NAME?</v>
      </c>
      <c r="E48" s="66" t="e">
        <f t="shared" si="6"/>
        <v>#NAME?</v>
      </c>
      <c r="F48" s="66" t="e">
        <f t="shared" si="7"/>
        <v>#NAME?</v>
      </c>
      <c r="G48" s="66" t="e">
        <f t="shared" si="8"/>
        <v>#NAME?</v>
      </c>
      <c r="H48" s="66" t="e">
        <f t="shared" si="9"/>
        <v>#NAME?</v>
      </c>
      <c r="I48" s="66" t="e">
        <f t="shared" si="10"/>
        <v>#NAME?</v>
      </c>
      <c r="J48" s="66" t="e">
        <f t="shared" si="2"/>
        <v>#NAME?</v>
      </c>
      <c r="K48" s="66" t="e">
        <f t="shared" si="18"/>
        <v>#NAME?</v>
      </c>
      <c r="L48" s="66" t="e">
        <f t="shared" si="11"/>
        <v>#NAME?</v>
      </c>
      <c r="M48" s="66" t="e">
        <f t="shared" si="12"/>
        <v>#NAME?</v>
      </c>
      <c r="N48" s="66" t="e">
        <f t="shared" si="13"/>
        <v>#NAME?</v>
      </c>
      <c r="O48" s="66" t="e">
        <f t="shared" si="14"/>
        <v>#NAME?</v>
      </c>
      <c r="P48" s="66" t="e">
        <f t="shared" si="15"/>
        <v>#NAME?</v>
      </c>
      <c r="S48" s="50">
        <v>1946</v>
      </c>
      <c r="T48" s="68">
        <v>16913</v>
      </c>
    </row>
    <row r="49" spans="1:20" x14ac:dyDescent="0.2">
      <c r="A49" s="65" t="e">
        <f t="shared" si="4"/>
        <v>#NAME?</v>
      </c>
      <c r="B49" s="66" t="e">
        <f t="shared" si="5"/>
        <v>#NAME?</v>
      </c>
      <c r="C49" s="66" t="e">
        <f t="shared" si="16"/>
        <v>#NAME?</v>
      </c>
      <c r="D49" s="66" t="e">
        <f t="shared" si="17"/>
        <v>#NAME?</v>
      </c>
      <c r="E49" s="66" t="e">
        <f t="shared" si="6"/>
        <v>#NAME?</v>
      </c>
      <c r="F49" s="66" t="e">
        <f t="shared" si="7"/>
        <v>#NAME?</v>
      </c>
      <c r="G49" s="66" t="e">
        <f t="shared" si="8"/>
        <v>#NAME?</v>
      </c>
      <c r="H49" s="66" t="e">
        <f t="shared" si="9"/>
        <v>#NAME?</v>
      </c>
      <c r="I49" s="66" t="e">
        <f t="shared" si="10"/>
        <v>#NAME?</v>
      </c>
      <c r="J49" s="66" t="e">
        <f t="shared" si="2"/>
        <v>#NAME?</v>
      </c>
      <c r="K49" s="66" t="e">
        <f t="shared" si="18"/>
        <v>#NAME?</v>
      </c>
      <c r="L49" s="66" t="e">
        <f t="shared" si="11"/>
        <v>#NAME?</v>
      </c>
      <c r="M49" s="66" t="e">
        <f t="shared" si="12"/>
        <v>#NAME?</v>
      </c>
      <c r="N49" s="66" t="e">
        <f t="shared" si="13"/>
        <v>#NAME?</v>
      </c>
      <c r="O49" s="66" t="e">
        <f t="shared" si="14"/>
        <v>#NAME?</v>
      </c>
      <c r="P49" s="66" t="e">
        <f t="shared" si="15"/>
        <v>#NAME?</v>
      </c>
      <c r="S49" s="50">
        <v>1947</v>
      </c>
      <c r="T49" s="68">
        <v>17263</v>
      </c>
    </row>
    <row r="50" spans="1:20" x14ac:dyDescent="0.2">
      <c r="A50" s="65" t="e">
        <f t="shared" si="4"/>
        <v>#NAME?</v>
      </c>
      <c r="B50" s="66" t="e">
        <f t="shared" si="5"/>
        <v>#NAME?</v>
      </c>
      <c r="C50" s="66" t="e">
        <f t="shared" si="16"/>
        <v>#NAME?</v>
      </c>
      <c r="D50" s="66" t="e">
        <f t="shared" si="17"/>
        <v>#NAME?</v>
      </c>
      <c r="E50" s="66" t="e">
        <f t="shared" si="6"/>
        <v>#NAME?</v>
      </c>
      <c r="F50" s="66" t="e">
        <f t="shared" si="7"/>
        <v>#NAME?</v>
      </c>
      <c r="G50" s="66" t="e">
        <f t="shared" si="8"/>
        <v>#NAME?</v>
      </c>
      <c r="H50" s="66" t="e">
        <f t="shared" si="9"/>
        <v>#NAME?</v>
      </c>
      <c r="I50" s="66" t="e">
        <f t="shared" si="10"/>
        <v>#NAME?</v>
      </c>
      <c r="J50" s="66" t="e">
        <f t="shared" si="2"/>
        <v>#NAME?</v>
      </c>
      <c r="K50" s="66" t="e">
        <f t="shared" si="18"/>
        <v>#NAME?</v>
      </c>
      <c r="L50" s="66" t="e">
        <f t="shared" si="11"/>
        <v>#NAME?</v>
      </c>
      <c r="M50" s="66" t="e">
        <f t="shared" si="12"/>
        <v>#NAME?</v>
      </c>
      <c r="N50" s="66" t="e">
        <f t="shared" si="13"/>
        <v>#NAME?</v>
      </c>
      <c r="O50" s="66" t="e">
        <f t="shared" si="14"/>
        <v>#NAME?</v>
      </c>
      <c r="P50" s="66" t="e">
        <f t="shared" si="15"/>
        <v>#NAME?</v>
      </c>
      <c r="S50" s="50">
        <v>1948</v>
      </c>
      <c r="T50" s="68">
        <v>17620</v>
      </c>
    </row>
    <row r="51" spans="1:20" x14ac:dyDescent="0.2">
      <c r="A51" s="65" t="e">
        <f t="shared" si="4"/>
        <v>#NAME?</v>
      </c>
      <c r="B51" s="66" t="e">
        <f t="shared" si="5"/>
        <v>#NAME?</v>
      </c>
      <c r="C51" s="66" t="e">
        <f t="shared" si="16"/>
        <v>#NAME?</v>
      </c>
      <c r="D51" s="66" t="e">
        <f t="shared" si="17"/>
        <v>#NAME?</v>
      </c>
      <c r="E51" s="66" t="e">
        <f t="shared" si="6"/>
        <v>#NAME?</v>
      </c>
      <c r="F51" s="66" t="e">
        <f t="shared" si="7"/>
        <v>#NAME?</v>
      </c>
      <c r="G51" s="66" t="e">
        <f t="shared" si="8"/>
        <v>#NAME?</v>
      </c>
      <c r="H51" s="66" t="e">
        <f t="shared" si="9"/>
        <v>#NAME?</v>
      </c>
      <c r="I51" s="66" t="e">
        <f t="shared" si="10"/>
        <v>#NAME?</v>
      </c>
      <c r="J51" s="66" t="e">
        <f t="shared" si="2"/>
        <v>#NAME?</v>
      </c>
      <c r="K51" s="66" t="e">
        <f t="shared" si="18"/>
        <v>#NAME?</v>
      </c>
      <c r="L51" s="66" t="e">
        <f t="shared" si="11"/>
        <v>#NAME?</v>
      </c>
      <c r="M51" s="66" t="e">
        <f t="shared" si="12"/>
        <v>#NAME?</v>
      </c>
      <c r="N51" s="66" t="e">
        <f t="shared" si="13"/>
        <v>#NAME?</v>
      </c>
      <c r="O51" s="66" t="e">
        <f t="shared" si="14"/>
        <v>#NAME?</v>
      </c>
      <c r="P51" s="66" t="e">
        <f t="shared" si="15"/>
        <v>#NAME?</v>
      </c>
      <c r="S51" s="50">
        <v>1949</v>
      </c>
      <c r="T51" s="68">
        <v>18005</v>
      </c>
    </row>
    <row r="52" spans="1:20" x14ac:dyDescent="0.2">
      <c r="A52" s="65" t="e">
        <f t="shared" si="4"/>
        <v>#NAME?</v>
      </c>
      <c r="B52" s="66" t="e">
        <f t="shared" si="5"/>
        <v>#NAME?</v>
      </c>
      <c r="C52" s="66" t="e">
        <f t="shared" si="16"/>
        <v>#NAME?</v>
      </c>
      <c r="D52" s="66" t="e">
        <f t="shared" si="17"/>
        <v>#NAME?</v>
      </c>
      <c r="E52" s="66" t="e">
        <f t="shared" si="6"/>
        <v>#NAME?</v>
      </c>
      <c r="F52" s="66" t="e">
        <f t="shared" si="7"/>
        <v>#NAME?</v>
      </c>
      <c r="G52" s="66" t="e">
        <f t="shared" si="8"/>
        <v>#NAME?</v>
      </c>
      <c r="H52" s="66" t="e">
        <f t="shared" si="9"/>
        <v>#NAME?</v>
      </c>
      <c r="I52" s="66" t="e">
        <f t="shared" si="10"/>
        <v>#NAME?</v>
      </c>
      <c r="J52" s="66" t="e">
        <f t="shared" si="2"/>
        <v>#NAME?</v>
      </c>
      <c r="K52" s="66" t="e">
        <f t="shared" si="18"/>
        <v>#NAME?</v>
      </c>
      <c r="L52" s="66" t="e">
        <f t="shared" si="11"/>
        <v>#NAME?</v>
      </c>
      <c r="M52" s="66" t="e">
        <f t="shared" si="12"/>
        <v>#NAME?</v>
      </c>
      <c r="N52" s="66" t="e">
        <f t="shared" si="13"/>
        <v>#NAME?</v>
      </c>
      <c r="O52" s="66" t="e">
        <f t="shared" si="14"/>
        <v>#NAME?</v>
      </c>
      <c r="P52" s="66" t="e">
        <f t="shared" si="15"/>
        <v>#NAME?</v>
      </c>
      <c r="S52" s="50">
        <v>1950</v>
      </c>
      <c r="T52" s="68">
        <v>18362</v>
      </c>
    </row>
    <row r="53" spans="1:20" x14ac:dyDescent="0.2">
      <c r="A53" s="65" t="e">
        <f t="shared" si="4"/>
        <v>#NAME?</v>
      </c>
      <c r="B53" s="66" t="e">
        <f t="shared" si="5"/>
        <v>#NAME?</v>
      </c>
      <c r="C53" s="66" t="e">
        <f t="shared" si="16"/>
        <v>#NAME?</v>
      </c>
      <c r="D53" s="66" t="e">
        <f t="shared" si="17"/>
        <v>#NAME?</v>
      </c>
      <c r="E53" s="66" t="e">
        <f t="shared" si="6"/>
        <v>#NAME?</v>
      </c>
      <c r="F53" s="66" t="e">
        <f t="shared" si="7"/>
        <v>#NAME?</v>
      </c>
      <c r="G53" s="66" t="e">
        <f t="shared" si="8"/>
        <v>#NAME?</v>
      </c>
      <c r="H53" s="66" t="e">
        <f t="shared" si="9"/>
        <v>#NAME?</v>
      </c>
      <c r="I53" s="66" t="e">
        <f t="shared" si="10"/>
        <v>#NAME?</v>
      </c>
      <c r="J53" s="66" t="e">
        <f t="shared" si="2"/>
        <v>#NAME?</v>
      </c>
      <c r="K53" s="66" t="e">
        <f t="shared" si="18"/>
        <v>#NAME?</v>
      </c>
      <c r="L53" s="66" t="e">
        <f t="shared" si="11"/>
        <v>#NAME?</v>
      </c>
      <c r="M53" s="66" t="e">
        <f t="shared" si="12"/>
        <v>#NAME?</v>
      </c>
      <c r="N53" s="66" t="e">
        <f t="shared" si="13"/>
        <v>#NAME?</v>
      </c>
      <c r="O53" s="66" t="e">
        <f t="shared" si="14"/>
        <v>#NAME?</v>
      </c>
      <c r="P53" s="66" t="e">
        <f t="shared" si="15"/>
        <v>#NAME?</v>
      </c>
      <c r="S53" s="50">
        <v>1951</v>
      </c>
      <c r="T53" s="68">
        <v>18712</v>
      </c>
    </row>
    <row r="54" spans="1:20" x14ac:dyDescent="0.2">
      <c r="A54" s="65" t="e">
        <f t="shared" si="4"/>
        <v>#NAME?</v>
      </c>
      <c r="B54" s="66" t="e">
        <f t="shared" si="5"/>
        <v>#NAME?</v>
      </c>
      <c r="C54" s="66" t="e">
        <f t="shared" si="16"/>
        <v>#NAME?</v>
      </c>
      <c r="D54" s="66" t="e">
        <f t="shared" si="17"/>
        <v>#NAME?</v>
      </c>
      <c r="E54" s="66" t="e">
        <f t="shared" si="6"/>
        <v>#NAME?</v>
      </c>
      <c r="F54" s="66" t="e">
        <f t="shared" si="7"/>
        <v>#NAME?</v>
      </c>
      <c r="G54" s="66" t="e">
        <f t="shared" si="8"/>
        <v>#NAME?</v>
      </c>
      <c r="H54" s="66" t="e">
        <f t="shared" si="9"/>
        <v>#NAME?</v>
      </c>
      <c r="I54" s="66" t="e">
        <f t="shared" si="10"/>
        <v>#NAME?</v>
      </c>
      <c r="J54" s="66" t="e">
        <f t="shared" si="2"/>
        <v>#NAME?</v>
      </c>
      <c r="K54" s="66" t="e">
        <f t="shared" si="18"/>
        <v>#NAME?</v>
      </c>
      <c r="L54" s="66" t="e">
        <f t="shared" si="11"/>
        <v>#NAME?</v>
      </c>
      <c r="M54" s="66" t="e">
        <f t="shared" si="12"/>
        <v>#NAME?</v>
      </c>
      <c r="N54" s="66" t="e">
        <f t="shared" si="13"/>
        <v>#NAME?</v>
      </c>
      <c r="O54" s="66" t="e">
        <f t="shared" si="14"/>
        <v>#NAME?</v>
      </c>
      <c r="P54" s="66" t="e">
        <f t="shared" si="15"/>
        <v>#NAME?</v>
      </c>
      <c r="S54" s="50">
        <v>1952</v>
      </c>
      <c r="T54" s="68">
        <v>19097</v>
      </c>
    </row>
    <row r="55" spans="1:20" x14ac:dyDescent="0.2">
      <c r="A55" s="65" t="e">
        <f t="shared" si="4"/>
        <v>#NAME?</v>
      </c>
      <c r="B55" s="66" t="e">
        <f t="shared" si="5"/>
        <v>#NAME?</v>
      </c>
      <c r="C55" s="66" t="e">
        <f t="shared" si="16"/>
        <v>#NAME?</v>
      </c>
      <c r="D55" s="66" t="e">
        <f t="shared" si="17"/>
        <v>#NAME?</v>
      </c>
      <c r="E55" s="66" t="e">
        <f t="shared" si="6"/>
        <v>#NAME?</v>
      </c>
      <c r="F55" s="66" t="e">
        <f t="shared" si="7"/>
        <v>#NAME?</v>
      </c>
      <c r="G55" s="66" t="e">
        <f t="shared" si="8"/>
        <v>#NAME?</v>
      </c>
      <c r="H55" s="66" t="e">
        <f t="shared" si="9"/>
        <v>#NAME?</v>
      </c>
      <c r="I55" s="66" t="e">
        <f t="shared" si="10"/>
        <v>#NAME?</v>
      </c>
      <c r="J55" s="66" t="e">
        <f t="shared" si="2"/>
        <v>#NAME?</v>
      </c>
      <c r="K55" s="66" t="e">
        <f t="shared" si="18"/>
        <v>#NAME?</v>
      </c>
      <c r="L55" s="66" t="e">
        <f t="shared" si="11"/>
        <v>#NAME?</v>
      </c>
      <c r="M55" s="66" t="e">
        <f t="shared" si="12"/>
        <v>#NAME?</v>
      </c>
      <c r="N55" s="66" t="e">
        <f t="shared" si="13"/>
        <v>#NAME?</v>
      </c>
      <c r="O55" s="66" t="e">
        <f t="shared" si="14"/>
        <v>#NAME?</v>
      </c>
      <c r="P55" s="66" t="e">
        <f t="shared" si="15"/>
        <v>#NAME?</v>
      </c>
      <c r="S55" s="50">
        <v>1953</v>
      </c>
      <c r="T55" s="68">
        <v>19454</v>
      </c>
    </row>
    <row r="56" spans="1:20" x14ac:dyDescent="0.2">
      <c r="A56" s="65" t="e">
        <f t="shared" si="4"/>
        <v>#NAME?</v>
      </c>
      <c r="B56" s="66" t="e">
        <f t="shared" si="5"/>
        <v>#NAME?</v>
      </c>
      <c r="C56" s="66" t="e">
        <f t="shared" si="16"/>
        <v>#NAME?</v>
      </c>
      <c r="D56" s="66" t="e">
        <f t="shared" si="17"/>
        <v>#NAME?</v>
      </c>
      <c r="E56" s="66" t="e">
        <f t="shared" si="6"/>
        <v>#NAME?</v>
      </c>
      <c r="F56" s="66" t="e">
        <f t="shared" si="7"/>
        <v>#NAME?</v>
      </c>
      <c r="G56" s="66" t="e">
        <f t="shared" si="8"/>
        <v>#NAME?</v>
      </c>
      <c r="H56" s="66" t="e">
        <f t="shared" si="9"/>
        <v>#NAME?</v>
      </c>
      <c r="I56" s="66" t="e">
        <f t="shared" si="10"/>
        <v>#NAME?</v>
      </c>
      <c r="J56" s="66" t="e">
        <f t="shared" si="2"/>
        <v>#NAME?</v>
      </c>
      <c r="K56" s="66" t="e">
        <f t="shared" si="18"/>
        <v>#NAME?</v>
      </c>
      <c r="L56" s="66" t="e">
        <f t="shared" si="11"/>
        <v>#NAME?</v>
      </c>
      <c r="M56" s="66" t="e">
        <f t="shared" si="12"/>
        <v>#NAME?</v>
      </c>
      <c r="N56" s="66" t="e">
        <f t="shared" si="13"/>
        <v>#NAME?</v>
      </c>
      <c r="O56" s="66" t="e">
        <f t="shared" si="14"/>
        <v>#NAME?</v>
      </c>
      <c r="P56" s="66" t="e">
        <f t="shared" si="15"/>
        <v>#NAME?</v>
      </c>
      <c r="S56" s="50">
        <v>1954</v>
      </c>
      <c r="T56" s="68">
        <v>19832</v>
      </c>
    </row>
    <row r="57" spans="1:20" x14ac:dyDescent="0.2">
      <c r="A57" s="65" t="e">
        <f t="shared" si="4"/>
        <v>#NAME?</v>
      </c>
      <c r="B57" s="66" t="e">
        <f t="shared" si="5"/>
        <v>#NAME?</v>
      </c>
      <c r="C57" s="66" t="e">
        <f t="shared" si="16"/>
        <v>#NAME?</v>
      </c>
      <c r="D57" s="66" t="e">
        <f t="shared" si="17"/>
        <v>#NAME?</v>
      </c>
      <c r="E57" s="66" t="e">
        <f t="shared" si="6"/>
        <v>#NAME?</v>
      </c>
      <c r="F57" s="66" t="e">
        <f t="shared" si="7"/>
        <v>#NAME?</v>
      </c>
      <c r="G57" s="66" t="e">
        <f t="shared" si="8"/>
        <v>#NAME?</v>
      </c>
      <c r="H57" s="66" t="e">
        <f t="shared" si="9"/>
        <v>#NAME?</v>
      </c>
      <c r="I57" s="66" t="e">
        <f t="shared" si="10"/>
        <v>#NAME?</v>
      </c>
      <c r="J57" s="66" t="e">
        <f t="shared" si="2"/>
        <v>#NAME?</v>
      </c>
      <c r="K57" s="66" t="e">
        <f t="shared" si="18"/>
        <v>#NAME?</v>
      </c>
      <c r="L57" s="66" t="e">
        <f t="shared" si="11"/>
        <v>#NAME?</v>
      </c>
      <c r="M57" s="66" t="e">
        <f t="shared" si="12"/>
        <v>#NAME?</v>
      </c>
      <c r="N57" s="66" t="e">
        <f t="shared" si="13"/>
        <v>#NAME?</v>
      </c>
      <c r="O57" s="66" t="e">
        <f t="shared" si="14"/>
        <v>#NAME?</v>
      </c>
      <c r="P57" s="66" t="e">
        <f t="shared" si="15"/>
        <v>#NAME?</v>
      </c>
      <c r="S57" s="50">
        <v>1955</v>
      </c>
      <c r="T57" s="68">
        <v>20189</v>
      </c>
    </row>
    <row r="58" spans="1:20" x14ac:dyDescent="0.2">
      <c r="A58" s="65" t="e">
        <f t="shared" si="4"/>
        <v>#NAME?</v>
      </c>
      <c r="B58" s="66" t="e">
        <f t="shared" si="5"/>
        <v>#NAME?</v>
      </c>
      <c r="C58" s="66" t="e">
        <f t="shared" si="16"/>
        <v>#NAME?</v>
      </c>
      <c r="D58" s="66" t="e">
        <f t="shared" si="17"/>
        <v>#NAME?</v>
      </c>
      <c r="E58" s="66" t="e">
        <f t="shared" si="6"/>
        <v>#NAME?</v>
      </c>
      <c r="F58" s="66" t="e">
        <f t="shared" si="7"/>
        <v>#NAME?</v>
      </c>
      <c r="G58" s="66" t="e">
        <f t="shared" si="8"/>
        <v>#NAME?</v>
      </c>
      <c r="H58" s="66" t="e">
        <f t="shared" si="9"/>
        <v>#NAME?</v>
      </c>
      <c r="I58" s="66" t="e">
        <f t="shared" si="10"/>
        <v>#NAME?</v>
      </c>
      <c r="J58" s="66" t="e">
        <f t="shared" si="2"/>
        <v>#NAME?</v>
      </c>
      <c r="K58" s="66" t="e">
        <f t="shared" si="18"/>
        <v>#NAME?</v>
      </c>
      <c r="L58" s="66" t="e">
        <f t="shared" si="11"/>
        <v>#NAME?</v>
      </c>
      <c r="M58" s="66" t="e">
        <f t="shared" si="12"/>
        <v>#NAME?</v>
      </c>
      <c r="N58" s="66" t="e">
        <f t="shared" si="13"/>
        <v>#NAME?</v>
      </c>
      <c r="O58" s="66" t="e">
        <f t="shared" si="14"/>
        <v>#NAME?</v>
      </c>
      <c r="P58" s="66" t="e">
        <f t="shared" si="15"/>
        <v>#NAME?</v>
      </c>
      <c r="S58" s="50">
        <v>1956</v>
      </c>
      <c r="T58" s="68">
        <v>20546</v>
      </c>
    </row>
    <row r="59" spans="1:20" x14ac:dyDescent="0.2">
      <c r="A59" s="65" t="e">
        <f t="shared" si="4"/>
        <v>#NAME?</v>
      </c>
      <c r="B59" s="66" t="e">
        <f t="shared" si="5"/>
        <v>#NAME?</v>
      </c>
      <c r="C59" s="66" t="e">
        <f t="shared" si="16"/>
        <v>#NAME?</v>
      </c>
      <c r="D59" s="66" t="e">
        <f t="shared" si="17"/>
        <v>#NAME?</v>
      </c>
      <c r="E59" s="66" t="e">
        <f t="shared" si="6"/>
        <v>#NAME?</v>
      </c>
      <c r="F59" s="66" t="e">
        <f t="shared" si="7"/>
        <v>#NAME?</v>
      </c>
      <c r="G59" s="66" t="e">
        <f t="shared" si="8"/>
        <v>#NAME?</v>
      </c>
      <c r="H59" s="66" t="e">
        <f t="shared" si="9"/>
        <v>#NAME?</v>
      </c>
      <c r="I59" s="66" t="e">
        <f t="shared" si="10"/>
        <v>#NAME?</v>
      </c>
      <c r="J59" s="66" t="e">
        <f t="shared" si="2"/>
        <v>#NAME?</v>
      </c>
      <c r="K59" s="66" t="e">
        <f t="shared" si="18"/>
        <v>#NAME?</v>
      </c>
      <c r="L59" s="66" t="e">
        <f t="shared" si="11"/>
        <v>#NAME?</v>
      </c>
      <c r="M59" s="66" t="e">
        <f t="shared" si="12"/>
        <v>#NAME?</v>
      </c>
      <c r="N59" s="66" t="e">
        <f t="shared" si="13"/>
        <v>#NAME?</v>
      </c>
      <c r="O59" s="66" t="e">
        <f t="shared" si="14"/>
        <v>#NAME?</v>
      </c>
      <c r="P59" s="66" t="e">
        <f t="shared" si="15"/>
        <v>#NAME?</v>
      </c>
      <c r="S59" s="50">
        <v>1957</v>
      </c>
      <c r="T59" s="68">
        <v>20931</v>
      </c>
    </row>
    <row r="60" spans="1:20" x14ac:dyDescent="0.2">
      <c r="A60" s="65" t="e">
        <f t="shared" si="4"/>
        <v>#NAME?</v>
      </c>
      <c r="B60" s="66" t="e">
        <f t="shared" si="5"/>
        <v>#NAME?</v>
      </c>
      <c r="C60" s="66" t="e">
        <f t="shared" si="16"/>
        <v>#NAME?</v>
      </c>
      <c r="D60" s="66" t="e">
        <f t="shared" si="17"/>
        <v>#NAME?</v>
      </c>
      <c r="E60" s="66" t="e">
        <f t="shared" si="6"/>
        <v>#NAME?</v>
      </c>
      <c r="F60" s="66" t="e">
        <f t="shared" si="7"/>
        <v>#NAME?</v>
      </c>
      <c r="G60" s="66" t="e">
        <f t="shared" si="8"/>
        <v>#NAME?</v>
      </c>
      <c r="H60" s="66" t="e">
        <f t="shared" si="9"/>
        <v>#NAME?</v>
      </c>
      <c r="I60" s="66" t="e">
        <f t="shared" si="10"/>
        <v>#NAME?</v>
      </c>
      <c r="J60" s="66" t="e">
        <f t="shared" si="2"/>
        <v>#NAME?</v>
      </c>
      <c r="K60" s="66" t="e">
        <f t="shared" si="18"/>
        <v>#NAME?</v>
      </c>
      <c r="L60" s="66" t="e">
        <f t="shared" si="11"/>
        <v>#NAME?</v>
      </c>
      <c r="M60" s="66" t="e">
        <f t="shared" si="12"/>
        <v>#NAME?</v>
      </c>
      <c r="N60" s="66" t="e">
        <f t="shared" si="13"/>
        <v>#NAME?</v>
      </c>
      <c r="O60" s="66" t="e">
        <f t="shared" si="14"/>
        <v>#NAME?</v>
      </c>
      <c r="P60" s="66" t="e">
        <f t="shared" si="15"/>
        <v>#NAME?</v>
      </c>
      <c r="S60" s="50">
        <v>1958</v>
      </c>
      <c r="T60" s="68">
        <v>21281</v>
      </c>
    </row>
    <row r="61" spans="1:20" x14ac:dyDescent="0.2">
      <c r="A61" s="65" t="e">
        <f t="shared" si="4"/>
        <v>#NAME?</v>
      </c>
      <c r="B61" s="66" t="e">
        <f t="shared" si="5"/>
        <v>#NAME?</v>
      </c>
      <c r="C61" s="66" t="e">
        <f t="shared" si="16"/>
        <v>#NAME?</v>
      </c>
      <c r="D61" s="66" t="e">
        <f t="shared" si="17"/>
        <v>#NAME?</v>
      </c>
      <c r="E61" s="66" t="e">
        <f t="shared" si="6"/>
        <v>#NAME?</v>
      </c>
      <c r="F61" s="66" t="e">
        <f t="shared" si="7"/>
        <v>#NAME?</v>
      </c>
      <c r="G61" s="66" t="e">
        <f t="shared" si="8"/>
        <v>#NAME?</v>
      </c>
      <c r="H61" s="66" t="e">
        <f t="shared" si="9"/>
        <v>#NAME?</v>
      </c>
      <c r="I61" s="66" t="e">
        <f t="shared" si="10"/>
        <v>#NAME?</v>
      </c>
      <c r="J61" s="66" t="e">
        <f t="shared" si="2"/>
        <v>#NAME?</v>
      </c>
      <c r="K61" s="66" t="e">
        <f t="shared" si="18"/>
        <v>#NAME?</v>
      </c>
      <c r="L61" s="66" t="e">
        <f t="shared" si="11"/>
        <v>#NAME?</v>
      </c>
      <c r="M61" s="66" t="e">
        <f t="shared" si="12"/>
        <v>#NAME?</v>
      </c>
      <c r="N61" s="66" t="e">
        <f t="shared" si="13"/>
        <v>#NAME?</v>
      </c>
      <c r="O61" s="66" t="e">
        <f t="shared" si="14"/>
        <v>#NAME?</v>
      </c>
      <c r="P61" s="66" t="e">
        <f t="shared" si="15"/>
        <v>#NAME?</v>
      </c>
      <c r="S61" s="50">
        <v>1959</v>
      </c>
      <c r="T61" s="68">
        <v>21638</v>
      </c>
    </row>
    <row r="62" spans="1:20" x14ac:dyDescent="0.2">
      <c r="A62" s="65" t="e">
        <f t="shared" si="4"/>
        <v>#NAME?</v>
      </c>
      <c r="B62" s="66" t="e">
        <f t="shared" si="5"/>
        <v>#NAME?</v>
      </c>
      <c r="C62" s="66" t="e">
        <f t="shared" si="16"/>
        <v>#NAME?</v>
      </c>
      <c r="D62" s="66" t="e">
        <f t="shared" si="17"/>
        <v>#NAME?</v>
      </c>
      <c r="E62" s="66" t="e">
        <f t="shared" si="6"/>
        <v>#NAME?</v>
      </c>
      <c r="F62" s="66" t="e">
        <f t="shared" si="7"/>
        <v>#NAME?</v>
      </c>
      <c r="G62" s="66" t="e">
        <f t="shared" si="8"/>
        <v>#NAME?</v>
      </c>
      <c r="H62" s="66" t="e">
        <f t="shared" si="9"/>
        <v>#NAME?</v>
      </c>
      <c r="I62" s="66" t="e">
        <f t="shared" si="10"/>
        <v>#NAME?</v>
      </c>
      <c r="J62" s="66" t="e">
        <f t="shared" si="2"/>
        <v>#NAME?</v>
      </c>
      <c r="K62" s="66" t="e">
        <f t="shared" si="18"/>
        <v>#NAME?</v>
      </c>
      <c r="L62" s="66" t="e">
        <f t="shared" si="11"/>
        <v>#NAME?</v>
      </c>
      <c r="M62" s="66" t="e">
        <f t="shared" si="12"/>
        <v>#NAME?</v>
      </c>
      <c r="N62" s="66" t="e">
        <f t="shared" si="13"/>
        <v>#NAME?</v>
      </c>
      <c r="O62" s="66" t="e">
        <f t="shared" si="14"/>
        <v>#NAME?</v>
      </c>
      <c r="P62" s="66" t="e">
        <f t="shared" si="15"/>
        <v>#NAME?</v>
      </c>
      <c r="S62" s="50">
        <v>1960</v>
      </c>
      <c r="T62" s="68">
        <v>22023</v>
      </c>
    </row>
    <row r="63" spans="1:20" x14ac:dyDescent="0.2">
      <c r="A63" s="65" t="e">
        <f t="shared" si="4"/>
        <v>#NAME?</v>
      </c>
      <c r="B63" s="66" t="e">
        <f t="shared" si="5"/>
        <v>#NAME?</v>
      </c>
      <c r="C63" s="66" t="e">
        <f t="shared" si="16"/>
        <v>#NAME?</v>
      </c>
      <c r="D63" s="66" t="e">
        <f t="shared" si="17"/>
        <v>#NAME?</v>
      </c>
      <c r="E63" s="66" t="e">
        <f t="shared" si="6"/>
        <v>#NAME?</v>
      </c>
      <c r="F63" s="66" t="e">
        <f t="shared" si="7"/>
        <v>#NAME?</v>
      </c>
      <c r="G63" s="66" t="e">
        <f t="shared" si="8"/>
        <v>#NAME?</v>
      </c>
      <c r="H63" s="66" t="e">
        <f t="shared" si="9"/>
        <v>#NAME?</v>
      </c>
      <c r="I63" s="66" t="e">
        <f t="shared" si="10"/>
        <v>#NAME?</v>
      </c>
      <c r="J63" s="66" t="e">
        <f t="shared" si="2"/>
        <v>#NAME?</v>
      </c>
      <c r="K63" s="66" t="e">
        <f t="shared" si="18"/>
        <v>#NAME?</v>
      </c>
      <c r="L63" s="66" t="e">
        <f t="shared" si="11"/>
        <v>#NAME?</v>
      </c>
      <c r="M63" s="66" t="e">
        <f t="shared" si="12"/>
        <v>#NAME?</v>
      </c>
      <c r="N63" s="66" t="e">
        <f t="shared" si="13"/>
        <v>#NAME?</v>
      </c>
      <c r="O63" s="66" t="e">
        <f t="shared" si="14"/>
        <v>#NAME?</v>
      </c>
      <c r="P63" s="66" t="e">
        <f t="shared" si="15"/>
        <v>#NAME?</v>
      </c>
      <c r="S63" s="50">
        <v>1961</v>
      </c>
      <c r="T63" s="68">
        <v>22373</v>
      </c>
    </row>
    <row r="64" spans="1:20" x14ac:dyDescent="0.2">
      <c r="A64" s="65" t="e">
        <f t="shared" si="4"/>
        <v>#NAME?</v>
      </c>
      <c r="B64" s="66" t="e">
        <f t="shared" si="5"/>
        <v>#NAME?</v>
      </c>
      <c r="C64" s="66" t="e">
        <f t="shared" si="16"/>
        <v>#NAME?</v>
      </c>
      <c r="D64" s="66" t="e">
        <f t="shared" si="17"/>
        <v>#NAME?</v>
      </c>
      <c r="E64" s="66" t="e">
        <f t="shared" si="6"/>
        <v>#NAME?</v>
      </c>
      <c r="F64" s="66" t="e">
        <f t="shared" si="7"/>
        <v>#NAME?</v>
      </c>
      <c r="G64" s="66" t="e">
        <f t="shared" si="8"/>
        <v>#NAME?</v>
      </c>
      <c r="H64" s="66" t="e">
        <f t="shared" si="9"/>
        <v>#NAME?</v>
      </c>
      <c r="I64" s="66" t="e">
        <f t="shared" si="10"/>
        <v>#NAME?</v>
      </c>
      <c r="J64" s="66" t="e">
        <f t="shared" si="2"/>
        <v>#NAME?</v>
      </c>
      <c r="K64" s="66" t="e">
        <f t="shared" si="18"/>
        <v>#NAME?</v>
      </c>
      <c r="L64" s="66" t="e">
        <f t="shared" si="11"/>
        <v>#NAME?</v>
      </c>
      <c r="M64" s="66" t="e">
        <f t="shared" si="12"/>
        <v>#NAME?</v>
      </c>
      <c r="N64" s="66" t="e">
        <f t="shared" si="13"/>
        <v>#NAME?</v>
      </c>
      <c r="O64" s="66" t="e">
        <f t="shared" si="14"/>
        <v>#NAME?</v>
      </c>
      <c r="P64" s="66" t="e">
        <f t="shared" si="15"/>
        <v>#NAME?</v>
      </c>
      <c r="S64" s="50">
        <v>1962</v>
      </c>
      <c r="T64" s="68">
        <v>22758</v>
      </c>
    </row>
    <row r="65" spans="1:20" x14ac:dyDescent="0.2">
      <c r="A65" s="65" t="e">
        <f t="shared" si="4"/>
        <v>#NAME?</v>
      </c>
      <c r="B65" s="66" t="e">
        <f t="shared" si="5"/>
        <v>#NAME?</v>
      </c>
      <c r="C65" s="66" t="e">
        <f t="shared" si="16"/>
        <v>#NAME?</v>
      </c>
      <c r="D65" s="66" t="e">
        <f t="shared" si="17"/>
        <v>#NAME?</v>
      </c>
      <c r="E65" s="66" t="e">
        <f t="shared" si="6"/>
        <v>#NAME?</v>
      </c>
      <c r="F65" s="66" t="e">
        <f t="shared" si="7"/>
        <v>#NAME?</v>
      </c>
      <c r="G65" s="66" t="e">
        <f t="shared" si="8"/>
        <v>#NAME?</v>
      </c>
      <c r="H65" s="66" t="e">
        <f t="shared" si="9"/>
        <v>#NAME?</v>
      </c>
      <c r="I65" s="66" t="e">
        <f t="shared" si="10"/>
        <v>#NAME?</v>
      </c>
      <c r="J65" s="66" t="e">
        <f t="shared" si="2"/>
        <v>#NAME?</v>
      </c>
      <c r="K65" s="66" t="e">
        <f t="shared" si="18"/>
        <v>#NAME?</v>
      </c>
      <c r="L65" s="66" t="e">
        <f t="shared" si="11"/>
        <v>#NAME?</v>
      </c>
      <c r="M65" s="66" t="e">
        <f t="shared" si="12"/>
        <v>#NAME?</v>
      </c>
      <c r="N65" s="66" t="e">
        <f t="shared" si="13"/>
        <v>#NAME?</v>
      </c>
      <c r="O65" s="66" t="e">
        <f t="shared" si="14"/>
        <v>#NAME?</v>
      </c>
      <c r="P65" s="66" t="e">
        <f t="shared" si="15"/>
        <v>#NAME?</v>
      </c>
      <c r="S65" s="50">
        <v>1963</v>
      </c>
      <c r="T65" s="68">
        <v>23115</v>
      </c>
    </row>
    <row r="66" spans="1:20" x14ac:dyDescent="0.2">
      <c r="A66" s="65" t="e">
        <f t="shared" si="4"/>
        <v>#NAME?</v>
      </c>
      <c r="B66" s="66" t="e">
        <f t="shared" si="5"/>
        <v>#NAME?</v>
      </c>
      <c r="C66" s="66" t="e">
        <f t="shared" ref="C66:C97" si="19">IF(AND(mode_Alsace,mode_France),D66-2,0)</f>
        <v>#NAME?</v>
      </c>
      <c r="D66" s="66" t="e">
        <f t="shared" ref="D66:D97" si="20">VLOOKUP(A66,table_Paques,2,0)</f>
        <v>#NAME?</v>
      </c>
      <c r="E66" s="66" t="e">
        <f t="shared" si="6"/>
        <v>#NAME?</v>
      </c>
      <c r="F66" s="66" t="e">
        <f t="shared" si="7"/>
        <v>#NAME?</v>
      </c>
      <c r="G66" s="66" t="e">
        <f t="shared" si="8"/>
        <v>#NAME?</v>
      </c>
      <c r="H66" s="66" t="e">
        <f t="shared" si="9"/>
        <v>#NAME?</v>
      </c>
      <c r="I66" s="66" t="e">
        <f t="shared" si="10"/>
        <v>#NAME?</v>
      </c>
      <c r="J66" s="66" t="e">
        <f t="shared" ref="J66:J102" si="21">(I66+1)*NOT(sans_pentecote)</f>
        <v>#NAME?</v>
      </c>
      <c r="K66" s="66" t="e">
        <f t="shared" ref="K66:K97" si="22">DATE($A66,MONTH(fete_nat),DAY(fete_nat))</f>
        <v>#NAME?</v>
      </c>
      <c r="L66" s="66" t="e">
        <f t="shared" si="11"/>
        <v>#NAME?</v>
      </c>
      <c r="M66" s="66" t="e">
        <f t="shared" si="12"/>
        <v>#NAME?</v>
      </c>
      <c r="N66" s="66" t="e">
        <f t="shared" si="13"/>
        <v>#NAME?</v>
      </c>
      <c r="O66" s="66" t="e">
        <f t="shared" si="14"/>
        <v>#NAME?</v>
      </c>
      <c r="P66" s="66" t="e">
        <f t="shared" si="15"/>
        <v>#NAME?</v>
      </c>
      <c r="S66" s="50">
        <v>1964</v>
      </c>
      <c r="T66" s="68">
        <v>23465</v>
      </c>
    </row>
    <row r="67" spans="1:20" x14ac:dyDescent="0.2">
      <c r="A67" s="65" t="e">
        <f t="shared" ref="A67:A102" si="23">IF(sans_fériés,0,A66+1)</f>
        <v>#NAME?</v>
      </c>
      <c r="B67" s="66" t="e">
        <f t="shared" ref="B67:B102" si="24">DATE(A67,1,1)</f>
        <v>#NAME?</v>
      </c>
      <c r="C67" s="66" t="e">
        <f t="shared" si="19"/>
        <v>#NAME?</v>
      </c>
      <c r="D67" s="66" t="e">
        <f t="shared" si="20"/>
        <v>#NAME?</v>
      </c>
      <c r="E67" s="66" t="e">
        <f t="shared" ref="E67:E102" si="25">D67+1</f>
        <v>#NAME?</v>
      </c>
      <c r="F67" s="66" t="e">
        <f t="shared" ref="F67:F102" si="26">DATE(A67,5,1)</f>
        <v>#NAME?</v>
      </c>
      <c r="G67" s="66" t="e">
        <f t="shared" ref="G67:G102" si="27">IF(G$1,DATE($A67,MONTH(G$1),DAY(G$1)),0)</f>
        <v>#NAME?</v>
      </c>
      <c r="H67" s="66" t="e">
        <f t="shared" ref="H67:H102" si="28">E67+38</f>
        <v>#NAME?</v>
      </c>
      <c r="I67" s="66" t="e">
        <f t="shared" ref="I67:I102" si="29">(D67+49)</f>
        <v>#NAME?</v>
      </c>
      <c r="J67" s="66" t="e">
        <f t="shared" si="21"/>
        <v>#NAME?</v>
      </c>
      <c r="K67" s="66" t="e">
        <f t="shared" si="22"/>
        <v>#NAME?</v>
      </c>
      <c r="L67" s="66" t="e">
        <f t="shared" ref="L67:L102" si="30">DATE($A67,8,15)</f>
        <v>#NAME?</v>
      </c>
      <c r="M67" s="66" t="e">
        <f t="shared" ref="M67:M102" si="31">DATE($A67,11,1)</f>
        <v>#NAME?</v>
      </c>
      <c r="N67" s="66" t="e">
        <f t="shared" ref="N67:N102" si="32">IF(N$1,DATE($A67,MONTH(N$1),DAY(N$1)),0)</f>
        <v>#NAME?</v>
      </c>
      <c r="O67" s="66" t="e">
        <f t="shared" ref="O67:O102" si="33">DATE($A67,12,25)</f>
        <v>#NAME?</v>
      </c>
      <c r="P67" s="66" t="e">
        <f t="shared" ref="P67:P102" si="34">IF(P$1,DATE($A67,MONTH(P$1),DAY(P$1)),0)</f>
        <v>#NAME?</v>
      </c>
      <c r="S67" s="50">
        <v>1965</v>
      </c>
      <c r="T67" s="68">
        <v>23850</v>
      </c>
    </row>
    <row r="68" spans="1:20" x14ac:dyDescent="0.2">
      <c r="A68" s="65" t="e">
        <f t="shared" si="23"/>
        <v>#NAME?</v>
      </c>
      <c r="B68" s="66" t="e">
        <f t="shared" si="24"/>
        <v>#NAME?</v>
      </c>
      <c r="C68" s="66" t="e">
        <f t="shared" si="19"/>
        <v>#NAME?</v>
      </c>
      <c r="D68" s="66" t="e">
        <f t="shared" si="20"/>
        <v>#NAME?</v>
      </c>
      <c r="E68" s="66" t="e">
        <f t="shared" si="25"/>
        <v>#NAME?</v>
      </c>
      <c r="F68" s="66" t="e">
        <f t="shared" si="26"/>
        <v>#NAME?</v>
      </c>
      <c r="G68" s="66" t="e">
        <f t="shared" si="27"/>
        <v>#NAME?</v>
      </c>
      <c r="H68" s="66" t="e">
        <f t="shared" si="28"/>
        <v>#NAME?</v>
      </c>
      <c r="I68" s="66" t="e">
        <f t="shared" si="29"/>
        <v>#NAME?</v>
      </c>
      <c r="J68" s="66" t="e">
        <f t="shared" si="21"/>
        <v>#NAME?</v>
      </c>
      <c r="K68" s="66" t="e">
        <f t="shared" si="22"/>
        <v>#NAME?</v>
      </c>
      <c r="L68" s="66" t="e">
        <f t="shared" si="30"/>
        <v>#NAME?</v>
      </c>
      <c r="M68" s="66" t="e">
        <f t="shared" si="31"/>
        <v>#NAME?</v>
      </c>
      <c r="N68" s="66" t="e">
        <f t="shared" si="32"/>
        <v>#NAME?</v>
      </c>
      <c r="O68" s="66" t="e">
        <f t="shared" si="33"/>
        <v>#NAME?</v>
      </c>
      <c r="P68" s="66" t="e">
        <f t="shared" si="34"/>
        <v>#NAME?</v>
      </c>
      <c r="S68" s="50">
        <v>1966</v>
      </c>
      <c r="T68" s="68">
        <v>24207</v>
      </c>
    </row>
    <row r="69" spans="1:20" x14ac:dyDescent="0.2">
      <c r="A69" s="65" t="e">
        <f t="shared" si="23"/>
        <v>#NAME?</v>
      </c>
      <c r="B69" s="66" t="e">
        <f t="shared" si="24"/>
        <v>#NAME?</v>
      </c>
      <c r="C69" s="66" t="e">
        <f t="shared" si="19"/>
        <v>#NAME?</v>
      </c>
      <c r="D69" s="66" t="e">
        <f t="shared" si="20"/>
        <v>#NAME?</v>
      </c>
      <c r="E69" s="66" t="e">
        <f t="shared" si="25"/>
        <v>#NAME?</v>
      </c>
      <c r="F69" s="66" t="e">
        <f t="shared" si="26"/>
        <v>#NAME?</v>
      </c>
      <c r="G69" s="66" t="e">
        <f t="shared" si="27"/>
        <v>#NAME?</v>
      </c>
      <c r="H69" s="66" t="e">
        <f t="shared" si="28"/>
        <v>#NAME?</v>
      </c>
      <c r="I69" s="66" t="e">
        <f t="shared" si="29"/>
        <v>#NAME?</v>
      </c>
      <c r="J69" s="66" t="e">
        <f t="shared" si="21"/>
        <v>#NAME?</v>
      </c>
      <c r="K69" s="66" t="e">
        <f t="shared" si="22"/>
        <v>#NAME?</v>
      </c>
      <c r="L69" s="66" t="e">
        <f t="shared" si="30"/>
        <v>#NAME?</v>
      </c>
      <c r="M69" s="66" t="e">
        <f t="shared" si="31"/>
        <v>#NAME?</v>
      </c>
      <c r="N69" s="66" t="e">
        <f t="shared" si="32"/>
        <v>#NAME?</v>
      </c>
      <c r="O69" s="66" t="e">
        <f t="shared" si="33"/>
        <v>#NAME?</v>
      </c>
      <c r="P69" s="66" t="e">
        <f t="shared" si="34"/>
        <v>#NAME?</v>
      </c>
      <c r="S69" s="50">
        <v>1967</v>
      </c>
      <c r="T69" s="68">
        <v>24557</v>
      </c>
    </row>
    <row r="70" spans="1:20" x14ac:dyDescent="0.2">
      <c r="A70" s="65" t="e">
        <f t="shared" si="23"/>
        <v>#NAME?</v>
      </c>
      <c r="B70" s="66" t="e">
        <f t="shared" si="24"/>
        <v>#NAME?</v>
      </c>
      <c r="C70" s="66" t="e">
        <f t="shared" si="19"/>
        <v>#NAME?</v>
      </c>
      <c r="D70" s="66" t="e">
        <f t="shared" si="20"/>
        <v>#NAME?</v>
      </c>
      <c r="E70" s="66" t="e">
        <f t="shared" si="25"/>
        <v>#NAME?</v>
      </c>
      <c r="F70" s="66" t="e">
        <f t="shared" si="26"/>
        <v>#NAME?</v>
      </c>
      <c r="G70" s="66" t="e">
        <f t="shared" si="27"/>
        <v>#NAME?</v>
      </c>
      <c r="H70" s="66" t="e">
        <f t="shared" si="28"/>
        <v>#NAME?</v>
      </c>
      <c r="I70" s="66" t="e">
        <f t="shared" si="29"/>
        <v>#NAME?</v>
      </c>
      <c r="J70" s="66" t="e">
        <f t="shared" si="21"/>
        <v>#NAME?</v>
      </c>
      <c r="K70" s="66" t="e">
        <f t="shared" si="22"/>
        <v>#NAME?</v>
      </c>
      <c r="L70" s="66" t="e">
        <f t="shared" si="30"/>
        <v>#NAME?</v>
      </c>
      <c r="M70" s="66" t="e">
        <f t="shared" si="31"/>
        <v>#NAME?</v>
      </c>
      <c r="N70" s="66" t="e">
        <f t="shared" si="32"/>
        <v>#NAME?</v>
      </c>
      <c r="O70" s="66" t="e">
        <f t="shared" si="33"/>
        <v>#NAME?</v>
      </c>
      <c r="P70" s="66" t="e">
        <f t="shared" si="34"/>
        <v>#NAME?</v>
      </c>
      <c r="S70" s="50">
        <v>1968</v>
      </c>
      <c r="T70" s="68">
        <v>24942</v>
      </c>
    </row>
    <row r="71" spans="1:20" x14ac:dyDescent="0.2">
      <c r="A71" s="65" t="e">
        <f t="shared" si="23"/>
        <v>#NAME?</v>
      </c>
      <c r="B71" s="66" t="e">
        <f t="shared" si="24"/>
        <v>#NAME?</v>
      </c>
      <c r="C71" s="66" t="e">
        <f t="shared" si="19"/>
        <v>#NAME?</v>
      </c>
      <c r="D71" s="66" t="e">
        <f t="shared" si="20"/>
        <v>#NAME?</v>
      </c>
      <c r="E71" s="66" t="e">
        <f t="shared" si="25"/>
        <v>#NAME?</v>
      </c>
      <c r="F71" s="66" t="e">
        <f t="shared" si="26"/>
        <v>#NAME?</v>
      </c>
      <c r="G71" s="66" t="e">
        <f t="shared" si="27"/>
        <v>#NAME?</v>
      </c>
      <c r="H71" s="66" t="e">
        <f t="shared" si="28"/>
        <v>#NAME?</v>
      </c>
      <c r="I71" s="66" t="e">
        <f t="shared" si="29"/>
        <v>#NAME?</v>
      </c>
      <c r="J71" s="66" t="e">
        <f t="shared" si="21"/>
        <v>#NAME?</v>
      </c>
      <c r="K71" s="66" t="e">
        <f t="shared" si="22"/>
        <v>#NAME?</v>
      </c>
      <c r="L71" s="66" t="e">
        <f t="shared" si="30"/>
        <v>#NAME?</v>
      </c>
      <c r="M71" s="66" t="e">
        <f t="shared" si="31"/>
        <v>#NAME?</v>
      </c>
      <c r="N71" s="66" t="e">
        <f t="shared" si="32"/>
        <v>#NAME?</v>
      </c>
      <c r="O71" s="66" t="e">
        <f t="shared" si="33"/>
        <v>#NAME?</v>
      </c>
      <c r="P71" s="66" t="e">
        <f t="shared" si="34"/>
        <v>#NAME?</v>
      </c>
      <c r="S71" s="50">
        <v>1969</v>
      </c>
      <c r="T71" s="68">
        <v>25299</v>
      </c>
    </row>
    <row r="72" spans="1:20" x14ac:dyDescent="0.2">
      <c r="A72" s="65" t="e">
        <f t="shared" si="23"/>
        <v>#NAME?</v>
      </c>
      <c r="B72" s="66" t="e">
        <f t="shared" si="24"/>
        <v>#NAME?</v>
      </c>
      <c r="C72" s="66" t="e">
        <f t="shared" si="19"/>
        <v>#NAME?</v>
      </c>
      <c r="D72" s="66" t="e">
        <f t="shared" si="20"/>
        <v>#NAME?</v>
      </c>
      <c r="E72" s="66" t="e">
        <f t="shared" si="25"/>
        <v>#NAME?</v>
      </c>
      <c r="F72" s="66" t="e">
        <f t="shared" si="26"/>
        <v>#NAME?</v>
      </c>
      <c r="G72" s="66" t="e">
        <f t="shared" si="27"/>
        <v>#NAME?</v>
      </c>
      <c r="H72" s="66" t="e">
        <f t="shared" si="28"/>
        <v>#NAME?</v>
      </c>
      <c r="I72" s="66" t="e">
        <f t="shared" si="29"/>
        <v>#NAME?</v>
      </c>
      <c r="J72" s="66" t="e">
        <f t="shared" si="21"/>
        <v>#NAME?</v>
      </c>
      <c r="K72" s="66" t="e">
        <f t="shared" si="22"/>
        <v>#NAME?</v>
      </c>
      <c r="L72" s="66" t="e">
        <f t="shared" si="30"/>
        <v>#NAME?</v>
      </c>
      <c r="M72" s="66" t="e">
        <f t="shared" si="31"/>
        <v>#NAME?</v>
      </c>
      <c r="N72" s="66" t="e">
        <f t="shared" si="32"/>
        <v>#NAME?</v>
      </c>
      <c r="O72" s="66" t="e">
        <f t="shared" si="33"/>
        <v>#NAME?</v>
      </c>
      <c r="P72" s="66" t="e">
        <f t="shared" si="34"/>
        <v>#NAME?</v>
      </c>
      <c r="S72" s="50">
        <v>1970</v>
      </c>
      <c r="T72" s="68">
        <v>25656</v>
      </c>
    </row>
    <row r="73" spans="1:20" x14ac:dyDescent="0.2">
      <c r="A73" s="65" t="e">
        <f t="shared" si="23"/>
        <v>#NAME?</v>
      </c>
      <c r="B73" s="66" t="e">
        <f t="shared" si="24"/>
        <v>#NAME?</v>
      </c>
      <c r="C73" s="66" t="e">
        <f t="shared" si="19"/>
        <v>#NAME?</v>
      </c>
      <c r="D73" s="66" t="e">
        <f t="shared" si="20"/>
        <v>#NAME?</v>
      </c>
      <c r="E73" s="66" t="e">
        <f t="shared" si="25"/>
        <v>#NAME?</v>
      </c>
      <c r="F73" s="66" t="e">
        <f t="shared" si="26"/>
        <v>#NAME?</v>
      </c>
      <c r="G73" s="66" t="e">
        <f t="shared" si="27"/>
        <v>#NAME?</v>
      </c>
      <c r="H73" s="66" t="e">
        <f t="shared" si="28"/>
        <v>#NAME?</v>
      </c>
      <c r="I73" s="66" t="e">
        <f t="shared" si="29"/>
        <v>#NAME?</v>
      </c>
      <c r="J73" s="66" t="e">
        <f t="shared" si="21"/>
        <v>#NAME?</v>
      </c>
      <c r="K73" s="66" t="e">
        <f t="shared" si="22"/>
        <v>#NAME?</v>
      </c>
      <c r="L73" s="66" t="e">
        <f t="shared" si="30"/>
        <v>#NAME?</v>
      </c>
      <c r="M73" s="66" t="e">
        <f t="shared" si="31"/>
        <v>#NAME?</v>
      </c>
      <c r="N73" s="66" t="e">
        <f t="shared" si="32"/>
        <v>#NAME?</v>
      </c>
      <c r="O73" s="66" t="e">
        <f t="shared" si="33"/>
        <v>#NAME?</v>
      </c>
      <c r="P73" s="66" t="e">
        <f t="shared" si="34"/>
        <v>#NAME?</v>
      </c>
      <c r="S73" s="50">
        <v>1971</v>
      </c>
      <c r="T73" s="68">
        <v>26034</v>
      </c>
    </row>
    <row r="74" spans="1:20" x14ac:dyDescent="0.2">
      <c r="A74" s="65" t="e">
        <f t="shared" si="23"/>
        <v>#NAME?</v>
      </c>
      <c r="B74" s="66" t="e">
        <f t="shared" si="24"/>
        <v>#NAME?</v>
      </c>
      <c r="C74" s="66" t="e">
        <f t="shared" si="19"/>
        <v>#NAME?</v>
      </c>
      <c r="D74" s="66" t="e">
        <f t="shared" si="20"/>
        <v>#NAME?</v>
      </c>
      <c r="E74" s="66" t="e">
        <f t="shared" si="25"/>
        <v>#NAME?</v>
      </c>
      <c r="F74" s="66" t="e">
        <f t="shared" si="26"/>
        <v>#NAME?</v>
      </c>
      <c r="G74" s="66" t="e">
        <f t="shared" si="27"/>
        <v>#NAME?</v>
      </c>
      <c r="H74" s="66" t="e">
        <f t="shared" si="28"/>
        <v>#NAME?</v>
      </c>
      <c r="I74" s="66" t="e">
        <f t="shared" si="29"/>
        <v>#NAME?</v>
      </c>
      <c r="J74" s="66" t="e">
        <f t="shared" si="21"/>
        <v>#NAME?</v>
      </c>
      <c r="K74" s="66" t="e">
        <f t="shared" si="22"/>
        <v>#NAME?</v>
      </c>
      <c r="L74" s="66" t="e">
        <f t="shared" si="30"/>
        <v>#NAME?</v>
      </c>
      <c r="M74" s="66" t="e">
        <f t="shared" si="31"/>
        <v>#NAME?</v>
      </c>
      <c r="N74" s="66" t="e">
        <f t="shared" si="32"/>
        <v>#NAME?</v>
      </c>
      <c r="O74" s="66" t="e">
        <f t="shared" si="33"/>
        <v>#NAME?</v>
      </c>
      <c r="P74" s="66" t="e">
        <f t="shared" si="34"/>
        <v>#NAME?</v>
      </c>
      <c r="S74" s="50">
        <v>1972</v>
      </c>
      <c r="T74" s="68">
        <v>26391</v>
      </c>
    </row>
    <row r="75" spans="1:20" x14ac:dyDescent="0.2">
      <c r="A75" s="65" t="e">
        <f t="shared" si="23"/>
        <v>#NAME?</v>
      </c>
      <c r="B75" s="66" t="e">
        <f t="shared" si="24"/>
        <v>#NAME?</v>
      </c>
      <c r="C75" s="66" t="e">
        <f t="shared" si="19"/>
        <v>#NAME?</v>
      </c>
      <c r="D75" s="66" t="e">
        <f t="shared" si="20"/>
        <v>#NAME?</v>
      </c>
      <c r="E75" s="66" t="e">
        <f t="shared" si="25"/>
        <v>#NAME?</v>
      </c>
      <c r="F75" s="66" t="e">
        <f t="shared" si="26"/>
        <v>#NAME?</v>
      </c>
      <c r="G75" s="66" t="e">
        <f t="shared" si="27"/>
        <v>#NAME?</v>
      </c>
      <c r="H75" s="66" t="e">
        <f t="shared" si="28"/>
        <v>#NAME?</v>
      </c>
      <c r="I75" s="66" t="e">
        <f t="shared" si="29"/>
        <v>#NAME?</v>
      </c>
      <c r="J75" s="66" t="e">
        <f t="shared" si="21"/>
        <v>#NAME?</v>
      </c>
      <c r="K75" s="66" t="e">
        <f t="shared" si="22"/>
        <v>#NAME?</v>
      </c>
      <c r="L75" s="66" t="e">
        <f t="shared" si="30"/>
        <v>#NAME?</v>
      </c>
      <c r="M75" s="66" t="e">
        <f t="shared" si="31"/>
        <v>#NAME?</v>
      </c>
      <c r="N75" s="66" t="e">
        <f t="shared" si="32"/>
        <v>#NAME?</v>
      </c>
      <c r="O75" s="66" t="e">
        <f t="shared" si="33"/>
        <v>#NAME?</v>
      </c>
      <c r="P75" s="66" t="e">
        <f t="shared" si="34"/>
        <v>#NAME?</v>
      </c>
      <c r="S75" s="50">
        <v>1973</v>
      </c>
      <c r="T75" s="68">
        <v>26776</v>
      </c>
    </row>
    <row r="76" spans="1:20" x14ac:dyDescent="0.2">
      <c r="A76" s="65" t="e">
        <f t="shared" si="23"/>
        <v>#NAME?</v>
      </c>
      <c r="B76" s="66" t="e">
        <f t="shared" si="24"/>
        <v>#NAME?</v>
      </c>
      <c r="C76" s="66" t="e">
        <f t="shared" si="19"/>
        <v>#NAME?</v>
      </c>
      <c r="D76" s="66" t="e">
        <f t="shared" si="20"/>
        <v>#NAME?</v>
      </c>
      <c r="E76" s="66" t="e">
        <f t="shared" si="25"/>
        <v>#NAME?</v>
      </c>
      <c r="F76" s="66" t="e">
        <f t="shared" si="26"/>
        <v>#NAME?</v>
      </c>
      <c r="G76" s="66" t="e">
        <f t="shared" si="27"/>
        <v>#NAME?</v>
      </c>
      <c r="H76" s="66" t="e">
        <f t="shared" si="28"/>
        <v>#NAME?</v>
      </c>
      <c r="I76" s="66" t="e">
        <f t="shared" si="29"/>
        <v>#NAME?</v>
      </c>
      <c r="J76" s="66" t="e">
        <f t="shared" si="21"/>
        <v>#NAME?</v>
      </c>
      <c r="K76" s="66" t="e">
        <f t="shared" si="22"/>
        <v>#NAME?</v>
      </c>
      <c r="L76" s="66" t="e">
        <f t="shared" si="30"/>
        <v>#NAME?</v>
      </c>
      <c r="M76" s="66" t="e">
        <f t="shared" si="31"/>
        <v>#NAME?</v>
      </c>
      <c r="N76" s="66" t="e">
        <f t="shared" si="32"/>
        <v>#NAME?</v>
      </c>
      <c r="O76" s="66" t="e">
        <f t="shared" si="33"/>
        <v>#NAME?</v>
      </c>
      <c r="P76" s="66" t="e">
        <f t="shared" si="34"/>
        <v>#NAME?</v>
      </c>
      <c r="S76" s="50">
        <v>1974</v>
      </c>
      <c r="T76" s="68">
        <v>27133</v>
      </c>
    </row>
    <row r="77" spans="1:20" x14ac:dyDescent="0.2">
      <c r="A77" s="65" t="e">
        <f t="shared" si="23"/>
        <v>#NAME?</v>
      </c>
      <c r="B77" s="66" t="e">
        <f t="shared" si="24"/>
        <v>#NAME?</v>
      </c>
      <c r="C77" s="66" t="e">
        <f t="shared" si="19"/>
        <v>#NAME?</v>
      </c>
      <c r="D77" s="66" t="e">
        <f t="shared" si="20"/>
        <v>#NAME?</v>
      </c>
      <c r="E77" s="66" t="e">
        <f t="shared" si="25"/>
        <v>#NAME?</v>
      </c>
      <c r="F77" s="66" t="e">
        <f t="shared" si="26"/>
        <v>#NAME?</v>
      </c>
      <c r="G77" s="66" t="e">
        <f t="shared" si="27"/>
        <v>#NAME?</v>
      </c>
      <c r="H77" s="66" t="e">
        <f t="shared" si="28"/>
        <v>#NAME?</v>
      </c>
      <c r="I77" s="66" t="e">
        <f t="shared" si="29"/>
        <v>#NAME?</v>
      </c>
      <c r="J77" s="66" t="e">
        <f t="shared" si="21"/>
        <v>#NAME?</v>
      </c>
      <c r="K77" s="66" t="e">
        <f t="shared" si="22"/>
        <v>#NAME?</v>
      </c>
      <c r="L77" s="66" t="e">
        <f t="shared" si="30"/>
        <v>#NAME?</v>
      </c>
      <c r="M77" s="66" t="e">
        <f t="shared" si="31"/>
        <v>#NAME?</v>
      </c>
      <c r="N77" s="66" t="e">
        <f t="shared" si="32"/>
        <v>#NAME?</v>
      </c>
      <c r="O77" s="66" t="e">
        <f t="shared" si="33"/>
        <v>#NAME?</v>
      </c>
      <c r="P77" s="66" t="e">
        <f t="shared" si="34"/>
        <v>#NAME?</v>
      </c>
      <c r="S77" s="50">
        <v>1975</v>
      </c>
      <c r="T77" s="68">
        <v>27483</v>
      </c>
    </row>
    <row r="78" spans="1:20" x14ac:dyDescent="0.2">
      <c r="A78" s="65" t="e">
        <f t="shared" si="23"/>
        <v>#NAME?</v>
      </c>
      <c r="B78" s="66" t="e">
        <f t="shared" si="24"/>
        <v>#NAME?</v>
      </c>
      <c r="C78" s="66" t="e">
        <f t="shared" si="19"/>
        <v>#NAME?</v>
      </c>
      <c r="D78" s="66" t="e">
        <f t="shared" si="20"/>
        <v>#NAME?</v>
      </c>
      <c r="E78" s="66" t="e">
        <f t="shared" si="25"/>
        <v>#NAME?</v>
      </c>
      <c r="F78" s="66" t="e">
        <f t="shared" si="26"/>
        <v>#NAME?</v>
      </c>
      <c r="G78" s="66" t="e">
        <f t="shared" si="27"/>
        <v>#NAME?</v>
      </c>
      <c r="H78" s="66" t="e">
        <f t="shared" si="28"/>
        <v>#NAME?</v>
      </c>
      <c r="I78" s="66" t="e">
        <f t="shared" si="29"/>
        <v>#NAME?</v>
      </c>
      <c r="J78" s="66" t="e">
        <f t="shared" si="21"/>
        <v>#NAME?</v>
      </c>
      <c r="K78" s="66" t="e">
        <f t="shared" si="22"/>
        <v>#NAME?</v>
      </c>
      <c r="L78" s="66" t="e">
        <f t="shared" si="30"/>
        <v>#NAME?</v>
      </c>
      <c r="M78" s="66" t="e">
        <f t="shared" si="31"/>
        <v>#NAME?</v>
      </c>
      <c r="N78" s="66" t="e">
        <f t="shared" si="32"/>
        <v>#NAME?</v>
      </c>
      <c r="O78" s="66" t="e">
        <f t="shared" si="33"/>
        <v>#NAME?</v>
      </c>
      <c r="P78" s="66" t="e">
        <f t="shared" si="34"/>
        <v>#NAME?</v>
      </c>
      <c r="S78" s="50">
        <v>1976</v>
      </c>
      <c r="T78" s="68">
        <v>27868</v>
      </c>
    </row>
    <row r="79" spans="1:20" x14ac:dyDescent="0.2">
      <c r="A79" s="65" t="e">
        <f t="shared" si="23"/>
        <v>#NAME?</v>
      </c>
      <c r="B79" s="66" t="e">
        <f t="shared" si="24"/>
        <v>#NAME?</v>
      </c>
      <c r="C79" s="66" t="e">
        <f t="shared" si="19"/>
        <v>#NAME?</v>
      </c>
      <c r="D79" s="66" t="e">
        <f t="shared" si="20"/>
        <v>#NAME?</v>
      </c>
      <c r="E79" s="66" t="e">
        <f t="shared" si="25"/>
        <v>#NAME?</v>
      </c>
      <c r="F79" s="66" t="e">
        <f t="shared" si="26"/>
        <v>#NAME?</v>
      </c>
      <c r="G79" s="66" t="e">
        <f t="shared" si="27"/>
        <v>#NAME?</v>
      </c>
      <c r="H79" s="66" t="e">
        <f t="shared" si="28"/>
        <v>#NAME?</v>
      </c>
      <c r="I79" s="66" t="e">
        <f t="shared" si="29"/>
        <v>#NAME?</v>
      </c>
      <c r="J79" s="66" t="e">
        <f t="shared" si="21"/>
        <v>#NAME?</v>
      </c>
      <c r="K79" s="66" t="e">
        <f t="shared" si="22"/>
        <v>#NAME?</v>
      </c>
      <c r="L79" s="66" t="e">
        <f t="shared" si="30"/>
        <v>#NAME?</v>
      </c>
      <c r="M79" s="66" t="e">
        <f t="shared" si="31"/>
        <v>#NAME?</v>
      </c>
      <c r="N79" s="66" t="e">
        <f t="shared" si="32"/>
        <v>#NAME?</v>
      </c>
      <c r="O79" s="66" t="e">
        <f t="shared" si="33"/>
        <v>#NAME?</v>
      </c>
      <c r="P79" s="66" t="e">
        <f t="shared" si="34"/>
        <v>#NAME?</v>
      </c>
      <c r="S79" s="50">
        <v>1977</v>
      </c>
      <c r="T79" s="68">
        <v>28225</v>
      </c>
    </row>
    <row r="80" spans="1:20" x14ac:dyDescent="0.2">
      <c r="A80" s="65" t="e">
        <f t="shared" si="23"/>
        <v>#NAME?</v>
      </c>
      <c r="B80" s="66" t="e">
        <f t="shared" si="24"/>
        <v>#NAME?</v>
      </c>
      <c r="C80" s="66" t="e">
        <f t="shared" si="19"/>
        <v>#NAME?</v>
      </c>
      <c r="D80" s="66" t="e">
        <f t="shared" si="20"/>
        <v>#NAME?</v>
      </c>
      <c r="E80" s="66" t="e">
        <f t="shared" si="25"/>
        <v>#NAME?</v>
      </c>
      <c r="F80" s="66" t="e">
        <f t="shared" si="26"/>
        <v>#NAME?</v>
      </c>
      <c r="G80" s="66" t="e">
        <f t="shared" si="27"/>
        <v>#NAME?</v>
      </c>
      <c r="H80" s="66" t="e">
        <f t="shared" si="28"/>
        <v>#NAME?</v>
      </c>
      <c r="I80" s="66" t="e">
        <f t="shared" si="29"/>
        <v>#NAME?</v>
      </c>
      <c r="J80" s="66" t="e">
        <f t="shared" si="21"/>
        <v>#NAME?</v>
      </c>
      <c r="K80" s="66" t="e">
        <f t="shared" si="22"/>
        <v>#NAME?</v>
      </c>
      <c r="L80" s="66" t="e">
        <f t="shared" si="30"/>
        <v>#NAME?</v>
      </c>
      <c r="M80" s="66" t="e">
        <f t="shared" si="31"/>
        <v>#NAME?</v>
      </c>
      <c r="N80" s="66" t="e">
        <f t="shared" si="32"/>
        <v>#NAME?</v>
      </c>
      <c r="O80" s="66" t="e">
        <f t="shared" si="33"/>
        <v>#NAME?</v>
      </c>
      <c r="P80" s="66" t="e">
        <f t="shared" si="34"/>
        <v>#NAME?</v>
      </c>
      <c r="S80" s="50">
        <v>1978</v>
      </c>
      <c r="T80" s="68">
        <v>28575</v>
      </c>
    </row>
    <row r="81" spans="1:20" x14ac:dyDescent="0.2">
      <c r="A81" s="65" t="e">
        <f t="shared" si="23"/>
        <v>#NAME?</v>
      </c>
      <c r="B81" s="66" t="e">
        <f t="shared" si="24"/>
        <v>#NAME?</v>
      </c>
      <c r="C81" s="66" t="e">
        <f t="shared" si="19"/>
        <v>#NAME?</v>
      </c>
      <c r="D81" s="66" t="e">
        <f t="shared" si="20"/>
        <v>#NAME?</v>
      </c>
      <c r="E81" s="66" t="e">
        <f t="shared" si="25"/>
        <v>#NAME?</v>
      </c>
      <c r="F81" s="66" t="e">
        <f t="shared" si="26"/>
        <v>#NAME?</v>
      </c>
      <c r="G81" s="66" t="e">
        <f t="shared" si="27"/>
        <v>#NAME?</v>
      </c>
      <c r="H81" s="66" t="e">
        <f t="shared" si="28"/>
        <v>#NAME?</v>
      </c>
      <c r="I81" s="66" t="e">
        <f t="shared" si="29"/>
        <v>#NAME?</v>
      </c>
      <c r="J81" s="66" t="e">
        <f t="shared" si="21"/>
        <v>#NAME?</v>
      </c>
      <c r="K81" s="66" t="e">
        <f t="shared" si="22"/>
        <v>#NAME?</v>
      </c>
      <c r="L81" s="66" t="e">
        <f t="shared" si="30"/>
        <v>#NAME?</v>
      </c>
      <c r="M81" s="66" t="e">
        <f t="shared" si="31"/>
        <v>#NAME?</v>
      </c>
      <c r="N81" s="66" t="e">
        <f t="shared" si="32"/>
        <v>#NAME?</v>
      </c>
      <c r="O81" s="66" t="e">
        <f t="shared" si="33"/>
        <v>#NAME?</v>
      </c>
      <c r="P81" s="66" t="e">
        <f t="shared" si="34"/>
        <v>#NAME?</v>
      </c>
      <c r="S81" s="50">
        <v>1979</v>
      </c>
      <c r="T81" s="68">
        <v>28960</v>
      </c>
    </row>
    <row r="82" spans="1:20" x14ac:dyDescent="0.2">
      <c r="A82" s="65" t="e">
        <f t="shared" si="23"/>
        <v>#NAME?</v>
      </c>
      <c r="B82" s="66" t="e">
        <f t="shared" si="24"/>
        <v>#NAME?</v>
      </c>
      <c r="C82" s="66" t="e">
        <f t="shared" si="19"/>
        <v>#NAME?</v>
      </c>
      <c r="D82" s="66" t="e">
        <f t="shared" si="20"/>
        <v>#NAME?</v>
      </c>
      <c r="E82" s="66" t="e">
        <f t="shared" si="25"/>
        <v>#NAME?</v>
      </c>
      <c r="F82" s="66" t="e">
        <f t="shared" si="26"/>
        <v>#NAME?</v>
      </c>
      <c r="G82" s="66" t="e">
        <f t="shared" si="27"/>
        <v>#NAME?</v>
      </c>
      <c r="H82" s="66" t="e">
        <f t="shared" si="28"/>
        <v>#NAME?</v>
      </c>
      <c r="I82" s="66" t="e">
        <f t="shared" si="29"/>
        <v>#NAME?</v>
      </c>
      <c r="J82" s="66" t="e">
        <f t="shared" si="21"/>
        <v>#NAME?</v>
      </c>
      <c r="K82" s="66" t="e">
        <f t="shared" si="22"/>
        <v>#NAME?</v>
      </c>
      <c r="L82" s="66" t="e">
        <f t="shared" si="30"/>
        <v>#NAME?</v>
      </c>
      <c r="M82" s="66" t="e">
        <f t="shared" si="31"/>
        <v>#NAME?</v>
      </c>
      <c r="N82" s="66" t="e">
        <f t="shared" si="32"/>
        <v>#NAME?</v>
      </c>
      <c r="O82" s="66" t="e">
        <f t="shared" si="33"/>
        <v>#NAME?</v>
      </c>
      <c r="P82" s="66" t="e">
        <f t="shared" si="34"/>
        <v>#NAME?</v>
      </c>
      <c r="S82" s="50">
        <v>1980</v>
      </c>
      <c r="T82" s="68">
        <v>29317</v>
      </c>
    </row>
    <row r="83" spans="1:20" x14ac:dyDescent="0.2">
      <c r="A83" s="65" t="e">
        <f t="shared" si="23"/>
        <v>#NAME?</v>
      </c>
      <c r="B83" s="66" t="e">
        <f t="shared" si="24"/>
        <v>#NAME?</v>
      </c>
      <c r="C83" s="66" t="e">
        <f t="shared" si="19"/>
        <v>#NAME?</v>
      </c>
      <c r="D83" s="66" t="e">
        <f t="shared" si="20"/>
        <v>#NAME?</v>
      </c>
      <c r="E83" s="66" t="e">
        <f t="shared" si="25"/>
        <v>#NAME?</v>
      </c>
      <c r="F83" s="66" t="e">
        <f t="shared" si="26"/>
        <v>#NAME?</v>
      </c>
      <c r="G83" s="66" t="e">
        <f t="shared" si="27"/>
        <v>#NAME?</v>
      </c>
      <c r="H83" s="66" t="e">
        <f t="shared" si="28"/>
        <v>#NAME?</v>
      </c>
      <c r="I83" s="66" t="e">
        <f t="shared" si="29"/>
        <v>#NAME?</v>
      </c>
      <c r="J83" s="66" t="e">
        <f t="shared" si="21"/>
        <v>#NAME?</v>
      </c>
      <c r="K83" s="66" t="e">
        <f t="shared" si="22"/>
        <v>#NAME?</v>
      </c>
      <c r="L83" s="66" t="e">
        <f t="shared" si="30"/>
        <v>#NAME?</v>
      </c>
      <c r="M83" s="66" t="e">
        <f t="shared" si="31"/>
        <v>#NAME?</v>
      </c>
      <c r="N83" s="66" t="e">
        <f t="shared" si="32"/>
        <v>#NAME?</v>
      </c>
      <c r="O83" s="66" t="e">
        <f t="shared" si="33"/>
        <v>#NAME?</v>
      </c>
      <c r="P83" s="66" t="e">
        <f t="shared" si="34"/>
        <v>#NAME?</v>
      </c>
      <c r="S83" s="50">
        <v>1981</v>
      </c>
      <c r="T83" s="68">
        <v>29695</v>
      </c>
    </row>
    <row r="84" spans="1:20" x14ac:dyDescent="0.2">
      <c r="A84" s="65" t="e">
        <f t="shared" si="23"/>
        <v>#NAME?</v>
      </c>
      <c r="B84" s="66" t="e">
        <f t="shared" si="24"/>
        <v>#NAME?</v>
      </c>
      <c r="C84" s="66" t="e">
        <f t="shared" si="19"/>
        <v>#NAME?</v>
      </c>
      <c r="D84" s="66" t="e">
        <f t="shared" si="20"/>
        <v>#NAME?</v>
      </c>
      <c r="E84" s="66" t="e">
        <f t="shared" si="25"/>
        <v>#NAME?</v>
      </c>
      <c r="F84" s="66" t="e">
        <f t="shared" si="26"/>
        <v>#NAME?</v>
      </c>
      <c r="G84" s="66" t="e">
        <f t="shared" si="27"/>
        <v>#NAME?</v>
      </c>
      <c r="H84" s="66" t="e">
        <f t="shared" si="28"/>
        <v>#NAME?</v>
      </c>
      <c r="I84" s="66" t="e">
        <f t="shared" si="29"/>
        <v>#NAME?</v>
      </c>
      <c r="J84" s="66" t="e">
        <f t="shared" si="21"/>
        <v>#NAME?</v>
      </c>
      <c r="K84" s="66" t="e">
        <f t="shared" si="22"/>
        <v>#NAME?</v>
      </c>
      <c r="L84" s="66" t="e">
        <f t="shared" si="30"/>
        <v>#NAME?</v>
      </c>
      <c r="M84" s="66" t="e">
        <f t="shared" si="31"/>
        <v>#NAME?</v>
      </c>
      <c r="N84" s="66" t="e">
        <f t="shared" si="32"/>
        <v>#NAME?</v>
      </c>
      <c r="O84" s="66" t="e">
        <f t="shared" si="33"/>
        <v>#NAME?</v>
      </c>
      <c r="P84" s="66" t="e">
        <f t="shared" si="34"/>
        <v>#NAME?</v>
      </c>
      <c r="S84" s="50">
        <v>1982</v>
      </c>
      <c r="T84" s="68">
        <v>30052</v>
      </c>
    </row>
    <row r="85" spans="1:20" x14ac:dyDescent="0.2">
      <c r="A85" s="65" t="e">
        <f t="shared" si="23"/>
        <v>#NAME?</v>
      </c>
      <c r="B85" s="66" t="e">
        <f t="shared" si="24"/>
        <v>#NAME?</v>
      </c>
      <c r="C85" s="66" t="e">
        <f t="shared" si="19"/>
        <v>#NAME?</v>
      </c>
      <c r="D85" s="66" t="e">
        <f t="shared" si="20"/>
        <v>#NAME?</v>
      </c>
      <c r="E85" s="66" t="e">
        <f t="shared" si="25"/>
        <v>#NAME?</v>
      </c>
      <c r="F85" s="66" t="e">
        <f t="shared" si="26"/>
        <v>#NAME?</v>
      </c>
      <c r="G85" s="66" t="e">
        <f t="shared" si="27"/>
        <v>#NAME?</v>
      </c>
      <c r="H85" s="66" t="e">
        <f t="shared" si="28"/>
        <v>#NAME?</v>
      </c>
      <c r="I85" s="66" t="e">
        <f t="shared" si="29"/>
        <v>#NAME?</v>
      </c>
      <c r="J85" s="66" t="e">
        <f t="shared" si="21"/>
        <v>#NAME?</v>
      </c>
      <c r="K85" s="66" t="e">
        <f t="shared" si="22"/>
        <v>#NAME?</v>
      </c>
      <c r="L85" s="66" t="e">
        <f t="shared" si="30"/>
        <v>#NAME?</v>
      </c>
      <c r="M85" s="66" t="e">
        <f t="shared" si="31"/>
        <v>#NAME?</v>
      </c>
      <c r="N85" s="66" t="e">
        <f t="shared" si="32"/>
        <v>#NAME?</v>
      </c>
      <c r="O85" s="66" t="e">
        <f t="shared" si="33"/>
        <v>#NAME?</v>
      </c>
      <c r="P85" s="66" t="e">
        <f t="shared" si="34"/>
        <v>#NAME?</v>
      </c>
      <c r="S85" s="50">
        <v>1983</v>
      </c>
      <c r="T85" s="68">
        <v>30409</v>
      </c>
    </row>
    <row r="86" spans="1:20" x14ac:dyDescent="0.2">
      <c r="A86" s="65" t="e">
        <f t="shared" si="23"/>
        <v>#NAME?</v>
      </c>
      <c r="B86" s="66" t="e">
        <f t="shared" si="24"/>
        <v>#NAME?</v>
      </c>
      <c r="C86" s="66" t="e">
        <f t="shared" si="19"/>
        <v>#NAME?</v>
      </c>
      <c r="D86" s="66" t="e">
        <f t="shared" si="20"/>
        <v>#NAME?</v>
      </c>
      <c r="E86" s="66" t="e">
        <f t="shared" si="25"/>
        <v>#NAME?</v>
      </c>
      <c r="F86" s="66" t="e">
        <f t="shared" si="26"/>
        <v>#NAME?</v>
      </c>
      <c r="G86" s="66" t="e">
        <f t="shared" si="27"/>
        <v>#NAME?</v>
      </c>
      <c r="H86" s="66" t="e">
        <f t="shared" si="28"/>
        <v>#NAME?</v>
      </c>
      <c r="I86" s="66" t="e">
        <f t="shared" si="29"/>
        <v>#NAME?</v>
      </c>
      <c r="J86" s="66" t="e">
        <f t="shared" si="21"/>
        <v>#NAME?</v>
      </c>
      <c r="K86" s="66" t="e">
        <f t="shared" si="22"/>
        <v>#NAME?</v>
      </c>
      <c r="L86" s="66" t="e">
        <f t="shared" si="30"/>
        <v>#NAME?</v>
      </c>
      <c r="M86" s="66" t="e">
        <f t="shared" si="31"/>
        <v>#NAME?</v>
      </c>
      <c r="N86" s="66" t="e">
        <f t="shared" si="32"/>
        <v>#NAME?</v>
      </c>
      <c r="O86" s="66" t="e">
        <f t="shared" si="33"/>
        <v>#NAME?</v>
      </c>
      <c r="P86" s="66" t="e">
        <f t="shared" si="34"/>
        <v>#NAME?</v>
      </c>
      <c r="S86" s="50">
        <v>1984</v>
      </c>
      <c r="T86" s="68">
        <v>30794</v>
      </c>
    </row>
    <row r="87" spans="1:20" x14ac:dyDescent="0.2">
      <c r="A87" s="65" t="e">
        <f t="shared" si="23"/>
        <v>#NAME?</v>
      </c>
      <c r="B87" s="66" t="e">
        <f t="shared" si="24"/>
        <v>#NAME?</v>
      </c>
      <c r="C87" s="66" t="e">
        <f t="shared" si="19"/>
        <v>#NAME?</v>
      </c>
      <c r="D87" s="66" t="e">
        <f t="shared" si="20"/>
        <v>#NAME?</v>
      </c>
      <c r="E87" s="66" t="e">
        <f t="shared" si="25"/>
        <v>#NAME?</v>
      </c>
      <c r="F87" s="66" t="e">
        <f t="shared" si="26"/>
        <v>#NAME?</v>
      </c>
      <c r="G87" s="66" t="e">
        <f t="shared" si="27"/>
        <v>#NAME?</v>
      </c>
      <c r="H87" s="66" t="e">
        <f t="shared" si="28"/>
        <v>#NAME?</v>
      </c>
      <c r="I87" s="66" t="e">
        <f t="shared" si="29"/>
        <v>#NAME?</v>
      </c>
      <c r="J87" s="66" t="e">
        <f t="shared" si="21"/>
        <v>#NAME?</v>
      </c>
      <c r="K87" s="66" t="e">
        <f t="shared" si="22"/>
        <v>#NAME?</v>
      </c>
      <c r="L87" s="66" t="e">
        <f t="shared" si="30"/>
        <v>#NAME?</v>
      </c>
      <c r="M87" s="66" t="e">
        <f t="shared" si="31"/>
        <v>#NAME?</v>
      </c>
      <c r="N87" s="66" t="e">
        <f t="shared" si="32"/>
        <v>#NAME?</v>
      </c>
      <c r="O87" s="66" t="e">
        <f t="shared" si="33"/>
        <v>#NAME?</v>
      </c>
      <c r="P87" s="66" t="e">
        <f t="shared" si="34"/>
        <v>#NAME?</v>
      </c>
      <c r="S87" s="50">
        <v>1985</v>
      </c>
      <c r="T87" s="68">
        <v>31144</v>
      </c>
    </row>
    <row r="88" spans="1:20" x14ac:dyDescent="0.2">
      <c r="A88" s="65" t="e">
        <f t="shared" si="23"/>
        <v>#NAME?</v>
      </c>
      <c r="B88" s="66" t="e">
        <f t="shared" si="24"/>
        <v>#NAME?</v>
      </c>
      <c r="C88" s="66" t="e">
        <f t="shared" si="19"/>
        <v>#NAME?</v>
      </c>
      <c r="D88" s="66" t="e">
        <f t="shared" si="20"/>
        <v>#NAME?</v>
      </c>
      <c r="E88" s="66" t="e">
        <f t="shared" si="25"/>
        <v>#NAME?</v>
      </c>
      <c r="F88" s="66" t="e">
        <f t="shared" si="26"/>
        <v>#NAME?</v>
      </c>
      <c r="G88" s="66" t="e">
        <f t="shared" si="27"/>
        <v>#NAME?</v>
      </c>
      <c r="H88" s="66" t="e">
        <f t="shared" si="28"/>
        <v>#NAME?</v>
      </c>
      <c r="I88" s="66" t="e">
        <f t="shared" si="29"/>
        <v>#NAME?</v>
      </c>
      <c r="J88" s="66" t="e">
        <f t="shared" si="21"/>
        <v>#NAME?</v>
      </c>
      <c r="K88" s="66" t="e">
        <f t="shared" si="22"/>
        <v>#NAME?</v>
      </c>
      <c r="L88" s="66" t="e">
        <f t="shared" si="30"/>
        <v>#NAME?</v>
      </c>
      <c r="M88" s="66" t="e">
        <f t="shared" si="31"/>
        <v>#NAME?</v>
      </c>
      <c r="N88" s="66" t="e">
        <f t="shared" si="32"/>
        <v>#NAME?</v>
      </c>
      <c r="O88" s="66" t="e">
        <f t="shared" si="33"/>
        <v>#NAME?</v>
      </c>
      <c r="P88" s="66" t="e">
        <f t="shared" si="34"/>
        <v>#NAME?</v>
      </c>
      <c r="S88" s="50">
        <v>1986</v>
      </c>
      <c r="T88" s="68">
        <v>31501</v>
      </c>
    </row>
    <row r="89" spans="1:20" x14ac:dyDescent="0.2">
      <c r="A89" s="65" t="e">
        <f t="shared" si="23"/>
        <v>#NAME?</v>
      </c>
      <c r="B89" s="66" t="e">
        <f t="shared" si="24"/>
        <v>#NAME?</v>
      </c>
      <c r="C89" s="66" t="e">
        <f t="shared" si="19"/>
        <v>#NAME?</v>
      </c>
      <c r="D89" s="66" t="e">
        <f t="shared" si="20"/>
        <v>#NAME?</v>
      </c>
      <c r="E89" s="66" t="e">
        <f t="shared" si="25"/>
        <v>#NAME?</v>
      </c>
      <c r="F89" s="66" t="e">
        <f t="shared" si="26"/>
        <v>#NAME?</v>
      </c>
      <c r="G89" s="66" t="e">
        <f t="shared" si="27"/>
        <v>#NAME?</v>
      </c>
      <c r="H89" s="66" t="e">
        <f t="shared" si="28"/>
        <v>#NAME?</v>
      </c>
      <c r="I89" s="66" t="e">
        <f t="shared" si="29"/>
        <v>#NAME?</v>
      </c>
      <c r="J89" s="66" t="e">
        <f t="shared" si="21"/>
        <v>#NAME?</v>
      </c>
      <c r="K89" s="66" t="e">
        <f t="shared" si="22"/>
        <v>#NAME?</v>
      </c>
      <c r="L89" s="66" t="e">
        <f t="shared" si="30"/>
        <v>#NAME?</v>
      </c>
      <c r="M89" s="66" t="e">
        <f t="shared" si="31"/>
        <v>#NAME?</v>
      </c>
      <c r="N89" s="66" t="e">
        <f t="shared" si="32"/>
        <v>#NAME?</v>
      </c>
      <c r="O89" s="66" t="e">
        <f t="shared" si="33"/>
        <v>#NAME?</v>
      </c>
      <c r="P89" s="66" t="e">
        <f t="shared" si="34"/>
        <v>#NAME?</v>
      </c>
      <c r="S89" s="50">
        <v>1987</v>
      </c>
      <c r="T89" s="68">
        <v>31886</v>
      </c>
    </row>
    <row r="90" spans="1:20" x14ac:dyDescent="0.2">
      <c r="A90" s="65" t="e">
        <f t="shared" si="23"/>
        <v>#NAME?</v>
      </c>
      <c r="B90" s="66" t="e">
        <f t="shared" si="24"/>
        <v>#NAME?</v>
      </c>
      <c r="C90" s="66" t="e">
        <f t="shared" si="19"/>
        <v>#NAME?</v>
      </c>
      <c r="D90" s="66" t="e">
        <f t="shared" si="20"/>
        <v>#NAME?</v>
      </c>
      <c r="E90" s="66" t="e">
        <f t="shared" si="25"/>
        <v>#NAME?</v>
      </c>
      <c r="F90" s="66" t="e">
        <f t="shared" si="26"/>
        <v>#NAME?</v>
      </c>
      <c r="G90" s="66" t="e">
        <f t="shared" si="27"/>
        <v>#NAME?</v>
      </c>
      <c r="H90" s="66" t="e">
        <f t="shared" si="28"/>
        <v>#NAME?</v>
      </c>
      <c r="I90" s="66" t="e">
        <f t="shared" si="29"/>
        <v>#NAME?</v>
      </c>
      <c r="J90" s="66" t="e">
        <f t="shared" si="21"/>
        <v>#NAME?</v>
      </c>
      <c r="K90" s="66" t="e">
        <f t="shared" si="22"/>
        <v>#NAME?</v>
      </c>
      <c r="L90" s="66" t="e">
        <f t="shared" si="30"/>
        <v>#NAME?</v>
      </c>
      <c r="M90" s="66" t="e">
        <f t="shared" si="31"/>
        <v>#NAME?</v>
      </c>
      <c r="N90" s="66" t="e">
        <f t="shared" si="32"/>
        <v>#NAME?</v>
      </c>
      <c r="O90" s="66" t="e">
        <f t="shared" si="33"/>
        <v>#NAME?</v>
      </c>
      <c r="P90" s="66" t="e">
        <f t="shared" si="34"/>
        <v>#NAME?</v>
      </c>
      <c r="S90" s="50">
        <v>1988</v>
      </c>
      <c r="T90" s="68">
        <v>32236</v>
      </c>
    </row>
    <row r="91" spans="1:20" x14ac:dyDescent="0.2">
      <c r="A91" s="65" t="e">
        <f t="shared" si="23"/>
        <v>#NAME?</v>
      </c>
      <c r="B91" s="66" t="e">
        <f t="shared" si="24"/>
        <v>#NAME?</v>
      </c>
      <c r="C91" s="66" t="e">
        <f t="shared" si="19"/>
        <v>#NAME?</v>
      </c>
      <c r="D91" s="66" t="e">
        <f t="shared" si="20"/>
        <v>#NAME?</v>
      </c>
      <c r="E91" s="66" t="e">
        <f t="shared" si="25"/>
        <v>#NAME?</v>
      </c>
      <c r="F91" s="66" t="e">
        <f t="shared" si="26"/>
        <v>#NAME?</v>
      </c>
      <c r="G91" s="66" t="e">
        <f t="shared" si="27"/>
        <v>#NAME?</v>
      </c>
      <c r="H91" s="66" t="e">
        <f t="shared" si="28"/>
        <v>#NAME?</v>
      </c>
      <c r="I91" s="66" t="e">
        <f t="shared" si="29"/>
        <v>#NAME?</v>
      </c>
      <c r="J91" s="66" t="e">
        <f t="shared" si="21"/>
        <v>#NAME?</v>
      </c>
      <c r="K91" s="66" t="e">
        <f t="shared" si="22"/>
        <v>#NAME?</v>
      </c>
      <c r="L91" s="66" t="e">
        <f t="shared" si="30"/>
        <v>#NAME?</v>
      </c>
      <c r="M91" s="66" t="e">
        <f t="shared" si="31"/>
        <v>#NAME?</v>
      </c>
      <c r="N91" s="66" t="e">
        <f t="shared" si="32"/>
        <v>#NAME?</v>
      </c>
      <c r="O91" s="66" t="e">
        <f t="shared" si="33"/>
        <v>#NAME?</v>
      </c>
      <c r="P91" s="66" t="e">
        <f t="shared" si="34"/>
        <v>#NAME?</v>
      </c>
      <c r="S91" s="50">
        <v>1989</v>
      </c>
      <c r="T91" s="68">
        <v>32593</v>
      </c>
    </row>
    <row r="92" spans="1:20" x14ac:dyDescent="0.2">
      <c r="A92" s="65" t="e">
        <f t="shared" si="23"/>
        <v>#NAME?</v>
      </c>
      <c r="B92" s="66" t="e">
        <f t="shared" si="24"/>
        <v>#NAME?</v>
      </c>
      <c r="C92" s="66" t="e">
        <f t="shared" si="19"/>
        <v>#NAME?</v>
      </c>
      <c r="D92" s="66" t="e">
        <f t="shared" si="20"/>
        <v>#NAME?</v>
      </c>
      <c r="E92" s="66" t="e">
        <f t="shared" si="25"/>
        <v>#NAME?</v>
      </c>
      <c r="F92" s="66" t="e">
        <f t="shared" si="26"/>
        <v>#NAME?</v>
      </c>
      <c r="G92" s="66" t="e">
        <f t="shared" si="27"/>
        <v>#NAME?</v>
      </c>
      <c r="H92" s="66" t="e">
        <f t="shared" si="28"/>
        <v>#NAME?</v>
      </c>
      <c r="I92" s="66" t="e">
        <f t="shared" si="29"/>
        <v>#NAME?</v>
      </c>
      <c r="J92" s="66" t="e">
        <f t="shared" si="21"/>
        <v>#NAME?</v>
      </c>
      <c r="K92" s="66" t="e">
        <f t="shared" si="22"/>
        <v>#NAME?</v>
      </c>
      <c r="L92" s="66" t="e">
        <f t="shared" si="30"/>
        <v>#NAME?</v>
      </c>
      <c r="M92" s="66" t="e">
        <f t="shared" si="31"/>
        <v>#NAME?</v>
      </c>
      <c r="N92" s="66" t="e">
        <f t="shared" si="32"/>
        <v>#NAME?</v>
      </c>
      <c r="O92" s="66" t="e">
        <f t="shared" si="33"/>
        <v>#NAME?</v>
      </c>
      <c r="P92" s="66" t="e">
        <f t="shared" si="34"/>
        <v>#NAME?</v>
      </c>
      <c r="S92" s="50">
        <v>1990</v>
      </c>
      <c r="T92" s="68">
        <v>32978</v>
      </c>
    </row>
    <row r="93" spans="1:20" x14ac:dyDescent="0.2">
      <c r="A93" s="65" t="e">
        <f t="shared" si="23"/>
        <v>#NAME?</v>
      </c>
      <c r="B93" s="66" t="e">
        <f t="shared" si="24"/>
        <v>#NAME?</v>
      </c>
      <c r="C93" s="66" t="e">
        <f t="shared" si="19"/>
        <v>#NAME?</v>
      </c>
      <c r="D93" s="66" t="e">
        <f t="shared" si="20"/>
        <v>#NAME?</v>
      </c>
      <c r="E93" s="66" t="e">
        <f t="shared" si="25"/>
        <v>#NAME?</v>
      </c>
      <c r="F93" s="66" t="e">
        <f t="shared" si="26"/>
        <v>#NAME?</v>
      </c>
      <c r="G93" s="66" t="e">
        <f t="shared" si="27"/>
        <v>#NAME?</v>
      </c>
      <c r="H93" s="66" t="e">
        <f t="shared" si="28"/>
        <v>#NAME?</v>
      </c>
      <c r="I93" s="66" t="e">
        <f t="shared" si="29"/>
        <v>#NAME?</v>
      </c>
      <c r="J93" s="66" t="e">
        <f t="shared" si="21"/>
        <v>#NAME?</v>
      </c>
      <c r="K93" s="66" t="e">
        <f t="shared" si="22"/>
        <v>#NAME?</v>
      </c>
      <c r="L93" s="66" t="e">
        <f t="shared" si="30"/>
        <v>#NAME?</v>
      </c>
      <c r="M93" s="66" t="e">
        <f t="shared" si="31"/>
        <v>#NAME?</v>
      </c>
      <c r="N93" s="66" t="e">
        <f t="shared" si="32"/>
        <v>#NAME?</v>
      </c>
      <c r="O93" s="66" t="e">
        <f t="shared" si="33"/>
        <v>#NAME?</v>
      </c>
      <c r="P93" s="66" t="e">
        <f t="shared" si="34"/>
        <v>#NAME?</v>
      </c>
      <c r="S93" s="50">
        <v>1991</v>
      </c>
      <c r="T93" s="68">
        <v>33328</v>
      </c>
    </row>
    <row r="94" spans="1:20" x14ac:dyDescent="0.2">
      <c r="A94" s="65" t="e">
        <f t="shared" si="23"/>
        <v>#NAME?</v>
      </c>
      <c r="B94" s="66" t="e">
        <f t="shared" si="24"/>
        <v>#NAME?</v>
      </c>
      <c r="C94" s="66" t="e">
        <f t="shared" si="19"/>
        <v>#NAME?</v>
      </c>
      <c r="D94" s="66" t="e">
        <f t="shared" si="20"/>
        <v>#NAME?</v>
      </c>
      <c r="E94" s="66" t="e">
        <f t="shared" si="25"/>
        <v>#NAME?</v>
      </c>
      <c r="F94" s="66" t="e">
        <f t="shared" si="26"/>
        <v>#NAME?</v>
      </c>
      <c r="G94" s="66" t="e">
        <f t="shared" si="27"/>
        <v>#NAME?</v>
      </c>
      <c r="H94" s="66" t="e">
        <f t="shared" si="28"/>
        <v>#NAME?</v>
      </c>
      <c r="I94" s="66" t="e">
        <f t="shared" si="29"/>
        <v>#NAME?</v>
      </c>
      <c r="J94" s="66" t="e">
        <f t="shared" si="21"/>
        <v>#NAME?</v>
      </c>
      <c r="K94" s="66" t="e">
        <f t="shared" si="22"/>
        <v>#NAME?</v>
      </c>
      <c r="L94" s="66" t="e">
        <f t="shared" si="30"/>
        <v>#NAME?</v>
      </c>
      <c r="M94" s="66" t="e">
        <f t="shared" si="31"/>
        <v>#NAME?</v>
      </c>
      <c r="N94" s="66" t="e">
        <f t="shared" si="32"/>
        <v>#NAME?</v>
      </c>
      <c r="O94" s="66" t="e">
        <f t="shared" si="33"/>
        <v>#NAME?</v>
      </c>
      <c r="P94" s="66" t="e">
        <f t="shared" si="34"/>
        <v>#NAME?</v>
      </c>
      <c r="S94" s="50">
        <v>1992</v>
      </c>
      <c r="T94" s="68">
        <v>33713</v>
      </c>
    </row>
    <row r="95" spans="1:20" x14ac:dyDescent="0.2">
      <c r="A95" s="65" t="e">
        <f t="shared" si="23"/>
        <v>#NAME?</v>
      </c>
      <c r="B95" s="66" t="e">
        <f t="shared" si="24"/>
        <v>#NAME?</v>
      </c>
      <c r="C95" s="66" t="e">
        <f t="shared" si="19"/>
        <v>#NAME?</v>
      </c>
      <c r="D95" s="66" t="e">
        <f t="shared" si="20"/>
        <v>#NAME?</v>
      </c>
      <c r="E95" s="66" t="e">
        <f t="shared" si="25"/>
        <v>#NAME?</v>
      </c>
      <c r="F95" s="66" t="e">
        <f t="shared" si="26"/>
        <v>#NAME?</v>
      </c>
      <c r="G95" s="66" t="e">
        <f t="shared" si="27"/>
        <v>#NAME?</v>
      </c>
      <c r="H95" s="66" t="e">
        <f t="shared" si="28"/>
        <v>#NAME?</v>
      </c>
      <c r="I95" s="66" t="e">
        <f t="shared" si="29"/>
        <v>#NAME?</v>
      </c>
      <c r="J95" s="66" t="e">
        <f t="shared" si="21"/>
        <v>#NAME?</v>
      </c>
      <c r="K95" s="66" t="e">
        <f t="shared" si="22"/>
        <v>#NAME?</v>
      </c>
      <c r="L95" s="66" t="e">
        <f t="shared" si="30"/>
        <v>#NAME?</v>
      </c>
      <c r="M95" s="66" t="e">
        <f t="shared" si="31"/>
        <v>#NAME?</v>
      </c>
      <c r="N95" s="66" t="e">
        <f t="shared" si="32"/>
        <v>#NAME?</v>
      </c>
      <c r="O95" s="66" t="e">
        <f t="shared" si="33"/>
        <v>#NAME?</v>
      </c>
      <c r="P95" s="66" t="e">
        <f t="shared" si="34"/>
        <v>#NAME?</v>
      </c>
      <c r="S95" s="50">
        <v>1993</v>
      </c>
      <c r="T95" s="68">
        <v>34070</v>
      </c>
    </row>
    <row r="96" spans="1:20" x14ac:dyDescent="0.2">
      <c r="A96" s="65" t="e">
        <f t="shared" si="23"/>
        <v>#NAME?</v>
      </c>
      <c r="B96" s="66" t="e">
        <f t="shared" si="24"/>
        <v>#NAME?</v>
      </c>
      <c r="C96" s="66" t="e">
        <f t="shared" si="19"/>
        <v>#NAME?</v>
      </c>
      <c r="D96" s="66" t="e">
        <f t="shared" si="20"/>
        <v>#NAME?</v>
      </c>
      <c r="E96" s="66" t="e">
        <f t="shared" si="25"/>
        <v>#NAME?</v>
      </c>
      <c r="F96" s="66" t="e">
        <f t="shared" si="26"/>
        <v>#NAME?</v>
      </c>
      <c r="G96" s="66" t="e">
        <f t="shared" si="27"/>
        <v>#NAME?</v>
      </c>
      <c r="H96" s="66" t="e">
        <f t="shared" si="28"/>
        <v>#NAME?</v>
      </c>
      <c r="I96" s="66" t="e">
        <f t="shared" si="29"/>
        <v>#NAME?</v>
      </c>
      <c r="J96" s="66" t="e">
        <f t="shared" si="21"/>
        <v>#NAME?</v>
      </c>
      <c r="K96" s="66" t="e">
        <f t="shared" si="22"/>
        <v>#NAME?</v>
      </c>
      <c r="L96" s="66" t="e">
        <f t="shared" si="30"/>
        <v>#NAME?</v>
      </c>
      <c r="M96" s="66" t="e">
        <f t="shared" si="31"/>
        <v>#NAME?</v>
      </c>
      <c r="N96" s="66" t="e">
        <f t="shared" si="32"/>
        <v>#NAME?</v>
      </c>
      <c r="O96" s="66" t="e">
        <f t="shared" si="33"/>
        <v>#NAME?</v>
      </c>
      <c r="P96" s="66" t="e">
        <f t="shared" si="34"/>
        <v>#NAME?</v>
      </c>
      <c r="S96" s="50">
        <v>1994</v>
      </c>
      <c r="T96" s="68">
        <v>34427</v>
      </c>
    </row>
    <row r="97" spans="1:20" x14ac:dyDescent="0.2">
      <c r="A97" s="65" t="e">
        <f t="shared" si="23"/>
        <v>#NAME?</v>
      </c>
      <c r="B97" s="66" t="e">
        <f t="shared" si="24"/>
        <v>#NAME?</v>
      </c>
      <c r="C97" s="66" t="e">
        <f t="shared" si="19"/>
        <v>#NAME?</v>
      </c>
      <c r="D97" s="66" t="e">
        <f t="shared" si="20"/>
        <v>#NAME?</v>
      </c>
      <c r="E97" s="66" t="e">
        <f t="shared" si="25"/>
        <v>#NAME?</v>
      </c>
      <c r="F97" s="66" t="e">
        <f t="shared" si="26"/>
        <v>#NAME?</v>
      </c>
      <c r="G97" s="66" t="e">
        <f t="shared" si="27"/>
        <v>#NAME?</v>
      </c>
      <c r="H97" s="66" t="e">
        <f t="shared" si="28"/>
        <v>#NAME?</v>
      </c>
      <c r="I97" s="66" t="e">
        <f t="shared" si="29"/>
        <v>#NAME?</v>
      </c>
      <c r="J97" s="66" t="e">
        <f t="shared" si="21"/>
        <v>#NAME?</v>
      </c>
      <c r="K97" s="66" t="e">
        <f t="shared" si="22"/>
        <v>#NAME?</v>
      </c>
      <c r="L97" s="66" t="e">
        <f t="shared" si="30"/>
        <v>#NAME?</v>
      </c>
      <c r="M97" s="66" t="e">
        <f t="shared" si="31"/>
        <v>#NAME?</v>
      </c>
      <c r="N97" s="66" t="e">
        <f t="shared" si="32"/>
        <v>#NAME?</v>
      </c>
      <c r="O97" s="66" t="e">
        <f t="shared" si="33"/>
        <v>#NAME?</v>
      </c>
      <c r="P97" s="66" t="e">
        <f t="shared" si="34"/>
        <v>#NAME?</v>
      </c>
      <c r="S97" s="50">
        <v>1995</v>
      </c>
      <c r="T97" s="68">
        <v>34805</v>
      </c>
    </row>
    <row r="98" spans="1:20" x14ac:dyDescent="0.2">
      <c r="A98" s="65" t="e">
        <f t="shared" si="23"/>
        <v>#NAME?</v>
      </c>
      <c r="B98" s="66" t="e">
        <f t="shared" si="24"/>
        <v>#NAME?</v>
      </c>
      <c r="C98" s="66" t="e">
        <f>IF(AND(mode_Alsace,mode_France),D98-2,0)</f>
        <v>#NAME?</v>
      </c>
      <c r="D98" s="66" t="e">
        <f>VLOOKUP(A98,table_Paques,2,0)</f>
        <v>#NAME?</v>
      </c>
      <c r="E98" s="66" t="e">
        <f t="shared" si="25"/>
        <v>#NAME?</v>
      </c>
      <c r="F98" s="66" t="e">
        <f t="shared" si="26"/>
        <v>#NAME?</v>
      </c>
      <c r="G98" s="66" t="e">
        <f t="shared" si="27"/>
        <v>#NAME?</v>
      </c>
      <c r="H98" s="66" t="e">
        <f t="shared" si="28"/>
        <v>#NAME?</v>
      </c>
      <c r="I98" s="66" t="e">
        <f t="shared" si="29"/>
        <v>#NAME?</v>
      </c>
      <c r="J98" s="66" t="e">
        <f t="shared" si="21"/>
        <v>#NAME?</v>
      </c>
      <c r="K98" s="66" t="e">
        <f>DATE($A98,MONTH(fete_nat),DAY(fete_nat))</f>
        <v>#NAME?</v>
      </c>
      <c r="L98" s="66" t="e">
        <f t="shared" si="30"/>
        <v>#NAME?</v>
      </c>
      <c r="M98" s="66" t="e">
        <f t="shared" si="31"/>
        <v>#NAME?</v>
      </c>
      <c r="N98" s="66" t="e">
        <f t="shared" si="32"/>
        <v>#NAME?</v>
      </c>
      <c r="O98" s="66" t="e">
        <f t="shared" si="33"/>
        <v>#NAME?</v>
      </c>
      <c r="P98" s="66" t="e">
        <f t="shared" si="34"/>
        <v>#NAME?</v>
      </c>
      <c r="S98" s="50">
        <v>1996</v>
      </c>
      <c r="T98" s="68">
        <v>35162</v>
      </c>
    </row>
    <row r="99" spans="1:20" x14ac:dyDescent="0.2">
      <c r="A99" s="65" t="e">
        <f t="shared" si="23"/>
        <v>#NAME?</v>
      </c>
      <c r="B99" s="66" t="e">
        <f t="shared" si="24"/>
        <v>#NAME?</v>
      </c>
      <c r="C99" s="66" t="e">
        <f>IF(AND(mode_Alsace,mode_France),D99-2,0)</f>
        <v>#NAME?</v>
      </c>
      <c r="D99" s="66" t="e">
        <f>VLOOKUP(A99,table_Paques,2,0)</f>
        <v>#NAME?</v>
      </c>
      <c r="E99" s="66" t="e">
        <f t="shared" si="25"/>
        <v>#NAME?</v>
      </c>
      <c r="F99" s="66" t="e">
        <f t="shared" si="26"/>
        <v>#NAME?</v>
      </c>
      <c r="G99" s="66" t="e">
        <f t="shared" si="27"/>
        <v>#NAME?</v>
      </c>
      <c r="H99" s="66" t="e">
        <f t="shared" si="28"/>
        <v>#NAME?</v>
      </c>
      <c r="I99" s="66" t="e">
        <f t="shared" si="29"/>
        <v>#NAME?</v>
      </c>
      <c r="J99" s="66" t="e">
        <f t="shared" si="21"/>
        <v>#NAME?</v>
      </c>
      <c r="K99" s="66" t="e">
        <f>DATE($A99,MONTH(fete_nat),DAY(fete_nat))</f>
        <v>#NAME?</v>
      </c>
      <c r="L99" s="66" t="e">
        <f t="shared" si="30"/>
        <v>#NAME?</v>
      </c>
      <c r="M99" s="66" t="e">
        <f t="shared" si="31"/>
        <v>#NAME?</v>
      </c>
      <c r="N99" s="66" t="e">
        <f t="shared" si="32"/>
        <v>#NAME?</v>
      </c>
      <c r="O99" s="66" t="e">
        <f t="shared" si="33"/>
        <v>#NAME?</v>
      </c>
      <c r="P99" s="66" t="e">
        <f t="shared" si="34"/>
        <v>#NAME?</v>
      </c>
      <c r="S99" s="50">
        <v>1997</v>
      </c>
      <c r="T99" s="68">
        <v>35519</v>
      </c>
    </row>
    <row r="100" spans="1:20" x14ac:dyDescent="0.2">
      <c r="A100" s="65" t="e">
        <f t="shared" si="23"/>
        <v>#NAME?</v>
      </c>
      <c r="B100" s="66" t="e">
        <f t="shared" si="24"/>
        <v>#NAME?</v>
      </c>
      <c r="C100" s="66" t="e">
        <f>IF(AND(mode_Alsace,mode_France),D100-2,0)</f>
        <v>#NAME?</v>
      </c>
      <c r="D100" s="66" t="e">
        <f>VLOOKUP(A100,table_Paques,2,0)</f>
        <v>#NAME?</v>
      </c>
      <c r="E100" s="66" t="e">
        <f t="shared" si="25"/>
        <v>#NAME?</v>
      </c>
      <c r="F100" s="66" t="e">
        <f t="shared" si="26"/>
        <v>#NAME?</v>
      </c>
      <c r="G100" s="66" t="e">
        <f t="shared" si="27"/>
        <v>#NAME?</v>
      </c>
      <c r="H100" s="66" t="e">
        <f t="shared" si="28"/>
        <v>#NAME?</v>
      </c>
      <c r="I100" s="66" t="e">
        <f t="shared" si="29"/>
        <v>#NAME?</v>
      </c>
      <c r="J100" s="66" t="e">
        <f t="shared" si="21"/>
        <v>#NAME?</v>
      </c>
      <c r="K100" s="66" t="e">
        <f>DATE($A100,MONTH(fete_nat),DAY(fete_nat))</f>
        <v>#NAME?</v>
      </c>
      <c r="L100" s="66" t="e">
        <f t="shared" si="30"/>
        <v>#NAME?</v>
      </c>
      <c r="M100" s="66" t="e">
        <f t="shared" si="31"/>
        <v>#NAME?</v>
      </c>
      <c r="N100" s="66" t="e">
        <f t="shared" si="32"/>
        <v>#NAME?</v>
      </c>
      <c r="O100" s="66" t="e">
        <f t="shared" si="33"/>
        <v>#NAME?</v>
      </c>
      <c r="P100" s="66" t="e">
        <f t="shared" si="34"/>
        <v>#NAME?</v>
      </c>
      <c r="S100" s="50">
        <v>1998</v>
      </c>
      <c r="T100" s="68">
        <v>35897</v>
      </c>
    </row>
    <row r="101" spans="1:20" x14ac:dyDescent="0.2">
      <c r="A101" s="65" t="e">
        <f t="shared" si="23"/>
        <v>#NAME?</v>
      </c>
      <c r="B101" s="66" t="e">
        <f t="shared" si="24"/>
        <v>#NAME?</v>
      </c>
      <c r="C101" s="66" t="e">
        <f>IF(AND(mode_Alsace,mode_France),D101-2,0)</f>
        <v>#NAME?</v>
      </c>
      <c r="D101" s="66" t="e">
        <f>VLOOKUP(A101,table_Paques,2,0)</f>
        <v>#NAME?</v>
      </c>
      <c r="E101" s="66" t="e">
        <f t="shared" si="25"/>
        <v>#NAME?</v>
      </c>
      <c r="F101" s="66" t="e">
        <f t="shared" si="26"/>
        <v>#NAME?</v>
      </c>
      <c r="G101" s="66" t="e">
        <f t="shared" si="27"/>
        <v>#NAME?</v>
      </c>
      <c r="H101" s="66" t="e">
        <f t="shared" si="28"/>
        <v>#NAME?</v>
      </c>
      <c r="I101" s="66" t="e">
        <f t="shared" si="29"/>
        <v>#NAME?</v>
      </c>
      <c r="J101" s="66" t="e">
        <f t="shared" si="21"/>
        <v>#NAME?</v>
      </c>
      <c r="K101" s="66" t="e">
        <f>DATE($A101,MONTH(fete_nat),DAY(fete_nat))</f>
        <v>#NAME?</v>
      </c>
      <c r="L101" s="66" t="e">
        <f t="shared" si="30"/>
        <v>#NAME?</v>
      </c>
      <c r="M101" s="66" t="e">
        <f t="shared" si="31"/>
        <v>#NAME?</v>
      </c>
      <c r="N101" s="66" t="e">
        <f t="shared" si="32"/>
        <v>#NAME?</v>
      </c>
      <c r="O101" s="66" t="e">
        <f t="shared" si="33"/>
        <v>#NAME?</v>
      </c>
      <c r="P101" s="66" t="e">
        <f t="shared" si="34"/>
        <v>#NAME?</v>
      </c>
      <c r="S101" s="50">
        <v>1999</v>
      </c>
      <c r="T101" s="68">
        <v>36254</v>
      </c>
    </row>
    <row r="102" spans="1:20" x14ac:dyDescent="0.2">
      <c r="A102" s="65" t="e">
        <f t="shared" si="23"/>
        <v>#NAME?</v>
      </c>
      <c r="B102" s="66" t="e">
        <f t="shared" si="24"/>
        <v>#NAME?</v>
      </c>
      <c r="C102" s="66" t="e">
        <f>IF(AND(mode_Alsace,mode_France),D102-2,0)</f>
        <v>#NAME?</v>
      </c>
      <c r="D102" s="66" t="e">
        <f>VLOOKUP(A102,table_Paques,2,0)</f>
        <v>#NAME?</v>
      </c>
      <c r="E102" s="66" t="e">
        <f t="shared" si="25"/>
        <v>#NAME?</v>
      </c>
      <c r="F102" s="66" t="e">
        <f t="shared" si="26"/>
        <v>#NAME?</v>
      </c>
      <c r="G102" s="66" t="e">
        <f t="shared" si="27"/>
        <v>#NAME?</v>
      </c>
      <c r="H102" s="66" t="e">
        <f t="shared" si="28"/>
        <v>#NAME?</v>
      </c>
      <c r="I102" s="66" t="e">
        <f t="shared" si="29"/>
        <v>#NAME?</v>
      </c>
      <c r="J102" s="66" t="e">
        <f t="shared" si="21"/>
        <v>#NAME?</v>
      </c>
      <c r="K102" s="66" t="e">
        <f>DATE($A102,MONTH(fete_nat),DAY(fete_nat))</f>
        <v>#NAME?</v>
      </c>
      <c r="L102" s="66" t="e">
        <f t="shared" si="30"/>
        <v>#NAME?</v>
      </c>
      <c r="M102" s="66" t="e">
        <f t="shared" si="31"/>
        <v>#NAME?</v>
      </c>
      <c r="N102" s="66" t="e">
        <f t="shared" si="32"/>
        <v>#NAME?</v>
      </c>
      <c r="O102" s="66" t="e">
        <f t="shared" si="33"/>
        <v>#NAME?</v>
      </c>
      <c r="P102" s="66" t="e">
        <f t="shared" si="34"/>
        <v>#NAME?</v>
      </c>
      <c r="S102" s="50">
        <v>2000</v>
      </c>
      <c r="T102" s="68">
        <v>36639</v>
      </c>
    </row>
    <row r="103" spans="1:20" x14ac:dyDescent="0.2">
      <c r="S103" s="50">
        <v>2001</v>
      </c>
      <c r="T103" s="68">
        <v>36996</v>
      </c>
    </row>
    <row r="104" spans="1:20" x14ac:dyDescent="0.2">
      <c r="S104" s="50">
        <v>2002</v>
      </c>
      <c r="T104" s="68">
        <v>37346</v>
      </c>
    </row>
    <row r="105" spans="1:20" x14ac:dyDescent="0.2">
      <c r="S105" s="50">
        <v>2003</v>
      </c>
      <c r="T105" s="68">
        <v>37731</v>
      </c>
    </row>
    <row r="106" spans="1:20" x14ac:dyDescent="0.2">
      <c r="S106" s="50">
        <v>2004</v>
      </c>
      <c r="T106" s="68">
        <v>38088</v>
      </c>
    </row>
    <row r="107" spans="1:20" x14ac:dyDescent="0.2">
      <c r="S107" s="50">
        <v>2005</v>
      </c>
      <c r="T107" s="68">
        <v>38438</v>
      </c>
    </row>
    <row r="108" spans="1:20" x14ac:dyDescent="0.2">
      <c r="S108" s="50">
        <v>2006</v>
      </c>
      <c r="T108" s="68">
        <v>38823</v>
      </c>
    </row>
    <row r="109" spans="1:20" x14ac:dyDescent="0.2">
      <c r="S109" s="50">
        <v>2007</v>
      </c>
      <c r="T109" s="68">
        <v>39180</v>
      </c>
    </row>
    <row r="110" spans="1:20" x14ac:dyDescent="0.2">
      <c r="S110" s="50">
        <v>2008</v>
      </c>
      <c r="T110" s="68">
        <v>39530</v>
      </c>
    </row>
    <row r="111" spans="1:20" x14ac:dyDescent="0.2">
      <c r="S111" s="50">
        <v>2009</v>
      </c>
      <c r="T111" s="68">
        <v>39915</v>
      </c>
    </row>
    <row r="112" spans="1:20" x14ac:dyDescent="0.2">
      <c r="S112" s="50">
        <v>2010</v>
      </c>
      <c r="T112" s="68">
        <v>40272</v>
      </c>
    </row>
    <row r="113" spans="19:20" x14ac:dyDescent="0.2">
      <c r="S113" s="50">
        <v>2011</v>
      </c>
      <c r="T113" s="68">
        <v>40657</v>
      </c>
    </row>
    <row r="114" spans="19:20" x14ac:dyDescent="0.2">
      <c r="S114" s="50">
        <v>2012</v>
      </c>
      <c r="T114" s="68">
        <v>41007</v>
      </c>
    </row>
    <row r="115" spans="19:20" x14ac:dyDescent="0.2">
      <c r="S115" s="50">
        <v>2013</v>
      </c>
      <c r="T115" s="68">
        <v>41364</v>
      </c>
    </row>
    <row r="116" spans="19:20" x14ac:dyDescent="0.2">
      <c r="S116" s="50">
        <v>2014</v>
      </c>
      <c r="T116" s="68">
        <v>41749</v>
      </c>
    </row>
    <row r="117" spans="19:20" x14ac:dyDescent="0.2">
      <c r="S117" s="50">
        <v>2015</v>
      </c>
      <c r="T117" s="68">
        <v>42099</v>
      </c>
    </row>
    <row r="118" spans="19:20" x14ac:dyDescent="0.2">
      <c r="S118" s="50">
        <v>2016</v>
      </c>
      <c r="T118" s="68">
        <v>42456</v>
      </c>
    </row>
    <row r="119" spans="19:20" x14ac:dyDescent="0.2">
      <c r="S119" s="50">
        <v>2017</v>
      </c>
      <c r="T119" s="68">
        <v>42841</v>
      </c>
    </row>
    <row r="120" spans="19:20" x14ac:dyDescent="0.2">
      <c r="S120" s="50">
        <v>2018</v>
      </c>
      <c r="T120" s="68">
        <v>43191</v>
      </c>
    </row>
    <row r="121" spans="19:20" x14ac:dyDescent="0.2">
      <c r="S121" s="50">
        <v>2019</v>
      </c>
      <c r="T121" s="68">
        <v>43576</v>
      </c>
    </row>
    <row r="122" spans="19:20" x14ac:dyDescent="0.2">
      <c r="S122" s="50">
        <v>2020</v>
      </c>
      <c r="T122" s="68">
        <v>43933</v>
      </c>
    </row>
    <row r="123" spans="19:20" x14ac:dyDescent="0.2">
      <c r="S123" s="50">
        <v>2021</v>
      </c>
      <c r="T123" s="68">
        <v>44290</v>
      </c>
    </row>
    <row r="124" spans="19:20" x14ac:dyDescent="0.2">
      <c r="S124" s="50">
        <v>2022</v>
      </c>
      <c r="T124" s="68">
        <v>44668</v>
      </c>
    </row>
    <row r="125" spans="19:20" x14ac:dyDescent="0.2">
      <c r="S125" s="50">
        <v>2023</v>
      </c>
      <c r="T125" s="68">
        <v>45025</v>
      </c>
    </row>
    <row r="126" spans="19:20" x14ac:dyDescent="0.2">
      <c r="S126" s="50">
        <v>2024</v>
      </c>
      <c r="T126" s="68">
        <v>45382</v>
      </c>
    </row>
    <row r="127" spans="19:20" x14ac:dyDescent="0.2">
      <c r="S127" s="50">
        <v>2025</v>
      </c>
      <c r="T127" s="68">
        <v>45767</v>
      </c>
    </row>
    <row r="128" spans="19:20" x14ac:dyDescent="0.2">
      <c r="S128" s="50">
        <v>2026</v>
      </c>
      <c r="T128" s="68">
        <v>46117</v>
      </c>
    </row>
    <row r="129" spans="19:20" x14ac:dyDescent="0.2">
      <c r="S129" s="50">
        <v>2027</v>
      </c>
      <c r="T129" s="68">
        <v>46474</v>
      </c>
    </row>
    <row r="130" spans="19:20" x14ac:dyDescent="0.2">
      <c r="S130" s="50">
        <v>2028</v>
      </c>
      <c r="T130" s="68">
        <v>46859</v>
      </c>
    </row>
    <row r="131" spans="19:20" x14ac:dyDescent="0.2">
      <c r="S131" s="50">
        <v>2029</v>
      </c>
      <c r="T131" s="68">
        <v>47209</v>
      </c>
    </row>
    <row r="132" spans="19:20" x14ac:dyDescent="0.2">
      <c r="S132" s="50">
        <v>2030</v>
      </c>
      <c r="T132" s="68">
        <v>47594</v>
      </c>
    </row>
    <row r="133" spans="19:20" x14ac:dyDescent="0.2">
      <c r="S133" s="50">
        <v>2031</v>
      </c>
      <c r="T133" s="68">
        <v>47951</v>
      </c>
    </row>
    <row r="134" spans="19:20" x14ac:dyDescent="0.2">
      <c r="S134" s="50">
        <v>2032</v>
      </c>
      <c r="T134" s="68">
        <v>48301</v>
      </c>
    </row>
    <row r="135" spans="19:20" x14ac:dyDescent="0.2">
      <c r="S135" s="50">
        <v>2033</v>
      </c>
      <c r="T135" s="68">
        <v>48686</v>
      </c>
    </row>
    <row r="136" spans="19:20" x14ac:dyDescent="0.2">
      <c r="S136" s="50">
        <v>2034</v>
      </c>
      <c r="T136" s="68">
        <v>49043</v>
      </c>
    </row>
    <row r="137" spans="19:20" x14ac:dyDescent="0.2">
      <c r="S137" s="50">
        <v>2035</v>
      </c>
      <c r="T137" s="68">
        <v>49393</v>
      </c>
    </row>
    <row r="138" spans="19:20" x14ac:dyDescent="0.2">
      <c r="S138" s="50">
        <v>2036</v>
      </c>
      <c r="T138" s="68">
        <v>49778</v>
      </c>
    </row>
    <row r="139" spans="19:20" x14ac:dyDescent="0.2">
      <c r="S139" s="50">
        <v>2037</v>
      </c>
      <c r="T139" s="68">
        <v>50135</v>
      </c>
    </row>
    <row r="140" spans="19:20" x14ac:dyDescent="0.2">
      <c r="S140" s="50">
        <v>2038</v>
      </c>
      <c r="T140" s="68">
        <v>50520</v>
      </c>
    </row>
    <row r="141" spans="19:20" x14ac:dyDescent="0.2">
      <c r="S141" s="50">
        <v>2039</v>
      </c>
      <c r="T141" s="68">
        <v>50870</v>
      </c>
    </row>
    <row r="142" spans="19:20" x14ac:dyDescent="0.2">
      <c r="S142" s="50">
        <v>2040</v>
      </c>
      <c r="T142" s="68">
        <v>51227</v>
      </c>
    </row>
    <row r="143" spans="19:20" x14ac:dyDescent="0.2">
      <c r="S143" s="50">
        <v>2041</v>
      </c>
      <c r="T143" s="68">
        <v>51612</v>
      </c>
    </row>
    <row r="144" spans="19:20" x14ac:dyDescent="0.2">
      <c r="S144" s="50">
        <v>2042</v>
      </c>
      <c r="T144" s="68">
        <v>51962</v>
      </c>
    </row>
    <row r="145" spans="19:20" x14ac:dyDescent="0.2">
      <c r="S145" s="50">
        <v>2043</v>
      </c>
      <c r="T145" s="68">
        <v>52319</v>
      </c>
    </row>
    <row r="146" spans="19:20" x14ac:dyDescent="0.2">
      <c r="S146" s="50">
        <v>2044</v>
      </c>
      <c r="T146" s="68">
        <v>52704</v>
      </c>
    </row>
    <row r="147" spans="19:20" x14ac:dyDescent="0.2">
      <c r="S147" s="50">
        <v>2045</v>
      </c>
      <c r="T147" s="68">
        <v>53061</v>
      </c>
    </row>
    <row r="148" spans="19:20" x14ac:dyDescent="0.2">
      <c r="S148" s="50">
        <v>2046</v>
      </c>
      <c r="T148" s="68">
        <v>53411</v>
      </c>
    </row>
    <row r="149" spans="19:20" x14ac:dyDescent="0.2">
      <c r="S149" s="50">
        <v>2047</v>
      </c>
      <c r="T149" s="68">
        <v>53796</v>
      </c>
    </row>
    <row r="150" spans="19:20" x14ac:dyDescent="0.2">
      <c r="S150" s="50">
        <v>2048</v>
      </c>
      <c r="T150" s="68">
        <v>54153</v>
      </c>
    </row>
    <row r="151" spans="19:20" x14ac:dyDescent="0.2">
      <c r="S151" s="50">
        <v>2049</v>
      </c>
      <c r="T151" s="68">
        <v>54531</v>
      </c>
    </row>
    <row r="152" spans="19:20" x14ac:dyDescent="0.2">
      <c r="S152" s="50">
        <v>2050</v>
      </c>
      <c r="T152" s="68">
        <v>54888</v>
      </c>
    </row>
    <row r="153" spans="19:20" x14ac:dyDescent="0.2">
      <c r="S153" s="50">
        <v>2051</v>
      </c>
      <c r="T153" s="68">
        <v>55245</v>
      </c>
    </row>
    <row r="154" spans="19:20" x14ac:dyDescent="0.2">
      <c r="S154" s="50">
        <v>2052</v>
      </c>
      <c r="T154" s="68">
        <v>55630</v>
      </c>
    </row>
    <row r="155" spans="19:20" x14ac:dyDescent="0.2">
      <c r="S155" s="50">
        <v>2053</v>
      </c>
      <c r="T155" s="68">
        <v>55980</v>
      </c>
    </row>
    <row r="156" spans="19:20" x14ac:dyDescent="0.2">
      <c r="S156" s="50">
        <v>2054</v>
      </c>
      <c r="T156" s="68">
        <v>56337</v>
      </c>
    </row>
    <row r="157" spans="19:20" x14ac:dyDescent="0.2">
      <c r="S157" s="50">
        <v>2055</v>
      </c>
      <c r="T157" s="68">
        <v>56722</v>
      </c>
    </row>
    <row r="158" spans="19:20" x14ac:dyDescent="0.2">
      <c r="S158" s="50">
        <v>2056</v>
      </c>
      <c r="T158" s="68">
        <v>57072</v>
      </c>
    </row>
    <row r="159" spans="19:20" x14ac:dyDescent="0.2">
      <c r="S159" s="50">
        <v>2057</v>
      </c>
      <c r="T159" s="68">
        <v>57457</v>
      </c>
    </row>
    <row r="160" spans="19:20" x14ac:dyDescent="0.2">
      <c r="S160" s="50">
        <v>2058</v>
      </c>
      <c r="T160" s="68">
        <v>57814</v>
      </c>
    </row>
    <row r="161" spans="19:20" x14ac:dyDescent="0.2">
      <c r="S161" s="50">
        <v>2059</v>
      </c>
      <c r="T161" s="68">
        <v>58164</v>
      </c>
    </row>
    <row r="162" spans="19:20" x14ac:dyDescent="0.2">
      <c r="S162" s="50">
        <v>2060</v>
      </c>
      <c r="T162" s="68">
        <v>58549</v>
      </c>
    </row>
    <row r="163" spans="19:20" x14ac:dyDescent="0.2">
      <c r="S163" s="50">
        <v>2061</v>
      </c>
      <c r="T163" s="68">
        <v>58906</v>
      </c>
    </row>
    <row r="164" spans="19:20" x14ac:dyDescent="0.2">
      <c r="S164" s="50">
        <v>2062</v>
      </c>
      <c r="T164" s="68">
        <v>59256</v>
      </c>
    </row>
    <row r="165" spans="19:20" x14ac:dyDescent="0.2">
      <c r="S165" s="50">
        <v>2063</v>
      </c>
      <c r="T165" s="68">
        <v>59641</v>
      </c>
    </row>
    <row r="166" spans="19:20" x14ac:dyDescent="0.2">
      <c r="S166" s="50">
        <v>2064</v>
      </c>
      <c r="T166" s="68">
        <v>59998</v>
      </c>
    </row>
    <row r="167" spans="19:20" x14ac:dyDescent="0.2">
      <c r="S167" s="50">
        <v>2065</v>
      </c>
      <c r="T167" s="68">
        <v>60355</v>
      </c>
    </row>
    <row r="168" spans="19:20" x14ac:dyDescent="0.2">
      <c r="S168" s="50">
        <v>2066</v>
      </c>
      <c r="T168" s="68">
        <v>60733</v>
      </c>
    </row>
    <row r="169" spans="19:20" x14ac:dyDescent="0.2">
      <c r="S169" s="50">
        <v>2067</v>
      </c>
      <c r="T169" s="68">
        <v>61090</v>
      </c>
    </row>
    <row r="170" spans="19:20" x14ac:dyDescent="0.2">
      <c r="S170" s="50">
        <v>2068</v>
      </c>
      <c r="T170" s="68">
        <v>61475</v>
      </c>
    </row>
    <row r="171" spans="19:20" x14ac:dyDescent="0.2">
      <c r="S171" s="50">
        <v>2069</v>
      </c>
      <c r="T171" s="68">
        <v>61832</v>
      </c>
    </row>
    <row r="172" spans="19:20" x14ac:dyDescent="0.2">
      <c r="S172" s="50">
        <v>2070</v>
      </c>
      <c r="T172" s="68">
        <v>62182</v>
      </c>
    </row>
    <row r="173" spans="19:20" x14ac:dyDescent="0.2">
      <c r="S173" s="50">
        <v>2071</v>
      </c>
      <c r="T173" s="68">
        <v>62567</v>
      </c>
    </row>
    <row r="174" spans="19:20" x14ac:dyDescent="0.2">
      <c r="S174" s="50">
        <v>2072</v>
      </c>
      <c r="T174" s="68">
        <v>62924</v>
      </c>
    </row>
    <row r="175" spans="19:20" x14ac:dyDescent="0.2">
      <c r="S175" s="50">
        <v>2073</v>
      </c>
      <c r="T175" s="68">
        <v>63274</v>
      </c>
    </row>
    <row r="176" spans="19:20" x14ac:dyDescent="0.2">
      <c r="S176" s="50">
        <v>2074</v>
      </c>
      <c r="T176" s="68">
        <v>63659</v>
      </c>
    </row>
    <row r="177" spans="19:20" x14ac:dyDescent="0.2">
      <c r="S177" s="50">
        <v>2075</v>
      </c>
      <c r="T177" s="68">
        <v>64016</v>
      </c>
    </row>
    <row r="178" spans="19:20" x14ac:dyDescent="0.2">
      <c r="S178" s="50">
        <v>2076</v>
      </c>
      <c r="T178" s="68">
        <v>64394</v>
      </c>
    </row>
    <row r="179" spans="19:20" x14ac:dyDescent="0.2">
      <c r="S179" s="50">
        <v>2077</v>
      </c>
      <c r="T179" s="68">
        <v>64751</v>
      </c>
    </row>
    <row r="180" spans="19:20" x14ac:dyDescent="0.2">
      <c r="S180" s="50">
        <v>2078</v>
      </c>
      <c r="T180" s="68">
        <v>65108</v>
      </c>
    </row>
    <row r="181" spans="19:20" x14ac:dyDescent="0.2">
      <c r="S181" s="50">
        <v>2079</v>
      </c>
      <c r="T181" s="68">
        <v>65493</v>
      </c>
    </row>
    <row r="182" spans="19:20" x14ac:dyDescent="0.2">
      <c r="S182" s="50">
        <v>2080</v>
      </c>
      <c r="T182" s="68">
        <v>65843</v>
      </c>
    </row>
    <row r="183" spans="19:20" x14ac:dyDescent="0.2">
      <c r="S183" s="50">
        <v>2081</v>
      </c>
      <c r="T183" s="68">
        <v>66200</v>
      </c>
    </row>
    <row r="184" spans="19:20" x14ac:dyDescent="0.2">
      <c r="S184" s="50">
        <v>2082</v>
      </c>
      <c r="T184" s="68">
        <v>66585</v>
      </c>
    </row>
    <row r="185" spans="19:20" x14ac:dyDescent="0.2">
      <c r="S185" s="50">
        <v>2083</v>
      </c>
      <c r="T185" s="68">
        <v>66935</v>
      </c>
    </row>
    <row r="186" spans="19:20" x14ac:dyDescent="0.2">
      <c r="S186" s="50">
        <v>2084</v>
      </c>
      <c r="T186" s="68">
        <v>67292</v>
      </c>
    </row>
    <row r="187" spans="19:20" x14ac:dyDescent="0.2">
      <c r="S187" s="50">
        <v>2085</v>
      </c>
      <c r="T187" s="68">
        <v>67677</v>
      </c>
    </row>
    <row r="188" spans="19:20" x14ac:dyDescent="0.2">
      <c r="S188" s="50">
        <v>2086</v>
      </c>
      <c r="T188" s="68">
        <v>68027</v>
      </c>
    </row>
    <row r="189" spans="19:20" x14ac:dyDescent="0.2">
      <c r="S189" s="50">
        <v>2087</v>
      </c>
      <c r="T189" s="68">
        <v>68412</v>
      </c>
    </row>
    <row r="190" spans="19:20" x14ac:dyDescent="0.2">
      <c r="S190" s="50">
        <v>2088</v>
      </c>
      <c r="T190" s="68">
        <v>68769</v>
      </c>
    </row>
    <row r="191" spans="19:20" x14ac:dyDescent="0.2">
      <c r="S191" s="50">
        <v>2089</v>
      </c>
      <c r="T191" s="68">
        <v>69126</v>
      </c>
    </row>
    <row r="192" spans="19:20" x14ac:dyDescent="0.2">
      <c r="S192" s="50">
        <v>2090</v>
      </c>
      <c r="T192" s="68">
        <v>69504</v>
      </c>
    </row>
    <row r="193" spans="19:20" x14ac:dyDescent="0.2">
      <c r="S193" s="50">
        <v>2091</v>
      </c>
      <c r="T193" s="68">
        <v>69861</v>
      </c>
    </row>
    <row r="194" spans="19:20" x14ac:dyDescent="0.2">
      <c r="S194" s="50">
        <v>2092</v>
      </c>
      <c r="T194" s="68">
        <v>70218</v>
      </c>
    </row>
    <row r="195" spans="19:20" x14ac:dyDescent="0.2">
      <c r="S195" s="50">
        <v>2093</v>
      </c>
      <c r="T195" s="68">
        <v>70596</v>
      </c>
    </row>
    <row r="196" spans="19:20" x14ac:dyDescent="0.2">
      <c r="S196" s="50">
        <v>2094</v>
      </c>
      <c r="T196" s="68">
        <v>70953</v>
      </c>
    </row>
    <row r="197" spans="19:20" x14ac:dyDescent="0.2">
      <c r="S197" s="50">
        <v>2095</v>
      </c>
      <c r="T197" s="68">
        <v>71338</v>
      </c>
    </row>
    <row r="198" spans="19:20" x14ac:dyDescent="0.2">
      <c r="S198" s="50">
        <v>2096</v>
      </c>
      <c r="T198" s="68">
        <v>71695</v>
      </c>
    </row>
    <row r="199" spans="19:20" x14ac:dyDescent="0.2">
      <c r="S199" s="50">
        <v>2097</v>
      </c>
      <c r="T199" s="68">
        <v>72045</v>
      </c>
    </row>
    <row r="200" spans="19:20" x14ac:dyDescent="0.2">
      <c r="S200" s="50">
        <v>2098</v>
      </c>
      <c r="T200" s="68">
        <v>72430</v>
      </c>
    </row>
    <row r="201" spans="19:20" x14ac:dyDescent="0.2">
      <c r="S201" s="50">
        <v>2099</v>
      </c>
      <c r="T201" s="68">
        <v>72787</v>
      </c>
    </row>
    <row r="202" spans="19:20" x14ac:dyDescent="0.2">
      <c r="S202" s="50">
        <v>2100</v>
      </c>
      <c r="T202" s="68">
        <v>73137</v>
      </c>
    </row>
    <row r="203" spans="19:20" x14ac:dyDescent="0.2">
      <c r="S203" s="50">
        <v>2101</v>
      </c>
      <c r="T203" s="68">
        <v>73522</v>
      </c>
    </row>
    <row r="204" spans="19:20" x14ac:dyDescent="0.2">
      <c r="S204" s="50">
        <v>2102</v>
      </c>
      <c r="T204" s="68">
        <v>73879</v>
      </c>
    </row>
    <row r="205" spans="19:20" x14ac:dyDescent="0.2">
      <c r="S205" s="50">
        <v>2103</v>
      </c>
      <c r="T205" s="68">
        <v>74229</v>
      </c>
    </row>
    <row r="206" spans="19:20" x14ac:dyDescent="0.2">
      <c r="S206" s="50">
        <v>2104</v>
      </c>
      <c r="T206" s="68">
        <v>74614</v>
      </c>
    </row>
    <row r="207" spans="19:20" x14ac:dyDescent="0.2">
      <c r="S207" s="50">
        <v>2105</v>
      </c>
      <c r="T207" s="68">
        <v>74971</v>
      </c>
    </row>
    <row r="208" spans="19:20" x14ac:dyDescent="0.2">
      <c r="S208" s="50">
        <v>2106</v>
      </c>
      <c r="T208" s="68">
        <v>75349</v>
      </c>
    </row>
    <row r="209" spans="19:20" x14ac:dyDescent="0.2">
      <c r="S209" s="50">
        <v>2107</v>
      </c>
      <c r="T209" s="68">
        <v>75706</v>
      </c>
    </row>
    <row r="210" spans="19:20" x14ac:dyDescent="0.2">
      <c r="S210" s="50">
        <v>2108</v>
      </c>
      <c r="T210" s="68">
        <v>76063</v>
      </c>
    </row>
    <row r="211" spans="19:20" x14ac:dyDescent="0.2">
      <c r="S211" s="50">
        <v>2109</v>
      </c>
      <c r="T211" s="68">
        <v>76448</v>
      </c>
    </row>
    <row r="212" spans="19:20" x14ac:dyDescent="0.2">
      <c r="S212" s="50">
        <v>2110</v>
      </c>
      <c r="T212" s="68">
        <v>76798</v>
      </c>
    </row>
    <row r="213" spans="19:20" x14ac:dyDescent="0.2">
      <c r="S213" s="50">
        <v>2111</v>
      </c>
      <c r="T213" s="68">
        <v>77155</v>
      </c>
    </row>
    <row r="214" spans="19:20" x14ac:dyDescent="0.2">
      <c r="S214" s="50">
        <v>2112</v>
      </c>
      <c r="T214" s="68">
        <v>77540</v>
      </c>
    </row>
    <row r="215" spans="19:20" x14ac:dyDescent="0.2">
      <c r="S215" s="50">
        <v>2113</v>
      </c>
      <c r="T215" s="68">
        <v>77890</v>
      </c>
    </row>
    <row r="216" spans="19:20" x14ac:dyDescent="0.2">
      <c r="S216" s="50">
        <v>2114</v>
      </c>
      <c r="T216" s="68">
        <v>78275</v>
      </c>
    </row>
    <row r="217" spans="19:20" x14ac:dyDescent="0.2">
      <c r="S217" s="50">
        <v>2115</v>
      </c>
      <c r="T217" s="68">
        <v>78632</v>
      </c>
    </row>
    <row r="218" spans="19:20" x14ac:dyDescent="0.2">
      <c r="S218" s="50">
        <v>2116</v>
      </c>
      <c r="T218" s="68">
        <v>78982</v>
      </c>
    </row>
    <row r="219" spans="19:20" x14ac:dyDescent="0.2">
      <c r="S219" s="50">
        <v>2117</v>
      </c>
      <c r="T219" s="68">
        <v>79367</v>
      </c>
    </row>
    <row r="220" spans="19:20" x14ac:dyDescent="0.2">
      <c r="S220" s="50">
        <v>2118</v>
      </c>
      <c r="T220" s="68">
        <v>79724</v>
      </c>
    </row>
    <row r="221" spans="19:20" x14ac:dyDescent="0.2">
      <c r="S221" s="50">
        <v>2119</v>
      </c>
      <c r="T221" s="68">
        <v>80074</v>
      </c>
    </row>
    <row r="222" spans="19:20" x14ac:dyDescent="0.2">
      <c r="S222" s="50">
        <v>2120</v>
      </c>
      <c r="T222" s="68">
        <v>80459</v>
      </c>
    </row>
    <row r="223" spans="19:20" x14ac:dyDescent="0.2">
      <c r="S223" s="50">
        <v>2121</v>
      </c>
      <c r="T223" s="68">
        <v>80816</v>
      </c>
    </row>
    <row r="224" spans="19:20" x14ac:dyDescent="0.2">
      <c r="S224" s="50">
        <v>2122</v>
      </c>
      <c r="T224" s="68">
        <v>81173</v>
      </c>
    </row>
  </sheetData>
  <conditionalFormatting sqref="T2:T224 B2:P102">
    <cfRule type="expression" dxfId="19" priority="1" stopIfTrue="1">
      <formula>WEEKDAY(B2)=1</formula>
    </cfRule>
    <cfRule type="expression" dxfId="18" priority="2" stopIfTrue="1">
      <formula>WEEKDAY(B2)=7</formula>
    </cfRule>
    <cfRule type="expression" dxfId="17" priority="3" stopIfTrue="1">
      <formula>AND(WEEKDAY(B2)&gt;1,WEEKDAY(B2)&lt;7)</formula>
    </cfRule>
  </conditionalFormatting>
  <conditionalFormatting sqref="T1 C1:D1">
    <cfRule type="expression" dxfId="16" priority="4" stopIfTrue="1">
      <formula>NOT(FlagAlsace)</formula>
    </cfRule>
  </conditionalFormatting>
  <conditionalFormatting sqref="A2:A102">
    <cfRule type="cellIs" dxfId="15" priority="5" stopIfTrue="1" operator="between">
      <formula>YEAR(premier_jour)</formula>
      <formula>YEAR(MAX(label_mois))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pour formules master</vt:lpstr>
      <vt:lpstr>ANNÉE</vt:lpstr>
      <vt:lpstr>Liste des Équipes</vt:lpstr>
      <vt:lpstr>AOÜT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Feuil1</vt:lpstr>
      <vt:lpstr>'pour formules master'!code5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R.S</cp:lastModifiedBy>
  <cp:lastPrinted>2017-05-31T16:12:41Z</cp:lastPrinted>
  <dcterms:created xsi:type="dcterms:W3CDTF">2000-02-23T13:09:47Z</dcterms:created>
  <dcterms:modified xsi:type="dcterms:W3CDTF">2017-06-21T15:16:08Z</dcterms:modified>
</cp:coreProperties>
</file>