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ou\Desktop\"/>
    </mc:Choice>
  </mc:AlternateContent>
  <bookViews>
    <workbookView xWindow="360" yWindow="105" windowWidth="20730" windowHeight="9975"/>
  </bookViews>
  <sheets>
    <sheet name="calendrier" sheetId="2" r:id="rId1"/>
    <sheet name="CALENDRIER CFA2" sheetId="1" r:id="rId2"/>
  </sheets>
  <definedNames>
    <definedName name="_xlnm.Print_Area" localSheetId="1">'CALENDRIER CFA2'!$B$2:$H$35</definedName>
  </definedNames>
  <calcPr calcId="152511"/>
</workbook>
</file>

<file path=xl/calcChain.xml><?xml version="1.0" encoding="utf-8"?>
<calcChain xmlns="http://schemas.openxmlformats.org/spreadsheetml/2006/main">
  <c r="F5" i="1" l="1"/>
  <c r="H18" i="1"/>
  <c r="F18" i="1"/>
  <c r="N17" i="1"/>
  <c r="N1" i="1" l="1"/>
  <c r="T9" i="1"/>
  <c r="H15" i="1"/>
  <c r="H14" i="1"/>
  <c r="H13" i="1"/>
  <c r="H12" i="1"/>
  <c r="H11" i="1"/>
  <c r="H10" i="1"/>
  <c r="H9" i="1"/>
  <c r="H7" i="1"/>
  <c r="H8" i="1"/>
  <c r="O9" i="1" l="1"/>
  <c r="O10" i="1" s="1"/>
  <c r="G3" i="2" l="1"/>
  <c r="G4" i="2"/>
  <c r="G2" i="2"/>
  <c r="F1" i="2"/>
  <c r="N9" i="1"/>
  <c r="N10" i="1" s="1"/>
  <c r="F4" i="2" s="1"/>
  <c r="F2" i="2" l="1"/>
  <c r="F3" i="2"/>
  <c r="D15" i="2" l="1"/>
  <c r="G6" i="2" l="1"/>
  <c r="G9" i="2" s="1"/>
  <c r="G12" i="2" s="1"/>
  <c r="G15" i="2" s="1"/>
  <c r="G18" i="2" s="1"/>
  <c r="G21" i="2" s="1"/>
  <c r="G24" i="2" s="1"/>
  <c r="G27" i="2" s="1"/>
  <c r="G30" i="2" s="1"/>
  <c r="G33" i="2" s="1"/>
  <c r="G36" i="2" s="1"/>
  <c r="G39" i="2" s="1"/>
  <c r="G42" i="2" s="1"/>
  <c r="G45" i="2" s="1"/>
  <c r="G48" i="2" s="1"/>
  <c r="G51" i="2" s="1"/>
  <c r="G54" i="2" s="1"/>
  <c r="G57" i="2" s="1"/>
  <c r="G60" i="2" s="1"/>
  <c r="G63" i="2" s="1"/>
  <c r="G66" i="2" s="1"/>
  <c r="G69" i="2" s="1"/>
  <c r="G72" i="2" s="1"/>
  <c r="G75" i="2" s="1"/>
  <c r="G78" i="2" s="1"/>
  <c r="G81" i="2" s="1"/>
  <c r="G84" i="2" s="1"/>
  <c r="G87" i="2" s="1"/>
  <c r="G90" i="2" s="1"/>
  <c r="G93" i="2" s="1"/>
  <c r="G96" i="2" s="1"/>
  <c r="G99" i="2" s="1"/>
  <c r="G5" i="2"/>
  <c r="G8" i="2" s="1"/>
  <c r="G11" i="2" s="1"/>
  <c r="G14" i="2" s="1"/>
  <c r="G17" i="2" s="1"/>
  <c r="G20" i="2" s="1"/>
  <c r="G23" i="2" s="1"/>
  <c r="G26" i="2" s="1"/>
  <c r="G29" i="2" s="1"/>
  <c r="G32" i="2" s="1"/>
  <c r="G35" i="2" s="1"/>
  <c r="G38" i="2" s="1"/>
  <c r="G41" i="2" s="1"/>
  <c r="G44" i="2" s="1"/>
  <c r="G47" i="2" s="1"/>
  <c r="G50" i="2" s="1"/>
  <c r="G53" i="2" s="1"/>
  <c r="G56" i="2" s="1"/>
  <c r="G59" i="2" s="1"/>
  <c r="G62" i="2" s="1"/>
  <c r="G65" i="2" s="1"/>
  <c r="G68" i="2" s="1"/>
  <c r="G71" i="2" s="1"/>
  <c r="G74" i="2" s="1"/>
  <c r="G77" i="2" s="1"/>
  <c r="G80" i="2" s="1"/>
  <c r="G83" i="2" s="1"/>
  <c r="G86" i="2" s="1"/>
  <c r="G89" i="2" s="1"/>
  <c r="G92" i="2" s="1"/>
  <c r="G95" i="2" s="1"/>
  <c r="G98" i="2" s="1"/>
  <c r="G101" i="2" s="1"/>
  <c r="G7" i="2"/>
  <c r="G10" i="2" s="1"/>
  <c r="G13" i="2" s="1"/>
  <c r="G16" i="2" s="1"/>
  <c r="G19" i="2" s="1"/>
  <c r="G22" i="2" s="1"/>
  <c r="G25" i="2" s="1"/>
  <c r="G28" i="2" s="1"/>
  <c r="G31" i="2" s="1"/>
  <c r="G34" i="2" s="1"/>
  <c r="G37" i="2" s="1"/>
  <c r="G40" i="2" s="1"/>
  <c r="G43" i="2" s="1"/>
  <c r="G46" i="2" s="1"/>
  <c r="G49" i="2" s="1"/>
  <c r="G52" i="2" s="1"/>
  <c r="G55" i="2" s="1"/>
  <c r="G58" i="2" s="1"/>
  <c r="G61" i="2" s="1"/>
  <c r="G64" i="2" s="1"/>
  <c r="G67" i="2" s="1"/>
  <c r="G70" i="2" s="1"/>
  <c r="G73" i="2" s="1"/>
  <c r="G76" i="2" s="1"/>
  <c r="G79" i="2" s="1"/>
  <c r="G82" i="2" s="1"/>
  <c r="G85" i="2" s="1"/>
  <c r="G88" i="2" s="1"/>
  <c r="G91" i="2" s="1"/>
  <c r="G94" i="2" s="1"/>
  <c r="G97" i="2" s="1"/>
  <c r="G100" i="2" s="1"/>
  <c r="F5" i="2" l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B11" i="1"/>
  <c r="B19" i="1"/>
  <c r="B18" i="1"/>
  <c r="B17" i="1"/>
  <c r="B16" i="1"/>
  <c r="B15" i="1"/>
  <c r="B14" i="1"/>
  <c r="B13" i="1"/>
  <c r="B12" i="1"/>
  <c r="B10" i="1"/>
  <c r="B9" i="1"/>
  <c r="B8" i="1"/>
  <c r="D3" i="2" l="1"/>
  <c r="A9" i="1" s="1"/>
  <c r="D1" i="2"/>
  <c r="A7" i="1" s="1"/>
  <c r="D12" i="2"/>
  <c r="A18" i="1" s="1"/>
  <c r="D10" i="2"/>
  <c r="A16" i="1" s="1"/>
  <c r="D11" i="2"/>
  <c r="A17" i="1" s="1"/>
  <c r="D9" i="2"/>
  <c r="A15" i="1" s="1"/>
  <c r="D6" i="2"/>
  <c r="A12" i="1" s="1"/>
  <c r="D8" i="2"/>
  <c r="A14" i="1" s="1"/>
  <c r="D13" i="2"/>
  <c r="A19" i="1" s="1"/>
  <c r="D7" i="2"/>
  <c r="A13" i="1" s="1"/>
  <c r="D2" i="2"/>
  <c r="A8" i="1" s="1"/>
  <c r="D5" i="2"/>
  <c r="A11" i="1" s="1"/>
  <c r="D4" i="2"/>
  <c r="A10" i="1" s="1"/>
  <c r="D14" i="2"/>
  <c r="C26" i="1" l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H3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B7" i="1"/>
</calcChain>
</file>

<file path=xl/comments1.xml><?xml version="1.0" encoding="utf-8"?>
<comments xmlns="http://schemas.openxmlformats.org/spreadsheetml/2006/main">
  <authors>
    <author>Esposito Didier</author>
  </authors>
  <commentList>
    <comment ref="D2" authorId="0" shapeId="0">
      <text>
        <r>
          <rPr>
            <b/>
            <sz val="9"/>
            <color indexed="81"/>
            <rFont val="Tahoma"/>
            <charset val="1"/>
          </rPr>
          <t>=SI(B2&lt;&gt;"";RECHERCHEV(B2;$F$1:$G$101;2;FAUX);"")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Rollins Steven</author>
    <author>Esposito Didier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affichage auto du 1er samedi du mois de Septembre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en fonction de N17</t>
        </r>
      </text>
    </comment>
    <comment ref="H5" authorId="1" shapeId="0">
      <text>
        <r>
          <rPr>
            <b/>
            <sz val="9"/>
            <color indexed="81"/>
            <rFont val="Tahoma"/>
            <family val="2"/>
          </rPr>
          <t xml:space="preserve">selection de la première equipe qui commencera le weekend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" authorId="1" shapeId="0">
      <text>
        <r>
          <rPr>
            <b/>
            <sz val="9"/>
            <color indexed="81"/>
            <rFont val="Tahoma"/>
            <family val="2"/>
          </rPr>
          <t xml:space="preserve"> 
R -&gt; Rose
V -&gt; Vert
B -&gt; bleu</t>
        </r>
        <r>
          <rPr>
            <sz val="9"/>
            <color indexed="81"/>
            <rFont val="Tahoma"/>
            <family val="2"/>
          </rPr>
          <t xml:space="preserve">
Normalement masqué</t>
        </r>
      </text>
    </comment>
    <comment ref="T9" authorId="1" shapeId="0">
      <text>
        <r>
          <rPr>
            <b/>
            <sz val="9"/>
            <color indexed="81"/>
            <rFont val="Tahoma"/>
            <charset val="1"/>
          </rPr>
          <t>=NO.SEMAINE(M7)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liason avec la cellule K17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<sst xmlns="http://schemas.openxmlformats.org/spreadsheetml/2006/main" count="123" uniqueCount="73">
  <si>
    <t>DATES</t>
  </si>
  <si>
    <t>AGENTS</t>
  </si>
  <si>
    <t>SAISON</t>
  </si>
  <si>
    <t>2017/2018</t>
  </si>
  <si>
    <t>2018/2019</t>
  </si>
  <si>
    <t>2019/2020</t>
  </si>
  <si>
    <t>2020/2021</t>
  </si>
  <si>
    <t>2021/2022</t>
  </si>
  <si>
    <t>2022/2023</t>
  </si>
  <si>
    <t>2023/2024</t>
  </si>
  <si>
    <t>2024/2025</t>
  </si>
  <si>
    <t>2025/2026</t>
  </si>
  <si>
    <t>2026/2027</t>
  </si>
  <si>
    <t>2027/2028</t>
  </si>
  <si>
    <t>2028/2029</t>
  </si>
  <si>
    <t>2029/2030</t>
  </si>
  <si>
    <t>2030/2031</t>
  </si>
  <si>
    <t>2031/2032</t>
  </si>
  <si>
    <t>2032/2033</t>
  </si>
  <si>
    <t>2033/2034</t>
  </si>
  <si>
    <t>2034/2035</t>
  </si>
  <si>
    <t>2035/2036</t>
  </si>
  <si>
    <t>2036/2037</t>
  </si>
  <si>
    <t>2037/2038</t>
  </si>
  <si>
    <t>2038/2039</t>
  </si>
  <si>
    <t>2039/2040</t>
  </si>
  <si>
    <t>2040/2041</t>
  </si>
  <si>
    <t>2041/2042</t>
  </si>
  <si>
    <t>2042/2043</t>
  </si>
  <si>
    <t>2044/2045</t>
  </si>
  <si>
    <t>2045/2046</t>
  </si>
  <si>
    <t>2046/2047</t>
  </si>
  <si>
    <t>2047/2048</t>
  </si>
  <si>
    <t>2048/2049</t>
  </si>
  <si>
    <t>2049/2050</t>
  </si>
  <si>
    <t>2043/2044</t>
  </si>
  <si>
    <t>2015/2016</t>
  </si>
  <si>
    <t>2016/2017</t>
  </si>
  <si>
    <t>ÉQUIPES</t>
  </si>
  <si>
    <t>INFORMATIONS ET COMMENTAIRES</t>
  </si>
  <si>
    <t>CALENDRIER NAT 3 / ROULEMENT DES AGENTS</t>
  </si>
  <si>
    <t>BLANC MESNIL</t>
  </si>
  <si>
    <t xml:space="preserve"> IVRY US</t>
  </si>
  <si>
    <t>RACING C. 92</t>
  </si>
  <si>
    <t xml:space="preserve">NOISY LE SEC </t>
  </si>
  <si>
    <t xml:space="preserve">BOBIGNY </t>
  </si>
  <si>
    <t>LES MUREAUX</t>
  </si>
  <si>
    <t xml:space="preserve">GOBELINS </t>
  </si>
  <si>
    <t xml:space="preserve">ST-OUEN L'AUMONE </t>
  </si>
  <si>
    <t>PARIS FC 2</t>
  </si>
  <si>
    <t xml:space="preserve">VERSAILLES </t>
  </si>
  <si>
    <t xml:space="preserve">LES ULIS </t>
  </si>
  <si>
    <t>AUBERVILLIERS</t>
  </si>
  <si>
    <t xml:space="preserve">SÉNART-MOISSY </t>
  </si>
  <si>
    <t>V</t>
  </si>
  <si>
    <t>R</t>
  </si>
  <si>
    <t>B</t>
  </si>
  <si>
    <t>/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</si>
  <si>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</si>
  <si>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</si>
  <si>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</si>
  <si>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</si>
  <si>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</si>
  <si>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</si>
  <si>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</si>
  <si>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</si>
  <si>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</si>
  <si>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sans l'equipe BLEU</t>
  </si>
  <si>
    <t>sans l'equipe ROSE</t>
  </si>
  <si>
    <t>sans l'equipe VERT</t>
  </si>
  <si>
    <t>Dernier samedi du mois d'août</t>
  </si>
  <si>
    <t>&lt;--</t>
  </si>
  <si>
    <t>menu deroulant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</si>
</sst>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/mm/yyyy\ &quot; &quot;h:mm"/>
    <numFmt numFmtId="166" formatCode="ddd\ dd\ mmm\-yyyy"/>
    <numFmt numFmtId="169" formatCode="yyyy"/>
  </numFmts>
  <fonts count="21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Calibri"/>
      <family val="2"/>
    </font>
    <font>
      <b/>
      <sz val="24"/>
      <color theme="1"/>
      <name val="Arial"/>
      <family val="2"/>
    </font>
    <font>
      <sz val="11"/>
      <color rgb="FF1F1F1F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Arial"/>
      <family val="2"/>
    </font>
    <font>
      <sz val="11"/>
      <color theme="1" tint="0.34998626667073579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 tint="0.499984740745262"/>
      <name val="Arial"/>
      <family val="2"/>
    </font>
    <font>
      <sz val="1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4" fillId="2" borderId="0" xfId="0" applyFont="1" applyFill="1"/>
    <xf numFmtId="0" fontId="4" fillId="3" borderId="0" xfId="0" applyFont="1" applyFill="1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>
      <alignment horizontal="left" readingOrder="1"/>
    </xf>
    <xf numFmtId="0" fontId="9" fillId="0" borderId="0" xfId="0" applyFont="1" applyBorder="1" applyAlignment="1">
      <alignment horizontal="left" readingOrder="1"/>
    </xf>
    <xf numFmtId="0" fontId="1" fillId="4" borderId="13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22" fontId="5" fillId="5" borderId="10" xfId="0" applyNumberFormat="1" applyFont="1" applyFill="1" applyBorder="1" applyAlignment="1">
      <alignment horizontal="left" vertical="center"/>
    </xf>
    <xf numFmtId="22" fontId="5" fillId="5" borderId="16" xfId="0" applyNumberFormat="1" applyFont="1" applyFill="1" applyBorder="1" applyAlignment="1">
      <alignment horizontal="left" vertical="center"/>
    </xf>
    <xf numFmtId="0" fontId="0" fillId="5" borderId="16" xfId="0" applyFill="1" applyBorder="1"/>
    <xf numFmtId="22" fontId="5" fillId="5" borderId="16" xfId="0" applyNumberFormat="1" applyFont="1" applyFill="1" applyBorder="1" applyAlignment="1">
      <alignment horizontal="right" vertical="center"/>
    </xf>
    <xf numFmtId="164" fontId="0" fillId="0" borderId="20" xfId="0" applyNumberFormat="1" applyBorder="1" applyAlignment="1" applyProtection="1">
      <alignment horizontal="center" vertical="center"/>
      <protection locked="0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 applyProtection="1">
      <alignment horizontal="center" vertical="center"/>
      <protection locked="0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165" fontId="5" fillId="5" borderId="1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164" fontId="11" fillId="3" borderId="1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164" fontId="0" fillId="3" borderId="2" xfId="0" applyNumberFormat="1" applyFont="1" applyFill="1" applyBorder="1" applyAlignment="1">
      <alignment horizontal="center"/>
    </xf>
    <xf numFmtId="164" fontId="0" fillId="3" borderId="3" xfId="0" applyNumberFormat="1" applyFont="1" applyFill="1" applyBorder="1" applyAlignment="1">
      <alignment horizontal="center"/>
    </xf>
    <xf numFmtId="164" fontId="0" fillId="0" borderId="0" xfId="0" applyNumberFormat="1"/>
    <xf numFmtId="164" fontId="0" fillId="0" borderId="25" xfId="0" applyNumberFormat="1" applyBorder="1" applyAlignment="1" applyProtection="1">
      <alignment horizontal="center" vertical="center"/>
      <protection locked="0"/>
    </xf>
    <xf numFmtId="164" fontId="0" fillId="0" borderId="26" xfId="0" applyNumberFormat="1" applyBorder="1" applyAlignment="1" applyProtection="1">
      <alignment horizontal="center" vertical="center"/>
      <protection locked="0"/>
    </xf>
    <xf numFmtId="164" fontId="0" fillId="0" borderId="27" xfId="0" applyNumberFormat="1" applyBorder="1" applyAlignment="1" applyProtection="1">
      <alignment horizontal="center" vertical="center"/>
      <protection locked="0"/>
    </xf>
    <xf numFmtId="16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29" xfId="0" applyFill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28" xfId="0" applyFont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</xf>
    <xf numFmtId="0" fontId="10" fillId="0" borderId="18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166" fontId="0" fillId="0" borderId="12" xfId="0" applyNumberFormat="1" applyFont="1" applyBorder="1" applyAlignment="1" applyProtection="1">
      <alignment horizontal="center" vertical="center"/>
    </xf>
    <xf numFmtId="166" fontId="0" fillId="0" borderId="34" xfId="0" applyNumberFormat="1" applyBorder="1" applyAlignment="1">
      <alignment horizontal="center" vertical="center"/>
    </xf>
    <xf numFmtId="0" fontId="0" fillId="0" borderId="8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1" fillId="4" borderId="12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0" fillId="0" borderId="6" xfId="0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8" fillId="4" borderId="12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0" fillId="5" borderId="18" xfId="0" applyFill="1" applyBorder="1" applyAlignment="1"/>
    <xf numFmtId="0" fontId="0" fillId="5" borderId="7" xfId="0" applyFill="1" applyBorder="1" applyAlignment="1"/>
    <xf numFmtId="0" fontId="3" fillId="4" borderId="23" xfId="0" applyFont="1" applyFill="1" applyBorder="1" applyAlignment="1" applyProtection="1">
      <alignment horizontal="center" vertical="center"/>
    </xf>
    <xf numFmtId="0" fontId="0" fillId="6" borderId="0" xfId="0" applyFill="1"/>
    <xf numFmtId="0" fontId="7" fillId="0" borderId="0" xfId="0" applyFont="1" applyAlignment="1" applyProtection="1">
      <alignment horizontal="center"/>
      <protection locked="0"/>
    </xf>
    <xf numFmtId="0" fontId="3" fillId="4" borderId="33" xfId="0" applyFont="1" applyFill="1" applyBorder="1" applyAlignment="1" applyProtection="1">
      <alignment horizontal="center" vertical="center"/>
    </xf>
    <xf numFmtId="0" fontId="3" fillId="4" borderId="32" xfId="0" applyFont="1" applyFill="1" applyBorder="1" applyAlignment="1" applyProtection="1">
      <alignment horizontal="center" vertical="center"/>
    </xf>
    <xf numFmtId="0" fontId="3" fillId="6" borderId="22" xfId="0" applyFont="1" applyFill="1" applyBorder="1" applyAlignment="1" applyProtection="1">
      <alignment horizontal="center" vertical="center"/>
    </xf>
    <xf numFmtId="0" fontId="3" fillId="6" borderId="31" xfId="0" applyFont="1" applyFill="1" applyBorder="1" applyAlignment="1" applyProtection="1">
      <alignment horizontal="center" vertical="center"/>
    </xf>
    <xf numFmtId="0" fontId="3" fillId="6" borderId="23" xfId="0" applyFont="1" applyFill="1" applyBorder="1" applyAlignment="1" applyProtection="1">
      <alignment horizontal="center" vertical="center"/>
    </xf>
    <xf numFmtId="0" fontId="3" fillId="6" borderId="32" xfId="0" applyFont="1" applyFill="1" applyBorder="1" applyAlignment="1" applyProtection="1">
      <alignment horizontal="center" vertical="center"/>
    </xf>
    <xf numFmtId="0" fontId="3" fillId="7" borderId="23" xfId="0" applyFont="1" applyFill="1" applyBorder="1" applyAlignment="1" applyProtection="1">
      <alignment horizontal="center" vertical="center"/>
    </xf>
    <xf numFmtId="0" fontId="3" fillId="7" borderId="32" xfId="0" applyFont="1" applyFill="1" applyBorder="1" applyAlignment="1" applyProtection="1">
      <alignment horizontal="center" vertical="center"/>
    </xf>
    <xf numFmtId="0" fontId="3" fillId="8" borderId="23" xfId="0" applyFont="1" applyFill="1" applyBorder="1" applyAlignment="1" applyProtection="1">
      <alignment horizontal="center" vertical="center"/>
    </xf>
    <xf numFmtId="0" fontId="3" fillId="8" borderId="32" xfId="0" applyFont="1" applyFill="1" applyBorder="1" applyAlignment="1" applyProtection="1">
      <alignment horizontal="center" vertical="center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3" borderId="0" xfId="0" applyFill="1"/>
    <xf numFmtId="14" fontId="0" fillId="0" borderId="0" xfId="0" applyNumberFormat="1" applyAlignment="1">
      <alignment horizontal="center"/>
    </xf>
    <xf numFmtId="169" fontId="10" fillId="0" borderId="6" xfId="0" applyNumberFormat="1" applyFont="1" applyBorder="1" applyAlignment="1">
      <alignment horizontal="right" vertical="center"/>
    </xf>
    <xf numFmtId="169" fontId="0" fillId="0" borderId="10" xfId="0" applyNumberFormat="1" applyBorder="1" applyAlignment="1">
      <alignment horizontal="right" vertical="center"/>
    </xf>
    <xf numFmtId="169" fontId="10" fillId="0" borderId="7" xfId="0" applyNumberFormat="1" applyFont="1" applyBorder="1" applyAlignment="1">
      <alignment horizontal="left" vertical="center"/>
    </xf>
    <xf numFmtId="169" fontId="0" fillId="0" borderId="11" xfId="0" applyNumberFormat="1" applyBorder="1" applyAlignment="1">
      <alignment horizontal="left" vertical="center"/>
    </xf>
    <xf numFmtId="0" fontId="6" fillId="0" borderId="0" xfId="0" applyFont="1" applyBorder="1"/>
    <xf numFmtId="0" fontId="15" fillId="0" borderId="0" xfId="0" applyFont="1" applyBorder="1"/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164" fontId="0" fillId="3" borderId="0" xfId="0" applyNumberFormat="1" applyFill="1" applyAlignment="1">
      <alignment horizontal="center"/>
    </xf>
    <xf numFmtId="0" fontId="7" fillId="0" borderId="0" xfId="0" applyFont="1" applyAlignment="1">
      <alignment horizontal="center"/>
    </xf>
    <xf numFmtId="164" fontId="16" fillId="3" borderId="0" xfId="0" applyNumberFormat="1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/>
    </xf>
    <xf numFmtId="14" fontId="0" fillId="0" borderId="35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164" fontId="0" fillId="10" borderId="30" xfId="0" applyNumberFormat="1" applyFill="1" applyBorder="1" applyAlignment="1">
      <alignment horizontal="center"/>
    </xf>
    <xf numFmtId="0" fontId="20" fillId="0" borderId="36" xfId="0" quotePrefix="1" applyFont="1" applyBorder="1" applyAlignment="1"/>
    <xf numFmtId="0" fontId="20" fillId="0" borderId="37" xfId="0" applyFont="1" applyBorder="1" applyAlignment="1"/>
    <xf numFmtId="0" fontId="0" fillId="0" borderId="28" xfId="0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4" fontId="7" fillId="0" borderId="12" xfId="0" applyNumberFormat="1" applyFont="1" applyBorder="1" applyAlignment="1">
      <alignment horizontal="center"/>
    </xf>
    <xf numFmtId="164" fontId="7" fillId="0" borderId="38" xfId="0" applyNumberFormat="1" applyFont="1" applyBorder="1" applyAlignment="1">
      <alignment horizontal="left"/>
    </xf>
    <xf numFmtId="164" fontId="7" fillId="0" borderId="2" xfId="0" applyNumberFormat="1" applyFont="1" applyBorder="1" applyAlignment="1">
      <alignment horizontal="left"/>
    </xf>
    <xf numFmtId="164" fontId="19" fillId="0" borderId="2" xfId="0" applyNumberFormat="1" applyFont="1" applyBorder="1" applyAlignment="1">
      <alignment horizontal="left"/>
    </xf>
    <xf numFmtId="164" fontId="19" fillId="0" borderId="3" xfId="0" applyNumberFormat="1" applyFont="1" applyBorder="1" applyAlignment="1">
      <alignment horizontal="left"/>
    </xf>
    <xf numFmtId="0" fontId="0" fillId="0" borderId="38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22">
    <dxf>
      <font>
        <color theme="0"/>
      </font>
    </dxf>
    <dxf>
      <font>
        <color rgb="FFFF0000"/>
      </font>
    </dxf>
    <dxf>
      <fill>
        <patternFill>
          <bgColor theme="6" tint="0.39994506668294322"/>
        </patternFill>
      </fill>
    </dxf>
    <dxf>
      <fill>
        <patternFill>
          <bgColor rgb="FFFF66FF"/>
        </patternFill>
      </fill>
    </dxf>
    <dxf>
      <fill>
        <patternFill>
          <bgColor theme="8" tint="0.39994506668294322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auto="1"/>
      </font>
      <fill>
        <patternFill>
          <bgColor rgb="FFFF66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auto="1"/>
      </font>
      <fill>
        <patternFill>
          <bgColor rgb="FFFF66CC"/>
        </patternFill>
      </fill>
    </dxf>
    <dxf>
      <font>
        <color theme="0"/>
      </font>
    </dxf>
    <dxf>
      <font>
        <color rgb="FFFF0000"/>
      </font>
    </dxf>
    <dxf>
      <fill>
        <patternFill>
          <bgColor theme="6" tint="0.39994506668294322"/>
        </patternFill>
      </fill>
    </dxf>
    <dxf>
      <fill>
        <patternFill>
          <bgColor rgb="FFFF66FF"/>
        </patternFill>
      </fill>
    </dxf>
    <dxf>
      <fill>
        <patternFill>
          <bgColor theme="8" tint="0.39994506668294322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auto="1"/>
      </font>
      <fill>
        <patternFill>
          <bgColor rgb="FFFF66CC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auto="1"/>
      </font>
      <fill>
        <patternFill>
          <bgColor rgb="FFFF66CC"/>
        </patternFill>
      </fill>
    </dxf>
  </dxfs>
  <tableStyles count="0" defaultTableStyle="TableStyleMedium2" defaultPivotStyle="PivotStyleLight16"/>
  <colors>
    <mruColors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G101"/>
  <sheetViews>
    <sheetView showGridLines="0" showZeros="0" tabSelected="1" workbookViewId="0">
      <selection activeCell="C18" sqref="C18"/>
    </sheetView>
  </sheetViews>
  <sheetFormatPr baseColWidth="10" defaultRowHeight="14.25" x14ac:dyDescent="0.2"/>
  <cols>
    <col min="2" max="3" width="39.375" customWidth="1"/>
    <col min="4" max="4" width="6.625" style="46" customWidth="1"/>
    <col min="6" max="6" width="24.625" style="115" customWidth="1"/>
    <col min="7" max="7" width="11" style="125"/>
  </cols>
  <sheetData>
    <row r="1" spans="2:7" ht="21" customHeight="1" thickBot="1" x14ac:dyDescent="0.25">
      <c r="B1" s="37">
        <v>42973</v>
      </c>
      <c r="C1" s="34" t="s">
        <v>41</v>
      </c>
      <c r="D1" s="48" t="e">
        <f>IF(B1&lt;&gt;"",VLOOKUP(B1,$F$1:$G$101,2,FALSE),"")</f>
        <v>#N/A</v>
      </c>
      <c r="F1" s="113">
        <f>'CALENDRIER CFA2'!N5</f>
        <v>0</v>
      </c>
      <c r="G1" s="114"/>
    </row>
    <row r="2" spans="2:7" ht="21" customHeight="1" thickBot="1" x14ac:dyDescent="0.25">
      <c r="B2" s="38">
        <v>42994</v>
      </c>
      <c r="C2" s="35" t="s">
        <v>42</v>
      </c>
      <c r="D2" s="126" t="str">
        <f>IF(B2&lt;&gt;"",VLOOKUP(B2,$F$1:$G$101,2,FALSE),"")</f>
        <v>V</v>
      </c>
      <c r="F2" s="116">
        <f>'CALENDRIER CFA2'!F5</f>
        <v>42980</v>
      </c>
      <c r="G2" s="112" t="str">
        <f>'CALENDRIER CFA2'!H5</f>
        <v>R</v>
      </c>
    </row>
    <row r="3" spans="2:7" ht="21" customHeight="1" x14ac:dyDescent="0.2">
      <c r="B3" s="38">
        <v>43022</v>
      </c>
      <c r="C3" s="35" t="s">
        <v>43</v>
      </c>
      <c r="D3" s="126" t="str">
        <f>IF(B3&lt;&gt;"",VLOOKUP(B3,$F$1:$G$101,2,FALSE),"")</f>
        <v>R</v>
      </c>
      <c r="F3" s="117">
        <f>'CALENDRIER CFA2'!N9</f>
        <v>42987</v>
      </c>
      <c r="G3" s="121" t="str">
        <f>'CALENDRIER CFA2'!O9</f>
        <v>B</v>
      </c>
    </row>
    <row r="4" spans="2:7" ht="21" customHeight="1" x14ac:dyDescent="0.2">
      <c r="B4" s="38">
        <v>43043</v>
      </c>
      <c r="C4" s="35" t="s">
        <v>44</v>
      </c>
      <c r="D4" s="126" t="str">
        <f t="shared" ref="D4:D13" si="0">IF(B4&lt;&gt;"",VLOOKUP(B4,$F$1:$G$101,2,FALSE),"")</f>
        <v>R</v>
      </c>
      <c r="F4" s="118">
        <f>'CALENDRIER CFA2'!N10</f>
        <v>42994</v>
      </c>
      <c r="G4" s="122" t="str">
        <f>'CALENDRIER CFA2'!O10</f>
        <v>V</v>
      </c>
    </row>
    <row r="5" spans="2:7" ht="21" customHeight="1" x14ac:dyDescent="0.2">
      <c r="B5" s="38">
        <v>43064</v>
      </c>
      <c r="C5" s="35" t="s">
        <v>45</v>
      </c>
      <c r="D5" s="126" t="str">
        <f t="shared" si="0"/>
        <v>R</v>
      </c>
      <c r="F5" s="119">
        <f t="shared" ref="F5:F33" si="1">F4+7</f>
        <v>43001</v>
      </c>
      <c r="G5" s="123" t="str">
        <f t="shared" ref="G5:G36" si="2">(G2)</f>
        <v>R</v>
      </c>
    </row>
    <row r="6" spans="2:7" ht="21" customHeight="1" x14ac:dyDescent="0.2">
      <c r="B6" s="38">
        <v>43085</v>
      </c>
      <c r="C6" s="35" t="s">
        <v>46</v>
      </c>
      <c r="D6" s="126" t="str">
        <f t="shared" si="0"/>
        <v>R</v>
      </c>
      <c r="F6" s="119">
        <f t="shared" si="1"/>
        <v>43008</v>
      </c>
      <c r="G6" s="123" t="str">
        <f t="shared" si="2"/>
        <v>B</v>
      </c>
    </row>
    <row r="7" spans="2:7" ht="21" customHeight="1" x14ac:dyDescent="0.2">
      <c r="B7" s="38">
        <v>43113</v>
      </c>
      <c r="C7" s="35" t="s">
        <v>47</v>
      </c>
      <c r="D7" s="126" t="str">
        <f t="shared" si="0"/>
        <v>B</v>
      </c>
      <c r="F7" s="119">
        <f t="shared" si="1"/>
        <v>43015</v>
      </c>
      <c r="G7" s="123" t="str">
        <f t="shared" si="2"/>
        <v>V</v>
      </c>
    </row>
    <row r="8" spans="2:7" ht="21" customHeight="1" x14ac:dyDescent="0.2">
      <c r="B8" s="38">
        <v>43134</v>
      </c>
      <c r="C8" s="35" t="s">
        <v>48</v>
      </c>
      <c r="D8" s="126" t="str">
        <f t="shared" si="0"/>
        <v>B</v>
      </c>
      <c r="F8" s="119">
        <f t="shared" si="1"/>
        <v>43022</v>
      </c>
      <c r="G8" s="123" t="str">
        <f t="shared" si="2"/>
        <v>R</v>
      </c>
    </row>
    <row r="9" spans="2:7" ht="21" customHeight="1" x14ac:dyDescent="0.2">
      <c r="B9" s="38">
        <v>43155</v>
      </c>
      <c r="C9" s="35" t="s">
        <v>49</v>
      </c>
      <c r="D9" s="126" t="str">
        <f t="shared" si="0"/>
        <v>B</v>
      </c>
      <c r="F9" s="119">
        <f t="shared" si="1"/>
        <v>43029</v>
      </c>
      <c r="G9" s="123" t="str">
        <f t="shared" si="2"/>
        <v>B</v>
      </c>
    </row>
    <row r="10" spans="2:7" ht="21" customHeight="1" x14ac:dyDescent="0.2">
      <c r="B10" s="39">
        <v>43176</v>
      </c>
      <c r="C10" s="35" t="s">
        <v>50</v>
      </c>
      <c r="D10" s="126" t="str">
        <f t="shared" si="0"/>
        <v>B</v>
      </c>
      <c r="F10" s="119">
        <f t="shared" si="1"/>
        <v>43036</v>
      </c>
      <c r="G10" s="123" t="str">
        <f t="shared" si="2"/>
        <v>V</v>
      </c>
    </row>
    <row r="11" spans="2:7" ht="21" customHeight="1" x14ac:dyDescent="0.2">
      <c r="B11" s="39">
        <v>43197</v>
      </c>
      <c r="C11" s="35" t="s">
        <v>51</v>
      </c>
      <c r="D11" s="126" t="str">
        <f t="shared" si="0"/>
        <v>B</v>
      </c>
      <c r="F11" s="119">
        <f t="shared" si="1"/>
        <v>43043</v>
      </c>
      <c r="G11" s="123" t="str">
        <f t="shared" si="2"/>
        <v>R</v>
      </c>
    </row>
    <row r="12" spans="2:7" ht="21" customHeight="1" x14ac:dyDescent="0.2">
      <c r="B12" s="39">
        <v>43211</v>
      </c>
      <c r="C12" s="35" t="s">
        <v>52</v>
      </c>
      <c r="D12" s="126" t="str">
        <f t="shared" si="0"/>
        <v>R</v>
      </c>
      <c r="F12" s="119">
        <f t="shared" si="1"/>
        <v>43050</v>
      </c>
      <c r="G12" s="123" t="str">
        <f t="shared" si="2"/>
        <v>B</v>
      </c>
    </row>
    <row r="13" spans="2:7" ht="21" customHeight="1" x14ac:dyDescent="0.2">
      <c r="B13" s="40">
        <v>43239</v>
      </c>
      <c r="C13" s="36" t="s">
        <v>53</v>
      </c>
      <c r="D13" s="127" t="str">
        <f t="shared" si="0"/>
        <v>B</v>
      </c>
      <c r="F13" s="119">
        <f t="shared" si="1"/>
        <v>43057</v>
      </c>
      <c r="G13" s="123" t="str">
        <f t="shared" si="2"/>
        <v>V</v>
      </c>
    </row>
    <row r="14" spans="2:7" ht="21" customHeight="1" x14ac:dyDescent="0.2">
      <c r="B14" s="41"/>
      <c r="D14" s="47" t="str">
        <f>IF(B14&lt;&gt;"",VLOOKUP(B14,$F$1:$G$101,2,FALSE),"")</f>
        <v/>
      </c>
      <c r="F14" s="119">
        <f t="shared" si="1"/>
        <v>43064</v>
      </c>
      <c r="G14" s="123" t="str">
        <f t="shared" si="2"/>
        <v>R</v>
      </c>
    </row>
    <row r="15" spans="2:7" ht="21" customHeight="1" x14ac:dyDescent="0.2">
      <c r="B15" s="6"/>
      <c r="D15" s="46" t="str">
        <f>IF(B15&lt;&gt;"",VLOOKUP(B15,F1:G101,2,FALSE),"")</f>
        <v/>
      </c>
      <c r="F15" s="119">
        <f t="shared" si="1"/>
        <v>43071</v>
      </c>
      <c r="G15" s="123" t="str">
        <f t="shared" si="2"/>
        <v>B</v>
      </c>
    </row>
    <row r="16" spans="2:7" ht="21" customHeight="1" x14ac:dyDescent="0.2">
      <c r="B16" s="6"/>
      <c r="F16" s="119">
        <f t="shared" si="1"/>
        <v>43078</v>
      </c>
      <c r="G16" s="123" t="str">
        <f t="shared" si="2"/>
        <v>V</v>
      </c>
    </row>
    <row r="17" spans="2:7" ht="21" customHeight="1" x14ac:dyDescent="0.2">
      <c r="B17" s="6"/>
      <c r="F17" s="119">
        <f t="shared" si="1"/>
        <v>43085</v>
      </c>
      <c r="G17" s="123" t="str">
        <f t="shared" si="2"/>
        <v>R</v>
      </c>
    </row>
    <row r="18" spans="2:7" ht="21" customHeight="1" x14ac:dyDescent="0.2">
      <c r="B18" s="6"/>
      <c r="F18" s="119">
        <f t="shared" si="1"/>
        <v>43092</v>
      </c>
      <c r="G18" s="123" t="str">
        <f t="shared" si="2"/>
        <v>B</v>
      </c>
    </row>
    <row r="19" spans="2:7" ht="21" customHeight="1" x14ac:dyDescent="0.2">
      <c r="B19" s="6"/>
      <c r="F19" s="119">
        <f t="shared" si="1"/>
        <v>43099</v>
      </c>
      <c r="G19" s="123" t="str">
        <f t="shared" si="2"/>
        <v>V</v>
      </c>
    </row>
    <row r="20" spans="2:7" ht="21" customHeight="1" x14ac:dyDescent="0.2">
      <c r="B20" s="6"/>
      <c r="F20" s="119">
        <f t="shared" si="1"/>
        <v>43106</v>
      </c>
      <c r="G20" s="123" t="str">
        <f t="shared" si="2"/>
        <v>R</v>
      </c>
    </row>
    <row r="21" spans="2:7" ht="21" customHeight="1" x14ac:dyDescent="0.2">
      <c r="B21" s="6"/>
      <c r="F21" s="119">
        <f t="shared" si="1"/>
        <v>43113</v>
      </c>
      <c r="G21" s="123" t="str">
        <f t="shared" si="2"/>
        <v>B</v>
      </c>
    </row>
    <row r="22" spans="2:7" ht="21" customHeight="1" x14ac:dyDescent="0.2">
      <c r="B22" s="5"/>
      <c r="F22" s="119">
        <f t="shared" si="1"/>
        <v>43120</v>
      </c>
      <c r="G22" s="123" t="str">
        <f t="shared" si="2"/>
        <v>V</v>
      </c>
    </row>
    <row r="23" spans="2:7" ht="21" customHeight="1" x14ac:dyDescent="0.2">
      <c r="F23" s="119">
        <f t="shared" si="1"/>
        <v>43127</v>
      </c>
      <c r="G23" s="123" t="str">
        <f t="shared" si="2"/>
        <v>R</v>
      </c>
    </row>
    <row r="24" spans="2:7" ht="21" customHeight="1" x14ac:dyDescent="0.2">
      <c r="F24" s="119">
        <f t="shared" si="1"/>
        <v>43134</v>
      </c>
      <c r="G24" s="123" t="str">
        <f t="shared" si="2"/>
        <v>B</v>
      </c>
    </row>
    <row r="25" spans="2:7" ht="21" customHeight="1" x14ac:dyDescent="0.2">
      <c r="F25" s="119">
        <f t="shared" si="1"/>
        <v>43141</v>
      </c>
      <c r="G25" s="123" t="str">
        <f t="shared" si="2"/>
        <v>V</v>
      </c>
    </row>
    <row r="26" spans="2:7" ht="21" customHeight="1" x14ac:dyDescent="0.2">
      <c r="F26" s="119">
        <f t="shared" si="1"/>
        <v>43148</v>
      </c>
      <c r="G26" s="123" t="str">
        <f t="shared" si="2"/>
        <v>R</v>
      </c>
    </row>
    <row r="27" spans="2:7" ht="21" customHeight="1" x14ac:dyDescent="0.2">
      <c r="F27" s="119">
        <f t="shared" si="1"/>
        <v>43155</v>
      </c>
      <c r="G27" s="123" t="str">
        <f t="shared" si="2"/>
        <v>B</v>
      </c>
    </row>
    <row r="28" spans="2:7" ht="21" customHeight="1" x14ac:dyDescent="0.2">
      <c r="F28" s="119">
        <f t="shared" si="1"/>
        <v>43162</v>
      </c>
      <c r="G28" s="123" t="str">
        <f t="shared" si="2"/>
        <v>V</v>
      </c>
    </row>
    <row r="29" spans="2:7" ht="21" customHeight="1" x14ac:dyDescent="0.2">
      <c r="F29" s="119">
        <f t="shared" si="1"/>
        <v>43169</v>
      </c>
      <c r="G29" s="123" t="str">
        <f t="shared" si="2"/>
        <v>R</v>
      </c>
    </row>
    <row r="30" spans="2:7" ht="21" customHeight="1" x14ac:dyDescent="0.2">
      <c r="F30" s="119">
        <f t="shared" si="1"/>
        <v>43176</v>
      </c>
      <c r="G30" s="123" t="str">
        <f t="shared" si="2"/>
        <v>B</v>
      </c>
    </row>
    <row r="31" spans="2:7" ht="21" customHeight="1" x14ac:dyDescent="0.2">
      <c r="F31" s="119">
        <f t="shared" si="1"/>
        <v>43183</v>
      </c>
      <c r="G31" s="123" t="str">
        <f t="shared" si="2"/>
        <v>V</v>
      </c>
    </row>
    <row r="32" spans="2:7" ht="21" customHeight="1" x14ac:dyDescent="0.2">
      <c r="F32" s="119">
        <f t="shared" si="1"/>
        <v>43190</v>
      </c>
      <c r="G32" s="123" t="str">
        <f t="shared" si="2"/>
        <v>R</v>
      </c>
    </row>
    <row r="33" spans="6:7" ht="21" customHeight="1" x14ac:dyDescent="0.2">
      <c r="F33" s="119">
        <f t="shared" si="1"/>
        <v>43197</v>
      </c>
      <c r="G33" s="123" t="str">
        <f t="shared" si="2"/>
        <v>B</v>
      </c>
    </row>
    <row r="34" spans="6:7" ht="21" customHeight="1" x14ac:dyDescent="0.2">
      <c r="F34" s="119">
        <f t="shared" ref="F34:F65" si="3">F33+7</f>
        <v>43204</v>
      </c>
      <c r="G34" s="123" t="str">
        <f t="shared" si="2"/>
        <v>V</v>
      </c>
    </row>
    <row r="35" spans="6:7" ht="21" customHeight="1" x14ac:dyDescent="0.2">
      <c r="F35" s="119">
        <f t="shared" si="3"/>
        <v>43211</v>
      </c>
      <c r="G35" s="123" t="str">
        <f t="shared" si="2"/>
        <v>R</v>
      </c>
    </row>
    <row r="36" spans="6:7" ht="21" customHeight="1" x14ac:dyDescent="0.2">
      <c r="F36" s="119">
        <f t="shared" si="3"/>
        <v>43218</v>
      </c>
      <c r="G36" s="123" t="str">
        <f t="shared" si="2"/>
        <v>B</v>
      </c>
    </row>
    <row r="37" spans="6:7" ht="21" customHeight="1" x14ac:dyDescent="0.2">
      <c r="F37" s="119">
        <f t="shared" si="3"/>
        <v>43225</v>
      </c>
      <c r="G37" s="123" t="str">
        <f t="shared" ref="G37:G68" si="4">(G34)</f>
        <v>V</v>
      </c>
    </row>
    <row r="38" spans="6:7" ht="21" customHeight="1" x14ac:dyDescent="0.2">
      <c r="F38" s="119">
        <f t="shared" si="3"/>
        <v>43232</v>
      </c>
      <c r="G38" s="123" t="str">
        <f t="shared" si="4"/>
        <v>R</v>
      </c>
    </row>
    <row r="39" spans="6:7" ht="21" customHeight="1" x14ac:dyDescent="0.2">
      <c r="F39" s="119">
        <f t="shared" si="3"/>
        <v>43239</v>
      </c>
      <c r="G39" s="123" t="str">
        <f t="shared" si="4"/>
        <v>B</v>
      </c>
    </row>
    <row r="40" spans="6:7" ht="21" customHeight="1" x14ac:dyDescent="0.2">
      <c r="F40" s="119">
        <f t="shared" si="3"/>
        <v>43246</v>
      </c>
      <c r="G40" s="123" t="str">
        <f t="shared" si="4"/>
        <v>V</v>
      </c>
    </row>
    <row r="41" spans="6:7" ht="21" customHeight="1" x14ac:dyDescent="0.2">
      <c r="F41" s="119">
        <f t="shared" si="3"/>
        <v>43253</v>
      </c>
      <c r="G41" s="123" t="str">
        <f t="shared" si="4"/>
        <v>R</v>
      </c>
    </row>
    <row r="42" spans="6:7" ht="21" customHeight="1" x14ac:dyDescent="0.2">
      <c r="F42" s="119">
        <f t="shared" si="3"/>
        <v>43260</v>
      </c>
      <c r="G42" s="123" t="str">
        <f t="shared" si="4"/>
        <v>B</v>
      </c>
    </row>
    <row r="43" spans="6:7" ht="21" customHeight="1" x14ac:dyDescent="0.2">
      <c r="F43" s="119">
        <f t="shared" si="3"/>
        <v>43267</v>
      </c>
      <c r="G43" s="123" t="str">
        <f t="shared" si="4"/>
        <v>V</v>
      </c>
    </row>
    <row r="44" spans="6:7" ht="21" customHeight="1" x14ac:dyDescent="0.2">
      <c r="F44" s="119">
        <f t="shared" si="3"/>
        <v>43274</v>
      </c>
      <c r="G44" s="123" t="str">
        <f t="shared" si="4"/>
        <v>R</v>
      </c>
    </row>
    <row r="45" spans="6:7" ht="21" customHeight="1" x14ac:dyDescent="0.2">
      <c r="F45" s="119">
        <f t="shared" si="3"/>
        <v>43281</v>
      </c>
      <c r="G45" s="123" t="str">
        <f t="shared" si="4"/>
        <v>B</v>
      </c>
    </row>
    <row r="46" spans="6:7" ht="21" customHeight="1" x14ac:dyDescent="0.2">
      <c r="F46" s="119">
        <f t="shared" si="3"/>
        <v>43288</v>
      </c>
      <c r="G46" s="123" t="str">
        <f t="shared" si="4"/>
        <v>V</v>
      </c>
    </row>
    <row r="47" spans="6:7" ht="21" customHeight="1" x14ac:dyDescent="0.2">
      <c r="F47" s="119">
        <f t="shared" si="3"/>
        <v>43295</v>
      </c>
      <c r="G47" s="123" t="str">
        <f t="shared" si="4"/>
        <v>R</v>
      </c>
    </row>
    <row r="48" spans="6:7" ht="21" customHeight="1" x14ac:dyDescent="0.2">
      <c r="F48" s="119">
        <f t="shared" si="3"/>
        <v>43302</v>
      </c>
      <c r="G48" s="123" t="str">
        <f t="shared" si="4"/>
        <v>B</v>
      </c>
    </row>
    <row r="49" spans="6:7" ht="21" customHeight="1" x14ac:dyDescent="0.2">
      <c r="F49" s="119">
        <f t="shared" si="3"/>
        <v>43309</v>
      </c>
      <c r="G49" s="123" t="str">
        <f t="shared" si="4"/>
        <v>V</v>
      </c>
    </row>
    <row r="50" spans="6:7" ht="21" customHeight="1" x14ac:dyDescent="0.2">
      <c r="F50" s="119">
        <f t="shared" si="3"/>
        <v>43316</v>
      </c>
      <c r="G50" s="123" t="str">
        <f t="shared" si="4"/>
        <v>R</v>
      </c>
    </row>
    <row r="51" spans="6:7" ht="21" customHeight="1" x14ac:dyDescent="0.2">
      <c r="F51" s="119">
        <f t="shared" si="3"/>
        <v>43323</v>
      </c>
      <c r="G51" s="123" t="str">
        <f t="shared" si="4"/>
        <v>B</v>
      </c>
    </row>
    <row r="52" spans="6:7" ht="21" customHeight="1" x14ac:dyDescent="0.2">
      <c r="F52" s="119">
        <f t="shared" si="3"/>
        <v>43330</v>
      </c>
      <c r="G52" s="123" t="str">
        <f t="shared" si="4"/>
        <v>V</v>
      </c>
    </row>
    <row r="53" spans="6:7" ht="21" customHeight="1" x14ac:dyDescent="0.2">
      <c r="F53" s="119">
        <f t="shared" si="3"/>
        <v>43337</v>
      </c>
      <c r="G53" s="123" t="str">
        <f t="shared" si="4"/>
        <v>R</v>
      </c>
    </row>
    <row r="54" spans="6:7" ht="21" customHeight="1" x14ac:dyDescent="0.2">
      <c r="F54" s="119">
        <f t="shared" si="3"/>
        <v>43344</v>
      </c>
      <c r="G54" s="123" t="str">
        <f t="shared" si="4"/>
        <v>B</v>
      </c>
    </row>
    <row r="55" spans="6:7" ht="21" customHeight="1" x14ac:dyDescent="0.2">
      <c r="F55" s="119">
        <f t="shared" si="3"/>
        <v>43351</v>
      </c>
      <c r="G55" s="123" t="str">
        <f t="shared" si="4"/>
        <v>V</v>
      </c>
    </row>
    <row r="56" spans="6:7" ht="21" customHeight="1" x14ac:dyDescent="0.2">
      <c r="F56" s="119">
        <f t="shared" si="3"/>
        <v>43358</v>
      </c>
      <c r="G56" s="123" t="str">
        <f t="shared" si="4"/>
        <v>R</v>
      </c>
    </row>
    <row r="57" spans="6:7" ht="21" customHeight="1" x14ac:dyDescent="0.2">
      <c r="F57" s="119">
        <f t="shared" si="3"/>
        <v>43365</v>
      </c>
      <c r="G57" s="123" t="str">
        <f t="shared" si="4"/>
        <v>B</v>
      </c>
    </row>
    <row r="58" spans="6:7" ht="21" customHeight="1" x14ac:dyDescent="0.2">
      <c r="F58" s="119">
        <f t="shared" si="3"/>
        <v>43372</v>
      </c>
      <c r="G58" s="123" t="str">
        <f t="shared" si="4"/>
        <v>V</v>
      </c>
    </row>
    <row r="59" spans="6:7" ht="21" customHeight="1" x14ac:dyDescent="0.2">
      <c r="F59" s="119">
        <f t="shared" si="3"/>
        <v>43379</v>
      </c>
      <c r="G59" s="123" t="str">
        <f t="shared" si="4"/>
        <v>R</v>
      </c>
    </row>
    <row r="60" spans="6:7" ht="21" customHeight="1" x14ac:dyDescent="0.2">
      <c r="F60" s="119">
        <f t="shared" si="3"/>
        <v>43386</v>
      </c>
      <c r="G60" s="123" t="str">
        <f t="shared" si="4"/>
        <v>B</v>
      </c>
    </row>
    <row r="61" spans="6:7" ht="21" customHeight="1" x14ac:dyDescent="0.2">
      <c r="F61" s="119">
        <f t="shared" si="3"/>
        <v>43393</v>
      </c>
      <c r="G61" s="123" t="str">
        <f t="shared" si="4"/>
        <v>V</v>
      </c>
    </row>
    <row r="62" spans="6:7" ht="21" customHeight="1" x14ac:dyDescent="0.2">
      <c r="F62" s="119">
        <f t="shared" si="3"/>
        <v>43400</v>
      </c>
      <c r="G62" s="123" t="str">
        <f t="shared" si="4"/>
        <v>R</v>
      </c>
    </row>
    <row r="63" spans="6:7" ht="21" customHeight="1" x14ac:dyDescent="0.2">
      <c r="F63" s="119">
        <f t="shared" si="3"/>
        <v>43407</v>
      </c>
      <c r="G63" s="123" t="str">
        <f t="shared" si="4"/>
        <v>B</v>
      </c>
    </row>
    <row r="64" spans="6:7" ht="21" customHeight="1" x14ac:dyDescent="0.2">
      <c r="F64" s="119">
        <f t="shared" si="3"/>
        <v>43414</v>
      </c>
      <c r="G64" s="123" t="str">
        <f t="shared" si="4"/>
        <v>V</v>
      </c>
    </row>
    <row r="65" spans="6:7" ht="21" customHeight="1" x14ac:dyDescent="0.2">
      <c r="F65" s="119">
        <f t="shared" si="3"/>
        <v>43421</v>
      </c>
      <c r="G65" s="123" t="str">
        <f t="shared" si="4"/>
        <v>R</v>
      </c>
    </row>
    <row r="66" spans="6:7" ht="21" customHeight="1" x14ac:dyDescent="0.2">
      <c r="F66" s="119">
        <f t="shared" ref="F66:F101" si="5">F65+7</f>
        <v>43428</v>
      </c>
      <c r="G66" s="123" t="str">
        <f t="shared" si="4"/>
        <v>B</v>
      </c>
    </row>
    <row r="67" spans="6:7" ht="21" customHeight="1" x14ac:dyDescent="0.2">
      <c r="F67" s="119">
        <f t="shared" si="5"/>
        <v>43435</v>
      </c>
      <c r="G67" s="123" t="str">
        <f t="shared" si="4"/>
        <v>V</v>
      </c>
    </row>
    <row r="68" spans="6:7" ht="21" customHeight="1" x14ac:dyDescent="0.2">
      <c r="F68" s="119">
        <f t="shared" si="5"/>
        <v>43442</v>
      </c>
      <c r="G68" s="123" t="str">
        <f t="shared" si="4"/>
        <v>R</v>
      </c>
    </row>
    <row r="69" spans="6:7" ht="21" customHeight="1" x14ac:dyDescent="0.2">
      <c r="F69" s="119">
        <f t="shared" si="5"/>
        <v>43449</v>
      </c>
      <c r="G69" s="123" t="str">
        <f t="shared" ref="G69:G100" si="6">(G66)</f>
        <v>B</v>
      </c>
    </row>
    <row r="70" spans="6:7" ht="21" customHeight="1" x14ac:dyDescent="0.2">
      <c r="F70" s="119">
        <f t="shared" si="5"/>
        <v>43456</v>
      </c>
      <c r="G70" s="123" t="str">
        <f t="shared" si="6"/>
        <v>V</v>
      </c>
    </row>
    <row r="71" spans="6:7" ht="21" customHeight="1" x14ac:dyDescent="0.2">
      <c r="F71" s="119">
        <f t="shared" si="5"/>
        <v>43463</v>
      </c>
      <c r="G71" s="123" t="str">
        <f t="shared" si="6"/>
        <v>R</v>
      </c>
    </row>
    <row r="72" spans="6:7" ht="21" customHeight="1" x14ac:dyDescent="0.2">
      <c r="F72" s="119">
        <f t="shared" si="5"/>
        <v>43470</v>
      </c>
      <c r="G72" s="123" t="str">
        <f t="shared" si="6"/>
        <v>B</v>
      </c>
    </row>
    <row r="73" spans="6:7" ht="21" customHeight="1" x14ac:dyDescent="0.2">
      <c r="F73" s="119">
        <f t="shared" si="5"/>
        <v>43477</v>
      </c>
      <c r="G73" s="123" t="str">
        <f t="shared" si="6"/>
        <v>V</v>
      </c>
    </row>
    <row r="74" spans="6:7" ht="21" customHeight="1" x14ac:dyDescent="0.2">
      <c r="F74" s="119">
        <f t="shared" si="5"/>
        <v>43484</v>
      </c>
      <c r="G74" s="123" t="str">
        <f t="shared" si="6"/>
        <v>R</v>
      </c>
    </row>
    <row r="75" spans="6:7" ht="21" customHeight="1" x14ac:dyDescent="0.2">
      <c r="F75" s="119">
        <f t="shared" si="5"/>
        <v>43491</v>
      </c>
      <c r="G75" s="123" t="str">
        <f t="shared" si="6"/>
        <v>B</v>
      </c>
    </row>
    <row r="76" spans="6:7" ht="21" customHeight="1" x14ac:dyDescent="0.2">
      <c r="F76" s="119">
        <f t="shared" si="5"/>
        <v>43498</v>
      </c>
      <c r="G76" s="123" t="str">
        <f t="shared" si="6"/>
        <v>V</v>
      </c>
    </row>
    <row r="77" spans="6:7" ht="21" customHeight="1" x14ac:dyDescent="0.2">
      <c r="F77" s="119">
        <f t="shared" si="5"/>
        <v>43505</v>
      </c>
      <c r="G77" s="123" t="str">
        <f t="shared" si="6"/>
        <v>R</v>
      </c>
    </row>
    <row r="78" spans="6:7" ht="21" customHeight="1" x14ac:dyDescent="0.2">
      <c r="F78" s="119">
        <f t="shared" si="5"/>
        <v>43512</v>
      </c>
      <c r="G78" s="123" t="str">
        <f t="shared" si="6"/>
        <v>B</v>
      </c>
    </row>
    <row r="79" spans="6:7" ht="21" customHeight="1" x14ac:dyDescent="0.2">
      <c r="F79" s="119">
        <f t="shared" si="5"/>
        <v>43519</v>
      </c>
      <c r="G79" s="123" t="str">
        <f t="shared" si="6"/>
        <v>V</v>
      </c>
    </row>
    <row r="80" spans="6:7" ht="21" customHeight="1" x14ac:dyDescent="0.2">
      <c r="F80" s="119">
        <f t="shared" si="5"/>
        <v>43526</v>
      </c>
      <c r="G80" s="123" t="str">
        <f t="shared" si="6"/>
        <v>R</v>
      </c>
    </row>
    <row r="81" spans="6:7" ht="21" customHeight="1" x14ac:dyDescent="0.2">
      <c r="F81" s="119">
        <f t="shared" si="5"/>
        <v>43533</v>
      </c>
      <c r="G81" s="123" t="str">
        <f t="shared" si="6"/>
        <v>B</v>
      </c>
    </row>
    <row r="82" spans="6:7" ht="21" customHeight="1" x14ac:dyDescent="0.2">
      <c r="F82" s="119">
        <f t="shared" si="5"/>
        <v>43540</v>
      </c>
      <c r="G82" s="123" t="str">
        <f t="shared" si="6"/>
        <v>V</v>
      </c>
    </row>
    <row r="83" spans="6:7" ht="21" customHeight="1" x14ac:dyDescent="0.2">
      <c r="F83" s="119">
        <f t="shared" si="5"/>
        <v>43547</v>
      </c>
      <c r="G83" s="123" t="str">
        <f t="shared" si="6"/>
        <v>R</v>
      </c>
    </row>
    <row r="84" spans="6:7" ht="21" customHeight="1" x14ac:dyDescent="0.2">
      <c r="F84" s="119">
        <f t="shared" si="5"/>
        <v>43554</v>
      </c>
      <c r="G84" s="123" t="str">
        <f t="shared" si="6"/>
        <v>B</v>
      </c>
    </row>
    <row r="85" spans="6:7" ht="21" customHeight="1" x14ac:dyDescent="0.2">
      <c r="F85" s="119">
        <f t="shared" si="5"/>
        <v>43561</v>
      </c>
      <c r="G85" s="123" t="str">
        <f t="shared" si="6"/>
        <v>V</v>
      </c>
    </row>
    <row r="86" spans="6:7" ht="21" customHeight="1" x14ac:dyDescent="0.2">
      <c r="F86" s="119">
        <f t="shared" si="5"/>
        <v>43568</v>
      </c>
      <c r="G86" s="123" t="str">
        <f t="shared" si="6"/>
        <v>R</v>
      </c>
    </row>
    <row r="87" spans="6:7" ht="21" customHeight="1" x14ac:dyDescent="0.2">
      <c r="F87" s="119">
        <f t="shared" si="5"/>
        <v>43575</v>
      </c>
      <c r="G87" s="123" t="str">
        <f t="shared" si="6"/>
        <v>B</v>
      </c>
    </row>
    <row r="88" spans="6:7" ht="21" customHeight="1" x14ac:dyDescent="0.2">
      <c r="F88" s="119">
        <f t="shared" si="5"/>
        <v>43582</v>
      </c>
      <c r="G88" s="123" t="str">
        <f t="shared" si="6"/>
        <v>V</v>
      </c>
    </row>
    <row r="89" spans="6:7" ht="21" customHeight="1" x14ac:dyDescent="0.2">
      <c r="F89" s="119">
        <f t="shared" si="5"/>
        <v>43589</v>
      </c>
      <c r="G89" s="123" t="str">
        <f t="shared" si="6"/>
        <v>R</v>
      </c>
    </row>
    <row r="90" spans="6:7" ht="21" customHeight="1" x14ac:dyDescent="0.2">
      <c r="F90" s="119">
        <f t="shared" si="5"/>
        <v>43596</v>
      </c>
      <c r="G90" s="123" t="str">
        <f t="shared" si="6"/>
        <v>B</v>
      </c>
    </row>
    <row r="91" spans="6:7" ht="21" customHeight="1" x14ac:dyDescent="0.2">
      <c r="F91" s="119">
        <f t="shared" si="5"/>
        <v>43603</v>
      </c>
      <c r="G91" s="123" t="str">
        <f t="shared" si="6"/>
        <v>V</v>
      </c>
    </row>
    <row r="92" spans="6:7" ht="21" customHeight="1" x14ac:dyDescent="0.2">
      <c r="F92" s="119">
        <f t="shared" si="5"/>
        <v>43610</v>
      </c>
      <c r="G92" s="123" t="str">
        <f t="shared" si="6"/>
        <v>R</v>
      </c>
    </row>
    <row r="93" spans="6:7" ht="21" customHeight="1" x14ac:dyDescent="0.2">
      <c r="F93" s="119">
        <f t="shared" si="5"/>
        <v>43617</v>
      </c>
      <c r="G93" s="123" t="str">
        <f t="shared" si="6"/>
        <v>B</v>
      </c>
    </row>
    <row r="94" spans="6:7" ht="21" customHeight="1" x14ac:dyDescent="0.2">
      <c r="F94" s="119">
        <f t="shared" si="5"/>
        <v>43624</v>
      </c>
      <c r="G94" s="123" t="str">
        <f t="shared" si="6"/>
        <v>V</v>
      </c>
    </row>
    <row r="95" spans="6:7" ht="21" customHeight="1" x14ac:dyDescent="0.2">
      <c r="F95" s="119">
        <f t="shared" si="5"/>
        <v>43631</v>
      </c>
      <c r="G95" s="123" t="str">
        <f t="shared" si="6"/>
        <v>R</v>
      </c>
    </row>
    <row r="96" spans="6:7" ht="21" customHeight="1" x14ac:dyDescent="0.2">
      <c r="F96" s="119">
        <f t="shared" si="5"/>
        <v>43638</v>
      </c>
      <c r="G96" s="123" t="str">
        <f t="shared" si="6"/>
        <v>B</v>
      </c>
    </row>
    <row r="97" spans="6:7" ht="21" customHeight="1" x14ac:dyDescent="0.2">
      <c r="F97" s="119">
        <f t="shared" si="5"/>
        <v>43645</v>
      </c>
      <c r="G97" s="123" t="str">
        <f t="shared" si="6"/>
        <v>V</v>
      </c>
    </row>
    <row r="98" spans="6:7" ht="21" customHeight="1" x14ac:dyDescent="0.2">
      <c r="F98" s="119">
        <f t="shared" si="5"/>
        <v>43652</v>
      </c>
      <c r="G98" s="123" t="str">
        <f t="shared" si="6"/>
        <v>R</v>
      </c>
    </row>
    <row r="99" spans="6:7" ht="21" customHeight="1" x14ac:dyDescent="0.2">
      <c r="F99" s="119">
        <f t="shared" si="5"/>
        <v>43659</v>
      </c>
      <c r="G99" s="123" t="str">
        <f t="shared" si="6"/>
        <v>B</v>
      </c>
    </row>
    <row r="100" spans="6:7" ht="21" customHeight="1" x14ac:dyDescent="0.2">
      <c r="F100" s="119">
        <f t="shared" si="5"/>
        <v>43666</v>
      </c>
      <c r="G100" s="123" t="str">
        <f t="shared" si="6"/>
        <v>V</v>
      </c>
    </row>
    <row r="101" spans="6:7" ht="21" customHeight="1" x14ac:dyDescent="0.2">
      <c r="F101" s="120">
        <f t="shared" si="5"/>
        <v>43673</v>
      </c>
      <c r="G101" s="124" t="str">
        <f t="shared" ref="G101" si="7">(G98)</f>
        <v>R</v>
      </c>
    </row>
  </sheetData>
  <conditionalFormatting sqref="D1:D13">
    <cfRule type="containsErrors" dxfId="11" priority="1">
      <formula>ISERROR(D1)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134"/>
  <sheetViews>
    <sheetView showGridLines="0" showZeros="0" zoomScale="90" zoomScaleNormal="90" workbookViewId="0">
      <selection activeCell="D9" sqref="D9"/>
    </sheetView>
  </sheetViews>
  <sheetFormatPr baseColWidth="10" defaultRowHeight="14.25" x14ac:dyDescent="0.2"/>
  <cols>
    <col min="1" max="1" width="21.25" customWidth="1"/>
    <col min="2" max="2" width="29.125" customWidth="1"/>
    <col min="3" max="3" width="20.625" customWidth="1"/>
    <col min="4" max="4" width="29.125" customWidth="1"/>
    <col min="5" max="5" width="3.625" customWidth="1"/>
    <col min="6" max="6" width="16.625" customWidth="1"/>
    <col min="7" max="7" width="1.75" customWidth="1"/>
    <col min="8" max="8" width="15.875" customWidth="1"/>
    <col min="9" max="9" width="5" customWidth="1"/>
    <col min="10" max="10" width="3" customWidth="1"/>
    <col min="11" max="11" width="14.875" customWidth="1"/>
    <col min="12" max="13" width="2.375" customWidth="1"/>
    <col min="14" max="14" width="38.625" customWidth="1"/>
    <col min="15" max="17" width="2.375" customWidth="1"/>
    <col min="18" max="18" width="1.375" customWidth="1"/>
    <col min="19" max="19" width="2.375" customWidth="1"/>
    <col min="20" max="20" width="6.25" style="46" customWidth="1"/>
    <col min="21" max="21" width="33.875" style="46" customWidth="1"/>
    <col min="22" max="22" width="5.625" style="46" customWidth="1"/>
    <col min="23" max="23" width="18" bestFit="1" customWidth="1"/>
    <col min="24" max="24" width="24.125" style="94" customWidth="1"/>
  </cols>
  <sheetData>
    <row r="1" spans="1:24" ht="16.5" customHeight="1" thickBot="1" x14ac:dyDescent="0.25">
      <c r="N1" s="105">
        <f>N17</f>
        <v>42973</v>
      </c>
      <c r="O1" s="5" t="s">
        <v>55</v>
      </c>
      <c r="X1" s="94">
        <v>42948</v>
      </c>
    </row>
    <row r="2" spans="1:24" ht="30" customHeight="1" x14ac:dyDescent="0.2">
      <c r="B2" s="73" t="s">
        <v>40</v>
      </c>
      <c r="C2" s="74"/>
      <c r="D2" s="74"/>
      <c r="E2" s="75"/>
      <c r="F2" s="75"/>
      <c r="G2" s="75"/>
      <c r="H2" s="76"/>
      <c r="O2" s="5" t="s">
        <v>56</v>
      </c>
      <c r="T2" s="51"/>
      <c r="U2" s="51"/>
      <c r="V2" s="51"/>
      <c r="W2" s="41"/>
      <c r="X2" s="94">
        <v>43313</v>
      </c>
    </row>
    <row r="3" spans="1:24" ht="15" customHeight="1" thickBot="1" x14ac:dyDescent="0.25">
      <c r="B3" s="15"/>
      <c r="C3" s="16"/>
      <c r="D3" s="18"/>
      <c r="E3" s="17"/>
      <c r="F3" s="17"/>
      <c r="G3" s="17"/>
      <c r="H3" s="33">
        <f ca="1">NOW()</f>
        <v>42981.638967245373</v>
      </c>
      <c r="N3" s="1"/>
      <c r="O3" s="99" t="s">
        <v>54</v>
      </c>
      <c r="P3" s="1"/>
      <c r="Q3" s="1"/>
      <c r="T3" s="103"/>
      <c r="X3" s="94">
        <v>43678</v>
      </c>
    </row>
    <row r="4" spans="1:24" ht="7.5" customHeight="1" thickBot="1" x14ac:dyDescent="0.25">
      <c r="A4" s="1"/>
      <c r="B4" s="2"/>
      <c r="C4" s="2"/>
      <c r="D4" s="2"/>
      <c r="E4" s="1"/>
      <c r="N4" s="1"/>
      <c r="O4" s="100"/>
      <c r="P4" s="1"/>
      <c r="Q4" s="1"/>
      <c r="X4" s="94">
        <v>44044</v>
      </c>
    </row>
    <row r="5" spans="1:24" ht="25.5" customHeight="1" thickBot="1" x14ac:dyDescent="0.25">
      <c r="A5" s="6"/>
      <c r="B5" s="13" t="s">
        <v>0</v>
      </c>
      <c r="C5" s="14" t="s">
        <v>38</v>
      </c>
      <c r="D5" s="12" t="s">
        <v>1</v>
      </c>
      <c r="F5" s="56">
        <f>N17+7</f>
        <v>42980</v>
      </c>
      <c r="G5" s="57"/>
      <c r="H5" s="52" t="s">
        <v>55</v>
      </c>
      <c r="N5" s="101"/>
      <c r="O5" s="102"/>
      <c r="P5" s="1"/>
      <c r="Q5" s="1"/>
      <c r="X5" s="94">
        <v>44409</v>
      </c>
    </row>
    <row r="6" spans="1:24" ht="7.5" customHeight="1" thickBot="1" x14ac:dyDescent="0.25">
      <c r="A6" s="6"/>
      <c r="B6" s="2"/>
      <c r="C6" s="2"/>
      <c r="D6" s="2"/>
      <c r="E6" s="1"/>
      <c r="N6" s="1"/>
      <c r="O6" s="1"/>
      <c r="P6" s="1"/>
      <c r="Q6" s="1"/>
      <c r="X6" s="94">
        <v>44774</v>
      </c>
    </row>
    <row r="7" spans="1:24" ht="25.5" customHeight="1" x14ac:dyDescent="0.2">
      <c r="A7" s="79" t="e">
        <f>calendrier!D1</f>
        <v>#N/A</v>
      </c>
      <c r="B7" s="42">
        <f>SUM(calendrier!B1)</f>
        <v>42973</v>
      </c>
      <c r="C7" s="23" t="str">
        <f>(calendrier!C1)</f>
        <v>BLANC MESNIL</v>
      </c>
      <c r="D7" s="26" t="s">
        <v>58</v>
      </c>
      <c r="F7" s="82" t="s">
        <v>58</v>
      </c>
      <c r="G7" s="83"/>
      <c r="H7" s="29">
        <f>COUNTIF($D$7:$D$26,K7)</f>
        <v>2</v>
      </c>
      <c r="J7" s="41"/>
      <c r="K7" s="78" t="s">
        <v>58</v>
      </c>
      <c r="R7" s="41">
        <v>43708</v>
      </c>
      <c r="T7" s="104"/>
      <c r="U7" s="104"/>
      <c r="X7" s="94">
        <v>45139</v>
      </c>
    </row>
    <row r="8" spans="1:24" ht="25.5" customHeight="1" x14ac:dyDescent="0.2">
      <c r="A8" s="79" t="str">
        <f>+calendrier!D2</f>
        <v>V</v>
      </c>
      <c r="B8" s="43">
        <f>SUM(calendrier!B2)</f>
        <v>42994</v>
      </c>
      <c r="C8" s="24" t="str">
        <f>(calendrier!C2)</f>
        <v xml:space="preserve"> IVRY US</v>
      </c>
      <c r="D8" s="27" t="s">
        <v>62</v>
      </c>
      <c r="F8" s="86" t="s">
        <v>59</v>
      </c>
      <c r="G8" s="87"/>
      <c r="H8" s="30">
        <f>COUNTIF($D$7:$D$26,K8)</f>
        <v>1</v>
      </c>
      <c r="J8" s="41"/>
      <c r="K8" s="90" t="s">
        <v>59</v>
      </c>
      <c r="R8" s="41">
        <v>44072</v>
      </c>
      <c r="T8" s="104"/>
      <c r="U8" s="104"/>
      <c r="X8" s="94">
        <v>45505</v>
      </c>
    </row>
    <row r="9" spans="1:24" ht="25.5" customHeight="1" x14ac:dyDescent="0.25">
      <c r="A9" s="79" t="str">
        <f>+calendrier!D3</f>
        <v>R</v>
      </c>
      <c r="B9" s="43">
        <f>SUM(calendrier!B3)</f>
        <v>43022</v>
      </c>
      <c r="C9" s="24" t="str">
        <f>(calendrier!C3)</f>
        <v>RACING C. 92</v>
      </c>
      <c r="D9" s="27" t="s">
        <v>59</v>
      </c>
      <c r="F9" s="84" t="s">
        <v>60</v>
      </c>
      <c r="G9" s="85"/>
      <c r="H9" s="31">
        <f>COUNTIF($D$7:$D$26,K9)</f>
        <v>2</v>
      </c>
      <c r="J9" s="41"/>
      <c r="K9" s="78" t="s">
        <v>60</v>
      </c>
      <c r="N9" s="49">
        <f>F5+7</f>
        <v>42987</v>
      </c>
      <c r="O9" s="50" t="str">
        <f>IF(H5=O1,O2,IF(H5=O2,O3,IF(H5=O3,O1,"")))</f>
        <v>B</v>
      </c>
      <c r="R9" s="41">
        <v>44436</v>
      </c>
      <c r="T9" s="106">
        <f>WEEKNUM(N17)</f>
        <v>34</v>
      </c>
      <c r="U9" s="104"/>
      <c r="X9" s="94">
        <v>45870</v>
      </c>
    </row>
    <row r="10" spans="1:24" ht="25.5" customHeight="1" x14ac:dyDescent="0.25">
      <c r="A10" s="79" t="str">
        <f>+calendrier!D4</f>
        <v>R</v>
      </c>
      <c r="B10" s="43">
        <f>SUM(calendrier!B4)</f>
        <v>43043</v>
      </c>
      <c r="C10" s="24" t="str">
        <f>(calendrier!C4)</f>
        <v xml:space="preserve">NOISY LE SEC </v>
      </c>
      <c r="D10" s="27" t="s">
        <v>63</v>
      </c>
      <c r="F10" s="88" t="s">
        <v>61</v>
      </c>
      <c r="G10" s="89"/>
      <c r="H10" s="30">
        <f>COUNTIF($D$7:$D$26,K10)</f>
        <v>1</v>
      </c>
      <c r="J10" s="41"/>
      <c r="K10" s="91" t="s">
        <v>61</v>
      </c>
      <c r="N10" s="49">
        <f t="shared" ref="N10" si="0">N9+7</f>
        <v>42994</v>
      </c>
      <c r="O10" s="50" t="str">
        <f>IF(O9=O2,O3,IF(O9=O3,O1,IF(O9=O1,O2,"")))</f>
        <v>V</v>
      </c>
      <c r="R10" s="41">
        <v>44800</v>
      </c>
      <c r="T10" s="104"/>
      <c r="U10" s="104"/>
      <c r="X10" s="94">
        <v>46235</v>
      </c>
    </row>
    <row r="11" spans="1:24" ht="25.5" customHeight="1" x14ac:dyDescent="0.2">
      <c r="A11" s="79" t="str">
        <f>+calendrier!D5</f>
        <v>R</v>
      </c>
      <c r="B11" s="43">
        <f>SUM(calendrier!B5)</f>
        <v>43064</v>
      </c>
      <c r="C11" s="24" t="str">
        <f>(calendrier!C5)</f>
        <v xml:space="preserve">BOBIGNY </v>
      </c>
      <c r="D11" s="27" t="s">
        <v>65</v>
      </c>
      <c r="F11" s="77" t="s">
        <v>62</v>
      </c>
      <c r="G11" s="81"/>
      <c r="H11" s="31">
        <f>COUNTIF($D$7:$D$26,K11)</f>
        <v>2</v>
      </c>
      <c r="J11" s="41"/>
      <c r="K11" s="92" t="s">
        <v>62</v>
      </c>
      <c r="R11" s="41">
        <v>45164</v>
      </c>
      <c r="X11" s="94">
        <v>46600</v>
      </c>
    </row>
    <row r="12" spans="1:24" ht="25.5" customHeight="1" x14ac:dyDescent="0.2">
      <c r="A12" s="79" t="str">
        <f>+calendrier!D6</f>
        <v>R</v>
      </c>
      <c r="B12" s="43">
        <f>SUM(calendrier!B6)</f>
        <v>43085</v>
      </c>
      <c r="C12" s="24" t="str">
        <f>(calendrier!C6)</f>
        <v>LES MUREAUX</v>
      </c>
      <c r="D12" s="27" t="s">
        <v>64</v>
      </c>
      <c r="F12" s="86" t="s">
        <v>63</v>
      </c>
      <c r="G12" s="87"/>
      <c r="H12" s="30">
        <f>COUNTIF($D$7:$D$26,K12)</f>
        <v>1</v>
      </c>
      <c r="J12" s="41"/>
      <c r="K12" s="90" t="s">
        <v>63</v>
      </c>
      <c r="R12" s="41">
        <v>45535</v>
      </c>
      <c r="X12" s="94">
        <v>46966</v>
      </c>
    </row>
    <row r="13" spans="1:24" ht="25.5" customHeight="1" x14ac:dyDescent="0.2">
      <c r="A13" s="79" t="str">
        <f>+calendrier!D7</f>
        <v>B</v>
      </c>
      <c r="B13" s="43">
        <f>SUM(calendrier!B7)</f>
        <v>43113</v>
      </c>
      <c r="C13" s="24" t="str">
        <f>(calendrier!C7)</f>
        <v xml:space="preserve">GOBELINS </v>
      </c>
      <c r="D13" s="27" t="s">
        <v>60</v>
      </c>
      <c r="F13" s="77" t="s">
        <v>64</v>
      </c>
      <c r="G13" s="81"/>
      <c r="H13" s="31">
        <f>COUNTIF($D$7:$D$26,K13)</f>
        <v>1</v>
      </c>
      <c r="J13" s="41"/>
      <c r="K13" s="92" t="s">
        <v>64</v>
      </c>
      <c r="R13" s="41">
        <v>45899</v>
      </c>
      <c r="X13" s="94">
        <v>47331</v>
      </c>
    </row>
    <row r="14" spans="1:24" ht="25.5" customHeight="1" x14ac:dyDescent="0.2">
      <c r="A14" s="79" t="str">
        <f>+calendrier!D8</f>
        <v>B</v>
      </c>
      <c r="B14" s="43">
        <f>SUM(calendrier!B8)</f>
        <v>43134</v>
      </c>
      <c r="C14" s="24" t="str">
        <f>(calendrier!C8)</f>
        <v xml:space="preserve">ST-OUEN L'AUMONE </v>
      </c>
      <c r="D14" s="27" t="s">
        <v>66</v>
      </c>
      <c r="F14" s="88" t="s">
        <v>65</v>
      </c>
      <c r="G14" s="89"/>
      <c r="H14" s="30">
        <f>COUNTIF($D$7:$D$26,K14)</f>
        <v>2</v>
      </c>
      <c r="J14" s="41"/>
      <c r="K14" s="91" t="s">
        <v>65</v>
      </c>
      <c r="R14" s="41">
        <v>46263</v>
      </c>
      <c r="X14" s="94">
        <v>47696</v>
      </c>
    </row>
    <row r="15" spans="1:24" ht="25.5" customHeight="1" thickBot="1" x14ac:dyDescent="0.25">
      <c r="A15" s="79" t="str">
        <f>+calendrier!D9</f>
        <v>B</v>
      </c>
      <c r="B15" s="43">
        <f>SUM(calendrier!B9)</f>
        <v>43155</v>
      </c>
      <c r="C15" s="24" t="str">
        <f>(calendrier!C9)</f>
        <v>PARIS FC 2</v>
      </c>
      <c r="D15" s="27" t="s">
        <v>61</v>
      </c>
      <c r="F15" s="53" t="s">
        <v>66</v>
      </c>
      <c r="G15" s="80"/>
      <c r="H15" s="32">
        <f>COUNTIF($D$7:$D$26,K15)</f>
        <v>1</v>
      </c>
      <c r="J15" s="41"/>
      <c r="K15" s="92" t="s">
        <v>66</v>
      </c>
      <c r="R15" s="41">
        <v>46627</v>
      </c>
      <c r="X15" s="94">
        <v>48061</v>
      </c>
    </row>
    <row r="16" spans="1:24" ht="25.5" customHeight="1" thickBot="1" x14ac:dyDescent="0.25">
      <c r="A16" s="79" t="str">
        <f>+calendrier!D10</f>
        <v>B</v>
      </c>
      <c r="B16" s="43">
        <f>SUM(calendrier!B10)</f>
        <v>43176</v>
      </c>
      <c r="C16" s="24" t="str">
        <f>(calendrier!C10)</f>
        <v xml:space="preserve">VERSAILLES </v>
      </c>
      <c r="D16" s="27" t="s">
        <v>58</v>
      </c>
      <c r="J16" s="41"/>
      <c r="N16" s="108" t="s">
        <v>70</v>
      </c>
      <c r="R16" s="41">
        <v>46991</v>
      </c>
      <c r="X16" s="94">
        <v>48427</v>
      </c>
    </row>
    <row r="17" spans="1:24" ht="25.5" customHeight="1" thickBot="1" x14ac:dyDescent="0.35">
      <c r="A17" s="79" t="str">
        <f>+calendrier!D11</f>
        <v>B</v>
      </c>
      <c r="B17" s="43">
        <f>SUM(calendrier!B11)</f>
        <v>43197</v>
      </c>
      <c r="C17" s="24" t="str">
        <f>(calendrier!C11)</f>
        <v xml:space="preserve">LES ULIS </v>
      </c>
      <c r="D17" s="27" t="s">
        <v>60</v>
      </c>
      <c r="F17" s="70" t="s">
        <v>2</v>
      </c>
      <c r="G17" s="71"/>
      <c r="H17" s="72"/>
      <c r="J17" s="41"/>
      <c r="K17" s="107">
        <v>42948</v>
      </c>
      <c r="L17" s="110" t="s">
        <v>71</v>
      </c>
      <c r="M17" s="111"/>
      <c r="N17" s="109">
        <f>IF(WEEKDAY(EOMONTH(K17,0))=7,EOMONTH(K17,0),EOMONTH(K17,0)-WEEKDAY(EOMONTH(K17,0)))</f>
        <v>42973</v>
      </c>
      <c r="R17" s="41">
        <v>47355</v>
      </c>
      <c r="X17" s="94">
        <v>48792</v>
      </c>
    </row>
    <row r="18" spans="1:24" ht="25.5" customHeight="1" x14ac:dyDescent="0.2">
      <c r="A18" s="79" t="str">
        <f>+calendrier!D12</f>
        <v>R</v>
      </c>
      <c r="B18" s="43">
        <f>SUM(calendrier!B12)</f>
        <v>43211</v>
      </c>
      <c r="C18" s="24" t="str">
        <f>(calendrier!C12)</f>
        <v>AUBERVILLIERS</v>
      </c>
      <c r="D18" s="27" t="s">
        <v>65</v>
      </c>
      <c r="F18" s="95">
        <f>N17</f>
        <v>42973</v>
      </c>
      <c r="G18" s="54" t="s">
        <v>57</v>
      </c>
      <c r="H18" s="97">
        <f>F18+365</f>
        <v>43338</v>
      </c>
      <c r="J18" s="41"/>
      <c r="K18" s="47" t="s">
        <v>72</v>
      </c>
      <c r="R18" s="41">
        <v>47726</v>
      </c>
      <c r="X18" s="94">
        <v>49157</v>
      </c>
    </row>
    <row r="19" spans="1:24" ht="25.5" customHeight="1" thickBot="1" x14ac:dyDescent="0.25">
      <c r="A19" s="79" t="str">
        <f>+calendrier!D13</f>
        <v>B</v>
      </c>
      <c r="B19" s="44">
        <f>SUM(calendrier!B13)</f>
        <v>43239</v>
      </c>
      <c r="C19" s="25" t="str">
        <f>(calendrier!C13)</f>
        <v xml:space="preserve">SÉNART-MOISSY </v>
      </c>
      <c r="D19" s="28" t="s">
        <v>62</v>
      </c>
      <c r="F19" s="96"/>
      <c r="G19" s="55"/>
      <c r="H19" s="98"/>
      <c r="J19" s="41"/>
      <c r="K19" s="93"/>
      <c r="R19" s="41">
        <v>48090</v>
      </c>
      <c r="X19" s="94">
        <v>49522</v>
      </c>
    </row>
    <row r="20" spans="1:24" ht="25.5" hidden="1" customHeight="1" x14ac:dyDescent="0.2">
      <c r="B20" s="21">
        <f>SUM(calendrier!B14)</f>
        <v>0</v>
      </c>
      <c r="C20" s="22">
        <f>(calendrier!C14)</f>
        <v>0</v>
      </c>
      <c r="D20" s="8"/>
      <c r="K20" s="91" t="s">
        <v>61</v>
      </c>
      <c r="R20" s="41"/>
      <c r="X20" s="94">
        <v>49888</v>
      </c>
    </row>
    <row r="21" spans="1:24" ht="25.5" hidden="1" customHeight="1" x14ac:dyDescent="0.2">
      <c r="B21" s="19">
        <f>SUM(calendrier!B15)</f>
        <v>0</v>
      </c>
      <c r="C21" s="20">
        <f>(calendrier!C15)</f>
        <v>0</v>
      </c>
      <c r="D21" s="7"/>
      <c r="K21" s="92" t="s">
        <v>62</v>
      </c>
      <c r="R21" s="41"/>
      <c r="X21" s="94">
        <v>50253</v>
      </c>
    </row>
    <row r="22" spans="1:24" ht="25.5" hidden="1" customHeight="1" x14ac:dyDescent="0.2">
      <c r="B22" s="19">
        <f>SUM(calendrier!B16)</f>
        <v>0</v>
      </c>
      <c r="C22" s="20">
        <f>(calendrier!C16)</f>
        <v>0</v>
      </c>
      <c r="D22" s="7"/>
      <c r="K22" s="90" t="s">
        <v>63</v>
      </c>
      <c r="R22" s="41"/>
      <c r="X22" s="94">
        <v>50618</v>
      </c>
    </row>
    <row r="23" spans="1:24" ht="25.5" hidden="1" customHeight="1" x14ac:dyDescent="0.2">
      <c r="B23" s="19">
        <f>SUM(calendrier!B17)</f>
        <v>0</v>
      </c>
      <c r="C23" s="20">
        <f>(calendrier!C17)</f>
        <v>0</v>
      </c>
      <c r="D23" s="7"/>
      <c r="K23" s="92" t="s">
        <v>64</v>
      </c>
      <c r="R23" s="41"/>
      <c r="X23" s="94">
        <v>50983</v>
      </c>
    </row>
    <row r="24" spans="1:24" ht="25.5" hidden="1" customHeight="1" x14ac:dyDescent="0.2">
      <c r="B24" s="19">
        <f>SUM(calendrier!B18)</f>
        <v>0</v>
      </c>
      <c r="C24" s="20">
        <f>(calendrier!C18)</f>
        <v>0</v>
      </c>
      <c r="D24" s="7"/>
      <c r="K24" s="91" t="s">
        <v>65</v>
      </c>
      <c r="R24" s="41"/>
      <c r="X24" s="94">
        <v>51349</v>
      </c>
    </row>
    <row r="25" spans="1:24" ht="25.5" hidden="1" customHeight="1" x14ac:dyDescent="0.2">
      <c r="B25" s="19">
        <f>SUM(calendrier!B19)</f>
        <v>0</v>
      </c>
      <c r="C25" s="20">
        <f>(calendrier!C19)</f>
        <v>0</v>
      </c>
      <c r="D25" s="7"/>
      <c r="K25" s="92" t="s">
        <v>66</v>
      </c>
      <c r="R25" s="41"/>
      <c r="X25" s="94">
        <v>51714</v>
      </c>
    </row>
    <row r="26" spans="1:24" ht="25.5" hidden="1" customHeight="1" thickBot="1" x14ac:dyDescent="0.25">
      <c r="B26" s="19">
        <f>SUM(calendrier!B20)</f>
        <v>0</v>
      </c>
      <c r="C26" s="20">
        <f>(calendrier!C20)</f>
        <v>0</v>
      </c>
      <c r="D26" s="9"/>
      <c r="F26" s="3"/>
      <c r="G26" s="3"/>
      <c r="H26" s="4"/>
      <c r="R26" s="41"/>
      <c r="X26" s="94">
        <v>52079</v>
      </c>
    </row>
    <row r="27" spans="1:24" ht="27.75" customHeight="1" thickBot="1" x14ac:dyDescent="0.25">
      <c r="R27" s="41">
        <v>48454</v>
      </c>
      <c r="X27" s="94">
        <v>52444</v>
      </c>
    </row>
    <row r="28" spans="1:24" ht="28.5" customHeight="1" thickBot="1" x14ac:dyDescent="0.25">
      <c r="B28" s="64" t="s">
        <v>39</v>
      </c>
      <c r="C28" s="65"/>
      <c r="D28" s="65"/>
      <c r="E28" s="65"/>
      <c r="F28" s="65"/>
      <c r="G28" s="65"/>
      <c r="H28" s="66"/>
      <c r="R28" s="41">
        <v>48818</v>
      </c>
      <c r="X28" s="94">
        <v>52810</v>
      </c>
    </row>
    <row r="29" spans="1:24" ht="27.75" customHeight="1" x14ac:dyDescent="0.2">
      <c r="B29" s="67"/>
      <c r="C29" s="68"/>
      <c r="D29" s="68"/>
      <c r="E29" s="68"/>
      <c r="F29" s="68"/>
      <c r="G29" s="68"/>
      <c r="H29" s="69"/>
      <c r="R29" s="41">
        <v>49182</v>
      </c>
      <c r="X29" s="94">
        <v>53175</v>
      </c>
    </row>
    <row r="30" spans="1:24" ht="27.75" hidden="1" customHeight="1" x14ac:dyDescent="0.2">
      <c r="B30" s="58"/>
      <c r="C30" s="59"/>
      <c r="D30" s="59"/>
      <c r="E30" s="59"/>
      <c r="F30" s="59"/>
      <c r="G30" s="59"/>
      <c r="H30" s="60"/>
      <c r="R30" s="41"/>
      <c r="X30" s="94">
        <v>53540</v>
      </c>
    </row>
    <row r="31" spans="1:24" ht="27.75" customHeight="1" x14ac:dyDescent="0.2">
      <c r="B31" s="58"/>
      <c r="C31" s="59"/>
      <c r="D31" s="59"/>
      <c r="E31" s="59"/>
      <c r="F31" s="59"/>
      <c r="G31" s="59"/>
      <c r="H31" s="60"/>
      <c r="R31" s="41">
        <v>49546</v>
      </c>
      <c r="X31" s="94">
        <v>53905</v>
      </c>
    </row>
    <row r="32" spans="1:24" ht="27.75" customHeight="1" x14ac:dyDescent="0.2">
      <c r="B32" s="58"/>
      <c r="C32" s="59"/>
      <c r="D32" s="59"/>
      <c r="E32" s="59"/>
      <c r="F32" s="59"/>
      <c r="G32" s="59"/>
      <c r="H32" s="60"/>
      <c r="R32" s="41">
        <v>49917</v>
      </c>
      <c r="X32" s="94">
        <v>54271</v>
      </c>
    </row>
    <row r="33" spans="2:24" ht="27.75" hidden="1" customHeight="1" x14ac:dyDescent="0.2">
      <c r="B33" s="58"/>
      <c r="C33" s="59"/>
      <c r="D33" s="59"/>
      <c r="E33" s="59"/>
      <c r="F33" s="59"/>
      <c r="G33" s="59"/>
      <c r="H33" s="60"/>
      <c r="R33" s="41"/>
      <c r="X33" s="94">
        <v>54636</v>
      </c>
    </row>
    <row r="34" spans="2:24" ht="27.75" hidden="1" customHeight="1" x14ac:dyDescent="0.2">
      <c r="B34" s="58"/>
      <c r="C34" s="59"/>
      <c r="D34" s="59"/>
      <c r="E34" s="59"/>
      <c r="F34" s="59"/>
      <c r="G34" s="59"/>
      <c r="H34" s="60"/>
      <c r="R34" s="41"/>
      <c r="X34" s="94">
        <v>55001</v>
      </c>
    </row>
    <row r="35" spans="2:24" ht="27.75" customHeight="1" thickBot="1" x14ac:dyDescent="0.25">
      <c r="B35" s="61"/>
      <c r="C35" s="62"/>
      <c r="D35" s="62"/>
      <c r="E35" s="62"/>
      <c r="F35" s="62"/>
      <c r="G35" s="62"/>
      <c r="H35" s="63"/>
      <c r="R35" s="41">
        <v>50281</v>
      </c>
    </row>
    <row r="36" spans="2:24" x14ac:dyDescent="0.2">
      <c r="R36" s="41">
        <v>50645</v>
      </c>
    </row>
    <row r="37" spans="2:24" x14ac:dyDescent="0.2">
      <c r="R37" s="41">
        <v>51009</v>
      </c>
    </row>
    <row r="38" spans="2:24" hidden="1" x14ac:dyDescent="0.2">
      <c r="B38" s="10" t="s">
        <v>36</v>
      </c>
      <c r="C38">
        <v>2016</v>
      </c>
      <c r="R38" s="41"/>
    </row>
    <row r="39" spans="2:24" hidden="1" x14ac:dyDescent="0.2">
      <c r="B39" s="11" t="s">
        <v>37</v>
      </c>
      <c r="C39">
        <v>2017</v>
      </c>
      <c r="R39" s="41"/>
    </row>
    <row r="40" spans="2:24" hidden="1" x14ac:dyDescent="0.2">
      <c r="B40" s="11" t="s">
        <v>3</v>
      </c>
      <c r="C40">
        <v>2018</v>
      </c>
      <c r="R40" s="41"/>
    </row>
    <row r="41" spans="2:24" hidden="1" x14ac:dyDescent="0.2">
      <c r="B41" s="11" t="s">
        <v>4</v>
      </c>
      <c r="C41">
        <v>2019</v>
      </c>
      <c r="R41" s="41"/>
    </row>
    <row r="42" spans="2:24" hidden="1" x14ac:dyDescent="0.2">
      <c r="B42" s="11" t="s">
        <v>5</v>
      </c>
      <c r="C42">
        <v>2020</v>
      </c>
      <c r="R42" s="41"/>
    </row>
    <row r="43" spans="2:24" hidden="1" x14ac:dyDescent="0.2">
      <c r="B43" s="11" t="s">
        <v>6</v>
      </c>
      <c r="C43">
        <v>2021</v>
      </c>
      <c r="R43" s="41"/>
    </row>
    <row r="44" spans="2:24" hidden="1" x14ac:dyDescent="0.2">
      <c r="B44" s="11" t="s">
        <v>7</v>
      </c>
      <c r="C44">
        <v>2022</v>
      </c>
      <c r="R44" s="41"/>
    </row>
    <row r="45" spans="2:24" hidden="1" x14ac:dyDescent="0.2">
      <c r="B45" s="11" t="s">
        <v>8</v>
      </c>
      <c r="C45">
        <v>2023</v>
      </c>
      <c r="R45" s="41"/>
    </row>
    <row r="46" spans="2:24" hidden="1" x14ac:dyDescent="0.2">
      <c r="B46" s="11" t="s">
        <v>9</v>
      </c>
      <c r="C46">
        <v>2024</v>
      </c>
      <c r="R46" s="41"/>
    </row>
    <row r="47" spans="2:24" hidden="1" x14ac:dyDescent="0.2">
      <c r="B47" s="11" t="s">
        <v>10</v>
      </c>
      <c r="C47">
        <v>2025</v>
      </c>
      <c r="R47" s="41"/>
    </row>
    <row r="48" spans="2:24" hidden="1" x14ac:dyDescent="0.2">
      <c r="B48" s="11" t="s">
        <v>11</v>
      </c>
      <c r="C48">
        <v>2026</v>
      </c>
      <c r="R48" s="41"/>
    </row>
    <row r="49" spans="2:18" hidden="1" x14ac:dyDescent="0.2">
      <c r="B49" s="11" t="s">
        <v>12</v>
      </c>
      <c r="C49">
        <v>2027</v>
      </c>
      <c r="R49" s="41"/>
    </row>
    <row r="50" spans="2:18" hidden="1" x14ac:dyDescent="0.2">
      <c r="B50" s="11" t="s">
        <v>13</v>
      </c>
      <c r="C50">
        <v>2028</v>
      </c>
      <c r="R50" s="41"/>
    </row>
    <row r="51" spans="2:18" hidden="1" x14ac:dyDescent="0.2">
      <c r="B51" s="11" t="s">
        <v>14</v>
      </c>
      <c r="C51">
        <v>2029</v>
      </c>
      <c r="R51" s="41"/>
    </row>
    <row r="52" spans="2:18" hidden="1" x14ac:dyDescent="0.2">
      <c r="B52" s="11" t="s">
        <v>15</v>
      </c>
      <c r="C52">
        <v>2030</v>
      </c>
      <c r="R52" s="41"/>
    </row>
    <row r="53" spans="2:18" hidden="1" x14ac:dyDescent="0.2">
      <c r="B53" s="11" t="s">
        <v>16</v>
      </c>
      <c r="C53">
        <v>2031</v>
      </c>
      <c r="R53" s="41"/>
    </row>
    <row r="54" spans="2:18" hidden="1" x14ac:dyDescent="0.2">
      <c r="B54" s="11" t="s">
        <v>17</v>
      </c>
      <c r="C54">
        <v>2032</v>
      </c>
      <c r="R54" s="41"/>
    </row>
    <row r="55" spans="2:18" hidden="1" x14ac:dyDescent="0.2">
      <c r="B55" s="11" t="s">
        <v>18</v>
      </c>
      <c r="C55">
        <v>2033</v>
      </c>
      <c r="R55" s="41"/>
    </row>
    <row r="56" spans="2:18" hidden="1" x14ac:dyDescent="0.2">
      <c r="B56" s="11" t="s">
        <v>19</v>
      </c>
      <c r="C56">
        <v>2034</v>
      </c>
      <c r="R56" s="41"/>
    </row>
    <row r="57" spans="2:18" hidden="1" x14ac:dyDescent="0.2">
      <c r="B57" s="11" t="s">
        <v>20</v>
      </c>
      <c r="C57">
        <v>2035</v>
      </c>
      <c r="R57" s="41"/>
    </row>
    <row r="58" spans="2:18" hidden="1" x14ac:dyDescent="0.2">
      <c r="B58" s="11" t="s">
        <v>21</v>
      </c>
      <c r="C58">
        <v>2036</v>
      </c>
      <c r="R58" s="41"/>
    </row>
    <row r="59" spans="2:18" hidden="1" x14ac:dyDescent="0.2">
      <c r="B59" s="11" t="s">
        <v>22</v>
      </c>
      <c r="C59">
        <v>2037</v>
      </c>
      <c r="R59" s="41"/>
    </row>
    <row r="60" spans="2:18" hidden="1" x14ac:dyDescent="0.2">
      <c r="B60" s="11" t="s">
        <v>23</v>
      </c>
      <c r="C60">
        <v>2038</v>
      </c>
      <c r="R60" s="41"/>
    </row>
    <row r="61" spans="2:18" hidden="1" x14ac:dyDescent="0.2">
      <c r="B61" s="11" t="s">
        <v>24</v>
      </c>
      <c r="C61">
        <v>2039</v>
      </c>
      <c r="R61" s="41"/>
    </row>
    <row r="62" spans="2:18" hidden="1" x14ac:dyDescent="0.2">
      <c r="B62" s="11" t="s">
        <v>25</v>
      </c>
      <c r="C62">
        <v>2040</v>
      </c>
      <c r="R62" s="41"/>
    </row>
    <row r="63" spans="2:18" hidden="1" x14ac:dyDescent="0.2">
      <c r="B63" s="11" t="s">
        <v>26</v>
      </c>
      <c r="C63">
        <v>2041</v>
      </c>
      <c r="R63" s="41"/>
    </row>
    <row r="64" spans="2:18" hidden="1" x14ac:dyDescent="0.2">
      <c r="B64" s="11" t="s">
        <v>27</v>
      </c>
      <c r="C64">
        <v>2042</v>
      </c>
      <c r="R64" s="41"/>
    </row>
    <row r="65" spans="2:18" hidden="1" x14ac:dyDescent="0.2">
      <c r="B65" s="11" t="s">
        <v>28</v>
      </c>
      <c r="C65">
        <v>2043</v>
      </c>
      <c r="R65" s="41"/>
    </row>
    <row r="66" spans="2:18" hidden="1" x14ac:dyDescent="0.2">
      <c r="B66" s="11" t="s">
        <v>35</v>
      </c>
      <c r="C66">
        <v>2044</v>
      </c>
      <c r="R66" s="41"/>
    </row>
    <row r="67" spans="2:18" hidden="1" x14ac:dyDescent="0.2">
      <c r="B67" s="11" t="s">
        <v>29</v>
      </c>
      <c r="C67">
        <v>2045</v>
      </c>
      <c r="R67" s="41"/>
    </row>
    <row r="68" spans="2:18" hidden="1" x14ac:dyDescent="0.2">
      <c r="B68" s="11" t="s">
        <v>30</v>
      </c>
      <c r="C68">
        <v>2046</v>
      </c>
      <c r="R68" s="41"/>
    </row>
    <row r="69" spans="2:18" hidden="1" x14ac:dyDescent="0.2">
      <c r="B69" s="11" t="s">
        <v>31</v>
      </c>
      <c r="C69">
        <v>2047</v>
      </c>
      <c r="R69" s="41"/>
    </row>
    <row r="70" spans="2:18" hidden="1" x14ac:dyDescent="0.2">
      <c r="B70" s="11" t="s">
        <v>32</v>
      </c>
      <c r="C70">
        <v>2048</v>
      </c>
      <c r="R70" s="41"/>
    </row>
    <row r="71" spans="2:18" hidden="1" x14ac:dyDescent="0.2">
      <c r="B71" s="11" t="s">
        <v>33</v>
      </c>
      <c r="C71">
        <v>2049</v>
      </c>
      <c r="R71" s="41"/>
    </row>
    <row r="72" spans="2:18" hidden="1" x14ac:dyDescent="0.2">
      <c r="B72" s="11" t="s">
        <v>34</v>
      </c>
      <c r="C72">
        <v>2050</v>
      </c>
      <c r="R72" s="41"/>
    </row>
    <row r="73" spans="2:18" x14ac:dyDescent="0.2">
      <c r="R73" s="41">
        <v>51373</v>
      </c>
    </row>
    <row r="74" spans="2:18" x14ac:dyDescent="0.2">
      <c r="K74" s="90" t="s">
        <v>59</v>
      </c>
      <c r="R74" s="41"/>
    </row>
    <row r="75" spans="2:18" x14ac:dyDescent="0.2">
      <c r="K75" s="91" t="s">
        <v>61</v>
      </c>
      <c r="R75" s="41"/>
    </row>
    <row r="76" spans="2:18" x14ac:dyDescent="0.2">
      <c r="K76" s="92" t="s">
        <v>62</v>
      </c>
      <c r="R76" s="41"/>
    </row>
    <row r="77" spans="2:18" x14ac:dyDescent="0.2">
      <c r="F77" t="s">
        <v>68</v>
      </c>
      <c r="K77" s="90" t="s">
        <v>63</v>
      </c>
      <c r="R77" s="41"/>
    </row>
    <row r="78" spans="2:18" x14ac:dyDescent="0.2">
      <c r="K78" s="92" t="s">
        <v>64</v>
      </c>
      <c r="R78" s="41"/>
    </row>
    <row r="79" spans="2:18" x14ac:dyDescent="0.2">
      <c r="K79" s="91" t="s">
        <v>65</v>
      </c>
      <c r="R79" s="41"/>
    </row>
    <row r="80" spans="2:18" x14ac:dyDescent="0.2">
      <c r="K80" s="92" t="s">
        <v>66</v>
      </c>
      <c r="R80" s="41"/>
    </row>
    <row r="81" spans="6:18" x14ac:dyDescent="0.2">
      <c r="R81" s="41"/>
    </row>
    <row r="82" spans="6:18" x14ac:dyDescent="0.2">
      <c r="R82" s="41"/>
    </row>
    <row r="83" spans="6:18" x14ac:dyDescent="0.2">
      <c r="R83" s="41"/>
    </row>
    <row r="84" spans="6:18" x14ac:dyDescent="0.2">
      <c r="K84" s="78" t="s">
        <v>58</v>
      </c>
      <c r="R84" s="41"/>
    </row>
    <row r="85" spans="6:18" x14ac:dyDescent="0.2">
      <c r="K85" s="78" t="s">
        <v>60</v>
      </c>
      <c r="R85" s="41"/>
    </row>
    <row r="86" spans="6:18" x14ac:dyDescent="0.2">
      <c r="F86" t="s">
        <v>67</v>
      </c>
      <c r="K86" s="91" t="s">
        <v>61</v>
      </c>
      <c r="R86" s="41"/>
    </row>
    <row r="87" spans="6:18" x14ac:dyDescent="0.2">
      <c r="K87" s="92" t="s">
        <v>62</v>
      </c>
      <c r="R87" s="41"/>
    </row>
    <row r="88" spans="6:18" x14ac:dyDescent="0.2">
      <c r="K88" s="92" t="s">
        <v>64</v>
      </c>
      <c r="R88" s="41"/>
    </row>
    <row r="89" spans="6:18" x14ac:dyDescent="0.2">
      <c r="K89" s="91" t="s">
        <v>65</v>
      </c>
      <c r="R89" s="41"/>
    </row>
    <row r="90" spans="6:18" x14ac:dyDescent="0.2">
      <c r="K90" s="92" t="s">
        <v>66</v>
      </c>
      <c r="R90" s="41"/>
    </row>
    <row r="91" spans="6:18" x14ac:dyDescent="0.2">
      <c r="R91" s="41"/>
    </row>
    <row r="92" spans="6:18" x14ac:dyDescent="0.2">
      <c r="R92" s="41"/>
    </row>
    <row r="93" spans="6:18" x14ac:dyDescent="0.2">
      <c r="R93" s="41"/>
    </row>
    <row r="94" spans="6:18" x14ac:dyDescent="0.2">
      <c r="K94" s="78" t="s">
        <v>58</v>
      </c>
      <c r="R94" s="41"/>
    </row>
    <row r="95" spans="6:18" x14ac:dyDescent="0.2">
      <c r="K95" s="90" t="s">
        <v>59</v>
      </c>
      <c r="R95" s="41"/>
    </row>
    <row r="96" spans="6:18" x14ac:dyDescent="0.2">
      <c r="F96" t="s">
        <v>69</v>
      </c>
      <c r="K96" s="78" t="s">
        <v>60</v>
      </c>
      <c r="R96" s="41"/>
    </row>
    <row r="97" spans="11:18" x14ac:dyDescent="0.2">
      <c r="K97" s="92" t="s">
        <v>62</v>
      </c>
      <c r="R97" s="41"/>
    </row>
    <row r="98" spans="11:18" x14ac:dyDescent="0.2">
      <c r="K98" s="90" t="s">
        <v>63</v>
      </c>
      <c r="R98" s="41"/>
    </row>
    <row r="99" spans="11:18" x14ac:dyDescent="0.2">
      <c r="K99" s="92" t="s">
        <v>64</v>
      </c>
      <c r="R99" s="41"/>
    </row>
    <row r="100" spans="11:18" x14ac:dyDescent="0.2">
      <c r="K100" s="92" t="s">
        <v>66</v>
      </c>
    </row>
    <row r="102" spans="11:18" x14ac:dyDescent="0.2">
      <c r="L102" s="45"/>
    </row>
    <row r="103" spans="11:18" x14ac:dyDescent="0.2">
      <c r="L103" s="45"/>
    </row>
    <row r="104" spans="11:18" x14ac:dyDescent="0.2">
      <c r="L104" s="45"/>
    </row>
    <row r="105" spans="11:18" x14ac:dyDescent="0.2">
      <c r="L105" s="45"/>
    </row>
    <row r="106" spans="11:18" x14ac:dyDescent="0.2">
      <c r="L106" s="45"/>
    </row>
    <row r="107" spans="11:18" x14ac:dyDescent="0.2">
      <c r="L107" s="45"/>
    </row>
    <row r="108" spans="11:18" x14ac:dyDescent="0.2">
      <c r="L108" s="45"/>
    </row>
    <row r="109" spans="11:18" x14ac:dyDescent="0.2">
      <c r="L109" s="45"/>
    </row>
    <row r="110" spans="11:18" x14ac:dyDescent="0.2">
      <c r="L110" s="45"/>
    </row>
    <row r="111" spans="11:18" x14ac:dyDescent="0.2">
      <c r="L111" s="45"/>
    </row>
    <row r="112" spans="11:18" x14ac:dyDescent="0.2">
      <c r="L112" s="45"/>
    </row>
    <row r="113" spans="12:12" x14ac:dyDescent="0.2">
      <c r="L113" s="45"/>
    </row>
    <row r="114" spans="12:12" x14ac:dyDescent="0.2">
      <c r="L114" s="45"/>
    </row>
    <row r="115" spans="12:12" x14ac:dyDescent="0.2">
      <c r="L115" s="45"/>
    </row>
    <row r="116" spans="12:12" x14ac:dyDescent="0.2">
      <c r="L116" s="45"/>
    </row>
    <row r="117" spans="12:12" x14ac:dyDescent="0.2">
      <c r="L117" s="45"/>
    </row>
    <row r="118" spans="12:12" x14ac:dyDescent="0.2">
      <c r="L118" s="45"/>
    </row>
    <row r="119" spans="12:12" x14ac:dyDescent="0.2">
      <c r="L119" s="45"/>
    </row>
    <row r="120" spans="12:12" x14ac:dyDescent="0.2">
      <c r="L120" s="45"/>
    </row>
    <row r="121" spans="12:12" x14ac:dyDescent="0.2">
      <c r="L121" s="45"/>
    </row>
    <row r="122" spans="12:12" x14ac:dyDescent="0.2">
      <c r="L122" s="45"/>
    </row>
    <row r="123" spans="12:12" x14ac:dyDescent="0.2">
      <c r="L123" s="45"/>
    </row>
    <row r="124" spans="12:12" x14ac:dyDescent="0.2">
      <c r="L124" s="45"/>
    </row>
    <row r="125" spans="12:12" x14ac:dyDescent="0.2">
      <c r="L125" s="45"/>
    </row>
    <row r="126" spans="12:12" x14ac:dyDescent="0.2">
      <c r="L126" s="45"/>
    </row>
    <row r="127" spans="12:12" x14ac:dyDescent="0.2">
      <c r="L127" s="45"/>
    </row>
    <row r="128" spans="12:12" x14ac:dyDescent="0.2">
      <c r="L128" s="45"/>
    </row>
    <row r="129" spans="12:12" x14ac:dyDescent="0.2">
      <c r="L129" s="45"/>
    </row>
    <row r="130" spans="12:12" x14ac:dyDescent="0.2">
      <c r="L130" s="45"/>
    </row>
    <row r="131" spans="12:12" x14ac:dyDescent="0.2">
      <c r="L131" s="45"/>
    </row>
    <row r="132" spans="12:12" x14ac:dyDescent="0.2">
      <c r="L132" s="45"/>
    </row>
    <row r="133" spans="12:12" x14ac:dyDescent="0.2">
      <c r="L133" s="45"/>
    </row>
    <row r="134" spans="12:12" x14ac:dyDescent="0.2">
      <c r="L134" s="45"/>
    </row>
  </sheetData>
  <sheetProtection selectLockedCells="1"/>
  <sortState ref="A16:A24">
    <sortCondition ref="A16"/>
  </sortState>
  <mergeCells count="24">
    <mergeCell ref="L17:M17"/>
    <mergeCell ref="B2:H2"/>
    <mergeCell ref="B32:H32"/>
    <mergeCell ref="B33:H33"/>
    <mergeCell ref="F18:F19"/>
    <mergeCell ref="H18:H19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G18:G19"/>
    <mergeCell ref="F5:G5"/>
    <mergeCell ref="B34:H34"/>
    <mergeCell ref="B35:H35"/>
    <mergeCell ref="B28:H28"/>
    <mergeCell ref="B29:H29"/>
    <mergeCell ref="B30:H30"/>
    <mergeCell ref="B31:H31"/>
    <mergeCell ref="F17:H17"/>
  </mergeCells>
  <conditionalFormatting sqref="B7">
    <cfRule type="expression" dxfId="10" priority="12">
      <formula>A7="r"</formula>
    </cfRule>
    <cfRule type="expression" dxfId="9" priority="13">
      <formula>A7="b"</formula>
    </cfRule>
    <cfRule type="expression" dxfId="8" priority="14">
      <formula>A7="v"</formula>
    </cfRule>
  </conditionalFormatting>
  <conditionalFormatting sqref="B8:B19">
    <cfRule type="expression" dxfId="7" priority="6">
      <formula>A8="r"</formula>
    </cfRule>
    <cfRule type="expression" dxfId="6" priority="7">
      <formula>A8="b"</formula>
    </cfRule>
    <cfRule type="expression" dxfId="5" priority="8">
      <formula>A8="v"</formula>
    </cfRule>
  </conditionalFormatting>
  <conditionalFormatting sqref="H5">
    <cfRule type="cellIs" dxfId="4" priority="3" operator="equal">
      <formula>"b"</formula>
    </cfRule>
    <cfRule type="cellIs" dxfId="3" priority="4" operator="equal">
      <formula>"r"</formula>
    </cfRule>
    <cfRule type="cellIs" dxfId="2" priority="5" operator="equal">
      <formula>"v"</formula>
    </cfRule>
  </conditionalFormatting>
  <conditionalFormatting sqref="D8">
    <cfRule type="expression" dxfId="1" priority="2">
      <formula>A8="r"</formula>
    </cfRule>
  </conditionalFormatting>
  <conditionalFormatting sqref="A7">
    <cfRule type="containsErrors" dxfId="0" priority="1">
      <formula>ISERROR(A7)</formula>
    </cfRule>
  </conditionalFormatting>
  <dataValidations count="7">
    <dataValidation type="list" allowBlank="1" showInputMessage="1" sqref="D20:D26">
      <formula1>$K$7:$K$16</formula1>
    </dataValidation>
    <dataValidation type="list" allowBlank="1" showInputMessage="1" showErrorMessage="1" sqref="D8:D19">
      <formula1>$F$7:$F$15</formula1>
    </dataValidation>
    <dataValidation allowBlank="1" showInputMessage="1" sqref="G18 H18:H19"/>
    <dataValidation type="list" allowBlank="1" showInputMessage="1" sqref="O9:O10 H5">
      <formula1>$O$1:$O$3</formula1>
    </dataValidation>
    <dataValidation type="list" allowBlank="1" showInputMessage="1" sqref="D7">
      <formula1>$F$7:$F$15</formula1>
    </dataValidation>
    <dataValidation type="list" allowBlank="1" showInputMessage="1" showErrorMessage="1" sqref="K17">
      <formula1>$X$1:$X$32</formula1>
    </dataValidation>
    <dataValidation type="list" allowBlank="1" showInputMessage="1" sqref="F18:F19">
      <formula1>$N$17</formula1>
    </dataValidation>
  </dataValidations>
  <pageMargins left="0.39370078740157483" right="0.39370078740157483" top="0.19685039370078741" bottom="0.19685039370078741" header="0.51181102362204722" footer="0.51181102362204722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CALENDRIER CFA2</vt:lpstr>
      <vt:lpstr>'CALENDRIER CFA2'!Zone_d_impression</vt:lpstr>
    </vt:vector>
  </TitlesOfParts>
  <Company>CAPCVM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</dc:creator>
  <cp:lastModifiedBy>Rollins Steven</cp:lastModifiedBy>
  <cp:lastPrinted>2016-07-20T09:02:13Z</cp:lastPrinted>
  <dcterms:created xsi:type="dcterms:W3CDTF">2016-01-07T13:21:14Z</dcterms:created>
  <dcterms:modified xsi:type="dcterms:W3CDTF">2017-09-03T13:20:32Z</dcterms:modified>
</cp:coreProperties>
</file>